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53222"/>
  <bookViews>
    <workbookView xWindow="0" yWindow="0" windowWidth="18108" windowHeight="8340" tabRatio="758" firstSheet="47" activeTab="47"/>
  </bookViews>
  <sheets>
    <sheet name="Contents" sheetId="6" r:id="rId1"/>
    <sheet name="Overview" sheetId="131" r:id="rId2"/>
    <sheet name="Glossary" sheetId="7" r:id="rId3"/>
    <sheet name="Inputs" sheetId="4" r:id="rId4"/>
    <sheet name="SR-SFE-EAN" sheetId="5" r:id="rId5"/>
    <sheet name="SR-SFE-EMI" sheetId="50" r:id="rId6"/>
    <sheet name="SR-SFE-LON" sheetId="91" r:id="rId7"/>
    <sheet name="SR-SFE-MNW" sheetId="92" r:id="rId8"/>
    <sheet name="SR-SFE-WMI" sheetId="93" r:id="rId9"/>
    <sheet name="SR-SFE-NEA" sheetId="94" r:id="rId10"/>
    <sheet name="SR-SFE-NSC" sheetId="95" r:id="rId11"/>
    <sheet name="SR-SFE-NOW" sheetId="96" r:id="rId12"/>
    <sheet name="SR-SFE-SEA" sheetId="97" r:id="rId13"/>
    <sheet name="SR-SFE-SSC" sheetId="98" r:id="rId14"/>
    <sheet name="SR-SFE-SWA" sheetId="99" r:id="rId15"/>
    <sheet name="SR-SFE-SWE" sheetId="100" r:id="rId16"/>
    <sheet name="SR-SFE-SOU" sheetId="101" r:id="rId17"/>
    <sheet name="SR-SFE-YOR" sheetId="102" r:id="rId18"/>
    <sheet name="SR-SFG-EAN" sheetId="103" r:id="rId19"/>
    <sheet name="SR-SFG-EMI" sheetId="104" r:id="rId20"/>
    <sheet name="SR-SFG-LON" sheetId="105" r:id="rId21"/>
    <sheet name="SR-SFG-MNW" sheetId="106" r:id="rId22"/>
    <sheet name="SR-SFG-WMI" sheetId="107" r:id="rId23"/>
    <sheet name="SR-SFG-NEA" sheetId="108" r:id="rId24"/>
    <sheet name="SR-SFG-NSC" sheetId="109" r:id="rId25"/>
    <sheet name="SR-SFG-NOW" sheetId="110" r:id="rId26"/>
    <sheet name="SR-SFG-SEA" sheetId="111" r:id="rId27"/>
    <sheet name="SR-SFG-SSC" sheetId="112" r:id="rId28"/>
    <sheet name="SR-SFG-SWA" sheetId="113" r:id="rId29"/>
    <sheet name="SR-SFG-SWE" sheetId="114" r:id="rId30"/>
    <sheet name="SR-SFG-SOU" sheetId="115" r:id="rId31"/>
    <sheet name="SR-SFG-YOR" sheetId="116" r:id="rId32"/>
    <sheet name="E7-SFE-EAN" sheetId="117" r:id="rId33"/>
    <sheet name="E7-SFE-EMI" sheetId="118" r:id="rId34"/>
    <sheet name="E7-SFE-LON" sheetId="119" r:id="rId35"/>
    <sheet name="E7-SFE-MNW" sheetId="120" r:id="rId36"/>
    <sheet name="E7-SFE-WMI" sheetId="121" r:id="rId37"/>
    <sheet name="E7-SFE-NEA" sheetId="122" r:id="rId38"/>
    <sheet name="E7-SFE-NSC" sheetId="123" r:id="rId39"/>
    <sheet name="E7-SFE-NOW" sheetId="124" r:id="rId40"/>
    <sheet name="E7-SFE-SEA" sheetId="125" r:id="rId41"/>
    <sheet name="E7-SFE-SSC" sheetId="126" r:id="rId42"/>
    <sheet name="E7-SFE-SWA" sheetId="127" r:id="rId43"/>
    <sheet name="E7-SFE-SWE" sheetId="128" r:id="rId44"/>
    <sheet name="E7-SFE-SOU" sheetId="129" r:id="rId45"/>
    <sheet name="E7-SFE-YOR" sheetId="130" r:id="rId46"/>
    <sheet name="Wholesale -&gt;" sheetId="37" r:id="rId47"/>
    <sheet name="Elec wholesale lookups" sheetId="19" r:id="rId48"/>
    <sheet name="Elec wholesale index" sheetId="10" r:id="rId49"/>
    <sheet name="Gas wholesale lookups" sheetId="21" r:id="rId50"/>
    <sheet name="Gas wholesale index" sheetId="22" r:id="rId51"/>
    <sheet name="Wholesale index summary" sheetId="16" r:id="rId52"/>
    <sheet name="Network-&gt;" sheetId="35" r:id="rId53"/>
    <sheet name="Network costs" sheetId="49" r:id="rId54"/>
  </sheets>
  <definedNames>
    <definedName name="_xlnm._FilterDatabase" localSheetId="0" hidden="1">Contents!$A$3:$B$48</definedName>
    <definedName name="_xlnm._FilterDatabase" localSheetId="48" hidden="1">'Elec wholesale index'!$J$5:$K$5</definedName>
    <definedName name="_xlnm._FilterDatabase" localSheetId="50" hidden="1">'Gas wholesale index'!#REF!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1" i="49" l="1"/>
  <c r="G31" i="49"/>
  <c r="H31" i="49"/>
  <c r="I31" i="49"/>
  <c r="J31" i="49"/>
  <c r="K31" i="49"/>
  <c r="L31" i="49"/>
  <c r="M31" i="49"/>
  <c r="N31" i="49"/>
  <c r="O31" i="49"/>
  <c r="P31" i="49"/>
  <c r="E32" i="49"/>
  <c r="G32" i="49"/>
  <c r="H32" i="49"/>
  <c r="I32" i="49"/>
  <c r="J32" i="49"/>
  <c r="K32" i="49"/>
  <c r="L32" i="49"/>
  <c r="M32" i="49"/>
  <c r="N32" i="49"/>
  <c r="O32" i="49"/>
  <c r="P32" i="49"/>
  <c r="E33" i="49"/>
  <c r="G33" i="49"/>
  <c r="H33" i="49"/>
  <c r="I33" i="49"/>
  <c r="J33" i="49"/>
  <c r="K33" i="49"/>
  <c r="L33" i="49"/>
  <c r="M33" i="49"/>
  <c r="N33" i="49"/>
  <c r="O33" i="49"/>
  <c r="P33" i="49"/>
  <c r="E34" i="49"/>
  <c r="G34" i="49"/>
  <c r="H34" i="49"/>
  <c r="I34" i="49"/>
  <c r="J34" i="49"/>
  <c r="K34" i="49"/>
  <c r="L34" i="49"/>
  <c r="M34" i="49"/>
  <c r="N34" i="49"/>
  <c r="O34" i="49"/>
  <c r="P34" i="49"/>
  <c r="E35" i="49"/>
  <c r="G35" i="49"/>
  <c r="H35" i="49"/>
  <c r="I35" i="49"/>
  <c r="J35" i="49"/>
  <c r="K35" i="49"/>
  <c r="L35" i="49"/>
  <c r="M35" i="49"/>
  <c r="N35" i="49"/>
  <c r="O35" i="49"/>
  <c r="P35" i="49"/>
  <c r="E36" i="49"/>
  <c r="G36" i="49"/>
  <c r="H36" i="49"/>
  <c r="I36" i="49"/>
  <c r="J36" i="49"/>
  <c r="K36" i="49"/>
  <c r="L36" i="49"/>
  <c r="M36" i="49"/>
  <c r="N36" i="49"/>
  <c r="O36" i="49"/>
  <c r="P36" i="49"/>
  <c r="E37" i="49"/>
  <c r="G37" i="49"/>
  <c r="H37" i="49"/>
  <c r="I37" i="49"/>
  <c r="J37" i="49"/>
  <c r="K37" i="49"/>
  <c r="L37" i="49"/>
  <c r="M37" i="49"/>
  <c r="N37" i="49"/>
  <c r="O37" i="49"/>
  <c r="P37" i="49"/>
  <c r="E38" i="49"/>
  <c r="G38" i="49"/>
  <c r="H38" i="49"/>
  <c r="I38" i="49"/>
  <c r="J38" i="49"/>
  <c r="K38" i="49"/>
  <c r="L38" i="49"/>
  <c r="M38" i="49"/>
  <c r="N38" i="49"/>
  <c r="O38" i="49"/>
  <c r="P38" i="49"/>
  <c r="E39" i="49"/>
  <c r="G39" i="49"/>
  <c r="H39" i="49"/>
  <c r="I39" i="49"/>
  <c r="J39" i="49"/>
  <c r="K39" i="49"/>
  <c r="L39" i="49"/>
  <c r="M39" i="49"/>
  <c r="N39" i="49"/>
  <c r="O39" i="49"/>
  <c r="P39" i="49"/>
  <c r="E40" i="49"/>
  <c r="G40" i="49"/>
  <c r="H40" i="49"/>
  <c r="I40" i="49"/>
  <c r="J40" i="49"/>
  <c r="K40" i="49"/>
  <c r="L40" i="49"/>
  <c r="M40" i="49"/>
  <c r="N40" i="49"/>
  <c r="O40" i="49"/>
  <c r="P40" i="49"/>
  <c r="E41" i="49"/>
  <c r="G41" i="49"/>
  <c r="H41" i="49"/>
  <c r="I41" i="49"/>
  <c r="J41" i="49"/>
  <c r="K41" i="49"/>
  <c r="L41" i="49"/>
  <c r="M41" i="49"/>
  <c r="N41" i="49"/>
  <c r="O41" i="49"/>
  <c r="P41" i="49"/>
  <c r="E42" i="49"/>
  <c r="G42" i="49"/>
  <c r="H42" i="49"/>
  <c r="I42" i="49"/>
  <c r="J42" i="49"/>
  <c r="K42" i="49"/>
  <c r="L42" i="49"/>
  <c r="M42" i="49"/>
  <c r="N42" i="49"/>
  <c r="O42" i="49"/>
  <c r="P42" i="49"/>
  <c r="E43" i="49"/>
  <c r="G43" i="49"/>
  <c r="H43" i="49"/>
  <c r="I43" i="49"/>
  <c r="J43" i="49"/>
  <c r="K43" i="49"/>
  <c r="L43" i="49"/>
  <c r="M43" i="49"/>
  <c r="N43" i="49"/>
  <c r="O43" i="49"/>
  <c r="P43" i="49"/>
  <c r="E44" i="49"/>
  <c r="G44" i="49"/>
  <c r="H44" i="49"/>
  <c r="I44" i="49"/>
  <c r="J44" i="49"/>
  <c r="K44" i="49"/>
  <c r="L44" i="49"/>
  <c r="M44" i="49"/>
  <c r="N44" i="49"/>
  <c r="O44" i="49"/>
  <c r="P44" i="49"/>
  <c r="E129" i="49"/>
  <c r="G129" i="49"/>
  <c r="H129" i="49"/>
  <c r="I129" i="49"/>
  <c r="N129" i="49"/>
  <c r="O129" i="49"/>
  <c r="P129" i="49"/>
  <c r="E130" i="49"/>
  <c r="K130" i="49"/>
  <c r="L130" i="49"/>
  <c r="M130" i="49"/>
  <c r="N130" i="49"/>
  <c r="H131" i="49"/>
  <c r="I131" i="49"/>
  <c r="J131" i="49"/>
  <c r="K131" i="49"/>
  <c r="P131" i="49"/>
  <c r="E132" i="49"/>
  <c r="G132" i="49"/>
  <c r="H132" i="49"/>
  <c r="M132" i="49"/>
  <c r="N132" i="49"/>
  <c r="O132" i="49"/>
  <c r="P132" i="49"/>
  <c r="J133" i="49"/>
  <c r="K133" i="49"/>
  <c r="L133" i="49"/>
  <c r="M133" i="49"/>
  <c r="G134" i="49"/>
  <c r="H134" i="49"/>
  <c r="I134" i="49"/>
  <c r="J134" i="49"/>
  <c r="O134" i="49"/>
  <c r="P134" i="49"/>
  <c r="E135" i="49"/>
  <c r="G135" i="49"/>
  <c r="L135" i="49"/>
  <c r="M135" i="49"/>
  <c r="N135" i="49"/>
  <c r="O135" i="49"/>
  <c r="I136" i="49"/>
  <c r="J136" i="49"/>
  <c r="K136" i="49"/>
  <c r="L136" i="49"/>
  <c r="E137" i="49"/>
  <c r="G137" i="49"/>
  <c r="H137" i="49"/>
  <c r="I137" i="49"/>
  <c r="N137" i="49"/>
  <c r="O137" i="49"/>
  <c r="P137" i="49"/>
  <c r="E138" i="49"/>
  <c r="K138" i="49"/>
  <c r="L138" i="49"/>
  <c r="M138" i="49"/>
  <c r="N138" i="49"/>
  <c r="H139" i="49"/>
  <c r="I139" i="49"/>
  <c r="J139" i="49"/>
  <c r="K139" i="49"/>
  <c r="P139" i="49"/>
  <c r="E140" i="49"/>
  <c r="G140" i="49"/>
  <c r="H140" i="49"/>
  <c r="M140" i="49"/>
  <c r="N140" i="49"/>
  <c r="O140" i="49"/>
  <c r="P140" i="49"/>
  <c r="J141" i="49"/>
  <c r="K141" i="49"/>
  <c r="L141" i="49"/>
  <c r="M141" i="49"/>
  <c r="G142" i="49"/>
  <c r="H142" i="49"/>
  <c r="I142" i="49"/>
  <c r="J142" i="49"/>
  <c r="O142" i="49"/>
  <c r="P142" i="49"/>
  <c r="E143" i="49"/>
  <c r="G143" i="49"/>
  <c r="L143" i="49"/>
  <c r="M143" i="49"/>
  <c r="N143" i="49"/>
  <c r="O143" i="49"/>
  <c r="I144" i="49"/>
  <c r="J144" i="49"/>
  <c r="K144" i="49"/>
  <c r="L144" i="49"/>
  <c r="E145" i="49"/>
  <c r="G145" i="49"/>
  <c r="H145" i="49"/>
  <c r="I145" i="49"/>
  <c r="N145" i="49"/>
  <c r="O145" i="49"/>
  <c r="P145" i="49"/>
  <c r="E146" i="49"/>
  <c r="K146" i="49"/>
  <c r="L146" i="49"/>
  <c r="M146" i="49"/>
  <c r="N146" i="49"/>
  <c r="H147" i="49"/>
  <c r="I147" i="49"/>
  <c r="J147" i="49"/>
  <c r="K147" i="49"/>
  <c r="P147" i="49"/>
  <c r="E148" i="49"/>
  <c r="G148" i="49"/>
  <c r="H148" i="49"/>
  <c r="M148" i="49"/>
  <c r="N148" i="49"/>
  <c r="O148" i="49"/>
  <c r="P148" i="49"/>
  <c r="J149" i="49"/>
  <c r="K149" i="49"/>
  <c r="L149" i="49"/>
  <c r="M149" i="49"/>
  <c r="G150" i="49"/>
  <c r="H150" i="49"/>
  <c r="I150" i="49"/>
  <c r="J150" i="49"/>
  <c r="O150" i="49"/>
  <c r="P150" i="49"/>
  <c r="E151" i="49"/>
  <c r="G151" i="49"/>
  <c r="L151" i="49"/>
  <c r="M151" i="49"/>
  <c r="N151" i="49"/>
  <c r="O151" i="49"/>
  <c r="I152" i="49"/>
  <c r="J152" i="49"/>
  <c r="K152" i="49"/>
  <c r="L152" i="49"/>
  <c r="E153" i="49"/>
  <c r="G153" i="49"/>
  <c r="H153" i="49"/>
  <c r="I153" i="49"/>
  <c r="N153" i="49"/>
  <c r="O153" i="49"/>
  <c r="P153" i="49"/>
  <c r="E154" i="49"/>
  <c r="K154" i="49"/>
  <c r="L154" i="49"/>
  <c r="M154" i="49"/>
  <c r="N154" i="49"/>
  <c r="H155" i="49"/>
  <c r="I155" i="49"/>
  <c r="J155" i="49"/>
  <c r="K155" i="49"/>
  <c r="P155" i="49"/>
  <c r="E156" i="49"/>
  <c r="G156" i="49"/>
  <c r="H156" i="49"/>
  <c r="M156" i="49"/>
  <c r="N156" i="49"/>
  <c r="O156" i="49"/>
  <c r="P156" i="49"/>
  <c r="J129" i="49"/>
  <c r="K129" i="49"/>
  <c r="L129" i="49"/>
  <c r="M129" i="49"/>
  <c r="G130" i="49"/>
  <c r="H130" i="49"/>
  <c r="I130" i="49"/>
  <c r="J130" i="49"/>
  <c r="O130" i="49"/>
  <c r="P130" i="49"/>
  <c r="E131" i="49"/>
  <c r="G131" i="49"/>
  <c r="L131" i="49"/>
  <c r="M131" i="49"/>
  <c r="N131" i="49"/>
  <c r="O131" i="49"/>
  <c r="I132" i="49"/>
  <c r="J132" i="49"/>
  <c r="K132" i="49"/>
  <c r="L132" i="49"/>
  <c r="E133" i="49"/>
  <c r="G133" i="49"/>
  <c r="H133" i="49"/>
  <c r="I133" i="49"/>
  <c r="N133" i="49"/>
  <c r="O133" i="49"/>
  <c r="P133" i="49"/>
  <c r="E134" i="49"/>
  <c r="K134" i="49"/>
  <c r="L134" i="49"/>
  <c r="M134" i="49"/>
  <c r="N134" i="49"/>
  <c r="H135" i="49"/>
  <c r="I135" i="49"/>
  <c r="J135" i="49"/>
  <c r="K135" i="49"/>
  <c r="P135" i="49"/>
  <c r="E136" i="49"/>
  <c r="G136" i="49"/>
  <c r="H136" i="49"/>
  <c r="M136" i="49"/>
  <c r="N136" i="49"/>
  <c r="O136" i="49"/>
  <c r="P136" i="49"/>
  <c r="J137" i="49"/>
  <c r="K137" i="49"/>
  <c r="L137" i="49"/>
  <c r="M137" i="49"/>
  <c r="G138" i="49"/>
  <c r="H138" i="49"/>
  <c r="I138" i="49"/>
  <c r="J138" i="49"/>
  <c r="O138" i="49"/>
  <c r="P138" i="49"/>
  <c r="E139" i="49"/>
  <c r="G139" i="49"/>
  <c r="L139" i="49"/>
  <c r="M139" i="49"/>
  <c r="N139" i="49"/>
  <c r="O139" i="49"/>
  <c r="I140" i="49"/>
  <c r="J140" i="49"/>
  <c r="K140" i="49"/>
  <c r="L140" i="49"/>
  <c r="E141" i="49"/>
  <c r="G141" i="49"/>
  <c r="H141" i="49"/>
  <c r="I141" i="49"/>
  <c r="N141" i="49"/>
  <c r="O141" i="49"/>
  <c r="P141" i="49"/>
  <c r="E142" i="49"/>
  <c r="K142" i="49"/>
  <c r="L142" i="49"/>
  <c r="M142" i="49"/>
  <c r="N142" i="49"/>
  <c r="H143" i="49"/>
  <c r="I143" i="49"/>
  <c r="J143" i="49"/>
  <c r="K143" i="49"/>
  <c r="P143" i="49"/>
  <c r="E144" i="49"/>
  <c r="G144" i="49"/>
  <c r="H144" i="49"/>
  <c r="M144" i="49"/>
  <c r="N144" i="49"/>
  <c r="O144" i="49"/>
  <c r="P144" i="49"/>
  <c r="J145" i="49"/>
  <c r="K145" i="49"/>
  <c r="L145" i="49"/>
  <c r="M145" i="49"/>
  <c r="G146" i="49"/>
  <c r="H146" i="49"/>
  <c r="I146" i="49"/>
  <c r="J146" i="49"/>
  <c r="O146" i="49"/>
  <c r="P146" i="49"/>
  <c r="E147" i="49"/>
  <c r="G147" i="49"/>
  <c r="L147" i="49"/>
  <c r="M147" i="49"/>
  <c r="N147" i="49"/>
  <c r="O147" i="49"/>
  <c r="I148" i="49"/>
  <c r="J148" i="49"/>
  <c r="K148" i="49"/>
  <c r="L148" i="49"/>
  <c r="E149" i="49"/>
  <c r="G149" i="49"/>
  <c r="H149" i="49"/>
  <c r="I149" i="49"/>
  <c r="N149" i="49"/>
  <c r="O149" i="49"/>
  <c r="P149" i="49"/>
  <c r="E150" i="49"/>
  <c r="K150" i="49"/>
  <c r="L150" i="49"/>
  <c r="M150" i="49"/>
  <c r="N150" i="49"/>
  <c r="H151" i="49"/>
  <c r="I151" i="49"/>
  <c r="J151" i="49"/>
  <c r="K151" i="49"/>
  <c r="P151" i="49"/>
  <c r="E152" i="49"/>
  <c r="G152" i="49"/>
  <c r="H152" i="49"/>
  <c r="M152" i="49"/>
  <c r="N152" i="49"/>
  <c r="O152" i="49"/>
  <c r="P152" i="49"/>
  <c r="J153" i="49"/>
  <c r="K153" i="49"/>
  <c r="L153" i="49"/>
  <c r="M153" i="49"/>
  <c r="G154" i="49"/>
  <c r="H154" i="49"/>
  <c r="I154" i="49"/>
  <c r="J154" i="49"/>
  <c r="O154" i="49"/>
  <c r="P154" i="49"/>
  <c r="E155" i="49"/>
  <c r="G155" i="49"/>
  <c r="L155" i="49"/>
  <c r="M155" i="49"/>
  <c r="N155" i="49"/>
  <c r="O155" i="49"/>
  <c r="I156" i="49"/>
  <c r="J156" i="49"/>
  <c r="K156" i="49"/>
  <c r="L156" i="49"/>
  <c r="P8" i="16" l="1"/>
  <c r="O8" i="16"/>
  <c r="N8" i="16"/>
  <c r="M8" i="16"/>
  <c r="L8" i="16"/>
  <c r="K8" i="16"/>
  <c r="J8" i="16"/>
  <c r="I8" i="16"/>
  <c r="H8" i="16"/>
  <c r="P6" i="16"/>
  <c r="O6" i="16"/>
  <c r="N6" i="16"/>
  <c r="M6" i="16"/>
  <c r="L6" i="16"/>
  <c r="K6" i="16"/>
  <c r="J6" i="16"/>
  <c r="I6" i="16"/>
  <c r="H6" i="16"/>
  <c r="G8" i="16"/>
  <c r="G6" i="16"/>
  <c r="AI7" i="22"/>
  <c r="AK7" i="22" l="1"/>
  <c r="AK8" i="22" s="1"/>
  <c r="AK9" i="22" s="1"/>
  <c r="AK10" i="22" s="1"/>
  <c r="AK11" i="22" s="1"/>
  <c r="AK12" i="22" s="1"/>
  <c r="AK13" i="22" s="1"/>
  <c r="AK14" i="22" s="1"/>
  <c r="AK15" i="22" s="1"/>
  <c r="AK16" i="22" s="1"/>
  <c r="AK17" i="22" s="1"/>
  <c r="AK18" i="22" s="1"/>
  <c r="AK19" i="22" s="1"/>
  <c r="AK20" i="22" s="1"/>
  <c r="AK21" i="22" s="1"/>
  <c r="AK22" i="22" s="1"/>
  <c r="AK23" i="22" s="1"/>
  <c r="AJ7" i="22"/>
  <c r="AJ8" i="22" s="1"/>
  <c r="AJ9" i="22" s="1"/>
  <c r="AJ10" i="22" s="1"/>
  <c r="AJ11" i="22" s="1"/>
  <c r="AJ12" i="22" s="1"/>
  <c r="AJ13" i="22" s="1"/>
  <c r="AJ14" i="22" s="1"/>
  <c r="AJ15" i="22" s="1"/>
  <c r="AJ16" i="22" s="1"/>
  <c r="AJ17" i="22" s="1"/>
  <c r="AJ18" i="22" s="1"/>
  <c r="AJ19" i="22" s="1"/>
  <c r="AJ20" i="22" s="1"/>
  <c r="AJ21" i="22" s="1"/>
  <c r="AJ22" i="22" s="1"/>
  <c r="AJ23" i="22" s="1"/>
  <c r="B198" i="22"/>
  <c r="S198" i="22" s="1"/>
  <c r="B178" i="22"/>
  <c r="B166" i="22"/>
  <c r="B146" i="22"/>
  <c r="K146" i="22" s="1"/>
  <c r="B134" i="22"/>
  <c r="T134" i="22" s="1"/>
  <c r="B121" i="22"/>
  <c r="N121" i="22" s="1"/>
  <c r="B113" i="22"/>
  <c r="N113" i="22" s="1"/>
  <c r="B112" i="22"/>
  <c r="O112" i="22" s="1"/>
  <c r="B110" i="22"/>
  <c r="O110" i="22" s="1"/>
  <c r="B107" i="22"/>
  <c r="R107" i="22" s="1"/>
  <c r="B106" i="22"/>
  <c r="J106" i="22" s="1"/>
  <c r="B105" i="22"/>
  <c r="B104" i="22"/>
  <c r="P104" i="22" s="1"/>
  <c r="B103" i="22"/>
  <c r="O103" i="22" s="1"/>
  <c r="B102" i="22"/>
  <c r="Q102" i="22" s="1"/>
  <c r="B99" i="22"/>
  <c r="B98" i="22"/>
  <c r="L98" i="22" s="1"/>
  <c r="B97" i="22"/>
  <c r="R97" i="22" s="1"/>
  <c r="B96" i="22"/>
  <c r="R96" i="22" s="1"/>
  <c r="B95" i="22"/>
  <c r="K95" i="22" s="1"/>
  <c r="B94" i="22"/>
  <c r="T94" i="22" s="1"/>
  <c r="B91" i="22"/>
  <c r="B90" i="22"/>
  <c r="P90" i="22" s="1"/>
  <c r="B89" i="22"/>
  <c r="N89" i="22" s="1"/>
  <c r="B88" i="22"/>
  <c r="Q88" i="22" s="1"/>
  <c r="B87" i="22"/>
  <c r="P87" i="22" s="1"/>
  <c r="B86" i="22"/>
  <c r="T86" i="22" s="1"/>
  <c r="B83" i="22"/>
  <c r="N83" i="22" s="1"/>
  <c r="B82" i="22"/>
  <c r="T82" i="22" s="1"/>
  <c r="B81" i="22"/>
  <c r="B80" i="22"/>
  <c r="I80" i="22" s="1"/>
  <c r="B79" i="22"/>
  <c r="P79" i="22" s="1"/>
  <c r="B78" i="22"/>
  <c r="T78" i="22" s="1"/>
  <c r="B75" i="22"/>
  <c r="B74" i="22"/>
  <c r="P74" i="22" s="1"/>
  <c r="B73" i="22"/>
  <c r="B72" i="22"/>
  <c r="Q72" i="22" s="1"/>
  <c r="B71" i="22"/>
  <c r="P71" i="22" s="1"/>
  <c r="B70" i="22"/>
  <c r="P70" i="22" s="1"/>
  <c r="B67" i="22"/>
  <c r="N67" i="22" s="1"/>
  <c r="B66" i="22"/>
  <c r="L66" i="22" s="1"/>
  <c r="B65" i="22"/>
  <c r="B64" i="22"/>
  <c r="R64" i="22" s="1"/>
  <c r="B63" i="22"/>
  <c r="P63" i="22" s="1"/>
  <c r="B62" i="22"/>
  <c r="L62" i="22" s="1"/>
  <c r="B59" i="22"/>
  <c r="N59" i="22" s="1"/>
  <c r="B58" i="22"/>
  <c r="T58" i="22" s="1"/>
  <c r="B57" i="22"/>
  <c r="T57" i="22" s="1"/>
  <c r="B56" i="22"/>
  <c r="T56" i="22" s="1"/>
  <c r="B55" i="22"/>
  <c r="P55" i="22" s="1"/>
  <c r="B54" i="22"/>
  <c r="T54" i="22" s="1"/>
  <c r="B51" i="22"/>
  <c r="N51" i="22" s="1"/>
  <c r="B50" i="22"/>
  <c r="N50" i="22" s="1"/>
  <c r="B49" i="22"/>
  <c r="N49" i="22" s="1"/>
  <c r="B48" i="22"/>
  <c r="Q48" i="22" s="1"/>
  <c r="B47" i="22"/>
  <c r="P47" i="22" s="1"/>
  <c r="B46" i="22"/>
  <c r="N46" i="22" s="1"/>
  <c r="B43" i="22"/>
  <c r="N43" i="22" s="1"/>
  <c r="B42" i="22"/>
  <c r="N42" i="22" s="1"/>
  <c r="B41" i="22"/>
  <c r="Q41" i="22" s="1"/>
  <c r="B40" i="22"/>
  <c r="R40" i="22" s="1"/>
  <c r="B39" i="22"/>
  <c r="Q39" i="22" s="1"/>
  <c r="B38" i="22"/>
  <c r="N38" i="22" s="1"/>
  <c r="B35" i="22"/>
  <c r="P35" i="22" s="1"/>
  <c r="B34" i="22"/>
  <c r="O34" i="22" s="1"/>
  <c r="B33" i="22"/>
  <c r="L33" i="22" s="1"/>
  <c r="B32" i="22"/>
  <c r="K32" i="22" s="1"/>
  <c r="B31" i="22"/>
  <c r="T31" i="22" s="1"/>
  <c r="B30" i="22"/>
  <c r="N30" i="22" s="1"/>
  <c r="B28" i="22"/>
  <c r="P28" i="22" s="1"/>
  <c r="B27" i="22"/>
  <c r="Q27" i="22" s="1"/>
  <c r="B26" i="22"/>
  <c r="N26" i="22" s="1"/>
  <c r="B25" i="22"/>
  <c r="L25" i="22" s="1"/>
  <c r="B24" i="22"/>
  <c r="L24" i="22" s="1"/>
  <c r="B23" i="22"/>
  <c r="N23" i="22" s="1"/>
  <c r="B22" i="22"/>
  <c r="S22" i="22" s="1"/>
  <c r="B21" i="22"/>
  <c r="S21" i="22" s="1"/>
  <c r="B20" i="22"/>
  <c r="T20" i="22" s="1"/>
  <c r="B19" i="22"/>
  <c r="O19" i="22" s="1"/>
  <c r="B18" i="22"/>
  <c r="T18" i="22" s="1"/>
  <c r="B17" i="22"/>
  <c r="S17" i="22" s="1"/>
  <c r="B16" i="22"/>
  <c r="T16" i="22" s="1"/>
  <c r="B15" i="22"/>
  <c r="L15" i="22" s="1"/>
  <c r="B14" i="22"/>
  <c r="T14" i="22" s="1"/>
  <c r="B13" i="22"/>
  <c r="P13" i="22" s="1"/>
  <c r="B12" i="22"/>
  <c r="T12" i="22" s="1"/>
  <c r="B11" i="22"/>
  <c r="Q11" i="22" s="1"/>
  <c r="B10" i="22"/>
  <c r="T10" i="22" s="1"/>
  <c r="B9" i="22"/>
  <c r="P9" i="22" s="1"/>
  <c r="B8" i="22"/>
  <c r="T8" i="22" s="1"/>
  <c r="B7" i="22"/>
  <c r="T7" i="22" s="1"/>
  <c r="AI457" i="22"/>
  <c r="AB1524" i="10"/>
  <c r="W1524" i="10"/>
  <c r="AB1523" i="10"/>
  <c r="W1523" i="10"/>
  <c r="AB1522" i="10"/>
  <c r="W1522" i="10"/>
  <c r="AB1521" i="10"/>
  <c r="W1521" i="10"/>
  <c r="AB1520" i="10"/>
  <c r="W1520" i="10"/>
  <c r="AB1519" i="10"/>
  <c r="W1519" i="10"/>
  <c r="AB1518" i="10"/>
  <c r="W1518" i="10"/>
  <c r="AB1517" i="10"/>
  <c r="W1517" i="10"/>
  <c r="AB1516" i="10"/>
  <c r="W1516" i="10"/>
  <c r="AB1515" i="10"/>
  <c r="AC1515" i="10" s="1"/>
  <c r="W1515" i="10"/>
  <c r="AB1514" i="10"/>
  <c r="W1514" i="10"/>
  <c r="AB1513" i="10"/>
  <c r="W1513" i="10"/>
  <c r="AB1512" i="10"/>
  <c r="W1512" i="10"/>
  <c r="AB1511" i="10"/>
  <c r="W1511" i="10"/>
  <c r="AB1510" i="10"/>
  <c r="W1510" i="10"/>
  <c r="AB1509" i="10"/>
  <c r="W1509" i="10"/>
  <c r="AC1509" i="10" s="1"/>
  <c r="AB1508" i="10"/>
  <c r="W1508" i="10"/>
  <c r="AC1508" i="10" s="1"/>
  <c r="AB1507" i="10"/>
  <c r="W1507" i="10"/>
  <c r="AB1506" i="10"/>
  <c r="W1506" i="10"/>
  <c r="AB1505" i="10"/>
  <c r="W1505" i="10"/>
  <c r="AC1505" i="10" s="1"/>
  <c r="AB1504" i="10"/>
  <c r="W1504" i="10"/>
  <c r="AB1503" i="10"/>
  <c r="W1503" i="10"/>
  <c r="AB1502" i="10"/>
  <c r="W1502" i="10"/>
  <c r="AB1501" i="10"/>
  <c r="W1501" i="10"/>
  <c r="AB1500" i="10"/>
  <c r="W1500" i="10"/>
  <c r="AB1499" i="10"/>
  <c r="W1499" i="10"/>
  <c r="AB1498" i="10"/>
  <c r="W1498" i="10"/>
  <c r="AB1497" i="10"/>
  <c r="W1497" i="10"/>
  <c r="AB1496" i="10"/>
  <c r="W1496" i="10"/>
  <c r="AB1495" i="10"/>
  <c r="W1495" i="10"/>
  <c r="AB1494" i="10"/>
  <c r="W1494" i="10"/>
  <c r="AB1493" i="10"/>
  <c r="W1493" i="10"/>
  <c r="AB1492" i="10"/>
  <c r="W1492" i="10"/>
  <c r="AB1491" i="10"/>
  <c r="W1491" i="10"/>
  <c r="AB1490" i="10"/>
  <c r="W1490" i="10"/>
  <c r="AB1489" i="10"/>
  <c r="W1489" i="10"/>
  <c r="AB1488" i="10"/>
  <c r="W1488" i="10"/>
  <c r="AB1487" i="10"/>
  <c r="W1487" i="10"/>
  <c r="AB1486" i="10"/>
  <c r="AC1486" i="10" s="1"/>
  <c r="W1486" i="10"/>
  <c r="AB1485" i="10"/>
  <c r="W1485" i="10"/>
  <c r="AB1484" i="10"/>
  <c r="W1484" i="10"/>
  <c r="AB1483" i="10"/>
  <c r="W1483" i="10"/>
  <c r="AB1482" i="10"/>
  <c r="W1482" i="10"/>
  <c r="AB1481" i="10"/>
  <c r="W1481" i="10"/>
  <c r="AB1480" i="10"/>
  <c r="W1480" i="10"/>
  <c r="AB1479" i="10"/>
  <c r="W1479" i="10"/>
  <c r="AB1478" i="10"/>
  <c r="W1478" i="10"/>
  <c r="AB1477" i="10"/>
  <c r="W1477" i="10"/>
  <c r="AB1476" i="10"/>
  <c r="W1476" i="10"/>
  <c r="AC1476" i="10" s="1"/>
  <c r="AB1475" i="10"/>
  <c r="W1475" i="10"/>
  <c r="AB1474" i="10"/>
  <c r="W1474" i="10"/>
  <c r="AB1473" i="10"/>
  <c r="W1473" i="10"/>
  <c r="AB1472" i="10"/>
  <c r="W1472" i="10"/>
  <c r="AB1471" i="10"/>
  <c r="AC1471" i="10" s="1"/>
  <c r="W1471" i="10"/>
  <c r="AB1470" i="10"/>
  <c r="W1470" i="10"/>
  <c r="AB1469" i="10"/>
  <c r="W1469" i="10"/>
  <c r="AB1468" i="10"/>
  <c r="W1468" i="10"/>
  <c r="AB1467" i="10"/>
  <c r="W1467" i="10"/>
  <c r="AB1466" i="10"/>
  <c r="W1466" i="10"/>
  <c r="AB1465" i="10"/>
  <c r="W1465" i="10"/>
  <c r="AC1465" i="10" s="1"/>
  <c r="AB1464" i="10"/>
  <c r="W1464" i="10"/>
  <c r="AB1463" i="10"/>
  <c r="W1463" i="10"/>
  <c r="AB1462" i="10"/>
  <c r="W1462" i="10"/>
  <c r="AB1461" i="10"/>
  <c r="W1461" i="10"/>
  <c r="AB1460" i="10"/>
  <c r="W1460" i="10"/>
  <c r="AC1460" i="10" s="1"/>
  <c r="AB1459" i="10"/>
  <c r="W1459" i="10"/>
  <c r="AB1458" i="10"/>
  <c r="AC1458" i="10" s="1"/>
  <c r="W1458" i="10"/>
  <c r="AB1457" i="10"/>
  <c r="W1457" i="10"/>
  <c r="AB1456" i="10"/>
  <c r="W1456" i="10"/>
  <c r="AB1455" i="10"/>
  <c r="W1455" i="10"/>
  <c r="AB1454" i="10"/>
  <c r="W1454" i="10"/>
  <c r="AB1453" i="10"/>
  <c r="W1453" i="10"/>
  <c r="AC1453" i="10" s="1"/>
  <c r="AB1452" i="10"/>
  <c r="W1452" i="10"/>
  <c r="AC1452" i="10" s="1"/>
  <c r="AB1451" i="10"/>
  <c r="W1451" i="10"/>
  <c r="AB1450" i="10"/>
  <c r="AC1450" i="10" s="1"/>
  <c r="W1450" i="10"/>
  <c r="AB1449" i="10"/>
  <c r="W1449" i="10"/>
  <c r="AB1448" i="10"/>
  <c r="W1448" i="10"/>
  <c r="AB1447" i="10"/>
  <c r="W1447" i="10"/>
  <c r="AB1446" i="10"/>
  <c r="AC1446" i="10" s="1"/>
  <c r="W1446" i="10"/>
  <c r="AB1445" i="10"/>
  <c r="W1445" i="10"/>
  <c r="AB1444" i="10"/>
  <c r="W1444" i="10"/>
  <c r="AB1443" i="10"/>
  <c r="W1443" i="10"/>
  <c r="AB1442" i="10"/>
  <c r="W1442" i="10"/>
  <c r="AB1441" i="10"/>
  <c r="W1441" i="10"/>
  <c r="AC1441" i="10" s="1"/>
  <c r="AB1440" i="10"/>
  <c r="W1440" i="10"/>
  <c r="AB1439" i="10"/>
  <c r="W1439" i="10"/>
  <c r="AB1438" i="10"/>
  <c r="AC1438" i="10" s="1"/>
  <c r="W1438" i="10"/>
  <c r="AB1437" i="10"/>
  <c r="W1437" i="10"/>
  <c r="AB1436" i="10"/>
  <c r="W1436" i="10"/>
  <c r="AB1435" i="10"/>
  <c r="W1435" i="10"/>
  <c r="AB1434" i="10"/>
  <c r="W1434" i="10"/>
  <c r="AB1433" i="10"/>
  <c r="W1433" i="10"/>
  <c r="AB1432" i="10"/>
  <c r="W1432" i="10"/>
  <c r="AB1431" i="10"/>
  <c r="W1431" i="10"/>
  <c r="AB1430" i="10"/>
  <c r="W1430" i="10"/>
  <c r="AB1429" i="10"/>
  <c r="W1429" i="10"/>
  <c r="AB1428" i="10"/>
  <c r="W1428" i="10"/>
  <c r="AB1427" i="10"/>
  <c r="W1427" i="10"/>
  <c r="AB1426" i="10"/>
  <c r="W1426" i="10"/>
  <c r="AB1425" i="10"/>
  <c r="W1425" i="10"/>
  <c r="AC1425" i="10" s="1"/>
  <c r="AB1424" i="10"/>
  <c r="W1424" i="10"/>
  <c r="AB1423" i="10"/>
  <c r="W1423" i="10"/>
  <c r="AB1422" i="10"/>
  <c r="W1422" i="10"/>
  <c r="AB1421" i="10"/>
  <c r="W1421" i="10"/>
  <c r="AB1420" i="10"/>
  <c r="W1420" i="10"/>
  <c r="AB1419" i="10"/>
  <c r="W1419" i="10"/>
  <c r="AB1418" i="10"/>
  <c r="W1418" i="10"/>
  <c r="AB1417" i="10"/>
  <c r="W1417" i="10"/>
  <c r="AB1416" i="10"/>
  <c r="W1416" i="10"/>
  <c r="AC1416" i="10" s="1"/>
  <c r="AB1415" i="10"/>
  <c r="W1415" i="10"/>
  <c r="AC1415" i="10" s="1"/>
  <c r="AB1414" i="10"/>
  <c r="W1414" i="10"/>
  <c r="AB1413" i="10"/>
  <c r="W1413" i="10"/>
  <c r="AB1412" i="10"/>
  <c r="W1412" i="10"/>
  <c r="AB1411" i="10"/>
  <c r="W1411" i="10"/>
  <c r="AC1411" i="10" s="1"/>
  <c r="AB1410" i="10"/>
  <c r="W1410" i="10"/>
  <c r="AB1409" i="10"/>
  <c r="W1409" i="10"/>
  <c r="AB1408" i="10"/>
  <c r="W1408" i="10"/>
  <c r="AB1407" i="10"/>
  <c r="W1407" i="10"/>
  <c r="AC1407" i="10" s="1"/>
  <c r="AB1406" i="10"/>
  <c r="W1406" i="10"/>
  <c r="AC1406" i="10" s="1"/>
  <c r="AB1405" i="10"/>
  <c r="W1405" i="10"/>
  <c r="AB1404" i="10"/>
  <c r="W1404" i="10"/>
  <c r="AB1403" i="10"/>
  <c r="W1403" i="10"/>
  <c r="AC1403" i="10" s="1"/>
  <c r="AB1402" i="10"/>
  <c r="W1402" i="10"/>
  <c r="AB1401" i="10"/>
  <c r="W1401" i="10"/>
  <c r="AB1400" i="10"/>
  <c r="W1400" i="10"/>
  <c r="AB1399" i="10"/>
  <c r="W1399" i="10"/>
  <c r="AB1398" i="10"/>
  <c r="W1398" i="10"/>
  <c r="AB1397" i="10"/>
  <c r="W1397" i="10"/>
  <c r="AB1396" i="10"/>
  <c r="W1396" i="10"/>
  <c r="AB1395" i="10"/>
  <c r="W1395" i="10"/>
  <c r="AB1394" i="10"/>
  <c r="W1394" i="10"/>
  <c r="AB1393" i="10"/>
  <c r="W1393" i="10"/>
  <c r="AB1392" i="10"/>
  <c r="W1392" i="10"/>
  <c r="AB1391" i="10"/>
  <c r="W1391" i="10"/>
  <c r="AB1390" i="10"/>
  <c r="W1390" i="10"/>
  <c r="AC1390" i="10" s="1"/>
  <c r="AB1389" i="10"/>
  <c r="W1389" i="10"/>
  <c r="AB1388" i="10"/>
  <c r="AC1388" i="10" s="1"/>
  <c r="W1388" i="10"/>
  <c r="AB1387" i="10"/>
  <c r="W1387" i="10"/>
  <c r="AB1386" i="10"/>
  <c r="W1386" i="10"/>
  <c r="AB1385" i="10"/>
  <c r="W1385" i="10"/>
  <c r="AB1384" i="10"/>
  <c r="W1384" i="10"/>
  <c r="AB1383" i="10"/>
  <c r="W1383" i="10"/>
  <c r="AB1382" i="10"/>
  <c r="W1382" i="10"/>
  <c r="AB1381" i="10"/>
  <c r="W1381" i="10"/>
  <c r="AB1380" i="10"/>
  <c r="W1380" i="10"/>
  <c r="AB1379" i="10"/>
  <c r="W1379" i="10"/>
  <c r="AC1379" i="10" s="1"/>
  <c r="AB1378" i="10"/>
  <c r="W1378" i="10"/>
  <c r="AC1378" i="10" s="1"/>
  <c r="AB1377" i="10"/>
  <c r="W1377" i="10"/>
  <c r="AB1376" i="10"/>
  <c r="W1376" i="10"/>
  <c r="AB1375" i="10"/>
  <c r="W1375" i="10"/>
  <c r="AB1374" i="10"/>
  <c r="W1374" i="10"/>
  <c r="AB1373" i="10"/>
  <c r="W1373" i="10"/>
  <c r="AC1373" i="10" s="1"/>
  <c r="AB1372" i="10"/>
  <c r="W1372" i="10"/>
  <c r="AB1371" i="10"/>
  <c r="W1371" i="10"/>
  <c r="AB1370" i="10"/>
  <c r="W1370" i="10"/>
  <c r="AB1369" i="10"/>
  <c r="W1369" i="10"/>
  <c r="AB1368" i="10"/>
  <c r="W1368" i="10"/>
  <c r="AB1367" i="10"/>
  <c r="W1367" i="10"/>
  <c r="AC1367" i="10" s="1"/>
  <c r="AB1366" i="10"/>
  <c r="W1366" i="10"/>
  <c r="AB1365" i="10"/>
  <c r="W1365" i="10"/>
  <c r="AB1364" i="10"/>
  <c r="W1364" i="10"/>
  <c r="AB1363" i="10"/>
  <c r="W1363" i="10"/>
  <c r="AB1362" i="10"/>
  <c r="W1362" i="10"/>
  <c r="AB1361" i="10"/>
  <c r="W1361" i="10"/>
  <c r="AB1360" i="10"/>
  <c r="W1360" i="10"/>
  <c r="AB1359" i="10"/>
  <c r="W1359" i="10"/>
  <c r="AB1358" i="10"/>
  <c r="W1358" i="10"/>
  <c r="AB1357" i="10"/>
  <c r="W1357" i="10"/>
  <c r="AB1356" i="10"/>
  <c r="W1356" i="10"/>
  <c r="AB1355" i="10"/>
  <c r="W1355" i="10"/>
  <c r="AB1354" i="10"/>
  <c r="W1354" i="10"/>
  <c r="AB1353" i="10"/>
  <c r="W1353" i="10"/>
  <c r="AB1352" i="10"/>
  <c r="W1352" i="10"/>
  <c r="AB1351" i="10"/>
  <c r="W1351" i="10"/>
  <c r="AB1350" i="10"/>
  <c r="W1350" i="10"/>
  <c r="AB1349" i="10"/>
  <c r="W1349" i="10"/>
  <c r="AB1348" i="10"/>
  <c r="W1348" i="10"/>
  <c r="AB1347" i="10"/>
  <c r="W1347" i="10"/>
  <c r="AB1346" i="10"/>
  <c r="W1346" i="10"/>
  <c r="AB1345" i="10"/>
  <c r="W1345" i="10"/>
  <c r="AB1344" i="10"/>
  <c r="W1344" i="10"/>
  <c r="AB1343" i="10"/>
  <c r="W1343" i="10"/>
  <c r="AB1342" i="10"/>
  <c r="W1342" i="10"/>
  <c r="AB1341" i="10"/>
  <c r="W1341" i="10"/>
  <c r="AB1340" i="10"/>
  <c r="W1340" i="10"/>
  <c r="AB1339" i="10"/>
  <c r="W1339" i="10"/>
  <c r="AC1339" i="10" s="1"/>
  <c r="AB1338" i="10"/>
  <c r="W1338" i="10"/>
  <c r="AB1337" i="10"/>
  <c r="W1337" i="10"/>
  <c r="AB1336" i="10"/>
  <c r="W1336" i="10"/>
  <c r="AB1335" i="10"/>
  <c r="W1335" i="10"/>
  <c r="AC1335" i="10" s="1"/>
  <c r="AB1334" i="10"/>
  <c r="W1334" i="10"/>
  <c r="AB1333" i="10"/>
  <c r="W1333" i="10"/>
  <c r="AB1332" i="10"/>
  <c r="W1332" i="10"/>
  <c r="AB1331" i="10"/>
  <c r="W1331" i="10"/>
  <c r="AB1330" i="10"/>
  <c r="W1330" i="10"/>
  <c r="AC1330" i="10" s="1"/>
  <c r="AB1329" i="10"/>
  <c r="W1329" i="10"/>
  <c r="AC1329" i="10" s="1"/>
  <c r="AB1328" i="10"/>
  <c r="W1328" i="10"/>
  <c r="AB1327" i="10"/>
  <c r="W1327" i="10"/>
  <c r="AB1326" i="10"/>
  <c r="W1326" i="10"/>
  <c r="AB1325" i="10"/>
  <c r="W1325" i="10"/>
  <c r="AB1324" i="10"/>
  <c r="W1324" i="10"/>
  <c r="AB1323" i="10"/>
  <c r="W1323" i="10"/>
  <c r="AB1322" i="10"/>
  <c r="W1322" i="10"/>
  <c r="AB1321" i="10"/>
  <c r="W1321" i="10"/>
  <c r="AB1320" i="10"/>
  <c r="W1320" i="10"/>
  <c r="AB1319" i="10"/>
  <c r="W1319" i="10"/>
  <c r="AB1318" i="10"/>
  <c r="W1318" i="10"/>
  <c r="AB1317" i="10"/>
  <c r="W1317" i="10"/>
  <c r="AB1316" i="10"/>
  <c r="W1316" i="10"/>
  <c r="AB1315" i="10"/>
  <c r="W1315" i="10"/>
  <c r="AB1314" i="10"/>
  <c r="W1314" i="10"/>
  <c r="AB1313" i="10"/>
  <c r="W1313" i="10"/>
  <c r="AB1312" i="10"/>
  <c r="W1312" i="10"/>
  <c r="AB1311" i="10"/>
  <c r="W1311" i="10"/>
  <c r="AB1310" i="10"/>
  <c r="W1310" i="10"/>
  <c r="AB1309" i="10"/>
  <c r="W1309" i="10"/>
  <c r="AB1308" i="10"/>
  <c r="W1308" i="10"/>
  <c r="AB1307" i="10"/>
  <c r="W1307" i="10"/>
  <c r="AB1306" i="10"/>
  <c r="W1306" i="10"/>
  <c r="AB1305" i="10"/>
  <c r="W1305" i="10"/>
  <c r="AB1304" i="10"/>
  <c r="W1304" i="10"/>
  <c r="AB1303" i="10"/>
  <c r="W1303" i="10"/>
  <c r="AB1302" i="10"/>
  <c r="W1302" i="10"/>
  <c r="AB1301" i="10"/>
  <c r="W1301" i="10"/>
  <c r="AB1300" i="10"/>
  <c r="W1300" i="10"/>
  <c r="AB1299" i="10"/>
  <c r="W1299" i="10"/>
  <c r="AB1298" i="10"/>
  <c r="W1298" i="10"/>
  <c r="AB1297" i="10"/>
  <c r="W1297" i="10"/>
  <c r="AB1296" i="10"/>
  <c r="W1296" i="10"/>
  <c r="AC1296" i="10" s="1"/>
  <c r="AB1295" i="10"/>
  <c r="W1295" i="10"/>
  <c r="AB1294" i="10"/>
  <c r="W1294" i="10"/>
  <c r="AB1293" i="10"/>
  <c r="W1293" i="10"/>
  <c r="AB1292" i="10"/>
  <c r="W1292" i="10"/>
  <c r="AB1291" i="10"/>
  <c r="W1291" i="10"/>
  <c r="AB1290" i="10"/>
  <c r="W1290" i="10"/>
  <c r="AB1289" i="10"/>
  <c r="W1289" i="10"/>
  <c r="AB1288" i="10"/>
  <c r="W1288" i="10"/>
  <c r="AB1287" i="10"/>
  <c r="W1287" i="10"/>
  <c r="AB1286" i="10"/>
  <c r="W1286" i="10"/>
  <c r="AB1285" i="10"/>
  <c r="W1285" i="10"/>
  <c r="AB1284" i="10"/>
  <c r="W1284" i="10"/>
  <c r="AC1284" i="10" s="1"/>
  <c r="AB1283" i="10"/>
  <c r="W1283" i="10"/>
  <c r="AB1282" i="10"/>
  <c r="W1282" i="10"/>
  <c r="AB1281" i="10"/>
  <c r="W1281" i="10"/>
  <c r="AB1280" i="10"/>
  <c r="W1280" i="10"/>
  <c r="AC1280" i="10" s="1"/>
  <c r="AB1279" i="10"/>
  <c r="W1279" i="10"/>
  <c r="AB1278" i="10"/>
  <c r="W1278" i="10"/>
  <c r="AB1277" i="10"/>
  <c r="W1277" i="10"/>
  <c r="AB1276" i="10"/>
  <c r="W1276" i="10"/>
  <c r="AB1275" i="10"/>
  <c r="AC1275" i="10" s="1"/>
  <c r="W1275" i="10"/>
  <c r="AB1274" i="10"/>
  <c r="W1274" i="10"/>
  <c r="AB1273" i="10"/>
  <c r="W1273" i="10"/>
  <c r="AB1272" i="10"/>
  <c r="W1272" i="10"/>
  <c r="AC1272" i="10" s="1"/>
  <c r="AB1271" i="10"/>
  <c r="W1271" i="10"/>
  <c r="AB1270" i="10"/>
  <c r="W1270" i="10"/>
  <c r="AC1270" i="10" s="1"/>
  <c r="AB1269" i="10"/>
  <c r="W1269" i="10"/>
  <c r="AB1268" i="10"/>
  <c r="W1268" i="10"/>
  <c r="AC1268" i="10" s="1"/>
  <c r="AB1267" i="10"/>
  <c r="W1267" i="10"/>
  <c r="AB1266" i="10"/>
  <c r="W1266" i="10"/>
  <c r="AB1265" i="10"/>
  <c r="W1265" i="10"/>
  <c r="AB1264" i="10"/>
  <c r="W1264" i="10"/>
  <c r="AC1264" i="10" s="1"/>
  <c r="AB1263" i="10"/>
  <c r="W1263" i="10"/>
  <c r="AB1262" i="10"/>
  <c r="W1262" i="10"/>
  <c r="AB1261" i="10"/>
  <c r="W1261" i="10"/>
  <c r="AB1260" i="10"/>
  <c r="W1260" i="10"/>
  <c r="AB1259" i="10"/>
  <c r="AC1259" i="10" s="1"/>
  <c r="W1259" i="10"/>
  <c r="AB1258" i="10"/>
  <c r="W1258" i="10"/>
  <c r="AB1257" i="10"/>
  <c r="W1257" i="10"/>
  <c r="AB1256" i="10"/>
  <c r="W1256" i="10"/>
  <c r="AB1255" i="10"/>
  <c r="W1255" i="10"/>
  <c r="AB1254" i="10"/>
  <c r="W1254" i="10"/>
  <c r="AB1253" i="10"/>
  <c r="W1253" i="10"/>
  <c r="AC1253" i="10" s="1"/>
  <c r="AB1252" i="10"/>
  <c r="W1252" i="10"/>
  <c r="AC1252" i="10" s="1"/>
  <c r="AB1251" i="10"/>
  <c r="W1251" i="10"/>
  <c r="AB1250" i="10"/>
  <c r="W1250" i="10"/>
  <c r="AB1249" i="10"/>
  <c r="W1249" i="10"/>
  <c r="AB1248" i="10"/>
  <c r="W1248" i="10"/>
  <c r="AB1247" i="10"/>
  <c r="W1247" i="10"/>
  <c r="AB1246" i="10"/>
  <c r="W1246" i="10"/>
  <c r="AB1245" i="10"/>
  <c r="W1245" i="10"/>
  <c r="AB1244" i="10"/>
  <c r="W1244" i="10"/>
  <c r="AB1243" i="10"/>
  <c r="W1243" i="10"/>
  <c r="AB1242" i="10"/>
  <c r="W1242" i="10"/>
  <c r="AC1242" i="10" s="1"/>
  <c r="AB1241" i="10"/>
  <c r="W1241" i="10"/>
  <c r="AC1241" i="10" s="1"/>
  <c r="AB1240" i="10"/>
  <c r="W1240" i="10"/>
  <c r="AC1240" i="10" s="1"/>
  <c r="AB1239" i="10"/>
  <c r="W1239" i="10"/>
  <c r="AB1238" i="10"/>
  <c r="W1238" i="10"/>
  <c r="AC1238" i="10" s="1"/>
  <c r="AB1237" i="10"/>
  <c r="W1237" i="10"/>
  <c r="AB1236" i="10"/>
  <c r="W1236" i="10"/>
  <c r="AB1235" i="10"/>
  <c r="W1235" i="10"/>
  <c r="AB1234" i="10"/>
  <c r="W1234" i="10"/>
  <c r="AB1233" i="10"/>
  <c r="W1233" i="10"/>
  <c r="AB1232" i="10"/>
  <c r="W1232" i="10"/>
  <c r="AB1231" i="10"/>
  <c r="W1231" i="10"/>
  <c r="AB1230" i="10"/>
  <c r="W1230" i="10"/>
  <c r="AB1229" i="10"/>
  <c r="W1229" i="10"/>
  <c r="AB1228" i="10"/>
  <c r="W1228" i="10"/>
  <c r="AB1227" i="10"/>
  <c r="W1227" i="10"/>
  <c r="AB1226" i="10"/>
  <c r="W1226" i="10"/>
  <c r="AC1226" i="10" s="1"/>
  <c r="AB1225" i="10"/>
  <c r="W1225" i="10"/>
  <c r="AB1224" i="10"/>
  <c r="W1224" i="10"/>
  <c r="AB1223" i="10"/>
  <c r="W1223" i="10"/>
  <c r="AB1222" i="10"/>
  <c r="W1222" i="10"/>
  <c r="AB1221" i="10"/>
  <c r="W1221" i="10"/>
  <c r="AB1220" i="10"/>
  <c r="W1220" i="10"/>
  <c r="AC1220" i="10" s="1"/>
  <c r="AB1219" i="10"/>
  <c r="W1219" i="10"/>
  <c r="AB1218" i="10"/>
  <c r="W1218" i="10"/>
  <c r="AB1217" i="10"/>
  <c r="W1217" i="10"/>
  <c r="AB1216" i="10"/>
  <c r="W1216" i="10"/>
  <c r="AB1215" i="10"/>
  <c r="W1215" i="10"/>
  <c r="AB1214" i="10"/>
  <c r="W1214" i="10"/>
  <c r="AB1213" i="10"/>
  <c r="W1213" i="10"/>
  <c r="AB1212" i="10"/>
  <c r="W1212" i="10"/>
  <c r="AB1211" i="10"/>
  <c r="W1211" i="10"/>
  <c r="AB1210" i="10"/>
  <c r="W1210" i="10"/>
  <c r="AB1209" i="10"/>
  <c r="W1209" i="10"/>
  <c r="AB1208" i="10"/>
  <c r="W1208" i="10"/>
  <c r="AB1207" i="10"/>
  <c r="W1207" i="10"/>
  <c r="AB1206" i="10"/>
  <c r="W1206" i="10"/>
  <c r="AB1205" i="10"/>
  <c r="W1205" i="10"/>
  <c r="AC1204" i="10"/>
  <c r="AB1204" i="10"/>
  <c r="W1204" i="10"/>
  <c r="AB1203" i="10"/>
  <c r="W1203" i="10"/>
  <c r="AB1202" i="10"/>
  <c r="W1202" i="10"/>
  <c r="AB1201" i="10"/>
  <c r="W1201" i="10"/>
  <c r="AB1200" i="10"/>
  <c r="W1200" i="10"/>
  <c r="AB1199" i="10"/>
  <c r="W1199" i="10"/>
  <c r="AB1198" i="10"/>
  <c r="W1198" i="10"/>
  <c r="AB1197" i="10"/>
  <c r="W1197" i="10"/>
  <c r="AC1196" i="10"/>
  <c r="AB1196" i="10"/>
  <c r="W1196" i="10"/>
  <c r="AB1195" i="10"/>
  <c r="W1195" i="10"/>
  <c r="AB1194" i="10"/>
  <c r="W1194" i="10"/>
  <c r="AB1193" i="10"/>
  <c r="W1193" i="10"/>
  <c r="AB1192" i="10"/>
  <c r="W1192" i="10"/>
  <c r="AB1191" i="10"/>
  <c r="W1191" i="10"/>
  <c r="AB1190" i="10"/>
  <c r="W1190" i="10"/>
  <c r="AB1189" i="10"/>
  <c r="W1189" i="10"/>
  <c r="AB1188" i="10"/>
  <c r="W1188" i="10"/>
  <c r="AC1188" i="10" s="1"/>
  <c r="AB1187" i="10"/>
  <c r="W1187" i="10"/>
  <c r="AB1186" i="10"/>
  <c r="W1186" i="10"/>
  <c r="AB1185" i="10"/>
  <c r="W1185" i="10"/>
  <c r="AB1184" i="10"/>
  <c r="W1184" i="10"/>
  <c r="AC1184" i="10" s="1"/>
  <c r="AB1183" i="10"/>
  <c r="W1183" i="10"/>
  <c r="AB1182" i="10"/>
  <c r="W1182" i="10"/>
  <c r="AB1181" i="10"/>
  <c r="W1181" i="10"/>
  <c r="AB1180" i="10"/>
  <c r="W1180" i="10"/>
  <c r="AB1179" i="10"/>
  <c r="W1179" i="10"/>
  <c r="AB1178" i="10"/>
  <c r="W1178" i="10"/>
  <c r="AB1177" i="10"/>
  <c r="W1177" i="10"/>
  <c r="AB1176" i="10"/>
  <c r="W1176" i="10"/>
  <c r="AB1175" i="10"/>
  <c r="W1175" i="10"/>
  <c r="AB1174" i="10"/>
  <c r="W1174" i="10"/>
  <c r="AB1173" i="10"/>
  <c r="W1173" i="10"/>
  <c r="AB1172" i="10"/>
  <c r="W1172" i="10"/>
  <c r="AB1171" i="10"/>
  <c r="W1171" i="10"/>
  <c r="AB1170" i="10"/>
  <c r="W1170" i="10"/>
  <c r="AB1169" i="10"/>
  <c r="W1169" i="10"/>
  <c r="AB1168" i="10"/>
  <c r="W1168" i="10"/>
  <c r="AC1168" i="10" s="1"/>
  <c r="AB1167" i="10"/>
  <c r="W1167" i="10"/>
  <c r="AB1166" i="10"/>
  <c r="W1166" i="10"/>
  <c r="AB1165" i="10"/>
  <c r="W1165" i="10"/>
  <c r="AB1164" i="10"/>
  <c r="W1164" i="10"/>
  <c r="AC1164" i="10" s="1"/>
  <c r="AB1163" i="10"/>
  <c r="W1163" i="10"/>
  <c r="AB1162" i="10"/>
  <c r="W1162" i="10"/>
  <c r="AB1161" i="10"/>
  <c r="W1161" i="10"/>
  <c r="AB1160" i="10"/>
  <c r="W1160" i="10"/>
  <c r="AB1159" i="10"/>
  <c r="W1159" i="10"/>
  <c r="AB1158" i="10"/>
  <c r="W1158" i="10"/>
  <c r="AB1157" i="10"/>
  <c r="W1157" i="10"/>
  <c r="AB1156" i="10"/>
  <c r="W1156" i="10"/>
  <c r="AB1155" i="10"/>
  <c r="W1155" i="10"/>
  <c r="AB1154" i="10"/>
  <c r="W1154" i="10"/>
  <c r="AB1153" i="10"/>
  <c r="W1153" i="10"/>
  <c r="AB1152" i="10"/>
  <c r="W1152" i="10"/>
  <c r="AC1152" i="10" s="1"/>
  <c r="AB1151" i="10"/>
  <c r="W1151" i="10"/>
  <c r="AB1150" i="10"/>
  <c r="W1150" i="10"/>
  <c r="AB1149" i="10"/>
  <c r="W1149" i="10"/>
  <c r="AC1149" i="10" s="1"/>
  <c r="AB1148" i="10"/>
  <c r="W1148" i="10"/>
  <c r="AC1148" i="10" s="1"/>
  <c r="AB1147" i="10"/>
  <c r="W1147" i="10"/>
  <c r="AB1146" i="10"/>
  <c r="W1146" i="10"/>
  <c r="AB1145" i="10"/>
  <c r="W1145" i="10"/>
  <c r="AB1144" i="10"/>
  <c r="W1144" i="10"/>
  <c r="AB1143" i="10"/>
  <c r="W1143" i="10"/>
  <c r="AB1142" i="10"/>
  <c r="W1142" i="10"/>
  <c r="AB1141" i="10"/>
  <c r="W1141" i="10"/>
  <c r="AB1140" i="10"/>
  <c r="W1140" i="10"/>
  <c r="AB1139" i="10"/>
  <c r="W1139" i="10"/>
  <c r="AB1138" i="10"/>
  <c r="W1138" i="10"/>
  <c r="AB1137" i="10"/>
  <c r="W1137" i="10"/>
  <c r="AB1136" i="10"/>
  <c r="W1136" i="10"/>
  <c r="AB1135" i="10"/>
  <c r="W1135" i="10"/>
  <c r="AB1134" i="10"/>
  <c r="W1134" i="10"/>
  <c r="AB1133" i="10"/>
  <c r="W1133" i="10"/>
  <c r="AB1132" i="10"/>
  <c r="W1132" i="10"/>
  <c r="AB1131" i="10"/>
  <c r="W1131" i="10"/>
  <c r="AC1131" i="10" s="1"/>
  <c r="AB1130" i="10"/>
  <c r="W1130" i="10"/>
  <c r="AB1129" i="10"/>
  <c r="W1129" i="10"/>
  <c r="AB1128" i="10"/>
  <c r="W1128" i="10"/>
  <c r="AB1127" i="10"/>
  <c r="W1127" i="10"/>
  <c r="AB1126" i="10"/>
  <c r="W1126" i="10"/>
  <c r="AB1125" i="10"/>
  <c r="W1125" i="10"/>
  <c r="AB1124" i="10"/>
  <c r="W1124" i="10"/>
  <c r="AB1123" i="10"/>
  <c r="W1123" i="10"/>
  <c r="AB1122" i="10"/>
  <c r="W1122" i="10"/>
  <c r="AB1121" i="10"/>
  <c r="W1121" i="10"/>
  <c r="AC1121" i="10" s="1"/>
  <c r="AB1120" i="10"/>
  <c r="W1120" i="10"/>
  <c r="AC1120" i="10" s="1"/>
  <c r="AB1119" i="10"/>
  <c r="W1119" i="10"/>
  <c r="AB1118" i="10"/>
  <c r="W1118" i="10"/>
  <c r="AB1117" i="10"/>
  <c r="W1117" i="10"/>
  <c r="AB1116" i="10"/>
  <c r="W1116" i="10"/>
  <c r="AB1115" i="10"/>
  <c r="W1115" i="10"/>
  <c r="AB1114" i="10"/>
  <c r="W1114" i="10"/>
  <c r="AB1113" i="10"/>
  <c r="W1113" i="10"/>
  <c r="AB1112" i="10"/>
  <c r="W1112" i="10"/>
  <c r="AB1111" i="10"/>
  <c r="W1111" i="10"/>
  <c r="AB1110" i="10"/>
  <c r="W1110" i="10"/>
  <c r="AB1109" i="10"/>
  <c r="W1109" i="10"/>
  <c r="AB1108" i="10"/>
  <c r="W1108" i="10"/>
  <c r="AB1107" i="10"/>
  <c r="W1107" i="10"/>
  <c r="AB1106" i="10"/>
  <c r="W1106" i="10"/>
  <c r="AB1105" i="10"/>
  <c r="AC1105" i="10" s="1"/>
  <c r="W1105" i="10"/>
  <c r="AB1104" i="10"/>
  <c r="W1104" i="10"/>
  <c r="AB1103" i="10"/>
  <c r="W1103" i="10"/>
  <c r="AB1102" i="10"/>
  <c r="W1102" i="10"/>
  <c r="AB1101" i="10"/>
  <c r="W1101" i="10"/>
  <c r="AB1100" i="10"/>
  <c r="W1100" i="10"/>
  <c r="AC1100" i="10" s="1"/>
  <c r="AB1099" i="10"/>
  <c r="W1099" i="10"/>
  <c r="AC1099" i="10" s="1"/>
  <c r="AB1098" i="10"/>
  <c r="W1098" i="10"/>
  <c r="AC1098" i="10" s="1"/>
  <c r="AB1097" i="10"/>
  <c r="W1097" i="10"/>
  <c r="AB1096" i="10"/>
  <c r="W1096" i="10"/>
  <c r="AB1095" i="10"/>
  <c r="W1095" i="10"/>
  <c r="AB1094" i="10"/>
  <c r="W1094" i="10"/>
  <c r="AB1093" i="10"/>
  <c r="W1093" i="10"/>
  <c r="AB1092" i="10"/>
  <c r="W1092" i="10"/>
  <c r="AB1091" i="10"/>
  <c r="W1091" i="10"/>
  <c r="AB1090" i="10"/>
  <c r="W1090" i="10"/>
  <c r="AB1089" i="10"/>
  <c r="W1089" i="10"/>
  <c r="AB1088" i="10"/>
  <c r="W1088" i="10"/>
  <c r="AC1088" i="10" s="1"/>
  <c r="AB1087" i="10"/>
  <c r="W1087" i="10"/>
  <c r="AB1086" i="10"/>
  <c r="W1086" i="10"/>
  <c r="AB1085" i="10"/>
  <c r="W1085" i="10"/>
  <c r="AB1084" i="10"/>
  <c r="W1084" i="10"/>
  <c r="AB1083" i="10"/>
  <c r="W1083" i="10"/>
  <c r="AB1082" i="10"/>
  <c r="W1082" i="10"/>
  <c r="AB1081" i="10"/>
  <c r="W1081" i="10"/>
  <c r="AB1080" i="10"/>
  <c r="W1080" i="10"/>
  <c r="AB1079" i="10"/>
  <c r="W1079" i="10"/>
  <c r="AC1079" i="10" s="1"/>
  <c r="AB1078" i="10"/>
  <c r="W1078" i="10"/>
  <c r="AB1077" i="10"/>
  <c r="W1077" i="10"/>
  <c r="AC1077" i="10" s="1"/>
  <c r="AB1076" i="10"/>
  <c r="W1076" i="10"/>
  <c r="AB1075" i="10"/>
  <c r="W1075" i="10"/>
  <c r="AB1074" i="10"/>
  <c r="W1074" i="10"/>
  <c r="AB1073" i="10"/>
  <c r="W1073" i="10"/>
  <c r="AB1072" i="10"/>
  <c r="AC1072" i="10" s="1"/>
  <c r="W1072" i="10"/>
  <c r="AB1071" i="10"/>
  <c r="W1071" i="10"/>
  <c r="AB1070" i="10"/>
  <c r="W1070" i="10"/>
  <c r="AB1069" i="10"/>
  <c r="W1069" i="10"/>
  <c r="AB1068" i="10"/>
  <c r="AC1068" i="10" s="1"/>
  <c r="W1068" i="10"/>
  <c r="AB1067" i="10"/>
  <c r="W1067" i="10"/>
  <c r="AB1066" i="10"/>
  <c r="W1066" i="10"/>
  <c r="AB1065" i="10"/>
  <c r="W1065" i="10"/>
  <c r="AB1064" i="10"/>
  <c r="W1064" i="10"/>
  <c r="AB1063" i="10"/>
  <c r="W1063" i="10"/>
  <c r="AB1062" i="10"/>
  <c r="W1062" i="10"/>
  <c r="AB1061" i="10"/>
  <c r="W1061" i="10"/>
  <c r="AB1060" i="10"/>
  <c r="W1060" i="10"/>
  <c r="AB1059" i="10"/>
  <c r="W1059" i="10"/>
  <c r="AB1058" i="10"/>
  <c r="W1058" i="10"/>
  <c r="AB1057" i="10"/>
  <c r="W1057" i="10"/>
  <c r="AB1056" i="10"/>
  <c r="W1056" i="10"/>
  <c r="AB1055" i="10"/>
  <c r="W1055" i="10"/>
  <c r="AB1054" i="10"/>
  <c r="W1054" i="10"/>
  <c r="AB1053" i="10"/>
  <c r="W1053" i="10"/>
  <c r="AB1052" i="10"/>
  <c r="W1052" i="10"/>
  <c r="AB1051" i="10"/>
  <c r="W1051" i="10"/>
  <c r="AB1050" i="10"/>
  <c r="W1050" i="10"/>
  <c r="AB1049" i="10"/>
  <c r="W1049" i="10"/>
  <c r="AB1048" i="10"/>
  <c r="W1048" i="10"/>
  <c r="AB1047" i="10"/>
  <c r="W1047" i="10"/>
  <c r="AB1046" i="10"/>
  <c r="W1046" i="10"/>
  <c r="AB1045" i="10"/>
  <c r="W1045" i="10"/>
  <c r="AC1045" i="10" s="1"/>
  <c r="AB1044" i="10"/>
  <c r="W1044" i="10"/>
  <c r="AB1043" i="10"/>
  <c r="W1043" i="10"/>
  <c r="AB1042" i="10"/>
  <c r="W1042" i="10"/>
  <c r="AB1041" i="10"/>
  <c r="W1041" i="10"/>
  <c r="AB1040" i="10"/>
  <c r="W1040" i="10"/>
  <c r="AB1039" i="10"/>
  <c r="W1039" i="10"/>
  <c r="AB1038" i="10"/>
  <c r="W1038" i="10"/>
  <c r="AB1037" i="10"/>
  <c r="W1037" i="10"/>
  <c r="AB1036" i="10"/>
  <c r="W1036" i="10"/>
  <c r="AB1035" i="10"/>
  <c r="W1035" i="10"/>
  <c r="AB1034" i="10"/>
  <c r="W1034" i="10"/>
  <c r="AB1033" i="10"/>
  <c r="W1033" i="10"/>
  <c r="AB1032" i="10"/>
  <c r="W1032" i="10"/>
  <c r="AB1031" i="10"/>
  <c r="W1031" i="10"/>
  <c r="AB1030" i="10"/>
  <c r="W1030" i="10"/>
  <c r="AB1029" i="10"/>
  <c r="W1029" i="10"/>
  <c r="AB1028" i="10"/>
  <c r="W1028" i="10"/>
  <c r="AB1027" i="10"/>
  <c r="W1027" i="10"/>
  <c r="AB1026" i="10"/>
  <c r="W1026" i="10"/>
  <c r="AB1025" i="10"/>
  <c r="W1025" i="10"/>
  <c r="AB1024" i="10"/>
  <c r="W1024" i="10"/>
  <c r="AB1023" i="10"/>
  <c r="W1023" i="10"/>
  <c r="AB1022" i="10"/>
  <c r="W1022" i="10"/>
  <c r="AC1022" i="10" s="1"/>
  <c r="AB1021" i="10"/>
  <c r="W1021" i="10"/>
  <c r="AB1020" i="10"/>
  <c r="W1020" i="10"/>
  <c r="AB1019" i="10"/>
  <c r="W1019" i="10"/>
  <c r="AB1018" i="10"/>
  <c r="W1018" i="10"/>
  <c r="AC1018" i="10" s="1"/>
  <c r="AB1017" i="10"/>
  <c r="W1017" i="10"/>
  <c r="AB1016" i="10"/>
  <c r="W1016" i="10"/>
  <c r="AB1015" i="10"/>
  <c r="W1015" i="10"/>
  <c r="AB1014" i="10"/>
  <c r="W1014" i="10"/>
  <c r="AB1013" i="10"/>
  <c r="W1013" i="10"/>
  <c r="AB1012" i="10"/>
  <c r="W1012" i="10"/>
  <c r="AB1011" i="10"/>
  <c r="W1011" i="10"/>
  <c r="AB1010" i="10"/>
  <c r="W1010" i="10"/>
  <c r="AC1010" i="10" s="1"/>
  <c r="AB1009" i="10"/>
  <c r="W1009" i="10"/>
  <c r="AB1008" i="10"/>
  <c r="W1008" i="10"/>
  <c r="AB1007" i="10"/>
  <c r="W1007" i="10"/>
  <c r="AB1006" i="10"/>
  <c r="W1006" i="10"/>
  <c r="AB1005" i="10"/>
  <c r="W1005" i="10"/>
  <c r="AB1004" i="10"/>
  <c r="W1004" i="10"/>
  <c r="AB1003" i="10"/>
  <c r="W1003" i="10"/>
  <c r="AC1003" i="10" s="1"/>
  <c r="AB1002" i="10"/>
  <c r="W1002" i="10"/>
  <c r="AC1002" i="10" s="1"/>
  <c r="AB1001" i="10"/>
  <c r="W1001" i="10"/>
  <c r="AB1000" i="10"/>
  <c r="W1000" i="10"/>
  <c r="AB999" i="10"/>
  <c r="W999" i="10"/>
  <c r="AB998" i="10"/>
  <c r="W998" i="10"/>
  <c r="AB997" i="10"/>
  <c r="W997" i="10"/>
  <c r="AB996" i="10"/>
  <c r="W996" i="10"/>
  <c r="AB995" i="10"/>
  <c r="W995" i="10"/>
  <c r="AB994" i="10"/>
  <c r="W994" i="10"/>
  <c r="AB993" i="10"/>
  <c r="W993" i="10"/>
  <c r="AB992" i="10"/>
  <c r="W992" i="10"/>
  <c r="AB991" i="10"/>
  <c r="W991" i="10"/>
  <c r="AB990" i="10"/>
  <c r="W990" i="10"/>
  <c r="AB989" i="10"/>
  <c r="W989" i="10"/>
  <c r="AB988" i="10"/>
  <c r="W988" i="10"/>
  <c r="AB987" i="10"/>
  <c r="W987" i="10"/>
  <c r="AB986" i="10"/>
  <c r="W986" i="10"/>
  <c r="AB985" i="10"/>
  <c r="W985" i="10"/>
  <c r="AB984" i="10"/>
  <c r="W984" i="10"/>
  <c r="AB983" i="10"/>
  <c r="W983" i="10"/>
  <c r="AB982" i="10"/>
  <c r="W982" i="10"/>
  <c r="AB981" i="10"/>
  <c r="W981" i="10"/>
  <c r="AB980" i="10"/>
  <c r="W980" i="10"/>
  <c r="AB979" i="10"/>
  <c r="W979" i="10"/>
  <c r="AB978" i="10"/>
  <c r="W978" i="10"/>
  <c r="AB977" i="10"/>
  <c r="W977" i="10"/>
  <c r="AB976" i="10"/>
  <c r="W976" i="10"/>
  <c r="AB975" i="10"/>
  <c r="W975" i="10"/>
  <c r="AB974" i="10"/>
  <c r="W974" i="10"/>
  <c r="AB973" i="10"/>
  <c r="W973" i="10"/>
  <c r="AB972" i="10"/>
  <c r="W972" i="10"/>
  <c r="AB971" i="10"/>
  <c r="W971" i="10"/>
  <c r="AB970" i="10"/>
  <c r="W970" i="10"/>
  <c r="AB969" i="10"/>
  <c r="W969" i="10"/>
  <c r="AB968" i="10"/>
  <c r="W968" i="10"/>
  <c r="AB967" i="10"/>
  <c r="W967" i="10"/>
  <c r="AB966" i="10"/>
  <c r="W966" i="10"/>
  <c r="AB965" i="10"/>
  <c r="W965" i="10"/>
  <c r="AB964" i="10"/>
  <c r="W964" i="10"/>
  <c r="AB963" i="10"/>
  <c r="W963" i="10"/>
  <c r="AC963" i="10" s="1"/>
  <c r="AB962" i="10"/>
  <c r="W962" i="10"/>
  <c r="AB961" i="10"/>
  <c r="W961" i="10"/>
  <c r="AB960" i="10"/>
  <c r="W960" i="10"/>
  <c r="AB959" i="10"/>
  <c r="W959" i="10"/>
  <c r="AC959" i="10" s="1"/>
  <c r="AB958" i="10"/>
  <c r="W958" i="10"/>
  <c r="AB957" i="10"/>
  <c r="W957" i="10"/>
  <c r="AB956" i="10"/>
  <c r="W956" i="10"/>
  <c r="AB955" i="10"/>
  <c r="W955" i="10"/>
  <c r="AB954" i="10"/>
  <c r="W954" i="10"/>
  <c r="AB953" i="10"/>
  <c r="W953" i="10"/>
  <c r="AB952" i="10"/>
  <c r="W952" i="10"/>
  <c r="AB951" i="10"/>
  <c r="W951" i="10"/>
  <c r="AB950" i="10"/>
  <c r="W950" i="10"/>
  <c r="AB949" i="10"/>
  <c r="W949" i="10"/>
  <c r="AB948" i="10"/>
  <c r="W948" i="10"/>
  <c r="AB947" i="10"/>
  <c r="W947" i="10"/>
  <c r="AB946" i="10"/>
  <c r="W946" i="10"/>
  <c r="AB945" i="10"/>
  <c r="W945" i="10"/>
  <c r="AB944" i="10"/>
  <c r="W944" i="10"/>
  <c r="AB943" i="10"/>
  <c r="W943" i="10"/>
  <c r="AC943" i="10" s="1"/>
  <c r="AB942" i="10"/>
  <c r="W942" i="10"/>
  <c r="AB941" i="10"/>
  <c r="W941" i="10"/>
  <c r="AB940" i="10"/>
  <c r="W940" i="10"/>
  <c r="AB939" i="10"/>
  <c r="W939" i="10"/>
  <c r="AB938" i="10"/>
  <c r="W938" i="10"/>
  <c r="AB937" i="10"/>
  <c r="W937" i="10"/>
  <c r="AB936" i="10"/>
  <c r="W936" i="10"/>
  <c r="AB935" i="10"/>
  <c r="W935" i="10"/>
  <c r="AC935" i="10" s="1"/>
  <c r="AB934" i="10"/>
  <c r="W934" i="10"/>
  <c r="AB933" i="10"/>
  <c r="W933" i="10"/>
  <c r="AB932" i="10"/>
  <c r="W932" i="10"/>
  <c r="AB931" i="10"/>
  <c r="W931" i="10"/>
  <c r="AB930" i="10"/>
  <c r="W930" i="10"/>
  <c r="AB929" i="10"/>
  <c r="W929" i="10"/>
  <c r="AB928" i="10"/>
  <c r="W928" i="10"/>
  <c r="AB927" i="10"/>
  <c r="W927" i="10"/>
  <c r="AB926" i="10"/>
  <c r="W926" i="10"/>
  <c r="AB925" i="10"/>
  <c r="W925" i="10"/>
  <c r="AB924" i="10"/>
  <c r="W924" i="10"/>
  <c r="AC924" i="10" s="1"/>
  <c r="AB923" i="10"/>
  <c r="W923" i="10"/>
  <c r="AB922" i="10"/>
  <c r="W922" i="10"/>
  <c r="AB921" i="10"/>
  <c r="W921" i="10"/>
  <c r="AB920" i="10"/>
  <c r="W920" i="10"/>
  <c r="AB919" i="10"/>
  <c r="W919" i="10"/>
  <c r="AC919" i="10" s="1"/>
  <c r="AB918" i="10"/>
  <c r="W918" i="10"/>
  <c r="AB917" i="10"/>
  <c r="W917" i="10"/>
  <c r="AB916" i="10"/>
  <c r="W916" i="10"/>
  <c r="AB915" i="10"/>
  <c r="W915" i="10"/>
  <c r="AB914" i="10"/>
  <c r="W914" i="10"/>
  <c r="AB913" i="10"/>
  <c r="W913" i="10"/>
  <c r="AB912" i="10"/>
  <c r="W912" i="10"/>
  <c r="AB911" i="10"/>
  <c r="W911" i="10"/>
  <c r="AC911" i="10" s="1"/>
  <c r="AB910" i="10"/>
  <c r="W910" i="10"/>
  <c r="AB909" i="10"/>
  <c r="W909" i="10"/>
  <c r="AC909" i="10" s="1"/>
  <c r="AB908" i="10"/>
  <c r="W908" i="10"/>
  <c r="AB907" i="10"/>
  <c r="W907" i="10"/>
  <c r="AB906" i="10"/>
  <c r="W906" i="10"/>
  <c r="AB905" i="10"/>
  <c r="W905" i="10"/>
  <c r="AB904" i="10"/>
  <c r="W904" i="10"/>
  <c r="AB903" i="10"/>
  <c r="W903" i="10"/>
  <c r="AB902" i="10"/>
  <c r="W902" i="10"/>
  <c r="AB901" i="10"/>
  <c r="W901" i="10"/>
  <c r="AB900" i="10"/>
  <c r="W900" i="10"/>
  <c r="AB899" i="10"/>
  <c r="W899" i="10"/>
  <c r="AB898" i="10"/>
  <c r="W898" i="10"/>
  <c r="AB897" i="10"/>
  <c r="W897" i="10"/>
  <c r="AB896" i="10"/>
  <c r="W896" i="10"/>
  <c r="AB895" i="10"/>
  <c r="W895" i="10"/>
  <c r="AB894" i="10"/>
  <c r="W894" i="10"/>
  <c r="AC894" i="10" s="1"/>
  <c r="AB893" i="10"/>
  <c r="W893" i="10"/>
  <c r="AB892" i="10"/>
  <c r="W892" i="10"/>
  <c r="AB891" i="10"/>
  <c r="W891" i="10"/>
  <c r="AB890" i="10"/>
  <c r="W890" i="10"/>
  <c r="AB889" i="10"/>
  <c r="W889" i="10"/>
  <c r="AB888" i="10"/>
  <c r="W888" i="10"/>
  <c r="AB887" i="10"/>
  <c r="W887" i="10"/>
  <c r="AB886" i="10"/>
  <c r="W886" i="10"/>
  <c r="AB885" i="10"/>
  <c r="AC885" i="10" s="1"/>
  <c r="W885" i="10"/>
  <c r="AB884" i="10"/>
  <c r="W884" i="10"/>
  <c r="AB883" i="10"/>
  <c r="W883" i="10"/>
  <c r="AB882" i="10"/>
  <c r="W882" i="10"/>
  <c r="AB881" i="10"/>
  <c r="W881" i="10"/>
  <c r="AB880" i="10"/>
  <c r="W880" i="10"/>
  <c r="AC880" i="10" s="1"/>
  <c r="AB879" i="10"/>
  <c r="W879" i="10"/>
  <c r="AB878" i="10"/>
  <c r="W878" i="10"/>
  <c r="AB877" i="10"/>
  <c r="W877" i="10"/>
  <c r="AB876" i="10"/>
  <c r="W876" i="10"/>
  <c r="AB875" i="10"/>
  <c r="W875" i="10"/>
  <c r="AB874" i="10"/>
  <c r="W874" i="10"/>
  <c r="AC874" i="10" s="1"/>
  <c r="AB873" i="10"/>
  <c r="W873" i="10"/>
  <c r="AB872" i="10"/>
  <c r="W872" i="10"/>
  <c r="AB871" i="10"/>
  <c r="W871" i="10"/>
  <c r="AB870" i="10"/>
  <c r="W870" i="10"/>
  <c r="AB869" i="10"/>
  <c r="W869" i="10"/>
  <c r="AB868" i="10"/>
  <c r="W868" i="10"/>
  <c r="AB867" i="10"/>
  <c r="W867" i="10"/>
  <c r="AB866" i="10"/>
  <c r="W866" i="10"/>
  <c r="AB865" i="10"/>
  <c r="W865" i="10"/>
  <c r="AB864" i="10"/>
  <c r="W864" i="10"/>
  <c r="AB863" i="10"/>
  <c r="W863" i="10"/>
  <c r="AB862" i="10"/>
  <c r="W862" i="10"/>
  <c r="AB861" i="10"/>
  <c r="W861" i="10"/>
  <c r="AB860" i="10"/>
  <c r="W860" i="10"/>
  <c r="AB859" i="10"/>
  <c r="W859" i="10"/>
  <c r="AC859" i="10" s="1"/>
  <c r="AB858" i="10"/>
  <c r="W858" i="10"/>
  <c r="AB857" i="10"/>
  <c r="W857" i="10"/>
  <c r="AB856" i="10"/>
  <c r="W856" i="10"/>
  <c r="AB855" i="10"/>
  <c r="W855" i="10"/>
  <c r="AB854" i="10"/>
  <c r="W854" i="10"/>
  <c r="AB853" i="10"/>
  <c r="W853" i="10"/>
  <c r="AB852" i="10"/>
  <c r="W852" i="10"/>
  <c r="AB851" i="10"/>
  <c r="W851" i="10"/>
  <c r="AC851" i="10" s="1"/>
  <c r="AB850" i="10"/>
  <c r="W850" i="10"/>
  <c r="AB849" i="10"/>
  <c r="W849" i="10"/>
  <c r="AB848" i="10"/>
  <c r="W848" i="10"/>
  <c r="AC848" i="10" s="1"/>
  <c r="AB847" i="10"/>
  <c r="W847" i="10"/>
  <c r="AB846" i="10"/>
  <c r="W846" i="10"/>
  <c r="AC845" i="10"/>
  <c r="AB845" i="10"/>
  <c r="W845" i="10"/>
  <c r="AB844" i="10"/>
  <c r="W844" i="10"/>
  <c r="AB843" i="10"/>
  <c r="W843" i="10"/>
  <c r="AB842" i="10"/>
  <c r="W842" i="10"/>
  <c r="AB841" i="10"/>
  <c r="W841" i="10"/>
  <c r="AB840" i="10"/>
  <c r="W840" i="10"/>
  <c r="AB839" i="10"/>
  <c r="W839" i="10"/>
  <c r="AB838" i="10"/>
  <c r="W838" i="10"/>
  <c r="AB837" i="10"/>
  <c r="W837" i="10"/>
  <c r="AB836" i="10"/>
  <c r="W836" i="10"/>
  <c r="AB835" i="10"/>
  <c r="W835" i="10"/>
  <c r="AB834" i="10"/>
  <c r="W834" i="10"/>
  <c r="AB833" i="10"/>
  <c r="W833" i="10"/>
  <c r="AB832" i="10"/>
  <c r="W832" i="10"/>
  <c r="AB831" i="10"/>
  <c r="W831" i="10"/>
  <c r="AC831" i="10" s="1"/>
  <c r="AB830" i="10"/>
  <c r="W830" i="10"/>
  <c r="AB829" i="10"/>
  <c r="W829" i="10"/>
  <c r="AB828" i="10"/>
  <c r="W828" i="10"/>
  <c r="AB827" i="10"/>
  <c r="W827" i="10"/>
  <c r="AB826" i="10"/>
  <c r="W826" i="10"/>
  <c r="AB825" i="10"/>
  <c r="W825" i="10"/>
  <c r="AB824" i="10"/>
  <c r="W824" i="10"/>
  <c r="AB823" i="10"/>
  <c r="W823" i="10"/>
  <c r="AB822" i="10"/>
  <c r="W822" i="10"/>
  <c r="AB821" i="10"/>
  <c r="W821" i="10"/>
  <c r="AB820" i="10"/>
  <c r="W820" i="10"/>
  <c r="AB819" i="10"/>
  <c r="W819" i="10"/>
  <c r="AB818" i="10"/>
  <c r="W818" i="10"/>
  <c r="AB817" i="10"/>
  <c r="W817" i="10"/>
  <c r="AB816" i="10"/>
  <c r="W816" i="10"/>
  <c r="AB815" i="10"/>
  <c r="W815" i="10"/>
  <c r="AB814" i="10"/>
  <c r="W814" i="10"/>
  <c r="AB813" i="10"/>
  <c r="W813" i="10"/>
  <c r="AB812" i="10"/>
  <c r="W812" i="10"/>
  <c r="AB811" i="10"/>
  <c r="W811" i="10"/>
  <c r="AB810" i="10"/>
  <c r="W810" i="10"/>
  <c r="AB809" i="10"/>
  <c r="W809" i="10"/>
  <c r="AB808" i="10"/>
  <c r="W808" i="10"/>
  <c r="AB807" i="10"/>
  <c r="W807" i="10"/>
  <c r="AB806" i="10"/>
  <c r="W806" i="10"/>
  <c r="AB805" i="10"/>
  <c r="W805" i="10"/>
  <c r="AB804" i="10"/>
  <c r="W804" i="10"/>
  <c r="AB803" i="10"/>
  <c r="W803" i="10"/>
  <c r="AB802" i="10"/>
  <c r="W802" i="10"/>
  <c r="AB801" i="10"/>
  <c r="W801" i="10"/>
  <c r="AB800" i="10"/>
  <c r="W800" i="10"/>
  <c r="AB799" i="10"/>
  <c r="W799" i="10"/>
  <c r="AB798" i="10"/>
  <c r="W798" i="10"/>
  <c r="AB797" i="10"/>
  <c r="W797" i="10"/>
  <c r="AB796" i="10"/>
  <c r="AC796" i="10" s="1"/>
  <c r="W796" i="10"/>
  <c r="AB795" i="10"/>
  <c r="W795" i="10"/>
  <c r="AB794" i="10"/>
  <c r="W794" i="10"/>
  <c r="AB793" i="10"/>
  <c r="W793" i="10"/>
  <c r="AB792" i="10"/>
  <c r="W792" i="10"/>
  <c r="AB791" i="10"/>
  <c r="W791" i="10"/>
  <c r="AB790" i="10"/>
  <c r="W790" i="10"/>
  <c r="AB789" i="10"/>
  <c r="W789" i="10"/>
  <c r="AB788" i="10"/>
  <c r="W788" i="10"/>
  <c r="AB787" i="10"/>
  <c r="W787" i="10"/>
  <c r="AB786" i="10"/>
  <c r="W786" i="10"/>
  <c r="AB785" i="10"/>
  <c r="W785" i="10"/>
  <c r="AB784" i="10"/>
  <c r="W784" i="10"/>
  <c r="AB783" i="10"/>
  <c r="W783" i="10"/>
  <c r="AB782" i="10"/>
  <c r="W782" i="10"/>
  <c r="AB781" i="10"/>
  <c r="W781" i="10"/>
  <c r="AB780" i="10"/>
  <c r="W780" i="10"/>
  <c r="AB779" i="10"/>
  <c r="W779" i="10"/>
  <c r="AB778" i="10"/>
  <c r="W778" i="10"/>
  <c r="AB777" i="10"/>
  <c r="W777" i="10"/>
  <c r="AC777" i="10" s="1"/>
  <c r="AB776" i="10"/>
  <c r="W776" i="10"/>
  <c r="AC776" i="10" s="1"/>
  <c r="AB775" i="10"/>
  <c r="W775" i="10"/>
  <c r="AB774" i="10"/>
  <c r="W774" i="10"/>
  <c r="AB773" i="10"/>
  <c r="W773" i="10"/>
  <c r="AB772" i="10"/>
  <c r="W772" i="10"/>
  <c r="AB771" i="10"/>
  <c r="W771" i="10"/>
  <c r="AB770" i="10"/>
  <c r="W770" i="10"/>
  <c r="AB769" i="10"/>
  <c r="W769" i="10"/>
  <c r="AB768" i="10"/>
  <c r="W768" i="10"/>
  <c r="AB767" i="10"/>
  <c r="W767" i="10"/>
  <c r="AB766" i="10"/>
  <c r="W766" i="10"/>
  <c r="AB765" i="10"/>
  <c r="W765" i="10"/>
  <c r="AB764" i="10"/>
  <c r="W764" i="10"/>
  <c r="AB763" i="10"/>
  <c r="W763" i="10"/>
  <c r="AB762" i="10"/>
  <c r="W762" i="10"/>
  <c r="AB761" i="10"/>
  <c r="W761" i="10"/>
  <c r="AB760" i="10"/>
  <c r="W760" i="10"/>
  <c r="AB759" i="10"/>
  <c r="W759" i="10"/>
  <c r="AB758" i="10"/>
  <c r="W758" i="10"/>
  <c r="AB757" i="10"/>
  <c r="W757" i="10"/>
  <c r="AB756" i="10"/>
  <c r="W756" i="10"/>
  <c r="AB755" i="10"/>
  <c r="W755" i="10"/>
  <c r="AC755" i="10" s="1"/>
  <c r="AB754" i="10"/>
  <c r="W754" i="10"/>
  <c r="AB753" i="10"/>
  <c r="W753" i="10"/>
  <c r="AB752" i="10"/>
  <c r="W752" i="10"/>
  <c r="AC752" i="10" s="1"/>
  <c r="AB751" i="10"/>
  <c r="W751" i="10"/>
  <c r="AB750" i="10"/>
  <c r="W750" i="10"/>
  <c r="AB749" i="10"/>
  <c r="W749" i="10"/>
  <c r="AB748" i="10"/>
  <c r="W748" i="10"/>
  <c r="AB747" i="10"/>
  <c r="W747" i="10"/>
  <c r="AB746" i="10"/>
  <c r="W746" i="10"/>
  <c r="AB745" i="10"/>
  <c r="W745" i="10"/>
  <c r="AB744" i="10"/>
  <c r="W744" i="10"/>
  <c r="AB743" i="10"/>
  <c r="W743" i="10"/>
  <c r="AB742" i="10"/>
  <c r="W742" i="10"/>
  <c r="AB741" i="10"/>
  <c r="W741" i="10"/>
  <c r="AB740" i="10"/>
  <c r="W740" i="10"/>
  <c r="AB739" i="10"/>
  <c r="W739" i="10"/>
  <c r="AB738" i="10"/>
  <c r="W738" i="10"/>
  <c r="AB737" i="10"/>
  <c r="W737" i="10"/>
  <c r="AB736" i="10"/>
  <c r="W736" i="10"/>
  <c r="AB735" i="10"/>
  <c r="W735" i="10"/>
  <c r="AB734" i="10"/>
  <c r="W734" i="10"/>
  <c r="AB733" i="10"/>
  <c r="W733" i="10"/>
  <c r="AB732" i="10"/>
  <c r="W732" i="10"/>
  <c r="AB731" i="10"/>
  <c r="W731" i="10"/>
  <c r="AC731" i="10" s="1"/>
  <c r="AB730" i="10"/>
  <c r="W730" i="10"/>
  <c r="AB729" i="10"/>
  <c r="W729" i="10"/>
  <c r="AB728" i="10"/>
  <c r="W728" i="10"/>
  <c r="AB727" i="10"/>
  <c r="W727" i="10"/>
  <c r="AB726" i="10"/>
  <c r="W726" i="10"/>
  <c r="AB725" i="10"/>
  <c r="W725" i="10"/>
  <c r="AB724" i="10"/>
  <c r="W724" i="10"/>
  <c r="AB723" i="10"/>
  <c r="W723" i="10"/>
  <c r="AB722" i="10"/>
  <c r="W722" i="10"/>
  <c r="AC722" i="10" s="1"/>
  <c r="AB721" i="10"/>
  <c r="W721" i="10"/>
  <c r="AC721" i="10" s="1"/>
  <c r="AB720" i="10"/>
  <c r="W720" i="10"/>
  <c r="AB719" i="10"/>
  <c r="W719" i="10"/>
  <c r="AB718" i="10"/>
  <c r="W718" i="10"/>
  <c r="AC718" i="10" s="1"/>
  <c r="AB717" i="10"/>
  <c r="W717" i="10"/>
  <c r="AB716" i="10"/>
  <c r="W716" i="10"/>
  <c r="AB715" i="10"/>
  <c r="W715" i="10"/>
  <c r="AB714" i="10"/>
  <c r="W714" i="10"/>
  <c r="AB713" i="10"/>
  <c r="W713" i="10"/>
  <c r="AB712" i="10"/>
  <c r="W712" i="10"/>
  <c r="AB711" i="10"/>
  <c r="W711" i="10"/>
  <c r="AB710" i="10"/>
  <c r="W710" i="10"/>
  <c r="AC710" i="10" s="1"/>
  <c r="AB709" i="10"/>
  <c r="W709" i="10"/>
  <c r="AB708" i="10"/>
  <c r="W708" i="10"/>
  <c r="AB707" i="10"/>
  <c r="W707" i="10"/>
  <c r="AB706" i="10"/>
  <c r="W706" i="10"/>
  <c r="AB705" i="10"/>
  <c r="W705" i="10"/>
  <c r="AB704" i="10"/>
  <c r="W704" i="10"/>
  <c r="AB703" i="10"/>
  <c r="W703" i="10"/>
  <c r="AB702" i="10"/>
  <c r="W702" i="10"/>
  <c r="AB701" i="10"/>
  <c r="W701" i="10"/>
  <c r="AB700" i="10"/>
  <c r="W700" i="10"/>
  <c r="AB699" i="10"/>
  <c r="W699" i="10"/>
  <c r="AB698" i="10"/>
  <c r="W698" i="10"/>
  <c r="AB697" i="10"/>
  <c r="W697" i="10"/>
  <c r="AB696" i="10"/>
  <c r="W696" i="10"/>
  <c r="AB695" i="10"/>
  <c r="W695" i="10"/>
  <c r="AB694" i="10"/>
  <c r="W694" i="10"/>
  <c r="AB693" i="10"/>
  <c r="W693" i="10"/>
  <c r="AC693" i="10" s="1"/>
  <c r="AB692" i="10"/>
  <c r="W692" i="10"/>
  <c r="AB691" i="10"/>
  <c r="W691" i="10"/>
  <c r="AB690" i="10"/>
  <c r="W690" i="10"/>
  <c r="AB689" i="10"/>
  <c r="W689" i="10"/>
  <c r="AB688" i="10"/>
  <c r="W688" i="10"/>
  <c r="AC688" i="10" s="1"/>
  <c r="AB687" i="10"/>
  <c r="W687" i="10"/>
  <c r="AB686" i="10"/>
  <c r="W686" i="10"/>
  <c r="AB685" i="10"/>
  <c r="W685" i="10"/>
  <c r="AB684" i="10"/>
  <c r="W684" i="10"/>
  <c r="AB683" i="10"/>
  <c r="W683" i="10"/>
  <c r="AB682" i="10"/>
  <c r="W682" i="10"/>
  <c r="AB681" i="10"/>
  <c r="W681" i="10"/>
  <c r="AB680" i="10"/>
  <c r="W680" i="10"/>
  <c r="AB679" i="10"/>
  <c r="W679" i="10"/>
  <c r="AB678" i="10"/>
  <c r="W678" i="10"/>
  <c r="AB677" i="10"/>
  <c r="W677" i="10"/>
  <c r="AB676" i="10"/>
  <c r="W676" i="10"/>
  <c r="AB675" i="10"/>
  <c r="W675" i="10"/>
  <c r="AB674" i="10"/>
  <c r="W674" i="10"/>
  <c r="AB673" i="10"/>
  <c r="W673" i="10"/>
  <c r="AB672" i="10"/>
  <c r="W672" i="10"/>
  <c r="AC672" i="10" s="1"/>
  <c r="AB671" i="10"/>
  <c r="W671" i="10"/>
  <c r="AB670" i="10"/>
  <c r="W670" i="10"/>
  <c r="AB669" i="10"/>
  <c r="W669" i="10"/>
  <c r="AC669" i="10" s="1"/>
  <c r="AB668" i="10"/>
  <c r="W668" i="10"/>
  <c r="AB667" i="10"/>
  <c r="W667" i="10"/>
  <c r="AB666" i="10"/>
  <c r="W666" i="10"/>
  <c r="AB665" i="10"/>
  <c r="W665" i="10"/>
  <c r="AC665" i="10" s="1"/>
  <c r="AB664" i="10"/>
  <c r="W664" i="10"/>
  <c r="AB663" i="10"/>
  <c r="W663" i="10"/>
  <c r="AB662" i="10"/>
  <c r="W662" i="10"/>
  <c r="AB661" i="10"/>
  <c r="W661" i="10"/>
  <c r="AB660" i="10"/>
  <c r="W660" i="10"/>
  <c r="AB659" i="10"/>
  <c r="W659" i="10"/>
  <c r="AB658" i="10"/>
  <c r="W658" i="10"/>
  <c r="AB657" i="10"/>
  <c r="W657" i="10"/>
  <c r="AB656" i="10"/>
  <c r="W656" i="10"/>
  <c r="AB655" i="10"/>
  <c r="W655" i="10"/>
  <c r="AB654" i="10"/>
  <c r="W654" i="10"/>
  <c r="AB653" i="10"/>
  <c r="W653" i="10"/>
  <c r="AB652" i="10"/>
  <c r="W652" i="10"/>
  <c r="AB651" i="10"/>
  <c r="W651" i="10"/>
  <c r="AB650" i="10"/>
  <c r="W650" i="10"/>
  <c r="AC650" i="10" s="1"/>
  <c r="AB649" i="10"/>
  <c r="W649" i="10"/>
  <c r="AB648" i="10"/>
  <c r="W648" i="10"/>
  <c r="AC648" i="10" s="1"/>
  <c r="AB647" i="10"/>
  <c r="W647" i="10"/>
  <c r="AB646" i="10"/>
  <c r="W646" i="10"/>
  <c r="AB645" i="10"/>
  <c r="W645" i="10"/>
  <c r="AB644" i="10"/>
  <c r="W644" i="10"/>
  <c r="AB643" i="10"/>
  <c r="W643" i="10"/>
  <c r="AB642" i="10"/>
  <c r="W642" i="10"/>
  <c r="AB641" i="10"/>
  <c r="W641" i="10"/>
  <c r="AB640" i="10"/>
  <c r="W640" i="10"/>
  <c r="AB639" i="10"/>
  <c r="W639" i="10"/>
  <c r="AB638" i="10"/>
  <c r="W638" i="10"/>
  <c r="AB637" i="10"/>
  <c r="W637" i="10"/>
  <c r="AB636" i="10"/>
  <c r="W636" i="10"/>
  <c r="AB635" i="10"/>
  <c r="W635" i="10"/>
  <c r="AB634" i="10"/>
  <c r="W634" i="10"/>
  <c r="AB633" i="10"/>
  <c r="W633" i="10"/>
  <c r="AC633" i="10" s="1"/>
  <c r="AB632" i="10"/>
  <c r="W632" i="10"/>
  <c r="AB631" i="10"/>
  <c r="W631" i="10"/>
  <c r="AB630" i="10"/>
  <c r="W630" i="10"/>
  <c r="AB629" i="10"/>
  <c r="W629" i="10"/>
  <c r="AC629" i="10" s="1"/>
  <c r="AB628" i="10"/>
  <c r="W628" i="10"/>
  <c r="AB627" i="10"/>
  <c r="W627" i="10"/>
  <c r="AB626" i="10"/>
  <c r="W626" i="10"/>
  <c r="AB625" i="10"/>
  <c r="W625" i="10"/>
  <c r="AB624" i="10"/>
  <c r="W624" i="10"/>
  <c r="AB623" i="10"/>
  <c r="W623" i="10"/>
  <c r="AB622" i="10"/>
  <c r="W622" i="10"/>
  <c r="AC622" i="10" s="1"/>
  <c r="AB621" i="10"/>
  <c r="W621" i="10"/>
  <c r="AB620" i="10"/>
  <c r="W620" i="10"/>
  <c r="AB619" i="10"/>
  <c r="W619" i="10"/>
  <c r="AB618" i="10"/>
  <c r="W618" i="10"/>
  <c r="AB617" i="10"/>
  <c r="W617" i="10"/>
  <c r="AC617" i="10" s="1"/>
  <c r="AB616" i="10"/>
  <c r="W616" i="10"/>
  <c r="AB615" i="10"/>
  <c r="W615" i="10"/>
  <c r="AB614" i="10"/>
  <c r="W614" i="10"/>
  <c r="AB613" i="10"/>
  <c r="W613" i="10"/>
  <c r="AC613" i="10" s="1"/>
  <c r="AB612" i="10"/>
  <c r="W612" i="10"/>
  <c r="AC612" i="10" s="1"/>
  <c r="AB611" i="10"/>
  <c r="W611" i="10"/>
  <c r="AB610" i="10"/>
  <c r="W610" i="10"/>
  <c r="AB609" i="10"/>
  <c r="W609" i="10"/>
  <c r="AB608" i="10"/>
  <c r="W608" i="10"/>
  <c r="AC608" i="10" s="1"/>
  <c r="AB607" i="10"/>
  <c r="W607" i="10"/>
  <c r="AB606" i="10"/>
  <c r="AC606" i="10" s="1"/>
  <c r="W606" i="10"/>
  <c r="AB605" i="10"/>
  <c r="AC605" i="10" s="1"/>
  <c r="W605" i="10"/>
  <c r="AB604" i="10"/>
  <c r="W604" i="10"/>
  <c r="AB603" i="10"/>
  <c r="W603" i="10"/>
  <c r="AB602" i="10"/>
  <c r="W602" i="10"/>
  <c r="AC601" i="10"/>
  <c r="AB601" i="10"/>
  <c r="W601" i="10"/>
  <c r="AB600" i="10"/>
  <c r="W600" i="10"/>
  <c r="AC600" i="10" s="1"/>
  <c r="AB599" i="10"/>
  <c r="W599" i="10"/>
  <c r="AB598" i="10"/>
  <c r="W598" i="10"/>
  <c r="AB597" i="10"/>
  <c r="W597" i="10"/>
  <c r="AB596" i="10"/>
  <c r="W596" i="10"/>
  <c r="AB595" i="10"/>
  <c r="W595" i="10"/>
  <c r="AB594" i="10"/>
  <c r="W594" i="10"/>
  <c r="AB593" i="10"/>
  <c r="W593" i="10"/>
  <c r="AB592" i="10"/>
  <c r="W592" i="10"/>
  <c r="AB591" i="10"/>
  <c r="W591" i="10"/>
  <c r="AB590" i="10"/>
  <c r="W590" i="10"/>
  <c r="AB589" i="10"/>
  <c r="W589" i="10"/>
  <c r="AB588" i="10"/>
  <c r="W588" i="10"/>
  <c r="AB587" i="10"/>
  <c r="W587" i="10"/>
  <c r="AB586" i="10"/>
  <c r="W586" i="10"/>
  <c r="AB585" i="10"/>
  <c r="W585" i="10"/>
  <c r="AB584" i="10"/>
  <c r="W584" i="10"/>
  <c r="AB583" i="10"/>
  <c r="W583" i="10"/>
  <c r="AB582" i="10"/>
  <c r="W582" i="10"/>
  <c r="AB581" i="10"/>
  <c r="W581" i="10"/>
  <c r="AB580" i="10"/>
  <c r="W580" i="10"/>
  <c r="AB579" i="10"/>
  <c r="W579" i="10"/>
  <c r="AB578" i="10"/>
  <c r="W578" i="10"/>
  <c r="AB577" i="10"/>
  <c r="W577" i="10"/>
  <c r="AB576" i="10"/>
  <c r="W576" i="10"/>
  <c r="AB575" i="10"/>
  <c r="W575" i="10"/>
  <c r="AB574" i="10"/>
  <c r="W574" i="10"/>
  <c r="AB573" i="10"/>
  <c r="W573" i="10"/>
  <c r="AC573" i="10" s="1"/>
  <c r="AB572" i="10"/>
  <c r="W572" i="10"/>
  <c r="AB571" i="10"/>
  <c r="W571" i="10"/>
  <c r="AB570" i="10"/>
  <c r="W570" i="10"/>
  <c r="AB569" i="10"/>
  <c r="W569" i="10"/>
  <c r="AC569" i="10" s="1"/>
  <c r="AB568" i="10"/>
  <c r="W568" i="10"/>
  <c r="AB567" i="10"/>
  <c r="W567" i="10"/>
  <c r="AB566" i="10"/>
  <c r="W566" i="10"/>
  <c r="AB565" i="10"/>
  <c r="W565" i="10"/>
  <c r="AB564" i="10"/>
  <c r="W564" i="10"/>
  <c r="AB563" i="10"/>
  <c r="W563" i="10"/>
  <c r="AB562" i="10"/>
  <c r="W562" i="10"/>
  <c r="AB561" i="10"/>
  <c r="W561" i="10"/>
  <c r="AB560" i="10"/>
  <c r="W560" i="10"/>
  <c r="AB559" i="10"/>
  <c r="W559" i="10"/>
  <c r="AB558" i="10"/>
  <c r="W558" i="10"/>
  <c r="AB557" i="10"/>
  <c r="W557" i="10"/>
  <c r="AB556" i="10"/>
  <c r="W556" i="10"/>
  <c r="AB555" i="10"/>
  <c r="W555" i="10"/>
  <c r="AB554" i="10"/>
  <c r="W554" i="10"/>
  <c r="AB553" i="10"/>
  <c r="W553" i="10"/>
  <c r="AB552" i="10"/>
  <c r="W552" i="10"/>
  <c r="AB551" i="10"/>
  <c r="W551" i="10"/>
  <c r="AB550" i="10"/>
  <c r="W550" i="10"/>
  <c r="AB549" i="10"/>
  <c r="W549" i="10"/>
  <c r="AC549" i="10" s="1"/>
  <c r="AB548" i="10"/>
  <c r="W548" i="10"/>
  <c r="AB547" i="10"/>
  <c r="W547" i="10"/>
  <c r="AB546" i="10"/>
  <c r="AC546" i="10" s="1"/>
  <c r="W546" i="10"/>
  <c r="AB545" i="10"/>
  <c r="W545" i="10"/>
  <c r="AB544" i="10"/>
  <c r="W544" i="10"/>
  <c r="AB543" i="10"/>
  <c r="W543" i="10"/>
  <c r="AB542" i="10"/>
  <c r="W542" i="10"/>
  <c r="AB541" i="10"/>
  <c r="W541" i="10"/>
  <c r="AB540" i="10"/>
  <c r="W540" i="10"/>
  <c r="AB539" i="10"/>
  <c r="W539" i="10"/>
  <c r="AB538" i="10"/>
  <c r="W538" i="10"/>
  <c r="AB537" i="10"/>
  <c r="W537" i="10"/>
  <c r="AC537" i="10" s="1"/>
  <c r="AB536" i="10"/>
  <c r="W536" i="10"/>
  <c r="AB535" i="10"/>
  <c r="W535" i="10"/>
  <c r="AB534" i="10"/>
  <c r="W534" i="10"/>
  <c r="AB533" i="10"/>
  <c r="W533" i="10"/>
  <c r="AB532" i="10"/>
  <c r="W532" i="10"/>
  <c r="AB531" i="10"/>
  <c r="W531" i="10"/>
  <c r="AB530" i="10"/>
  <c r="W530" i="10"/>
  <c r="AB529" i="10"/>
  <c r="W529" i="10"/>
  <c r="AB528" i="10"/>
  <c r="W528" i="10"/>
  <c r="AC528" i="10" s="1"/>
  <c r="AB527" i="10"/>
  <c r="W527" i="10"/>
  <c r="AB526" i="10"/>
  <c r="W526" i="10"/>
  <c r="AB525" i="10"/>
  <c r="W525" i="10"/>
  <c r="AB524" i="10"/>
  <c r="W524" i="10"/>
  <c r="AB523" i="10"/>
  <c r="W523" i="10"/>
  <c r="AB522" i="10"/>
  <c r="W522" i="10"/>
  <c r="AB521" i="10"/>
  <c r="W521" i="10"/>
  <c r="AC521" i="10" s="1"/>
  <c r="AB520" i="10"/>
  <c r="W520" i="10"/>
  <c r="AB519" i="10"/>
  <c r="W519" i="10"/>
  <c r="AB518" i="10"/>
  <c r="W518" i="10"/>
  <c r="AB517" i="10"/>
  <c r="W517" i="10"/>
  <c r="AB516" i="10"/>
  <c r="W516" i="10"/>
  <c r="AC516" i="10" s="1"/>
  <c r="AB515" i="10"/>
  <c r="W515" i="10"/>
  <c r="AB514" i="10"/>
  <c r="W514" i="10"/>
  <c r="AB513" i="10"/>
  <c r="W513" i="10"/>
  <c r="AB512" i="10"/>
  <c r="W512" i="10"/>
  <c r="AC512" i="10" s="1"/>
  <c r="AB511" i="10"/>
  <c r="W511" i="10"/>
  <c r="AB510" i="10"/>
  <c r="W510" i="10"/>
  <c r="AB509" i="10"/>
  <c r="W509" i="10"/>
  <c r="AB508" i="10"/>
  <c r="W508" i="10"/>
  <c r="AB507" i="10"/>
  <c r="W507" i="10"/>
  <c r="AB506" i="10"/>
  <c r="W506" i="10"/>
  <c r="AB505" i="10"/>
  <c r="W505" i="10"/>
  <c r="AB504" i="10"/>
  <c r="W504" i="10"/>
  <c r="AB503" i="10"/>
  <c r="W503" i="10"/>
  <c r="AB502" i="10"/>
  <c r="W502" i="10"/>
  <c r="AB501" i="10"/>
  <c r="W501" i="10"/>
  <c r="AB500" i="10"/>
  <c r="W500" i="10"/>
  <c r="AB499" i="10"/>
  <c r="W499" i="10"/>
  <c r="AB498" i="10"/>
  <c r="W498" i="10"/>
  <c r="AB497" i="10"/>
  <c r="W497" i="10"/>
  <c r="AB496" i="10"/>
  <c r="W496" i="10"/>
  <c r="AB495" i="10"/>
  <c r="W495" i="10"/>
  <c r="AB494" i="10"/>
  <c r="W494" i="10"/>
  <c r="AB493" i="10"/>
  <c r="W493" i="10"/>
  <c r="AB492" i="10"/>
  <c r="W492" i="10"/>
  <c r="AB491" i="10"/>
  <c r="W491" i="10"/>
  <c r="AB490" i="10"/>
  <c r="W490" i="10"/>
  <c r="AB489" i="10"/>
  <c r="W489" i="10"/>
  <c r="AB488" i="10"/>
  <c r="W488" i="10"/>
  <c r="AB487" i="10"/>
  <c r="W487" i="10"/>
  <c r="AB486" i="10"/>
  <c r="W486" i="10"/>
  <c r="AB485" i="10"/>
  <c r="W485" i="10"/>
  <c r="AB484" i="10"/>
  <c r="W484" i="10"/>
  <c r="AB483" i="10"/>
  <c r="W483" i="10"/>
  <c r="AB482" i="10"/>
  <c r="W482" i="10"/>
  <c r="AB481" i="10"/>
  <c r="W481" i="10"/>
  <c r="AB480" i="10"/>
  <c r="W480" i="10"/>
  <c r="AB479" i="10"/>
  <c r="W479" i="10"/>
  <c r="AB478" i="10"/>
  <c r="W478" i="10"/>
  <c r="AB477" i="10"/>
  <c r="W477" i="10"/>
  <c r="AB476" i="10"/>
  <c r="W476" i="10"/>
  <c r="AB475" i="10"/>
  <c r="W475" i="10"/>
  <c r="AB474" i="10"/>
  <c r="W474" i="10"/>
  <c r="AB473" i="10"/>
  <c r="W473" i="10"/>
  <c r="AB472" i="10"/>
  <c r="W472" i="10"/>
  <c r="AB471" i="10"/>
  <c r="W471" i="10"/>
  <c r="AB470" i="10"/>
  <c r="W470" i="10"/>
  <c r="AB469" i="10"/>
  <c r="W469" i="10"/>
  <c r="AB468" i="10"/>
  <c r="W468" i="10"/>
  <c r="AB467" i="10"/>
  <c r="W467" i="10"/>
  <c r="AB466" i="10"/>
  <c r="W466" i="10"/>
  <c r="AB465" i="10"/>
  <c r="W465" i="10"/>
  <c r="AB464" i="10"/>
  <c r="W464" i="10"/>
  <c r="AC464" i="10" s="1"/>
  <c r="AB463" i="10"/>
  <c r="W463" i="10"/>
  <c r="AB462" i="10"/>
  <c r="W462" i="10"/>
  <c r="AB461" i="10"/>
  <c r="W461" i="10"/>
  <c r="AB460" i="10"/>
  <c r="W460" i="10"/>
  <c r="AB459" i="10"/>
  <c r="W459" i="10"/>
  <c r="AB458" i="10"/>
  <c r="W458" i="10"/>
  <c r="AB457" i="10"/>
  <c r="W457" i="10"/>
  <c r="AB456" i="10"/>
  <c r="W456" i="10"/>
  <c r="AB455" i="10"/>
  <c r="W455" i="10"/>
  <c r="AB454" i="10"/>
  <c r="W454" i="10"/>
  <c r="AB453" i="10"/>
  <c r="W453" i="10"/>
  <c r="AC453" i="10" s="1"/>
  <c r="AB452" i="10"/>
  <c r="W452" i="10"/>
  <c r="AC452" i="10" s="1"/>
  <c r="AB451" i="10"/>
  <c r="W451" i="10"/>
  <c r="AB450" i="10"/>
  <c r="W450" i="10"/>
  <c r="AC450" i="10" s="1"/>
  <c r="AB449" i="10"/>
  <c r="W449" i="10"/>
  <c r="AB448" i="10"/>
  <c r="W448" i="10"/>
  <c r="AB447" i="10"/>
  <c r="W447" i="10"/>
  <c r="AB446" i="10"/>
  <c r="W446" i="10"/>
  <c r="AC446" i="10" s="1"/>
  <c r="AB445" i="10"/>
  <c r="W445" i="10"/>
  <c r="AC445" i="10" s="1"/>
  <c r="AB444" i="10"/>
  <c r="W444" i="10"/>
  <c r="AB443" i="10"/>
  <c r="W443" i="10"/>
  <c r="AB442" i="10"/>
  <c r="W442" i="10"/>
  <c r="AB441" i="10"/>
  <c r="W441" i="10"/>
  <c r="AC441" i="10" s="1"/>
  <c r="AB440" i="10"/>
  <c r="W440" i="10"/>
  <c r="AB439" i="10"/>
  <c r="W439" i="10"/>
  <c r="AB438" i="10"/>
  <c r="W438" i="10"/>
  <c r="AB437" i="10"/>
  <c r="W437" i="10"/>
  <c r="AB436" i="10"/>
  <c r="W436" i="10"/>
  <c r="AB435" i="10"/>
  <c r="W435" i="10"/>
  <c r="AB434" i="10"/>
  <c r="W434" i="10"/>
  <c r="AB433" i="10"/>
  <c r="W433" i="10"/>
  <c r="AB432" i="10"/>
  <c r="W432" i="10"/>
  <c r="AE431" i="10"/>
  <c r="AE432" i="10" s="1"/>
  <c r="AE433" i="10" s="1"/>
  <c r="AE434" i="10" s="1"/>
  <c r="AE435" i="10" s="1"/>
  <c r="AE436" i="10" s="1"/>
  <c r="AE437" i="10" s="1"/>
  <c r="AE438" i="10" s="1"/>
  <c r="AE439" i="10" s="1"/>
  <c r="AE440" i="10" s="1"/>
  <c r="AE441" i="10" s="1"/>
  <c r="AE442" i="10" s="1"/>
  <c r="AE443" i="10" s="1"/>
  <c r="AE444" i="10" s="1"/>
  <c r="AE445" i="10" s="1"/>
  <c r="AE446" i="10" s="1"/>
  <c r="AE447" i="10" s="1"/>
  <c r="AE448" i="10" s="1"/>
  <c r="AE449" i="10" s="1"/>
  <c r="AE450" i="10" s="1"/>
  <c r="AE451" i="10" s="1"/>
  <c r="AE452" i="10" s="1"/>
  <c r="AE453" i="10" s="1"/>
  <c r="AE454" i="10" s="1"/>
  <c r="AE455" i="10" s="1"/>
  <c r="AE456" i="10" s="1"/>
  <c r="AE457" i="10" s="1"/>
  <c r="AE458" i="10" s="1"/>
  <c r="AE459" i="10" s="1"/>
  <c r="AE460" i="10" s="1"/>
  <c r="AE461" i="10" s="1"/>
  <c r="AE462" i="10" s="1"/>
  <c r="AE463" i="10" s="1"/>
  <c r="AE464" i="10" s="1"/>
  <c r="AE465" i="10" s="1"/>
  <c r="AE466" i="10" s="1"/>
  <c r="AE467" i="10" s="1"/>
  <c r="AE468" i="10" s="1"/>
  <c r="AE469" i="10" s="1"/>
  <c r="AE470" i="10" s="1"/>
  <c r="AE471" i="10" s="1"/>
  <c r="AE472" i="10" s="1"/>
  <c r="AE473" i="10" s="1"/>
  <c r="AE474" i="10" s="1"/>
  <c r="AE475" i="10" s="1"/>
  <c r="AE476" i="10" s="1"/>
  <c r="AE477" i="10" s="1"/>
  <c r="AE478" i="10" s="1"/>
  <c r="AE479" i="10" s="1"/>
  <c r="AE480" i="10" s="1"/>
  <c r="AE481" i="10" s="1"/>
  <c r="AE482" i="10" s="1"/>
  <c r="AE483" i="10" s="1"/>
  <c r="AE484" i="10" s="1"/>
  <c r="AE485" i="10" s="1"/>
  <c r="AE486" i="10" s="1"/>
  <c r="AE487" i="10" s="1"/>
  <c r="AE488" i="10" s="1"/>
  <c r="AE489" i="10" s="1"/>
  <c r="AE490" i="10" s="1"/>
  <c r="AE491" i="10" s="1"/>
  <c r="AE492" i="10" s="1"/>
  <c r="AE493" i="10" s="1"/>
  <c r="AE494" i="10" s="1"/>
  <c r="AE495" i="10" s="1"/>
  <c r="AE496" i="10" s="1"/>
  <c r="AE497" i="10" s="1"/>
  <c r="AE498" i="10" s="1"/>
  <c r="AE499" i="10" s="1"/>
  <c r="AE500" i="10" s="1"/>
  <c r="AE501" i="10" s="1"/>
  <c r="AE502" i="10" s="1"/>
  <c r="AE503" i="10" s="1"/>
  <c r="AE504" i="10" s="1"/>
  <c r="AE505" i="10" s="1"/>
  <c r="AE506" i="10" s="1"/>
  <c r="AE507" i="10" s="1"/>
  <c r="AE508" i="10" s="1"/>
  <c r="AE509" i="10" s="1"/>
  <c r="AE510" i="10" s="1"/>
  <c r="AE511" i="10" s="1"/>
  <c r="AE512" i="10" s="1"/>
  <c r="AE513" i="10" s="1"/>
  <c r="AE514" i="10" s="1"/>
  <c r="AE515" i="10" s="1"/>
  <c r="AE516" i="10" s="1"/>
  <c r="AE517" i="10" s="1"/>
  <c r="AE518" i="10" s="1"/>
  <c r="AE519" i="10" s="1"/>
  <c r="AE520" i="10" s="1"/>
  <c r="AE521" i="10" s="1"/>
  <c r="AE522" i="10" s="1"/>
  <c r="AE523" i="10" s="1"/>
  <c r="AE524" i="10" s="1"/>
  <c r="AE525" i="10" s="1"/>
  <c r="AE526" i="10" s="1"/>
  <c r="AE527" i="10" s="1"/>
  <c r="AE528" i="10" s="1"/>
  <c r="AE529" i="10" s="1"/>
  <c r="AE530" i="10" s="1"/>
  <c r="AE531" i="10" s="1"/>
  <c r="AE532" i="10" s="1"/>
  <c r="AE533" i="10" s="1"/>
  <c r="AE534" i="10" s="1"/>
  <c r="AE535" i="10" s="1"/>
  <c r="AE536" i="10" s="1"/>
  <c r="AE537" i="10" s="1"/>
  <c r="AE538" i="10" s="1"/>
  <c r="AE539" i="10" s="1"/>
  <c r="AE540" i="10" s="1"/>
  <c r="AE541" i="10" s="1"/>
  <c r="AE542" i="10" s="1"/>
  <c r="AE543" i="10" s="1"/>
  <c r="AE544" i="10" s="1"/>
  <c r="AE545" i="10" s="1"/>
  <c r="AE546" i="10" s="1"/>
  <c r="AE547" i="10" s="1"/>
  <c r="AE548" i="10" s="1"/>
  <c r="AE549" i="10" s="1"/>
  <c r="AE550" i="10" s="1"/>
  <c r="AE551" i="10" s="1"/>
  <c r="AE552" i="10" s="1"/>
  <c r="AE553" i="10" s="1"/>
  <c r="AE554" i="10" s="1"/>
  <c r="AE555" i="10" s="1"/>
  <c r="AE556" i="10" s="1"/>
  <c r="AE557" i="10" s="1"/>
  <c r="AE558" i="10" s="1"/>
  <c r="AE559" i="10" s="1"/>
  <c r="AE560" i="10" s="1"/>
  <c r="AE561" i="10" s="1"/>
  <c r="AE562" i="10" s="1"/>
  <c r="AE563" i="10" s="1"/>
  <c r="AE564" i="10" s="1"/>
  <c r="AE565" i="10" s="1"/>
  <c r="AE566" i="10" s="1"/>
  <c r="AE567" i="10" s="1"/>
  <c r="AE568" i="10" s="1"/>
  <c r="AE569" i="10" s="1"/>
  <c r="AE570" i="10" s="1"/>
  <c r="AE571" i="10" s="1"/>
  <c r="AE572" i="10" s="1"/>
  <c r="AE573" i="10" s="1"/>
  <c r="AE574" i="10" s="1"/>
  <c r="AE575" i="10" s="1"/>
  <c r="AE576" i="10" s="1"/>
  <c r="AE577" i="10" s="1"/>
  <c r="AE578" i="10" s="1"/>
  <c r="AE579" i="10" s="1"/>
  <c r="AE580" i="10" s="1"/>
  <c r="AE581" i="10" s="1"/>
  <c r="AE582" i="10" s="1"/>
  <c r="AE583" i="10" s="1"/>
  <c r="AE584" i="10" s="1"/>
  <c r="AE585" i="10" s="1"/>
  <c r="AE586" i="10" s="1"/>
  <c r="AE587" i="10" s="1"/>
  <c r="AE588" i="10" s="1"/>
  <c r="AE589" i="10" s="1"/>
  <c r="AE590" i="10" s="1"/>
  <c r="AE591" i="10" s="1"/>
  <c r="AE592" i="10" s="1"/>
  <c r="AE593" i="10" s="1"/>
  <c r="AE594" i="10" s="1"/>
  <c r="AE595" i="10" s="1"/>
  <c r="AE596" i="10" s="1"/>
  <c r="AE597" i="10" s="1"/>
  <c r="AE598" i="10" s="1"/>
  <c r="AE599" i="10" s="1"/>
  <c r="AE600" i="10" s="1"/>
  <c r="AE601" i="10" s="1"/>
  <c r="AE602" i="10" s="1"/>
  <c r="AE603" i="10" s="1"/>
  <c r="AE604" i="10" s="1"/>
  <c r="AE605" i="10" s="1"/>
  <c r="AE606" i="10" s="1"/>
  <c r="AE607" i="10" s="1"/>
  <c r="AE608" i="10" s="1"/>
  <c r="AE609" i="10" s="1"/>
  <c r="AE610" i="10" s="1"/>
  <c r="AE611" i="10" s="1"/>
  <c r="AE612" i="10" s="1"/>
  <c r="AE613" i="10" s="1"/>
  <c r="AE614" i="10" s="1"/>
  <c r="AE615" i="10" s="1"/>
  <c r="AE616" i="10" s="1"/>
  <c r="AE617" i="10" s="1"/>
  <c r="AE618" i="10" s="1"/>
  <c r="AE619" i="10" s="1"/>
  <c r="AE620" i="10" s="1"/>
  <c r="AE621" i="10" s="1"/>
  <c r="AE622" i="10" s="1"/>
  <c r="AE623" i="10" s="1"/>
  <c r="AE624" i="10" s="1"/>
  <c r="AE625" i="10" s="1"/>
  <c r="AE626" i="10" s="1"/>
  <c r="AE627" i="10" s="1"/>
  <c r="AE628" i="10" s="1"/>
  <c r="AE629" i="10" s="1"/>
  <c r="AE630" i="10" s="1"/>
  <c r="AE631" i="10" s="1"/>
  <c r="AE632" i="10" s="1"/>
  <c r="AE633" i="10" s="1"/>
  <c r="AE634" i="10" s="1"/>
  <c r="AE635" i="10" s="1"/>
  <c r="AE636" i="10" s="1"/>
  <c r="AE637" i="10" s="1"/>
  <c r="AE638" i="10" s="1"/>
  <c r="AE639" i="10" s="1"/>
  <c r="AE640" i="10" s="1"/>
  <c r="AE641" i="10" s="1"/>
  <c r="AE642" i="10" s="1"/>
  <c r="AE643" i="10" s="1"/>
  <c r="AE644" i="10" s="1"/>
  <c r="AE645" i="10" s="1"/>
  <c r="AE646" i="10" s="1"/>
  <c r="AE647" i="10" s="1"/>
  <c r="AE648" i="10" s="1"/>
  <c r="AE649" i="10" s="1"/>
  <c r="AE650" i="10" s="1"/>
  <c r="AE651" i="10" s="1"/>
  <c r="AE652" i="10" s="1"/>
  <c r="AE653" i="10" s="1"/>
  <c r="AE654" i="10" s="1"/>
  <c r="AE655" i="10" s="1"/>
  <c r="AE656" i="10" s="1"/>
  <c r="AE657" i="10" s="1"/>
  <c r="AE658" i="10" s="1"/>
  <c r="AE659" i="10" s="1"/>
  <c r="AE660" i="10" s="1"/>
  <c r="AE661" i="10" s="1"/>
  <c r="AE662" i="10" s="1"/>
  <c r="AE663" i="10" s="1"/>
  <c r="AE664" i="10" s="1"/>
  <c r="AE665" i="10" s="1"/>
  <c r="AE666" i="10" s="1"/>
  <c r="AE667" i="10" s="1"/>
  <c r="AE668" i="10" s="1"/>
  <c r="AE669" i="10" s="1"/>
  <c r="AE670" i="10" s="1"/>
  <c r="AE671" i="10" s="1"/>
  <c r="AE672" i="10" s="1"/>
  <c r="AE673" i="10" s="1"/>
  <c r="AE674" i="10" s="1"/>
  <c r="AE675" i="10" s="1"/>
  <c r="AE676" i="10" s="1"/>
  <c r="AE677" i="10" s="1"/>
  <c r="AE678" i="10" s="1"/>
  <c r="AE679" i="10" s="1"/>
  <c r="AE680" i="10" s="1"/>
  <c r="AE681" i="10" s="1"/>
  <c r="AE682" i="10" s="1"/>
  <c r="AE683" i="10" s="1"/>
  <c r="AE684" i="10" s="1"/>
  <c r="AE685" i="10" s="1"/>
  <c r="AE686" i="10" s="1"/>
  <c r="AE687" i="10" s="1"/>
  <c r="AE688" i="10" s="1"/>
  <c r="AE689" i="10" s="1"/>
  <c r="AE690" i="10" s="1"/>
  <c r="AE691" i="10" s="1"/>
  <c r="AE692" i="10" s="1"/>
  <c r="AE693" i="10" s="1"/>
  <c r="AE694" i="10" s="1"/>
  <c r="AE695" i="10" s="1"/>
  <c r="AE696" i="10" s="1"/>
  <c r="AE697" i="10" s="1"/>
  <c r="AE698" i="10" s="1"/>
  <c r="AE699" i="10" s="1"/>
  <c r="AE700" i="10" s="1"/>
  <c r="AE701" i="10" s="1"/>
  <c r="AE702" i="10" s="1"/>
  <c r="AE703" i="10" s="1"/>
  <c r="AE704" i="10" s="1"/>
  <c r="AE705" i="10" s="1"/>
  <c r="AE706" i="10" s="1"/>
  <c r="AE707" i="10" s="1"/>
  <c r="AE708" i="10" s="1"/>
  <c r="AE709" i="10" s="1"/>
  <c r="AE710" i="10" s="1"/>
  <c r="AE711" i="10" s="1"/>
  <c r="AE712" i="10" s="1"/>
  <c r="AE713" i="10" s="1"/>
  <c r="AE714" i="10" s="1"/>
  <c r="AE715" i="10" s="1"/>
  <c r="AE716" i="10" s="1"/>
  <c r="AE717" i="10" s="1"/>
  <c r="AE718" i="10" s="1"/>
  <c r="AE719" i="10" s="1"/>
  <c r="AE720" i="10" s="1"/>
  <c r="AE721" i="10" s="1"/>
  <c r="AE722" i="10" s="1"/>
  <c r="AE723" i="10" s="1"/>
  <c r="AE724" i="10" s="1"/>
  <c r="AE725" i="10" s="1"/>
  <c r="AE726" i="10" s="1"/>
  <c r="AE727" i="10" s="1"/>
  <c r="AE728" i="10" s="1"/>
  <c r="AE729" i="10" s="1"/>
  <c r="AE730" i="10" s="1"/>
  <c r="AE731" i="10" s="1"/>
  <c r="AE732" i="10" s="1"/>
  <c r="AE733" i="10" s="1"/>
  <c r="AE734" i="10" s="1"/>
  <c r="AE735" i="10" s="1"/>
  <c r="AE736" i="10" s="1"/>
  <c r="AE737" i="10" s="1"/>
  <c r="AE738" i="10" s="1"/>
  <c r="AE739" i="10" s="1"/>
  <c r="AE740" i="10" s="1"/>
  <c r="AE741" i="10" s="1"/>
  <c r="AE742" i="10" s="1"/>
  <c r="AE743" i="10" s="1"/>
  <c r="AE744" i="10" s="1"/>
  <c r="AE745" i="10" s="1"/>
  <c r="AE746" i="10" s="1"/>
  <c r="AE747" i="10" s="1"/>
  <c r="AE748" i="10" s="1"/>
  <c r="AE749" i="10" s="1"/>
  <c r="AE750" i="10" s="1"/>
  <c r="AE751" i="10" s="1"/>
  <c r="AE752" i="10" s="1"/>
  <c r="AE753" i="10" s="1"/>
  <c r="AE754" i="10" s="1"/>
  <c r="AE755" i="10" s="1"/>
  <c r="AE756" i="10" s="1"/>
  <c r="AE757" i="10" s="1"/>
  <c r="AE758" i="10" s="1"/>
  <c r="AE759" i="10" s="1"/>
  <c r="AE760" i="10" s="1"/>
  <c r="AE761" i="10" s="1"/>
  <c r="AE762" i="10" s="1"/>
  <c r="AE763" i="10" s="1"/>
  <c r="AE764" i="10" s="1"/>
  <c r="AE765" i="10" s="1"/>
  <c r="AE766" i="10" s="1"/>
  <c r="AE767" i="10" s="1"/>
  <c r="AE768" i="10" s="1"/>
  <c r="AE769" i="10" s="1"/>
  <c r="AE770" i="10" s="1"/>
  <c r="AE771" i="10" s="1"/>
  <c r="AE772" i="10" s="1"/>
  <c r="AE773" i="10" s="1"/>
  <c r="AE774" i="10" s="1"/>
  <c r="AE775" i="10" s="1"/>
  <c r="AE776" i="10" s="1"/>
  <c r="AE777" i="10" s="1"/>
  <c r="AE778" i="10" s="1"/>
  <c r="AE779" i="10" s="1"/>
  <c r="AE780" i="10" s="1"/>
  <c r="AE781" i="10" s="1"/>
  <c r="AE782" i="10" s="1"/>
  <c r="AE783" i="10" s="1"/>
  <c r="AE784" i="10" s="1"/>
  <c r="AE785" i="10" s="1"/>
  <c r="AE786" i="10" s="1"/>
  <c r="AE787" i="10" s="1"/>
  <c r="AE788" i="10" s="1"/>
  <c r="AE789" i="10" s="1"/>
  <c r="AE790" i="10" s="1"/>
  <c r="AE791" i="10" s="1"/>
  <c r="AE792" i="10" s="1"/>
  <c r="AE793" i="10" s="1"/>
  <c r="AE794" i="10" s="1"/>
  <c r="AE795" i="10" s="1"/>
  <c r="AE796" i="10" s="1"/>
  <c r="AE797" i="10" s="1"/>
  <c r="AE798" i="10" s="1"/>
  <c r="AE799" i="10" s="1"/>
  <c r="AE800" i="10" s="1"/>
  <c r="AE801" i="10" s="1"/>
  <c r="AE802" i="10" s="1"/>
  <c r="AE803" i="10" s="1"/>
  <c r="AE804" i="10" s="1"/>
  <c r="AE805" i="10" s="1"/>
  <c r="AE806" i="10" s="1"/>
  <c r="AE807" i="10" s="1"/>
  <c r="AE808" i="10" s="1"/>
  <c r="AE809" i="10" s="1"/>
  <c r="AE810" i="10" s="1"/>
  <c r="AE811" i="10" s="1"/>
  <c r="AE812" i="10" s="1"/>
  <c r="AE813" i="10" s="1"/>
  <c r="AE814" i="10" s="1"/>
  <c r="AE815" i="10" s="1"/>
  <c r="AE816" i="10" s="1"/>
  <c r="AE817" i="10" s="1"/>
  <c r="AE818" i="10" s="1"/>
  <c r="AE819" i="10" s="1"/>
  <c r="AE820" i="10" s="1"/>
  <c r="AE821" i="10" s="1"/>
  <c r="AE822" i="10" s="1"/>
  <c r="AE823" i="10" s="1"/>
  <c r="AE824" i="10" s="1"/>
  <c r="AE825" i="10" s="1"/>
  <c r="AE826" i="10" s="1"/>
  <c r="AE827" i="10" s="1"/>
  <c r="AE828" i="10" s="1"/>
  <c r="AE829" i="10" s="1"/>
  <c r="AE830" i="10" s="1"/>
  <c r="AE831" i="10" s="1"/>
  <c r="AE832" i="10" s="1"/>
  <c r="AE833" i="10" s="1"/>
  <c r="AE834" i="10" s="1"/>
  <c r="AE835" i="10" s="1"/>
  <c r="AE836" i="10" s="1"/>
  <c r="AE837" i="10" s="1"/>
  <c r="AE838" i="10" s="1"/>
  <c r="AE839" i="10" s="1"/>
  <c r="AE840" i="10" s="1"/>
  <c r="AE841" i="10" s="1"/>
  <c r="AE842" i="10" s="1"/>
  <c r="AE843" i="10" s="1"/>
  <c r="AE844" i="10" s="1"/>
  <c r="AE845" i="10" s="1"/>
  <c r="AE846" i="10" s="1"/>
  <c r="AE847" i="10" s="1"/>
  <c r="AE848" i="10" s="1"/>
  <c r="AE849" i="10" s="1"/>
  <c r="AE850" i="10" s="1"/>
  <c r="AE851" i="10" s="1"/>
  <c r="AE852" i="10" s="1"/>
  <c r="AE853" i="10" s="1"/>
  <c r="AE854" i="10" s="1"/>
  <c r="AE855" i="10" s="1"/>
  <c r="AE856" i="10" s="1"/>
  <c r="AE857" i="10" s="1"/>
  <c r="AE858" i="10" s="1"/>
  <c r="AE859" i="10" s="1"/>
  <c r="AE860" i="10" s="1"/>
  <c r="AE861" i="10" s="1"/>
  <c r="AE862" i="10" s="1"/>
  <c r="AE863" i="10" s="1"/>
  <c r="AE864" i="10" s="1"/>
  <c r="AE865" i="10" s="1"/>
  <c r="AE866" i="10" s="1"/>
  <c r="AE867" i="10" s="1"/>
  <c r="AE868" i="10" s="1"/>
  <c r="AE869" i="10" s="1"/>
  <c r="AE870" i="10" s="1"/>
  <c r="AE871" i="10" s="1"/>
  <c r="AE872" i="10" s="1"/>
  <c r="AE873" i="10" s="1"/>
  <c r="AE874" i="10" s="1"/>
  <c r="AE875" i="10" s="1"/>
  <c r="AE876" i="10" s="1"/>
  <c r="AE877" i="10" s="1"/>
  <c r="AE878" i="10" s="1"/>
  <c r="AE879" i="10" s="1"/>
  <c r="AE880" i="10" s="1"/>
  <c r="AE881" i="10" s="1"/>
  <c r="AE882" i="10" s="1"/>
  <c r="AE883" i="10" s="1"/>
  <c r="AE884" i="10" s="1"/>
  <c r="AE885" i="10" s="1"/>
  <c r="AE886" i="10" s="1"/>
  <c r="AE887" i="10" s="1"/>
  <c r="AE888" i="10" s="1"/>
  <c r="AE889" i="10" s="1"/>
  <c r="AE890" i="10" s="1"/>
  <c r="AE891" i="10" s="1"/>
  <c r="AE892" i="10" s="1"/>
  <c r="AE893" i="10" s="1"/>
  <c r="AE894" i="10" s="1"/>
  <c r="AE895" i="10" s="1"/>
  <c r="AE896" i="10" s="1"/>
  <c r="AE897" i="10" s="1"/>
  <c r="AE898" i="10" s="1"/>
  <c r="AE899" i="10" s="1"/>
  <c r="AE900" i="10" s="1"/>
  <c r="AE901" i="10" s="1"/>
  <c r="AE902" i="10" s="1"/>
  <c r="AE903" i="10" s="1"/>
  <c r="AE904" i="10" s="1"/>
  <c r="AE905" i="10" s="1"/>
  <c r="AE906" i="10" s="1"/>
  <c r="AE907" i="10" s="1"/>
  <c r="AE908" i="10" s="1"/>
  <c r="AE909" i="10" s="1"/>
  <c r="AE910" i="10" s="1"/>
  <c r="AE911" i="10" s="1"/>
  <c r="AE912" i="10" s="1"/>
  <c r="AE913" i="10" s="1"/>
  <c r="AE914" i="10" s="1"/>
  <c r="AE915" i="10" s="1"/>
  <c r="AE916" i="10" s="1"/>
  <c r="AE917" i="10" s="1"/>
  <c r="AE918" i="10" s="1"/>
  <c r="AE919" i="10" s="1"/>
  <c r="AE920" i="10" s="1"/>
  <c r="AE921" i="10" s="1"/>
  <c r="AE922" i="10" s="1"/>
  <c r="AE923" i="10" s="1"/>
  <c r="AE924" i="10" s="1"/>
  <c r="AE925" i="10" s="1"/>
  <c r="AE926" i="10" s="1"/>
  <c r="AE927" i="10" s="1"/>
  <c r="AE928" i="10" s="1"/>
  <c r="AE929" i="10" s="1"/>
  <c r="AE930" i="10" s="1"/>
  <c r="AE931" i="10" s="1"/>
  <c r="AE932" i="10" s="1"/>
  <c r="AE933" i="10" s="1"/>
  <c r="AE934" i="10" s="1"/>
  <c r="AE935" i="10" s="1"/>
  <c r="AE936" i="10" s="1"/>
  <c r="AE937" i="10" s="1"/>
  <c r="AE938" i="10" s="1"/>
  <c r="AE939" i="10" s="1"/>
  <c r="AE940" i="10" s="1"/>
  <c r="AE941" i="10" s="1"/>
  <c r="AE942" i="10" s="1"/>
  <c r="AE943" i="10" s="1"/>
  <c r="AE944" i="10" s="1"/>
  <c r="AE945" i="10" s="1"/>
  <c r="AE946" i="10" s="1"/>
  <c r="AE947" i="10" s="1"/>
  <c r="AE948" i="10" s="1"/>
  <c r="AE949" i="10" s="1"/>
  <c r="AE950" i="10" s="1"/>
  <c r="AE951" i="10" s="1"/>
  <c r="AE952" i="10" s="1"/>
  <c r="AE953" i="10" s="1"/>
  <c r="AE954" i="10" s="1"/>
  <c r="AE955" i="10" s="1"/>
  <c r="AE956" i="10" s="1"/>
  <c r="AE957" i="10" s="1"/>
  <c r="AE958" i="10" s="1"/>
  <c r="AE959" i="10" s="1"/>
  <c r="AE960" i="10" s="1"/>
  <c r="AE961" i="10" s="1"/>
  <c r="AE962" i="10" s="1"/>
  <c r="AE963" i="10" s="1"/>
  <c r="AE964" i="10" s="1"/>
  <c r="AE965" i="10" s="1"/>
  <c r="AE966" i="10" s="1"/>
  <c r="AE967" i="10" s="1"/>
  <c r="AE968" i="10" s="1"/>
  <c r="AE969" i="10" s="1"/>
  <c r="AE970" i="10" s="1"/>
  <c r="AE971" i="10" s="1"/>
  <c r="AE972" i="10" s="1"/>
  <c r="AE973" i="10" s="1"/>
  <c r="AE974" i="10" s="1"/>
  <c r="AE975" i="10" s="1"/>
  <c r="AE976" i="10" s="1"/>
  <c r="AE977" i="10" s="1"/>
  <c r="AE978" i="10" s="1"/>
  <c r="AE979" i="10" s="1"/>
  <c r="AE980" i="10" s="1"/>
  <c r="AE981" i="10" s="1"/>
  <c r="AE982" i="10" s="1"/>
  <c r="AE983" i="10" s="1"/>
  <c r="AE984" i="10" s="1"/>
  <c r="AE985" i="10" s="1"/>
  <c r="AE986" i="10" s="1"/>
  <c r="AE987" i="10" s="1"/>
  <c r="AE988" i="10" s="1"/>
  <c r="AE989" i="10" s="1"/>
  <c r="AE990" i="10" s="1"/>
  <c r="AE991" i="10" s="1"/>
  <c r="AE992" i="10" s="1"/>
  <c r="AE993" i="10" s="1"/>
  <c r="AE994" i="10" s="1"/>
  <c r="AE995" i="10" s="1"/>
  <c r="AE996" i="10" s="1"/>
  <c r="AE997" i="10" s="1"/>
  <c r="AE998" i="10" s="1"/>
  <c r="AE999" i="10" s="1"/>
  <c r="AE1000" i="10" s="1"/>
  <c r="AE1001" i="10" s="1"/>
  <c r="AE1002" i="10" s="1"/>
  <c r="AE1003" i="10" s="1"/>
  <c r="AE1004" i="10" s="1"/>
  <c r="AE1005" i="10" s="1"/>
  <c r="AE1006" i="10" s="1"/>
  <c r="AE1007" i="10" s="1"/>
  <c r="AE1008" i="10" s="1"/>
  <c r="AE1009" i="10" s="1"/>
  <c r="AE1010" i="10" s="1"/>
  <c r="AE1011" i="10" s="1"/>
  <c r="AE1012" i="10" s="1"/>
  <c r="AE1013" i="10" s="1"/>
  <c r="AE1014" i="10" s="1"/>
  <c r="AE1015" i="10" s="1"/>
  <c r="AE1016" i="10" s="1"/>
  <c r="AE1017" i="10" s="1"/>
  <c r="AE1018" i="10" s="1"/>
  <c r="AE1019" i="10" s="1"/>
  <c r="AE1020" i="10" s="1"/>
  <c r="AE1021" i="10" s="1"/>
  <c r="AE1022" i="10" s="1"/>
  <c r="AE1023" i="10" s="1"/>
  <c r="AE1024" i="10" s="1"/>
  <c r="AE1025" i="10" s="1"/>
  <c r="AE1026" i="10" s="1"/>
  <c r="AE1027" i="10" s="1"/>
  <c r="AE1028" i="10" s="1"/>
  <c r="AE1029" i="10" s="1"/>
  <c r="AE1030" i="10" s="1"/>
  <c r="AE1031" i="10" s="1"/>
  <c r="AE1032" i="10" s="1"/>
  <c r="AE1033" i="10" s="1"/>
  <c r="AE1034" i="10" s="1"/>
  <c r="AE1035" i="10" s="1"/>
  <c r="AE1036" i="10" s="1"/>
  <c r="AE1037" i="10" s="1"/>
  <c r="AE1038" i="10" s="1"/>
  <c r="AE1039" i="10" s="1"/>
  <c r="AE1040" i="10" s="1"/>
  <c r="AE1041" i="10" s="1"/>
  <c r="AE1042" i="10" s="1"/>
  <c r="AE1043" i="10" s="1"/>
  <c r="AE1044" i="10" s="1"/>
  <c r="AE1045" i="10" s="1"/>
  <c r="AE1046" i="10" s="1"/>
  <c r="AE1047" i="10" s="1"/>
  <c r="AE1048" i="10" s="1"/>
  <c r="AE1049" i="10" s="1"/>
  <c r="AE1050" i="10" s="1"/>
  <c r="AE1051" i="10" s="1"/>
  <c r="AE1052" i="10" s="1"/>
  <c r="AE1053" i="10" s="1"/>
  <c r="AE1054" i="10" s="1"/>
  <c r="AE1055" i="10" s="1"/>
  <c r="AE1056" i="10" s="1"/>
  <c r="AE1057" i="10" s="1"/>
  <c r="AE1058" i="10" s="1"/>
  <c r="AE1059" i="10" s="1"/>
  <c r="AE1060" i="10" s="1"/>
  <c r="AE1061" i="10" s="1"/>
  <c r="AE1062" i="10" s="1"/>
  <c r="AE1063" i="10" s="1"/>
  <c r="AE1064" i="10" s="1"/>
  <c r="AE1065" i="10" s="1"/>
  <c r="AE1066" i="10" s="1"/>
  <c r="AE1067" i="10" s="1"/>
  <c r="AE1068" i="10" s="1"/>
  <c r="AE1069" i="10" s="1"/>
  <c r="AE1070" i="10" s="1"/>
  <c r="AE1071" i="10" s="1"/>
  <c r="AE1072" i="10" s="1"/>
  <c r="AE1073" i="10" s="1"/>
  <c r="AE1074" i="10" s="1"/>
  <c r="AE1075" i="10" s="1"/>
  <c r="AE1076" i="10" s="1"/>
  <c r="AE1077" i="10" s="1"/>
  <c r="AE1078" i="10" s="1"/>
  <c r="AE1079" i="10" s="1"/>
  <c r="AE1080" i="10" s="1"/>
  <c r="AE1081" i="10" s="1"/>
  <c r="AE1082" i="10" s="1"/>
  <c r="AE1083" i="10" s="1"/>
  <c r="AE1084" i="10" s="1"/>
  <c r="AE1085" i="10" s="1"/>
  <c r="AE1086" i="10" s="1"/>
  <c r="AE1087" i="10" s="1"/>
  <c r="AE1088" i="10" s="1"/>
  <c r="AE1089" i="10" s="1"/>
  <c r="AE1090" i="10" s="1"/>
  <c r="AE1091" i="10" s="1"/>
  <c r="AE1092" i="10" s="1"/>
  <c r="AE1093" i="10" s="1"/>
  <c r="AE1094" i="10" s="1"/>
  <c r="AE1095" i="10" s="1"/>
  <c r="AE1096" i="10" s="1"/>
  <c r="AE1097" i="10" s="1"/>
  <c r="AE1098" i="10" s="1"/>
  <c r="AE1099" i="10" s="1"/>
  <c r="AE1100" i="10" s="1"/>
  <c r="AE1101" i="10" s="1"/>
  <c r="AE1102" i="10" s="1"/>
  <c r="AE1103" i="10" s="1"/>
  <c r="AE1104" i="10" s="1"/>
  <c r="AE1105" i="10" s="1"/>
  <c r="AE1106" i="10" s="1"/>
  <c r="AE1107" i="10" s="1"/>
  <c r="AE1108" i="10" s="1"/>
  <c r="AE1109" i="10" s="1"/>
  <c r="AE1110" i="10" s="1"/>
  <c r="AE1111" i="10" s="1"/>
  <c r="AE1112" i="10" s="1"/>
  <c r="AE1113" i="10" s="1"/>
  <c r="AE1114" i="10" s="1"/>
  <c r="AE1115" i="10" s="1"/>
  <c r="AE1116" i="10" s="1"/>
  <c r="AE1117" i="10" s="1"/>
  <c r="AE1118" i="10" s="1"/>
  <c r="AE1119" i="10" s="1"/>
  <c r="AE1120" i="10" s="1"/>
  <c r="AE1121" i="10" s="1"/>
  <c r="AE1122" i="10" s="1"/>
  <c r="AE1123" i="10" s="1"/>
  <c r="AE1124" i="10" s="1"/>
  <c r="AE1125" i="10" s="1"/>
  <c r="AE1126" i="10" s="1"/>
  <c r="AE1127" i="10" s="1"/>
  <c r="AE1128" i="10" s="1"/>
  <c r="AE1129" i="10" s="1"/>
  <c r="AE1130" i="10" s="1"/>
  <c r="AE1131" i="10" s="1"/>
  <c r="AE1132" i="10" s="1"/>
  <c r="AE1133" i="10" s="1"/>
  <c r="AE1134" i="10" s="1"/>
  <c r="AE1135" i="10" s="1"/>
  <c r="AE1136" i="10" s="1"/>
  <c r="AE1137" i="10" s="1"/>
  <c r="AE1138" i="10" s="1"/>
  <c r="AE1139" i="10" s="1"/>
  <c r="AE1140" i="10" s="1"/>
  <c r="AE1141" i="10" s="1"/>
  <c r="AE1142" i="10" s="1"/>
  <c r="AE1143" i="10" s="1"/>
  <c r="AE1144" i="10" s="1"/>
  <c r="AE1145" i="10" s="1"/>
  <c r="AE1146" i="10" s="1"/>
  <c r="AE1147" i="10" s="1"/>
  <c r="AE1148" i="10" s="1"/>
  <c r="AE1149" i="10" s="1"/>
  <c r="AE1150" i="10" s="1"/>
  <c r="AE1151" i="10" s="1"/>
  <c r="AE1152" i="10" s="1"/>
  <c r="AE1153" i="10" s="1"/>
  <c r="AE1154" i="10" s="1"/>
  <c r="AE1155" i="10" s="1"/>
  <c r="AE1156" i="10" s="1"/>
  <c r="AE1157" i="10" s="1"/>
  <c r="AE1158" i="10" s="1"/>
  <c r="AE1159" i="10" s="1"/>
  <c r="AE1160" i="10" s="1"/>
  <c r="AE1161" i="10" s="1"/>
  <c r="AE1162" i="10" s="1"/>
  <c r="AE1163" i="10" s="1"/>
  <c r="AE1164" i="10" s="1"/>
  <c r="AE1165" i="10" s="1"/>
  <c r="AE1166" i="10" s="1"/>
  <c r="AE1167" i="10" s="1"/>
  <c r="AE1168" i="10" s="1"/>
  <c r="AE1169" i="10" s="1"/>
  <c r="AE1170" i="10" s="1"/>
  <c r="AE1171" i="10" s="1"/>
  <c r="AE1172" i="10" s="1"/>
  <c r="AE1173" i="10" s="1"/>
  <c r="AE1174" i="10" s="1"/>
  <c r="AE1175" i="10" s="1"/>
  <c r="AE1176" i="10" s="1"/>
  <c r="AE1177" i="10" s="1"/>
  <c r="AE1178" i="10" s="1"/>
  <c r="AE1179" i="10" s="1"/>
  <c r="AE1180" i="10" s="1"/>
  <c r="AE1181" i="10" s="1"/>
  <c r="AE1182" i="10" s="1"/>
  <c r="AE1183" i="10" s="1"/>
  <c r="AE1184" i="10" s="1"/>
  <c r="AE1185" i="10" s="1"/>
  <c r="AE1186" i="10" s="1"/>
  <c r="AE1187" i="10" s="1"/>
  <c r="AE1188" i="10" s="1"/>
  <c r="AE1189" i="10" s="1"/>
  <c r="AE1190" i="10" s="1"/>
  <c r="AE1191" i="10" s="1"/>
  <c r="AE1192" i="10" s="1"/>
  <c r="AE1193" i="10" s="1"/>
  <c r="AE1194" i="10" s="1"/>
  <c r="AE1195" i="10" s="1"/>
  <c r="AE1196" i="10" s="1"/>
  <c r="AE1197" i="10" s="1"/>
  <c r="AE1198" i="10" s="1"/>
  <c r="AE1199" i="10" s="1"/>
  <c r="AE1200" i="10" s="1"/>
  <c r="AE1201" i="10" s="1"/>
  <c r="AE1202" i="10" s="1"/>
  <c r="AE1203" i="10" s="1"/>
  <c r="AE1204" i="10" s="1"/>
  <c r="AE1205" i="10" s="1"/>
  <c r="AE1206" i="10" s="1"/>
  <c r="AE1207" i="10" s="1"/>
  <c r="AE1208" i="10" s="1"/>
  <c r="AE1209" i="10" s="1"/>
  <c r="AE1210" i="10" s="1"/>
  <c r="AE1211" i="10" s="1"/>
  <c r="AE1212" i="10" s="1"/>
  <c r="AE1213" i="10" s="1"/>
  <c r="AE1214" i="10" s="1"/>
  <c r="AE1215" i="10" s="1"/>
  <c r="AE1216" i="10" s="1"/>
  <c r="AE1217" i="10" s="1"/>
  <c r="AE1218" i="10" s="1"/>
  <c r="AE1219" i="10" s="1"/>
  <c r="AE1220" i="10" s="1"/>
  <c r="AE1221" i="10" s="1"/>
  <c r="AE1222" i="10" s="1"/>
  <c r="AE1223" i="10" s="1"/>
  <c r="AE1224" i="10" s="1"/>
  <c r="AE1225" i="10" s="1"/>
  <c r="AE1226" i="10" s="1"/>
  <c r="AE1227" i="10" s="1"/>
  <c r="AE1228" i="10" s="1"/>
  <c r="AE1229" i="10" s="1"/>
  <c r="AE1230" i="10" s="1"/>
  <c r="AE1231" i="10" s="1"/>
  <c r="AE1232" i="10" s="1"/>
  <c r="AE1233" i="10" s="1"/>
  <c r="AE1234" i="10" s="1"/>
  <c r="AE1235" i="10" s="1"/>
  <c r="AE1236" i="10" s="1"/>
  <c r="AE1237" i="10" s="1"/>
  <c r="AE1238" i="10" s="1"/>
  <c r="AE1239" i="10" s="1"/>
  <c r="AE1240" i="10" s="1"/>
  <c r="AE1241" i="10" s="1"/>
  <c r="AE1242" i="10" s="1"/>
  <c r="AE1243" i="10" s="1"/>
  <c r="AE1244" i="10" s="1"/>
  <c r="AE1245" i="10" s="1"/>
  <c r="AE1246" i="10" s="1"/>
  <c r="AE1247" i="10" s="1"/>
  <c r="AE1248" i="10" s="1"/>
  <c r="AE1249" i="10" s="1"/>
  <c r="AE1250" i="10" s="1"/>
  <c r="AE1251" i="10" s="1"/>
  <c r="AE1252" i="10" s="1"/>
  <c r="AE1253" i="10" s="1"/>
  <c r="AE1254" i="10" s="1"/>
  <c r="AE1255" i="10" s="1"/>
  <c r="AE1256" i="10" s="1"/>
  <c r="AE1257" i="10" s="1"/>
  <c r="AE1258" i="10" s="1"/>
  <c r="AE1259" i="10" s="1"/>
  <c r="AE1260" i="10" s="1"/>
  <c r="AE1261" i="10" s="1"/>
  <c r="AE1262" i="10" s="1"/>
  <c r="AE1263" i="10" s="1"/>
  <c r="AE1264" i="10" s="1"/>
  <c r="AE1265" i="10" s="1"/>
  <c r="AE1266" i="10" s="1"/>
  <c r="AE1267" i="10" s="1"/>
  <c r="AE1268" i="10" s="1"/>
  <c r="AE1269" i="10" s="1"/>
  <c r="AE1270" i="10" s="1"/>
  <c r="AE1271" i="10" s="1"/>
  <c r="AE1272" i="10" s="1"/>
  <c r="AE1273" i="10" s="1"/>
  <c r="AE1274" i="10" s="1"/>
  <c r="AE1275" i="10" s="1"/>
  <c r="AE1276" i="10" s="1"/>
  <c r="AE1277" i="10" s="1"/>
  <c r="AE1278" i="10" s="1"/>
  <c r="AE1279" i="10" s="1"/>
  <c r="AE1280" i="10" s="1"/>
  <c r="AE1281" i="10" s="1"/>
  <c r="AE1282" i="10" s="1"/>
  <c r="AE1283" i="10" s="1"/>
  <c r="AE1284" i="10" s="1"/>
  <c r="AE1285" i="10" s="1"/>
  <c r="AE1286" i="10" s="1"/>
  <c r="AE1287" i="10" s="1"/>
  <c r="AE1288" i="10" s="1"/>
  <c r="AE1289" i="10" s="1"/>
  <c r="AE1290" i="10" s="1"/>
  <c r="AE1291" i="10" s="1"/>
  <c r="AE1292" i="10" s="1"/>
  <c r="AE1293" i="10" s="1"/>
  <c r="AE1294" i="10" s="1"/>
  <c r="AE1295" i="10" s="1"/>
  <c r="AE1296" i="10" s="1"/>
  <c r="AE1297" i="10" s="1"/>
  <c r="AE1298" i="10" s="1"/>
  <c r="AE1299" i="10" s="1"/>
  <c r="AE1300" i="10" s="1"/>
  <c r="AE1301" i="10" s="1"/>
  <c r="AE1302" i="10" s="1"/>
  <c r="AE1303" i="10" s="1"/>
  <c r="AE1304" i="10" s="1"/>
  <c r="AE1305" i="10" s="1"/>
  <c r="AE1306" i="10" s="1"/>
  <c r="AE1307" i="10" s="1"/>
  <c r="AE1308" i="10" s="1"/>
  <c r="AE1309" i="10" s="1"/>
  <c r="AE1310" i="10" s="1"/>
  <c r="AE1311" i="10" s="1"/>
  <c r="AE1312" i="10" s="1"/>
  <c r="AE1313" i="10" s="1"/>
  <c r="AE1314" i="10" s="1"/>
  <c r="AE1315" i="10" s="1"/>
  <c r="AE1316" i="10" s="1"/>
  <c r="AE1317" i="10" s="1"/>
  <c r="AE1318" i="10" s="1"/>
  <c r="AE1319" i="10" s="1"/>
  <c r="AE1320" i="10" s="1"/>
  <c r="AE1321" i="10" s="1"/>
  <c r="AE1322" i="10" s="1"/>
  <c r="AE1323" i="10" s="1"/>
  <c r="AE1324" i="10" s="1"/>
  <c r="AE1325" i="10" s="1"/>
  <c r="AE1326" i="10" s="1"/>
  <c r="AE1327" i="10" s="1"/>
  <c r="AE1328" i="10" s="1"/>
  <c r="AE1329" i="10" s="1"/>
  <c r="AE1330" i="10" s="1"/>
  <c r="AE1331" i="10" s="1"/>
  <c r="AE1332" i="10" s="1"/>
  <c r="AE1333" i="10" s="1"/>
  <c r="AE1334" i="10" s="1"/>
  <c r="AE1335" i="10" s="1"/>
  <c r="AE1336" i="10" s="1"/>
  <c r="AE1337" i="10" s="1"/>
  <c r="AE1338" i="10" s="1"/>
  <c r="AE1339" i="10" s="1"/>
  <c r="AE1340" i="10" s="1"/>
  <c r="AE1341" i="10" s="1"/>
  <c r="AE1342" i="10" s="1"/>
  <c r="AE1343" i="10" s="1"/>
  <c r="AE1344" i="10" s="1"/>
  <c r="AE1345" i="10" s="1"/>
  <c r="AE1346" i="10" s="1"/>
  <c r="AE1347" i="10" s="1"/>
  <c r="AE1348" i="10" s="1"/>
  <c r="AE1349" i="10" s="1"/>
  <c r="AE1350" i="10" s="1"/>
  <c r="AE1351" i="10" s="1"/>
  <c r="AE1352" i="10" s="1"/>
  <c r="AE1353" i="10" s="1"/>
  <c r="AE1354" i="10" s="1"/>
  <c r="AE1355" i="10" s="1"/>
  <c r="AE1356" i="10" s="1"/>
  <c r="AE1357" i="10" s="1"/>
  <c r="AE1358" i="10" s="1"/>
  <c r="AE1359" i="10" s="1"/>
  <c r="AE1360" i="10" s="1"/>
  <c r="AE1361" i="10" s="1"/>
  <c r="AE1362" i="10" s="1"/>
  <c r="AE1363" i="10" s="1"/>
  <c r="AE1364" i="10" s="1"/>
  <c r="AE1365" i="10" s="1"/>
  <c r="AE1366" i="10" s="1"/>
  <c r="AE1367" i="10" s="1"/>
  <c r="AE1368" i="10" s="1"/>
  <c r="AE1369" i="10" s="1"/>
  <c r="AE1370" i="10" s="1"/>
  <c r="AE1371" i="10" s="1"/>
  <c r="AE1372" i="10" s="1"/>
  <c r="AE1373" i="10" s="1"/>
  <c r="AE1374" i="10" s="1"/>
  <c r="AE1375" i="10" s="1"/>
  <c r="AE1376" i="10" s="1"/>
  <c r="AE1377" i="10" s="1"/>
  <c r="AE1378" i="10" s="1"/>
  <c r="AE1379" i="10" s="1"/>
  <c r="AE1380" i="10" s="1"/>
  <c r="AE1381" i="10" s="1"/>
  <c r="AE1382" i="10" s="1"/>
  <c r="AE1383" i="10" s="1"/>
  <c r="AE1384" i="10" s="1"/>
  <c r="AE1385" i="10" s="1"/>
  <c r="AE1386" i="10" s="1"/>
  <c r="AE1387" i="10" s="1"/>
  <c r="AE1388" i="10" s="1"/>
  <c r="AE1389" i="10" s="1"/>
  <c r="AE1390" i="10" s="1"/>
  <c r="AE1391" i="10" s="1"/>
  <c r="AE1392" i="10" s="1"/>
  <c r="AE1393" i="10" s="1"/>
  <c r="AE1394" i="10" s="1"/>
  <c r="AE1395" i="10" s="1"/>
  <c r="AE1396" i="10" s="1"/>
  <c r="AE1397" i="10" s="1"/>
  <c r="AE1398" i="10" s="1"/>
  <c r="AE1399" i="10" s="1"/>
  <c r="AE1400" i="10" s="1"/>
  <c r="AE1401" i="10" s="1"/>
  <c r="AE1402" i="10" s="1"/>
  <c r="AE1403" i="10" s="1"/>
  <c r="AE1404" i="10" s="1"/>
  <c r="AE1405" i="10" s="1"/>
  <c r="AE1406" i="10" s="1"/>
  <c r="AE1407" i="10" s="1"/>
  <c r="AE1408" i="10" s="1"/>
  <c r="AE1409" i="10" s="1"/>
  <c r="AE1410" i="10" s="1"/>
  <c r="AE1411" i="10" s="1"/>
  <c r="AE1412" i="10" s="1"/>
  <c r="AE1413" i="10" s="1"/>
  <c r="AE1414" i="10" s="1"/>
  <c r="AE1415" i="10" s="1"/>
  <c r="AE1416" i="10" s="1"/>
  <c r="AE1417" i="10" s="1"/>
  <c r="AE1418" i="10" s="1"/>
  <c r="AE1419" i="10" s="1"/>
  <c r="AE1420" i="10" s="1"/>
  <c r="AE1421" i="10" s="1"/>
  <c r="AE1422" i="10" s="1"/>
  <c r="AE1423" i="10" s="1"/>
  <c r="AE1424" i="10" s="1"/>
  <c r="AE1425" i="10" s="1"/>
  <c r="AE1426" i="10" s="1"/>
  <c r="AE1427" i="10" s="1"/>
  <c r="AE1428" i="10" s="1"/>
  <c r="AE1429" i="10" s="1"/>
  <c r="AE1430" i="10" s="1"/>
  <c r="AE1431" i="10" s="1"/>
  <c r="AE1432" i="10" s="1"/>
  <c r="AE1433" i="10" s="1"/>
  <c r="AE1434" i="10" s="1"/>
  <c r="AE1435" i="10" s="1"/>
  <c r="AE1436" i="10" s="1"/>
  <c r="AE1437" i="10" s="1"/>
  <c r="AE1438" i="10" s="1"/>
  <c r="AE1439" i="10" s="1"/>
  <c r="AE1440" i="10" s="1"/>
  <c r="AE1441" i="10" s="1"/>
  <c r="AE1442" i="10" s="1"/>
  <c r="AE1443" i="10" s="1"/>
  <c r="AE1444" i="10" s="1"/>
  <c r="AE1445" i="10" s="1"/>
  <c r="AE1446" i="10" s="1"/>
  <c r="AE1447" i="10" s="1"/>
  <c r="AE1448" i="10" s="1"/>
  <c r="AE1449" i="10" s="1"/>
  <c r="AE1450" i="10" s="1"/>
  <c r="AE1451" i="10" s="1"/>
  <c r="AE1452" i="10" s="1"/>
  <c r="AE1453" i="10" s="1"/>
  <c r="AE1454" i="10" s="1"/>
  <c r="AE1455" i="10" s="1"/>
  <c r="AE1456" i="10" s="1"/>
  <c r="AE1457" i="10" s="1"/>
  <c r="AE1458" i="10" s="1"/>
  <c r="AE1459" i="10" s="1"/>
  <c r="AE1460" i="10" s="1"/>
  <c r="AE1461" i="10" s="1"/>
  <c r="AE1462" i="10" s="1"/>
  <c r="AE1463" i="10" s="1"/>
  <c r="AE1464" i="10" s="1"/>
  <c r="AE1465" i="10" s="1"/>
  <c r="AE1466" i="10" s="1"/>
  <c r="AE1467" i="10" s="1"/>
  <c r="AE1468" i="10" s="1"/>
  <c r="AE1469" i="10" s="1"/>
  <c r="AE1470" i="10" s="1"/>
  <c r="AE1471" i="10" s="1"/>
  <c r="AE1472" i="10" s="1"/>
  <c r="AE1473" i="10" s="1"/>
  <c r="AE1474" i="10" s="1"/>
  <c r="AE1475" i="10" s="1"/>
  <c r="AE1476" i="10" s="1"/>
  <c r="AE1477" i="10" s="1"/>
  <c r="AE1478" i="10" s="1"/>
  <c r="AE1479" i="10" s="1"/>
  <c r="AE1480" i="10" s="1"/>
  <c r="AE1481" i="10" s="1"/>
  <c r="AE1482" i="10" s="1"/>
  <c r="AE1483" i="10" s="1"/>
  <c r="AE1484" i="10" s="1"/>
  <c r="AE1485" i="10" s="1"/>
  <c r="AE1486" i="10" s="1"/>
  <c r="AE1487" i="10" s="1"/>
  <c r="AE1488" i="10" s="1"/>
  <c r="AE1489" i="10" s="1"/>
  <c r="AE1490" i="10" s="1"/>
  <c r="AE1491" i="10" s="1"/>
  <c r="AE1492" i="10" s="1"/>
  <c r="AE1493" i="10" s="1"/>
  <c r="AE1494" i="10" s="1"/>
  <c r="AE1495" i="10" s="1"/>
  <c r="AE1496" i="10" s="1"/>
  <c r="AE1497" i="10" s="1"/>
  <c r="AE1498" i="10" s="1"/>
  <c r="AE1499" i="10" s="1"/>
  <c r="AE1500" i="10" s="1"/>
  <c r="AE1501" i="10" s="1"/>
  <c r="AE1502" i="10" s="1"/>
  <c r="AE1503" i="10" s="1"/>
  <c r="AE1504" i="10" s="1"/>
  <c r="AE1505" i="10" s="1"/>
  <c r="AE1506" i="10" s="1"/>
  <c r="AE1507" i="10" s="1"/>
  <c r="AE1508" i="10" s="1"/>
  <c r="AE1509" i="10" s="1"/>
  <c r="AE1510" i="10" s="1"/>
  <c r="AE1511" i="10" s="1"/>
  <c r="AE1512" i="10" s="1"/>
  <c r="AE1513" i="10" s="1"/>
  <c r="AE1514" i="10" s="1"/>
  <c r="AE1515" i="10" s="1"/>
  <c r="AE1516" i="10" s="1"/>
  <c r="AE1517" i="10" s="1"/>
  <c r="AE1518" i="10" s="1"/>
  <c r="AE1519" i="10" s="1"/>
  <c r="AE1520" i="10" s="1"/>
  <c r="AE1521" i="10" s="1"/>
  <c r="AE1522" i="10" s="1"/>
  <c r="AE1523" i="10" s="1"/>
  <c r="AE1524" i="10" s="1"/>
  <c r="AE428" i="10"/>
  <c r="AE429" i="10" s="1"/>
  <c r="AE430" i="10" s="1"/>
  <c r="AD386" i="10"/>
  <c r="AD387" i="10" s="1"/>
  <c r="AD388" i="10" s="1"/>
  <c r="AD389" i="10" s="1"/>
  <c r="AD390" i="10" s="1"/>
  <c r="AD391" i="10" s="1"/>
  <c r="AD392" i="10" s="1"/>
  <c r="AD393" i="10" s="1"/>
  <c r="AD394" i="10" s="1"/>
  <c r="AD395" i="10" s="1"/>
  <c r="AD396" i="10" s="1"/>
  <c r="AD397" i="10" s="1"/>
  <c r="AD398" i="10" s="1"/>
  <c r="AD399" i="10" s="1"/>
  <c r="AD400" i="10" s="1"/>
  <c r="AD401" i="10" s="1"/>
  <c r="AD402" i="10" s="1"/>
  <c r="AD403" i="10" s="1"/>
  <c r="AD404" i="10" s="1"/>
  <c r="AD405" i="10" s="1"/>
  <c r="AD406" i="10" s="1"/>
  <c r="AD407" i="10" s="1"/>
  <c r="AD408" i="10" s="1"/>
  <c r="AD409" i="10" s="1"/>
  <c r="AD410" i="10" s="1"/>
  <c r="AD411" i="10" s="1"/>
  <c r="AD412" i="10" s="1"/>
  <c r="AD413" i="10" s="1"/>
  <c r="AD414" i="10" s="1"/>
  <c r="AD415" i="10" s="1"/>
  <c r="AD416" i="10" s="1"/>
  <c r="AD417" i="10" s="1"/>
  <c r="AD418" i="10" s="1"/>
  <c r="AD419" i="10" s="1"/>
  <c r="AD420" i="10" s="1"/>
  <c r="AD421" i="10" s="1"/>
  <c r="AD422" i="10" s="1"/>
  <c r="AD423" i="10" s="1"/>
  <c r="AD424" i="10" s="1"/>
  <c r="AD425" i="10" s="1"/>
  <c r="AD426" i="10" s="1"/>
  <c r="AD427" i="10" s="1"/>
  <c r="AD428" i="10" s="1"/>
  <c r="AD429" i="10" s="1"/>
  <c r="AD430" i="10" s="1"/>
  <c r="AD431" i="10" s="1"/>
  <c r="AD432" i="10" s="1"/>
  <c r="AD433" i="10" s="1"/>
  <c r="AD434" i="10" s="1"/>
  <c r="AD435" i="10" s="1"/>
  <c r="AD436" i="10" s="1"/>
  <c r="AD437" i="10" s="1"/>
  <c r="AD438" i="10" s="1"/>
  <c r="AD439" i="10" s="1"/>
  <c r="AD440" i="10" s="1"/>
  <c r="AD441" i="10" s="1"/>
  <c r="AD442" i="10" s="1"/>
  <c r="AD443" i="10" s="1"/>
  <c r="AD444" i="10" s="1"/>
  <c r="AD445" i="10" s="1"/>
  <c r="AD446" i="10" s="1"/>
  <c r="AD447" i="10" s="1"/>
  <c r="AD448" i="10" s="1"/>
  <c r="AD449" i="10" s="1"/>
  <c r="AD450" i="10" s="1"/>
  <c r="AD451" i="10" s="1"/>
  <c r="AD452" i="10" s="1"/>
  <c r="AD453" i="10" s="1"/>
  <c r="AD454" i="10" s="1"/>
  <c r="AD455" i="10" s="1"/>
  <c r="AD456" i="10" s="1"/>
  <c r="AD457" i="10" s="1"/>
  <c r="AD458" i="10" s="1"/>
  <c r="AD459" i="10" s="1"/>
  <c r="AD460" i="10" s="1"/>
  <c r="AD461" i="10" s="1"/>
  <c r="AD462" i="10" s="1"/>
  <c r="AD463" i="10" s="1"/>
  <c r="AD464" i="10" s="1"/>
  <c r="AD465" i="10" s="1"/>
  <c r="AD466" i="10" s="1"/>
  <c r="AD467" i="10" s="1"/>
  <c r="AD468" i="10" s="1"/>
  <c r="AD469" i="10" s="1"/>
  <c r="AD470" i="10" s="1"/>
  <c r="AD471" i="10" s="1"/>
  <c r="AD472" i="10" s="1"/>
  <c r="AD473" i="10" s="1"/>
  <c r="AD474" i="10" s="1"/>
  <c r="AD475" i="10" s="1"/>
  <c r="AD476" i="10" s="1"/>
  <c r="AD477" i="10" s="1"/>
  <c r="AD478" i="10" s="1"/>
  <c r="AD479" i="10" s="1"/>
  <c r="AD480" i="10" s="1"/>
  <c r="AD481" i="10" s="1"/>
  <c r="AD482" i="10" s="1"/>
  <c r="AD483" i="10" s="1"/>
  <c r="AD484" i="10" s="1"/>
  <c r="AD485" i="10" s="1"/>
  <c r="AD486" i="10" s="1"/>
  <c r="AD487" i="10" s="1"/>
  <c r="AD488" i="10" s="1"/>
  <c r="AD489" i="10" s="1"/>
  <c r="AD490" i="10" s="1"/>
  <c r="AD491" i="10" s="1"/>
  <c r="AD492" i="10" s="1"/>
  <c r="AD493" i="10" s="1"/>
  <c r="AD494" i="10" s="1"/>
  <c r="AD495" i="10" s="1"/>
  <c r="AD496" i="10" s="1"/>
  <c r="AD497" i="10" s="1"/>
  <c r="AD498" i="10" s="1"/>
  <c r="AD499" i="10" s="1"/>
  <c r="AD500" i="10" s="1"/>
  <c r="AD501" i="10" s="1"/>
  <c r="AD502" i="10" s="1"/>
  <c r="AD503" i="10" s="1"/>
  <c r="AD504" i="10" s="1"/>
  <c r="AD505" i="10" s="1"/>
  <c r="AD506" i="10" s="1"/>
  <c r="AD507" i="10" s="1"/>
  <c r="AD508" i="10" s="1"/>
  <c r="AD509" i="10" s="1"/>
  <c r="AD510" i="10" s="1"/>
  <c r="AD511" i="10" s="1"/>
  <c r="AD512" i="10" s="1"/>
  <c r="AD513" i="10" s="1"/>
  <c r="AD514" i="10" s="1"/>
  <c r="AD515" i="10" s="1"/>
  <c r="AD516" i="10" s="1"/>
  <c r="AD517" i="10" s="1"/>
  <c r="AD518" i="10" s="1"/>
  <c r="AD519" i="10" s="1"/>
  <c r="AD520" i="10" s="1"/>
  <c r="AD521" i="10" s="1"/>
  <c r="AD522" i="10" s="1"/>
  <c r="AD523" i="10" s="1"/>
  <c r="AD524" i="10" s="1"/>
  <c r="AD525" i="10" s="1"/>
  <c r="AD526" i="10" s="1"/>
  <c r="AD527" i="10" s="1"/>
  <c r="AD528" i="10" s="1"/>
  <c r="AD529" i="10" s="1"/>
  <c r="AD530" i="10" s="1"/>
  <c r="AD531" i="10" s="1"/>
  <c r="AD532" i="10" s="1"/>
  <c r="AD533" i="10" s="1"/>
  <c r="AD534" i="10" s="1"/>
  <c r="AD535" i="10" s="1"/>
  <c r="AD536" i="10" s="1"/>
  <c r="AD537" i="10" s="1"/>
  <c r="AD538" i="10" s="1"/>
  <c r="AD539" i="10" s="1"/>
  <c r="AD540" i="10" s="1"/>
  <c r="AD541" i="10" s="1"/>
  <c r="AD542" i="10" s="1"/>
  <c r="AD543" i="10" s="1"/>
  <c r="AD544" i="10" s="1"/>
  <c r="AD545" i="10" s="1"/>
  <c r="AD546" i="10" s="1"/>
  <c r="AD547" i="10" s="1"/>
  <c r="AD548" i="10" s="1"/>
  <c r="AD549" i="10" s="1"/>
  <c r="AD550" i="10" s="1"/>
  <c r="AD551" i="10" s="1"/>
  <c r="AD552" i="10" s="1"/>
  <c r="AD553" i="10" s="1"/>
  <c r="AD554" i="10" s="1"/>
  <c r="AD555" i="10" s="1"/>
  <c r="AD556" i="10" s="1"/>
  <c r="AD557" i="10" s="1"/>
  <c r="AD558" i="10" s="1"/>
  <c r="AD559" i="10" s="1"/>
  <c r="AD560" i="10" s="1"/>
  <c r="AD561" i="10" s="1"/>
  <c r="AD562" i="10" s="1"/>
  <c r="AD563" i="10" s="1"/>
  <c r="AD564" i="10" s="1"/>
  <c r="AD565" i="10" s="1"/>
  <c r="AD566" i="10" s="1"/>
  <c r="AD567" i="10" s="1"/>
  <c r="AD568" i="10" s="1"/>
  <c r="AD569" i="10" s="1"/>
  <c r="AD570" i="10" s="1"/>
  <c r="AD571" i="10" s="1"/>
  <c r="AD572" i="10" s="1"/>
  <c r="AD573" i="10" s="1"/>
  <c r="AD574" i="10" s="1"/>
  <c r="AD575" i="10" s="1"/>
  <c r="AD576" i="10" s="1"/>
  <c r="AD577" i="10" s="1"/>
  <c r="AD578" i="10" s="1"/>
  <c r="AD579" i="10" s="1"/>
  <c r="AD580" i="10" s="1"/>
  <c r="AD581" i="10" s="1"/>
  <c r="AD582" i="10" s="1"/>
  <c r="AD583" i="10" s="1"/>
  <c r="AD584" i="10" s="1"/>
  <c r="AD585" i="10" s="1"/>
  <c r="AD586" i="10" s="1"/>
  <c r="AD587" i="10" s="1"/>
  <c r="AD588" i="10" s="1"/>
  <c r="AD589" i="10" s="1"/>
  <c r="AD590" i="10" s="1"/>
  <c r="AD591" i="10" s="1"/>
  <c r="AD592" i="10" s="1"/>
  <c r="AD593" i="10" s="1"/>
  <c r="AD594" i="10" s="1"/>
  <c r="AD595" i="10" s="1"/>
  <c r="AD596" i="10" s="1"/>
  <c r="AD597" i="10" s="1"/>
  <c r="AD598" i="10" s="1"/>
  <c r="AD599" i="10" s="1"/>
  <c r="AD600" i="10" s="1"/>
  <c r="AD601" i="10" s="1"/>
  <c r="AD602" i="10" s="1"/>
  <c r="AD603" i="10" s="1"/>
  <c r="AD604" i="10" s="1"/>
  <c r="AD605" i="10" s="1"/>
  <c r="AD606" i="10" s="1"/>
  <c r="AD607" i="10" s="1"/>
  <c r="AD608" i="10" s="1"/>
  <c r="AD609" i="10" s="1"/>
  <c r="AD610" i="10" s="1"/>
  <c r="AD611" i="10" s="1"/>
  <c r="AD612" i="10" s="1"/>
  <c r="AD613" i="10" s="1"/>
  <c r="AD614" i="10" s="1"/>
  <c r="AD615" i="10" s="1"/>
  <c r="AD616" i="10" s="1"/>
  <c r="AD617" i="10" s="1"/>
  <c r="AD618" i="10" s="1"/>
  <c r="AD619" i="10" s="1"/>
  <c r="AD620" i="10" s="1"/>
  <c r="AD621" i="10" s="1"/>
  <c r="AD622" i="10" s="1"/>
  <c r="AD623" i="10" s="1"/>
  <c r="AD624" i="10" s="1"/>
  <c r="AD625" i="10" s="1"/>
  <c r="AD626" i="10" s="1"/>
  <c r="AD627" i="10" s="1"/>
  <c r="AD628" i="10" s="1"/>
  <c r="AD629" i="10" s="1"/>
  <c r="AD630" i="10" s="1"/>
  <c r="AD631" i="10" s="1"/>
  <c r="AD632" i="10" s="1"/>
  <c r="AD633" i="10" s="1"/>
  <c r="AD634" i="10" s="1"/>
  <c r="AD635" i="10" s="1"/>
  <c r="AD636" i="10" s="1"/>
  <c r="AD637" i="10" s="1"/>
  <c r="AD638" i="10" s="1"/>
  <c r="AD639" i="10" s="1"/>
  <c r="AD640" i="10" s="1"/>
  <c r="AD641" i="10" s="1"/>
  <c r="AD642" i="10" s="1"/>
  <c r="AD643" i="10" s="1"/>
  <c r="AD644" i="10" s="1"/>
  <c r="AD645" i="10" s="1"/>
  <c r="AD646" i="10" s="1"/>
  <c r="AD647" i="10" s="1"/>
  <c r="AD648" i="10" s="1"/>
  <c r="AD649" i="10" s="1"/>
  <c r="AD650" i="10" s="1"/>
  <c r="AD651" i="10" s="1"/>
  <c r="AD652" i="10" s="1"/>
  <c r="AD653" i="10" s="1"/>
  <c r="AD654" i="10" s="1"/>
  <c r="AD655" i="10" s="1"/>
  <c r="AD656" i="10" s="1"/>
  <c r="AD657" i="10" s="1"/>
  <c r="AD658" i="10" s="1"/>
  <c r="AD659" i="10" s="1"/>
  <c r="AD660" i="10" s="1"/>
  <c r="AD661" i="10" s="1"/>
  <c r="AD662" i="10" s="1"/>
  <c r="AD663" i="10" s="1"/>
  <c r="AD664" i="10" s="1"/>
  <c r="AD665" i="10" s="1"/>
  <c r="AD666" i="10" s="1"/>
  <c r="AD667" i="10" s="1"/>
  <c r="AD668" i="10" s="1"/>
  <c r="AD669" i="10" s="1"/>
  <c r="AD670" i="10" s="1"/>
  <c r="AD671" i="10" s="1"/>
  <c r="AD672" i="10" s="1"/>
  <c r="AD673" i="10" s="1"/>
  <c r="AD674" i="10" s="1"/>
  <c r="AD675" i="10" s="1"/>
  <c r="AD676" i="10" s="1"/>
  <c r="AD677" i="10" s="1"/>
  <c r="AD678" i="10" s="1"/>
  <c r="AD679" i="10" s="1"/>
  <c r="AD680" i="10" s="1"/>
  <c r="AD681" i="10" s="1"/>
  <c r="AD682" i="10" s="1"/>
  <c r="AD683" i="10" s="1"/>
  <c r="AD684" i="10" s="1"/>
  <c r="AD685" i="10" s="1"/>
  <c r="AD686" i="10" s="1"/>
  <c r="AD687" i="10" s="1"/>
  <c r="AD688" i="10" s="1"/>
  <c r="AD689" i="10" s="1"/>
  <c r="AD690" i="10" s="1"/>
  <c r="AD691" i="10" s="1"/>
  <c r="AD692" i="10" s="1"/>
  <c r="AD693" i="10" s="1"/>
  <c r="AD694" i="10" s="1"/>
  <c r="AD695" i="10" s="1"/>
  <c r="AD696" i="10" s="1"/>
  <c r="AD697" i="10" s="1"/>
  <c r="AD698" i="10" s="1"/>
  <c r="AD699" i="10" s="1"/>
  <c r="AD700" i="10" s="1"/>
  <c r="AD701" i="10" s="1"/>
  <c r="AD702" i="10" s="1"/>
  <c r="AD703" i="10" s="1"/>
  <c r="AD704" i="10" s="1"/>
  <c r="AD705" i="10" s="1"/>
  <c r="AD706" i="10" s="1"/>
  <c r="AD707" i="10" s="1"/>
  <c r="AD708" i="10" s="1"/>
  <c r="AD709" i="10" s="1"/>
  <c r="AD710" i="10" s="1"/>
  <c r="AD711" i="10" s="1"/>
  <c r="AD712" i="10" s="1"/>
  <c r="AD713" i="10" s="1"/>
  <c r="AD714" i="10" s="1"/>
  <c r="AD715" i="10" s="1"/>
  <c r="AD716" i="10" s="1"/>
  <c r="AD717" i="10" s="1"/>
  <c r="AD718" i="10" s="1"/>
  <c r="AD719" i="10" s="1"/>
  <c r="AD720" i="10" s="1"/>
  <c r="AD721" i="10" s="1"/>
  <c r="AD722" i="10" s="1"/>
  <c r="AD723" i="10" s="1"/>
  <c r="AD724" i="10" s="1"/>
  <c r="AD725" i="10" s="1"/>
  <c r="AD726" i="10" s="1"/>
  <c r="AD727" i="10" s="1"/>
  <c r="AD728" i="10" s="1"/>
  <c r="AD729" i="10" s="1"/>
  <c r="AD730" i="10" s="1"/>
  <c r="AD731" i="10" s="1"/>
  <c r="AD732" i="10" s="1"/>
  <c r="AD733" i="10" s="1"/>
  <c r="AD734" i="10" s="1"/>
  <c r="AD735" i="10" s="1"/>
  <c r="AD736" i="10" s="1"/>
  <c r="AD737" i="10" s="1"/>
  <c r="AD738" i="10" s="1"/>
  <c r="AD739" i="10" s="1"/>
  <c r="AD740" i="10" s="1"/>
  <c r="AD741" i="10" s="1"/>
  <c r="AD742" i="10" s="1"/>
  <c r="AD743" i="10" s="1"/>
  <c r="AD744" i="10" s="1"/>
  <c r="AD745" i="10" s="1"/>
  <c r="AD746" i="10" s="1"/>
  <c r="AD747" i="10" s="1"/>
  <c r="AD748" i="10" s="1"/>
  <c r="AD749" i="10" s="1"/>
  <c r="AD750" i="10" s="1"/>
  <c r="AD751" i="10" s="1"/>
  <c r="AD752" i="10" s="1"/>
  <c r="AD753" i="10" s="1"/>
  <c r="AD754" i="10" s="1"/>
  <c r="AD755" i="10" s="1"/>
  <c r="AD756" i="10" s="1"/>
  <c r="AD757" i="10" s="1"/>
  <c r="AD758" i="10" s="1"/>
  <c r="AD759" i="10" s="1"/>
  <c r="AD760" i="10" s="1"/>
  <c r="AD761" i="10" s="1"/>
  <c r="AD762" i="10" s="1"/>
  <c r="AD763" i="10" s="1"/>
  <c r="AD764" i="10" s="1"/>
  <c r="AD765" i="10" s="1"/>
  <c r="AD766" i="10" s="1"/>
  <c r="AD767" i="10" s="1"/>
  <c r="AD768" i="10" s="1"/>
  <c r="AD769" i="10" s="1"/>
  <c r="AD770" i="10" s="1"/>
  <c r="AD771" i="10" s="1"/>
  <c r="AD772" i="10" s="1"/>
  <c r="AD773" i="10" s="1"/>
  <c r="AD774" i="10" s="1"/>
  <c r="AD775" i="10" s="1"/>
  <c r="AD776" i="10" s="1"/>
  <c r="AD777" i="10" s="1"/>
  <c r="AD778" i="10" s="1"/>
  <c r="AD779" i="10" s="1"/>
  <c r="AD780" i="10" s="1"/>
  <c r="AD781" i="10" s="1"/>
  <c r="AD782" i="10" s="1"/>
  <c r="AD783" i="10" s="1"/>
  <c r="AD784" i="10" s="1"/>
  <c r="AD785" i="10" s="1"/>
  <c r="AD786" i="10" s="1"/>
  <c r="AD787" i="10" s="1"/>
  <c r="AD788" i="10" s="1"/>
  <c r="AD789" i="10" s="1"/>
  <c r="AD790" i="10" s="1"/>
  <c r="AD791" i="10" s="1"/>
  <c r="AD792" i="10" s="1"/>
  <c r="AD793" i="10" s="1"/>
  <c r="AD794" i="10" s="1"/>
  <c r="AD795" i="10" s="1"/>
  <c r="AD796" i="10" s="1"/>
  <c r="AD797" i="10" s="1"/>
  <c r="AD798" i="10" s="1"/>
  <c r="AD799" i="10" s="1"/>
  <c r="AD800" i="10" s="1"/>
  <c r="AD801" i="10" s="1"/>
  <c r="AD802" i="10" s="1"/>
  <c r="AD803" i="10" s="1"/>
  <c r="AD804" i="10" s="1"/>
  <c r="AD805" i="10" s="1"/>
  <c r="AD806" i="10" s="1"/>
  <c r="AD807" i="10" s="1"/>
  <c r="AD808" i="10" s="1"/>
  <c r="AD809" i="10" s="1"/>
  <c r="AD810" i="10" s="1"/>
  <c r="AD811" i="10" s="1"/>
  <c r="AD812" i="10" s="1"/>
  <c r="AD813" i="10" s="1"/>
  <c r="AD814" i="10" s="1"/>
  <c r="AD815" i="10" s="1"/>
  <c r="AD816" i="10" s="1"/>
  <c r="AD817" i="10" s="1"/>
  <c r="AD818" i="10" s="1"/>
  <c r="AD819" i="10" s="1"/>
  <c r="AD820" i="10" s="1"/>
  <c r="AD821" i="10" s="1"/>
  <c r="AD822" i="10" s="1"/>
  <c r="AD823" i="10" s="1"/>
  <c r="AD824" i="10" s="1"/>
  <c r="AD825" i="10" s="1"/>
  <c r="AD826" i="10" s="1"/>
  <c r="AD827" i="10" s="1"/>
  <c r="AD828" i="10" s="1"/>
  <c r="AD829" i="10" s="1"/>
  <c r="AD830" i="10" s="1"/>
  <c r="AD831" i="10" s="1"/>
  <c r="AD832" i="10" s="1"/>
  <c r="AD833" i="10" s="1"/>
  <c r="AD834" i="10" s="1"/>
  <c r="AD835" i="10" s="1"/>
  <c r="AD836" i="10" s="1"/>
  <c r="AD837" i="10" s="1"/>
  <c r="AD838" i="10" s="1"/>
  <c r="AD839" i="10" s="1"/>
  <c r="AD840" i="10" s="1"/>
  <c r="AD841" i="10" s="1"/>
  <c r="AD842" i="10" s="1"/>
  <c r="AD843" i="10" s="1"/>
  <c r="AD844" i="10" s="1"/>
  <c r="AD845" i="10" s="1"/>
  <c r="AD846" i="10" s="1"/>
  <c r="AD847" i="10" s="1"/>
  <c r="AD848" i="10" s="1"/>
  <c r="AD849" i="10" s="1"/>
  <c r="AD850" i="10" s="1"/>
  <c r="AD851" i="10" s="1"/>
  <c r="AD852" i="10" s="1"/>
  <c r="AD853" i="10" s="1"/>
  <c r="AD854" i="10" s="1"/>
  <c r="AD855" i="10" s="1"/>
  <c r="AD856" i="10" s="1"/>
  <c r="AD857" i="10" s="1"/>
  <c r="AD858" i="10" s="1"/>
  <c r="AD859" i="10" s="1"/>
  <c r="AD860" i="10" s="1"/>
  <c r="AD861" i="10" s="1"/>
  <c r="AD862" i="10" s="1"/>
  <c r="AD863" i="10" s="1"/>
  <c r="AD864" i="10" s="1"/>
  <c r="AD865" i="10" s="1"/>
  <c r="AD866" i="10" s="1"/>
  <c r="AD867" i="10" s="1"/>
  <c r="AD868" i="10" s="1"/>
  <c r="AD869" i="10" s="1"/>
  <c r="AD870" i="10" s="1"/>
  <c r="AD871" i="10" s="1"/>
  <c r="AD872" i="10" s="1"/>
  <c r="AD873" i="10" s="1"/>
  <c r="AD874" i="10" s="1"/>
  <c r="AD875" i="10" s="1"/>
  <c r="AD876" i="10" s="1"/>
  <c r="AD877" i="10" s="1"/>
  <c r="AD878" i="10" s="1"/>
  <c r="AD879" i="10" s="1"/>
  <c r="AD880" i="10" s="1"/>
  <c r="AD881" i="10" s="1"/>
  <c r="AD882" i="10" s="1"/>
  <c r="AD883" i="10" s="1"/>
  <c r="AD884" i="10" s="1"/>
  <c r="AD885" i="10" s="1"/>
  <c r="AD886" i="10" s="1"/>
  <c r="AD887" i="10" s="1"/>
  <c r="AD888" i="10" s="1"/>
  <c r="AD889" i="10" s="1"/>
  <c r="AD890" i="10" s="1"/>
  <c r="AD891" i="10" s="1"/>
  <c r="AD892" i="10" s="1"/>
  <c r="AD893" i="10" s="1"/>
  <c r="AD894" i="10" s="1"/>
  <c r="AD895" i="10" s="1"/>
  <c r="AD896" i="10" s="1"/>
  <c r="AD897" i="10" s="1"/>
  <c r="AD898" i="10" s="1"/>
  <c r="AD899" i="10" s="1"/>
  <c r="AD900" i="10" s="1"/>
  <c r="AD901" i="10" s="1"/>
  <c r="AD902" i="10" s="1"/>
  <c r="AD903" i="10" s="1"/>
  <c r="AD904" i="10" s="1"/>
  <c r="AD905" i="10" s="1"/>
  <c r="AD906" i="10" s="1"/>
  <c r="AD907" i="10" s="1"/>
  <c r="AD908" i="10" s="1"/>
  <c r="AD909" i="10" s="1"/>
  <c r="AD910" i="10" s="1"/>
  <c r="AD911" i="10" s="1"/>
  <c r="AD912" i="10" s="1"/>
  <c r="AD913" i="10" s="1"/>
  <c r="AD914" i="10" s="1"/>
  <c r="AD915" i="10" s="1"/>
  <c r="AD916" i="10" s="1"/>
  <c r="AD917" i="10" s="1"/>
  <c r="AD918" i="10" s="1"/>
  <c r="AD919" i="10" s="1"/>
  <c r="AD920" i="10" s="1"/>
  <c r="AD921" i="10" s="1"/>
  <c r="AD922" i="10" s="1"/>
  <c r="AD923" i="10" s="1"/>
  <c r="AD924" i="10" s="1"/>
  <c r="AD925" i="10" s="1"/>
  <c r="AD926" i="10" s="1"/>
  <c r="AD927" i="10" s="1"/>
  <c r="AD928" i="10" s="1"/>
  <c r="AD929" i="10" s="1"/>
  <c r="AD930" i="10" s="1"/>
  <c r="AD931" i="10" s="1"/>
  <c r="AD932" i="10" s="1"/>
  <c r="AD933" i="10" s="1"/>
  <c r="AD934" i="10" s="1"/>
  <c r="AD935" i="10" s="1"/>
  <c r="AD936" i="10" s="1"/>
  <c r="AD937" i="10" s="1"/>
  <c r="AD938" i="10" s="1"/>
  <c r="AD939" i="10" s="1"/>
  <c r="AD940" i="10" s="1"/>
  <c r="AD941" i="10" s="1"/>
  <c r="AD942" i="10" s="1"/>
  <c r="AD943" i="10" s="1"/>
  <c r="AD944" i="10" s="1"/>
  <c r="AD945" i="10" s="1"/>
  <c r="AD946" i="10" s="1"/>
  <c r="AD947" i="10" s="1"/>
  <c r="AD948" i="10" s="1"/>
  <c r="AD949" i="10" s="1"/>
  <c r="AD950" i="10" s="1"/>
  <c r="AD951" i="10" s="1"/>
  <c r="AD952" i="10" s="1"/>
  <c r="AD953" i="10" s="1"/>
  <c r="AD954" i="10" s="1"/>
  <c r="AD955" i="10" s="1"/>
  <c r="AD956" i="10" s="1"/>
  <c r="AD957" i="10" s="1"/>
  <c r="AD958" i="10" s="1"/>
  <c r="AD959" i="10" s="1"/>
  <c r="AD960" i="10" s="1"/>
  <c r="AD961" i="10" s="1"/>
  <c r="AD962" i="10" s="1"/>
  <c r="AD963" i="10" s="1"/>
  <c r="AD964" i="10" s="1"/>
  <c r="AD965" i="10" s="1"/>
  <c r="AD966" i="10" s="1"/>
  <c r="AD967" i="10" s="1"/>
  <c r="AD968" i="10" s="1"/>
  <c r="AD969" i="10" s="1"/>
  <c r="AD970" i="10" s="1"/>
  <c r="AD971" i="10" s="1"/>
  <c r="AD972" i="10" s="1"/>
  <c r="AD973" i="10" s="1"/>
  <c r="AD974" i="10" s="1"/>
  <c r="AD975" i="10" s="1"/>
  <c r="AD976" i="10" s="1"/>
  <c r="AD977" i="10" s="1"/>
  <c r="AD978" i="10" s="1"/>
  <c r="AD979" i="10" s="1"/>
  <c r="AD980" i="10" s="1"/>
  <c r="AD981" i="10" s="1"/>
  <c r="AD982" i="10" s="1"/>
  <c r="AD983" i="10" s="1"/>
  <c r="AD984" i="10" s="1"/>
  <c r="AD985" i="10" s="1"/>
  <c r="AD986" i="10" s="1"/>
  <c r="AD987" i="10" s="1"/>
  <c r="AD988" i="10" s="1"/>
  <c r="AD989" i="10" s="1"/>
  <c r="AD990" i="10" s="1"/>
  <c r="AD991" i="10" s="1"/>
  <c r="AD992" i="10" s="1"/>
  <c r="AD993" i="10" s="1"/>
  <c r="AD994" i="10" s="1"/>
  <c r="AD995" i="10" s="1"/>
  <c r="AD996" i="10" s="1"/>
  <c r="AD997" i="10" s="1"/>
  <c r="AD998" i="10" s="1"/>
  <c r="AD999" i="10" s="1"/>
  <c r="AD1000" i="10" s="1"/>
  <c r="AD1001" i="10" s="1"/>
  <c r="AD1002" i="10" s="1"/>
  <c r="AD1003" i="10" s="1"/>
  <c r="AD1004" i="10" s="1"/>
  <c r="AD1005" i="10" s="1"/>
  <c r="AD1006" i="10" s="1"/>
  <c r="AD1007" i="10" s="1"/>
  <c r="AD1008" i="10" s="1"/>
  <c r="AD1009" i="10" s="1"/>
  <c r="AD1010" i="10" s="1"/>
  <c r="AD1011" i="10" s="1"/>
  <c r="AD1012" i="10" s="1"/>
  <c r="AD1013" i="10" s="1"/>
  <c r="AD1014" i="10" s="1"/>
  <c r="AD1015" i="10" s="1"/>
  <c r="AD1016" i="10" s="1"/>
  <c r="AD1017" i="10" s="1"/>
  <c r="AD1018" i="10" s="1"/>
  <c r="AD1019" i="10" s="1"/>
  <c r="AD1020" i="10" s="1"/>
  <c r="AD1021" i="10" s="1"/>
  <c r="AD1022" i="10" s="1"/>
  <c r="AD1023" i="10" s="1"/>
  <c r="AD1024" i="10" s="1"/>
  <c r="AD1025" i="10" s="1"/>
  <c r="AD1026" i="10" s="1"/>
  <c r="AD1027" i="10" s="1"/>
  <c r="AD1028" i="10" s="1"/>
  <c r="AD1029" i="10" s="1"/>
  <c r="AD1030" i="10" s="1"/>
  <c r="AD1031" i="10" s="1"/>
  <c r="AD1032" i="10" s="1"/>
  <c r="AD1033" i="10" s="1"/>
  <c r="AD1034" i="10" s="1"/>
  <c r="AD1035" i="10" s="1"/>
  <c r="AD1036" i="10" s="1"/>
  <c r="AD1037" i="10" s="1"/>
  <c r="AD1038" i="10" s="1"/>
  <c r="AD1039" i="10" s="1"/>
  <c r="AD1040" i="10" s="1"/>
  <c r="AD1041" i="10" s="1"/>
  <c r="AD1042" i="10" s="1"/>
  <c r="AD1043" i="10" s="1"/>
  <c r="AD1044" i="10" s="1"/>
  <c r="AD1045" i="10" s="1"/>
  <c r="AD1046" i="10" s="1"/>
  <c r="AD1047" i="10" s="1"/>
  <c r="AD1048" i="10" s="1"/>
  <c r="AD1049" i="10" s="1"/>
  <c r="AD1050" i="10" s="1"/>
  <c r="AD1051" i="10" s="1"/>
  <c r="AD1052" i="10" s="1"/>
  <c r="AD1053" i="10" s="1"/>
  <c r="AD1054" i="10" s="1"/>
  <c r="AD1055" i="10" s="1"/>
  <c r="AD1056" i="10" s="1"/>
  <c r="AD1057" i="10" s="1"/>
  <c r="AD1058" i="10" s="1"/>
  <c r="AD1059" i="10" s="1"/>
  <c r="AD1060" i="10" s="1"/>
  <c r="AD1061" i="10" s="1"/>
  <c r="AD1062" i="10" s="1"/>
  <c r="AD1063" i="10" s="1"/>
  <c r="AD1064" i="10" s="1"/>
  <c r="AD1065" i="10" s="1"/>
  <c r="AD1066" i="10" s="1"/>
  <c r="AD1067" i="10" s="1"/>
  <c r="AD1068" i="10" s="1"/>
  <c r="AD1069" i="10" s="1"/>
  <c r="AD1070" i="10" s="1"/>
  <c r="AD1071" i="10" s="1"/>
  <c r="AD1072" i="10" s="1"/>
  <c r="AD1073" i="10" s="1"/>
  <c r="AD1074" i="10" s="1"/>
  <c r="AD1075" i="10" s="1"/>
  <c r="AD1076" i="10" s="1"/>
  <c r="AD1077" i="10" s="1"/>
  <c r="AD1078" i="10" s="1"/>
  <c r="AD1079" i="10" s="1"/>
  <c r="AD1080" i="10" s="1"/>
  <c r="AD1081" i="10" s="1"/>
  <c r="AD1082" i="10" s="1"/>
  <c r="AD1083" i="10" s="1"/>
  <c r="AD1084" i="10" s="1"/>
  <c r="AD1085" i="10" s="1"/>
  <c r="AD1086" i="10" s="1"/>
  <c r="AD1087" i="10" s="1"/>
  <c r="AD1088" i="10" s="1"/>
  <c r="AD1089" i="10" s="1"/>
  <c r="AD1090" i="10" s="1"/>
  <c r="AD1091" i="10" s="1"/>
  <c r="AD1092" i="10" s="1"/>
  <c r="AD1093" i="10" s="1"/>
  <c r="AD1094" i="10" s="1"/>
  <c r="AD1095" i="10" s="1"/>
  <c r="AD1096" i="10" s="1"/>
  <c r="AD1097" i="10" s="1"/>
  <c r="AD1098" i="10" s="1"/>
  <c r="AD1099" i="10" s="1"/>
  <c r="AD1100" i="10" s="1"/>
  <c r="AD1101" i="10" s="1"/>
  <c r="AD1102" i="10" s="1"/>
  <c r="AD1103" i="10" s="1"/>
  <c r="AD1104" i="10" s="1"/>
  <c r="AD1105" i="10" s="1"/>
  <c r="AD1106" i="10" s="1"/>
  <c r="AD1107" i="10" s="1"/>
  <c r="AD1108" i="10" s="1"/>
  <c r="AD1109" i="10" s="1"/>
  <c r="AD1110" i="10" s="1"/>
  <c r="AD1111" i="10" s="1"/>
  <c r="AD1112" i="10" s="1"/>
  <c r="AD1113" i="10" s="1"/>
  <c r="AD1114" i="10" s="1"/>
  <c r="AD1115" i="10" s="1"/>
  <c r="AD1116" i="10" s="1"/>
  <c r="AD1117" i="10" s="1"/>
  <c r="AD1118" i="10" s="1"/>
  <c r="AD1119" i="10" s="1"/>
  <c r="AD1120" i="10" s="1"/>
  <c r="AD1121" i="10" s="1"/>
  <c r="AD1122" i="10" s="1"/>
  <c r="AD1123" i="10" s="1"/>
  <c r="AD1124" i="10" s="1"/>
  <c r="AD1125" i="10" s="1"/>
  <c r="AD1126" i="10" s="1"/>
  <c r="AD1127" i="10" s="1"/>
  <c r="AD1128" i="10" s="1"/>
  <c r="AD1129" i="10" s="1"/>
  <c r="AD1130" i="10" s="1"/>
  <c r="AD1131" i="10" s="1"/>
  <c r="AD1132" i="10" s="1"/>
  <c r="AD1133" i="10" s="1"/>
  <c r="AD1134" i="10" s="1"/>
  <c r="AD1135" i="10" s="1"/>
  <c r="AD1136" i="10" s="1"/>
  <c r="AD1137" i="10" s="1"/>
  <c r="AD1138" i="10" s="1"/>
  <c r="AD1139" i="10" s="1"/>
  <c r="AD1140" i="10" s="1"/>
  <c r="AD1141" i="10" s="1"/>
  <c r="AD1142" i="10" s="1"/>
  <c r="AD1143" i="10" s="1"/>
  <c r="AD1144" i="10" s="1"/>
  <c r="AD1145" i="10" s="1"/>
  <c r="AD1146" i="10" s="1"/>
  <c r="AD1147" i="10" s="1"/>
  <c r="AD1148" i="10" s="1"/>
  <c r="AD1149" i="10" s="1"/>
  <c r="AD1150" i="10" s="1"/>
  <c r="AD1151" i="10" s="1"/>
  <c r="AD1152" i="10" s="1"/>
  <c r="AD1153" i="10" s="1"/>
  <c r="AD1154" i="10" s="1"/>
  <c r="AD1155" i="10" s="1"/>
  <c r="AD1156" i="10" s="1"/>
  <c r="AD1157" i="10" s="1"/>
  <c r="AD1158" i="10" s="1"/>
  <c r="AD1159" i="10" s="1"/>
  <c r="AD1160" i="10" s="1"/>
  <c r="AD1161" i="10" s="1"/>
  <c r="AD1162" i="10" s="1"/>
  <c r="AD1163" i="10" s="1"/>
  <c r="AD1164" i="10" s="1"/>
  <c r="AD1165" i="10" s="1"/>
  <c r="AD1166" i="10" s="1"/>
  <c r="AD1167" i="10" s="1"/>
  <c r="AD1168" i="10" s="1"/>
  <c r="AD1169" i="10" s="1"/>
  <c r="AD1170" i="10" s="1"/>
  <c r="AD1171" i="10" s="1"/>
  <c r="AD1172" i="10" s="1"/>
  <c r="AD1173" i="10" s="1"/>
  <c r="AD1174" i="10" s="1"/>
  <c r="AD1175" i="10" s="1"/>
  <c r="AD1176" i="10" s="1"/>
  <c r="AD1177" i="10" s="1"/>
  <c r="AD1178" i="10" s="1"/>
  <c r="AD1179" i="10" s="1"/>
  <c r="AD1180" i="10" s="1"/>
  <c r="AD1181" i="10" s="1"/>
  <c r="AD1182" i="10" s="1"/>
  <c r="AD1183" i="10" s="1"/>
  <c r="AD1184" i="10" s="1"/>
  <c r="AD1185" i="10" s="1"/>
  <c r="AD1186" i="10" s="1"/>
  <c r="AD1187" i="10" s="1"/>
  <c r="AD1188" i="10" s="1"/>
  <c r="AD1189" i="10" s="1"/>
  <c r="AD1190" i="10" s="1"/>
  <c r="AD1191" i="10" s="1"/>
  <c r="AD1192" i="10" s="1"/>
  <c r="AD1193" i="10" s="1"/>
  <c r="AD1194" i="10" s="1"/>
  <c r="AD1195" i="10" s="1"/>
  <c r="AD1196" i="10" s="1"/>
  <c r="AD1197" i="10" s="1"/>
  <c r="AD1198" i="10" s="1"/>
  <c r="AD1199" i="10" s="1"/>
  <c r="AD1200" i="10" s="1"/>
  <c r="AD1201" i="10" s="1"/>
  <c r="AD1202" i="10" s="1"/>
  <c r="AD1203" i="10" s="1"/>
  <c r="AD1204" i="10" s="1"/>
  <c r="AD1205" i="10" s="1"/>
  <c r="AD1206" i="10" s="1"/>
  <c r="AD1207" i="10" s="1"/>
  <c r="AD1208" i="10" s="1"/>
  <c r="AD1209" i="10" s="1"/>
  <c r="AD1210" i="10" s="1"/>
  <c r="AD1211" i="10" s="1"/>
  <c r="AD1212" i="10" s="1"/>
  <c r="AD1213" i="10" s="1"/>
  <c r="AD1214" i="10" s="1"/>
  <c r="AD1215" i="10" s="1"/>
  <c r="AD1216" i="10" s="1"/>
  <c r="AD1217" i="10" s="1"/>
  <c r="AD1218" i="10" s="1"/>
  <c r="AD1219" i="10" s="1"/>
  <c r="AD1220" i="10" s="1"/>
  <c r="AD1221" i="10" s="1"/>
  <c r="AD1222" i="10" s="1"/>
  <c r="AD1223" i="10" s="1"/>
  <c r="AD1224" i="10" s="1"/>
  <c r="AD1225" i="10" s="1"/>
  <c r="AD1226" i="10" s="1"/>
  <c r="AD1227" i="10" s="1"/>
  <c r="AD1228" i="10" s="1"/>
  <c r="AD1229" i="10" s="1"/>
  <c r="AD1230" i="10" s="1"/>
  <c r="AD1231" i="10" s="1"/>
  <c r="AD1232" i="10" s="1"/>
  <c r="AD1233" i="10" s="1"/>
  <c r="AD1234" i="10" s="1"/>
  <c r="AD1235" i="10" s="1"/>
  <c r="AD1236" i="10" s="1"/>
  <c r="AD1237" i="10" s="1"/>
  <c r="AD1238" i="10" s="1"/>
  <c r="AD1239" i="10" s="1"/>
  <c r="AD1240" i="10" s="1"/>
  <c r="AD1241" i="10" s="1"/>
  <c r="AD1242" i="10" s="1"/>
  <c r="AD1243" i="10" s="1"/>
  <c r="AD1244" i="10" s="1"/>
  <c r="AD1245" i="10" s="1"/>
  <c r="AD1246" i="10" s="1"/>
  <c r="AD1247" i="10" s="1"/>
  <c r="AD1248" i="10" s="1"/>
  <c r="AD1249" i="10" s="1"/>
  <c r="AD1250" i="10" s="1"/>
  <c r="AD1251" i="10" s="1"/>
  <c r="AD1252" i="10" s="1"/>
  <c r="AD1253" i="10" s="1"/>
  <c r="AD1254" i="10" s="1"/>
  <c r="AD1255" i="10" s="1"/>
  <c r="AD1256" i="10" s="1"/>
  <c r="AD1257" i="10" s="1"/>
  <c r="AD1258" i="10" s="1"/>
  <c r="AD1259" i="10" s="1"/>
  <c r="AD1260" i="10" s="1"/>
  <c r="AD1261" i="10" s="1"/>
  <c r="AD1262" i="10" s="1"/>
  <c r="AD1263" i="10" s="1"/>
  <c r="AD1264" i="10" s="1"/>
  <c r="AD1265" i="10" s="1"/>
  <c r="AD1266" i="10" s="1"/>
  <c r="AD1267" i="10" s="1"/>
  <c r="AD1268" i="10" s="1"/>
  <c r="AD1269" i="10" s="1"/>
  <c r="AD1270" i="10" s="1"/>
  <c r="AD1271" i="10" s="1"/>
  <c r="AD1272" i="10" s="1"/>
  <c r="AD1273" i="10" s="1"/>
  <c r="AD1274" i="10" s="1"/>
  <c r="AD1275" i="10" s="1"/>
  <c r="AD1276" i="10" s="1"/>
  <c r="AD1277" i="10" s="1"/>
  <c r="AD1278" i="10" s="1"/>
  <c r="AD1279" i="10" s="1"/>
  <c r="AD1280" i="10" s="1"/>
  <c r="AD1281" i="10" s="1"/>
  <c r="AD1282" i="10" s="1"/>
  <c r="AD1283" i="10" s="1"/>
  <c r="AD1284" i="10" s="1"/>
  <c r="AD1285" i="10" s="1"/>
  <c r="AD1286" i="10" s="1"/>
  <c r="AD1287" i="10" s="1"/>
  <c r="AD1288" i="10" s="1"/>
  <c r="AD1289" i="10" s="1"/>
  <c r="AD1290" i="10" s="1"/>
  <c r="AD1291" i="10" s="1"/>
  <c r="AD1292" i="10" s="1"/>
  <c r="AD1293" i="10" s="1"/>
  <c r="AD1294" i="10" s="1"/>
  <c r="AD1295" i="10" s="1"/>
  <c r="AD1296" i="10" s="1"/>
  <c r="AD1297" i="10" s="1"/>
  <c r="AD1298" i="10" s="1"/>
  <c r="AD1299" i="10" s="1"/>
  <c r="AD1300" i="10" s="1"/>
  <c r="AD1301" i="10" s="1"/>
  <c r="AD1302" i="10" s="1"/>
  <c r="AD1303" i="10" s="1"/>
  <c r="AD1304" i="10" s="1"/>
  <c r="AD1305" i="10" s="1"/>
  <c r="AD1306" i="10" s="1"/>
  <c r="AD1307" i="10" s="1"/>
  <c r="AD1308" i="10" s="1"/>
  <c r="AD1309" i="10" s="1"/>
  <c r="AD1310" i="10" s="1"/>
  <c r="AD1311" i="10" s="1"/>
  <c r="AD1312" i="10" s="1"/>
  <c r="AD1313" i="10" s="1"/>
  <c r="AD1314" i="10" s="1"/>
  <c r="AD1315" i="10" s="1"/>
  <c r="AD1316" i="10" s="1"/>
  <c r="AD1317" i="10" s="1"/>
  <c r="AD1318" i="10" s="1"/>
  <c r="AD1319" i="10" s="1"/>
  <c r="AD1320" i="10" s="1"/>
  <c r="AD1321" i="10" s="1"/>
  <c r="AD1322" i="10" s="1"/>
  <c r="AD1323" i="10" s="1"/>
  <c r="AD1324" i="10" s="1"/>
  <c r="AD1325" i="10" s="1"/>
  <c r="AD1326" i="10" s="1"/>
  <c r="AD1327" i="10" s="1"/>
  <c r="AD1328" i="10" s="1"/>
  <c r="AD1329" i="10" s="1"/>
  <c r="AD1330" i="10" s="1"/>
  <c r="AD1331" i="10" s="1"/>
  <c r="AD1332" i="10" s="1"/>
  <c r="AD1333" i="10" s="1"/>
  <c r="AD1334" i="10" s="1"/>
  <c r="AD1335" i="10" s="1"/>
  <c r="AD1336" i="10" s="1"/>
  <c r="AD1337" i="10" s="1"/>
  <c r="AD1338" i="10" s="1"/>
  <c r="AD1339" i="10" s="1"/>
  <c r="AD1340" i="10" s="1"/>
  <c r="AD1341" i="10" s="1"/>
  <c r="AD1342" i="10" s="1"/>
  <c r="AD1343" i="10" s="1"/>
  <c r="AD1344" i="10" s="1"/>
  <c r="AD1345" i="10" s="1"/>
  <c r="AD1346" i="10" s="1"/>
  <c r="AD1347" i="10" s="1"/>
  <c r="AD1348" i="10" s="1"/>
  <c r="AD1349" i="10" s="1"/>
  <c r="AD1350" i="10" s="1"/>
  <c r="AD1351" i="10" s="1"/>
  <c r="AD1352" i="10" s="1"/>
  <c r="AD1353" i="10" s="1"/>
  <c r="AD1354" i="10" s="1"/>
  <c r="AD1355" i="10" s="1"/>
  <c r="AD1356" i="10" s="1"/>
  <c r="AD1357" i="10" s="1"/>
  <c r="AD1358" i="10" s="1"/>
  <c r="AD1359" i="10" s="1"/>
  <c r="AD1360" i="10" s="1"/>
  <c r="AD1361" i="10" s="1"/>
  <c r="AD1362" i="10" s="1"/>
  <c r="AD1363" i="10" s="1"/>
  <c r="AD1364" i="10" s="1"/>
  <c r="AD1365" i="10" s="1"/>
  <c r="AD1366" i="10" s="1"/>
  <c r="AD1367" i="10" s="1"/>
  <c r="AD1368" i="10" s="1"/>
  <c r="AD1369" i="10" s="1"/>
  <c r="AD1370" i="10" s="1"/>
  <c r="AD1371" i="10" s="1"/>
  <c r="AD1372" i="10" s="1"/>
  <c r="AD1373" i="10" s="1"/>
  <c r="AD1374" i="10" s="1"/>
  <c r="AD1375" i="10" s="1"/>
  <c r="AD1376" i="10" s="1"/>
  <c r="AD1377" i="10" s="1"/>
  <c r="AD1378" i="10" s="1"/>
  <c r="AD1379" i="10" s="1"/>
  <c r="AD1380" i="10" s="1"/>
  <c r="AD1381" i="10" s="1"/>
  <c r="AD1382" i="10" s="1"/>
  <c r="AD1383" i="10" s="1"/>
  <c r="AD1384" i="10" s="1"/>
  <c r="AD1385" i="10" s="1"/>
  <c r="AD1386" i="10" s="1"/>
  <c r="AD1387" i="10" s="1"/>
  <c r="AD1388" i="10" s="1"/>
  <c r="AD1389" i="10" s="1"/>
  <c r="AD1390" i="10" s="1"/>
  <c r="AD1391" i="10" s="1"/>
  <c r="AD1392" i="10" s="1"/>
  <c r="AD1393" i="10" s="1"/>
  <c r="AD1394" i="10" s="1"/>
  <c r="AD1395" i="10" s="1"/>
  <c r="AD1396" i="10" s="1"/>
  <c r="AD1397" i="10" s="1"/>
  <c r="AD1398" i="10" s="1"/>
  <c r="AD1399" i="10" s="1"/>
  <c r="AD1400" i="10" s="1"/>
  <c r="AD1401" i="10" s="1"/>
  <c r="AD1402" i="10" s="1"/>
  <c r="AD1403" i="10" s="1"/>
  <c r="AD1404" i="10" s="1"/>
  <c r="AD1405" i="10" s="1"/>
  <c r="AD1406" i="10" s="1"/>
  <c r="AD1407" i="10" s="1"/>
  <c r="AD1408" i="10" s="1"/>
  <c r="AD1409" i="10" s="1"/>
  <c r="AD1410" i="10" s="1"/>
  <c r="AD1411" i="10" s="1"/>
  <c r="AD1412" i="10" s="1"/>
  <c r="AD1413" i="10" s="1"/>
  <c r="AD1414" i="10" s="1"/>
  <c r="AD1415" i="10" s="1"/>
  <c r="AD1416" i="10" s="1"/>
  <c r="AD1417" i="10" s="1"/>
  <c r="AD1418" i="10" s="1"/>
  <c r="AD1419" i="10" s="1"/>
  <c r="AD1420" i="10" s="1"/>
  <c r="AD1421" i="10" s="1"/>
  <c r="AD1422" i="10" s="1"/>
  <c r="AD1423" i="10" s="1"/>
  <c r="AD1424" i="10" s="1"/>
  <c r="AD1425" i="10" s="1"/>
  <c r="AD1426" i="10" s="1"/>
  <c r="AD1427" i="10" s="1"/>
  <c r="AD1428" i="10" s="1"/>
  <c r="AD1429" i="10" s="1"/>
  <c r="AD1430" i="10" s="1"/>
  <c r="AD1431" i="10" s="1"/>
  <c r="AD1432" i="10" s="1"/>
  <c r="AD1433" i="10" s="1"/>
  <c r="AD1434" i="10" s="1"/>
  <c r="AD1435" i="10" s="1"/>
  <c r="AD1436" i="10" s="1"/>
  <c r="AD1437" i="10" s="1"/>
  <c r="AD1438" i="10" s="1"/>
  <c r="AD1439" i="10" s="1"/>
  <c r="AD1440" i="10" s="1"/>
  <c r="AD1441" i="10" s="1"/>
  <c r="AD1442" i="10" s="1"/>
  <c r="AD1443" i="10" s="1"/>
  <c r="AD1444" i="10" s="1"/>
  <c r="AD1445" i="10" s="1"/>
  <c r="AD1446" i="10" s="1"/>
  <c r="AD1447" i="10" s="1"/>
  <c r="AD1448" i="10" s="1"/>
  <c r="AD1449" i="10" s="1"/>
  <c r="AD1450" i="10" s="1"/>
  <c r="AD1451" i="10" s="1"/>
  <c r="AD1452" i="10" s="1"/>
  <c r="AD1453" i="10" s="1"/>
  <c r="AD1454" i="10" s="1"/>
  <c r="AD1455" i="10" s="1"/>
  <c r="AD1456" i="10" s="1"/>
  <c r="AD1457" i="10" s="1"/>
  <c r="AD1458" i="10" s="1"/>
  <c r="AD1459" i="10" s="1"/>
  <c r="AD1460" i="10" s="1"/>
  <c r="AD1461" i="10" s="1"/>
  <c r="AD1462" i="10" s="1"/>
  <c r="AD1463" i="10" s="1"/>
  <c r="AD1464" i="10" s="1"/>
  <c r="AD1465" i="10" s="1"/>
  <c r="AD1466" i="10" s="1"/>
  <c r="AD1467" i="10" s="1"/>
  <c r="AD1468" i="10" s="1"/>
  <c r="AD1469" i="10" s="1"/>
  <c r="AD1470" i="10" s="1"/>
  <c r="AD1471" i="10" s="1"/>
  <c r="AD1472" i="10" s="1"/>
  <c r="AD1473" i="10" s="1"/>
  <c r="AD1474" i="10" s="1"/>
  <c r="AD1475" i="10" s="1"/>
  <c r="AD1476" i="10" s="1"/>
  <c r="AD1477" i="10" s="1"/>
  <c r="AD1478" i="10" s="1"/>
  <c r="AD1479" i="10" s="1"/>
  <c r="AD1480" i="10" s="1"/>
  <c r="AD1481" i="10" s="1"/>
  <c r="AD1482" i="10" s="1"/>
  <c r="AD1483" i="10" s="1"/>
  <c r="AD1484" i="10" s="1"/>
  <c r="AD1485" i="10" s="1"/>
  <c r="AD1486" i="10" s="1"/>
  <c r="AD1487" i="10" s="1"/>
  <c r="AD1488" i="10" s="1"/>
  <c r="AD1489" i="10" s="1"/>
  <c r="AD1490" i="10" s="1"/>
  <c r="AD1491" i="10" s="1"/>
  <c r="AD1492" i="10" s="1"/>
  <c r="AD1493" i="10" s="1"/>
  <c r="AD1494" i="10" s="1"/>
  <c r="AD1495" i="10" s="1"/>
  <c r="AD1496" i="10" s="1"/>
  <c r="AD1497" i="10" s="1"/>
  <c r="AD1498" i="10" s="1"/>
  <c r="AD1499" i="10" s="1"/>
  <c r="AD1500" i="10" s="1"/>
  <c r="AD1501" i="10" s="1"/>
  <c r="AD1502" i="10" s="1"/>
  <c r="AD1503" i="10" s="1"/>
  <c r="AD1504" i="10" s="1"/>
  <c r="AD1505" i="10" s="1"/>
  <c r="AD1506" i="10" s="1"/>
  <c r="AD1507" i="10" s="1"/>
  <c r="AD1508" i="10" s="1"/>
  <c r="AD1509" i="10" s="1"/>
  <c r="AD1510" i="10" s="1"/>
  <c r="AD1511" i="10" s="1"/>
  <c r="AD1512" i="10" s="1"/>
  <c r="AD1513" i="10" s="1"/>
  <c r="AD1514" i="10" s="1"/>
  <c r="AD1515" i="10" s="1"/>
  <c r="AD1516" i="10" s="1"/>
  <c r="AD1517" i="10" s="1"/>
  <c r="AD1518" i="10" s="1"/>
  <c r="AD1519" i="10" s="1"/>
  <c r="AD1520" i="10" s="1"/>
  <c r="AD1521" i="10" s="1"/>
  <c r="AD1522" i="10" s="1"/>
  <c r="AD1523" i="10" s="1"/>
  <c r="AD1524" i="10" s="1"/>
  <c r="AE302" i="10"/>
  <c r="AE303" i="10" s="1"/>
  <c r="AE304" i="10" s="1"/>
  <c r="AE305" i="10" s="1"/>
  <c r="AE306" i="10" s="1"/>
  <c r="AE307" i="10" s="1"/>
  <c r="AE308" i="10" s="1"/>
  <c r="AE309" i="10" s="1"/>
  <c r="AE310" i="10" s="1"/>
  <c r="AE311" i="10" s="1"/>
  <c r="AE312" i="10" s="1"/>
  <c r="AE313" i="10" s="1"/>
  <c r="AE314" i="10" s="1"/>
  <c r="AE315" i="10" s="1"/>
  <c r="AE316" i="10" s="1"/>
  <c r="AE317" i="10" s="1"/>
  <c r="AE318" i="10" s="1"/>
  <c r="AE319" i="10" s="1"/>
  <c r="AE320" i="10" s="1"/>
  <c r="AE321" i="10" s="1"/>
  <c r="AE322" i="10" s="1"/>
  <c r="AE323" i="10" s="1"/>
  <c r="AE324" i="10" s="1"/>
  <c r="AE325" i="10" s="1"/>
  <c r="AE326" i="10" s="1"/>
  <c r="AE327" i="10" s="1"/>
  <c r="AE328" i="10" s="1"/>
  <c r="AE329" i="10" s="1"/>
  <c r="AE330" i="10" s="1"/>
  <c r="AE331" i="10" s="1"/>
  <c r="AE332" i="10" s="1"/>
  <c r="AE333" i="10" s="1"/>
  <c r="AE334" i="10" s="1"/>
  <c r="AE335" i="10" s="1"/>
  <c r="AE336" i="10" s="1"/>
  <c r="AE337" i="10" s="1"/>
  <c r="AE338" i="10" s="1"/>
  <c r="AE339" i="10" s="1"/>
  <c r="AE340" i="10" s="1"/>
  <c r="AE341" i="10" s="1"/>
  <c r="AE342" i="10" s="1"/>
  <c r="AE343" i="10" s="1"/>
  <c r="AE344" i="10" s="1"/>
  <c r="AE345" i="10" s="1"/>
  <c r="AE346" i="10" s="1"/>
  <c r="AE347" i="10" s="1"/>
  <c r="AE348" i="10" s="1"/>
  <c r="AE349" i="10" s="1"/>
  <c r="AE350" i="10" s="1"/>
  <c r="AE351" i="10" s="1"/>
  <c r="AE352" i="10" s="1"/>
  <c r="AE353" i="10" s="1"/>
  <c r="AE354" i="10" s="1"/>
  <c r="AE355" i="10" s="1"/>
  <c r="AE356" i="10" s="1"/>
  <c r="AE357" i="10" s="1"/>
  <c r="AE358" i="10" s="1"/>
  <c r="AE359" i="10" s="1"/>
  <c r="AE360" i="10" s="1"/>
  <c r="AE361" i="10" s="1"/>
  <c r="AE362" i="10" s="1"/>
  <c r="AE363" i="10" s="1"/>
  <c r="AE364" i="10" s="1"/>
  <c r="AE365" i="10" s="1"/>
  <c r="AE366" i="10" s="1"/>
  <c r="AE367" i="10" s="1"/>
  <c r="AE368" i="10" s="1"/>
  <c r="AE369" i="10" s="1"/>
  <c r="AE370" i="10" s="1"/>
  <c r="AE371" i="10" s="1"/>
  <c r="AE372" i="10" s="1"/>
  <c r="AE373" i="10" s="1"/>
  <c r="AE374" i="10" s="1"/>
  <c r="AE375" i="10" s="1"/>
  <c r="AE376" i="10" s="1"/>
  <c r="AE377" i="10" s="1"/>
  <c r="AE378" i="10" s="1"/>
  <c r="AE379" i="10" s="1"/>
  <c r="AE380" i="10" s="1"/>
  <c r="AE381" i="10" s="1"/>
  <c r="AE382" i="10" s="1"/>
  <c r="AE383" i="10" s="1"/>
  <c r="AE384" i="10" s="1"/>
  <c r="AE385" i="10" s="1"/>
  <c r="AE386" i="10" s="1"/>
  <c r="AE387" i="10" s="1"/>
  <c r="AE388" i="10" s="1"/>
  <c r="AE389" i="10" s="1"/>
  <c r="AE390" i="10" s="1"/>
  <c r="AE391" i="10" s="1"/>
  <c r="AE392" i="10" s="1"/>
  <c r="AE393" i="10" s="1"/>
  <c r="AE394" i="10" s="1"/>
  <c r="AE395" i="10" s="1"/>
  <c r="AE396" i="10" s="1"/>
  <c r="AE397" i="10" s="1"/>
  <c r="AE398" i="10" s="1"/>
  <c r="AE399" i="10" s="1"/>
  <c r="AE400" i="10" s="1"/>
  <c r="AE401" i="10" s="1"/>
  <c r="AE402" i="10" s="1"/>
  <c r="AE403" i="10" s="1"/>
  <c r="AE404" i="10" s="1"/>
  <c r="AE405" i="10" s="1"/>
  <c r="AE406" i="10" s="1"/>
  <c r="AE407" i="10" s="1"/>
  <c r="AE408" i="10" s="1"/>
  <c r="AE409" i="10" s="1"/>
  <c r="AE410" i="10" s="1"/>
  <c r="AE411" i="10" s="1"/>
  <c r="AE412" i="10" s="1"/>
  <c r="AE413" i="10" s="1"/>
  <c r="AE414" i="10" s="1"/>
  <c r="AE415" i="10" s="1"/>
  <c r="AE416" i="10" s="1"/>
  <c r="AE417" i="10" s="1"/>
  <c r="AE418" i="10" s="1"/>
  <c r="AE419" i="10" s="1"/>
  <c r="AE420" i="10" s="1"/>
  <c r="AE421" i="10" s="1"/>
  <c r="AE422" i="10" s="1"/>
  <c r="AE423" i="10" s="1"/>
  <c r="AE424" i="10" s="1"/>
  <c r="AE425" i="10" s="1"/>
  <c r="AE426" i="10" s="1"/>
  <c r="AE427" i="10" s="1"/>
  <c r="AD260" i="10"/>
  <c r="AD261" i="10" s="1"/>
  <c r="AD262" i="10" s="1"/>
  <c r="AD263" i="10" s="1"/>
  <c r="AD264" i="10" s="1"/>
  <c r="AD265" i="10" s="1"/>
  <c r="AD266" i="10" s="1"/>
  <c r="AD267" i="10" s="1"/>
  <c r="AD268" i="10" s="1"/>
  <c r="AD269" i="10" s="1"/>
  <c r="AD270" i="10" s="1"/>
  <c r="AD271" i="10" s="1"/>
  <c r="AD272" i="10" s="1"/>
  <c r="AD273" i="10" s="1"/>
  <c r="AD274" i="10" s="1"/>
  <c r="AD275" i="10" s="1"/>
  <c r="AD276" i="10" s="1"/>
  <c r="AD277" i="10" s="1"/>
  <c r="AD278" i="10" s="1"/>
  <c r="AD279" i="10" s="1"/>
  <c r="AD280" i="10" s="1"/>
  <c r="AD281" i="10" s="1"/>
  <c r="AD282" i="10" s="1"/>
  <c r="AD283" i="10" s="1"/>
  <c r="AD284" i="10" s="1"/>
  <c r="AD285" i="10" s="1"/>
  <c r="AD286" i="10" s="1"/>
  <c r="AD287" i="10" s="1"/>
  <c r="AD288" i="10" s="1"/>
  <c r="AD289" i="10" s="1"/>
  <c r="AD290" i="10" s="1"/>
  <c r="AD291" i="10" s="1"/>
  <c r="AD292" i="10" s="1"/>
  <c r="AD293" i="10" s="1"/>
  <c r="AD294" i="10" s="1"/>
  <c r="AD295" i="10" s="1"/>
  <c r="AD296" i="10" s="1"/>
  <c r="AD297" i="10" s="1"/>
  <c r="AD298" i="10" s="1"/>
  <c r="AD299" i="10" s="1"/>
  <c r="AD300" i="10" s="1"/>
  <c r="AD301" i="10" s="1"/>
  <c r="AD302" i="10" s="1"/>
  <c r="AD303" i="10" s="1"/>
  <c r="AD304" i="10" s="1"/>
  <c r="AD305" i="10" s="1"/>
  <c r="AD306" i="10" s="1"/>
  <c r="AD307" i="10" s="1"/>
  <c r="AD308" i="10" s="1"/>
  <c r="AD309" i="10" s="1"/>
  <c r="AD310" i="10" s="1"/>
  <c r="AD311" i="10" s="1"/>
  <c r="AD312" i="10" s="1"/>
  <c r="AD313" i="10" s="1"/>
  <c r="AD314" i="10" s="1"/>
  <c r="AD315" i="10" s="1"/>
  <c r="AD316" i="10" s="1"/>
  <c r="AD317" i="10" s="1"/>
  <c r="AD318" i="10" s="1"/>
  <c r="AD319" i="10" s="1"/>
  <c r="AD320" i="10" s="1"/>
  <c r="AD321" i="10" s="1"/>
  <c r="AD322" i="10" s="1"/>
  <c r="AD323" i="10" s="1"/>
  <c r="AD324" i="10" s="1"/>
  <c r="AD325" i="10" s="1"/>
  <c r="AD326" i="10" s="1"/>
  <c r="AD327" i="10" s="1"/>
  <c r="AD328" i="10" s="1"/>
  <c r="AD329" i="10" s="1"/>
  <c r="AD330" i="10" s="1"/>
  <c r="AD331" i="10" s="1"/>
  <c r="AD332" i="10" s="1"/>
  <c r="AD333" i="10" s="1"/>
  <c r="AD334" i="10" s="1"/>
  <c r="AD335" i="10" s="1"/>
  <c r="AD336" i="10" s="1"/>
  <c r="AD337" i="10" s="1"/>
  <c r="AD338" i="10" s="1"/>
  <c r="AD339" i="10" s="1"/>
  <c r="AD340" i="10" s="1"/>
  <c r="AD341" i="10" s="1"/>
  <c r="AD342" i="10" s="1"/>
  <c r="AD343" i="10" s="1"/>
  <c r="AD344" i="10" s="1"/>
  <c r="AD345" i="10" s="1"/>
  <c r="AD346" i="10" s="1"/>
  <c r="AD347" i="10" s="1"/>
  <c r="AD348" i="10" s="1"/>
  <c r="AD349" i="10" s="1"/>
  <c r="AD350" i="10" s="1"/>
  <c r="AD351" i="10" s="1"/>
  <c r="AD352" i="10" s="1"/>
  <c r="AD353" i="10" s="1"/>
  <c r="AD354" i="10" s="1"/>
  <c r="AD355" i="10" s="1"/>
  <c r="AD356" i="10" s="1"/>
  <c r="AD357" i="10" s="1"/>
  <c r="AD358" i="10" s="1"/>
  <c r="AD359" i="10" s="1"/>
  <c r="AD360" i="10" s="1"/>
  <c r="AD361" i="10" s="1"/>
  <c r="AD362" i="10" s="1"/>
  <c r="AD363" i="10" s="1"/>
  <c r="AD364" i="10" s="1"/>
  <c r="AD365" i="10" s="1"/>
  <c r="AD366" i="10" s="1"/>
  <c r="AD367" i="10" s="1"/>
  <c r="AD368" i="10" s="1"/>
  <c r="AD369" i="10" s="1"/>
  <c r="AD370" i="10" s="1"/>
  <c r="AD371" i="10" s="1"/>
  <c r="AD372" i="10" s="1"/>
  <c r="AD373" i="10" s="1"/>
  <c r="AD374" i="10" s="1"/>
  <c r="AD375" i="10" s="1"/>
  <c r="AD376" i="10" s="1"/>
  <c r="AD377" i="10" s="1"/>
  <c r="AD378" i="10" s="1"/>
  <c r="AD379" i="10" s="1"/>
  <c r="AD380" i="10" s="1"/>
  <c r="AD381" i="10" s="1"/>
  <c r="AD382" i="10" s="1"/>
  <c r="AD383" i="10" s="1"/>
  <c r="AD384" i="10" s="1"/>
  <c r="AD385" i="10" s="1"/>
  <c r="AE177" i="10"/>
  <c r="AE178" i="10" s="1"/>
  <c r="AE179" i="10" s="1"/>
  <c r="AE180" i="10" s="1"/>
  <c r="AE181" i="10" s="1"/>
  <c r="AE182" i="10" s="1"/>
  <c r="AE183" i="10" s="1"/>
  <c r="AE184" i="10" s="1"/>
  <c r="AE185" i="10" s="1"/>
  <c r="AE186" i="10" s="1"/>
  <c r="AE187" i="10" s="1"/>
  <c r="AE188" i="10" s="1"/>
  <c r="AE189" i="10" s="1"/>
  <c r="AE190" i="10" s="1"/>
  <c r="AE191" i="10" s="1"/>
  <c r="AE192" i="10" s="1"/>
  <c r="AE193" i="10" s="1"/>
  <c r="AE194" i="10" s="1"/>
  <c r="AE195" i="10" s="1"/>
  <c r="AE196" i="10" s="1"/>
  <c r="AE197" i="10" s="1"/>
  <c r="AE198" i="10" s="1"/>
  <c r="AE199" i="10" s="1"/>
  <c r="AE200" i="10" s="1"/>
  <c r="AE201" i="10" s="1"/>
  <c r="AE202" i="10" s="1"/>
  <c r="AE203" i="10" s="1"/>
  <c r="AE204" i="10" s="1"/>
  <c r="AE205" i="10" s="1"/>
  <c r="AE206" i="10" s="1"/>
  <c r="AE207" i="10" s="1"/>
  <c r="AE208" i="10" s="1"/>
  <c r="AE209" i="10" s="1"/>
  <c r="AE210" i="10" s="1"/>
  <c r="AE211" i="10" s="1"/>
  <c r="AE212" i="10" s="1"/>
  <c r="AE213" i="10" s="1"/>
  <c r="AE214" i="10" s="1"/>
  <c r="AE215" i="10" s="1"/>
  <c r="AE216" i="10" s="1"/>
  <c r="AE217" i="10" s="1"/>
  <c r="AE218" i="10" s="1"/>
  <c r="AE219" i="10" s="1"/>
  <c r="AE220" i="10" s="1"/>
  <c r="AE221" i="10" s="1"/>
  <c r="AE222" i="10" s="1"/>
  <c r="AE223" i="10" s="1"/>
  <c r="AE224" i="10" s="1"/>
  <c r="AE225" i="10" s="1"/>
  <c r="AE226" i="10" s="1"/>
  <c r="AE227" i="10" s="1"/>
  <c r="AE228" i="10" s="1"/>
  <c r="AE229" i="10" s="1"/>
  <c r="AE230" i="10" s="1"/>
  <c r="AE231" i="10" s="1"/>
  <c r="AE232" i="10" s="1"/>
  <c r="AE233" i="10" s="1"/>
  <c r="AE234" i="10" s="1"/>
  <c r="AE235" i="10" s="1"/>
  <c r="AE236" i="10" s="1"/>
  <c r="AE237" i="10" s="1"/>
  <c r="AE238" i="10" s="1"/>
  <c r="AE239" i="10" s="1"/>
  <c r="AE240" i="10" s="1"/>
  <c r="AE241" i="10" s="1"/>
  <c r="AE242" i="10" s="1"/>
  <c r="AE243" i="10" s="1"/>
  <c r="AE244" i="10" s="1"/>
  <c r="AE245" i="10" s="1"/>
  <c r="AE246" i="10" s="1"/>
  <c r="AE247" i="10" s="1"/>
  <c r="AE248" i="10" s="1"/>
  <c r="AE249" i="10" s="1"/>
  <c r="AE250" i="10" s="1"/>
  <c r="AE251" i="10" s="1"/>
  <c r="AE252" i="10" s="1"/>
  <c r="AE253" i="10" s="1"/>
  <c r="AE254" i="10" s="1"/>
  <c r="AE255" i="10" s="1"/>
  <c r="AE256" i="10" s="1"/>
  <c r="AE257" i="10" s="1"/>
  <c r="AE258" i="10" s="1"/>
  <c r="AE259" i="10" s="1"/>
  <c r="AE260" i="10" s="1"/>
  <c r="AE261" i="10" s="1"/>
  <c r="AE262" i="10" s="1"/>
  <c r="AE263" i="10" s="1"/>
  <c r="AE264" i="10" s="1"/>
  <c r="AE265" i="10" s="1"/>
  <c r="AE266" i="10" s="1"/>
  <c r="AE267" i="10" s="1"/>
  <c r="AE268" i="10" s="1"/>
  <c r="AE269" i="10" s="1"/>
  <c r="AE270" i="10" s="1"/>
  <c r="AE271" i="10" s="1"/>
  <c r="AE272" i="10" s="1"/>
  <c r="AE273" i="10" s="1"/>
  <c r="AE274" i="10" s="1"/>
  <c r="AE275" i="10" s="1"/>
  <c r="AE276" i="10" s="1"/>
  <c r="AE277" i="10" s="1"/>
  <c r="AE278" i="10" s="1"/>
  <c r="AE279" i="10" s="1"/>
  <c r="AE280" i="10" s="1"/>
  <c r="AE281" i="10" s="1"/>
  <c r="AE282" i="10" s="1"/>
  <c r="AE283" i="10" s="1"/>
  <c r="AE284" i="10" s="1"/>
  <c r="AE285" i="10" s="1"/>
  <c r="AE286" i="10" s="1"/>
  <c r="AE287" i="10" s="1"/>
  <c r="AE288" i="10" s="1"/>
  <c r="AE289" i="10" s="1"/>
  <c r="AE290" i="10" s="1"/>
  <c r="AE291" i="10" s="1"/>
  <c r="AE292" i="10" s="1"/>
  <c r="AE293" i="10" s="1"/>
  <c r="AE294" i="10" s="1"/>
  <c r="AE295" i="10" s="1"/>
  <c r="AE296" i="10" s="1"/>
  <c r="AE297" i="10" s="1"/>
  <c r="AE298" i="10" s="1"/>
  <c r="AE299" i="10" s="1"/>
  <c r="AE300" i="10" s="1"/>
  <c r="AE301" i="10" s="1"/>
  <c r="AE176" i="10"/>
  <c r="AD136" i="10"/>
  <c r="AD137" i="10" s="1"/>
  <c r="AD138" i="10" s="1"/>
  <c r="AD139" i="10" s="1"/>
  <c r="AD140" i="10" s="1"/>
  <c r="AD141" i="10" s="1"/>
  <c r="AD142" i="10" s="1"/>
  <c r="AD143" i="10" s="1"/>
  <c r="AD144" i="10" s="1"/>
  <c r="AD145" i="10" s="1"/>
  <c r="AD146" i="10" s="1"/>
  <c r="AD147" i="10" s="1"/>
  <c r="AD148" i="10" s="1"/>
  <c r="AD149" i="10" s="1"/>
  <c r="AD150" i="10" s="1"/>
  <c r="AD151" i="10" s="1"/>
  <c r="AD152" i="10" s="1"/>
  <c r="AD153" i="10" s="1"/>
  <c r="AD154" i="10" s="1"/>
  <c r="AD155" i="10" s="1"/>
  <c r="AD156" i="10" s="1"/>
  <c r="AD157" i="10" s="1"/>
  <c r="AD158" i="10" s="1"/>
  <c r="AD159" i="10" s="1"/>
  <c r="AD160" i="10" s="1"/>
  <c r="AD161" i="10" s="1"/>
  <c r="AD162" i="10" s="1"/>
  <c r="AD163" i="10" s="1"/>
  <c r="AD164" i="10" s="1"/>
  <c r="AD165" i="10" s="1"/>
  <c r="AD166" i="10" s="1"/>
  <c r="AD167" i="10" s="1"/>
  <c r="AD168" i="10" s="1"/>
  <c r="AD169" i="10" s="1"/>
  <c r="AD170" i="10" s="1"/>
  <c r="AD171" i="10" s="1"/>
  <c r="AD172" i="10" s="1"/>
  <c r="AD173" i="10" s="1"/>
  <c r="AD174" i="10" s="1"/>
  <c r="AD175" i="10" s="1"/>
  <c r="AD176" i="10" s="1"/>
  <c r="AD177" i="10" s="1"/>
  <c r="AD178" i="10" s="1"/>
  <c r="AD179" i="10" s="1"/>
  <c r="AD180" i="10" s="1"/>
  <c r="AD181" i="10" s="1"/>
  <c r="AD182" i="10" s="1"/>
  <c r="AD183" i="10" s="1"/>
  <c r="AD184" i="10" s="1"/>
  <c r="AD185" i="10" s="1"/>
  <c r="AD186" i="10" s="1"/>
  <c r="AD187" i="10" s="1"/>
  <c r="AD188" i="10" s="1"/>
  <c r="AD189" i="10" s="1"/>
  <c r="AD190" i="10" s="1"/>
  <c r="AD191" i="10" s="1"/>
  <c r="AD192" i="10" s="1"/>
  <c r="AD193" i="10" s="1"/>
  <c r="AD194" i="10" s="1"/>
  <c r="AD195" i="10" s="1"/>
  <c r="AD196" i="10" s="1"/>
  <c r="AD197" i="10" s="1"/>
  <c r="AD198" i="10" s="1"/>
  <c r="AD199" i="10" s="1"/>
  <c r="AD200" i="10" s="1"/>
  <c r="AD201" i="10" s="1"/>
  <c r="AD202" i="10" s="1"/>
  <c r="AD203" i="10" s="1"/>
  <c r="AD204" i="10" s="1"/>
  <c r="AD205" i="10" s="1"/>
  <c r="AD206" i="10" s="1"/>
  <c r="AD207" i="10" s="1"/>
  <c r="AD208" i="10" s="1"/>
  <c r="AD209" i="10" s="1"/>
  <c r="AD210" i="10" s="1"/>
  <c r="AD211" i="10" s="1"/>
  <c r="AD212" i="10" s="1"/>
  <c r="AD213" i="10" s="1"/>
  <c r="AD214" i="10" s="1"/>
  <c r="AD215" i="10" s="1"/>
  <c r="AD216" i="10" s="1"/>
  <c r="AD217" i="10" s="1"/>
  <c r="AD218" i="10" s="1"/>
  <c r="AD219" i="10" s="1"/>
  <c r="AD220" i="10" s="1"/>
  <c r="AD221" i="10" s="1"/>
  <c r="AD222" i="10" s="1"/>
  <c r="AD223" i="10" s="1"/>
  <c r="AD224" i="10" s="1"/>
  <c r="AD225" i="10" s="1"/>
  <c r="AD226" i="10" s="1"/>
  <c r="AD227" i="10" s="1"/>
  <c r="AD228" i="10" s="1"/>
  <c r="AD229" i="10" s="1"/>
  <c r="AD230" i="10" s="1"/>
  <c r="AD231" i="10" s="1"/>
  <c r="AD232" i="10" s="1"/>
  <c r="AD233" i="10" s="1"/>
  <c r="AD234" i="10" s="1"/>
  <c r="AD235" i="10" s="1"/>
  <c r="AD236" i="10" s="1"/>
  <c r="AD237" i="10" s="1"/>
  <c r="AD238" i="10" s="1"/>
  <c r="AD239" i="10" s="1"/>
  <c r="AD240" i="10" s="1"/>
  <c r="AD241" i="10" s="1"/>
  <c r="AD242" i="10" s="1"/>
  <c r="AD243" i="10" s="1"/>
  <c r="AD244" i="10" s="1"/>
  <c r="AD245" i="10" s="1"/>
  <c r="AD246" i="10" s="1"/>
  <c r="AD247" i="10" s="1"/>
  <c r="AD248" i="10" s="1"/>
  <c r="AD249" i="10" s="1"/>
  <c r="AD250" i="10" s="1"/>
  <c r="AD251" i="10" s="1"/>
  <c r="AD252" i="10" s="1"/>
  <c r="AD253" i="10" s="1"/>
  <c r="AD254" i="10" s="1"/>
  <c r="AD255" i="10" s="1"/>
  <c r="AD256" i="10" s="1"/>
  <c r="AD257" i="10" s="1"/>
  <c r="AD258" i="10" s="1"/>
  <c r="AD259" i="10" s="1"/>
  <c r="AD134" i="10"/>
  <c r="AD135" i="10" s="1"/>
  <c r="AE49" i="10"/>
  <c r="AE50" i="10" s="1"/>
  <c r="AE51" i="10" s="1"/>
  <c r="AE52" i="10" s="1"/>
  <c r="AE53" i="10" s="1"/>
  <c r="AE54" i="10" s="1"/>
  <c r="AE55" i="10" s="1"/>
  <c r="AE56" i="10" s="1"/>
  <c r="AE57" i="10" s="1"/>
  <c r="AE58" i="10" s="1"/>
  <c r="AE59" i="10" s="1"/>
  <c r="AE60" i="10" s="1"/>
  <c r="AE61" i="10" s="1"/>
  <c r="AE62" i="10" s="1"/>
  <c r="AE63" i="10" s="1"/>
  <c r="AE64" i="10" s="1"/>
  <c r="AE65" i="10" s="1"/>
  <c r="AE66" i="10" s="1"/>
  <c r="AE67" i="10" s="1"/>
  <c r="AE68" i="10" s="1"/>
  <c r="AE69" i="10" s="1"/>
  <c r="AE70" i="10" s="1"/>
  <c r="AE71" i="10" s="1"/>
  <c r="AE72" i="10" s="1"/>
  <c r="AE73" i="10" s="1"/>
  <c r="AE74" i="10" s="1"/>
  <c r="AE75" i="10" s="1"/>
  <c r="AE76" i="10" s="1"/>
  <c r="AE77" i="10" s="1"/>
  <c r="AE78" i="10" s="1"/>
  <c r="AE79" i="10" s="1"/>
  <c r="AE80" i="10" s="1"/>
  <c r="AE81" i="10" s="1"/>
  <c r="AE82" i="10" s="1"/>
  <c r="AE83" i="10" s="1"/>
  <c r="AE84" i="10" s="1"/>
  <c r="AE85" i="10" s="1"/>
  <c r="AE86" i="10" s="1"/>
  <c r="AE87" i="10" s="1"/>
  <c r="AE88" i="10" s="1"/>
  <c r="AE89" i="10" s="1"/>
  <c r="AE90" i="10" s="1"/>
  <c r="AE91" i="10" s="1"/>
  <c r="AE92" i="10" s="1"/>
  <c r="AE93" i="10" s="1"/>
  <c r="AE94" i="10" s="1"/>
  <c r="AE95" i="10" s="1"/>
  <c r="AE96" i="10" s="1"/>
  <c r="AE97" i="10" s="1"/>
  <c r="AE98" i="10" s="1"/>
  <c r="AE99" i="10" s="1"/>
  <c r="AE100" i="10" s="1"/>
  <c r="AE101" i="10" s="1"/>
  <c r="AE102" i="10" s="1"/>
  <c r="AE103" i="10" s="1"/>
  <c r="AE104" i="10" s="1"/>
  <c r="AE105" i="10" s="1"/>
  <c r="AE106" i="10" s="1"/>
  <c r="AE107" i="10" s="1"/>
  <c r="AE108" i="10" s="1"/>
  <c r="AE109" i="10" s="1"/>
  <c r="AE110" i="10" s="1"/>
  <c r="AE111" i="10" s="1"/>
  <c r="AE112" i="10" s="1"/>
  <c r="AE113" i="10" s="1"/>
  <c r="AE114" i="10" s="1"/>
  <c r="AE115" i="10" s="1"/>
  <c r="AE116" i="10" s="1"/>
  <c r="AE117" i="10" s="1"/>
  <c r="AE118" i="10" s="1"/>
  <c r="AE119" i="10" s="1"/>
  <c r="AE120" i="10" s="1"/>
  <c r="AE121" i="10" s="1"/>
  <c r="AE122" i="10" s="1"/>
  <c r="AE123" i="10" s="1"/>
  <c r="AE124" i="10" s="1"/>
  <c r="AE125" i="10" s="1"/>
  <c r="AE126" i="10" s="1"/>
  <c r="AE127" i="10" s="1"/>
  <c r="AE128" i="10" s="1"/>
  <c r="AE129" i="10" s="1"/>
  <c r="AE130" i="10" s="1"/>
  <c r="AE131" i="10" s="1"/>
  <c r="AE132" i="10" s="1"/>
  <c r="AE133" i="10" s="1"/>
  <c r="AE134" i="10" s="1"/>
  <c r="AE135" i="10" s="1"/>
  <c r="AE136" i="10" s="1"/>
  <c r="AE137" i="10" s="1"/>
  <c r="AE138" i="10" s="1"/>
  <c r="AE139" i="10" s="1"/>
  <c r="AE140" i="10" s="1"/>
  <c r="AE141" i="10" s="1"/>
  <c r="AE142" i="10" s="1"/>
  <c r="AE143" i="10" s="1"/>
  <c r="AE144" i="10" s="1"/>
  <c r="AE145" i="10" s="1"/>
  <c r="AE146" i="10" s="1"/>
  <c r="AE147" i="10" s="1"/>
  <c r="AE148" i="10" s="1"/>
  <c r="AE149" i="10" s="1"/>
  <c r="AE150" i="10" s="1"/>
  <c r="AE151" i="10" s="1"/>
  <c r="AE152" i="10" s="1"/>
  <c r="AE153" i="10" s="1"/>
  <c r="AE154" i="10" s="1"/>
  <c r="AE155" i="10" s="1"/>
  <c r="AE156" i="10" s="1"/>
  <c r="AE157" i="10" s="1"/>
  <c r="AE158" i="10" s="1"/>
  <c r="AE159" i="10" s="1"/>
  <c r="AE160" i="10" s="1"/>
  <c r="AE161" i="10" s="1"/>
  <c r="AE162" i="10" s="1"/>
  <c r="AE163" i="10" s="1"/>
  <c r="AE164" i="10" s="1"/>
  <c r="AE165" i="10" s="1"/>
  <c r="AE166" i="10" s="1"/>
  <c r="AE167" i="10" s="1"/>
  <c r="AE168" i="10" s="1"/>
  <c r="AE169" i="10" s="1"/>
  <c r="AE170" i="10" s="1"/>
  <c r="AE171" i="10" s="1"/>
  <c r="AE172" i="10" s="1"/>
  <c r="AE173" i="10" s="1"/>
  <c r="AE174" i="10" s="1"/>
  <c r="AE175" i="10" s="1"/>
  <c r="AE7" i="10"/>
  <c r="AE8" i="10" s="1"/>
  <c r="AE9" i="10" s="1"/>
  <c r="AE10" i="10" s="1"/>
  <c r="AE11" i="10" s="1"/>
  <c r="AE12" i="10" s="1"/>
  <c r="AE13" i="10" s="1"/>
  <c r="AE14" i="10" s="1"/>
  <c r="AE15" i="10" s="1"/>
  <c r="AE16" i="10" s="1"/>
  <c r="AE17" i="10" s="1"/>
  <c r="AE18" i="10" s="1"/>
  <c r="AE19" i="10" s="1"/>
  <c r="AE20" i="10" s="1"/>
  <c r="AE21" i="10" s="1"/>
  <c r="AE22" i="10" s="1"/>
  <c r="AE23" i="10" s="1"/>
  <c r="AE24" i="10" s="1"/>
  <c r="AE25" i="10" s="1"/>
  <c r="AE26" i="10" s="1"/>
  <c r="AE27" i="10" s="1"/>
  <c r="AE28" i="10" s="1"/>
  <c r="AE29" i="10" s="1"/>
  <c r="AE30" i="10" s="1"/>
  <c r="AE31" i="10" s="1"/>
  <c r="AE32" i="10" s="1"/>
  <c r="AE33" i="10" s="1"/>
  <c r="AE34" i="10" s="1"/>
  <c r="AE35" i="10" s="1"/>
  <c r="AE36" i="10" s="1"/>
  <c r="AE37" i="10" s="1"/>
  <c r="AE38" i="10" s="1"/>
  <c r="AE39" i="10" s="1"/>
  <c r="AE40" i="10" s="1"/>
  <c r="AE41" i="10" s="1"/>
  <c r="AE42" i="10" s="1"/>
  <c r="AE43" i="10" s="1"/>
  <c r="AE44" i="10" s="1"/>
  <c r="AE45" i="10" s="1"/>
  <c r="AE46" i="10" s="1"/>
  <c r="AE47" i="10" s="1"/>
  <c r="AE48" i="10" s="1"/>
  <c r="AD7" i="10"/>
  <c r="AD8" i="10" s="1"/>
  <c r="AD9" i="10" s="1"/>
  <c r="AD10" i="10" s="1"/>
  <c r="AD11" i="10" s="1"/>
  <c r="AD12" i="10" s="1"/>
  <c r="AD13" i="10" s="1"/>
  <c r="AD14" i="10" s="1"/>
  <c r="AD15" i="10" s="1"/>
  <c r="AD16" i="10" s="1"/>
  <c r="AD17" i="10" s="1"/>
  <c r="AD18" i="10" s="1"/>
  <c r="AD19" i="10" s="1"/>
  <c r="AD20" i="10" s="1"/>
  <c r="AD21" i="10" s="1"/>
  <c r="AD22" i="10" s="1"/>
  <c r="AD23" i="10" s="1"/>
  <c r="AD24" i="10" s="1"/>
  <c r="AD25" i="10" s="1"/>
  <c r="AD26" i="10" s="1"/>
  <c r="AD27" i="10" s="1"/>
  <c r="AD28" i="10" s="1"/>
  <c r="AD29" i="10" s="1"/>
  <c r="AD30" i="10" s="1"/>
  <c r="AD31" i="10" s="1"/>
  <c r="AD32" i="10" s="1"/>
  <c r="AD33" i="10" s="1"/>
  <c r="AD34" i="10" s="1"/>
  <c r="AD35" i="10" s="1"/>
  <c r="AD36" i="10" s="1"/>
  <c r="AD37" i="10" s="1"/>
  <c r="AD38" i="10" s="1"/>
  <c r="AD39" i="10" s="1"/>
  <c r="AD40" i="10" s="1"/>
  <c r="AD41" i="10" s="1"/>
  <c r="AD42" i="10" s="1"/>
  <c r="AD43" i="10" s="1"/>
  <c r="AD44" i="10" s="1"/>
  <c r="AD45" i="10" s="1"/>
  <c r="AD46" i="10" s="1"/>
  <c r="AD47" i="10" s="1"/>
  <c r="AD48" i="10" s="1"/>
  <c r="AD49" i="10" s="1"/>
  <c r="AD50" i="10" s="1"/>
  <c r="AD51" i="10" s="1"/>
  <c r="AD52" i="10" s="1"/>
  <c r="AD53" i="10" s="1"/>
  <c r="AD54" i="10" s="1"/>
  <c r="AD55" i="10" s="1"/>
  <c r="AD56" i="10" s="1"/>
  <c r="AD57" i="10" s="1"/>
  <c r="AD58" i="10" s="1"/>
  <c r="AD59" i="10" s="1"/>
  <c r="AD60" i="10" s="1"/>
  <c r="AD61" i="10" s="1"/>
  <c r="AD62" i="10" s="1"/>
  <c r="AD63" i="10" s="1"/>
  <c r="AD64" i="10" s="1"/>
  <c r="AD65" i="10" s="1"/>
  <c r="AD66" i="10" s="1"/>
  <c r="AD67" i="10" s="1"/>
  <c r="AD68" i="10" s="1"/>
  <c r="AD69" i="10" s="1"/>
  <c r="AD70" i="10" s="1"/>
  <c r="AD71" i="10" s="1"/>
  <c r="AD72" i="10" s="1"/>
  <c r="AD73" i="10" s="1"/>
  <c r="AD74" i="10" s="1"/>
  <c r="AD75" i="10" s="1"/>
  <c r="AD76" i="10" s="1"/>
  <c r="AD77" i="10" s="1"/>
  <c r="AD78" i="10" s="1"/>
  <c r="AD79" i="10" s="1"/>
  <c r="AD80" i="10" s="1"/>
  <c r="AD81" i="10" s="1"/>
  <c r="AD82" i="10" s="1"/>
  <c r="AD83" i="10" s="1"/>
  <c r="AD84" i="10" s="1"/>
  <c r="AD85" i="10" s="1"/>
  <c r="AD86" i="10" s="1"/>
  <c r="AD87" i="10" s="1"/>
  <c r="AD88" i="10" s="1"/>
  <c r="AD89" i="10" s="1"/>
  <c r="AD90" i="10" s="1"/>
  <c r="AD91" i="10" s="1"/>
  <c r="AD92" i="10" s="1"/>
  <c r="AD93" i="10" s="1"/>
  <c r="AD94" i="10" s="1"/>
  <c r="AD95" i="10" s="1"/>
  <c r="AD96" i="10" s="1"/>
  <c r="AD97" i="10" s="1"/>
  <c r="AD98" i="10" s="1"/>
  <c r="AD99" i="10" s="1"/>
  <c r="AD100" i="10" s="1"/>
  <c r="AD101" i="10" s="1"/>
  <c r="AD102" i="10" s="1"/>
  <c r="AD103" i="10" s="1"/>
  <c r="AD104" i="10" s="1"/>
  <c r="AD105" i="10" s="1"/>
  <c r="AD106" i="10" s="1"/>
  <c r="AD107" i="10" s="1"/>
  <c r="AD108" i="10" s="1"/>
  <c r="AD109" i="10" s="1"/>
  <c r="AD110" i="10" s="1"/>
  <c r="AD111" i="10" s="1"/>
  <c r="AD112" i="10" s="1"/>
  <c r="AD113" i="10" s="1"/>
  <c r="AD114" i="10" s="1"/>
  <c r="AD115" i="10" s="1"/>
  <c r="AD116" i="10" s="1"/>
  <c r="AD117" i="10" s="1"/>
  <c r="AD118" i="10" s="1"/>
  <c r="AD119" i="10" s="1"/>
  <c r="AD120" i="10" s="1"/>
  <c r="AD121" i="10" s="1"/>
  <c r="AD122" i="10" s="1"/>
  <c r="AD123" i="10" s="1"/>
  <c r="AD124" i="10" s="1"/>
  <c r="AD125" i="10" s="1"/>
  <c r="AD126" i="10" s="1"/>
  <c r="AD127" i="10" s="1"/>
  <c r="AD128" i="10" s="1"/>
  <c r="AD129" i="10" s="1"/>
  <c r="AD130" i="10" s="1"/>
  <c r="AD131" i="10" s="1"/>
  <c r="AD132" i="10" s="1"/>
  <c r="AD133" i="10" s="1"/>
  <c r="AC686" i="10" l="1"/>
  <c r="AC750" i="10"/>
  <c r="AC1159" i="10"/>
  <c r="AC1171" i="10"/>
  <c r="AC854" i="10"/>
  <c r="AC581" i="10"/>
  <c r="AC767" i="10"/>
  <c r="AC779" i="10"/>
  <c r="AC799" i="10"/>
  <c r="AC803" i="10"/>
  <c r="AC807" i="10"/>
  <c r="AC819" i="10"/>
  <c r="AC835" i="10"/>
  <c r="AC938" i="10"/>
  <c r="AC1074" i="10"/>
  <c r="AC1222" i="10"/>
  <c r="AC1262" i="10"/>
  <c r="AC1274" i="10"/>
  <c r="AC1322" i="10"/>
  <c r="AC1421" i="10"/>
  <c r="AC1445" i="10"/>
  <c r="AC1449" i="10"/>
  <c r="AC1485" i="10"/>
  <c r="AC477" i="10"/>
  <c r="AC481" i="10"/>
  <c r="AC493" i="10"/>
  <c r="AC501" i="10"/>
  <c r="AC565" i="10"/>
  <c r="AC974" i="10"/>
  <c r="AC982" i="10"/>
  <c r="AC1157" i="10"/>
  <c r="AC1161" i="10"/>
  <c r="AC1185" i="10"/>
  <c r="AC1227" i="10"/>
  <c r="AC1283" i="10"/>
  <c r="AC1287" i="10"/>
  <c r="AC1366" i="10"/>
  <c r="AC1382" i="10"/>
  <c r="AC1394" i="10"/>
  <c r="AC1422" i="10"/>
  <c r="AC1426" i="10"/>
  <c r="AC1454" i="10"/>
  <c r="AC814" i="10"/>
  <c r="AC1013" i="10"/>
  <c r="AC1195" i="10"/>
  <c r="AC1341" i="10"/>
  <c r="AC506" i="10"/>
  <c r="AC518" i="10"/>
  <c r="AC526" i="10"/>
  <c r="AC530" i="10"/>
  <c r="AC542" i="10"/>
  <c r="AC578" i="10"/>
  <c r="AC582" i="10"/>
  <c r="AC716" i="10"/>
  <c r="AC895" i="10"/>
  <c r="AC1039" i="10"/>
  <c r="AC1043" i="10"/>
  <c r="AC1063" i="10"/>
  <c r="AC1075" i="10"/>
  <c r="AC1106" i="10"/>
  <c r="AC1118" i="10"/>
  <c r="AC1208" i="10"/>
  <c r="AC1514" i="10"/>
  <c r="AC434" i="10"/>
  <c r="AC991" i="10"/>
  <c r="AC1391" i="10"/>
  <c r="AC1419" i="10"/>
  <c r="AC1427" i="10"/>
  <c r="AC1503" i="10"/>
  <c r="AC439" i="10"/>
  <c r="AC495" i="10"/>
  <c r="AC507" i="10"/>
  <c r="AC579" i="10"/>
  <c r="AC609" i="10"/>
  <c r="AC625" i="10"/>
  <c r="AC653" i="10"/>
  <c r="AC960" i="10"/>
  <c r="AC988" i="10"/>
  <c r="AC1000" i="10"/>
  <c r="AC1004" i="10"/>
  <c r="AC1008" i="10"/>
  <c r="AC1205" i="10"/>
  <c r="AC1217" i="10"/>
  <c r="AC1368" i="10"/>
  <c r="AC640" i="10"/>
  <c r="AC570" i="10"/>
  <c r="AC574" i="10"/>
  <c r="AC576" i="10"/>
  <c r="AC437" i="10"/>
  <c r="AC472" i="10"/>
  <c r="AC480" i="10"/>
  <c r="AC656" i="10"/>
  <c r="AC666" i="10"/>
  <c r="AC677" i="10"/>
  <c r="AC682" i="10"/>
  <c r="AC432" i="10"/>
  <c r="AC484" i="10"/>
  <c r="AC488" i="10"/>
  <c r="AC602" i="10"/>
  <c r="AC607" i="10"/>
  <c r="AC1024" i="10"/>
  <c r="AC458" i="10"/>
  <c r="AC459" i="10"/>
  <c r="AC496" i="10"/>
  <c r="AC522" i="10"/>
  <c r="AC532" i="10"/>
  <c r="AC564" i="10"/>
  <c r="AC586" i="10"/>
  <c r="AC590" i="10"/>
  <c r="AC592" i="10"/>
  <c r="AC595" i="10"/>
  <c r="AC597" i="10"/>
  <c r="AC649" i="10"/>
  <c r="AC651" i="10"/>
  <c r="AC705" i="10"/>
  <c r="AC847" i="10"/>
  <c r="AC462" i="10"/>
  <c r="AC504" i="10"/>
  <c r="AC541" i="10"/>
  <c r="AC628" i="10"/>
  <c r="AC654" i="10"/>
  <c r="AC655" i="10"/>
  <c r="AC744" i="10"/>
  <c r="AC858" i="10"/>
  <c r="AC734" i="10"/>
  <c r="AC738" i="10"/>
  <c r="AC739" i="10"/>
  <c r="AC818" i="10"/>
  <c r="AC866" i="10"/>
  <c r="AC700" i="10"/>
  <c r="AC759" i="10"/>
  <c r="AC763" i="10"/>
  <c r="AC820" i="10"/>
  <c r="AC727" i="10"/>
  <c r="AC770" i="10"/>
  <c r="AC821" i="10"/>
  <c r="AC857" i="10"/>
  <c r="AC992" i="10"/>
  <c r="AC879" i="10"/>
  <c r="AC979" i="10"/>
  <c r="AC868" i="10"/>
  <c r="AC906" i="10"/>
  <c r="AC808" i="10"/>
  <c r="AC810" i="10"/>
  <c r="AC811" i="10"/>
  <c r="AC812" i="10"/>
  <c r="AC838" i="10"/>
  <c r="AC896" i="10"/>
  <c r="AC897" i="10"/>
  <c r="AC899" i="10"/>
  <c r="AC901" i="10"/>
  <c r="AC985" i="10"/>
  <c r="AC994" i="10"/>
  <c r="AC1023" i="10"/>
  <c r="AC1025" i="10"/>
  <c r="AC1053" i="10"/>
  <c r="AC1058" i="10"/>
  <c r="AC1090" i="10"/>
  <c r="AC1093" i="10"/>
  <c r="AC1127" i="10"/>
  <c r="AC1081" i="10"/>
  <c r="AC1084" i="10"/>
  <c r="AC1123" i="10"/>
  <c r="AC790" i="10"/>
  <c r="AC791" i="10"/>
  <c r="AC793" i="10"/>
  <c r="AC795" i="10"/>
  <c r="AC826" i="10"/>
  <c r="AC827" i="10"/>
  <c r="AC889" i="10"/>
  <c r="AC917" i="10"/>
  <c r="AC918" i="10"/>
  <c r="AC930" i="10"/>
  <c r="AC932" i="10"/>
  <c r="AC933" i="10"/>
  <c r="AC978" i="10"/>
  <c r="AC986" i="10"/>
  <c r="AC1136" i="10"/>
  <c r="AC965" i="10"/>
  <c r="AC967" i="10"/>
  <c r="AC968" i="10"/>
  <c r="AC970" i="10"/>
  <c r="AC975" i="10"/>
  <c r="AC1034" i="10"/>
  <c r="AC1047" i="10"/>
  <c r="AC1051" i="10"/>
  <c r="AC1059" i="10"/>
  <c r="AC1125" i="10"/>
  <c r="AC1180" i="10"/>
  <c r="AC1056" i="10"/>
  <c r="AC1083" i="10"/>
  <c r="AC1206" i="10"/>
  <c r="AC1248" i="10"/>
  <c r="AC1037" i="10"/>
  <c r="AC1108" i="10"/>
  <c r="AC1109" i="10"/>
  <c r="AC1036" i="10"/>
  <c r="AC1069" i="10"/>
  <c r="AC1070" i="10"/>
  <c r="AC1167" i="10"/>
  <c r="AC1175" i="10"/>
  <c r="AC1183" i="10"/>
  <c r="AC1155" i="10"/>
  <c r="AC1156" i="10"/>
  <c r="AC1190" i="10"/>
  <c r="AC1191" i="10"/>
  <c r="AC1143" i="10"/>
  <c r="AC1144" i="10"/>
  <c r="AC1200" i="10"/>
  <c r="AC1215" i="10"/>
  <c r="AC1231" i="10"/>
  <c r="AC1236" i="10"/>
  <c r="AC1267" i="10"/>
  <c r="AC1216" i="10"/>
  <c r="AC1254" i="10"/>
  <c r="AC1258" i="10"/>
  <c r="AC1260" i="10"/>
  <c r="AC1327" i="10"/>
  <c r="AC1361" i="10"/>
  <c r="AC1299" i="10"/>
  <c r="AC1302" i="10"/>
  <c r="AC1303" i="10"/>
  <c r="AC1308" i="10"/>
  <c r="AC1310" i="10"/>
  <c r="AC1315" i="10"/>
  <c r="AC1316" i="10"/>
  <c r="AC1318" i="10"/>
  <c r="AC1371" i="10"/>
  <c r="AC1375" i="10"/>
  <c r="AC1334" i="10"/>
  <c r="AC1374" i="10"/>
  <c r="AC1343" i="10"/>
  <c r="AC1347" i="10"/>
  <c r="AC1348" i="10"/>
  <c r="AC1351" i="10"/>
  <c r="AC1383" i="10"/>
  <c r="AC1384" i="10"/>
  <c r="AC1385" i="10"/>
  <c r="AC1434" i="10"/>
  <c r="AC1395" i="10"/>
  <c r="AC1396" i="10"/>
  <c r="AC1455" i="10"/>
  <c r="AC1402" i="10"/>
  <c r="AC1409" i="10"/>
  <c r="AC1410" i="10"/>
  <c r="AC1433" i="10"/>
  <c r="AC1417" i="10"/>
  <c r="AC1459" i="10"/>
  <c r="AC1477" i="10"/>
  <c r="AC1478" i="10"/>
  <c r="AC1482" i="10"/>
  <c r="AC1444" i="10"/>
  <c r="AC1488" i="10"/>
  <c r="AC1489" i="10"/>
  <c r="AC1494" i="10"/>
  <c r="AC1496" i="10"/>
  <c r="AC1498" i="10"/>
  <c r="AC1499" i="10"/>
  <c r="AC1501" i="10"/>
  <c r="AC1469" i="10"/>
  <c r="AC1510" i="10"/>
  <c r="AC1518" i="10"/>
  <c r="AC1522" i="10"/>
  <c r="B210" i="22"/>
  <c r="T210" i="22" s="1"/>
  <c r="B122" i="22"/>
  <c r="B150" i="22"/>
  <c r="T150" i="22" s="1"/>
  <c r="B182" i="22"/>
  <c r="K182" i="22" s="1"/>
  <c r="B214" i="22"/>
  <c r="B123" i="22"/>
  <c r="B152" i="22"/>
  <c r="N152" i="22" s="1"/>
  <c r="B184" i="22"/>
  <c r="P184" i="22" s="1"/>
  <c r="B216" i="22"/>
  <c r="B111" i="22"/>
  <c r="P111" i="22" s="1"/>
  <c r="B126" i="22"/>
  <c r="R126" i="22" s="1"/>
  <c r="B153" i="22"/>
  <c r="N153" i="22" s="1"/>
  <c r="B185" i="22"/>
  <c r="P185" i="22" s="1"/>
  <c r="B240" i="22"/>
  <c r="P240" i="22" s="1"/>
  <c r="B131" i="22"/>
  <c r="P131" i="22" s="1"/>
  <c r="B162" i="22"/>
  <c r="R162" i="22" s="1"/>
  <c r="B194" i="22"/>
  <c r="B241" i="22"/>
  <c r="S241" i="22" s="1"/>
  <c r="B248" i="22"/>
  <c r="Q248" i="22" s="1"/>
  <c r="B114" i="22"/>
  <c r="B136" i="22"/>
  <c r="B168" i="22"/>
  <c r="T168" i="22" s="1"/>
  <c r="B200" i="22"/>
  <c r="T200" i="22" s="1"/>
  <c r="B120" i="22"/>
  <c r="I120" i="22" s="1"/>
  <c r="B137" i="22"/>
  <c r="N137" i="22" s="1"/>
  <c r="B169" i="22"/>
  <c r="T169" i="22" s="1"/>
  <c r="B201" i="22"/>
  <c r="Q201" i="22" s="1"/>
  <c r="B217" i="22"/>
  <c r="T217" i="22" s="1"/>
  <c r="B138" i="22"/>
  <c r="K138" i="22" s="1"/>
  <c r="B154" i="22"/>
  <c r="B170" i="22"/>
  <c r="K170" i="22" s="1"/>
  <c r="B186" i="22"/>
  <c r="O186" i="22" s="1"/>
  <c r="B202" i="22"/>
  <c r="N202" i="22" s="1"/>
  <c r="B224" i="22"/>
  <c r="J224" i="22" s="1"/>
  <c r="B256" i="22"/>
  <c r="Q256" i="22" s="1"/>
  <c r="B249" i="22"/>
  <c r="N249" i="22" s="1"/>
  <c r="B115" i="22"/>
  <c r="B128" i="22"/>
  <c r="B142" i="22"/>
  <c r="O142" i="22" s="1"/>
  <c r="B158" i="22"/>
  <c r="T158" i="22" s="1"/>
  <c r="B174" i="22"/>
  <c r="R174" i="22" s="1"/>
  <c r="B190" i="22"/>
  <c r="P190" i="22" s="1"/>
  <c r="B206" i="22"/>
  <c r="T206" i="22" s="1"/>
  <c r="B225" i="22"/>
  <c r="Q225" i="22" s="1"/>
  <c r="B257" i="22"/>
  <c r="S257" i="22" s="1"/>
  <c r="B118" i="22"/>
  <c r="P118" i="22" s="1"/>
  <c r="B129" i="22"/>
  <c r="N129" i="22" s="1"/>
  <c r="B144" i="22"/>
  <c r="N144" i="22" s="1"/>
  <c r="B160" i="22"/>
  <c r="T160" i="22" s="1"/>
  <c r="B176" i="22"/>
  <c r="T176" i="22" s="1"/>
  <c r="B192" i="22"/>
  <c r="S192" i="22" s="1"/>
  <c r="B208" i="22"/>
  <c r="B232" i="22"/>
  <c r="M232" i="22" s="1"/>
  <c r="B119" i="22"/>
  <c r="P119" i="22" s="1"/>
  <c r="B130" i="22"/>
  <c r="K130" i="22" s="1"/>
  <c r="B145" i="22"/>
  <c r="N145" i="22" s="1"/>
  <c r="B161" i="22"/>
  <c r="N161" i="22" s="1"/>
  <c r="B177" i="22"/>
  <c r="Q177" i="22" s="1"/>
  <c r="B193" i="22"/>
  <c r="B209" i="22"/>
  <c r="T209" i="22" s="1"/>
  <c r="B233" i="22"/>
  <c r="T233" i="22" s="1"/>
  <c r="B222" i="22"/>
  <c r="P222" i="22" s="1"/>
  <c r="B230" i="22"/>
  <c r="O230" i="22" s="1"/>
  <c r="B238" i="22"/>
  <c r="I238" i="22" s="1"/>
  <c r="B246" i="22"/>
  <c r="M246" i="22" s="1"/>
  <c r="B254" i="22"/>
  <c r="T254" i="22" s="1"/>
  <c r="B127" i="22"/>
  <c r="P127" i="22" s="1"/>
  <c r="B135" i="22"/>
  <c r="P135" i="22" s="1"/>
  <c r="B143" i="22"/>
  <c r="P143" i="22" s="1"/>
  <c r="B151" i="22"/>
  <c r="P151" i="22" s="1"/>
  <c r="B159" i="22"/>
  <c r="Q159" i="22" s="1"/>
  <c r="B167" i="22"/>
  <c r="M167" i="22" s="1"/>
  <c r="B175" i="22"/>
  <c r="M175" i="22" s="1"/>
  <c r="B183" i="22"/>
  <c r="J183" i="22" s="1"/>
  <c r="B191" i="22"/>
  <c r="Q191" i="22" s="1"/>
  <c r="B199" i="22"/>
  <c r="N199" i="22" s="1"/>
  <c r="B207" i="22"/>
  <c r="J207" i="22" s="1"/>
  <c r="B215" i="22"/>
  <c r="Q215" i="22" s="1"/>
  <c r="B223" i="22"/>
  <c r="L223" i="22" s="1"/>
  <c r="B231" i="22"/>
  <c r="R231" i="22" s="1"/>
  <c r="B239" i="22"/>
  <c r="S239" i="22" s="1"/>
  <c r="B247" i="22"/>
  <c r="M247" i="22" s="1"/>
  <c r="B255" i="22"/>
  <c r="K255" i="22" s="1"/>
  <c r="B226" i="22"/>
  <c r="J226" i="22" s="1"/>
  <c r="B234" i="22"/>
  <c r="O234" i="22" s="1"/>
  <c r="B242" i="22"/>
  <c r="K242" i="22" s="1"/>
  <c r="B258" i="22"/>
  <c r="I258" i="22" s="1"/>
  <c r="B147" i="22"/>
  <c r="J147" i="22" s="1"/>
  <c r="B163" i="22"/>
  <c r="L163" i="22" s="1"/>
  <c r="B179" i="22"/>
  <c r="L179" i="22" s="1"/>
  <c r="B195" i="22"/>
  <c r="P195" i="22" s="1"/>
  <c r="B211" i="22"/>
  <c r="J211" i="22" s="1"/>
  <c r="B227" i="22"/>
  <c r="Q227" i="22" s="1"/>
  <c r="B259" i="22"/>
  <c r="Q259" i="22" s="1"/>
  <c r="B36" i="22"/>
  <c r="L36" i="22" s="1"/>
  <c r="B44" i="22"/>
  <c r="M44" i="22" s="1"/>
  <c r="B52" i="22"/>
  <c r="M52" i="22" s="1"/>
  <c r="B60" i="22"/>
  <c r="M60" i="22" s="1"/>
  <c r="B68" i="22"/>
  <c r="R68" i="22" s="1"/>
  <c r="B76" i="22"/>
  <c r="R76" i="22" s="1"/>
  <c r="B84" i="22"/>
  <c r="R84" i="22" s="1"/>
  <c r="B92" i="22"/>
  <c r="B100" i="22"/>
  <c r="P100" i="22" s="1"/>
  <c r="B108" i="22"/>
  <c r="O108" i="22" s="1"/>
  <c r="B116" i="22"/>
  <c r="O116" i="22" s="1"/>
  <c r="B124" i="22"/>
  <c r="O124" i="22" s="1"/>
  <c r="B132" i="22"/>
  <c r="O132" i="22" s="1"/>
  <c r="B140" i="22"/>
  <c r="O140" i="22" s="1"/>
  <c r="B148" i="22"/>
  <c r="O148" i="22" s="1"/>
  <c r="B156" i="22"/>
  <c r="O156" i="22" s="1"/>
  <c r="B164" i="22"/>
  <c r="T164" i="22" s="1"/>
  <c r="B172" i="22"/>
  <c r="T172" i="22" s="1"/>
  <c r="B180" i="22"/>
  <c r="S180" i="22" s="1"/>
  <c r="B188" i="22"/>
  <c r="T188" i="22" s="1"/>
  <c r="B196" i="22"/>
  <c r="T196" i="22" s="1"/>
  <c r="B204" i="22"/>
  <c r="S204" i="22" s="1"/>
  <c r="B212" i="22"/>
  <c r="T212" i="22" s="1"/>
  <c r="B220" i="22"/>
  <c r="B228" i="22"/>
  <c r="J228" i="22" s="1"/>
  <c r="B236" i="22"/>
  <c r="M236" i="22" s="1"/>
  <c r="B244" i="22"/>
  <c r="M244" i="22" s="1"/>
  <c r="B252" i="22"/>
  <c r="M252" i="22" s="1"/>
  <c r="AJ24" i="22"/>
  <c r="AJ25" i="22" s="1"/>
  <c r="AJ26" i="22" s="1"/>
  <c r="AJ27" i="22" s="1"/>
  <c r="AJ28" i="22" s="1"/>
  <c r="AJ29" i="22" s="1"/>
  <c r="AJ30" i="22" s="1"/>
  <c r="AJ31" i="22" s="1"/>
  <c r="AJ32" i="22" s="1"/>
  <c r="AJ33" i="22" s="1"/>
  <c r="AJ34" i="22" s="1"/>
  <c r="AJ35" i="22" s="1"/>
  <c r="AJ36" i="22" s="1"/>
  <c r="AJ37" i="22" s="1"/>
  <c r="AJ38" i="22" s="1"/>
  <c r="AJ39" i="22" s="1"/>
  <c r="AJ40" i="22" s="1"/>
  <c r="AJ41" i="22" s="1"/>
  <c r="AJ42" i="22" s="1"/>
  <c r="AJ43" i="22" s="1"/>
  <c r="AJ44" i="22" s="1"/>
  <c r="AJ45" i="22" s="1"/>
  <c r="AJ46" i="22" s="1"/>
  <c r="AJ47" i="22" s="1"/>
  <c r="AJ48" i="22" s="1"/>
  <c r="AJ49" i="22" s="1"/>
  <c r="AJ50" i="22" s="1"/>
  <c r="AJ51" i="22" s="1"/>
  <c r="AJ52" i="22" s="1"/>
  <c r="AJ53" i="22" s="1"/>
  <c r="AJ54" i="22" s="1"/>
  <c r="AJ55" i="22" s="1"/>
  <c r="AJ56" i="22" s="1"/>
  <c r="AJ57" i="22" s="1"/>
  <c r="AJ58" i="22" s="1"/>
  <c r="AJ59" i="22" s="1"/>
  <c r="AJ60" i="22" s="1"/>
  <c r="AJ61" i="22" s="1"/>
  <c r="AJ62" i="22" s="1"/>
  <c r="AJ63" i="22" s="1"/>
  <c r="AJ64" i="22" s="1"/>
  <c r="AJ65" i="22" s="1"/>
  <c r="AJ66" i="22" s="1"/>
  <c r="AJ67" i="22" s="1"/>
  <c r="AJ68" i="22" s="1"/>
  <c r="AJ69" i="22" s="1"/>
  <c r="AJ70" i="22" s="1"/>
  <c r="AJ71" i="22" s="1"/>
  <c r="AJ72" i="22" s="1"/>
  <c r="AJ73" i="22" s="1"/>
  <c r="AJ74" i="22" s="1"/>
  <c r="AJ75" i="22" s="1"/>
  <c r="AJ76" i="22" s="1"/>
  <c r="AJ77" i="22" s="1"/>
  <c r="AJ78" i="22" s="1"/>
  <c r="AJ79" i="22" s="1"/>
  <c r="AJ80" i="22" s="1"/>
  <c r="AJ81" i="22" s="1"/>
  <c r="AJ82" i="22" s="1"/>
  <c r="AJ83" i="22" s="1"/>
  <c r="AJ84" i="22" s="1"/>
  <c r="AJ85" i="22" s="1"/>
  <c r="AJ86" i="22" s="1"/>
  <c r="AJ87" i="22" s="1"/>
  <c r="AJ88" i="22" s="1"/>
  <c r="AJ89" i="22" s="1"/>
  <c r="AJ90" i="22" s="1"/>
  <c r="AJ91" i="22" s="1"/>
  <c r="AJ92" i="22" s="1"/>
  <c r="AJ93" i="22" s="1"/>
  <c r="AJ94" i="22" s="1"/>
  <c r="AJ95" i="22" s="1"/>
  <c r="AJ96" i="22" s="1"/>
  <c r="AJ97" i="22" s="1"/>
  <c r="AJ98" i="22" s="1"/>
  <c r="AJ99" i="22" s="1"/>
  <c r="AJ100" i="22" s="1"/>
  <c r="AJ101" i="22" s="1"/>
  <c r="AJ102" i="22" s="1"/>
  <c r="AJ103" i="22" s="1"/>
  <c r="AJ104" i="22" s="1"/>
  <c r="AJ105" i="22" s="1"/>
  <c r="AJ106" i="22" s="1"/>
  <c r="AJ107" i="22" s="1"/>
  <c r="AJ108" i="22" s="1"/>
  <c r="AJ109" i="22" s="1"/>
  <c r="AJ110" i="22" s="1"/>
  <c r="AJ111" i="22" s="1"/>
  <c r="AJ112" i="22" s="1"/>
  <c r="AJ113" i="22" s="1"/>
  <c r="AJ114" i="22" s="1"/>
  <c r="AJ115" i="22" s="1"/>
  <c r="AJ116" i="22" s="1"/>
  <c r="AJ117" i="22" s="1"/>
  <c r="AJ118" i="22" s="1"/>
  <c r="AJ119" i="22" s="1"/>
  <c r="AJ120" i="22" s="1"/>
  <c r="AJ121" i="22" s="1"/>
  <c r="AJ122" i="22" s="1"/>
  <c r="AJ123" i="22" s="1"/>
  <c r="AJ124" i="22" s="1"/>
  <c r="AJ125" i="22" s="1"/>
  <c r="AJ126" i="22" s="1"/>
  <c r="AJ127" i="22" s="1"/>
  <c r="AJ128" i="22" s="1"/>
  <c r="AJ129" i="22" s="1"/>
  <c r="AJ130" i="22" s="1"/>
  <c r="AJ131" i="22" s="1"/>
  <c r="AJ132" i="22" s="1"/>
  <c r="AJ133" i="22" s="1"/>
  <c r="AJ134" i="22" s="1"/>
  <c r="AJ135" i="22" s="1"/>
  <c r="AJ136" i="22" s="1"/>
  <c r="AJ137" i="22" s="1"/>
  <c r="AJ138" i="22" s="1"/>
  <c r="AJ139" i="22" s="1"/>
  <c r="AJ140" i="22" s="1"/>
  <c r="AJ141" i="22" s="1"/>
  <c r="AJ142" i="22" s="1"/>
  <c r="AJ143" i="22" s="1"/>
  <c r="AJ144" i="22" s="1"/>
  <c r="AJ145" i="22" s="1"/>
  <c r="AJ146" i="22" s="1"/>
  <c r="AJ147" i="22" s="1"/>
  <c r="AJ148" i="22" s="1"/>
  <c r="AJ149" i="22" s="1"/>
  <c r="AJ150" i="22" s="1"/>
  <c r="AJ151" i="22" s="1"/>
  <c r="AJ152" i="22" s="1"/>
  <c r="AJ153" i="22" s="1"/>
  <c r="AJ154" i="22" s="1"/>
  <c r="AJ155" i="22" s="1"/>
  <c r="AJ156" i="22" s="1"/>
  <c r="AJ157" i="22" s="1"/>
  <c r="AJ158" i="22" s="1"/>
  <c r="AJ159" i="22" s="1"/>
  <c r="AJ160" i="22" s="1"/>
  <c r="AJ161" i="22" s="1"/>
  <c r="AJ162" i="22" s="1"/>
  <c r="AJ163" i="22" s="1"/>
  <c r="AJ164" i="22" s="1"/>
  <c r="AJ165" i="22" s="1"/>
  <c r="AJ166" i="22" s="1"/>
  <c r="AJ167" i="22" s="1"/>
  <c r="AJ168" i="22" s="1"/>
  <c r="AJ169" i="22" s="1"/>
  <c r="AJ170" i="22" s="1"/>
  <c r="AJ171" i="22" s="1"/>
  <c r="AJ172" i="22" s="1"/>
  <c r="AJ173" i="22" s="1"/>
  <c r="AJ174" i="22" s="1"/>
  <c r="AJ175" i="22" s="1"/>
  <c r="AJ176" i="22" s="1"/>
  <c r="AJ177" i="22" s="1"/>
  <c r="AJ178" i="22" s="1"/>
  <c r="AJ179" i="22" s="1"/>
  <c r="AJ180" i="22" s="1"/>
  <c r="AJ181" i="22" s="1"/>
  <c r="AJ182" i="22" s="1"/>
  <c r="AJ183" i="22" s="1"/>
  <c r="AJ184" i="22" s="1"/>
  <c r="AJ185" i="22" s="1"/>
  <c r="AJ186" i="22" s="1"/>
  <c r="AJ187" i="22" s="1"/>
  <c r="AJ188" i="22" s="1"/>
  <c r="AJ189" i="22" s="1"/>
  <c r="AJ190" i="22" s="1"/>
  <c r="AJ191" i="22" s="1"/>
  <c r="AJ192" i="22" s="1"/>
  <c r="AJ193" i="22" s="1"/>
  <c r="AJ194" i="22" s="1"/>
  <c r="AJ195" i="22" s="1"/>
  <c r="AJ196" i="22" s="1"/>
  <c r="AJ197" i="22" s="1"/>
  <c r="AJ198" i="22" s="1"/>
  <c r="AJ199" i="22" s="1"/>
  <c r="AJ200" i="22" s="1"/>
  <c r="AJ201" i="22" s="1"/>
  <c r="AJ202" i="22" s="1"/>
  <c r="AJ203" i="22" s="1"/>
  <c r="AJ204" i="22" s="1"/>
  <c r="AJ205" i="22" s="1"/>
  <c r="AJ206" i="22" s="1"/>
  <c r="AJ207" i="22" s="1"/>
  <c r="AJ208" i="22" s="1"/>
  <c r="AJ209" i="22" s="1"/>
  <c r="AJ210" i="22" s="1"/>
  <c r="AJ211" i="22" s="1"/>
  <c r="AJ212" i="22" s="1"/>
  <c r="AJ213" i="22" s="1"/>
  <c r="AJ214" i="22" s="1"/>
  <c r="AJ215" i="22" s="1"/>
  <c r="AJ216" i="22" s="1"/>
  <c r="AJ217" i="22" s="1"/>
  <c r="AJ218" i="22" s="1"/>
  <c r="AJ219" i="22" s="1"/>
  <c r="AJ220" i="22" s="1"/>
  <c r="AJ221" i="22" s="1"/>
  <c r="AJ222" i="22" s="1"/>
  <c r="AJ223" i="22" s="1"/>
  <c r="AJ224" i="22" s="1"/>
  <c r="AJ225" i="22" s="1"/>
  <c r="AJ226" i="22" s="1"/>
  <c r="AJ227" i="22" s="1"/>
  <c r="AJ228" i="22" s="1"/>
  <c r="AJ229" i="22" s="1"/>
  <c r="AJ230" i="22" s="1"/>
  <c r="AJ231" i="22" s="1"/>
  <c r="AJ232" i="22" s="1"/>
  <c r="AJ233" i="22" s="1"/>
  <c r="AJ234" i="22" s="1"/>
  <c r="AJ235" i="22" s="1"/>
  <c r="AJ236" i="22" s="1"/>
  <c r="AJ237" i="22" s="1"/>
  <c r="AJ238" i="22" s="1"/>
  <c r="AJ239" i="22" s="1"/>
  <c r="AJ240" i="22" s="1"/>
  <c r="AJ241" i="22" s="1"/>
  <c r="AJ242" i="22" s="1"/>
  <c r="AJ243" i="22" s="1"/>
  <c r="AJ244" i="22" s="1"/>
  <c r="AJ245" i="22" s="1"/>
  <c r="AJ246" i="22" s="1"/>
  <c r="AJ247" i="22" s="1"/>
  <c r="AJ248" i="22" s="1"/>
  <c r="AJ249" i="22" s="1"/>
  <c r="AJ250" i="22" s="1"/>
  <c r="AJ251" i="22" s="1"/>
  <c r="AJ252" i="22" s="1"/>
  <c r="AJ253" i="22" s="1"/>
  <c r="AJ254" i="22" s="1"/>
  <c r="AJ255" i="22" s="1"/>
  <c r="AJ256" i="22" s="1"/>
  <c r="AJ257" i="22" s="1"/>
  <c r="AJ258" i="22" s="1"/>
  <c r="AJ259" i="22" s="1"/>
  <c r="AJ260" i="22" s="1"/>
  <c r="AJ261" i="22" s="1"/>
  <c r="AJ262" i="22" s="1"/>
  <c r="AJ263" i="22" s="1"/>
  <c r="AJ264" i="22" s="1"/>
  <c r="AJ265" i="22" s="1"/>
  <c r="AJ266" i="22" s="1"/>
  <c r="AJ267" i="22" s="1"/>
  <c r="AJ268" i="22" s="1"/>
  <c r="AJ269" i="22" s="1"/>
  <c r="AJ270" i="22" s="1"/>
  <c r="AJ271" i="22" s="1"/>
  <c r="AJ272" i="22" s="1"/>
  <c r="AJ273" i="22" s="1"/>
  <c r="AJ274" i="22" s="1"/>
  <c r="AJ275" i="22" s="1"/>
  <c r="AJ276" i="22" s="1"/>
  <c r="AJ277" i="22" s="1"/>
  <c r="AJ278" i="22" s="1"/>
  <c r="AJ279" i="22" s="1"/>
  <c r="AJ280" i="22" s="1"/>
  <c r="AJ281" i="22" s="1"/>
  <c r="AJ282" i="22" s="1"/>
  <c r="AJ283" i="22" s="1"/>
  <c r="AJ284" i="22" s="1"/>
  <c r="AJ285" i="22" s="1"/>
  <c r="AJ286" i="22" s="1"/>
  <c r="AJ287" i="22" s="1"/>
  <c r="AJ288" i="22" s="1"/>
  <c r="AJ289" i="22" s="1"/>
  <c r="AJ290" i="22" s="1"/>
  <c r="AJ291" i="22" s="1"/>
  <c r="AJ292" i="22" s="1"/>
  <c r="AJ293" i="22" s="1"/>
  <c r="AJ294" i="22" s="1"/>
  <c r="AJ295" i="22" s="1"/>
  <c r="AJ296" i="22" s="1"/>
  <c r="AJ297" i="22" s="1"/>
  <c r="AJ298" i="22" s="1"/>
  <c r="AJ299" i="22" s="1"/>
  <c r="AJ300" i="22" s="1"/>
  <c r="AJ301" i="22" s="1"/>
  <c r="AJ302" i="22" s="1"/>
  <c r="AJ303" i="22" s="1"/>
  <c r="AJ304" i="22" s="1"/>
  <c r="AJ305" i="22" s="1"/>
  <c r="AJ306" i="22" s="1"/>
  <c r="AJ307" i="22" s="1"/>
  <c r="AJ308" i="22" s="1"/>
  <c r="AJ309" i="22" s="1"/>
  <c r="AJ310" i="22" s="1"/>
  <c r="AJ311" i="22" s="1"/>
  <c r="AJ312" i="22" s="1"/>
  <c r="AJ313" i="22" s="1"/>
  <c r="AJ314" i="22" s="1"/>
  <c r="AJ315" i="22" s="1"/>
  <c r="AJ316" i="22" s="1"/>
  <c r="AJ317" i="22" s="1"/>
  <c r="AJ318" i="22" s="1"/>
  <c r="AJ319" i="22" s="1"/>
  <c r="AJ320" i="22" s="1"/>
  <c r="AJ321" i="22" s="1"/>
  <c r="AJ322" i="22" s="1"/>
  <c r="AJ323" i="22" s="1"/>
  <c r="AJ324" i="22" s="1"/>
  <c r="AJ325" i="22" s="1"/>
  <c r="AJ326" i="22" s="1"/>
  <c r="AJ327" i="22" s="1"/>
  <c r="AJ328" i="22" s="1"/>
  <c r="AJ329" i="22" s="1"/>
  <c r="AJ330" i="22" s="1"/>
  <c r="AJ331" i="22" s="1"/>
  <c r="AJ332" i="22" s="1"/>
  <c r="AJ333" i="22" s="1"/>
  <c r="AJ334" i="22" s="1"/>
  <c r="AJ335" i="22" s="1"/>
  <c r="AJ336" i="22" s="1"/>
  <c r="AJ337" i="22" s="1"/>
  <c r="AJ338" i="22" s="1"/>
  <c r="AJ339" i="22" s="1"/>
  <c r="AJ340" i="22" s="1"/>
  <c r="AJ341" i="22" s="1"/>
  <c r="AJ342" i="22" s="1"/>
  <c r="AJ343" i="22" s="1"/>
  <c r="AJ344" i="22" s="1"/>
  <c r="AJ345" i="22" s="1"/>
  <c r="AJ346" i="22" s="1"/>
  <c r="AJ347" i="22" s="1"/>
  <c r="AJ348" i="22" s="1"/>
  <c r="AJ349" i="22" s="1"/>
  <c r="AJ350" i="22" s="1"/>
  <c r="AJ351" i="22" s="1"/>
  <c r="AJ352" i="22" s="1"/>
  <c r="AJ353" i="22" s="1"/>
  <c r="AJ354" i="22" s="1"/>
  <c r="AJ355" i="22" s="1"/>
  <c r="AJ356" i="22" s="1"/>
  <c r="AJ357" i="22" s="1"/>
  <c r="AJ358" i="22" s="1"/>
  <c r="AJ359" i="22" s="1"/>
  <c r="AJ360" i="22" s="1"/>
  <c r="AJ361" i="22" s="1"/>
  <c r="AJ362" i="22" s="1"/>
  <c r="AJ363" i="22" s="1"/>
  <c r="AJ364" i="22" s="1"/>
  <c r="AJ365" i="22" s="1"/>
  <c r="AJ366" i="22" s="1"/>
  <c r="AJ367" i="22" s="1"/>
  <c r="AJ368" i="22" s="1"/>
  <c r="AJ369" i="22" s="1"/>
  <c r="AJ370" i="22" s="1"/>
  <c r="AJ371" i="22" s="1"/>
  <c r="AJ372" i="22" s="1"/>
  <c r="AJ373" i="22" s="1"/>
  <c r="AJ374" i="22" s="1"/>
  <c r="AJ375" i="22" s="1"/>
  <c r="AJ376" i="22" s="1"/>
  <c r="AJ377" i="22" s="1"/>
  <c r="AJ378" i="22" s="1"/>
  <c r="AJ379" i="22" s="1"/>
  <c r="AJ380" i="22" s="1"/>
  <c r="AJ381" i="22" s="1"/>
  <c r="AJ382" i="22" s="1"/>
  <c r="AJ383" i="22" s="1"/>
  <c r="AJ384" i="22" s="1"/>
  <c r="AJ385" i="22" s="1"/>
  <c r="AJ386" i="22" s="1"/>
  <c r="AJ387" i="22" s="1"/>
  <c r="AJ388" i="22" s="1"/>
  <c r="AJ389" i="22" s="1"/>
  <c r="AJ390" i="22" s="1"/>
  <c r="AJ391" i="22" s="1"/>
  <c r="AJ392" i="22" s="1"/>
  <c r="AJ393" i="22" s="1"/>
  <c r="AJ394" i="22" s="1"/>
  <c r="AJ395" i="22" s="1"/>
  <c r="AJ396" i="22" s="1"/>
  <c r="AJ397" i="22" s="1"/>
  <c r="AJ398" i="22" s="1"/>
  <c r="AJ399" i="22" s="1"/>
  <c r="AJ400" i="22" s="1"/>
  <c r="AJ401" i="22" s="1"/>
  <c r="AJ402" i="22" s="1"/>
  <c r="AJ403" i="22" s="1"/>
  <c r="AJ404" i="22" s="1"/>
  <c r="AJ405" i="22" s="1"/>
  <c r="AJ406" i="22" s="1"/>
  <c r="AJ407" i="22" s="1"/>
  <c r="AJ408" i="22" s="1"/>
  <c r="AJ409" i="22" s="1"/>
  <c r="AJ410" i="22" s="1"/>
  <c r="AJ411" i="22" s="1"/>
  <c r="AJ412" i="22" s="1"/>
  <c r="AJ413" i="22" s="1"/>
  <c r="AJ414" i="22" s="1"/>
  <c r="AJ415" i="22" s="1"/>
  <c r="AJ416" i="22" s="1"/>
  <c r="AJ417" i="22" s="1"/>
  <c r="AJ418" i="22" s="1"/>
  <c r="AJ419" i="22" s="1"/>
  <c r="AJ420" i="22" s="1"/>
  <c r="AJ421" i="22" s="1"/>
  <c r="AJ422" i="22" s="1"/>
  <c r="AJ423" i="22" s="1"/>
  <c r="AJ424" i="22" s="1"/>
  <c r="AJ425" i="22" s="1"/>
  <c r="AJ426" i="22" s="1"/>
  <c r="AJ427" i="22" s="1"/>
  <c r="AJ428" i="22" s="1"/>
  <c r="AJ429" i="22" s="1"/>
  <c r="AJ430" i="22" s="1"/>
  <c r="AJ431" i="22" s="1"/>
  <c r="AJ432" i="22" s="1"/>
  <c r="AJ433" i="22" s="1"/>
  <c r="AJ434" i="22" s="1"/>
  <c r="AJ435" i="22" s="1"/>
  <c r="AJ436" i="22" s="1"/>
  <c r="AJ437" i="22" s="1"/>
  <c r="AJ438" i="22" s="1"/>
  <c r="AJ439" i="22" s="1"/>
  <c r="AJ440" i="22" s="1"/>
  <c r="AJ441" i="22" s="1"/>
  <c r="AJ442" i="22" s="1"/>
  <c r="AJ443" i="22" s="1"/>
  <c r="AJ444" i="22" s="1"/>
  <c r="AJ445" i="22" s="1"/>
  <c r="AJ446" i="22" s="1"/>
  <c r="AJ447" i="22" s="1"/>
  <c r="AJ448" i="22" s="1"/>
  <c r="AJ449" i="22" s="1"/>
  <c r="AJ450" i="22" s="1"/>
  <c r="AJ451" i="22" s="1"/>
  <c r="AJ452" i="22" s="1"/>
  <c r="AJ453" i="22" s="1"/>
  <c r="AJ454" i="22" s="1"/>
  <c r="AJ455" i="22" s="1"/>
  <c r="AJ456" i="22" s="1"/>
  <c r="AJ457" i="22" s="1"/>
  <c r="AJ458" i="22" s="1"/>
  <c r="AJ459" i="22" s="1"/>
  <c r="AJ460" i="22" s="1"/>
  <c r="AJ461" i="22" s="1"/>
  <c r="AJ462" i="22" s="1"/>
  <c r="AJ463" i="22" s="1"/>
  <c r="AJ464" i="22" s="1"/>
  <c r="AJ465" i="22" s="1"/>
  <c r="AJ466" i="22" s="1"/>
  <c r="AJ467" i="22" s="1"/>
  <c r="AJ468" i="22" s="1"/>
  <c r="AJ469" i="22" s="1"/>
  <c r="AJ470" i="22" s="1"/>
  <c r="AJ471" i="22" s="1"/>
  <c r="AJ472" i="22" s="1"/>
  <c r="AJ473" i="22" s="1"/>
  <c r="AJ474" i="22" s="1"/>
  <c r="AJ475" i="22" s="1"/>
  <c r="AJ476" i="22" s="1"/>
  <c r="AJ477" i="22" s="1"/>
  <c r="AJ478" i="22" s="1"/>
  <c r="AJ479" i="22" s="1"/>
  <c r="AJ480" i="22" s="1"/>
  <c r="AJ481" i="22" s="1"/>
  <c r="AJ482" i="22" s="1"/>
  <c r="AJ483" i="22" s="1"/>
  <c r="AJ484" i="22" s="1"/>
  <c r="AJ485" i="22" s="1"/>
  <c r="AJ486" i="22" s="1"/>
  <c r="AJ487" i="22" s="1"/>
  <c r="AJ488" i="22" s="1"/>
  <c r="AJ489" i="22" s="1"/>
  <c r="AJ490" i="22" s="1"/>
  <c r="AJ491" i="22" s="1"/>
  <c r="AJ492" i="22" s="1"/>
  <c r="AJ493" i="22" s="1"/>
  <c r="AJ494" i="22" s="1"/>
  <c r="AJ495" i="22" s="1"/>
  <c r="AJ496" i="22" s="1"/>
  <c r="AJ497" i="22" s="1"/>
  <c r="AJ498" i="22" s="1"/>
  <c r="AJ499" i="22" s="1"/>
  <c r="AJ500" i="22" s="1"/>
  <c r="AJ501" i="22" s="1"/>
  <c r="AJ502" i="22" s="1"/>
  <c r="AJ503" i="22" s="1"/>
  <c r="AJ504" i="22" s="1"/>
  <c r="AJ505" i="22" s="1"/>
  <c r="AJ506" i="22" s="1"/>
  <c r="AJ507" i="22" s="1"/>
  <c r="AJ508" i="22" s="1"/>
  <c r="AJ509" i="22" s="1"/>
  <c r="AJ510" i="22" s="1"/>
  <c r="AJ511" i="22" s="1"/>
  <c r="AJ512" i="22" s="1"/>
  <c r="AJ513" i="22" s="1"/>
  <c r="AJ514" i="22" s="1"/>
  <c r="AJ515" i="22" s="1"/>
  <c r="AJ516" i="22" s="1"/>
  <c r="AJ517" i="22" s="1"/>
  <c r="AJ518" i="22" s="1"/>
  <c r="AJ519" i="22" s="1"/>
  <c r="AJ520" i="22" s="1"/>
  <c r="AJ521" i="22" s="1"/>
  <c r="AJ522" i="22" s="1"/>
  <c r="AJ523" i="22" s="1"/>
  <c r="AJ524" i="22" s="1"/>
  <c r="AJ525" i="22" s="1"/>
  <c r="AJ526" i="22" s="1"/>
  <c r="AJ527" i="22" s="1"/>
  <c r="AJ528" i="22" s="1"/>
  <c r="AJ529" i="22" s="1"/>
  <c r="AJ530" i="22" s="1"/>
  <c r="AJ531" i="22" s="1"/>
  <c r="AJ532" i="22" s="1"/>
  <c r="AJ533" i="22" s="1"/>
  <c r="AJ534" i="22" s="1"/>
  <c r="AJ535" i="22" s="1"/>
  <c r="AJ536" i="22" s="1"/>
  <c r="AJ537" i="22" s="1"/>
  <c r="AJ538" i="22" s="1"/>
  <c r="AJ539" i="22" s="1"/>
  <c r="AJ540" i="22" s="1"/>
  <c r="AJ541" i="22" s="1"/>
  <c r="AJ542" i="22" s="1"/>
  <c r="AJ543" i="22" s="1"/>
  <c r="AJ544" i="22" s="1"/>
  <c r="AJ545" i="22" s="1"/>
  <c r="AJ546" i="22" s="1"/>
  <c r="AJ547" i="22" s="1"/>
  <c r="AJ548" i="22" s="1"/>
  <c r="AJ549" i="22" s="1"/>
  <c r="AJ550" i="22" s="1"/>
  <c r="AJ551" i="22" s="1"/>
  <c r="AJ552" i="22" s="1"/>
  <c r="AJ553" i="22" s="1"/>
  <c r="AJ554" i="22" s="1"/>
  <c r="AJ555" i="22" s="1"/>
  <c r="AJ556" i="22" s="1"/>
  <c r="AJ557" i="22" s="1"/>
  <c r="AJ558" i="22" s="1"/>
  <c r="AJ559" i="22" s="1"/>
  <c r="AJ560" i="22" s="1"/>
  <c r="AJ561" i="22" s="1"/>
  <c r="AJ562" i="22" s="1"/>
  <c r="AJ563" i="22" s="1"/>
  <c r="AJ564" i="22" s="1"/>
  <c r="AJ565" i="22" s="1"/>
  <c r="AJ566" i="22" s="1"/>
  <c r="AJ567" i="22" s="1"/>
  <c r="AJ568" i="22" s="1"/>
  <c r="AJ569" i="22" s="1"/>
  <c r="AJ570" i="22" s="1"/>
  <c r="AJ571" i="22" s="1"/>
  <c r="AJ572" i="22" s="1"/>
  <c r="AJ573" i="22" s="1"/>
  <c r="AJ574" i="22" s="1"/>
  <c r="AJ575" i="22" s="1"/>
  <c r="AJ576" i="22" s="1"/>
  <c r="AJ577" i="22" s="1"/>
  <c r="AJ578" i="22" s="1"/>
  <c r="AJ579" i="22" s="1"/>
  <c r="AJ580" i="22" s="1"/>
  <c r="AJ581" i="22" s="1"/>
  <c r="AJ582" i="22" s="1"/>
  <c r="AJ583" i="22" s="1"/>
  <c r="AJ584" i="22" s="1"/>
  <c r="AJ585" i="22" s="1"/>
  <c r="AJ586" i="22" s="1"/>
  <c r="AJ587" i="22" s="1"/>
  <c r="AJ588" i="22" s="1"/>
  <c r="AJ589" i="22" s="1"/>
  <c r="AJ590" i="22" s="1"/>
  <c r="AJ591" i="22" s="1"/>
  <c r="AJ592" i="22" s="1"/>
  <c r="AJ593" i="22" s="1"/>
  <c r="AJ594" i="22" s="1"/>
  <c r="AJ595" i="22" s="1"/>
  <c r="AJ596" i="22" s="1"/>
  <c r="AJ597" i="22" s="1"/>
  <c r="AJ598" i="22" s="1"/>
  <c r="AJ599" i="22" s="1"/>
  <c r="AJ600" i="22" s="1"/>
  <c r="AJ601" i="22" s="1"/>
  <c r="AJ602" i="22" s="1"/>
  <c r="AJ603" i="22" s="1"/>
  <c r="AJ604" i="22" s="1"/>
  <c r="AJ605" i="22" s="1"/>
  <c r="AJ606" i="22" s="1"/>
  <c r="AJ607" i="22" s="1"/>
  <c r="AJ608" i="22" s="1"/>
  <c r="AJ609" i="22" s="1"/>
  <c r="AJ610" i="22" s="1"/>
  <c r="AJ611" i="22" s="1"/>
  <c r="AJ612" i="22" s="1"/>
  <c r="AJ613" i="22" s="1"/>
  <c r="AJ614" i="22" s="1"/>
  <c r="AJ615" i="22" s="1"/>
  <c r="AJ616" i="22" s="1"/>
  <c r="AJ617" i="22" s="1"/>
  <c r="AJ618" i="22" s="1"/>
  <c r="AJ619" i="22" s="1"/>
  <c r="AJ620" i="22" s="1"/>
  <c r="AJ621" i="22" s="1"/>
  <c r="AJ622" i="22" s="1"/>
  <c r="AJ623" i="22" s="1"/>
  <c r="AJ624" i="22" s="1"/>
  <c r="AJ625" i="22" s="1"/>
  <c r="AJ626" i="22" s="1"/>
  <c r="AJ627" i="22" s="1"/>
  <c r="AJ628" i="22" s="1"/>
  <c r="AJ629" i="22" s="1"/>
  <c r="AJ630" i="22" s="1"/>
  <c r="AJ631" i="22" s="1"/>
  <c r="AJ632" i="22" s="1"/>
  <c r="AJ633" i="22" s="1"/>
  <c r="AJ634" i="22" s="1"/>
  <c r="AJ635" i="22" s="1"/>
  <c r="AJ636" i="22" s="1"/>
  <c r="AJ637" i="22" s="1"/>
  <c r="AJ638" i="22" s="1"/>
  <c r="AJ639" i="22" s="1"/>
  <c r="AJ640" i="22" s="1"/>
  <c r="AJ641" i="22" s="1"/>
  <c r="AJ642" i="22" s="1"/>
  <c r="AJ643" i="22" s="1"/>
  <c r="AJ644" i="22" s="1"/>
  <c r="AJ645" i="22" s="1"/>
  <c r="AJ646" i="22" s="1"/>
  <c r="AJ647" i="22" s="1"/>
  <c r="AJ648" i="22" s="1"/>
  <c r="AJ649" i="22" s="1"/>
  <c r="AJ650" i="22" s="1"/>
  <c r="AJ651" i="22" s="1"/>
  <c r="AJ652" i="22" s="1"/>
  <c r="AJ653" i="22" s="1"/>
  <c r="AJ654" i="22" s="1"/>
  <c r="AJ655" i="22" s="1"/>
  <c r="AJ656" i="22" s="1"/>
  <c r="AJ657" i="22" s="1"/>
  <c r="AJ658" i="22" s="1"/>
  <c r="AJ659" i="22" s="1"/>
  <c r="AJ660" i="22" s="1"/>
  <c r="AJ661" i="22" s="1"/>
  <c r="AJ662" i="22" s="1"/>
  <c r="AJ663" i="22" s="1"/>
  <c r="AJ664" i="22" s="1"/>
  <c r="AJ665" i="22" s="1"/>
  <c r="AJ666" i="22" s="1"/>
  <c r="AJ667" i="22" s="1"/>
  <c r="AJ668" i="22" s="1"/>
  <c r="AJ669" i="22" s="1"/>
  <c r="AJ670" i="22" s="1"/>
  <c r="AJ671" i="22" s="1"/>
  <c r="AJ672" i="22" s="1"/>
  <c r="AJ673" i="22" s="1"/>
  <c r="AJ674" i="22" s="1"/>
  <c r="AJ675" i="22" s="1"/>
  <c r="AJ676" i="22" s="1"/>
  <c r="AJ677" i="22" s="1"/>
  <c r="AJ678" i="22" s="1"/>
  <c r="AJ679" i="22" s="1"/>
  <c r="AJ680" i="22" s="1"/>
  <c r="AJ681" i="22" s="1"/>
  <c r="AJ682" i="22" s="1"/>
  <c r="AJ683" i="22" s="1"/>
  <c r="AJ684" i="22" s="1"/>
  <c r="AJ685" i="22" s="1"/>
  <c r="AJ686" i="22" s="1"/>
  <c r="AJ687" i="22" s="1"/>
  <c r="AJ688" i="22" s="1"/>
  <c r="AJ689" i="22" s="1"/>
  <c r="AJ690" i="22" s="1"/>
  <c r="AJ691" i="22" s="1"/>
  <c r="AJ692" i="22" s="1"/>
  <c r="AJ693" i="22" s="1"/>
  <c r="AJ694" i="22" s="1"/>
  <c r="AJ695" i="22" s="1"/>
  <c r="AJ696" i="22" s="1"/>
  <c r="AJ697" i="22" s="1"/>
  <c r="AJ698" i="22" s="1"/>
  <c r="AJ699" i="22" s="1"/>
  <c r="AJ700" i="22" s="1"/>
  <c r="AJ701" i="22" s="1"/>
  <c r="AJ702" i="22" s="1"/>
  <c r="AJ703" i="22" s="1"/>
  <c r="AJ704" i="22" s="1"/>
  <c r="AJ705" i="22" s="1"/>
  <c r="AJ706" i="22" s="1"/>
  <c r="AJ707" i="22" s="1"/>
  <c r="AJ708" i="22" s="1"/>
  <c r="AJ709" i="22" s="1"/>
  <c r="AJ710" i="22" s="1"/>
  <c r="AJ711" i="22" s="1"/>
  <c r="AJ712" i="22" s="1"/>
  <c r="AJ713" i="22" s="1"/>
  <c r="AJ714" i="22" s="1"/>
  <c r="AJ715" i="22" s="1"/>
  <c r="AJ716" i="22" s="1"/>
  <c r="AJ717" i="22" s="1"/>
  <c r="AJ718" i="22" s="1"/>
  <c r="AJ719" i="22" s="1"/>
  <c r="AJ720" i="22" s="1"/>
  <c r="AJ721" i="22" s="1"/>
  <c r="AJ722" i="22" s="1"/>
  <c r="AJ723" i="22" s="1"/>
  <c r="AJ724" i="22" s="1"/>
  <c r="AJ725" i="22" s="1"/>
  <c r="AJ726" i="22" s="1"/>
  <c r="AJ727" i="22" s="1"/>
  <c r="AJ728" i="22" s="1"/>
  <c r="AJ729" i="22" s="1"/>
  <c r="AJ730" i="22" s="1"/>
  <c r="AJ731" i="22" s="1"/>
  <c r="AJ732" i="22" s="1"/>
  <c r="AJ733" i="22" s="1"/>
  <c r="AJ734" i="22" s="1"/>
  <c r="AJ735" i="22" s="1"/>
  <c r="AJ736" i="22" s="1"/>
  <c r="AJ737" i="22" s="1"/>
  <c r="AJ738" i="22" s="1"/>
  <c r="AJ739" i="22" s="1"/>
  <c r="AJ740" i="22" s="1"/>
  <c r="AJ741" i="22" s="1"/>
  <c r="AJ742" i="22" s="1"/>
  <c r="AJ743" i="22" s="1"/>
  <c r="AJ744" i="22" s="1"/>
  <c r="AJ745" i="22" s="1"/>
  <c r="AJ746" i="22" s="1"/>
  <c r="AJ747" i="22" s="1"/>
  <c r="AJ748" i="22" s="1"/>
  <c r="AJ749" i="22" s="1"/>
  <c r="AJ750" i="22" s="1"/>
  <c r="AJ751" i="22" s="1"/>
  <c r="AJ752" i="22" s="1"/>
  <c r="AJ753" i="22" s="1"/>
  <c r="AJ754" i="22" s="1"/>
  <c r="AJ755" i="22" s="1"/>
  <c r="AJ756" i="22" s="1"/>
  <c r="AJ757" i="22" s="1"/>
  <c r="AJ758" i="22" s="1"/>
  <c r="AJ759" i="22" s="1"/>
  <c r="AJ760" i="22" s="1"/>
  <c r="AJ761" i="22" s="1"/>
  <c r="AJ762" i="22" s="1"/>
  <c r="AJ763" i="22" s="1"/>
  <c r="AJ764" i="22" s="1"/>
  <c r="AJ765" i="22" s="1"/>
  <c r="AJ766" i="22" s="1"/>
  <c r="AJ767" i="22" s="1"/>
  <c r="AJ768" i="22" s="1"/>
  <c r="AJ769" i="22" s="1"/>
  <c r="AJ770" i="22" s="1"/>
  <c r="AJ771" i="22" s="1"/>
  <c r="AJ772" i="22" s="1"/>
  <c r="AJ773" i="22" s="1"/>
  <c r="AJ774" i="22" s="1"/>
  <c r="AJ775" i="22" s="1"/>
  <c r="AJ776" i="22" s="1"/>
  <c r="AJ777" i="22" s="1"/>
  <c r="AJ778" i="22" s="1"/>
  <c r="AJ779" i="22" s="1"/>
  <c r="AJ780" i="22" s="1"/>
  <c r="AJ781" i="22" s="1"/>
  <c r="AJ782" i="22" s="1"/>
  <c r="AJ783" i="22" s="1"/>
  <c r="AJ784" i="22" s="1"/>
  <c r="AJ785" i="22" s="1"/>
  <c r="AJ786" i="22" s="1"/>
  <c r="AJ787" i="22" s="1"/>
  <c r="AJ788" i="22" s="1"/>
  <c r="AJ789" i="22" s="1"/>
  <c r="AJ790" i="22" s="1"/>
  <c r="AJ791" i="22" s="1"/>
  <c r="AJ792" i="22" s="1"/>
  <c r="AJ793" i="22" s="1"/>
  <c r="AJ794" i="22" s="1"/>
  <c r="AJ795" i="22" s="1"/>
  <c r="AJ796" i="22" s="1"/>
  <c r="AJ797" i="22" s="1"/>
  <c r="AJ798" i="22" s="1"/>
  <c r="AJ799" i="22" s="1"/>
  <c r="AJ800" i="22" s="1"/>
  <c r="AJ801" i="22" s="1"/>
  <c r="AJ802" i="22" s="1"/>
  <c r="AJ803" i="22" s="1"/>
  <c r="AJ804" i="22" s="1"/>
  <c r="AJ805" i="22" s="1"/>
  <c r="AJ806" i="22" s="1"/>
  <c r="AJ807" i="22" s="1"/>
  <c r="AJ808" i="22" s="1"/>
  <c r="AJ809" i="22" s="1"/>
  <c r="AJ810" i="22" s="1"/>
  <c r="AJ811" i="22" s="1"/>
  <c r="AJ812" i="22" s="1"/>
  <c r="AJ813" i="22" s="1"/>
  <c r="AJ814" i="22" s="1"/>
  <c r="AJ815" i="22" s="1"/>
  <c r="AJ816" i="22" s="1"/>
  <c r="AJ817" i="22" s="1"/>
  <c r="AJ818" i="22" s="1"/>
  <c r="AJ819" i="22" s="1"/>
  <c r="AJ820" i="22" s="1"/>
  <c r="AJ821" i="22" s="1"/>
  <c r="AJ822" i="22" s="1"/>
  <c r="AJ823" i="22" s="1"/>
  <c r="AJ824" i="22" s="1"/>
  <c r="AJ825" i="22" s="1"/>
  <c r="AJ826" i="22" s="1"/>
  <c r="AJ827" i="22" s="1"/>
  <c r="AJ828" i="22" s="1"/>
  <c r="AJ829" i="22" s="1"/>
  <c r="AJ830" i="22" s="1"/>
  <c r="AJ831" i="22" s="1"/>
  <c r="AJ832" i="22" s="1"/>
  <c r="AJ833" i="22" s="1"/>
  <c r="AJ834" i="22" s="1"/>
  <c r="AJ835" i="22" s="1"/>
  <c r="AJ836" i="22" s="1"/>
  <c r="AJ837" i="22" s="1"/>
  <c r="AJ838" i="22" s="1"/>
  <c r="AJ839" i="22" s="1"/>
  <c r="AJ840" i="22" s="1"/>
  <c r="AJ841" i="22" s="1"/>
  <c r="AJ842" i="22" s="1"/>
  <c r="AJ843" i="22" s="1"/>
  <c r="AJ844" i="22" s="1"/>
  <c r="AJ845" i="22" s="1"/>
  <c r="AJ846" i="22" s="1"/>
  <c r="AJ847" i="22" s="1"/>
  <c r="AJ848" i="22" s="1"/>
  <c r="AJ849" i="22" s="1"/>
  <c r="AJ850" i="22" s="1"/>
  <c r="AJ851" i="22" s="1"/>
  <c r="AJ852" i="22" s="1"/>
  <c r="AJ853" i="22" s="1"/>
  <c r="AJ854" i="22" s="1"/>
  <c r="AJ855" i="22" s="1"/>
  <c r="AJ856" i="22" s="1"/>
  <c r="AJ857" i="22" s="1"/>
  <c r="AJ858" i="22" s="1"/>
  <c r="AJ859" i="22" s="1"/>
  <c r="AJ860" i="22" s="1"/>
  <c r="AJ861" i="22" s="1"/>
  <c r="AJ862" i="22" s="1"/>
  <c r="AJ863" i="22" s="1"/>
  <c r="AJ864" i="22" s="1"/>
  <c r="AJ865" i="22" s="1"/>
  <c r="AJ866" i="22" s="1"/>
  <c r="AJ867" i="22" s="1"/>
  <c r="AJ868" i="22" s="1"/>
  <c r="AJ869" i="22" s="1"/>
  <c r="AJ870" i="22" s="1"/>
  <c r="AJ871" i="22" s="1"/>
  <c r="AJ872" i="22" s="1"/>
  <c r="AJ873" i="22" s="1"/>
  <c r="AJ874" i="22" s="1"/>
  <c r="AJ875" i="22" s="1"/>
  <c r="AJ876" i="22" s="1"/>
  <c r="AJ877" i="22" s="1"/>
  <c r="AJ878" i="22" s="1"/>
  <c r="AJ879" i="22" s="1"/>
  <c r="AJ880" i="22" s="1"/>
  <c r="AJ881" i="22" s="1"/>
  <c r="AJ882" i="22" s="1"/>
  <c r="AJ883" i="22" s="1"/>
  <c r="AJ884" i="22" s="1"/>
  <c r="AJ885" i="22" s="1"/>
  <c r="AJ886" i="22" s="1"/>
  <c r="AJ887" i="22" s="1"/>
  <c r="AJ888" i="22" s="1"/>
  <c r="AJ889" i="22" s="1"/>
  <c r="AJ890" i="22" s="1"/>
  <c r="AJ891" i="22" s="1"/>
  <c r="AJ892" i="22" s="1"/>
  <c r="AJ893" i="22" s="1"/>
  <c r="AJ894" i="22" s="1"/>
  <c r="AJ895" i="22" s="1"/>
  <c r="AJ896" i="22" s="1"/>
  <c r="AJ897" i="22" s="1"/>
  <c r="AJ898" i="22" s="1"/>
  <c r="AJ899" i="22" s="1"/>
  <c r="AJ900" i="22" s="1"/>
  <c r="AJ901" i="22" s="1"/>
  <c r="AJ902" i="22" s="1"/>
  <c r="AJ903" i="22" s="1"/>
  <c r="AJ904" i="22" s="1"/>
  <c r="AJ905" i="22" s="1"/>
  <c r="AJ906" i="22" s="1"/>
  <c r="AJ907" i="22" s="1"/>
  <c r="AJ908" i="22" s="1"/>
  <c r="AJ909" i="22" s="1"/>
  <c r="AJ910" i="22" s="1"/>
  <c r="AJ911" i="22" s="1"/>
  <c r="AJ912" i="22" s="1"/>
  <c r="AJ913" i="22" s="1"/>
  <c r="AJ914" i="22" s="1"/>
  <c r="AJ915" i="22" s="1"/>
  <c r="AJ916" i="22" s="1"/>
  <c r="AJ917" i="22" s="1"/>
  <c r="AJ918" i="22" s="1"/>
  <c r="AJ919" i="22" s="1"/>
  <c r="AJ920" i="22" s="1"/>
  <c r="AJ921" i="22" s="1"/>
  <c r="AJ922" i="22" s="1"/>
  <c r="AJ923" i="22" s="1"/>
  <c r="AJ924" i="22" s="1"/>
  <c r="AJ925" i="22" s="1"/>
  <c r="AJ926" i="22" s="1"/>
  <c r="AJ927" i="22" s="1"/>
  <c r="AJ928" i="22" s="1"/>
  <c r="AJ929" i="22" s="1"/>
  <c r="AJ930" i="22" s="1"/>
  <c r="AJ931" i="22" s="1"/>
  <c r="AJ932" i="22" s="1"/>
  <c r="AJ933" i="22" s="1"/>
  <c r="AJ934" i="22" s="1"/>
  <c r="AJ935" i="22" s="1"/>
  <c r="AJ936" i="22" s="1"/>
  <c r="AJ937" i="22" s="1"/>
  <c r="AJ938" i="22" s="1"/>
  <c r="AJ939" i="22" s="1"/>
  <c r="AJ940" i="22" s="1"/>
  <c r="AJ941" i="22" s="1"/>
  <c r="AJ942" i="22" s="1"/>
  <c r="AJ943" i="22" s="1"/>
  <c r="AJ944" i="22" s="1"/>
  <c r="AJ945" i="22" s="1"/>
  <c r="AJ946" i="22" s="1"/>
  <c r="AJ947" i="22" s="1"/>
  <c r="AJ948" i="22" s="1"/>
  <c r="AJ949" i="22" s="1"/>
  <c r="AJ950" i="22" s="1"/>
  <c r="AJ951" i="22" s="1"/>
  <c r="AJ952" i="22" s="1"/>
  <c r="AJ953" i="22" s="1"/>
  <c r="AJ954" i="22" s="1"/>
  <c r="AJ955" i="22" s="1"/>
  <c r="AJ956" i="22" s="1"/>
  <c r="AJ957" i="22" s="1"/>
  <c r="AJ958" i="22" s="1"/>
  <c r="AJ959" i="22" s="1"/>
  <c r="AJ960" i="22" s="1"/>
  <c r="AJ961" i="22" s="1"/>
  <c r="AJ962" i="22" s="1"/>
  <c r="AJ963" i="22" s="1"/>
  <c r="AJ964" i="22" s="1"/>
  <c r="AJ965" i="22" s="1"/>
  <c r="AJ966" i="22" s="1"/>
  <c r="AJ967" i="22" s="1"/>
  <c r="AJ968" i="22" s="1"/>
  <c r="AJ969" i="22" s="1"/>
  <c r="AJ970" i="22" s="1"/>
  <c r="AJ971" i="22" s="1"/>
  <c r="AJ972" i="22" s="1"/>
  <c r="AJ973" i="22" s="1"/>
  <c r="AJ974" i="22" s="1"/>
  <c r="AJ975" i="22" s="1"/>
  <c r="AJ976" i="22" s="1"/>
  <c r="AJ977" i="22" s="1"/>
  <c r="AJ978" i="22" s="1"/>
  <c r="AJ979" i="22" s="1"/>
  <c r="AJ980" i="22" s="1"/>
  <c r="AJ981" i="22" s="1"/>
  <c r="AJ982" i="22" s="1"/>
  <c r="AJ983" i="22" s="1"/>
  <c r="AJ984" i="22" s="1"/>
  <c r="AJ985" i="22" s="1"/>
  <c r="AJ986" i="22" s="1"/>
  <c r="AJ987" i="22" s="1"/>
  <c r="AJ988" i="22" s="1"/>
  <c r="AJ989" i="22" s="1"/>
  <c r="AJ990" i="22" s="1"/>
  <c r="AJ991" i="22" s="1"/>
  <c r="AJ992" i="22" s="1"/>
  <c r="AJ993" i="22" s="1"/>
  <c r="AJ994" i="22" s="1"/>
  <c r="AJ995" i="22" s="1"/>
  <c r="AJ996" i="22" s="1"/>
  <c r="AJ997" i="22" s="1"/>
  <c r="AJ998" i="22" s="1"/>
  <c r="AJ999" i="22" s="1"/>
  <c r="AJ1000" i="22" s="1"/>
  <c r="AJ1001" i="22" s="1"/>
  <c r="AJ1002" i="22" s="1"/>
  <c r="AJ1003" i="22" s="1"/>
  <c r="AJ1004" i="22" s="1"/>
  <c r="AJ1005" i="22" s="1"/>
  <c r="AJ1006" i="22" s="1"/>
  <c r="AJ1007" i="22" s="1"/>
  <c r="AJ1008" i="22" s="1"/>
  <c r="AJ1009" i="22" s="1"/>
  <c r="AJ1010" i="22" s="1"/>
  <c r="AJ1011" i="22" s="1"/>
  <c r="AJ1012" i="22" s="1"/>
  <c r="AJ1013" i="22" s="1"/>
  <c r="AJ1014" i="22" s="1"/>
  <c r="AJ1015" i="22" s="1"/>
  <c r="AJ1016" i="22" s="1"/>
  <c r="AJ1017" i="22" s="1"/>
  <c r="AJ1018" i="22" s="1"/>
  <c r="AJ1019" i="22" s="1"/>
  <c r="AJ1020" i="22" s="1"/>
  <c r="AJ1021" i="22" s="1"/>
  <c r="AJ1022" i="22" s="1"/>
  <c r="AJ1023" i="22" s="1"/>
  <c r="AJ1024" i="22" s="1"/>
  <c r="AJ1025" i="22" s="1"/>
  <c r="AJ1026" i="22" s="1"/>
  <c r="AJ1027" i="22" s="1"/>
  <c r="AJ1028" i="22" s="1"/>
  <c r="AJ1029" i="22" s="1"/>
  <c r="AJ1030" i="22" s="1"/>
  <c r="AJ1031" i="22" s="1"/>
  <c r="AJ1032" i="22" s="1"/>
  <c r="AJ1033" i="22" s="1"/>
  <c r="AJ1034" i="22" s="1"/>
  <c r="AJ1035" i="22" s="1"/>
  <c r="AJ1036" i="22" s="1"/>
  <c r="AJ1037" i="22" s="1"/>
  <c r="AJ1038" i="22" s="1"/>
  <c r="AJ1039" i="22" s="1"/>
  <c r="AJ1040" i="22" s="1"/>
  <c r="AJ1041" i="22" s="1"/>
  <c r="AJ1042" i="22" s="1"/>
  <c r="AJ1043" i="22" s="1"/>
  <c r="AJ1044" i="22" s="1"/>
  <c r="AJ1045" i="22" s="1"/>
  <c r="AJ1046" i="22" s="1"/>
  <c r="AJ1047" i="22" s="1"/>
  <c r="AJ1048" i="22" s="1"/>
  <c r="AJ1049" i="22" s="1"/>
  <c r="AJ1050" i="22" s="1"/>
  <c r="AJ1051" i="22" s="1"/>
  <c r="AJ1052" i="22" s="1"/>
  <c r="AJ1053" i="22" s="1"/>
  <c r="AJ1054" i="22" s="1"/>
  <c r="AJ1055" i="22" s="1"/>
  <c r="AJ1056" i="22" s="1"/>
  <c r="AJ1057" i="22" s="1"/>
  <c r="AJ1058" i="22" s="1"/>
  <c r="AJ1059" i="22" s="1"/>
  <c r="AJ1060" i="22" s="1"/>
  <c r="AJ1061" i="22" s="1"/>
  <c r="AJ1062" i="22" s="1"/>
  <c r="AJ1063" i="22" s="1"/>
  <c r="AJ1064" i="22" s="1"/>
  <c r="AJ1065" i="22" s="1"/>
  <c r="AJ1066" i="22" s="1"/>
  <c r="AJ1067" i="22" s="1"/>
  <c r="AJ1068" i="22" s="1"/>
  <c r="AJ1069" i="22" s="1"/>
  <c r="AJ1070" i="22" s="1"/>
  <c r="AJ1071" i="22" s="1"/>
  <c r="AJ1072" i="22" s="1"/>
  <c r="AJ1073" i="22" s="1"/>
  <c r="AJ1074" i="22" s="1"/>
  <c r="AJ1075" i="22" s="1"/>
  <c r="AJ1076" i="22" s="1"/>
  <c r="AJ1077" i="22" s="1"/>
  <c r="AJ1078" i="22" s="1"/>
  <c r="AJ1079" i="22" s="1"/>
  <c r="AJ1080" i="22" s="1"/>
  <c r="AJ1081" i="22" s="1"/>
  <c r="AJ1082" i="22" s="1"/>
  <c r="AJ1083" i="22" s="1"/>
  <c r="AJ1084" i="22" s="1"/>
  <c r="AJ1085" i="22" s="1"/>
  <c r="AJ1086" i="22" s="1"/>
  <c r="AJ1087" i="22" s="1"/>
  <c r="AJ1088" i="22" s="1"/>
  <c r="AJ1089" i="22" s="1"/>
  <c r="AJ1090" i="22" s="1"/>
  <c r="AJ1091" i="22" s="1"/>
  <c r="AJ1092" i="22" s="1"/>
  <c r="AJ1093" i="22" s="1"/>
  <c r="AJ1094" i="22" s="1"/>
  <c r="AJ1095" i="22" s="1"/>
  <c r="AJ1096" i="22" s="1"/>
  <c r="AJ1097" i="22" s="1"/>
  <c r="AJ1098" i="22" s="1"/>
  <c r="AJ1099" i="22" s="1"/>
  <c r="AJ1100" i="22" s="1"/>
  <c r="AJ1101" i="22" s="1"/>
  <c r="AJ1102" i="22" s="1"/>
  <c r="AJ1103" i="22" s="1"/>
  <c r="AJ1104" i="22" s="1"/>
  <c r="AJ1105" i="22" s="1"/>
  <c r="AJ1106" i="22" s="1"/>
  <c r="AJ1107" i="22" s="1"/>
  <c r="AJ1108" i="22" s="1"/>
  <c r="AJ1109" i="22" s="1"/>
  <c r="AJ1110" i="22" s="1"/>
  <c r="AJ1111" i="22" s="1"/>
  <c r="AJ1112" i="22" s="1"/>
  <c r="AJ1113" i="22" s="1"/>
  <c r="AJ1114" i="22" s="1"/>
  <c r="AJ1115" i="22" s="1"/>
  <c r="AJ1116" i="22" s="1"/>
  <c r="AJ1117" i="22" s="1"/>
  <c r="AJ1118" i="22" s="1"/>
  <c r="AJ1119" i="22" s="1"/>
  <c r="AJ1120" i="22" s="1"/>
  <c r="AJ1121" i="22" s="1"/>
  <c r="AJ1122" i="22" s="1"/>
  <c r="AJ1123" i="22" s="1"/>
  <c r="AJ1124" i="22" s="1"/>
  <c r="AJ1125" i="22" s="1"/>
  <c r="AJ1126" i="22" s="1"/>
  <c r="AJ1127" i="22" s="1"/>
  <c r="AJ1128" i="22" s="1"/>
  <c r="AJ1129" i="22" s="1"/>
  <c r="AJ1130" i="22" s="1"/>
  <c r="AJ1131" i="22" s="1"/>
  <c r="AJ1132" i="22" s="1"/>
  <c r="AJ1133" i="22" s="1"/>
  <c r="AJ1134" i="22" s="1"/>
  <c r="AJ1135" i="22" s="1"/>
  <c r="AJ1136" i="22" s="1"/>
  <c r="AJ1137" i="22" s="1"/>
  <c r="AJ1138" i="22" s="1"/>
  <c r="AJ1139" i="22" s="1"/>
  <c r="AJ1140" i="22" s="1"/>
  <c r="AJ1141" i="22" s="1"/>
  <c r="AJ1142" i="22" s="1"/>
  <c r="AJ1143" i="22" s="1"/>
  <c r="AJ1144" i="22" s="1"/>
  <c r="AJ1145" i="22" s="1"/>
  <c r="AJ1146" i="22" s="1"/>
  <c r="AJ1147" i="22" s="1"/>
  <c r="AJ1148" i="22" s="1"/>
  <c r="AJ1149" i="22" s="1"/>
  <c r="AJ1150" i="22" s="1"/>
  <c r="AJ1151" i="22" s="1"/>
  <c r="AJ1152" i="22" s="1"/>
  <c r="AJ1153" i="22" s="1"/>
  <c r="AJ1154" i="22" s="1"/>
  <c r="AJ1155" i="22" s="1"/>
  <c r="AJ1156" i="22" s="1"/>
  <c r="AJ1157" i="22" s="1"/>
  <c r="AJ1158" i="22" s="1"/>
  <c r="AJ1159" i="22" s="1"/>
  <c r="AJ1160" i="22" s="1"/>
  <c r="AJ1161" i="22" s="1"/>
  <c r="AJ1162" i="22" s="1"/>
  <c r="AJ1163" i="22" s="1"/>
  <c r="AJ1164" i="22" s="1"/>
  <c r="AJ1165" i="22" s="1"/>
  <c r="AJ1166" i="22" s="1"/>
  <c r="AJ1167" i="22" s="1"/>
  <c r="AJ1168" i="22" s="1"/>
  <c r="AJ1169" i="22" s="1"/>
  <c r="AJ1170" i="22" s="1"/>
  <c r="AJ1171" i="22" s="1"/>
  <c r="AJ1172" i="22" s="1"/>
  <c r="AJ1173" i="22" s="1"/>
  <c r="AJ1174" i="22" s="1"/>
  <c r="AJ1175" i="22" s="1"/>
  <c r="AJ1176" i="22" s="1"/>
  <c r="AJ1177" i="22" s="1"/>
  <c r="AJ1178" i="22" s="1"/>
  <c r="AJ1179" i="22" s="1"/>
  <c r="AJ1180" i="22" s="1"/>
  <c r="AJ1181" i="22" s="1"/>
  <c r="AJ1182" i="22" s="1"/>
  <c r="AJ1183" i="22" s="1"/>
  <c r="AJ1184" i="22" s="1"/>
  <c r="AJ1185" i="22" s="1"/>
  <c r="AJ1186" i="22" s="1"/>
  <c r="AJ1187" i="22" s="1"/>
  <c r="AJ1188" i="22" s="1"/>
  <c r="AJ1189" i="22" s="1"/>
  <c r="AJ1190" i="22" s="1"/>
  <c r="AJ1191" i="22" s="1"/>
  <c r="AJ1192" i="22" s="1"/>
  <c r="AJ1193" i="22" s="1"/>
  <c r="AJ1194" i="22" s="1"/>
  <c r="AJ1195" i="22" s="1"/>
  <c r="AJ1196" i="22" s="1"/>
  <c r="AJ1197" i="22" s="1"/>
  <c r="AJ1198" i="22" s="1"/>
  <c r="AJ1199" i="22" s="1"/>
  <c r="AJ1200" i="22" s="1"/>
  <c r="AJ1201" i="22" s="1"/>
  <c r="AJ1202" i="22" s="1"/>
  <c r="AJ1203" i="22" s="1"/>
  <c r="AJ1204" i="22" s="1"/>
  <c r="AJ1205" i="22" s="1"/>
  <c r="AJ1206" i="22" s="1"/>
  <c r="AJ1207" i="22" s="1"/>
  <c r="AJ1208" i="22" s="1"/>
  <c r="AJ1209" i="22" s="1"/>
  <c r="AJ1210" i="22" s="1"/>
  <c r="AJ1211" i="22" s="1"/>
  <c r="AJ1212" i="22" s="1"/>
  <c r="AJ1213" i="22" s="1"/>
  <c r="AJ1214" i="22" s="1"/>
  <c r="AJ1215" i="22" s="1"/>
  <c r="AJ1216" i="22" s="1"/>
  <c r="AJ1217" i="22" s="1"/>
  <c r="AJ1218" i="22" s="1"/>
  <c r="AJ1219" i="22" s="1"/>
  <c r="AJ1220" i="22" s="1"/>
  <c r="AJ1221" i="22" s="1"/>
  <c r="AJ1222" i="22" s="1"/>
  <c r="AJ1223" i="22" s="1"/>
  <c r="AJ1224" i="22" s="1"/>
  <c r="AJ1225" i="22" s="1"/>
  <c r="AJ1226" i="22" s="1"/>
  <c r="AJ1227" i="22" s="1"/>
  <c r="AJ1228" i="22" s="1"/>
  <c r="AJ1229" i="22" s="1"/>
  <c r="AJ1230" i="22" s="1"/>
  <c r="AJ1231" i="22" s="1"/>
  <c r="AJ1232" i="22" s="1"/>
  <c r="AJ1233" i="22" s="1"/>
  <c r="AJ1234" i="22" s="1"/>
  <c r="AJ1235" i="22" s="1"/>
  <c r="AJ1236" i="22" s="1"/>
  <c r="AJ1237" i="22" s="1"/>
  <c r="AJ1238" i="22" s="1"/>
  <c r="AJ1239" i="22" s="1"/>
  <c r="AJ1240" i="22" s="1"/>
  <c r="AJ1241" i="22" s="1"/>
  <c r="AJ1242" i="22" s="1"/>
  <c r="AJ1243" i="22" s="1"/>
  <c r="AJ1244" i="22" s="1"/>
  <c r="AJ1245" i="22" s="1"/>
  <c r="AJ1246" i="22" s="1"/>
  <c r="AJ1247" i="22" s="1"/>
  <c r="AJ1248" i="22" s="1"/>
  <c r="AJ1249" i="22" s="1"/>
  <c r="AJ1250" i="22" s="1"/>
  <c r="AJ1251" i="22" s="1"/>
  <c r="AJ1252" i="22" s="1"/>
  <c r="AJ1253" i="22" s="1"/>
  <c r="AJ1254" i="22" s="1"/>
  <c r="AJ1255" i="22" s="1"/>
  <c r="AJ1256" i="22" s="1"/>
  <c r="AJ1257" i="22" s="1"/>
  <c r="AJ1258" i="22" s="1"/>
  <c r="AJ1259" i="22" s="1"/>
  <c r="AJ1260" i="22" s="1"/>
  <c r="AJ1261" i="22" s="1"/>
  <c r="AJ1262" i="22" s="1"/>
  <c r="AJ1263" i="22" s="1"/>
  <c r="AJ1264" i="22" s="1"/>
  <c r="AJ1265" i="22" s="1"/>
  <c r="AJ1266" i="22" s="1"/>
  <c r="AJ1267" i="22" s="1"/>
  <c r="AJ1268" i="22" s="1"/>
  <c r="AJ1269" i="22" s="1"/>
  <c r="AJ1270" i="22" s="1"/>
  <c r="AJ1271" i="22" s="1"/>
  <c r="AJ1272" i="22" s="1"/>
  <c r="AJ1273" i="22" s="1"/>
  <c r="AJ1274" i="22" s="1"/>
  <c r="AJ1275" i="22" s="1"/>
  <c r="AJ1276" i="22" s="1"/>
  <c r="AJ1277" i="22" s="1"/>
  <c r="AJ1278" i="22" s="1"/>
  <c r="AJ1279" i="22" s="1"/>
  <c r="AJ1280" i="22" s="1"/>
  <c r="AJ1281" i="22" s="1"/>
  <c r="AJ1282" i="22" s="1"/>
  <c r="AJ1283" i="22" s="1"/>
  <c r="AJ1284" i="22" s="1"/>
  <c r="AJ1285" i="22" s="1"/>
  <c r="AJ1286" i="22" s="1"/>
  <c r="AJ1287" i="22" s="1"/>
  <c r="AJ1288" i="22" s="1"/>
  <c r="AJ1289" i="22" s="1"/>
  <c r="AJ1290" i="22" s="1"/>
  <c r="AJ1291" i="22" s="1"/>
  <c r="AJ1292" i="22" s="1"/>
  <c r="AJ1293" i="22" s="1"/>
  <c r="AJ1294" i="22" s="1"/>
  <c r="AJ1295" i="22" s="1"/>
  <c r="AJ1296" i="22" s="1"/>
  <c r="AJ1297" i="22" s="1"/>
  <c r="AJ1298" i="22" s="1"/>
  <c r="AJ1299" i="22" s="1"/>
  <c r="AJ1300" i="22" s="1"/>
  <c r="AJ1301" i="22" s="1"/>
  <c r="AJ1302" i="22" s="1"/>
  <c r="AJ1303" i="22" s="1"/>
  <c r="AJ1304" i="22" s="1"/>
  <c r="AJ1305" i="22" s="1"/>
  <c r="AJ1306" i="22" s="1"/>
  <c r="AJ1307" i="22" s="1"/>
  <c r="AJ1308" i="22" s="1"/>
  <c r="AJ1309" i="22" s="1"/>
  <c r="AJ1310" i="22" s="1"/>
  <c r="AJ1311" i="22" s="1"/>
  <c r="AJ1312" i="22" s="1"/>
  <c r="AJ1313" i="22" s="1"/>
  <c r="AJ1314" i="22" s="1"/>
  <c r="AJ1315" i="22" s="1"/>
  <c r="AJ1316" i="22" s="1"/>
  <c r="AJ1317" i="22" s="1"/>
  <c r="AJ1318" i="22" s="1"/>
  <c r="AJ1319" i="22" s="1"/>
  <c r="AJ1320" i="22" s="1"/>
  <c r="AJ1321" i="22" s="1"/>
  <c r="AJ1322" i="22" s="1"/>
  <c r="AJ1323" i="22" s="1"/>
  <c r="AJ1324" i="22" s="1"/>
  <c r="AJ1325" i="22" s="1"/>
  <c r="AJ1326" i="22" s="1"/>
  <c r="AJ1327" i="22" s="1"/>
  <c r="AJ1328" i="22" s="1"/>
  <c r="AJ1329" i="22" s="1"/>
  <c r="AJ1330" i="22" s="1"/>
  <c r="AJ1331" i="22" s="1"/>
  <c r="AJ1332" i="22" s="1"/>
  <c r="AJ1333" i="22" s="1"/>
  <c r="AJ1334" i="22" s="1"/>
  <c r="AJ1335" i="22" s="1"/>
  <c r="AJ1336" i="22" s="1"/>
  <c r="AJ1337" i="22" s="1"/>
  <c r="AJ1338" i="22" s="1"/>
  <c r="AJ1339" i="22" s="1"/>
  <c r="AJ1340" i="22" s="1"/>
  <c r="AJ1341" i="22" s="1"/>
  <c r="AJ1342" i="22" s="1"/>
  <c r="AJ1343" i="22" s="1"/>
  <c r="AJ1344" i="22" s="1"/>
  <c r="AJ1345" i="22" s="1"/>
  <c r="AJ1346" i="22" s="1"/>
  <c r="AJ1347" i="22" s="1"/>
  <c r="AJ1348" i="22" s="1"/>
  <c r="AJ1349" i="22" s="1"/>
  <c r="AJ1350" i="22" s="1"/>
  <c r="AJ1351" i="22" s="1"/>
  <c r="AJ1352" i="22" s="1"/>
  <c r="AJ1353" i="22" s="1"/>
  <c r="AJ1354" i="22" s="1"/>
  <c r="AJ1355" i="22" s="1"/>
  <c r="AJ1356" i="22" s="1"/>
  <c r="AJ1357" i="22" s="1"/>
  <c r="AJ1358" i="22" s="1"/>
  <c r="AJ1359" i="22" s="1"/>
  <c r="AJ1360" i="22" s="1"/>
  <c r="AJ1361" i="22" s="1"/>
  <c r="AJ1362" i="22" s="1"/>
  <c r="AJ1363" i="22" s="1"/>
  <c r="AJ1364" i="22" s="1"/>
  <c r="AJ1365" i="22" s="1"/>
  <c r="AJ1366" i="22" s="1"/>
  <c r="AJ1367" i="22" s="1"/>
  <c r="AJ1368" i="22" s="1"/>
  <c r="AJ1369" i="22" s="1"/>
  <c r="AJ1370" i="22" s="1"/>
  <c r="AJ1371" i="22" s="1"/>
  <c r="AJ1372" i="22" s="1"/>
  <c r="AJ1373" i="22" s="1"/>
  <c r="AJ1374" i="22" s="1"/>
  <c r="AJ1375" i="22" s="1"/>
  <c r="AJ1376" i="22" s="1"/>
  <c r="AJ1377" i="22" s="1"/>
  <c r="AJ1378" i="22" s="1"/>
  <c r="AJ1379" i="22" s="1"/>
  <c r="AJ1380" i="22" s="1"/>
  <c r="AJ1381" i="22" s="1"/>
  <c r="AJ1382" i="22" s="1"/>
  <c r="AJ1383" i="22" s="1"/>
  <c r="AJ1384" i="22" s="1"/>
  <c r="AJ1385" i="22" s="1"/>
  <c r="AJ1386" i="22" s="1"/>
  <c r="AJ1387" i="22" s="1"/>
  <c r="AJ1388" i="22" s="1"/>
  <c r="AJ1389" i="22" s="1"/>
  <c r="AJ1390" i="22" s="1"/>
  <c r="AJ1391" i="22" s="1"/>
  <c r="AJ1392" i="22" s="1"/>
  <c r="AJ1393" i="22" s="1"/>
  <c r="AJ1394" i="22" s="1"/>
  <c r="AJ1395" i="22" s="1"/>
  <c r="AJ1396" i="22" s="1"/>
  <c r="AJ1397" i="22" s="1"/>
  <c r="AJ1398" i="22" s="1"/>
  <c r="AJ1399" i="22" s="1"/>
  <c r="AJ1400" i="22" s="1"/>
  <c r="AJ1401" i="22" s="1"/>
  <c r="AJ1402" i="22" s="1"/>
  <c r="AJ1403" i="22" s="1"/>
  <c r="AJ1404" i="22" s="1"/>
  <c r="AJ1405" i="22" s="1"/>
  <c r="AJ1406" i="22" s="1"/>
  <c r="AJ1407" i="22" s="1"/>
  <c r="AJ1408" i="22" s="1"/>
  <c r="AJ1409" i="22" s="1"/>
  <c r="AJ1410" i="22" s="1"/>
  <c r="AJ1411" i="22" s="1"/>
  <c r="AJ1412" i="22" s="1"/>
  <c r="AJ1413" i="22" s="1"/>
  <c r="AJ1414" i="22" s="1"/>
  <c r="AJ1415" i="22" s="1"/>
  <c r="AJ1416" i="22" s="1"/>
  <c r="AJ1417" i="22" s="1"/>
  <c r="AJ1418" i="22" s="1"/>
  <c r="AJ1419" i="22" s="1"/>
  <c r="AJ1420" i="22" s="1"/>
  <c r="AJ1421" i="22" s="1"/>
  <c r="AJ1422" i="22" s="1"/>
  <c r="AJ1423" i="22" s="1"/>
  <c r="AJ1424" i="22" s="1"/>
  <c r="AJ1425" i="22" s="1"/>
  <c r="AJ1426" i="22" s="1"/>
  <c r="AJ1427" i="22" s="1"/>
  <c r="AJ1428" i="22" s="1"/>
  <c r="AJ1429" i="22" s="1"/>
  <c r="AJ1430" i="22" s="1"/>
  <c r="AJ1431" i="22" s="1"/>
  <c r="AJ1432" i="22" s="1"/>
  <c r="AJ1433" i="22" s="1"/>
  <c r="AJ1434" i="22" s="1"/>
  <c r="AJ1435" i="22" s="1"/>
  <c r="AJ1436" i="22" s="1"/>
  <c r="AJ1437" i="22" s="1"/>
  <c r="AJ1438" i="22" s="1"/>
  <c r="AJ1439" i="22" s="1"/>
  <c r="AJ1440" i="22" s="1"/>
  <c r="AJ1441" i="22" s="1"/>
  <c r="AJ1442" i="22" s="1"/>
  <c r="AJ1443" i="22" s="1"/>
  <c r="AJ1444" i="22" s="1"/>
  <c r="AJ1445" i="22" s="1"/>
  <c r="AJ1446" i="22" s="1"/>
  <c r="AJ1447" i="22" s="1"/>
  <c r="AJ1448" i="22" s="1"/>
  <c r="AJ1449" i="22" s="1"/>
  <c r="AJ1450" i="22" s="1"/>
  <c r="AJ1451" i="22" s="1"/>
  <c r="AJ1452" i="22" s="1"/>
  <c r="AJ1453" i="22" s="1"/>
  <c r="AJ1454" i="22" s="1"/>
  <c r="AJ1455" i="22" s="1"/>
  <c r="AJ1456" i="22" s="1"/>
  <c r="AJ1457" i="22" s="1"/>
  <c r="AJ1458" i="22" s="1"/>
  <c r="AJ1459" i="22" s="1"/>
  <c r="AJ1460" i="22" s="1"/>
  <c r="AJ1461" i="22" s="1"/>
  <c r="AJ1462" i="22" s="1"/>
  <c r="AJ1463" i="22" s="1"/>
  <c r="AJ1464" i="22" s="1"/>
  <c r="AJ1465" i="22" s="1"/>
  <c r="AJ1466" i="22" s="1"/>
  <c r="AJ1467" i="22" s="1"/>
  <c r="AJ1468" i="22" s="1"/>
  <c r="AJ1469" i="22" s="1"/>
  <c r="AJ1470" i="22" s="1"/>
  <c r="AJ1471" i="22" s="1"/>
  <c r="AJ1472" i="22" s="1"/>
  <c r="AJ1473" i="22" s="1"/>
  <c r="AJ1474" i="22" s="1"/>
  <c r="AJ1475" i="22" s="1"/>
  <c r="AJ1476" i="22" s="1"/>
  <c r="AJ1477" i="22" s="1"/>
  <c r="AJ1478" i="22" s="1"/>
  <c r="AJ1479" i="22" s="1"/>
  <c r="AJ1480" i="22" s="1"/>
  <c r="AJ1481" i="22" s="1"/>
  <c r="AJ1482" i="22" s="1"/>
  <c r="AJ1483" i="22" s="1"/>
  <c r="AJ1484" i="22" s="1"/>
  <c r="AJ1485" i="22" s="1"/>
  <c r="AJ1486" i="22" s="1"/>
  <c r="AJ1487" i="22" s="1"/>
  <c r="AJ1488" i="22" s="1"/>
  <c r="AJ1489" i="22" s="1"/>
  <c r="AJ1490" i="22" s="1"/>
  <c r="AJ1491" i="22" s="1"/>
  <c r="AJ1492" i="22" s="1"/>
  <c r="AJ1493" i="22" s="1"/>
  <c r="AJ1494" i="22" s="1"/>
  <c r="AJ1495" i="22" s="1"/>
  <c r="AJ1496" i="22" s="1"/>
  <c r="AJ1497" i="22" s="1"/>
  <c r="AJ1498" i="22" s="1"/>
  <c r="AJ1499" i="22" s="1"/>
  <c r="AJ1500" i="22" s="1"/>
  <c r="AJ1501" i="22" s="1"/>
  <c r="AJ1502" i="22" s="1"/>
  <c r="AJ1503" i="22" s="1"/>
  <c r="AJ1504" i="22" s="1"/>
  <c r="AJ1505" i="22" s="1"/>
  <c r="AJ1506" i="22" s="1"/>
  <c r="AJ1507" i="22" s="1"/>
  <c r="AJ1508" i="22" s="1"/>
  <c r="AJ1509" i="22" s="1"/>
  <c r="AJ1510" i="22" s="1"/>
  <c r="AJ1511" i="22" s="1"/>
  <c r="AJ1512" i="22" s="1"/>
  <c r="AJ1513" i="22" s="1"/>
  <c r="AJ1514" i="22" s="1"/>
  <c r="AJ1515" i="22" s="1"/>
  <c r="AJ1516" i="22" s="1"/>
  <c r="AJ1517" i="22" s="1"/>
  <c r="AJ1518" i="22" s="1"/>
  <c r="AJ1519" i="22" s="1"/>
  <c r="AJ1520" i="22" s="1"/>
  <c r="AJ1521" i="22" s="1"/>
  <c r="AJ1522" i="22" s="1"/>
  <c r="AJ1523" i="22" s="1"/>
  <c r="AJ1524" i="22" s="1"/>
  <c r="B218" i="22"/>
  <c r="P218" i="22" s="1"/>
  <c r="B250" i="22"/>
  <c r="T250" i="22" s="1"/>
  <c r="B139" i="22"/>
  <c r="B155" i="22"/>
  <c r="P155" i="22" s="1"/>
  <c r="B171" i="22"/>
  <c r="J171" i="22" s="1"/>
  <c r="B187" i="22"/>
  <c r="Q187" i="22" s="1"/>
  <c r="B203" i="22"/>
  <c r="L203" i="22" s="1"/>
  <c r="B219" i="22"/>
  <c r="R219" i="22" s="1"/>
  <c r="B235" i="22"/>
  <c r="R235" i="22" s="1"/>
  <c r="B243" i="22"/>
  <c r="R243" i="22" s="1"/>
  <c r="B251" i="22"/>
  <c r="L251" i="22" s="1"/>
  <c r="B29" i="22"/>
  <c r="Q29" i="22" s="1"/>
  <c r="B37" i="22"/>
  <c r="Q37" i="22" s="1"/>
  <c r="B45" i="22"/>
  <c r="T45" i="22" s="1"/>
  <c r="B53" i="22"/>
  <c r="O53" i="22" s="1"/>
  <c r="B61" i="22"/>
  <c r="T61" i="22" s="1"/>
  <c r="B69" i="22"/>
  <c r="O69" i="22" s="1"/>
  <c r="B77" i="22"/>
  <c r="T77" i="22" s="1"/>
  <c r="B85" i="22"/>
  <c r="O85" i="22" s="1"/>
  <c r="B93" i="22"/>
  <c r="T93" i="22" s="1"/>
  <c r="B101" i="22"/>
  <c r="T101" i="22" s="1"/>
  <c r="B109" i="22"/>
  <c r="R109" i="22" s="1"/>
  <c r="B117" i="22"/>
  <c r="R117" i="22" s="1"/>
  <c r="B125" i="22"/>
  <c r="R125" i="22" s="1"/>
  <c r="B133" i="22"/>
  <c r="N133" i="22" s="1"/>
  <c r="B141" i="22"/>
  <c r="R141" i="22" s="1"/>
  <c r="B149" i="22"/>
  <c r="N149" i="22" s="1"/>
  <c r="B157" i="22"/>
  <c r="N157" i="22" s="1"/>
  <c r="B165" i="22"/>
  <c r="P165" i="22" s="1"/>
  <c r="B173" i="22"/>
  <c r="I173" i="22" s="1"/>
  <c r="B181" i="22"/>
  <c r="J181" i="22" s="1"/>
  <c r="B189" i="22"/>
  <c r="M189" i="22" s="1"/>
  <c r="B197" i="22"/>
  <c r="L197" i="22" s="1"/>
  <c r="B205" i="22"/>
  <c r="J205" i="22" s="1"/>
  <c r="B213" i="22"/>
  <c r="B221" i="22"/>
  <c r="Q221" i="22" s="1"/>
  <c r="B229" i="22"/>
  <c r="T229" i="22" s="1"/>
  <c r="B237" i="22"/>
  <c r="K237" i="22" s="1"/>
  <c r="B245" i="22"/>
  <c r="O245" i="22" s="1"/>
  <c r="B253" i="22"/>
  <c r="T253" i="22" s="1"/>
  <c r="AK24" i="22"/>
  <c r="AK25" i="22" s="1"/>
  <c r="AK26" i="22" s="1"/>
  <c r="AK27" i="22" s="1"/>
  <c r="AK28" i="22" s="1"/>
  <c r="AK29" i="22" s="1"/>
  <c r="AK30" i="22" s="1"/>
  <c r="AK31" i="22" s="1"/>
  <c r="AK32" i="22" s="1"/>
  <c r="AK33" i="22" s="1"/>
  <c r="AK34" i="22" s="1"/>
  <c r="AK35" i="22" s="1"/>
  <c r="AK36" i="22" s="1"/>
  <c r="AK37" i="22" s="1"/>
  <c r="AK38" i="22" s="1"/>
  <c r="AK39" i="22" s="1"/>
  <c r="AK40" i="22" s="1"/>
  <c r="AK41" i="22" s="1"/>
  <c r="AK42" i="22" s="1"/>
  <c r="AK43" i="22" s="1"/>
  <c r="AK44" i="22" s="1"/>
  <c r="AK45" i="22" s="1"/>
  <c r="AK46" i="22" s="1"/>
  <c r="AK47" i="22" s="1"/>
  <c r="AK48" i="22" s="1"/>
  <c r="AK49" i="22" s="1"/>
  <c r="AK50" i="22" s="1"/>
  <c r="AK51" i="22" s="1"/>
  <c r="AK52" i="22" s="1"/>
  <c r="AK53" i="22" s="1"/>
  <c r="AK54" i="22" s="1"/>
  <c r="AK55" i="22" s="1"/>
  <c r="AK56" i="22" s="1"/>
  <c r="AK57" i="22" s="1"/>
  <c r="AK58" i="22" s="1"/>
  <c r="AK59" i="22" s="1"/>
  <c r="AK60" i="22" s="1"/>
  <c r="AK61" i="22" s="1"/>
  <c r="AK62" i="22" s="1"/>
  <c r="AK63" i="22" s="1"/>
  <c r="AK64" i="22" s="1"/>
  <c r="AK65" i="22" s="1"/>
  <c r="AK66" i="22" s="1"/>
  <c r="AK67" i="22" s="1"/>
  <c r="AK68" i="22" s="1"/>
  <c r="AK69" i="22" s="1"/>
  <c r="AK70" i="22" s="1"/>
  <c r="AK71" i="22" s="1"/>
  <c r="AK72" i="22" s="1"/>
  <c r="AK73" i="22" s="1"/>
  <c r="AK74" i="22" s="1"/>
  <c r="AK75" i="22" s="1"/>
  <c r="AK76" i="22" s="1"/>
  <c r="AK77" i="22" s="1"/>
  <c r="AK78" i="22" s="1"/>
  <c r="AK79" i="22" s="1"/>
  <c r="AK80" i="22" s="1"/>
  <c r="AK81" i="22" s="1"/>
  <c r="AK82" i="22" s="1"/>
  <c r="AK83" i="22" s="1"/>
  <c r="AK84" i="22" s="1"/>
  <c r="AK85" i="22" s="1"/>
  <c r="AK86" i="22" s="1"/>
  <c r="AK87" i="22" s="1"/>
  <c r="AK88" i="22" s="1"/>
  <c r="AK89" i="22" s="1"/>
  <c r="AK90" i="22" s="1"/>
  <c r="AK91" i="22" s="1"/>
  <c r="AK92" i="22" s="1"/>
  <c r="AK93" i="22" s="1"/>
  <c r="AK94" i="22" s="1"/>
  <c r="AK95" i="22" s="1"/>
  <c r="AK96" i="22" s="1"/>
  <c r="AK97" i="22" s="1"/>
  <c r="AK98" i="22" s="1"/>
  <c r="AK99" i="22" s="1"/>
  <c r="AK100" i="22" s="1"/>
  <c r="AK101" i="22" s="1"/>
  <c r="AK102" i="22" s="1"/>
  <c r="AK103" i="22" s="1"/>
  <c r="AK104" i="22" s="1"/>
  <c r="AK105" i="22" s="1"/>
  <c r="AK106" i="22" s="1"/>
  <c r="AK107" i="22" s="1"/>
  <c r="AK108" i="22" s="1"/>
  <c r="AK109" i="22" s="1"/>
  <c r="AK110" i="22" s="1"/>
  <c r="AK111" i="22" s="1"/>
  <c r="AK112" i="22" s="1"/>
  <c r="AK113" i="22" s="1"/>
  <c r="AK114" i="22" s="1"/>
  <c r="AK115" i="22" s="1"/>
  <c r="AK116" i="22" s="1"/>
  <c r="AK117" i="22" s="1"/>
  <c r="AK118" i="22" s="1"/>
  <c r="AK119" i="22" s="1"/>
  <c r="AK120" i="22" s="1"/>
  <c r="AK121" i="22" s="1"/>
  <c r="AK122" i="22" s="1"/>
  <c r="AK123" i="22" s="1"/>
  <c r="AK124" i="22" s="1"/>
  <c r="AK125" i="22" s="1"/>
  <c r="AK126" i="22" s="1"/>
  <c r="AK127" i="22" s="1"/>
  <c r="AK128" i="22" s="1"/>
  <c r="AK129" i="22" s="1"/>
  <c r="AK130" i="22" s="1"/>
  <c r="AK131" i="22" s="1"/>
  <c r="AK132" i="22" s="1"/>
  <c r="AK133" i="22" s="1"/>
  <c r="AK134" i="22" s="1"/>
  <c r="AK135" i="22" s="1"/>
  <c r="AK136" i="22" s="1"/>
  <c r="AK137" i="22" s="1"/>
  <c r="AK138" i="22" s="1"/>
  <c r="AK139" i="22" s="1"/>
  <c r="AK140" i="22" s="1"/>
  <c r="AK141" i="22" s="1"/>
  <c r="AK142" i="22" s="1"/>
  <c r="AK143" i="22" s="1"/>
  <c r="AK144" i="22" s="1"/>
  <c r="AK145" i="22" s="1"/>
  <c r="AK146" i="22" s="1"/>
  <c r="AK147" i="22" s="1"/>
  <c r="AK148" i="22" s="1"/>
  <c r="AK149" i="22" s="1"/>
  <c r="AK150" i="22" s="1"/>
  <c r="AK151" i="22" s="1"/>
  <c r="AK152" i="22" s="1"/>
  <c r="AK153" i="22" s="1"/>
  <c r="AK154" i="22" s="1"/>
  <c r="AK155" i="22" s="1"/>
  <c r="AK156" i="22" s="1"/>
  <c r="AK157" i="22" s="1"/>
  <c r="AK158" i="22" s="1"/>
  <c r="AK159" i="22" s="1"/>
  <c r="AK160" i="22" s="1"/>
  <c r="AK161" i="22" s="1"/>
  <c r="AK162" i="22" s="1"/>
  <c r="AK163" i="22" s="1"/>
  <c r="AK164" i="22" s="1"/>
  <c r="AK165" i="22" s="1"/>
  <c r="AK166" i="22" s="1"/>
  <c r="AK167" i="22" s="1"/>
  <c r="AK168" i="22" s="1"/>
  <c r="AK169" i="22" s="1"/>
  <c r="AK170" i="22" s="1"/>
  <c r="AK171" i="22" s="1"/>
  <c r="AK172" i="22" s="1"/>
  <c r="AK173" i="22" s="1"/>
  <c r="AK174" i="22" s="1"/>
  <c r="AK175" i="22" s="1"/>
  <c r="AK176" i="22" s="1"/>
  <c r="AK177" i="22" s="1"/>
  <c r="AK178" i="22" s="1"/>
  <c r="AK179" i="22" s="1"/>
  <c r="AK180" i="22" s="1"/>
  <c r="AK181" i="22" s="1"/>
  <c r="AK182" i="22" s="1"/>
  <c r="AK183" i="22" s="1"/>
  <c r="AK184" i="22" s="1"/>
  <c r="AK185" i="22" s="1"/>
  <c r="AK186" i="22" s="1"/>
  <c r="AK187" i="22" s="1"/>
  <c r="AK188" i="22" s="1"/>
  <c r="AK189" i="22" s="1"/>
  <c r="AK190" i="22" s="1"/>
  <c r="AK191" i="22" s="1"/>
  <c r="AK192" i="22" s="1"/>
  <c r="AK193" i="22" s="1"/>
  <c r="AK194" i="22" s="1"/>
  <c r="AK195" i="22" s="1"/>
  <c r="AK196" i="22" s="1"/>
  <c r="AK197" i="22" s="1"/>
  <c r="AK198" i="22" s="1"/>
  <c r="AK199" i="22" s="1"/>
  <c r="AK200" i="22" s="1"/>
  <c r="AK201" i="22" s="1"/>
  <c r="AK202" i="22" s="1"/>
  <c r="AK203" i="22" s="1"/>
  <c r="AK204" i="22" s="1"/>
  <c r="AK205" i="22" s="1"/>
  <c r="AK206" i="22" s="1"/>
  <c r="AK207" i="22" s="1"/>
  <c r="AK208" i="22" s="1"/>
  <c r="AK209" i="22" s="1"/>
  <c r="AK210" i="22" s="1"/>
  <c r="AK211" i="22" s="1"/>
  <c r="AK212" i="22" s="1"/>
  <c r="AK213" i="22" s="1"/>
  <c r="AK214" i="22" s="1"/>
  <c r="AK215" i="22" s="1"/>
  <c r="AK216" i="22" s="1"/>
  <c r="AK217" i="22" s="1"/>
  <c r="AK218" i="22" s="1"/>
  <c r="AK219" i="22" s="1"/>
  <c r="AK220" i="22" s="1"/>
  <c r="AK221" i="22" s="1"/>
  <c r="AK222" i="22" s="1"/>
  <c r="AK223" i="22" s="1"/>
  <c r="AK224" i="22" s="1"/>
  <c r="AK225" i="22" s="1"/>
  <c r="AK226" i="22" s="1"/>
  <c r="AK227" i="22" s="1"/>
  <c r="AK228" i="22" s="1"/>
  <c r="AK229" i="22" s="1"/>
  <c r="AK230" i="22" s="1"/>
  <c r="AK231" i="22" s="1"/>
  <c r="AK232" i="22" s="1"/>
  <c r="AK233" i="22" s="1"/>
  <c r="AK234" i="22" s="1"/>
  <c r="AK235" i="22" s="1"/>
  <c r="AK236" i="22" s="1"/>
  <c r="AK237" i="22" s="1"/>
  <c r="AK238" i="22" s="1"/>
  <c r="AK239" i="22" s="1"/>
  <c r="AK240" i="22" s="1"/>
  <c r="AK241" i="22" s="1"/>
  <c r="AK242" i="22" s="1"/>
  <c r="AK243" i="22" s="1"/>
  <c r="AK244" i="22" s="1"/>
  <c r="AK245" i="22" s="1"/>
  <c r="AK246" i="22" s="1"/>
  <c r="AK247" i="22" s="1"/>
  <c r="AK248" i="22" s="1"/>
  <c r="AK249" i="22" s="1"/>
  <c r="AK250" i="22" s="1"/>
  <c r="AK251" i="22" s="1"/>
  <c r="AK252" i="22" s="1"/>
  <c r="AK253" i="22" s="1"/>
  <c r="AK254" i="22" s="1"/>
  <c r="AK255" i="22" s="1"/>
  <c r="AK256" i="22" s="1"/>
  <c r="AK257" i="22" s="1"/>
  <c r="AK258" i="22" s="1"/>
  <c r="AK259" i="22" s="1"/>
  <c r="AK260" i="22" s="1"/>
  <c r="AK261" i="22" s="1"/>
  <c r="AK262" i="22" s="1"/>
  <c r="AK263" i="22" s="1"/>
  <c r="AK264" i="22" s="1"/>
  <c r="AK265" i="22" s="1"/>
  <c r="AK266" i="22" s="1"/>
  <c r="AK267" i="22" s="1"/>
  <c r="AK268" i="22" s="1"/>
  <c r="AK269" i="22" s="1"/>
  <c r="AK270" i="22" s="1"/>
  <c r="AK271" i="22" s="1"/>
  <c r="AK272" i="22" s="1"/>
  <c r="AK273" i="22" s="1"/>
  <c r="AK274" i="22" s="1"/>
  <c r="AK275" i="22" s="1"/>
  <c r="AK276" i="22" s="1"/>
  <c r="AK277" i="22" s="1"/>
  <c r="AK278" i="22" s="1"/>
  <c r="AK279" i="22" s="1"/>
  <c r="AK280" i="22" s="1"/>
  <c r="AK281" i="22" s="1"/>
  <c r="AK282" i="22" s="1"/>
  <c r="AK283" i="22" s="1"/>
  <c r="AK284" i="22" s="1"/>
  <c r="AK285" i="22" s="1"/>
  <c r="AK286" i="22" s="1"/>
  <c r="AK287" i="22" s="1"/>
  <c r="AK288" i="22" s="1"/>
  <c r="AK289" i="22" s="1"/>
  <c r="AK290" i="22" s="1"/>
  <c r="AK291" i="22" s="1"/>
  <c r="AK292" i="22" s="1"/>
  <c r="AK293" i="22" s="1"/>
  <c r="AK294" i="22" s="1"/>
  <c r="AK295" i="22" s="1"/>
  <c r="AK296" i="22" s="1"/>
  <c r="AK297" i="22" s="1"/>
  <c r="AK298" i="22" s="1"/>
  <c r="AK299" i="22" s="1"/>
  <c r="AK300" i="22" s="1"/>
  <c r="AK301" i="22" s="1"/>
  <c r="AK302" i="22" s="1"/>
  <c r="AK303" i="22" s="1"/>
  <c r="AK304" i="22" s="1"/>
  <c r="AK305" i="22" s="1"/>
  <c r="AK306" i="22" s="1"/>
  <c r="AK307" i="22" s="1"/>
  <c r="AK308" i="22" s="1"/>
  <c r="AK309" i="22" s="1"/>
  <c r="AK310" i="22" s="1"/>
  <c r="AK311" i="22" s="1"/>
  <c r="AK312" i="22" s="1"/>
  <c r="AK313" i="22" s="1"/>
  <c r="AK314" i="22" s="1"/>
  <c r="AK315" i="22" s="1"/>
  <c r="AK316" i="22" s="1"/>
  <c r="AK317" i="22" s="1"/>
  <c r="AK318" i="22" s="1"/>
  <c r="AK319" i="22" s="1"/>
  <c r="AK320" i="22" s="1"/>
  <c r="AK321" i="22" s="1"/>
  <c r="AK322" i="22" s="1"/>
  <c r="AK323" i="22" s="1"/>
  <c r="AK324" i="22" s="1"/>
  <c r="AK325" i="22" s="1"/>
  <c r="AK326" i="22" s="1"/>
  <c r="AK327" i="22" s="1"/>
  <c r="AK328" i="22" s="1"/>
  <c r="AK329" i="22" s="1"/>
  <c r="AK330" i="22" s="1"/>
  <c r="AK331" i="22" s="1"/>
  <c r="AK332" i="22" s="1"/>
  <c r="AK333" i="22" s="1"/>
  <c r="AK334" i="22" s="1"/>
  <c r="AK335" i="22" s="1"/>
  <c r="AK336" i="22" s="1"/>
  <c r="AK337" i="22" s="1"/>
  <c r="AK338" i="22" s="1"/>
  <c r="AK339" i="22" s="1"/>
  <c r="AK340" i="22" s="1"/>
  <c r="AK341" i="22" s="1"/>
  <c r="AK342" i="22" s="1"/>
  <c r="AK343" i="22" s="1"/>
  <c r="AK344" i="22" s="1"/>
  <c r="AK345" i="22" s="1"/>
  <c r="AK346" i="22" s="1"/>
  <c r="AK347" i="22" s="1"/>
  <c r="AK348" i="22" s="1"/>
  <c r="AK349" i="22" s="1"/>
  <c r="AK350" i="22" s="1"/>
  <c r="AK351" i="22" s="1"/>
  <c r="AK352" i="22" s="1"/>
  <c r="AK353" i="22" s="1"/>
  <c r="AK354" i="22" s="1"/>
  <c r="AK355" i="22" s="1"/>
  <c r="AK356" i="22" s="1"/>
  <c r="AK357" i="22" s="1"/>
  <c r="AK358" i="22" s="1"/>
  <c r="AK359" i="22" s="1"/>
  <c r="AK360" i="22" s="1"/>
  <c r="AK361" i="22" s="1"/>
  <c r="AK362" i="22" s="1"/>
  <c r="AK363" i="22" s="1"/>
  <c r="AK364" i="22" s="1"/>
  <c r="AK365" i="22" s="1"/>
  <c r="AK366" i="22" s="1"/>
  <c r="AK367" i="22" s="1"/>
  <c r="AK368" i="22" s="1"/>
  <c r="AK369" i="22" s="1"/>
  <c r="AK370" i="22" s="1"/>
  <c r="AK371" i="22" s="1"/>
  <c r="AK372" i="22" s="1"/>
  <c r="AK373" i="22" s="1"/>
  <c r="AK374" i="22" s="1"/>
  <c r="AK375" i="22" s="1"/>
  <c r="AK376" i="22" s="1"/>
  <c r="AK377" i="22" s="1"/>
  <c r="AK378" i="22" s="1"/>
  <c r="AK379" i="22" s="1"/>
  <c r="AK380" i="22" s="1"/>
  <c r="AK381" i="22" s="1"/>
  <c r="AK382" i="22" s="1"/>
  <c r="AK383" i="22" s="1"/>
  <c r="AK384" i="22" s="1"/>
  <c r="AK385" i="22" s="1"/>
  <c r="AK386" i="22" s="1"/>
  <c r="AK387" i="22" s="1"/>
  <c r="AK388" i="22" s="1"/>
  <c r="AK389" i="22" s="1"/>
  <c r="AK390" i="22" s="1"/>
  <c r="AK391" i="22" s="1"/>
  <c r="AK392" i="22" s="1"/>
  <c r="AK393" i="22" s="1"/>
  <c r="AK394" i="22" s="1"/>
  <c r="AK395" i="22" s="1"/>
  <c r="AK396" i="22" s="1"/>
  <c r="AK397" i="22" s="1"/>
  <c r="AK398" i="22" s="1"/>
  <c r="AK399" i="22" s="1"/>
  <c r="AK400" i="22" s="1"/>
  <c r="AK401" i="22" s="1"/>
  <c r="AK402" i="22" s="1"/>
  <c r="AK403" i="22" s="1"/>
  <c r="AK404" i="22" s="1"/>
  <c r="AK405" i="22" s="1"/>
  <c r="AK406" i="22" s="1"/>
  <c r="AK407" i="22" s="1"/>
  <c r="AK408" i="22" s="1"/>
  <c r="AK409" i="22" s="1"/>
  <c r="AK410" i="22" s="1"/>
  <c r="AK411" i="22" s="1"/>
  <c r="AK412" i="22" s="1"/>
  <c r="AK413" i="22" s="1"/>
  <c r="AK414" i="22" s="1"/>
  <c r="AK415" i="22" s="1"/>
  <c r="AK416" i="22" s="1"/>
  <c r="AK417" i="22" s="1"/>
  <c r="AK418" i="22" s="1"/>
  <c r="AK419" i="22" s="1"/>
  <c r="AK420" i="22" s="1"/>
  <c r="AK421" i="22" s="1"/>
  <c r="AK422" i="22" s="1"/>
  <c r="AK423" i="22" s="1"/>
  <c r="AK424" i="22" s="1"/>
  <c r="AK425" i="22" s="1"/>
  <c r="AK426" i="22" s="1"/>
  <c r="AK427" i="22" s="1"/>
  <c r="AK428" i="22" s="1"/>
  <c r="AK429" i="22" s="1"/>
  <c r="AK430" i="22" s="1"/>
  <c r="AK431" i="22" s="1"/>
  <c r="AK432" i="22" s="1"/>
  <c r="AK433" i="22" s="1"/>
  <c r="AK434" i="22" s="1"/>
  <c r="AK435" i="22" s="1"/>
  <c r="AK436" i="22" s="1"/>
  <c r="AK437" i="22" s="1"/>
  <c r="AK438" i="22" s="1"/>
  <c r="AK439" i="22" s="1"/>
  <c r="AK440" i="22" s="1"/>
  <c r="AK441" i="22" s="1"/>
  <c r="AK442" i="22" s="1"/>
  <c r="AK443" i="22" s="1"/>
  <c r="AK444" i="22" s="1"/>
  <c r="AK445" i="22" s="1"/>
  <c r="AK446" i="22" s="1"/>
  <c r="AK447" i="22" s="1"/>
  <c r="AK448" i="22" s="1"/>
  <c r="AK449" i="22" s="1"/>
  <c r="AK450" i="22" s="1"/>
  <c r="AK451" i="22" s="1"/>
  <c r="AK452" i="22" s="1"/>
  <c r="AK453" i="22" s="1"/>
  <c r="AK454" i="22" s="1"/>
  <c r="AK455" i="22" s="1"/>
  <c r="AK456" i="22" s="1"/>
  <c r="AK457" i="22" s="1"/>
  <c r="AK458" i="22" s="1"/>
  <c r="AK459" i="22" s="1"/>
  <c r="AK460" i="22" s="1"/>
  <c r="AK461" i="22" s="1"/>
  <c r="AK462" i="22" s="1"/>
  <c r="AK463" i="22" s="1"/>
  <c r="AK464" i="22" s="1"/>
  <c r="AK465" i="22" s="1"/>
  <c r="AK466" i="22" s="1"/>
  <c r="AK467" i="22" s="1"/>
  <c r="AK468" i="22" s="1"/>
  <c r="AK469" i="22" s="1"/>
  <c r="AK470" i="22" s="1"/>
  <c r="AK471" i="22" s="1"/>
  <c r="AK472" i="22" s="1"/>
  <c r="AK473" i="22" s="1"/>
  <c r="AK474" i="22" s="1"/>
  <c r="AK475" i="22" s="1"/>
  <c r="AK476" i="22" s="1"/>
  <c r="AK477" i="22" s="1"/>
  <c r="AK478" i="22" s="1"/>
  <c r="AK479" i="22" s="1"/>
  <c r="AK480" i="22" s="1"/>
  <c r="AK481" i="22" s="1"/>
  <c r="AK482" i="22" s="1"/>
  <c r="AK483" i="22" s="1"/>
  <c r="AK484" i="22" s="1"/>
  <c r="AK485" i="22" s="1"/>
  <c r="AK486" i="22" s="1"/>
  <c r="AK487" i="22" s="1"/>
  <c r="AK488" i="22" s="1"/>
  <c r="AK489" i="22" s="1"/>
  <c r="AK490" i="22" s="1"/>
  <c r="AK491" i="22" s="1"/>
  <c r="AK492" i="22" s="1"/>
  <c r="AK493" i="22" s="1"/>
  <c r="AK494" i="22" s="1"/>
  <c r="AK495" i="22" s="1"/>
  <c r="AK496" i="22" s="1"/>
  <c r="AK497" i="22" s="1"/>
  <c r="AK498" i="22" s="1"/>
  <c r="AK499" i="22" s="1"/>
  <c r="AK500" i="22" s="1"/>
  <c r="AK501" i="22" s="1"/>
  <c r="AK502" i="22" s="1"/>
  <c r="AK503" i="22" s="1"/>
  <c r="AK504" i="22" s="1"/>
  <c r="AK505" i="22" s="1"/>
  <c r="AK506" i="22" s="1"/>
  <c r="AK507" i="22" s="1"/>
  <c r="AK508" i="22" s="1"/>
  <c r="AK509" i="22" s="1"/>
  <c r="AK510" i="22" s="1"/>
  <c r="AK511" i="22" s="1"/>
  <c r="AK512" i="22" s="1"/>
  <c r="AK513" i="22" s="1"/>
  <c r="AK514" i="22" s="1"/>
  <c r="AK515" i="22" s="1"/>
  <c r="AK516" i="22" s="1"/>
  <c r="AK517" i="22" s="1"/>
  <c r="AK518" i="22" s="1"/>
  <c r="AK519" i="22" s="1"/>
  <c r="AK520" i="22" s="1"/>
  <c r="AK521" i="22" s="1"/>
  <c r="AK522" i="22" s="1"/>
  <c r="AK523" i="22" s="1"/>
  <c r="AK524" i="22" s="1"/>
  <c r="AK525" i="22" s="1"/>
  <c r="AK526" i="22" s="1"/>
  <c r="AK527" i="22" s="1"/>
  <c r="AK528" i="22" s="1"/>
  <c r="AK529" i="22" s="1"/>
  <c r="AK530" i="22" s="1"/>
  <c r="AK531" i="22" s="1"/>
  <c r="AK532" i="22" s="1"/>
  <c r="AK533" i="22" s="1"/>
  <c r="AK534" i="22" s="1"/>
  <c r="AK535" i="22" s="1"/>
  <c r="AK536" i="22" s="1"/>
  <c r="AK537" i="22" s="1"/>
  <c r="AK538" i="22" s="1"/>
  <c r="AK539" i="22" s="1"/>
  <c r="AK540" i="22" s="1"/>
  <c r="AK541" i="22" s="1"/>
  <c r="AK542" i="22" s="1"/>
  <c r="AK543" i="22" s="1"/>
  <c r="AK544" i="22" s="1"/>
  <c r="AK545" i="22" s="1"/>
  <c r="AK546" i="22" s="1"/>
  <c r="AK547" i="22" s="1"/>
  <c r="AK548" i="22" s="1"/>
  <c r="AK549" i="22" s="1"/>
  <c r="AK550" i="22" s="1"/>
  <c r="AK551" i="22" s="1"/>
  <c r="AK552" i="22" s="1"/>
  <c r="AK553" i="22" s="1"/>
  <c r="AK554" i="22" s="1"/>
  <c r="AK555" i="22" s="1"/>
  <c r="AK556" i="22" s="1"/>
  <c r="AK557" i="22" s="1"/>
  <c r="AK558" i="22" s="1"/>
  <c r="AK559" i="22" s="1"/>
  <c r="AK560" i="22" s="1"/>
  <c r="AK561" i="22" s="1"/>
  <c r="AK562" i="22" s="1"/>
  <c r="AK563" i="22" s="1"/>
  <c r="AK564" i="22" s="1"/>
  <c r="AK565" i="22" s="1"/>
  <c r="AK566" i="22" s="1"/>
  <c r="AK567" i="22" s="1"/>
  <c r="AK568" i="22" s="1"/>
  <c r="AK569" i="22" s="1"/>
  <c r="AK570" i="22" s="1"/>
  <c r="AK571" i="22" s="1"/>
  <c r="AK572" i="22" s="1"/>
  <c r="AK573" i="22" s="1"/>
  <c r="AK574" i="22" s="1"/>
  <c r="AK575" i="22" s="1"/>
  <c r="AK576" i="22" s="1"/>
  <c r="AK577" i="22" s="1"/>
  <c r="AK578" i="22" s="1"/>
  <c r="AK579" i="22" s="1"/>
  <c r="AK580" i="22" s="1"/>
  <c r="AK581" i="22" s="1"/>
  <c r="AK582" i="22" s="1"/>
  <c r="AK583" i="22" s="1"/>
  <c r="AK584" i="22" s="1"/>
  <c r="AK585" i="22" s="1"/>
  <c r="AK586" i="22" s="1"/>
  <c r="AK587" i="22" s="1"/>
  <c r="AK588" i="22" s="1"/>
  <c r="AK589" i="22" s="1"/>
  <c r="AK590" i="22" s="1"/>
  <c r="AK591" i="22" s="1"/>
  <c r="AK592" i="22" s="1"/>
  <c r="AK593" i="22" s="1"/>
  <c r="AK594" i="22" s="1"/>
  <c r="AK595" i="22" s="1"/>
  <c r="AK596" i="22" s="1"/>
  <c r="AK597" i="22" s="1"/>
  <c r="AK598" i="22" s="1"/>
  <c r="AK599" i="22" s="1"/>
  <c r="AK600" i="22" s="1"/>
  <c r="AK601" i="22" s="1"/>
  <c r="AK602" i="22" s="1"/>
  <c r="AK603" i="22" s="1"/>
  <c r="AK604" i="22" s="1"/>
  <c r="AK605" i="22" s="1"/>
  <c r="AK606" i="22" s="1"/>
  <c r="AK607" i="22" s="1"/>
  <c r="AK608" i="22" s="1"/>
  <c r="AK609" i="22" s="1"/>
  <c r="AK610" i="22" s="1"/>
  <c r="AK611" i="22" s="1"/>
  <c r="AK612" i="22" s="1"/>
  <c r="AK613" i="22" s="1"/>
  <c r="AK614" i="22" s="1"/>
  <c r="AK615" i="22" s="1"/>
  <c r="AK616" i="22" s="1"/>
  <c r="AK617" i="22" s="1"/>
  <c r="AK618" i="22" s="1"/>
  <c r="AK619" i="22" s="1"/>
  <c r="AK620" i="22" s="1"/>
  <c r="AK621" i="22" s="1"/>
  <c r="AK622" i="22" s="1"/>
  <c r="AK623" i="22" s="1"/>
  <c r="AK624" i="22" s="1"/>
  <c r="AK625" i="22" s="1"/>
  <c r="AK626" i="22" s="1"/>
  <c r="AK627" i="22" s="1"/>
  <c r="AK628" i="22" s="1"/>
  <c r="AK629" i="22" s="1"/>
  <c r="AK630" i="22" s="1"/>
  <c r="AK631" i="22" s="1"/>
  <c r="AK632" i="22" s="1"/>
  <c r="AK633" i="22" s="1"/>
  <c r="AK634" i="22" s="1"/>
  <c r="AK635" i="22" s="1"/>
  <c r="AK636" i="22" s="1"/>
  <c r="AK637" i="22" s="1"/>
  <c r="AK638" i="22" s="1"/>
  <c r="AK639" i="22" s="1"/>
  <c r="AK640" i="22" s="1"/>
  <c r="AK641" i="22" s="1"/>
  <c r="AK642" i="22" s="1"/>
  <c r="AK643" i="22" s="1"/>
  <c r="AK644" i="22" s="1"/>
  <c r="AK645" i="22" s="1"/>
  <c r="AK646" i="22" s="1"/>
  <c r="AK647" i="22" s="1"/>
  <c r="AK648" i="22" s="1"/>
  <c r="AK649" i="22" s="1"/>
  <c r="AK650" i="22" s="1"/>
  <c r="AK651" i="22" s="1"/>
  <c r="AK652" i="22" s="1"/>
  <c r="AK653" i="22" s="1"/>
  <c r="AK654" i="22" s="1"/>
  <c r="AK655" i="22" s="1"/>
  <c r="AK656" i="22" s="1"/>
  <c r="AK657" i="22" s="1"/>
  <c r="AK658" i="22" s="1"/>
  <c r="AK659" i="22" s="1"/>
  <c r="AK660" i="22" s="1"/>
  <c r="AK661" i="22" s="1"/>
  <c r="AK662" i="22" s="1"/>
  <c r="AK663" i="22" s="1"/>
  <c r="AK664" i="22" s="1"/>
  <c r="AK665" i="22" s="1"/>
  <c r="AK666" i="22" s="1"/>
  <c r="AK667" i="22" s="1"/>
  <c r="AK668" i="22" s="1"/>
  <c r="AK669" i="22" s="1"/>
  <c r="AK670" i="22" s="1"/>
  <c r="AK671" i="22" s="1"/>
  <c r="AK672" i="22" s="1"/>
  <c r="AK673" i="22" s="1"/>
  <c r="AK674" i="22" s="1"/>
  <c r="AK675" i="22" s="1"/>
  <c r="AK676" i="22" s="1"/>
  <c r="AK677" i="22" s="1"/>
  <c r="AK678" i="22" s="1"/>
  <c r="AK679" i="22" s="1"/>
  <c r="AK680" i="22" s="1"/>
  <c r="AK681" i="22" s="1"/>
  <c r="AK682" i="22" s="1"/>
  <c r="AK683" i="22" s="1"/>
  <c r="AK684" i="22" s="1"/>
  <c r="AK685" i="22" s="1"/>
  <c r="AK686" i="22" s="1"/>
  <c r="AK687" i="22" s="1"/>
  <c r="AK688" i="22" s="1"/>
  <c r="AK689" i="22" s="1"/>
  <c r="AK690" i="22" s="1"/>
  <c r="AK691" i="22" s="1"/>
  <c r="AK692" i="22" s="1"/>
  <c r="AK693" i="22" s="1"/>
  <c r="AK694" i="22" s="1"/>
  <c r="AK695" i="22" s="1"/>
  <c r="AK696" i="22" s="1"/>
  <c r="AK697" i="22" s="1"/>
  <c r="AK698" i="22" s="1"/>
  <c r="AK699" i="22" s="1"/>
  <c r="AK700" i="22" s="1"/>
  <c r="AK701" i="22" s="1"/>
  <c r="AK702" i="22" s="1"/>
  <c r="AK703" i="22" s="1"/>
  <c r="AK704" i="22" s="1"/>
  <c r="AK705" i="22" s="1"/>
  <c r="AK706" i="22" s="1"/>
  <c r="AK707" i="22" s="1"/>
  <c r="AK708" i="22" s="1"/>
  <c r="AK709" i="22" s="1"/>
  <c r="AK710" i="22" s="1"/>
  <c r="AK711" i="22" s="1"/>
  <c r="AK712" i="22" s="1"/>
  <c r="AK713" i="22" s="1"/>
  <c r="AK714" i="22" s="1"/>
  <c r="AK715" i="22" s="1"/>
  <c r="AK716" i="22" s="1"/>
  <c r="AK717" i="22" s="1"/>
  <c r="AK718" i="22" s="1"/>
  <c r="AK719" i="22" s="1"/>
  <c r="AK720" i="22" s="1"/>
  <c r="AK721" i="22" s="1"/>
  <c r="AK722" i="22" s="1"/>
  <c r="AK723" i="22" s="1"/>
  <c r="AK724" i="22" s="1"/>
  <c r="AK725" i="22" s="1"/>
  <c r="AK726" i="22" s="1"/>
  <c r="AK727" i="22" s="1"/>
  <c r="AK728" i="22" s="1"/>
  <c r="AK729" i="22" s="1"/>
  <c r="AK730" i="22" s="1"/>
  <c r="AK731" i="22" s="1"/>
  <c r="AK732" i="22" s="1"/>
  <c r="AK733" i="22" s="1"/>
  <c r="AK734" i="22" s="1"/>
  <c r="AK735" i="22" s="1"/>
  <c r="AK736" i="22" s="1"/>
  <c r="AK737" i="22" s="1"/>
  <c r="AK738" i="22" s="1"/>
  <c r="AK739" i="22" s="1"/>
  <c r="AK740" i="22" s="1"/>
  <c r="AK741" i="22" s="1"/>
  <c r="AK742" i="22" s="1"/>
  <c r="AK743" i="22" s="1"/>
  <c r="AK744" i="22" s="1"/>
  <c r="AK745" i="22" s="1"/>
  <c r="AK746" i="22" s="1"/>
  <c r="AK747" i="22" s="1"/>
  <c r="AK748" i="22" s="1"/>
  <c r="AK749" i="22" s="1"/>
  <c r="AK750" i="22" s="1"/>
  <c r="AK751" i="22" s="1"/>
  <c r="AK752" i="22" s="1"/>
  <c r="AK753" i="22" s="1"/>
  <c r="AK754" i="22" s="1"/>
  <c r="AK755" i="22" s="1"/>
  <c r="AK756" i="22" s="1"/>
  <c r="AK757" i="22" s="1"/>
  <c r="AK758" i="22" s="1"/>
  <c r="AK759" i="22" s="1"/>
  <c r="AK760" i="22" s="1"/>
  <c r="AK761" i="22" s="1"/>
  <c r="AK762" i="22" s="1"/>
  <c r="AK763" i="22" s="1"/>
  <c r="AK764" i="22" s="1"/>
  <c r="AK765" i="22" s="1"/>
  <c r="AK766" i="22" s="1"/>
  <c r="AK767" i="22" s="1"/>
  <c r="AK768" i="22" s="1"/>
  <c r="AK769" i="22" s="1"/>
  <c r="AK770" i="22" s="1"/>
  <c r="AK771" i="22" s="1"/>
  <c r="AK772" i="22" s="1"/>
  <c r="AK773" i="22" s="1"/>
  <c r="AK774" i="22" s="1"/>
  <c r="AK775" i="22" s="1"/>
  <c r="AK776" i="22" s="1"/>
  <c r="AK777" i="22" s="1"/>
  <c r="AK778" i="22" s="1"/>
  <c r="AK779" i="22" s="1"/>
  <c r="AK780" i="22" s="1"/>
  <c r="AK781" i="22" s="1"/>
  <c r="AK782" i="22" s="1"/>
  <c r="AK783" i="22" s="1"/>
  <c r="AK784" i="22" s="1"/>
  <c r="AK785" i="22" s="1"/>
  <c r="AK786" i="22" s="1"/>
  <c r="AK787" i="22" s="1"/>
  <c r="AK788" i="22" s="1"/>
  <c r="AK789" i="22" s="1"/>
  <c r="AK790" i="22" s="1"/>
  <c r="AK791" i="22" s="1"/>
  <c r="AK792" i="22" s="1"/>
  <c r="AK793" i="22" s="1"/>
  <c r="AK794" i="22" s="1"/>
  <c r="AK795" i="22" s="1"/>
  <c r="AK796" i="22" s="1"/>
  <c r="AK797" i="22" s="1"/>
  <c r="AK798" i="22" s="1"/>
  <c r="AK799" i="22" s="1"/>
  <c r="AK800" i="22" s="1"/>
  <c r="AK801" i="22" s="1"/>
  <c r="AK802" i="22" s="1"/>
  <c r="AK803" i="22" s="1"/>
  <c r="AK804" i="22" s="1"/>
  <c r="AK805" i="22" s="1"/>
  <c r="AK806" i="22" s="1"/>
  <c r="AK807" i="22" s="1"/>
  <c r="AK808" i="22" s="1"/>
  <c r="AK809" i="22" s="1"/>
  <c r="AK810" i="22" s="1"/>
  <c r="AK811" i="22" s="1"/>
  <c r="AK812" i="22" s="1"/>
  <c r="AK813" i="22" s="1"/>
  <c r="AK814" i="22" s="1"/>
  <c r="AK815" i="22" s="1"/>
  <c r="AK816" i="22" s="1"/>
  <c r="AK817" i="22" s="1"/>
  <c r="AK818" i="22" s="1"/>
  <c r="AK819" i="22" s="1"/>
  <c r="AK820" i="22" s="1"/>
  <c r="AK821" i="22" s="1"/>
  <c r="AK822" i="22" s="1"/>
  <c r="AK823" i="22" s="1"/>
  <c r="AK824" i="22" s="1"/>
  <c r="AK825" i="22" s="1"/>
  <c r="AK826" i="22" s="1"/>
  <c r="AK827" i="22" s="1"/>
  <c r="AK828" i="22" s="1"/>
  <c r="AK829" i="22" s="1"/>
  <c r="AK830" i="22" s="1"/>
  <c r="AK831" i="22" s="1"/>
  <c r="AK832" i="22" s="1"/>
  <c r="AK833" i="22" s="1"/>
  <c r="AK834" i="22" s="1"/>
  <c r="AK835" i="22" s="1"/>
  <c r="AK836" i="22" s="1"/>
  <c r="AK837" i="22" s="1"/>
  <c r="AK838" i="22" s="1"/>
  <c r="AK839" i="22" s="1"/>
  <c r="AK840" i="22" s="1"/>
  <c r="AK841" i="22" s="1"/>
  <c r="AK842" i="22" s="1"/>
  <c r="AK843" i="22" s="1"/>
  <c r="AK844" i="22" s="1"/>
  <c r="AK845" i="22" s="1"/>
  <c r="AK846" i="22" s="1"/>
  <c r="AK847" i="22" s="1"/>
  <c r="AK848" i="22" s="1"/>
  <c r="AK849" i="22" s="1"/>
  <c r="AK850" i="22" s="1"/>
  <c r="AK851" i="22" s="1"/>
  <c r="AK852" i="22" s="1"/>
  <c r="AK853" i="22" s="1"/>
  <c r="AK854" i="22" s="1"/>
  <c r="AK855" i="22" s="1"/>
  <c r="AK856" i="22" s="1"/>
  <c r="AK857" i="22" s="1"/>
  <c r="AK858" i="22" s="1"/>
  <c r="AK859" i="22" s="1"/>
  <c r="AK860" i="22" s="1"/>
  <c r="AK861" i="22" s="1"/>
  <c r="AK862" i="22" s="1"/>
  <c r="AK863" i="22" s="1"/>
  <c r="AK864" i="22" s="1"/>
  <c r="AK865" i="22" s="1"/>
  <c r="AK866" i="22" s="1"/>
  <c r="AK867" i="22" s="1"/>
  <c r="AK868" i="22" s="1"/>
  <c r="AK869" i="22" s="1"/>
  <c r="AK870" i="22" s="1"/>
  <c r="AK871" i="22" s="1"/>
  <c r="AK872" i="22" s="1"/>
  <c r="AK873" i="22" s="1"/>
  <c r="AK874" i="22" s="1"/>
  <c r="AK875" i="22" s="1"/>
  <c r="AK876" i="22" s="1"/>
  <c r="AK877" i="22" s="1"/>
  <c r="AK878" i="22" s="1"/>
  <c r="AK879" i="22" s="1"/>
  <c r="AK880" i="22" s="1"/>
  <c r="AK881" i="22" s="1"/>
  <c r="AK882" i="22" s="1"/>
  <c r="AK883" i="22" s="1"/>
  <c r="AK884" i="22" s="1"/>
  <c r="AK885" i="22" s="1"/>
  <c r="AK886" i="22" s="1"/>
  <c r="AK887" i="22" s="1"/>
  <c r="AK888" i="22" s="1"/>
  <c r="AK889" i="22" s="1"/>
  <c r="AK890" i="22" s="1"/>
  <c r="AK891" i="22" s="1"/>
  <c r="AK892" i="22" s="1"/>
  <c r="AK893" i="22" s="1"/>
  <c r="AK894" i="22" s="1"/>
  <c r="AK895" i="22" s="1"/>
  <c r="AK896" i="22" s="1"/>
  <c r="AK897" i="22" s="1"/>
  <c r="AK898" i="22" s="1"/>
  <c r="AK899" i="22" s="1"/>
  <c r="AK900" i="22" s="1"/>
  <c r="AK901" i="22" s="1"/>
  <c r="AK902" i="22" s="1"/>
  <c r="AK903" i="22" s="1"/>
  <c r="AK904" i="22" s="1"/>
  <c r="AK905" i="22" s="1"/>
  <c r="AK906" i="22" s="1"/>
  <c r="AK907" i="22" s="1"/>
  <c r="AK908" i="22" s="1"/>
  <c r="AK909" i="22" s="1"/>
  <c r="AK910" i="22" s="1"/>
  <c r="AK911" i="22" s="1"/>
  <c r="AK912" i="22" s="1"/>
  <c r="AK913" i="22" s="1"/>
  <c r="AK914" i="22" s="1"/>
  <c r="AK915" i="22" s="1"/>
  <c r="AK916" i="22" s="1"/>
  <c r="AK917" i="22" s="1"/>
  <c r="AK918" i="22" s="1"/>
  <c r="AK919" i="22" s="1"/>
  <c r="AK920" i="22" s="1"/>
  <c r="AK921" i="22" s="1"/>
  <c r="AK922" i="22" s="1"/>
  <c r="AK923" i="22" s="1"/>
  <c r="AK924" i="22" s="1"/>
  <c r="AK925" i="22" s="1"/>
  <c r="AK926" i="22" s="1"/>
  <c r="AK927" i="22" s="1"/>
  <c r="AK928" i="22" s="1"/>
  <c r="AK929" i="22" s="1"/>
  <c r="AK930" i="22" s="1"/>
  <c r="AK931" i="22" s="1"/>
  <c r="AK932" i="22" s="1"/>
  <c r="AK933" i="22" s="1"/>
  <c r="AK934" i="22" s="1"/>
  <c r="AK935" i="22" s="1"/>
  <c r="AK936" i="22" s="1"/>
  <c r="AK937" i="22" s="1"/>
  <c r="AK938" i="22" s="1"/>
  <c r="AK939" i="22" s="1"/>
  <c r="AK940" i="22" s="1"/>
  <c r="AK941" i="22" s="1"/>
  <c r="AK942" i="22" s="1"/>
  <c r="AK943" i="22" s="1"/>
  <c r="AK944" i="22" s="1"/>
  <c r="AK945" i="22" s="1"/>
  <c r="AK946" i="22" s="1"/>
  <c r="AK947" i="22" s="1"/>
  <c r="AK948" i="22" s="1"/>
  <c r="AK949" i="22" s="1"/>
  <c r="AK950" i="22" s="1"/>
  <c r="AK951" i="22" s="1"/>
  <c r="AK952" i="22" s="1"/>
  <c r="AK953" i="22" s="1"/>
  <c r="AK954" i="22" s="1"/>
  <c r="AK955" i="22" s="1"/>
  <c r="AK956" i="22" s="1"/>
  <c r="AK957" i="22" s="1"/>
  <c r="AK958" i="22" s="1"/>
  <c r="AK959" i="22" s="1"/>
  <c r="AK960" i="22" s="1"/>
  <c r="AK961" i="22" s="1"/>
  <c r="AK962" i="22" s="1"/>
  <c r="AK963" i="22" s="1"/>
  <c r="AK964" i="22" s="1"/>
  <c r="AK965" i="22" s="1"/>
  <c r="AK966" i="22" s="1"/>
  <c r="AK967" i="22" s="1"/>
  <c r="AK968" i="22" s="1"/>
  <c r="AK969" i="22" s="1"/>
  <c r="AK970" i="22" s="1"/>
  <c r="AK971" i="22" s="1"/>
  <c r="AK972" i="22" s="1"/>
  <c r="AK973" i="22" s="1"/>
  <c r="AK974" i="22" s="1"/>
  <c r="AK975" i="22" s="1"/>
  <c r="AK976" i="22" s="1"/>
  <c r="AK977" i="22" s="1"/>
  <c r="AK978" i="22" s="1"/>
  <c r="AK979" i="22" s="1"/>
  <c r="AK980" i="22" s="1"/>
  <c r="AK981" i="22" s="1"/>
  <c r="AK982" i="22" s="1"/>
  <c r="AK983" i="22" s="1"/>
  <c r="AK984" i="22" s="1"/>
  <c r="AK985" i="22" s="1"/>
  <c r="AK986" i="22" s="1"/>
  <c r="AK987" i="22" s="1"/>
  <c r="AK988" i="22" s="1"/>
  <c r="AK989" i="22" s="1"/>
  <c r="AK990" i="22" s="1"/>
  <c r="AK991" i="22" s="1"/>
  <c r="AK992" i="22" s="1"/>
  <c r="AK993" i="22" s="1"/>
  <c r="AK994" i="22" s="1"/>
  <c r="AK995" i="22" s="1"/>
  <c r="AK996" i="22" s="1"/>
  <c r="AK997" i="22" s="1"/>
  <c r="AK998" i="22" s="1"/>
  <c r="AK999" i="22" s="1"/>
  <c r="AK1000" i="22" s="1"/>
  <c r="AK1001" i="22" s="1"/>
  <c r="AK1002" i="22" s="1"/>
  <c r="AK1003" i="22" s="1"/>
  <c r="AK1004" i="22" s="1"/>
  <c r="AK1005" i="22" s="1"/>
  <c r="AK1006" i="22" s="1"/>
  <c r="AK1007" i="22" s="1"/>
  <c r="AK1008" i="22" s="1"/>
  <c r="AK1009" i="22" s="1"/>
  <c r="AK1010" i="22" s="1"/>
  <c r="AK1011" i="22" s="1"/>
  <c r="AK1012" i="22" s="1"/>
  <c r="AK1013" i="22" s="1"/>
  <c r="AK1014" i="22" s="1"/>
  <c r="AK1015" i="22" s="1"/>
  <c r="AK1016" i="22" s="1"/>
  <c r="AK1017" i="22" s="1"/>
  <c r="AK1018" i="22" s="1"/>
  <c r="AK1019" i="22" s="1"/>
  <c r="AK1020" i="22" s="1"/>
  <c r="AK1021" i="22" s="1"/>
  <c r="AK1022" i="22" s="1"/>
  <c r="AK1023" i="22" s="1"/>
  <c r="AK1024" i="22" s="1"/>
  <c r="AK1025" i="22" s="1"/>
  <c r="AK1026" i="22" s="1"/>
  <c r="AK1027" i="22" s="1"/>
  <c r="AK1028" i="22" s="1"/>
  <c r="AK1029" i="22" s="1"/>
  <c r="AK1030" i="22" s="1"/>
  <c r="AK1031" i="22" s="1"/>
  <c r="AK1032" i="22" s="1"/>
  <c r="AK1033" i="22" s="1"/>
  <c r="AK1034" i="22" s="1"/>
  <c r="AK1035" i="22" s="1"/>
  <c r="AK1036" i="22" s="1"/>
  <c r="AK1037" i="22" s="1"/>
  <c r="AK1038" i="22" s="1"/>
  <c r="AK1039" i="22" s="1"/>
  <c r="AK1040" i="22" s="1"/>
  <c r="AK1041" i="22" s="1"/>
  <c r="AK1042" i="22" s="1"/>
  <c r="AK1043" i="22" s="1"/>
  <c r="AK1044" i="22" s="1"/>
  <c r="AK1045" i="22" s="1"/>
  <c r="AK1046" i="22" s="1"/>
  <c r="AK1047" i="22" s="1"/>
  <c r="AK1048" i="22" s="1"/>
  <c r="AK1049" i="22" s="1"/>
  <c r="AK1050" i="22" s="1"/>
  <c r="AK1051" i="22" s="1"/>
  <c r="AK1052" i="22" s="1"/>
  <c r="AK1053" i="22" s="1"/>
  <c r="AK1054" i="22" s="1"/>
  <c r="AK1055" i="22" s="1"/>
  <c r="AK1056" i="22" s="1"/>
  <c r="AK1057" i="22" s="1"/>
  <c r="AK1058" i="22" s="1"/>
  <c r="AK1059" i="22" s="1"/>
  <c r="AK1060" i="22" s="1"/>
  <c r="AK1061" i="22" s="1"/>
  <c r="AK1062" i="22" s="1"/>
  <c r="AK1063" i="22" s="1"/>
  <c r="AK1064" i="22" s="1"/>
  <c r="AK1065" i="22" s="1"/>
  <c r="AK1066" i="22" s="1"/>
  <c r="AK1067" i="22" s="1"/>
  <c r="AK1068" i="22" s="1"/>
  <c r="AK1069" i="22" s="1"/>
  <c r="AK1070" i="22" s="1"/>
  <c r="AK1071" i="22" s="1"/>
  <c r="AK1072" i="22" s="1"/>
  <c r="AK1073" i="22" s="1"/>
  <c r="AK1074" i="22" s="1"/>
  <c r="AK1075" i="22" s="1"/>
  <c r="AK1076" i="22" s="1"/>
  <c r="AK1077" i="22" s="1"/>
  <c r="AK1078" i="22" s="1"/>
  <c r="AK1079" i="22" s="1"/>
  <c r="AK1080" i="22" s="1"/>
  <c r="AK1081" i="22" s="1"/>
  <c r="AK1082" i="22" s="1"/>
  <c r="AK1083" i="22" s="1"/>
  <c r="AK1084" i="22" s="1"/>
  <c r="AK1085" i="22" s="1"/>
  <c r="AK1086" i="22" s="1"/>
  <c r="AK1087" i="22" s="1"/>
  <c r="AK1088" i="22" s="1"/>
  <c r="AK1089" i="22" s="1"/>
  <c r="AK1090" i="22" s="1"/>
  <c r="AK1091" i="22" s="1"/>
  <c r="AK1092" i="22" s="1"/>
  <c r="AK1093" i="22" s="1"/>
  <c r="AK1094" i="22" s="1"/>
  <c r="AK1095" i="22" s="1"/>
  <c r="AK1096" i="22" s="1"/>
  <c r="AK1097" i="22" s="1"/>
  <c r="AK1098" i="22" s="1"/>
  <c r="AK1099" i="22" s="1"/>
  <c r="AK1100" i="22" s="1"/>
  <c r="AK1101" i="22" s="1"/>
  <c r="AK1102" i="22" s="1"/>
  <c r="AK1103" i="22" s="1"/>
  <c r="AK1104" i="22" s="1"/>
  <c r="AK1105" i="22" s="1"/>
  <c r="AK1106" i="22" s="1"/>
  <c r="AK1107" i="22" s="1"/>
  <c r="AK1108" i="22" s="1"/>
  <c r="AK1109" i="22" s="1"/>
  <c r="AK1110" i="22" s="1"/>
  <c r="AK1111" i="22" s="1"/>
  <c r="AK1112" i="22" s="1"/>
  <c r="AK1113" i="22" s="1"/>
  <c r="AK1114" i="22" s="1"/>
  <c r="AK1115" i="22" s="1"/>
  <c r="AK1116" i="22" s="1"/>
  <c r="AK1117" i="22" s="1"/>
  <c r="AK1118" i="22" s="1"/>
  <c r="AK1119" i="22" s="1"/>
  <c r="AK1120" i="22" s="1"/>
  <c r="AK1121" i="22" s="1"/>
  <c r="AK1122" i="22" s="1"/>
  <c r="AK1123" i="22" s="1"/>
  <c r="AK1124" i="22" s="1"/>
  <c r="AK1125" i="22" s="1"/>
  <c r="AK1126" i="22" s="1"/>
  <c r="AK1127" i="22" s="1"/>
  <c r="AK1128" i="22" s="1"/>
  <c r="AK1129" i="22" s="1"/>
  <c r="AK1130" i="22" s="1"/>
  <c r="AK1131" i="22" s="1"/>
  <c r="AK1132" i="22" s="1"/>
  <c r="AK1133" i="22" s="1"/>
  <c r="AK1134" i="22" s="1"/>
  <c r="AK1135" i="22" s="1"/>
  <c r="AK1136" i="22" s="1"/>
  <c r="AK1137" i="22" s="1"/>
  <c r="AK1138" i="22" s="1"/>
  <c r="AK1139" i="22" s="1"/>
  <c r="AK1140" i="22" s="1"/>
  <c r="AK1141" i="22" s="1"/>
  <c r="AK1142" i="22" s="1"/>
  <c r="AK1143" i="22" s="1"/>
  <c r="AK1144" i="22" s="1"/>
  <c r="AK1145" i="22" s="1"/>
  <c r="AK1146" i="22" s="1"/>
  <c r="AK1147" i="22" s="1"/>
  <c r="AK1148" i="22" s="1"/>
  <c r="AK1149" i="22" s="1"/>
  <c r="AK1150" i="22" s="1"/>
  <c r="AK1151" i="22" s="1"/>
  <c r="AK1152" i="22" s="1"/>
  <c r="AK1153" i="22" s="1"/>
  <c r="AK1154" i="22" s="1"/>
  <c r="AK1155" i="22" s="1"/>
  <c r="AK1156" i="22" s="1"/>
  <c r="AK1157" i="22" s="1"/>
  <c r="AK1158" i="22" s="1"/>
  <c r="AK1159" i="22" s="1"/>
  <c r="AK1160" i="22" s="1"/>
  <c r="AK1161" i="22" s="1"/>
  <c r="AK1162" i="22" s="1"/>
  <c r="AK1163" i="22" s="1"/>
  <c r="AK1164" i="22" s="1"/>
  <c r="AK1165" i="22" s="1"/>
  <c r="AK1166" i="22" s="1"/>
  <c r="AK1167" i="22" s="1"/>
  <c r="AK1168" i="22" s="1"/>
  <c r="AK1169" i="22" s="1"/>
  <c r="AK1170" i="22" s="1"/>
  <c r="AK1171" i="22" s="1"/>
  <c r="AK1172" i="22" s="1"/>
  <c r="AK1173" i="22" s="1"/>
  <c r="AK1174" i="22" s="1"/>
  <c r="AK1175" i="22" s="1"/>
  <c r="AK1176" i="22" s="1"/>
  <c r="AK1177" i="22" s="1"/>
  <c r="AK1178" i="22" s="1"/>
  <c r="AK1179" i="22" s="1"/>
  <c r="AK1180" i="22" s="1"/>
  <c r="AK1181" i="22" s="1"/>
  <c r="AK1182" i="22" s="1"/>
  <c r="AK1183" i="22" s="1"/>
  <c r="AK1184" i="22" s="1"/>
  <c r="AK1185" i="22" s="1"/>
  <c r="AK1186" i="22" s="1"/>
  <c r="AK1187" i="22" s="1"/>
  <c r="AK1188" i="22" s="1"/>
  <c r="AK1189" i="22" s="1"/>
  <c r="AK1190" i="22" s="1"/>
  <c r="AK1191" i="22" s="1"/>
  <c r="AK1192" i="22" s="1"/>
  <c r="AK1193" i="22" s="1"/>
  <c r="AK1194" i="22" s="1"/>
  <c r="AK1195" i="22" s="1"/>
  <c r="AK1196" i="22" s="1"/>
  <c r="AK1197" i="22" s="1"/>
  <c r="AK1198" i="22" s="1"/>
  <c r="AK1199" i="22" s="1"/>
  <c r="AK1200" i="22" s="1"/>
  <c r="AK1201" i="22" s="1"/>
  <c r="AK1202" i="22" s="1"/>
  <c r="AK1203" i="22" s="1"/>
  <c r="AK1204" i="22" s="1"/>
  <c r="AK1205" i="22" s="1"/>
  <c r="AK1206" i="22" s="1"/>
  <c r="AK1207" i="22" s="1"/>
  <c r="AK1208" i="22" s="1"/>
  <c r="AK1209" i="22" s="1"/>
  <c r="AK1210" i="22" s="1"/>
  <c r="AK1211" i="22" s="1"/>
  <c r="AK1212" i="22" s="1"/>
  <c r="AK1213" i="22" s="1"/>
  <c r="AK1214" i="22" s="1"/>
  <c r="AK1215" i="22" s="1"/>
  <c r="AK1216" i="22" s="1"/>
  <c r="AK1217" i="22" s="1"/>
  <c r="AK1218" i="22" s="1"/>
  <c r="AK1219" i="22" s="1"/>
  <c r="AK1220" i="22" s="1"/>
  <c r="AK1221" i="22" s="1"/>
  <c r="AK1222" i="22" s="1"/>
  <c r="AK1223" i="22" s="1"/>
  <c r="AK1224" i="22" s="1"/>
  <c r="AK1225" i="22" s="1"/>
  <c r="AK1226" i="22" s="1"/>
  <c r="AK1227" i="22" s="1"/>
  <c r="AK1228" i="22" s="1"/>
  <c r="AK1229" i="22" s="1"/>
  <c r="AK1230" i="22" s="1"/>
  <c r="AK1231" i="22" s="1"/>
  <c r="AK1232" i="22" s="1"/>
  <c r="AK1233" i="22" s="1"/>
  <c r="AK1234" i="22" s="1"/>
  <c r="AK1235" i="22" s="1"/>
  <c r="AK1236" i="22" s="1"/>
  <c r="AK1237" i="22" s="1"/>
  <c r="AK1238" i="22" s="1"/>
  <c r="AK1239" i="22" s="1"/>
  <c r="AK1240" i="22" s="1"/>
  <c r="AK1241" i="22" s="1"/>
  <c r="AK1242" i="22" s="1"/>
  <c r="AK1243" i="22" s="1"/>
  <c r="AK1244" i="22" s="1"/>
  <c r="AK1245" i="22" s="1"/>
  <c r="AK1246" i="22" s="1"/>
  <c r="AK1247" i="22" s="1"/>
  <c r="AK1248" i="22" s="1"/>
  <c r="AK1249" i="22" s="1"/>
  <c r="AK1250" i="22" s="1"/>
  <c r="AK1251" i="22" s="1"/>
  <c r="AK1252" i="22" s="1"/>
  <c r="AK1253" i="22" s="1"/>
  <c r="AK1254" i="22" s="1"/>
  <c r="AK1255" i="22" s="1"/>
  <c r="AK1256" i="22" s="1"/>
  <c r="AK1257" i="22" s="1"/>
  <c r="AK1258" i="22" s="1"/>
  <c r="AK1259" i="22" s="1"/>
  <c r="AK1260" i="22" s="1"/>
  <c r="AK1261" i="22" s="1"/>
  <c r="AK1262" i="22" s="1"/>
  <c r="AK1263" i="22" s="1"/>
  <c r="AK1264" i="22" s="1"/>
  <c r="AK1265" i="22" s="1"/>
  <c r="AK1266" i="22" s="1"/>
  <c r="AK1267" i="22" s="1"/>
  <c r="AK1268" i="22" s="1"/>
  <c r="AK1269" i="22" s="1"/>
  <c r="AK1270" i="22" s="1"/>
  <c r="AK1271" i="22" s="1"/>
  <c r="AK1272" i="22" s="1"/>
  <c r="AK1273" i="22" s="1"/>
  <c r="AK1274" i="22" s="1"/>
  <c r="AK1275" i="22" s="1"/>
  <c r="AK1276" i="22" s="1"/>
  <c r="AK1277" i="22" s="1"/>
  <c r="AK1278" i="22" s="1"/>
  <c r="AK1279" i="22" s="1"/>
  <c r="AK1280" i="22" s="1"/>
  <c r="AK1281" i="22" s="1"/>
  <c r="AK1282" i="22" s="1"/>
  <c r="AK1283" i="22" s="1"/>
  <c r="AK1284" i="22" s="1"/>
  <c r="AK1285" i="22" s="1"/>
  <c r="AK1286" i="22" s="1"/>
  <c r="AK1287" i="22" s="1"/>
  <c r="AK1288" i="22" s="1"/>
  <c r="AK1289" i="22" s="1"/>
  <c r="AK1290" i="22" s="1"/>
  <c r="AK1291" i="22" s="1"/>
  <c r="AK1292" i="22" s="1"/>
  <c r="AK1293" i="22" s="1"/>
  <c r="AK1294" i="22" s="1"/>
  <c r="AK1295" i="22" s="1"/>
  <c r="AK1296" i="22" s="1"/>
  <c r="AK1297" i="22" s="1"/>
  <c r="AK1298" i="22" s="1"/>
  <c r="AK1299" i="22" s="1"/>
  <c r="AK1300" i="22" s="1"/>
  <c r="AK1301" i="22" s="1"/>
  <c r="AK1302" i="22" s="1"/>
  <c r="AK1303" i="22" s="1"/>
  <c r="AK1304" i="22" s="1"/>
  <c r="AK1305" i="22" s="1"/>
  <c r="AK1306" i="22" s="1"/>
  <c r="AK1307" i="22" s="1"/>
  <c r="AK1308" i="22" s="1"/>
  <c r="AK1309" i="22" s="1"/>
  <c r="AK1310" i="22" s="1"/>
  <c r="AK1311" i="22" s="1"/>
  <c r="AK1312" i="22" s="1"/>
  <c r="AK1313" i="22" s="1"/>
  <c r="AK1314" i="22" s="1"/>
  <c r="AK1315" i="22" s="1"/>
  <c r="AK1316" i="22" s="1"/>
  <c r="AK1317" i="22" s="1"/>
  <c r="AK1318" i="22" s="1"/>
  <c r="AK1319" i="22" s="1"/>
  <c r="AK1320" i="22" s="1"/>
  <c r="AK1321" i="22" s="1"/>
  <c r="AK1322" i="22" s="1"/>
  <c r="AK1323" i="22" s="1"/>
  <c r="AK1324" i="22" s="1"/>
  <c r="AK1325" i="22" s="1"/>
  <c r="AK1326" i="22" s="1"/>
  <c r="AK1327" i="22" s="1"/>
  <c r="AK1328" i="22" s="1"/>
  <c r="AK1329" i="22" s="1"/>
  <c r="AK1330" i="22" s="1"/>
  <c r="AK1331" i="22" s="1"/>
  <c r="AK1332" i="22" s="1"/>
  <c r="AK1333" i="22" s="1"/>
  <c r="AK1334" i="22" s="1"/>
  <c r="AK1335" i="22" s="1"/>
  <c r="AK1336" i="22" s="1"/>
  <c r="AK1337" i="22" s="1"/>
  <c r="AK1338" i="22" s="1"/>
  <c r="AK1339" i="22" s="1"/>
  <c r="AK1340" i="22" s="1"/>
  <c r="AK1341" i="22" s="1"/>
  <c r="AK1342" i="22" s="1"/>
  <c r="AK1343" i="22" s="1"/>
  <c r="AK1344" i="22" s="1"/>
  <c r="AK1345" i="22" s="1"/>
  <c r="AK1346" i="22" s="1"/>
  <c r="AK1347" i="22" s="1"/>
  <c r="AK1348" i="22" s="1"/>
  <c r="AK1349" i="22" s="1"/>
  <c r="AK1350" i="22" s="1"/>
  <c r="AK1351" i="22" s="1"/>
  <c r="AK1352" i="22" s="1"/>
  <c r="AK1353" i="22" s="1"/>
  <c r="AK1354" i="22" s="1"/>
  <c r="AK1355" i="22" s="1"/>
  <c r="AK1356" i="22" s="1"/>
  <c r="AK1357" i="22" s="1"/>
  <c r="AK1358" i="22" s="1"/>
  <c r="AK1359" i="22" s="1"/>
  <c r="AK1360" i="22" s="1"/>
  <c r="AK1361" i="22" s="1"/>
  <c r="AK1362" i="22" s="1"/>
  <c r="AK1363" i="22" s="1"/>
  <c r="AK1364" i="22" s="1"/>
  <c r="AK1365" i="22" s="1"/>
  <c r="AK1366" i="22" s="1"/>
  <c r="AK1367" i="22" s="1"/>
  <c r="AK1368" i="22" s="1"/>
  <c r="AK1369" i="22" s="1"/>
  <c r="AK1370" i="22" s="1"/>
  <c r="AK1371" i="22" s="1"/>
  <c r="AK1372" i="22" s="1"/>
  <c r="AK1373" i="22" s="1"/>
  <c r="AK1374" i="22" s="1"/>
  <c r="AK1375" i="22" s="1"/>
  <c r="AK1376" i="22" s="1"/>
  <c r="AK1377" i="22" s="1"/>
  <c r="AK1378" i="22" s="1"/>
  <c r="AK1379" i="22" s="1"/>
  <c r="AK1380" i="22" s="1"/>
  <c r="AK1381" i="22" s="1"/>
  <c r="AK1382" i="22" s="1"/>
  <c r="AK1383" i="22" s="1"/>
  <c r="AK1384" i="22" s="1"/>
  <c r="AK1385" i="22" s="1"/>
  <c r="AK1386" i="22" s="1"/>
  <c r="AK1387" i="22" s="1"/>
  <c r="AK1388" i="22" s="1"/>
  <c r="AK1389" i="22" s="1"/>
  <c r="AK1390" i="22" s="1"/>
  <c r="AK1391" i="22" s="1"/>
  <c r="AK1392" i="22" s="1"/>
  <c r="AK1393" i="22" s="1"/>
  <c r="AK1394" i="22" s="1"/>
  <c r="AK1395" i="22" s="1"/>
  <c r="AK1396" i="22" s="1"/>
  <c r="AK1397" i="22" s="1"/>
  <c r="AK1398" i="22" s="1"/>
  <c r="AK1399" i="22" s="1"/>
  <c r="AK1400" i="22" s="1"/>
  <c r="AK1401" i="22" s="1"/>
  <c r="AK1402" i="22" s="1"/>
  <c r="AK1403" i="22" s="1"/>
  <c r="AK1404" i="22" s="1"/>
  <c r="AK1405" i="22" s="1"/>
  <c r="AK1406" i="22" s="1"/>
  <c r="AK1407" i="22" s="1"/>
  <c r="AK1408" i="22" s="1"/>
  <c r="AK1409" i="22" s="1"/>
  <c r="AK1410" i="22" s="1"/>
  <c r="AK1411" i="22" s="1"/>
  <c r="AK1412" i="22" s="1"/>
  <c r="AK1413" i="22" s="1"/>
  <c r="AK1414" i="22" s="1"/>
  <c r="AK1415" i="22" s="1"/>
  <c r="AK1416" i="22" s="1"/>
  <c r="AK1417" i="22" s="1"/>
  <c r="AK1418" i="22" s="1"/>
  <c r="AK1419" i="22" s="1"/>
  <c r="AK1420" i="22" s="1"/>
  <c r="AK1421" i="22" s="1"/>
  <c r="AK1422" i="22" s="1"/>
  <c r="AK1423" i="22" s="1"/>
  <c r="AK1424" i="22" s="1"/>
  <c r="AK1425" i="22" s="1"/>
  <c r="AK1426" i="22" s="1"/>
  <c r="AK1427" i="22" s="1"/>
  <c r="AK1428" i="22" s="1"/>
  <c r="AK1429" i="22" s="1"/>
  <c r="AK1430" i="22" s="1"/>
  <c r="AK1431" i="22" s="1"/>
  <c r="AK1432" i="22" s="1"/>
  <c r="AK1433" i="22" s="1"/>
  <c r="AK1434" i="22" s="1"/>
  <c r="AK1435" i="22" s="1"/>
  <c r="AK1436" i="22" s="1"/>
  <c r="AK1437" i="22" s="1"/>
  <c r="AK1438" i="22" s="1"/>
  <c r="AK1439" i="22" s="1"/>
  <c r="AK1440" i="22" s="1"/>
  <c r="AK1441" i="22" s="1"/>
  <c r="AK1442" i="22" s="1"/>
  <c r="AK1443" i="22" s="1"/>
  <c r="AK1444" i="22" s="1"/>
  <c r="AK1445" i="22" s="1"/>
  <c r="AK1446" i="22" s="1"/>
  <c r="AK1447" i="22" s="1"/>
  <c r="AK1448" i="22" s="1"/>
  <c r="AK1449" i="22" s="1"/>
  <c r="AK1450" i="22" s="1"/>
  <c r="AK1451" i="22" s="1"/>
  <c r="AK1452" i="22" s="1"/>
  <c r="AK1453" i="22" s="1"/>
  <c r="AK1454" i="22" s="1"/>
  <c r="AK1455" i="22" s="1"/>
  <c r="AK1456" i="22" s="1"/>
  <c r="AK1457" i="22" s="1"/>
  <c r="AK1458" i="22" s="1"/>
  <c r="AK1459" i="22" s="1"/>
  <c r="AK1460" i="22" s="1"/>
  <c r="AK1461" i="22" s="1"/>
  <c r="AK1462" i="22" s="1"/>
  <c r="AK1463" i="22" s="1"/>
  <c r="AK1464" i="22" s="1"/>
  <c r="AK1465" i="22" s="1"/>
  <c r="AK1466" i="22" s="1"/>
  <c r="AK1467" i="22" s="1"/>
  <c r="AK1468" i="22" s="1"/>
  <c r="AK1469" i="22" s="1"/>
  <c r="AK1470" i="22" s="1"/>
  <c r="AK1471" i="22" s="1"/>
  <c r="AK1472" i="22" s="1"/>
  <c r="AK1473" i="22" s="1"/>
  <c r="AK1474" i="22" s="1"/>
  <c r="AK1475" i="22" s="1"/>
  <c r="AK1476" i="22" s="1"/>
  <c r="AK1477" i="22" s="1"/>
  <c r="AK1478" i="22" s="1"/>
  <c r="AK1479" i="22" s="1"/>
  <c r="AK1480" i="22" s="1"/>
  <c r="AK1481" i="22" s="1"/>
  <c r="AK1482" i="22" s="1"/>
  <c r="AK1483" i="22" s="1"/>
  <c r="AK1484" i="22" s="1"/>
  <c r="AK1485" i="22" s="1"/>
  <c r="AK1486" i="22" s="1"/>
  <c r="AK1487" i="22" s="1"/>
  <c r="AK1488" i="22" s="1"/>
  <c r="AK1489" i="22" s="1"/>
  <c r="AK1490" i="22" s="1"/>
  <c r="AK1491" i="22" s="1"/>
  <c r="AK1492" i="22" s="1"/>
  <c r="AK1493" i="22" s="1"/>
  <c r="AK1494" i="22" s="1"/>
  <c r="AK1495" i="22" s="1"/>
  <c r="AK1496" i="22" s="1"/>
  <c r="AK1497" i="22" s="1"/>
  <c r="AK1498" i="22" s="1"/>
  <c r="AK1499" i="22" s="1"/>
  <c r="AK1500" i="22" s="1"/>
  <c r="AK1501" i="22" s="1"/>
  <c r="AK1502" i="22" s="1"/>
  <c r="AK1503" i="22" s="1"/>
  <c r="AK1504" i="22" s="1"/>
  <c r="AK1505" i="22" s="1"/>
  <c r="AK1506" i="22" s="1"/>
  <c r="AK1507" i="22" s="1"/>
  <c r="AK1508" i="22" s="1"/>
  <c r="AK1509" i="22" s="1"/>
  <c r="AK1510" i="22" s="1"/>
  <c r="AK1511" i="22" s="1"/>
  <c r="AK1512" i="22" s="1"/>
  <c r="AK1513" i="22" s="1"/>
  <c r="AK1514" i="22" s="1"/>
  <c r="AK1515" i="22" s="1"/>
  <c r="AK1516" i="22" s="1"/>
  <c r="AK1517" i="22" s="1"/>
  <c r="AK1518" i="22" s="1"/>
  <c r="AK1519" i="22" s="1"/>
  <c r="AK1520" i="22" s="1"/>
  <c r="AK1521" i="22" s="1"/>
  <c r="AK1522" i="22" s="1"/>
  <c r="AK1523" i="22" s="1"/>
  <c r="AK1524" i="22" s="1"/>
  <c r="L240" i="22"/>
  <c r="K233" i="22"/>
  <c r="N225" i="22"/>
  <c r="T27" i="22"/>
  <c r="N94" i="22"/>
  <c r="Z94" i="22" s="1"/>
  <c r="AG94" i="22" s="1"/>
  <c r="L222" i="22"/>
  <c r="O233" i="22"/>
  <c r="R222" i="22"/>
  <c r="Q8" i="22"/>
  <c r="J46" i="22"/>
  <c r="K97" i="22"/>
  <c r="T112" i="22"/>
  <c r="J149" i="22"/>
  <c r="Q15" i="22"/>
  <c r="L11" i="22"/>
  <c r="Q175" i="22"/>
  <c r="T11" i="22"/>
  <c r="L39" i="22"/>
  <c r="I50" i="22"/>
  <c r="M56" i="22"/>
  <c r="M102" i="22"/>
  <c r="J225" i="22"/>
  <c r="T49" i="22"/>
  <c r="Z49" i="22" s="1"/>
  <c r="AG49" i="22" s="1"/>
  <c r="P50" i="22"/>
  <c r="K230" i="22"/>
  <c r="O97" i="22"/>
  <c r="K222" i="22"/>
  <c r="Q240" i="22"/>
  <c r="S259" i="22"/>
  <c r="S14" i="22"/>
  <c r="O42" i="22"/>
  <c r="L94" i="22"/>
  <c r="N14" i="22"/>
  <c r="Z14" i="22" s="1"/>
  <c r="AG14" i="22" s="1"/>
  <c r="L70" i="22"/>
  <c r="N82" i="22"/>
  <c r="Z82" i="22" s="1"/>
  <c r="AG82" i="22" s="1"/>
  <c r="R95" i="22"/>
  <c r="T110" i="22"/>
  <c r="M215" i="22"/>
  <c r="T230" i="22"/>
  <c r="O248" i="22"/>
  <c r="L32" i="22"/>
  <c r="I43" i="22"/>
  <c r="N78" i="22"/>
  <c r="Z78" i="22" s="1"/>
  <c r="AG78" i="22" s="1"/>
  <c r="L88" i="22"/>
  <c r="L118" i="22"/>
  <c r="I157" i="22"/>
  <c r="J167" i="22"/>
  <c r="O182" i="22"/>
  <c r="K249" i="22"/>
  <c r="J43" i="22"/>
  <c r="M88" i="22"/>
  <c r="R182" i="22"/>
  <c r="S249" i="22"/>
  <c r="I23" i="22"/>
  <c r="L40" i="22"/>
  <c r="X40" i="22" s="1"/>
  <c r="AE40" i="22" s="1"/>
  <c r="I48" i="22"/>
  <c r="N57" i="22"/>
  <c r="Z57" i="22" s="1"/>
  <c r="AG57" i="22" s="1"/>
  <c r="L74" i="22"/>
  <c r="R80" i="22"/>
  <c r="J126" i="22"/>
  <c r="K210" i="22"/>
  <c r="P43" i="22"/>
  <c r="I14" i="22"/>
  <c r="P23" i="22"/>
  <c r="M29" i="22"/>
  <c r="M48" i="22"/>
  <c r="O57" i="22"/>
  <c r="L90" i="22"/>
  <c r="K110" i="22"/>
  <c r="P126" i="22"/>
  <c r="P134" i="22"/>
  <c r="I169" i="22"/>
  <c r="J215" i="22"/>
  <c r="L230" i="22"/>
  <c r="L242" i="22"/>
  <c r="Q10" i="22"/>
  <c r="J14" i="22"/>
  <c r="O45" i="22"/>
  <c r="T48" i="22"/>
  <c r="Q90" i="22"/>
  <c r="L110" i="22"/>
  <c r="R131" i="22"/>
  <c r="L215" i="22"/>
  <c r="P242" i="22"/>
  <c r="K248" i="22"/>
  <c r="W248" i="22" s="1"/>
  <c r="AD248" i="22" s="1"/>
  <c r="AC461" i="10"/>
  <c r="AC479" i="10"/>
  <c r="AC523" i="10"/>
  <c r="AC548" i="10"/>
  <c r="AC438" i="10"/>
  <c r="AC449" i="10"/>
  <c r="AC483" i="10"/>
  <c r="AC494" i="10"/>
  <c r="AC513" i="10"/>
  <c r="AC525" i="10"/>
  <c r="AC538" i="10"/>
  <c r="AC554" i="10"/>
  <c r="AC557" i="10"/>
  <c r="AC440" i="10"/>
  <c r="AC442" i="10"/>
  <c r="AC443" i="10"/>
  <c r="AC455" i="10"/>
  <c r="AC467" i="10"/>
  <c r="AC468" i="10"/>
  <c r="AC529" i="10"/>
  <c r="AC457" i="10"/>
  <c r="AC471" i="10"/>
  <c r="AC517" i="10"/>
  <c r="AC447" i="10"/>
  <c r="AC473" i="10"/>
  <c r="AC474" i="10"/>
  <c r="AC475" i="10"/>
  <c r="AC478" i="10"/>
  <c r="AC489" i="10"/>
  <c r="AC492" i="10"/>
  <c r="AC498" i="10"/>
  <c r="AC500" i="10"/>
  <c r="AC509" i="10"/>
  <c r="AC511" i="10"/>
  <c r="AC533" i="10"/>
  <c r="AC766" i="10"/>
  <c r="AC839" i="10"/>
  <c r="AC552" i="10"/>
  <c r="AC553" i="10"/>
  <c r="AC577" i="10"/>
  <c r="AC593" i="10"/>
  <c r="AC596" i="10"/>
  <c r="AC621" i="10"/>
  <c r="AC642" i="10"/>
  <c r="AC644" i="10"/>
  <c r="AC645" i="10"/>
  <c r="AC667" i="10"/>
  <c r="AC679" i="10"/>
  <c r="AC680" i="10"/>
  <c r="AC681" i="10"/>
  <c r="AC702" i="10"/>
  <c r="AC723" i="10"/>
  <c r="AC748" i="10"/>
  <c r="AC749" i="10"/>
  <c r="AC768" i="10"/>
  <c r="AC798" i="10"/>
  <c r="AC823" i="10"/>
  <c r="AC824" i="10"/>
  <c r="AC825" i="10"/>
  <c r="AC862" i="10"/>
  <c r="AC882" i="10"/>
  <c r="AC610" i="10"/>
  <c r="AC706" i="10"/>
  <c r="AC707" i="10"/>
  <c r="AC724" i="10"/>
  <c r="AC780" i="10"/>
  <c r="AC804" i="10"/>
  <c r="AC805" i="10"/>
  <c r="AC842" i="10"/>
  <c r="AC843" i="10"/>
  <c r="AC863" i="10"/>
  <c r="AC921" i="10"/>
  <c r="AC922" i="10"/>
  <c r="AC937" i="10"/>
  <c r="AC544" i="10"/>
  <c r="AC559" i="10"/>
  <c r="AC584" i="10"/>
  <c r="AC585" i="10"/>
  <c r="AC623" i="10"/>
  <c r="AC637" i="10"/>
  <c r="AC660" i="10"/>
  <c r="AC661" i="10"/>
  <c r="AC670" i="10"/>
  <c r="AC671" i="10"/>
  <c r="AC692" i="10"/>
  <c r="AC694" i="10"/>
  <c r="AC713" i="10"/>
  <c r="AC726" i="10"/>
  <c r="AC728" i="10"/>
  <c r="AC742" i="10"/>
  <c r="AC771" i="10"/>
  <c r="AC772" i="10"/>
  <c r="AC806" i="10"/>
  <c r="AC871" i="10"/>
  <c r="AC910" i="10"/>
  <c r="AC587" i="10"/>
  <c r="AC588" i="10"/>
  <c r="AC614" i="10"/>
  <c r="AC664" i="10"/>
  <c r="AC695" i="10"/>
  <c r="AC697" i="10"/>
  <c r="AC717" i="10"/>
  <c r="AC729" i="10"/>
  <c r="AC743" i="10"/>
  <c r="AC760" i="10"/>
  <c r="AC761" i="10"/>
  <c r="AC773" i="10"/>
  <c r="AC774" i="10"/>
  <c r="AC887" i="10"/>
  <c r="AC927" i="10"/>
  <c r="AC944" i="10"/>
  <c r="AC561" i="10"/>
  <c r="AC591" i="10"/>
  <c r="AC603" i="10"/>
  <c r="AC618" i="10"/>
  <c r="AC674" i="10"/>
  <c r="AC676" i="10"/>
  <c r="AC689" i="10"/>
  <c r="AC719" i="10"/>
  <c r="AC745" i="10"/>
  <c r="AC764" i="10"/>
  <c r="AC784" i="10"/>
  <c r="AC786" i="10"/>
  <c r="AC787" i="10"/>
  <c r="AC788" i="10"/>
  <c r="AC836" i="10"/>
  <c r="AC850" i="10"/>
  <c r="AC878" i="10"/>
  <c r="AC890" i="10"/>
  <c r="AC914" i="10"/>
  <c r="AC915" i="10"/>
  <c r="AC916" i="10"/>
  <c r="AC940" i="10"/>
  <c r="AC941" i="10"/>
  <c r="AC981" i="10"/>
  <c r="AC983" i="10"/>
  <c r="AC1086" i="10"/>
  <c r="AC1101" i="10"/>
  <c r="AC1115" i="10"/>
  <c r="AC1198" i="10"/>
  <c r="AC956" i="10"/>
  <c r="AC958" i="10"/>
  <c r="AC973" i="10"/>
  <c r="AC997" i="10"/>
  <c r="AC1015" i="10"/>
  <c r="AC1017" i="10"/>
  <c r="AC1089" i="10"/>
  <c r="AC1104" i="10"/>
  <c r="AC1116" i="10"/>
  <c r="AC1140" i="10"/>
  <c r="AC1201" i="10"/>
  <c r="AC1221" i="10"/>
  <c r="AC1199" i="10"/>
  <c r="AC1224" i="10"/>
  <c r="AC1225" i="10"/>
  <c r="AC962" i="10"/>
  <c r="AC1092" i="10"/>
  <c r="AC949" i="10"/>
  <c r="AC976" i="10"/>
  <c r="AC989" i="10"/>
  <c r="AC990" i="10"/>
  <c r="AC1006" i="10"/>
  <c r="AC1007" i="10"/>
  <c r="AC1035" i="10"/>
  <c r="AC1042" i="10"/>
  <c r="AC1055" i="10"/>
  <c r="AC1082" i="10"/>
  <c r="AC1095" i="10"/>
  <c r="AC1107" i="10"/>
  <c r="AC1122" i="10"/>
  <c r="AC1132" i="10"/>
  <c r="AC1158" i="10"/>
  <c r="AC1172" i="10"/>
  <c r="AC1187" i="10"/>
  <c r="AC1203" i="10"/>
  <c r="AC1214" i="10"/>
  <c r="AC1234" i="10"/>
  <c r="AC950" i="10"/>
  <c r="AC951" i="10"/>
  <c r="AC1011" i="10"/>
  <c r="AC1061" i="10"/>
  <c r="AC1096" i="10"/>
  <c r="AC1147" i="10"/>
  <c r="AC1160" i="10"/>
  <c r="AC931" i="10"/>
  <c r="AC939" i="10"/>
  <c r="AC966" i="10"/>
  <c r="AC1111" i="10"/>
  <c r="AC1163" i="10"/>
  <c r="AC1176" i="10"/>
  <c r="AC1192" i="10"/>
  <c r="AC1193" i="10"/>
  <c r="AC1207" i="10"/>
  <c r="AC1211" i="10"/>
  <c r="AC1232" i="10"/>
  <c r="AC1247" i="10"/>
  <c r="AC1290" i="10"/>
  <c r="AC1291" i="10"/>
  <c r="AC1292" i="10"/>
  <c r="AC1295" i="10"/>
  <c r="AC1319" i="10"/>
  <c r="AC1333" i="10"/>
  <c r="AC1358" i="10"/>
  <c r="AC1442" i="10"/>
  <c r="AC1481" i="10"/>
  <c r="AC1345" i="10"/>
  <c r="AC1430" i="10"/>
  <c r="AC1251" i="10"/>
  <c r="AC1265" i="10"/>
  <c r="AC1311" i="10"/>
  <c r="AC1336" i="10"/>
  <c r="AC1346" i="10"/>
  <c r="AC1365" i="10"/>
  <c r="AC1376" i="10"/>
  <c r="AC1387" i="10"/>
  <c r="AC1399" i="10"/>
  <c r="AC1457" i="10"/>
  <c r="AC1468" i="10"/>
  <c r="AC1473" i="10"/>
  <c r="AC1484" i="10"/>
  <c r="AC1511" i="10"/>
  <c r="AC1512" i="10"/>
  <c r="AC1279" i="10"/>
  <c r="AC1298" i="10"/>
  <c r="AC1314" i="10"/>
  <c r="AC1338" i="10"/>
  <c r="AC1210" i="10"/>
  <c r="AC1255" i="10"/>
  <c r="AC1256" i="10"/>
  <c r="AC1349" i="10"/>
  <c r="AC1350" i="10"/>
  <c r="AC1380" i="10"/>
  <c r="AC1479" i="10"/>
  <c r="AC1504" i="10"/>
  <c r="AC1519" i="10"/>
  <c r="AC1523" i="10"/>
  <c r="AC1219" i="10"/>
  <c r="AC1286" i="10"/>
  <c r="AC1288" i="10"/>
  <c r="AC1307" i="10"/>
  <c r="AC1354" i="10"/>
  <c r="AC1355" i="10"/>
  <c r="AC1408" i="10"/>
  <c r="AC1414" i="10"/>
  <c r="AC1436" i="10"/>
  <c r="AC1439" i="10"/>
  <c r="AC1463" i="10"/>
  <c r="AC1464" i="10"/>
  <c r="AC1492" i="10"/>
  <c r="AC886" i="10"/>
  <c r="AC482" i="10"/>
  <c r="AC515" i="10"/>
  <c r="AC1038" i="10"/>
  <c r="AC485" i="10"/>
  <c r="AC634" i="10"/>
  <c r="AC708" i="10"/>
  <c r="AC709" i="10"/>
  <c r="AC747" i="10"/>
  <c r="AC830" i="10"/>
  <c r="AC454" i="10"/>
  <c r="AC476" i="10"/>
  <c r="AC540" i="10"/>
  <c r="AC583" i="10"/>
  <c r="AC678" i="10"/>
  <c r="AC699" i="10"/>
  <c r="AC436" i="10"/>
  <c r="AC486" i="10"/>
  <c r="AC505" i="10"/>
  <c r="AC558" i="10"/>
  <c r="AC567" i="10"/>
  <c r="AC785" i="10"/>
  <c r="AC463" i="10"/>
  <c r="AC469" i="10"/>
  <c r="AC514" i="10"/>
  <c r="AC778" i="10"/>
  <c r="AC792" i="10"/>
  <c r="AC853" i="10"/>
  <c r="AC904" i="10"/>
  <c r="AC490" i="10"/>
  <c r="AC846" i="10"/>
  <c r="AC502" i="10"/>
  <c r="AC545" i="10"/>
  <c r="AC550" i="10"/>
  <c r="AC701" i="10"/>
  <c r="AC733" i="10"/>
  <c r="AC433" i="10"/>
  <c r="AC448" i="10"/>
  <c r="AC465" i="10"/>
  <c r="AC466" i="10"/>
  <c r="AC527" i="10"/>
  <c r="AC531" i="10"/>
  <c r="AC539" i="10"/>
  <c r="AC543" i="10"/>
  <c r="AC560" i="10"/>
  <c r="AC575" i="10"/>
  <c r="AC580" i="10"/>
  <c r="AC619" i="10"/>
  <c r="AC624" i="10"/>
  <c r="AC638" i="10"/>
  <c r="AC683" i="10"/>
  <c r="AC714" i="10"/>
  <c r="AC769" i="10"/>
  <c r="AC797" i="10"/>
  <c r="AC833" i="10"/>
  <c r="AC891" i="10"/>
  <c r="AC912" i="10"/>
  <c r="AC923" i="10"/>
  <c r="AC510" i="10"/>
  <c r="AC536" i="10"/>
  <c r="AC566" i="10"/>
  <c r="AC571" i="10"/>
  <c r="AC639" i="10"/>
  <c r="AC690" i="10"/>
  <c r="AC698" i="10"/>
  <c r="AC720" i="10"/>
  <c r="AC762" i="10"/>
  <c r="AC828" i="10"/>
  <c r="AC834" i="10"/>
  <c r="AC961" i="10"/>
  <c r="AC1078" i="10"/>
  <c r="AC1085" i="10"/>
  <c r="AC1097" i="10"/>
  <c r="AC470" i="10"/>
  <c r="AC491" i="10"/>
  <c r="AC497" i="10"/>
  <c r="AC519" i="10"/>
  <c r="AC524" i="10"/>
  <c r="AC562" i="10"/>
  <c r="AC594" i="10"/>
  <c r="AC626" i="10"/>
  <c r="AC646" i="10"/>
  <c r="AC673" i="10"/>
  <c r="AC687" i="10"/>
  <c r="AC704" i="10"/>
  <c r="AC711" i="10"/>
  <c r="AC736" i="10"/>
  <c r="AC751" i="10"/>
  <c r="AC757" i="10"/>
  <c r="AC782" i="10"/>
  <c r="AC802" i="10"/>
  <c r="AC867" i="10"/>
  <c r="AC892" i="10"/>
  <c r="AC945" i="10"/>
  <c r="AC1020" i="10"/>
  <c r="AC1080" i="10"/>
  <c r="AC520" i="10"/>
  <c r="AC534" i="10"/>
  <c r="AC555" i="10"/>
  <c r="AC657" i="10"/>
  <c r="AC658" i="10"/>
  <c r="AC662" i="10"/>
  <c r="AC732" i="10"/>
  <c r="AC735" i="10"/>
  <c r="AC754" i="10"/>
  <c r="AC758" i="10"/>
  <c r="AC852" i="10"/>
  <c r="AC861" i="10"/>
  <c r="AC869" i="10"/>
  <c r="AC877" i="10"/>
  <c r="AC926" i="10"/>
  <c r="AC946" i="10"/>
  <c r="AC1073" i="10"/>
  <c r="AC589" i="10"/>
  <c r="AC616" i="10"/>
  <c r="AC630" i="10"/>
  <c r="AC641" i="10"/>
  <c r="AC643" i="10"/>
  <c r="AC685" i="10"/>
  <c r="AC715" i="10"/>
  <c r="AC881" i="10"/>
  <c r="AC898" i="10"/>
  <c r="AC952" i="10"/>
  <c r="AC953" i="10"/>
  <c r="AC998" i="10"/>
  <c r="AC999" i="10"/>
  <c r="AC1019" i="10"/>
  <c r="AC598" i="10"/>
  <c r="AC604" i="10"/>
  <c r="AC631" i="10"/>
  <c r="AC635" i="10"/>
  <c r="AC652" i="10"/>
  <c r="AC740" i="10"/>
  <c r="AC746" i="10"/>
  <c r="AC756" i="10"/>
  <c r="AC800" i="10"/>
  <c r="AC837" i="10"/>
  <c r="AC876" i="10"/>
  <c r="AC907" i="10"/>
  <c r="AC942" i="10"/>
  <c r="AC971" i="10"/>
  <c r="AC1029" i="10"/>
  <c r="AC1243" i="10"/>
  <c r="AC1182" i="10"/>
  <c r="AC1276" i="10"/>
  <c r="AC1223" i="10"/>
  <c r="AC1235" i="10"/>
  <c r="AC1294" i="10"/>
  <c r="AC1306" i="10"/>
  <c r="AC775" i="10"/>
  <c r="AC809" i="10"/>
  <c r="AC813" i="10"/>
  <c r="AC816" i="10"/>
  <c r="AC870" i="10"/>
  <c r="AC888" i="10"/>
  <c r="AC902" i="10"/>
  <c r="AC928" i="10"/>
  <c r="AC954" i="10"/>
  <c r="AC980" i="10"/>
  <c r="AC1041" i="10"/>
  <c r="AC1065" i="10"/>
  <c r="AC1067" i="10"/>
  <c r="AC783" i="10"/>
  <c r="AC815" i="10"/>
  <c r="AC817" i="10"/>
  <c r="AC822" i="10"/>
  <c r="AC832" i="10"/>
  <c r="AC840" i="10"/>
  <c r="AC855" i="10"/>
  <c r="AC864" i="10"/>
  <c r="AC875" i="10"/>
  <c r="AC883" i="10"/>
  <c r="AC903" i="10"/>
  <c r="AC925" i="10"/>
  <c r="AC934" i="10"/>
  <c r="AC955" i="10"/>
  <c r="AC996" i="10"/>
  <c r="AC1032" i="10"/>
  <c r="AC1050" i="10"/>
  <c r="AC1102" i="10"/>
  <c r="AC1114" i="10"/>
  <c r="AC1134" i="10"/>
  <c r="AC1151" i="10"/>
  <c r="AC1177" i="10"/>
  <c r="AC1189" i="10"/>
  <c r="AC1009" i="10"/>
  <c r="AC1014" i="10"/>
  <c r="AC1026" i="10"/>
  <c r="AC1027" i="10"/>
  <c r="AC1139" i="10"/>
  <c r="AC936" i="10"/>
  <c r="AC947" i="10"/>
  <c r="AC1030" i="10"/>
  <c r="AC1046" i="10"/>
  <c r="AC1062" i="10"/>
  <c r="AC1071" i="10"/>
  <c r="AC1128" i="10"/>
  <c r="AC1153" i="10"/>
  <c r="AC1229" i="10"/>
  <c r="AC1001" i="10"/>
  <c r="AC1005" i="10"/>
  <c r="AC1016" i="10"/>
  <c r="AC1031" i="10"/>
  <c r="AC1044" i="10"/>
  <c r="AC1048" i="10"/>
  <c r="AC1054" i="10"/>
  <c r="AC1076" i="10"/>
  <c r="AC1091" i="10"/>
  <c r="AC1112" i="10"/>
  <c r="AC1124" i="10"/>
  <c r="AC1129" i="10"/>
  <c r="AC1133" i="10"/>
  <c r="AC1141" i="10"/>
  <c r="AC1174" i="10"/>
  <c r="AC1230" i="10"/>
  <c r="AC1269" i="10"/>
  <c r="AC987" i="10"/>
  <c r="AC995" i="10"/>
  <c r="AC1040" i="10"/>
  <c r="AC1052" i="10"/>
  <c r="AC1064" i="10"/>
  <c r="AC1113" i="10"/>
  <c r="AC1117" i="10"/>
  <c r="AC1130" i="10"/>
  <c r="AC1137" i="10"/>
  <c r="AC1165" i="10"/>
  <c r="AC1197" i="10"/>
  <c r="AC1263" i="10"/>
  <c r="AC1145" i="10"/>
  <c r="AC1166" i="10"/>
  <c r="AC1173" i="10"/>
  <c r="AC1179" i="10"/>
  <c r="AC1212" i="10"/>
  <c r="AC1239" i="10"/>
  <c r="AC1244" i="10"/>
  <c r="AC1249" i="10"/>
  <c r="AC1271" i="10"/>
  <c r="AC1169" i="10"/>
  <c r="AC1213" i="10"/>
  <c r="AC1281" i="10"/>
  <c r="AC1285" i="10"/>
  <c r="AC1300" i="10"/>
  <c r="AC1181" i="10"/>
  <c r="AC1237" i="10"/>
  <c r="AC1246" i="10"/>
  <c r="AC1250" i="10"/>
  <c r="AC1228" i="10"/>
  <c r="AC1233" i="10"/>
  <c r="AC1278" i="10"/>
  <c r="AC1282" i="10"/>
  <c r="AC1293" i="10"/>
  <c r="AC1323" i="10"/>
  <c r="AC1342" i="10"/>
  <c r="AC1372" i="10"/>
  <c r="AC1392" i="10"/>
  <c r="AC1397" i="10"/>
  <c r="AC1428" i="10"/>
  <c r="AC1447" i="10"/>
  <c r="AC1466" i="10"/>
  <c r="AC1475" i="10"/>
  <c r="AC1490" i="10"/>
  <c r="AC1516" i="10"/>
  <c r="AC1356" i="10"/>
  <c r="AC1312" i="10"/>
  <c r="AC1326" i="10"/>
  <c r="AC1340" i="10"/>
  <c r="AC1352" i="10"/>
  <c r="AC1389" i="10"/>
  <c r="AC1443" i="10"/>
  <c r="AC1462" i="10"/>
  <c r="AC1472" i="10"/>
  <c r="AC1398" i="10"/>
  <c r="AC1418" i="10"/>
  <c r="AC1324" i="10"/>
  <c r="AC1362" i="10"/>
  <c r="AC1400" i="10"/>
  <c r="AC1420" i="10"/>
  <c r="AC1470" i="10"/>
  <c r="AC1301" i="10"/>
  <c r="AC1304" i="10"/>
  <c r="AC1317" i="10"/>
  <c r="AC1320" i="10"/>
  <c r="AC1331" i="10"/>
  <c r="AC1357" i="10"/>
  <c r="AC1364" i="10"/>
  <c r="AC1401" i="10"/>
  <c r="AC1431" i="10"/>
  <c r="AC1435" i="10"/>
  <c r="AC1451" i="10"/>
  <c r="AC1483" i="10"/>
  <c r="AC1500" i="10"/>
  <c r="AC1520" i="10"/>
  <c r="AC1359" i="10"/>
  <c r="AC1360" i="10"/>
  <c r="AC1363" i="10"/>
  <c r="AC1369" i="10"/>
  <c r="AC1404" i="10"/>
  <c r="AC1412" i="10"/>
  <c r="AC1423" i="10"/>
  <c r="AC1429" i="10"/>
  <c r="AC1480" i="10"/>
  <c r="AC1495" i="10"/>
  <c r="AC1502" i="10"/>
  <c r="AC1507" i="10"/>
  <c r="AC1513" i="10"/>
  <c r="AC1524" i="10"/>
  <c r="AC1461" i="10"/>
  <c r="AC1474" i="10"/>
  <c r="AC1487" i="10"/>
  <c r="N259" i="22"/>
  <c r="J12" i="22"/>
  <c r="L35" i="22"/>
  <c r="Q46" i="22"/>
  <c r="P59" i="22"/>
  <c r="N62" i="22"/>
  <c r="N66" i="22"/>
  <c r="T70" i="22"/>
  <c r="L72" i="22"/>
  <c r="T74" i="22"/>
  <c r="P115" i="22"/>
  <c r="L115" i="22"/>
  <c r="J115" i="22"/>
  <c r="P139" i="22"/>
  <c r="R139" i="22"/>
  <c r="O166" i="22"/>
  <c r="K166" i="22"/>
  <c r="I181" i="22"/>
  <c r="M183" i="22"/>
  <c r="S244" i="22"/>
  <c r="K8" i="22"/>
  <c r="K10" i="22"/>
  <c r="N12" i="22"/>
  <c r="Z12" i="22" s="1"/>
  <c r="AG12" i="22" s="1"/>
  <c r="O14" i="22"/>
  <c r="J23" i="22"/>
  <c r="L27" i="22"/>
  <c r="P32" i="22"/>
  <c r="Q35" i="22"/>
  <c r="T39" i="22"/>
  <c r="K40" i="22"/>
  <c r="R43" i="22"/>
  <c r="I46" i="22"/>
  <c r="L48" i="22"/>
  <c r="J50" i="22"/>
  <c r="T62" i="22"/>
  <c r="T66" i="22"/>
  <c r="J70" i="22"/>
  <c r="V70" i="22" s="1"/>
  <c r="AC70" i="22" s="1"/>
  <c r="R72" i="22"/>
  <c r="J74" i="22"/>
  <c r="V74" i="22" s="1"/>
  <c r="AC74" i="22" s="1"/>
  <c r="L78" i="22"/>
  <c r="L82" i="22"/>
  <c r="O118" i="22"/>
  <c r="T118" i="22"/>
  <c r="K118" i="22"/>
  <c r="R118" i="22"/>
  <c r="J118" i="22"/>
  <c r="V118" i="22" s="1"/>
  <c r="AC118" i="22" s="1"/>
  <c r="O126" i="22"/>
  <c r="L126" i="22"/>
  <c r="X126" i="22" s="1"/>
  <c r="AE126" i="22" s="1"/>
  <c r="T126" i="22"/>
  <c r="K126" i="22"/>
  <c r="T130" i="22"/>
  <c r="L130" i="22"/>
  <c r="J139" i="22"/>
  <c r="R146" i="22"/>
  <c r="O146" i="22"/>
  <c r="R154" i="22"/>
  <c r="O154" i="22"/>
  <c r="R166" i="22"/>
  <c r="Q257" i="22"/>
  <c r="N257" i="22"/>
  <c r="K257" i="22"/>
  <c r="O12" i="22"/>
  <c r="T35" i="22"/>
  <c r="T72" i="22"/>
  <c r="P86" i="22"/>
  <c r="Q86" i="22"/>
  <c r="L86" i="22"/>
  <c r="R92" i="22"/>
  <c r="T92" i="22"/>
  <c r="M92" i="22"/>
  <c r="P101" i="22"/>
  <c r="P105" i="22"/>
  <c r="L105" i="22"/>
  <c r="K105" i="22"/>
  <c r="P123" i="22"/>
  <c r="L123" i="22"/>
  <c r="O128" i="22"/>
  <c r="T128" i="22"/>
  <c r="O150" i="22"/>
  <c r="P150" i="22"/>
  <c r="L150" i="22"/>
  <c r="R190" i="22"/>
  <c r="J190" i="22"/>
  <c r="V190" i="22" s="1"/>
  <c r="AC190" i="22" s="1"/>
  <c r="I12" i="22"/>
  <c r="S12" i="22"/>
  <c r="Q23" i="22"/>
  <c r="P24" i="22"/>
  <c r="J35" i="22"/>
  <c r="V35" i="22" s="1"/>
  <c r="AC35" i="22" s="1"/>
  <c r="P46" i="22"/>
  <c r="R48" i="22"/>
  <c r="Q50" i="22"/>
  <c r="Q70" i="22"/>
  <c r="I72" i="22"/>
  <c r="Q74" i="22"/>
  <c r="J86" i="22"/>
  <c r="L92" i="22"/>
  <c r="R98" i="22"/>
  <c r="X98" i="22" s="1"/>
  <c r="AE98" i="22" s="1"/>
  <c r="M98" i="22"/>
  <c r="M100" i="22"/>
  <c r="M104" i="22"/>
  <c r="R105" i="22"/>
  <c r="P106" i="22"/>
  <c r="V106" i="22" s="1"/>
  <c r="AC106" i="22" s="1"/>
  <c r="O106" i="22"/>
  <c r="P107" i="22"/>
  <c r="L107" i="22"/>
  <c r="X107" i="22" s="1"/>
  <c r="AE107" i="22" s="1"/>
  <c r="J107" i="22"/>
  <c r="J123" i="22"/>
  <c r="N128" i="22"/>
  <c r="O134" i="22"/>
  <c r="L134" i="22"/>
  <c r="J134" i="22"/>
  <c r="J150" i="22"/>
  <c r="O174" i="22"/>
  <c r="L195" i="22"/>
  <c r="P210" i="22"/>
  <c r="R210" i="22"/>
  <c r="L210" i="22"/>
  <c r="N241" i="22"/>
  <c r="I241" i="22"/>
  <c r="T249" i="22"/>
  <c r="Z249" i="22" s="1"/>
  <c r="AG249" i="22" s="1"/>
  <c r="Q249" i="22"/>
  <c r="W249" i="22" s="1"/>
  <c r="AD249" i="22" s="1"/>
  <c r="J249" i="22"/>
  <c r="O249" i="22"/>
  <c r="I249" i="22"/>
  <c r="R88" i="22"/>
  <c r="T90" i="22"/>
  <c r="P110" i="22"/>
  <c r="P142" i="22"/>
  <c r="T225" i="22"/>
  <c r="Q233" i="22"/>
  <c r="W233" i="22" s="1"/>
  <c r="AD233" i="22" s="1"/>
  <c r="T240" i="22"/>
  <c r="T248" i="22"/>
  <c r="I88" i="22"/>
  <c r="T88" i="22"/>
  <c r="J90" i="22"/>
  <c r="V90" i="22" s="1"/>
  <c r="AC90" i="22" s="1"/>
  <c r="J110" i="22"/>
  <c r="R110" i="22"/>
  <c r="N112" i="22"/>
  <c r="J185" i="22"/>
  <c r="V185" i="22" s="1"/>
  <c r="AC185" i="22" s="1"/>
  <c r="R215" i="22"/>
  <c r="J221" i="22"/>
  <c r="T222" i="22"/>
  <c r="I225" i="22"/>
  <c r="P230" i="22"/>
  <c r="J233" i="22"/>
  <c r="K240" i="22"/>
  <c r="I248" i="22"/>
  <c r="K259" i="22"/>
  <c r="W259" i="22" s="1"/>
  <c r="AD259" i="22" s="1"/>
  <c r="Q13" i="22"/>
  <c r="M16" i="22"/>
  <c r="M18" i="22"/>
  <c r="R18" i="22"/>
  <c r="R28" i="22"/>
  <c r="N31" i="22"/>
  <c r="Z31" i="22" s="1"/>
  <c r="AG31" i="22" s="1"/>
  <c r="Q52" i="22"/>
  <c r="N58" i="22"/>
  <c r="Z58" i="22" s="1"/>
  <c r="AG58" i="22" s="1"/>
  <c r="T114" i="22"/>
  <c r="L114" i="22"/>
  <c r="R114" i="22"/>
  <c r="K114" i="22"/>
  <c r="T122" i="22"/>
  <c r="L122" i="22"/>
  <c r="R122" i="22"/>
  <c r="K122" i="22"/>
  <c r="T178" i="22"/>
  <c r="L178" i="22"/>
  <c r="P178" i="22"/>
  <c r="J178" i="22"/>
  <c r="O178" i="22"/>
  <c r="K178" i="22"/>
  <c r="M8" i="22"/>
  <c r="R8" i="22"/>
  <c r="O11" i="22"/>
  <c r="S16" i="22"/>
  <c r="I18" i="22"/>
  <c r="S18" i="22"/>
  <c r="I20" i="22"/>
  <c r="S20" i="22"/>
  <c r="I22" i="22"/>
  <c r="N27" i="22"/>
  <c r="K28" i="22"/>
  <c r="I31" i="22"/>
  <c r="N39" i="22"/>
  <c r="I54" i="22"/>
  <c r="P54" i="22"/>
  <c r="Q56" i="22"/>
  <c r="I58" i="22"/>
  <c r="P58" i="22"/>
  <c r="M64" i="22"/>
  <c r="T64" i="22"/>
  <c r="L64" i="22"/>
  <c r="X64" i="22" s="1"/>
  <c r="AE64" i="22" s="1"/>
  <c r="T73" i="22"/>
  <c r="O73" i="22"/>
  <c r="P91" i="22"/>
  <c r="N91" i="22"/>
  <c r="J122" i="22"/>
  <c r="R178" i="22"/>
  <c r="J209" i="22"/>
  <c r="R209" i="22"/>
  <c r="M209" i="22"/>
  <c r="Q7" i="22"/>
  <c r="I8" i="22"/>
  <c r="N8" i="22"/>
  <c r="Z8" i="22" s="1"/>
  <c r="AG8" i="22" s="1"/>
  <c r="S8" i="22"/>
  <c r="I10" i="22"/>
  <c r="N10" i="22"/>
  <c r="Z10" i="22" s="1"/>
  <c r="AG10" i="22" s="1"/>
  <c r="S10" i="22"/>
  <c r="I11" i="22"/>
  <c r="P11" i="22"/>
  <c r="K12" i="22"/>
  <c r="Q12" i="22"/>
  <c r="L13" i="22"/>
  <c r="K14" i="22"/>
  <c r="Q14" i="22"/>
  <c r="J16" i="22"/>
  <c r="O16" i="22"/>
  <c r="J18" i="22"/>
  <c r="O18" i="22"/>
  <c r="J20" i="22"/>
  <c r="O20" i="22"/>
  <c r="J22" i="22"/>
  <c r="P22" i="22"/>
  <c r="L23" i="22"/>
  <c r="T23" i="22"/>
  <c r="Z23" i="22" s="1"/>
  <c r="AG23" i="22" s="1"/>
  <c r="K24" i="22"/>
  <c r="O26" i="22"/>
  <c r="I27" i="22"/>
  <c r="P27" i="22"/>
  <c r="L28" i="22"/>
  <c r="J31" i="22"/>
  <c r="Q31" i="22"/>
  <c r="R32" i="22"/>
  <c r="Q33" i="22"/>
  <c r="N34" i="22"/>
  <c r="N35" i="22"/>
  <c r="K36" i="22"/>
  <c r="I39" i="22"/>
  <c r="P39" i="22"/>
  <c r="P40" i="22"/>
  <c r="L43" i="22"/>
  <c r="L46" i="22"/>
  <c r="T46" i="22"/>
  <c r="Z46" i="22" s="1"/>
  <c r="AG46" i="22" s="1"/>
  <c r="L50" i="22"/>
  <c r="T50" i="22"/>
  <c r="Z50" i="22" s="1"/>
  <c r="AG50" i="22" s="1"/>
  <c r="J54" i="22"/>
  <c r="Q54" i="22"/>
  <c r="I56" i="22"/>
  <c r="R56" i="22"/>
  <c r="J58" i="22"/>
  <c r="Q58" i="22"/>
  <c r="Q62" i="22"/>
  <c r="J62" i="22"/>
  <c r="P62" i="22"/>
  <c r="I62" i="22"/>
  <c r="I64" i="22"/>
  <c r="Q66" i="22"/>
  <c r="J66" i="22"/>
  <c r="P66" i="22"/>
  <c r="I66" i="22"/>
  <c r="N73" i="22"/>
  <c r="Q78" i="22"/>
  <c r="J78" i="22"/>
  <c r="P78" i="22"/>
  <c r="I78" i="22"/>
  <c r="Q82" i="22"/>
  <c r="J82" i="22"/>
  <c r="P82" i="22"/>
  <c r="I82" i="22"/>
  <c r="T89" i="22"/>
  <c r="Z89" i="22" s="1"/>
  <c r="AG89" i="22" s="1"/>
  <c r="O89" i="22"/>
  <c r="P95" i="22"/>
  <c r="L95" i="22"/>
  <c r="O114" i="22"/>
  <c r="O122" i="22"/>
  <c r="N180" i="22"/>
  <c r="O202" i="22"/>
  <c r="J208" i="22"/>
  <c r="N208" i="22"/>
  <c r="T208" i="22"/>
  <c r="R208" i="22"/>
  <c r="R216" i="22"/>
  <c r="J216" i="22"/>
  <c r="T245" i="22"/>
  <c r="R16" i="22"/>
  <c r="M20" i="22"/>
  <c r="R20" i="22"/>
  <c r="N22" i="22"/>
  <c r="T22" i="22"/>
  <c r="N54" i="22"/>
  <c r="Z54" i="22" s="1"/>
  <c r="AG54" i="22" s="1"/>
  <c r="P75" i="22"/>
  <c r="N75" i="22"/>
  <c r="L7" i="22"/>
  <c r="M10" i="22"/>
  <c r="R10" i="22"/>
  <c r="K13" i="22"/>
  <c r="I16" i="22"/>
  <c r="N16" i="22"/>
  <c r="Z16" i="22" s="1"/>
  <c r="AG16" i="22" s="1"/>
  <c r="O17" i="22"/>
  <c r="N18" i="22"/>
  <c r="Z18" i="22" s="1"/>
  <c r="AG18" i="22" s="1"/>
  <c r="N20" i="22"/>
  <c r="Z20" i="22" s="1"/>
  <c r="AG20" i="22" s="1"/>
  <c r="O21" i="22"/>
  <c r="O22" i="22"/>
  <c r="R24" i="22"/>
  <c r="X24" i="22" s="1"/>
  <c r="AE24" i="22" s="1"/>
  <c r="Q25" i="22"/>
  <c r="P31" i="22"/>
  <c r="R36" i="22"/>
  <c r="X36" i="22" s="1"/>
  <c r="AE36" i="22" s="1"/>
  <c r="I52" i="22"/>
  <c r="M80" i="22"/>
  <c r="T80" i="22"/>
  <c r="L80" i="22"/>
  <c r="J114" i="22"/>
  <c r="T138" i="22"/>
  <c r="L138" i="22"/>
  <c r="P138" i="22"/>
  <c r="J138" i="22"/>
  <c r="R138" i="22"/>
  <c r="O138" i="22"/>
  <c r="M217" i="22"/>
  <c r="J217" i="22"/>
  <c r="R217" i="22"/>
  <c r="J8" i="22"/>
  <c r="O8" i="22"/>
  <c r="J10" i="22"/>
  <c r="O10" i="22"/>
  <c r="K11" i="22"/>
  <c r="W11" i="22" s="1"/>
  <c r="AD11" i="22" s="1"/>
  <c r="M12" i="22"/>
  <c r="R12" i="22"/>
  <c r="M14" i="22"/>
  <c r="R14" i="22"/>
  <c r="K16" i="22"/>
  <c r="Q16" i="22"/>
  <c r="K18" i="22"/>
  <c r="Q18" i="22"/>
  <c r="K20" i="22"/>
  <c r="Q20" i="22"/>
  <c r="K22" i="22"/>
  <c r="J27" i="22"/>
  <c r="L31" i="22"/>
  <c r="I35" i="22"/>
  <c r="J39" i="22"/>
  <c r="L54" i="22"/>
  <c r="L56" i="22"/>
  <c r="L58" i="22"/>
  <c r="Q64" i="22"/>
  <c r="N65" i="22"/>
  <c r="T65" i="22"/>
  <c r="Q80" i="22"/>
  <c r="N81" i="22"/>
  <c r="T81" i="22"/>
  <c r="Q94" i="22"/>
  <c r="J94" i="22"/>
  <c r="P94" i="22"/>
  <c r="I94" i="22"/>
  <c r="R100" i="22"/>
  <c r="I100" i="22"/>
  <c r="L102" i="22"/>
  <c r="R102" i="22"/>
  <c r="J102" i="22"/>
  <c r="T104" i="22"/>
  <c r="J104" i="22"/>
  <c r="V104" i="22" s="1"/>
  <c r="AC104" i="22" s="1"/>
  <c r="R104" i="22"/>
  <c r="I104" i="22"/>
  <c r="T106" i="22"/>
  <c r="L106" i="22"/>
  <c r="R106" i="22"/>
  <c r="K106" i="22"/>
  <c r="P114" i="22"/>
  <c r="P122" i="22"/>
  <c r="O136" i="22"/>
  <c r="L136" i="22"/>
  <c r="T136" i="22"/>
  <c r="N136" i="22"/>
  <c r="M245" i="22"/>
  <c r="N70" i="22"/>
  <c r="M72" i="22"/>
  <c r="N74" i="22"/>
  <c r="N86" i="22"/>
  <c r="Z86" i="22" s="1"/>
  <c r="AG86" i="22" s="1"/>
  <c r="N90" i="22"/>
  <c r="Q92" i="22"/>
  <c r="P97" i="22"/>
  <c r="Q98" i="22"/>
  <c r="O105" i="22"/>
  <c r="R115" i="22"/>
  <c r="R123" i="22"/>
  <c r="T154" i="22"/>
  <c r="L154" i="22"/>
  <c r="P154" i="22"/>
  <c r="J154" i="22"/>
  <c r="L160" i="22"/>
  <c r="S160" i="22"/>
  <c r="L164" i="22"/>
  <c r="S168" i="22"/>
  <c r="L168" i="22"/>
  <c r="T194" i="22"/>
  <c r="K194" i="22"/>
  <c r="L206" i="22"/>
  <c r="R206" i="22"/>
  <c r="J206" i="22"/>
  <c r="M213" i="22"/>
  <c r="T213" i="22"/>
  <c r="J213" i="22"/>
  <c r="R213" i="22"/>
  <c r="I213" i="22"/>
  <c r="R214" i="22"/>
  <c r="K214" i="22"/>
  <c r="P214" i="22"/>
  <c r="J214" i="22"/>
  <c r="L214" i="22"/>
  <c r="T214" i="22"/>
  <c r="I70" i="22"/>
  <c r="I74" i="22"/>
  <c r="I86" i="22"/>
  <c r="I90" i="22"/>
  <c r="I92" i="22"/>
  <c r="J97" i="22"/>
  <c r="T97" i="22"/>
  <c r="J98" i="22"/>
  <c r="J105" i="22"/>
  <c r="V105" i="22" s="1"/>
  <c r="AC105" i="22" s="1"/>
  <c r="L112" i="22"/>
  <c r="L128" i="22"/>
  <c r="P130" i="22"/>
  <c r="J130" i="22"/>
  <c r="T146" i="22"/>
  <c r="L146" i="22"/>
  <c r="P146" i="22"/>
  <c r="J146" i="22"/>
  <c r="L152" i="22"/>
  <c r="T152" i="22"/>
  <c r="Z152" i="22" s="1"/>
  <c r="AG152" i="22" s="1"/>
  <c r="K154" i="22"/>
  <c r="N160" i="22"/>
  <c r="Z160" i="22" s="1"/>
  <c r="AG160" i="22" s="1"/>
  <c r="I161" i="22"/>
  <c r="L162" i="22"/>
  <c r="X162" i="22" s="1"/>
  <c r="AE162" i="22" s="1"/>
  <c r="T166" i="22"/>
  <c r="L166" i="22"/>
  <c r="P166" i="22"/>
  <c r="J166" i="22"/>
  <c r="N168" i="22"/>
  <c r="Z168" i="22" s="1"/>
  <c r="AG168" i="22" s="1"/>
  <c r="T170" i="22"/>
  <c r="J170" i="22"/>
  <c r="N172" i="22"/>
  <c r="Z172" i="22" s="1"/>
  <c r="AG172" i="22" s="1"/>
  <c r="L176" i="22"/>
  <c r="T182" i="22"/>
  <c r="L182" i="22"/>
  <c r="P182" i="22"/>
  <c r="J182" i="22"/>
  <c r="N192" i="22"/>
  <c r="L192" i="22"/>
  <c r="S194" i="22"/>
  <c r="O206" i="22"/>
  <c r="P213" i="22"/>
  <c r="O214" i="22"/>
  <c r="R220" i="22"/>
  <c r="J220" i="22"/>
  <c r="T239" i="22"/>
  <c r="K239" i="22"/>
  <c r="O239" i="22"/>
  <c r="K134" i="22"/>
  <c r="R134" i="22"/>
  <c r="L139" i="22"/>
  <c r="K150" i="22"/>
  <c r="R150" i="22"/>
  <c r="P169" i="22"/>
  <c r="P200" i="22"/>
  <c r="J200" i="22"/>
  <c r="M223" i="22"/>
  <c r="O228" i="22"/>
  <c r="O237" i="22"/>
  <c r="J237" i="22"/>
  <c r="T241" i="22"/>
  <c r="Q241" i="22"/>
  <c r="K241" i="22"/>
  <c r="O241" i="22"/>
  <c r="J241" i="22"/>
  <c r="R241" i="22"/>
  <c r="R251" i="22"/>
  <c r="X251" i="22" s="1"/>
  <c r="AE251" i="22" s="1"/>
  <c r="K251" i="22"/>
  <c r="P251" i="22"/>
  <c r="J251" i="22"/>
  <c r="T228" i="22"/>
  <c r="M241" i="22"/>
  <c r="Y241" i="22" s="1"/>
  <c r="AF241" i="22" s="1"/>
  <c r="S247" i="22"/>
  <c r="N247" i="22"/>
  <c r="O210" i="22"/>
  <c r="P221" i="22"/>
  <c r="O222" i="22"/>
  <c r="M233" i="22"/>
  <c r="R233" i="22"/>
  <c r="T236" i="22"/>
  <c r="O240" i="22"/>
  <c r="Q242" i="22"/>
  <c r="W242" i="22" s="1"/>
  <c r="AD242" i="22" s="1"/>
  <c r="O257" i="22"/>
  <c r="O259" i="22"/>
  <c r="J210" i="22"/>
  <c r="T221" i="22"/>
  <c r="J222" i="22"/>
  <c r="V222" i="22" s="1"/>
  <c r="AC222" i="22" s="1"/>
  <c r="P225" i="22"/>
  <c r="I233" i="22"/>
  <c r="N233" i="22"/>
  <c r="Z233" i="22" s="1"/>
  <c r="AG233" i="22" s="1"/>
  <c r="S233" i="22"/>
  <c r="I240" i="22"/>
  <c r="P248" i="22"/>
  <c r="M249" i="22"/>
  <c r="R249" i="22"/>
  <c r="J257" i="22"/>
  <c r="R257" i="22"/>
  <c r="J259" i="22"/>
  <c r="R259" i="22"/>
  <c r="M7" i="22"/>
  <c r="O9" i="22"/>
  <c r="R15" i="22"/>
  <c r="X15" i="22" s="1"/>
  <c r="AE15" i="22" s="1"/>
  <c r="N15" i="22"/>
  <c r="J15" i="22"/>
  <c r="R19" i="22"/>
  <c r="N19" i="22"/>
  <c r="J19" i="22"/>
  <c r="Q19" i="22"/>
  <c r="M19" i="22"/>
  <c r="I19" i="22"/>
  <c r="U19" i="22" s="1"/>
  <c r="S41" i="22"/>
  <c r="O41" i="22"/>
  <c r="K41" i="22"/>
  <c r="W41" i="22" s="1"/>
  <c r="AD41" i="22" s="1"/>
  <c r="P41" i="22"/>
  <c r="J41" i="22"/>
  <c r="T41" i="22"/>
  <c r="N41" i="22"/>
  <c r="I41" i="22"/>
  <c r="N85" i="22"/>
  <c r="N87" i="22"/>
  <c r="L96" i="22"/>
  <c r="X96" i="22" s="1"/>
  <c r="AE96" i="22" s="1"/>
  <c r="I7" i="22"/>
  <c r="O7" i="22"/>
  <c r="K9" i="22"/>
  <c r="R13" i="22"/>
  <c r="N13" i="22"/>
  <c r="J13" i="22"/>
  <c r="V13" i="22" s="1"/>
  <c r="AC13" i="22" s="1"/>
  <c r="M13" i="22"/>
  <c r="S13" i="22"/>
  <c r="I15" i="22"/>
  <c r="O15" i="22"/>
  <c r="T15" i="22"/>
  <c r="K17" i="22"/>
  <c r="K19" i="22"/>
  <c r="S19" i="22"/>
  <c r="K21" i="22"/>
  <c r="Q26" i="22"/>
  <c r="M26" i="22"/>
  <c r="I26" i="22"/>
  <c r="R26" i="22"/>
  <c r="L26" i="22"/>
  <c r="P26" i="22"/>
  <c r="K26" i="22"/>
  <c r="S26" i="22"/>
  <c r="Q34" i="22"/>
  <c r="M34" i="22"/>
  <c r="I34" i="22"/>
  <c r="U34" i="22" s="1"/>
  <c r="R34" i="22"/>
  <c r="L34" i="22"/>
  <c r="P34" i="22"/>
  <c r="K34" i="22"/>
  <c r="S34" i="22"/>
  <c r="L41" i="22"/>
  <c r="Q42" i="22"/>
  <c r="M42" i="22"/>
  <c r="I42" i="22"/>
  <c r="R42" i="22"/>
  <c r="L42" i="22"/>
  <c r="P42" i="22"/>
  <c r="K42" i="22"/>
  <c r="S42" i="22"/>
  <c r="Q45" i="22"/>
  <c r="I45" i="22"/>
  <c r="R45" i="22"/>
  <c r="J45" i="22"/>
  <c r="Q47" i="22"/>
  <c r="M47" i="22"/>
  <c r="I47" i="22"/>
  <c r="T47" i="22"/>
  <c r="O47" i="22"/>
  <c r="J47" i="22"/>
  <c r="V47" i="22" s="1"/>
  <c r="AC47" i="22" s="1"/>
  <c r="S47" i="22"/>
  <c r="L47" i="22"/>
  <c r="R47" i="22"/>
  <c r="K47" i="22"/>
  <c r="Q63" i="22"/>
  <c r="M63" i="22"/>
  <c r="I63" i="22"/>
  <c r="T63" i="22"/>
  <c r="O63" i="22"/>
  <c r="J63" i="22"/>
  <c r="V63" i="22" s="1"/>
  <c r="AC63" i="22" s="1"/>
  <c r="S63" i="22"/>
  <c r="L63" i="22"/>
  <c r="R63" i="22"/>
  <c r="K63" i="22"/>
  <c r="Q79" i="22"/>
  <c r="M79" i="22"/>
  <c r="I79" i="22"/>
  <c r="T79" i="22"/>
  <c r="O79" i="22"/>
  <c r="J79" i="22"/>
  <c r="V79" i="22" s="1"/>
  <c r="AC79" i="22" s="1"/>
  <c r="S79" i="22"/>
  <c r="L79" i="22"/>
  <c r="R79" i="22"/>
  <c r="K79" i="22"/>
  <c r="M93" i="22"/>
  <c r="I93" i="22"/>
  <c r="S93" i="22"/>
  <c r="K93" i="22"/>
  <c r="Q99" i="22"/>
  <c r="M99" i="22"/>
  <c r="I99" i="22"/>
  <c r="P99" i="22"/>
  <c r="K99" i="22"/>
  <c r="T99" i="22"/>
  <c r="N99" i="22"/>
  <c r="S99" i="22"/>
  <c r="L99" i="22"/>
  <c r="R99" i="22"/>
  <c r="J99" i="22"/>
  <c r="R9" i="22"/>
  <c r="N9" i="22"/>
  <c r="J9" i="22"/>
  <c r="V9" i="22" s="1"/>
  <c r="AC9" i="22" s="1"/>
  <c r="M9" i="22"/>
  <c r="S9" i="22"/>
  <c r="Q30" i="22"/>
  <c r="M30" i="22"/>
  <c r="I30" i="22"/>
  <c r="R30" i="22"/>
  <c r="L30" i="22"/>
  <c r="P30" i="22"/>
  <c r="K30" i="22"/>
  <c r="S30" i="22"/>
  <c r="Q38" i="22"/>
  <c r="M38" i="22"/>
  <c r="I38" i="22"/>
  <c r="R38" i="22"/>
  <c r="L38" i="22"/>
  <c r="P38" i="22"/>
  <c r="K38" i="22"/>
  <c r="S38" i="22"/>
  <c r="Q53" i="22"/>
  <c r="M53" i="22"/>
  <c r="I53" i="22"/>
  <c r="U53" i="22" s="1"/>
  <c r="R53" i="22"/>
  <c r="J53" i="22"/>
  <c r="Q55" i="22"/>
  <c r="M55" i="22"/>
  <c r="I55" i="22"/>
  <c r="T55" i="22"/>
  <c r="O55" i="22"/>
  <c r="J55" i="22"/>
  <c r="V55" i="22" s="1"/>
  <c r="AC55" i="22" s="1"/>
  <c r="S55" i="22"/>
  <c r="L55" i="22"/>
  <c r="R55" i="22"/>
  <c r="K55" i="22"/>
  <c r="I69" i="22"/>
  <c r="U69" i="22" s="1"/>
  <c r="Q71" i="22"/>
  <c r="M71" i="22"/>
  <c r="I71" i="22"/>
  <c r="T71" i="22"/>
  <c r="O71" i="22"/>
  <c r="J71" i="22"/>
  <c r="V71" i="22" s="1"/>
  <c r="AC71" i="22" s="1"/>
  <c r="S71" i="22"/>
  <c r="L71" i="22"/>
  <c r="R71" i="22"/>
  <c r="K71" i="22"/>
  <c r="Q85" i="22"/>
  <c r="M85" i="22"/>
  <c r="I85" i="22"/>
  <c r="U85" i="22" s="1"/>
  <c r="R85" i="22"/>
  <c r="L85" i="22"/>
  <c r="S85" i="22"/>
  <c r="K85" i="22"/>
  <c r="P85" i="22"/>
  <c r="J85" i="22"/>
  <c r="Q87" i="22"/>
  <c r="M87" i="22"/>
  <c r="I87" i="22"/>
  <c r="T87" i="22"/>
  <c r="O87" i="22"/>
  <c r="J87" i="22"/>
  <c r="V87" i="22" s="1"/>
  <c r="AC87" i="22" s="1"/>
  <c r="S87" i="22"/>
  <c r="L87" i="22"/>
  <c r="R87" i="22"/>
  <c r="K87" i="22"/>
  <c r="S96" i="22"/>
  <c r="O96" i="22"/>
  <c r="K96" i="22"/>
  <c r="P96" i="22"/>
  <c r="J96" i="22"/>
  <c r="T96" i="22"/>
  <c r="N96" i="22"/>
  <c r="I96" i="22"/>
  <c r="Q96" i="22"/>
  <c r="M96" i="22"/>
  <c r="R7" i="22"/>
  <c r="N7" i="22"/>
  <c r="Z7" i="22" s="1"/>
  <c r="AG7" i="22" s="1"/>
  <c r="J7" i="22"/>
  <c r="S7" i="22"/>
  <c r="I9" i="22"/>
  <c r="T9" i="22"/>
  <c r="M15" i="22"/>
  <c r="S15" i="22"/>
  <c r="R17" i="22"/>
  <c r="N17" i="22"/>
  <c r="J17" i="22"/>
  <c r="Q17" i="22"/>
  <c r="M17" i="22"/>
  <c r="Y17" i="22" s="1"/>
  <c r="AF17" i="22" s="1"/>
  <c r="I17" i="22"/>
  <c r="P17" i="22"/>
  <c r="P19" i="22"/>
  <c r="R21" i="22"/>
  <c r="N21" i="22"/>
  <c r="J21" i="22"/>
  <c r="Q21" i="22"/>
  <c r="M21" i="22"/>
  <c r="Y21" i="22" s="1"/>
  <c r="AF21" i="22" s="1"/>
  <c r="I21" i="22"/>
  <c r="P21" i="22"/>
  <c r="S25" i="22"/>
  <c r="O25" i="22"/>
  <c r="K25" i="22"/>
  <c r="P25" i="22"/>
  <c r="J25" i="22"/>
  <c r="T25" i="22"/>
  <c r="N25" i="22"/>
  <c r="I25" i="22"/>
  <c r="R25" i="22"/>
  <c r="X25" i="22" s="1"/>
  <c r="AE25" i="22" s="1"/>
  <c r="J30" i="22"/>
  <c r="T30" i="22"/>
  <c r="Z30" i="22" s="1"/>
  <c r="AG30" i="22" s="1"/>
  <c r="S33" i="22"/>
  <c r="O33" i="22"/>
  <c r="K33" i="22"/>
  <c r="P33" i="22"/>
  <c r="J33" i="22"/>
  <c r="T33" i="22"/>
  <c r="N33" i="22"/>
  <c r="I33" i="22"/>
  <c r="R33" i="22"/>
  <c r="X33" i="22" s="1"/>
  <c r="AE33" i="22" s="1"/>
  <c r="J38" i="22"/>
  <c r="T38" i="22"/>
  <c r="Z38" i="22" s="1"/>
  <c r="AG38" i="22" s="1"/>
  <c r="R41" i="22"/>
  <c r="Q49" i="22"/>
  <c r="M49" i="22"/>
  <c r="I49" i="22"/>
  <c r="R49" i="22"/>
  <c r="L49" i="22"/>
  <c r="S49" i="22"/>
  <c r="K49" i="22"/>
  <c r="P49" i="22"/>
  <c r="J49" i="22"/>
  <c r="Q51" i="22"/>
  <c r="M51" i="22"/>
  <c r="I51" i="22"/>
  <c r="T51" i="22"/>
  <c r="Z51" i="22" s="1"/>
  <c r="AG51" i="22" s="1"/>
  <c r="O51" i="22"/>
  <c r="J51" i="22"/>
  <c r="S51" i="22"/>
  <c r="L51" i="22"/>
  <c r="R51" i="22"/>
  <c r="K51" i="22"/>
  <c r="N55" i="22"/>
  <c r="Q65" i="22"/>
  <c r="M65" i="22"/>
  <c r="I65" i="22"/>
  <c r="R65" i="22"/>
  <c r="L65" i="22"/>
  <c r="S65" i="22"/>
  <c r="K65" i="22"/>
  <c r="P65" i="22"/>
  <c r="J65" i="22"/>
  <c r="Q67" i="22"/>
  <c r="M67" i="22"/>
  <c r="I67" i="22"/>
  <c r="T67" i="22"/>
  <c r="Z67" i="22" s="1"/>
  <c r="AG67" i="22" s="1"/>
  <c r="O67" i="22"/>
  <c r="J67" i="22"/>
  <c r="S67" i="22"/>
  <c r="L67" i="22"/>
  <c r="R67" i="22"/>
  <c r="K67" i="22"/>
  <c r="N71" i="22"/>
  <c r="Q81" i="22"/>
  <c r="M81" i="22"/>
  <c r="I81" i="22"/>
  <c r="R81" i="22"/>
  <c r="L81" i="22"/>
  <c r="S81" i="22"/>
  <c r="K81" i="22"/>
  <c r="P81" i="22"/>
  <c r="J81" i="22"/>
  <c r="Q83" i="22"/>
  <c r="M83" i="22"/>
  <c r="I83" i="22"/>
  <c r="T83" i="22"/>
  <c r="Z83" i="22" s="1"/>
  <c r="AG83" i="22" s="1"/>
  <c r="O83" i="22"/>
  <c r="J83" i="22"/>
  <c r="S83" i="22"/>
  <c r="L83" i="22"/>
  <c r="R83" i="22"/>
  <c r="K83" i="22"/>
  <c r="K7" i="22"/>
  <c r="P7" i="22"/>
  <c r="L9" i="22"/>
  <c r="Q9" i="22"/>
  <c r="R11" i="22"/>
  <c r="N11" i="22"/>
  <c r="J11" i="22"/>
  <c r="M11" i="22"/>
  <c r="S11" i="22"/>
  <c r="I13" i="22"/>
  <c r="O13" i="22"/>
  <c r="T13" i="22"/>
  <c r="K15" i="22"/>
  <c r="P15" i="22"/>
  <c r="L17" i="22"/>
  <c r="T17" i="22"/>
  <c r="L19" i="22"/>
  <c r="T19" i="22"/>
  <c r="L21" i="22"/>
  <c r="T21" i="22"/>
  <c r="M25" i="22"/>
  <c r="J26" i="22"/>
  <c r="T26" i="22"/>
  <c r="Z26" i="22" s="1"/>
  <c r="AG26" i="22" s="1"/>
  <c r="O29" i="22"/>
  <c r="K29" i="22"/>
  <c r="W29" i="22" s="1"/>
  <c r="AD29" i="22" s="1"/>
  <c r="T29" i="22"/>
  <c r="N29" i="22"/>
  <c r="O30" i="22"/>
  <c r="M33" i="22"/>
  <c r="J34" i="22"/>
  <c r="T34" i="22"/>
  <c r="Z34" i="22" s="1"/>
  <c r="AG34" i="22" s="1"/>
  <c r="T37" i="22"/>
  <c r="O38" i="22"/>
  <c r="M41" i="22"/>
  <c r="J42" i="22"/>
  <c r="T42" i="22"/>
  <c r="Z42" i="22" s="1"/>
  <c r="AG42" i="22" s="1"/>
  <c r="N45" i="22"/>
  <c r="Z45" i="22" s="1"/>
  <c r="AG45" i="22" s="1"/>
  <c r="N47" i="22"/>
  <c r="O49" i="22"/>
  <c r="P51" i="22"/>
  <c r="Q57" i="22"/>
  <c r="M57" i="22"/>
  <c r="I57" i="22"/>
  <c r="R57" i="22"/>
  <c r="L57" i="22"/>
  <c r="S57" i="22"/>
  <c r="K57" i="22"/>
  <c r="P57" i="22"/>
  <c r="J57" i="22"/>
  <c r="Q59" i="22"/>
  <c r="M59" i="22"/>
  <c r="I59" i="22"/>
  <c r="T59" i="22"/>
  <c r="Z59" i="22" s="1"/>
  <c r="AG59" i="22" s="1"/>
  <c r="O59" i="22"/>
  <c r="J59" i="22"/>
  <c r="S59" i="22"/>
  <c r="L59" i="22"/>
  <c r="R59" i="22"/>
  <c r="K59" i="22"/>
  <c r="N63" i="22"/>
  <c r="O65" i="22"/>
  <c r="P67" i="22"/>
  <c r="Q73" i="22"/>
  <c r="M73" i="22"/>
  <c r="I73" i="22"/>
  <c r="R73" i="22"/>
  <c r="L73" i="22"/>
  <c r="S73" i="22"/>
  <c r="K73" i="22"/>
  <c r="P73" i="22"/>
  <c r="J73" i="22"/>
  <c r="Q75" i="22"/>
  <c r="M75" i="22"/>
  <c r="I75" i="22"/>
  <c r="T75" i="22"/>
  <c r="O75" i="22"/>
  <c r="J75" i="22"/>
  <c r="S75" i="22"/>
  <c r="L75" i="22"/>
  <c r="R75" i="22"/>
  <c r="K75" i="22"/>
  <c r="N79" i="22"/>
  <c r="O81" i="22"/>
  <c r="P83" i="22"/>
  <c r="T85" i="22"/>
  <c r="Q89" i="22"/>
  <c r="M89" i="22"/>
  <c r="I89" i="22"/>
  <c r="R89" i="22"/>
  <c r="L89" i="22"/>
  <c r="S89" i="22"/>
  <c r="K89" i="22"/>
  <c r="P89" i="22"/>
  <c r="J89" i="22"/>
  <c r="Q91" i="22"/>
  <c r="M91" i="22"/>
  <c r="I91" i="22"/>
  <c r="T91" i="22"/>
  <c r="O91" i="22"/>
  <c r="J91" i="22"/>
  <c r="S91" i="22"/>
  <c r="L91" i="22"/>
  <c r="R91" i="22"/>
  <c r="K91" i="22"/>
  <c r="N93" i="22"/>
  <c r="Z93" i="22" s="1"/>
  <c r="AG93" i="22" s="1"/>
  <c r="O99" i="22"/>
  <c r="Q24" i="22"/>
  <c r="M24" i="22"/>
  <c r="I24" i="22"/>
  <c r="N24" i="22"/>
  <c r="S24" i="22"/>
  <c r="Q28" i="22"/>
  <c r="M28" i="22"/>
  <c r="I28" i="22"/>
  <c r="N28" i="22"/>
  <c r="S28" i="22"/>
  <c r="Q32" i="22"/>
  <c r="W32" i="22" s="1"/>
  <c r="AD32" i="22" s="1"/>
  <c r="M32" i="22"/>
  <c r="I32" i="22"/>
  <c r="N32" i="22"/>
  <c r="S32" i="22"/>
  <c r="I36" i="22"/>
  <c r="N36" i="22"/>
  <c r="Q40" i="22"/>
  <c r="M40" i="22"/>
  <c r="I40" i="22"/>
  <c r="N40" i="22"/>
  <c r="S40" i="22"/>
  <c r="L8" i="22"/>
  <c r="P8" i="22"/>
  <c r="L10" i="22"/>
  <c r="P10" i="22"/>
  <c r="L12" i="22"/>
  <c r="P12" i="22"/>
  <c r="L14" i="22"/>
  <c r="P14" i="22"/>
  <c r="L16" i="22"/>
  <c r="P16" i="22"/>
  <c r="L18" i="22"/>
  <c r="P18" i="22"/>
  <c r="L20" i="22"/>
  <c r="P20" i="22"/>
  <c r="Q22" i="22"/>
  <c r="M22" i="22"/>
  <c r="Y22" i="22" s="1"/>
  <c r="AF22" i="22" s="1"/>
  <c r="L22" i="22"/>
  <c r="R22" i="22"/>
  <c r="S23" i="22"/>
  <c r="O23" i="22"/>
  <c r="K23" i="22"/>
  <c r="M23" i="22"/>
  <c r="R23" i="22"/>
  <c r="J24" i="22"/>
  <c r="O24" i="22"/>
  <c r="T24" i="22"/>
  <c r="S27" i="22"/>
  <c r="O27" i="22"/>
  <c r="K27" i="22"/>
  <c r="W27" i="22" s="1"/>
  <c r="AD27" i="22" s="1"/>
  <c r="M27" i="22"/>
  <c r="R27" i="22"/>
  <c r="J28" i="22"/>
  <c r="V28" i="22" s="1"/>
  <c r="AC28" i="22" s="1"/>
  <c r="O28" i="22"/>
  <c r="T28" i="22"/>
  <c r="S31" i="22"/>
  <c r="O31" i="22"/>
  <c r="K31" i="22"/>
  <c r="M31" i="22"/>
  <c r="R31" i="22"/>
  <c r="J32" i="22"/>
  <c r="O32" i="22"/>
  <c r="T32" i="22"/>
  <c r="S35" i="22"/>
  <c r="O35" i="22"/>
  <c r="K35" i="22"/>
  <c r="M35" i="22"/>
  <c r="R35" i="22"/>
  <c r="O36" i="22"/>
  <c r="T36" i="22"/>
  <c r="S39" i="22"/>
  <c r="O39" i="22"/>
  <c r="K39" i="22"/>
  <c r="W39" i="22" s="1"/>
  <c r="AD39" i="22" s="1"/>
  <c r="M39" i="22"/>
  <c r="R39" i="22"/>
  <c r="J40" i="22"/>
  <c r="O40" i="22"/>
  <c r="T40" i="22"/>
  <c r="Q43" i="22"/>
  <c r="T43" i="22"/>
  <c r="Z43" i="22" s="1"/>
  <c r="AG43" i="22" s="1"/>
  <c r="O43" i="22"/>
  <c r="K43" i="22"/>
  <c r="M43" i="22"/>
  <c r="S43" i="22"/>
  <c r="O44" i="22"/>
  <c r="S48" i="22"/>
  <c r="O48" i="22"/>
  <c r="K48" i="22"/>
  <c r="W48" i="22" s="1"/>
  <c r="AD48" i="22" s="1"/>
  <c r="P48" i="22"/>
  <c r="J48" i="22"/>
  <c r="N48" i="22"/>
  <c r="K52" i="22"/>
  <c r="J52" i="22"/>
  <c r="N52" i="22"/>
  <c r="S56" i="22"/>
  <c r="O56" i="22"/>
  <c r="K56" i="22"/>
  <c r="P56" i="22"/>
  <c r="J56" i="22"/>
  <c r="N56" i="22"/>
  <c r="Z56" i="22" s="1"/>
  <c r="AG56" i="22" s="1"/>
  <c r="S60" i="22"/>
  <c r="Y60" i="22" s="1"/>
  <c r="AF60" i="22" s="1"/>
  <c r="O60" i="22"/>
  <c r="K60" i="22"/>
  <c r="P60" i="22"/>
  <c r="S64" i="22"/>
  <c r="O64" i="22"/>
  <c r="K64" i="22"/>
  <c r="P64" i="22"/>
  <c r="J64" i="22"/>
  <c r="N64" i="22"/>
  <c r="S72" i="22"/>
  <c r="O72" i="22"/>
  <c r="K72" i="22"/>
  <c r="W72" i="22" s="1"/>
  <c r="AD72" i="22" s="1"/>
  <c r="P72" i="22"/>
  <c r="J72" i="22"/>
  <c r="N72" i="22"/>
  <c r="K76" i="22"/>
  <c r="S80" i="22"/>
  <c r="O80" i="22"/>
  <c r="U80" i="22" s="1"/>
  <c r="K80" i="22"/>
  <c r="P80" i="22"/>
  <c r="J80" i="22"/>
  <c r="N80" i="22"/>
  <c r="S88" i="22"/>
  <c r="O88" i="22"/>
  <c r="K88" i="22"/>
  <c r="W88" i="22" s="1"/>
  <c r="AD88" i="22" s="1"/>
  <c r="P88" i="22"/>
  <c r="J88" i="22"/>
  <c r="N88" i="22"/>
  <c r="Z88" i="22" s="1"/>
  <c r="AG88" i="22" s="1"/>
  <c r="S92" i="22"/>
  <c r="O92" i="22"/>
  <c r="K92" i="22"/>
  <c r="P92" i="22"/>
  <c r="J92" i="22"/>
  <c r="N92" i="22"/>
  <c r="Q103" i="22"/>
  <c r="M103" i="22"/>
  <c r="I103" i="22"/>
  <c r="U103" i="22" s="1"/>
  <c r="P103" i="22"/>
  <c r="K103" i="22"/>
  <c r="T103" i="22"/>
  <c r="N103" i="22"/>
  <c r="S103" i="22"/>
  <c r="L103" i="22"/>
  <c r="R103" i="22"/>
  <c r="J103" i="22"/>
  <c r="Q95" i="22"/>
  <c r="W95" i="22" s="1"/>
  <c r="AD95" i="22" s="1"/>
  <c r="M95" i="22"/>
  <c r="I95" i="22"/>
  <c r="N95" i="22"/>
  <c r="S95" i="22"/>
  <c r="M108" i="22"/>
  <c r="S111" i="22"/>
  <c r="O111" i="22"/>
  <c r="K111" i="22"/>
  <c r="T111" i="22"/>
  <c r="N111" i="22"/>
  <c r="I111" i="22"/>
  <c r="M111" i="22"/>
  <c r="Q111" i="22"/>
  <c r="S113" i="22"/>
  <c r="O113" i="22"/>
  <c r="K113" i="22"/>
  <c r="Q113" i="22"/>
  <c r="L113" i="22"/>
  <c r="T113" i="22"/>
  <c r="Z113" i="22" s="1"/>
  <c r="AG113" i="22" s="1"/>
  <c r="M113" i="22"/>
  <c r="P113" i="22"/>
  <c r="I116" i="22"/>
  <c r="U116" i="22" s="1"/>
  <c r="K116" i="22"/>
  <c r="S119" i="22"/>
  <c r="O119" i="22"/>
  <c r="K119" i="22"/>
  <c r="T119" i="22"/>
  <c r="N119" i="22"/>
  <c r="I119" i="22"/>
  <c r="M119" i="22"/>
  <c r="Q119" i="22"/>
  <c r="S121" i="22"/>
  <c r="O121" i="22"/>
  <c r="K121" i="22"/>
  <c r="Q121" i="22"/>
  <c r="L121" i="22"/>
  <c r="T121" i="22"/>
  <c r="Z121" i="22" s="1"/>
  <c r="AG121" i="22" s="1"/>
  <c r="M121" i="22"/>
  <c r="P121" i="22"/>
  <c r="P124" i="22"/>
  <c r="T127" i="22"/>
  <c r="N127" i="22"/>
  <c r="S129" i="22"/>
  <c r="Q129" i="22"/>
  <c r="L129" i="22"/>
  <c r="P129" i="22"/>
  <c r="I132" i="22"/>
  <c r="U132" i="22" s="1"/>
  <c r="S137" i="22"/>
  <c r="O137" i="22"/>
  <c r="K137" i="22"/>
  <c r="Q137" i="22"/>
  <c r="L137" i="22"/>
  <c r="T137" i="22"/>
  <c r="Z137" i="22" s="1"/>
  <c r="AG137" i="22" s="1"/>
  <c r="M137" i="22"/>
  <c r="P137" i="22"/>
  <c r="S151" i="22"/>
  <c r="O151" i="22"/>
  <c r="K151" i="22"/>
  <c r="T151" i="22"/>
  <c r="N151" i="22"/>
  <c r="I151" i="22"/>
  <c r="M151" i="22"/>
  <c r="Q151" i="22"/>
  <c r="S153" i="22"/>
  <c r="O153" i="22"/>
  <c r="K153" i="22"/>
  <c r="Q153" i="22"/>
  <c r="L153" i="22"/>
  <c r="T153" i="22"/>
  <c r="Z153" i="22" s="1"/>
  <c r="AG153" i="22" s="1"/>
  <c r="M153" i="22"/>
  <c r="P153" i="22"/>
  <c r="Q156" i="22"/>
  <c r="M156" i="22"/>
  <c r="I156" i="22"/>
  <c r="U156" i="22" s="1"/>
  <c r="P156" i="22"/>
  <c r="K156" i="22"/>
  <c r="R156" i="22"/>
  <c r="J156" i="22"/>
  <c r="S156" i="22"/>
  <c r="S159" i="22"/>
  <c r="T159" i="22"/>
  <c r="N159" i="22"/>
  <c r="R159" i="22"/>
  <c r="L159" i="22"/>
  <c r="S193" i="22"/>
  <c r="O193" i="22"/>
  <c r="K193" i="22"/>
  <c r="P193" i="22"/>
  <c r="J193" i="22"/>
  <c r="T193" i="22"/>
  <c r="M193" i="22"/>
  <c r="R193" i="22"/>
  <c r="L193" i="22"/>
  <c r="Q193" i="22"/>
  <c r="I193" i="22"/>
  <c r="N193" i="22"/>
  <c r="S46" i="22"/>
  <c r="O46" i="22"/>
  <c r="K46" i="22"/>
  <c r="M46" i="22"/>
  <c r="R46" i="22"/>
  <c r="S50" i="22"/>
  <c r="O50" i="22"/>
  <c r="K50" i="22"/>
  <c r="M50" i="22"/>
  <c r="R50" i="22"/>
  <c r="S54" i="22"/>
  <c r="O54" i="22"/>
  <c r="K54" i="22"/>
  <c r="M54" i="22"/>
  <c r="R54" i="22"/>
  <c r="S58" i="22"/>
  <c r="O58" i="22"/>
  <c r="K58" i="22"/>
  <c r="M58" i="22"/>
  <c r="R58" i="22"/>
  <c r="S62" i="22"/>
  <c r="O62" i="22"/>
  <c r="K62" i="22"/>
  <c r="M62" i="22"/>
  <c r="R62" i="22"/>
  <c r="X62" i="22" s="1"/>
  <c r="AE62" i="22" s="1"/>
  <c r="S66" i="22"/>
  <c r="O66" i="22"/>
  <c r="K66" i="22"/>
  <c r="M66" i="22"/>
  <c r="R66" i="22"/>
  <c r="X66" i="22" s="1"/>
  <c r="AE66" i="22" s="1"/>
  <c r="S70" i="22"/>
  <c r="O70" i="22"/>
  <c r="K70" i="22"/>
  <c r="M70" i="22"/>
  <c r="R70" i="22"/>
  <c r="S74" i="22"/>
  <c r="O74" i="22"/>
  <c r="K74" i="22"/>
  <c r="M74" i="22"/>
  <c r="R74" i="22"/>
  <c r="S78" i="22"/>
  <c r="O78" i="22"/>
  <c r="K78" i="22"/>
  <c r="M78" i="22"/>
  <c r="R78" i="22"/>
  <c r="S82" i="22"/>
  <c r="O82" i="22"/>
  <c r="K82" i="22"/>
  <c r="M82" i="22"/>
  <c r="R82" i="22"/>
  <c r="S86" i="22"/>
  <c r="O86" i="22"/>
  <c r="K86" i="22"/>
  <c r="M86" i="22"/>
  <c r="R86" i="22"/>
  <c r="S90" i="22"/>
  <c r="O90" i="22"/>
  <c r="K90" i="22"/>
  <c r="M90" i="22"/>
  <c r="R90" i="22"/>
  <c r="S94" i="22"/>
  <c r="O94" i="22"/>
  <c r="K94" i="22"/>
  <c r="M94" i="22"/>
  <c r="R94" i="22"/>
  <c r="J95" i="22"/>
  <c r="O95" i="22"/>
  <c r="T95" i="22"/>
  <c r="L97" i="22"/>
  <c r="X97" i="22" s="1"/>
  <c r="AE97" i="22" s="1"/>
  <c r="S98" i="22"/>
  <c r="O98" i="22"/>
  <c r="K98" i="22"/>
  <c r="T98" i="22"/>
  <c r="N98" i="22"/>
  <c r="I98" i="22"/>
  <c r="P98" i="22"/>
  <c r="K100" i="22"/>
  <c r="Q100" i="22"/>
  <c r="S102" i="22"/>
  <c r="O102" i="22"/>
  <c r="K102" i="22"/>
  <c r="W102" i="22" s="1"/>
  <c r="AD102" i="22" s="1"/>
  <c r="T102" i="22"/>
  <c r="N102" i="22"/>
  <c r="I102" i="22"/>
  <c r="P102" i="22"/>
  <c r="S104" i="22"/>
  <c r="O104" i="22"/>
  <c r="K104" i="22"/>
  <c r="Q104" i="22"/>
  <c r="L104" i="22"/>
  <c r="N104" i="22"/>
  <c r="L108" i="22"/>
  <c r="J111" i="22"/>
  <c r="V111" i="22" s="1"/>
  <c r="AC111" i="22" s="1"/>
  <c r="R111" i="22"/>
  <c r="I113" i="22"/>
  <c r="R113" i="22"/>
  <c r="J119" i="22"/>
  <c r="V119" i="22" s="1"/>
  <c r="AC119" i="22" s="1"/>
  <c r="R119" i="22"/>
  <c r="I121" i="22"/>
  <c r="R121" i="22"/>
  <c r="R129" i="22"/>
  <c r="I137" i="22"/>
  <c r="R137" i="22"/>
  <c r="L140" i="22"/>
  <c r="J151" i="22"/>
  <c r="V151" i="22" s="1"/>
  <c r="AC151" i="22" s="1"/>
  <c r="R151" i="22"/>
  <c r="I153" i="22"/>
  <c r="R153" i="22"/>
  <c r="L156" i="22"/>
  <c r="T156" i="22"/>
  <c r="S161" i="22"/>
  <c r="O161" i="22"/>
  <c r="T161" i="22"/>
  <c r="Z161" i="22" s="1"/>
  <c r="AG161" i="22" s="1"/>
  <c r="M161" i="22"/>
  <c r="R161" i="22"/>
  <c r="J161" i="22"/>
  <c r="Q97" i="22"/>
  <c r="M97" i="22"/>
  <c r="I97" i="22"/>
  <c r="N97" i="22"/>
  <c r="S97" i="22"/>
  <c r="S107" i="22"/>
  <c r="O107" i="22"/>
  <c r="K107" i="22"/>
  <c r="T107" i="22"/>
  <c r="N107" i="22"/>
  <c r="I107" i="22"/>
  <c r="M107" i="22"/>
  <c r="Q107" i="22"/>
  <c r="Q109" i="22"/>
  <c r="T109" i="22"/>
  <c r="L111" i="22"/>
  <c r="Q112" i="22"/>
  <c r="M112" i="22"/>
  <c r="I112" i="22"/>
  <c r="U112" i="22" s="1"/>
  <c r="P112" i="22"/>
  <c r="K112" i="22"/>
  <c r="R112" i="22"/>
  <c r="J112" i="22"/>
  <c r="S112" i="22"/>
  <c r="J113" i="22"/>
  <c r="S115" i="22"/>
  <c r="O115" i="22"/>
  <c r="K115" i="22"/>
  <c r="T115" i="22"/>
  <c r="N115" i="22"/>
  <c r="I115" i="22"/>
  <c r="M115" i="22"/>
  <c r="Q115" i="22"/>
  <c r="O117" i="22"/>
  <c r="M117" i="22"/>
  <c r="P117" i="22"/>
  <c r="L119" i="22"/>
  <c r="J121" i="22"/>
  <c r="S123" i="22"/>
  <c r="O123" i="22"/>
  <c r="K123" i="22"/>
  <c r="T123" i="22"/>
  <c r="N123" i="22"/>
  <c r="I123" i="22"/>
  <c r="M123" i="22"/>
  <c r="Q123" i="22"/>
  <c r="L127" i="22"/>
  <c r="Q128" i="22"/>
  <c r="M128" i="22"/>
  <c r="I128" i="22"/>
  <c r="P128" i="22"/>
  <c r="K128" i="22"/>
  <c r="R128" i="22"/>
  <c r="J128" i="22"/>
  <c r="S128" i="22"/>
  <c r="J129" i="22"/>
  <c r="K131" i="22"/>
  <c r="T131" i="22"/>
  <c r="M131" i="22"/>
  <c r="Q131" i="22"/>
  <c r="L133" i="22"/>
  <c r="Q136" i="22"/>
  <c r="M136" i="22"/>
  <c r="I136" i="22"/>
  <c r="P136" i="22"/>
  <c r="K136" i="22"/>
  <c r="R136" i="22"/>
  <c r="J136" i="22"/>
  <c r="S136" i="22"/>
  <c r="J137" i="22"/>
  <c r="S139" i="22"/>
  <c r="O139" i="22"/>
  <c r="K139" i="22"/>
  <c r="T139" i="22"/>
  <c r="N139" i="22"/>
  <c r="I139" i="22"/>
  <c r="M139" i="22"/>
  <c r="Q139" i="22"/>
  <c r="S149" i="22"/>
  <c r="O149" i="22"/>
  <c r="K149" i="22"/>
  <c r="Q149" i="22"/>
  <c r="L149" i="22"/>
  <c r="T149" i="22"/>
  <c r="Z149" i="22" s="1"/>
  <c r="AG149" i="22" s="1"/>
  <c r="M149" i="22"/>
  <c r="P149" i="22"/>
  <c r="V149" i="22" s="1"/>
  <c r="AC149" i="22" s="1"/>
  <c r="L151" i="22"/>
  <c r="Q152" i="22"/>
  <c r="M152" i="22"/>
  <c r="K152" i="22"/>
  <c r="R152" i="22"/>
  <c r="J153" i="22"/>
  <c r="S155" i="22"/>
  <c r="T155" i="22"/>
  <c r="N155" i="22"/>
  <c r="Q155" i="22"/>
  <c r="N156" i="22"/>
  <c r="K157" i="22"/>
  <c r="Q157" i="22"/>
  <c r="M157" i="22"/>
  <c r="P157" i="22"/>
  <c r="M160" i="22"/>
  <c r="I160" i="22"/>
  <c r="P160" i="22"/>
  <c r="K160" i="22"/>
  <c r="O160" i="22"/>
  <c r="Q164" i="22"/>
  <c r="M164" i="22"/>
  <c r="K164" i="22"/>
  <c r="O164" i="22"/>
  <c r="Q168" i="22"/>
  <c r="M168" i="22"/>
  <c r="I168" i="22"/>
  <c r="P168" i="22"/>
  <c r="K168" i="22"/>
  <c r="O168" i="22"/>
  <c r="J169" i="22"/>
  <c r="R169" i="22"/>
  <c r="L175" i="22"/>
  <c r="Q176" i="22"/>
  <c r="M176" i="22"/>
  <c r="I176" i="22"/>
  <c r="P180" i="22"/>
  <c r="O180" i="22"/>
  <c r="M185" i="22"/>
  <c r="S203" i="22"/>
  <c r="O203" i="22"/>
  <c r="S105" i="22"/>
  <c r="Q105" i="22"/>
  <c r="M105" i="22"/>
  <c r="I105" i="22"/>
  <c r="N105" i="22"/>
  <c r="T105" i="22"/>
  <c r="J160" i="22"/>
  <c r="J164" i="22"/>
  <c r="J168" i="22"/>
  <c r="R168" i="22"/>
  <c r="M169" i="22"/>
  <c r="J180" i="22"/>
  <c r="S201" i="22"/>
  <c r="O201" i="22"/>
  <c r="K201" i="22"/>
  <c r="W201" i="22" s="1"/>
  <c r="AD201" i="22" s="1"/>
  <c r="T201" i="22"/>
  <c r="N201" i="22"/>
  <c r="I201" i="22"/>
  <c r="M201" i="22"/>
  <c r="P201" i="22"/>
  <c r="L201" i="22"/>
  <c r="R201" i="22"/>
  <c r="J201" i="22"/>
  <c r="I163" i="22"/>
  <c r="P163" i="22"/>
  <c r="S169" i="22"/>
  <c r="O169" i="22"/>
  <c r="K169" i="22"/>
  <c r="Q169" i="22"/>
  <c r="L169" i="22"/>
  <c r="N169" i="22"/>
  <c r="Z169" i="22" s="1"/>
  <c r="AG169" i="22" s="1"/>
  <c r="K173" i="22"/>
  <c r="P175" i="22"/>
  <c r="S177" i="22"/>
  <c r="O177" i="22"/>
  <c r="K177" i="22"/>
  <c r="P179" i="22"/>
  <c r="S181" i="22"/>
  <c r="N181" i="22"/>
  <c r="S185" i="22"/>
  <c r="O185" i="22"/>
  <c r="K185" i="22"/>
  <c r="Q185" i="22"/>
  <c r="L185" i="22"/>
  <c r="T185" i="22"/>
  <c r="N185" i="22"/>
  <c r="I185" i="22"/>
  <c r="R185" i="22"/>
  <c r="Q198" i="22"/>
  <c r="M198" i="22"/>
  <c r="Y198" i="22" s="1"/>
  <c r="AF198" i="22" s="1"/>
  <c r="I198" i="22"/>
  <c r="P198" i="22"/>
  <c r="K198" i="22"/>
  <c r="R198" i="22"/>
  <c r="J198" i="22"/>
  <c r="O198" i="22"/>
  <c r="N198" i="22"/>
  <c r="T198" i="22"/>
  <c r="L198" i="22"/>
  <c r="N188" i="22"/>
  <c r="N194" i="22"/>
  <c r="Q192" i="22"/>
  <c r="M192" i="22"/>
  <c r="Y192" i="22" s="1"/>
  <c r="AF192" i="22" s="1"/>
  <c r="I192" i="22"/>
  <c r="T192" i="22"/>
  <c r="O192" i="22"/>
  <c r="J192" i="22"/>
  <c r="P192" i="22"/>
  <c r="Q194" i="22"/>
  <c r="M194" i="22"/>
  <c r="I194" i="22"/>
  <c r="R194" i="22"/>
  <c r="L194" i="22"/>
  <c r="O194" i="22"/>
  <c r="M199" i="22"/>
  <c r="I202" i="22"/>
  <c r="P202" i="22"/>
  <c r="K202" i="22"/>
  <c r="R202" i="22"/>
  <c r="J202" i="22"/>
  <c r="Q106" i="22"/>
  <c r="M106" i="22"/>
  <c r="I106" i="22"/>
  <c r="N106" i="22"/>
  <c r="S106" i="22"/>
  <c r="Q110" i="22"/>
  <c r="M110" i="22"/>
  <c r="I110" i="22"/>
  <c r="U110" i="22" s="1"/>
  <c r="N110" i="22"/>
  <c r="S110" i="22"/>
  <c r="Q114" i="22"/>
  <c r="M114" i="22"/>
  <c r="I114" i="22"/>
  <c r="N114" i="22"/>
  <c r="S114" i="22"/>
  <c r="Q118" i="22"/>
  <c r="M118" i="22"/>
  <c r="I118" i="22"/>
  <c r="N118" i="22"/>
  <c r="S118" i="22"/>
  <c r="Q122" i="22"/>
  <c r="M122" i="22"/>
  <c r="I122" i="22"/>
  <c r="N122" i="22"/>
  <c r="S122" i="22"/>
  <c r="Q126" i="22"/>
  <c r="M126" i="22"/>
  <c r="I126" i="22"/>
  <c r="N126" i="22"/>
  <c r="S126" i="22"/>
  <c r="I130" i="22"/>
  <c r="N130" i="22"/>
  <c r="Q134" i="22"/>
  <c r="M134" i="22"/>
  <c r="I134" i="22"/>
  <c r="N134" i="22"/>
  <c r="Z134" i="22" s="1"/>
  <c r="AG134" i="22" s="1"/>
  <c r="S134" i="22"/>
  <c r="Q138" i="22"/>
  <c r="W138" i="22" s="1"/>
  <c r="AD138" i="22" s="1"/>
  <c r="M138" i="22"/>
  <c r="I138" i="22"/>
  <c r="N138" i="22"/>
  <c r="S138" i="22"/>
  <c r="Q142" i="22"/>
  <c r="N142" i="22"/>
  <c r="S142" i="22"/>
  <c r="Q146" i="22"/>
  <c r="W146" i="22" s="1"/>
  <c r="AD146" i="22" s="1"/>
  <c r="M146" i="22"/>
  <c r="I146" i="22"/>
  <c r="N146" i="22"/>
  <c r="S146" i="22"/>
  <c r="Q150" i="22"/>
  <c r="M150" i="22"/>
  <c r="I150" i="22"/>
  <c r="N150" i="22"/>
  <c r="Z150" i="22" s="1"/>
  <c r="AG150" i="22" s="1"/>
  <c r="S150" i="22"/>
  <c r="Q154" i="22"/>
  <c r="M154" i="22"/>
  <c r="I154" i="22"/>
  <c r="N154" i="22"/>
  <c r="S154" i="22"/>
  <c r="Q166" i="22"/>
  <c r="M166" i="22"/>
  <c r="I166" i="22"/>
  <c r="N166" i="22"/>
  <c r="S166" i="22"/>
  <c r="I170" i="22"/>
  <c r="N170" i="22"/>
  <c r="Q174" i="22"/>
  <c r="M174" i="22"/>
  <c r="Q178" i="22"/>
  <c r="W178" i="22" s="1"/>
  <c r="AD178" i="22" s="1"/>
  <c r="M178" i="22"/>
  <c r="I178" i="22"/>
  <c r="N178" i="22"/>
  <c r="S178" i="22"/>
  <c r="Q182" i="22"/>
  <c r="W182" i="22" s="1"/>
  <c r="AD182" i="22" s="1"/>
  <c r="M182" i="22"/>
  <c r="I182" i="22"/>
  <c r="N182" i="22"/>
  <c r="S182" i="22"/>
  <c r="I190" i="22"/>
  <c r="N190" i="22"/>
  <c r="S190" i="22"/>
  <c r="K192" i="22"/>
  <c r="R192" i="22"/>
  <c r="J194" i="22"/>
  <c r="P194" i="22"/>
  <c r="L202" i="22"/>
  <c r="T202" i="22"/>
  <c r="R195" i="22"/>
  <c r="Q206" i="22"/>
  <c r="M206" i="22"/>
  <c r="I206" i="22"/>
  <c r="N206" i="22"/>
  <c r="Z206" i="22" s="1"/>
  <c r="AG206" i="22" s="1"/>
  <c r="S206" i="22"/>
  <c r="Q208" i="22"/>
  <c r="M208" i="22"/>
  <c r="I208" i="22"/>
  <c r="P208" i="22"/>
  <c r="K208" i="22"/>
  <c r="O208" i="22"/>
  <c r="Q216" i="22"/>
  <c r="M216" i="22"/>
  <c r="I216" i="22"/>
  <c r="P216" i="22"/>
  <c r="K216" i="22"/>
  <c r="O216" i="22"/>
  <c r="Q220" i="22"/>
  <c r="M220" i="22"/>
  <c r="I220" i="22"/>
  <c r="P220" i="22"/>
  <c r="K220" i="22"/>
  <c r="O220" i="22"/>
  <c r="K224" i="22"/>
  <c r="R232" i="22"/>
  <c r="N232" i="22"/>
  <c r="J232" i="22"/>
  <c r="T232" i="22"/>
  <c r="O232" i="22"/>
  <c r="I232" i="22"/>
  <c r="S232" i="22"/>
  <c r="Y232" i="22" s="1"/>
  <c r="AF232" i="22" s="1"/>
  <c r="L232" i="22"/>
  <c r="Q232" i="22"/>
  <c r="K232" i="22"/>
  <c r="N196" i="22"/>
  <c r="Z196" i="22" s="1"/>
  <c r="AG196" i="22" s="1"/>
  <c r="S196" i="22"/>
  <c r="M200" i="22"/>
  <c r="I200" i="22"/>
  <c r="N204" i="22"/>
  <c r="K206" i="22"/>
  <c r="P206" i="22"/>
  <c r="L208" i="22"/>
  <c r="S208" i="22"/>
  <c r="S209" i="22"/>
  <c r="O209" i="22"/>
  <c r="K209" i="22"/>
  <c r="Q209" i="22"/>
  <c r="L209" i="22"/>
  <c r="N209" i="22"/>
  <c r="S213" i="22"/>
  <c r="O213" i="22"/>
  <c r="K213" i="22"/>
  <c r="Q213" i="22"/>
  <c r="L213" i="22"/>
  <c r="N213" i="22"/>
  <c r="S215" i="22"/>
  <c r="O215" i="22"/>
  <c r="K215" i="22"/>
  <c r="W215" i="22" s="1"/>
  <c r="AD215" i="22" s="1"/>
  <c r="T215" i="22"/>
  <c r="N215" i="22"/>
  <c r="I215" i="22"/>
  <c r="P215" i="22"/>
  <c r="L216" i="22"/>
  <c r="S216" i="22"/>
  <c r="S217" i="22"/>
  <c r="O217" i="22"/>
  <c r="K217" i="22"/>
  <c r="Q217" i="22"/>
  <c r="L217" i="22"/>
  <c r="N217" i="22"/>
  <c r="Z217" i="22" s="1"/>
  <c r="AG217" i="22" s="1"/>
  <c r="L220" i="22"/>
  <c r="S220" i="22"/>
  <c r="P232" i="22"/>
  <c r="O258" i="22"/>
  <c r="K258" i="22"/>
  <c r="J258" i="22"/>
  <c r="Q258" i="22"/>
  <c r="L258" i="22"/>
  <c r="T258" i="22"/>
  <c r="N216" i="22"/>
  <c r="T216" i="22"/>
  <c r="I217" i="22"/>
  <c r="P217" i="22"/>
  <c r="V217" i="22" s="1"/>
  <c r="AC217" i="22" s="1"/>
  <c r="N220" i="22"/>
  <c r="T220" i="22"/>
  <c r="S223" i="22"/>
  <c r="P223" i="22"/>
  <c r="J223" i="22"/>
  <c r="I223" i="22"/>
  <c r="R223" i="22"/>
  <c r="X223" i="22" s="1"/>
  <c r="AE223" i="22" s="1"/>
  <c r="I228" i="22"/>
  <c r="R228" i="22"/>
  <c r="K228" i="22"/>
  <c r="S228" i="22"/>
  <c r="L252" i="22"/>
  <c r="Q252" i="22"/>
  <c r="J252" i="22"/>
  <c r="Q210" i="22"/>
  <c r="M210" i="22"/>
  <c r="I210" i="22"/>
  <c r="N210" i="22"/>
  <c r="Z210" i="22" s="1"/>
  <c r="AG210" i="22" s="1"/>
  <c r="S210" i="22"/>
  <c r="Q214" i="22"/>
  <c r="M214" i="22"/>
  <c r="I214" i="22"/>
  <c r="N214" i="22"/>
  <c r="S214" i="22"/>
  <c r="Q222" i="22"/>
  <c r="M222" i="22"/>
  <c r="I222" i="22"/>
  <c r="U222" i="22" s="1"/>
  <c r="N222" i="22"/>
  <c r="S222" i="22"/>
  <c r="L225" i="22"/>
  <c r="M230" i="22"/>
  <c r="I230" i="22"/>
  <c r="U230" i="22" s="1"/>
  <c r="N244" i="22"/>
  <c r="Q254" i="22"/>
  <c r="L254" i="22"/>
  <c r="M254" i="22"/>
  <c r="S221" i="22"/>
  <c r="O221" i="22"/>
  <c r="R221" i="22"/>
  <c r="S225" i="22"/>
  <c r="O225" i="22"/>
  <c r="K225" i="22"/>
  <c r="W225" i="22" s="1"/>
  <c r="AD225" i="22" s="1"/>
  <c r="M225" i="22"/>
  <c r="R225" i="22"/>
  <c r="S256" i="22"/>
  <c r="O256" i="22"/>
  <c r="K256" i="22"/>
  <c r="W256" i="22" s="1"/>
  <c r="AD256" i="22" s="1"/>
  <c r="R256" i="22"/>
  <c r="N256" i="22"/>
  <c r="J256" i="22"/>
  <c r="T256" i="22"/>
  <c r="L256" i="22"/>
  <c r="M256" i="22"/>
  <c r="I256" i="22"/>
  <c r="P256" i="22"/>
  <c r="S246" i="22"/>
  <c r="Y246" i="22" s="1"/>
  <c r="AF246" i="22" s="1"/>
  <c r="R242" i="22"/>
  <c r="N242" i="22"/>
  <c r="J242" i="22"/>
  <c r="M242" i="22"/>
  <c r="S242" i="22"/>
  <c r="L248" i="22"/>
  <c r="R240" i="22"/>
  <c r="X240" i="22" s="1"/>
  <c r="AE240" i="22" s="1"/>
  <c r="N240" i="22"/>
  <c r="J240" i="22"/>
  <c r="V240" i="22" s="1"/>
  <c r="M240" i="22"/>
  <c r="S240" i="22"/>
  <c r="I242" i="22"/>
  <c r="O242" i="22"/>
  <c r="T242" i="22"/>
  <c r="R248" i="22"/>
  <c r="N248" i="22"/>
  <c r="J248" i="22"/>
  <c r="M248" i="22"/>
  <c r="S248" i="22"/>
  <c r="L233" i="22"/>
  <c r="P233" i="22"/>
  <c r="L241" i="22"/>
  <c r="P241" i="22"/>
  <c r="P247" i="22"/>
  <c r="L249" i="22"/>
  <c r="P249" i="22"/>
  <c r="Q251" i="22"/>
  <c r="M251" i="22"/>
  <c r="I251" i="22"/>
  <c r="N251" i="22"/>
  <c r="S251" i="22"/>
  <c r="N255" i="22"/>
  <c r="S255" i="22"/>
  <c r="L257" i="22"/>
  <c r="P257" i="22"/>
  <c r="T257" i="22"/>
  <c r="L259" i="22"/>
  <c r="P259" i="22"/>
  <c r="T259" i="22"/>
  <c r="I257" i="22"/>
  <c r="M257" i="22"/>
  <c r="Y257" i="22" s="1"/>
  <c r="AF257" i="22" s="1"/>
  <c r="I259" i="22"/>
  <c r="M259" i="22"/>
  <c r="W14" i="10"/>
  <c r="AC456" i="10"/>
  <c r="AC460" i="10"/>
  <c r="AC503" i="10"/>
  <c r="AC568" i="10"/>
  <c r="AC632" i="10"/>
  <c r="AC451" i="10"/>
  <c r="AC551" i="10"/>
  <c r="AC435" i="10"/>
  <c r="AC444" i="10"/>
  <c r="AC487" i="10"/>
  <c r="AC499" i="10"/>
  <c r="AC508" i="10"/>
  <c r="AC535" i="10"/>
  <c r="AC547" i="10"/>
  <c r="AC556" i="10"/>
  <c r="AC599" i="10"/>
  <c r="AC611" i="10"/>
  <c r="AC620" i="10"/>
  <c r="AC647" i="10"/>
  <c r="AC659" i="10"/>
  <c r="AC668" i="10"/>
  <c r="AC696" i="10"/>
  <c r="AC781" i="10"/>
  <c r="AC873" i="10"/>
  <c r="AC563" i="10"/>
  <c r="AC572" i="10"/>
  <c r="AC615" i="10"/>
  <c r="AC627" i="10"/>
  <c r="AC636" i="10"/>
  <c r="AC663" i="10"/>
  <c r="AC675" i="10"/>
  <c r="AC684" i="10"/>
  <c r="AC691" i="10"/>
  <c r="AC703" i="10"/>
  <c r="AC712" i="10"/>
  <c r="AC741" i="10"/>
  <c r="AC753" i="10"/>
  <c r="AC829" i="10"/>
  <c r="AC725" i="10"/>
  <c r="AC730" i="10"/>
  <c r="AC737" i="10"/>
  <c r="AC765" i="10"/>
  <c r="AC789" i="10"/>
  <c r="AC794" i="10"/>
  <c r="AC801" i="10"/>
  <c r="AC841" i="10"/>
  <c r="AC860" i="10"/>
  <c r="AC872" i="10"/>
  <c r="AC905" i="10"/>
  <c r="AC929" i="10"/>
  <c r="AC969" i="10"/>
  <c r="AC993" i="10"/>
  <c r="AC1033" i="10"/>
  <c r="AC865" i="10"/>
  <c r="AC893" i="10"/>
  <c r="AC900" i="10"/>
  <c r="AC957" i="10"/>
  <c r="AC964" i="10"/>
  <c r="AC1021" i="10"/>
  <c r="AC1028" i="10"/>
  <c r="AC844" i="10"/>
  <c r="AC849" i="10"/>
  <c r="AC856" i="10"/>
  <c r="AC884" i="10"/>
  <c r="AC908" i="10"/>
  <c r="AC913" i="10"/>
  <c r="AC920" i="10"/>
  <c r="AC948" i="10"/>
  <c r="AC972" i="10"/>
  <c r="AC977" i="10"/>
  <c r="AC984" i="10"/>
  <c r="AC1012" i="10"/>
  <c r="AC1049" i="10"/>
  <c r="AC1057" i="10"/>
  <c r="AC1060" i="10"/>
  <c r="AC1066" i="10"/>
  <c r="AC1142" i="10"/>
  <c r="AC1087" i="10"/>
  <c r="AC1103" i="10"/>
  <c r="AC1119" i="10"/>
  <c r="AC1135" i="10"/>
  <c r="AC1150" i="10"/>
  <c r="AC1094" i="10"/>
  <c r="AC1110" i="10"/>
  <c r="AC1126" i="10"/>
  <c r="AC1277" i="10"/>
  <c r="AC1309" i="10"/>
  <c r="AC1325" i="10"/>
  <c r="AC1209" i="10"/>
  <c r="AC1245" i="10"/>
  <c r="AC1257" i="10"/>
  <c r="AC1266" i="10"/>
  <c r="AC1138" i="10"/>
  <c r="AC1146" i="10"/>
  <c r="AC1154" i="10"/>
  <c r="AC1162" i="10"/>
  <c r="AC1170" i="10"/>
  <c r="AC1178" i="10"/>
  <c r="AC1186" i="10"/>
  <c r="AC1194" i="10"/>
  <c r="AC1202" i="10"/>
  <c r="AC1218" i="10"/>
  <c r="AC1261" i="10"/>
  <c r="AC1273" i="10"/>
  <c r="AC1289" i="10"/>
  <c r="AC1297" i="10"/>
  <c r="AC1328" i="10"/>
  <c r="AC1337" i="10"/>
  <c r="AC1305" i="10"/>
  <c r="AC1313" i="10"/>
  <c r="AC1321" i="10"/>
  <c r="AC1332" i="10"/>
  <c r="AC1344" i="10"/>
  <c r="AC1353" i="10"/>
  <c r="AC1370" i="10"/>
  <c r="AC1377" i="10"/>
  <c r="AC1386" i="10"/>
  <c r="AC1437" i="10"/>
  <c r="AC1381" i="10"/>
  <c r="AC1393" i="10"/>
  <c r="AC1405" i="10"/>
  <c r="AC1413" i="10"/>
  <c r="AC1424" i="10"/>
  <c r="AC1432" i="10"/>
  <c r="AC1467" i="10"/>
  <c r="AC1440" i="10"/>
  <c r="AC1448" i="10"/>
  <c r="AC1456" i="10"/>
  <c r="AC1517" i="10"/>
  <c r="AC1491" i="10"/>
  <c r="AC1497" i="10"/>
  <c r="AC1506" i="10"/>
  <c r="AC1521" i="10"/>
  <c r="AC1493" i="10"/>
  <c r="I172" i="22" l="1"/>
  <c r="O37" i="22"/>
  <c r="T120" i="22"/>
  <c r="T167" i="22"/>
  <c r="O184" i="22"/>
  <c r="M147" i="22"/>
  <c r="Y98" i="22"/>
  <c r="AF98" i="22" s="1"/>
  <c r="I209" i="22"/>
  <c r="R101" i="22"/>
  <c r="R155" i="22"/>
  <c r="W222" i="22"/>
  <c r="AD222" i="22" s="1"/>
  <c r="I171" i="22"/>
  <c r="S165" i="22"/>
  <c r="K144" i="22"/>
  <c r="R108" i="22"/>
  <c r="O101" i="22"/>
  <c r="V22" i="22"/>
  <c r="AC22" i="22" s="1"/>
  <c r="P209" i="22"/>
  <c r="P36" i="22"/>
  <c r="R44" i="22"/>
  <c r="M171" i="22"/>
  <c r="M238" i="22"/>
  <c r="Q101" i="22"/>
  <c r="L29" i="22"/>
  <c r="J155" i="22"/>
  <c r="V155" i="22" s="1"/>
  <c r="AC155" i="22" s="1"/>
  <c r="N221" i="22"/>
  <c r="M158" i="22"/>
  <c r="S101" i="22"/>
  <c r="K120" i="22"/>
  <c r="P236" i="22"/>
  <c r="N231" i="22"/>
  <c r="N44" i="22"/>
  <c r="R229" i="22"/>
  <c r="S186" i="22"/>
  <c r="S162" i="22"/>
  <c r="I184" i="22"/>
  <c r="N229" i="22"/>
  <c r="Z229" i="22" s="1"/>
  <c r="AG229" i="22" s="1"/>
  <c r="O162" i="22"/>
  <c r="M172" i="22"/>
  <c r="M145" i="22"/>
  <c r="M229" i="22"/>
  <c r="M221" i="22"/>
  <c r="S230" i="22"/>
  <c r="M228" i="22"/>
  <c r="K223" i="22"/>
  <c r="N258" i="22"/>
  <c r="S200" i="22"/>
  <c r="Y200" i="22" s="1"/>
  <c r="AF200" i="22" s="1"/>
  <c r="M186" i="22"/>
  <c r="M170" i="22"/>
  <c r="Q162" i="22"/>
  <c r="N165" i="22"/>
  <c r="J184" i="22"/>
  <c r="I101" i="22"/>
  <c r="L171" i="22"/>
  <c r="T157" i="22"/>
  <c r="Z157" i="22" s="1"/>
  <c r="AG157" i="22" s="1"/>
  <c r="M155" i="22"/>
  <c r="S152" i="22"/>
  <c r="O131" i="22"/>
  <c r="N108" i="22"/>
  <c r="I129" i="22"/>
  <c r="N100" i="22"/>
  <c r="M159" i="22"/>
  <c r="T145" i="22"/>
  <c r="Z145" i="22" s="1"/>
  <c r="AG145" i="22" s="1"/>
  <c r="K129" i="22"/>
  <c r="S108" i="22"/>
  <c r="J36" i="22"/>
  <c r="M36" i="22"/>
  <c r="P37" i="22"/>
  <c r="R29" i="22"/>
  <c r="S29" i="22"/>
  <c r="J93" i="22"/>
  <c r="Q93" i="22"/>
  <c r="I221" i="22"/>
  <c r="L200" i="22"/>
  <c r="Q223" i="22"/>
  <c r="R142" i="22"/>
  <c r="P170" i="22"/>
  <c r="N164" i="22"/>
  <c r="Z164" i="22" s="1"/>
  <c r="AG164" i="22" s="1"/>
  <c r="O152" i="22"/>
  <c r="S164" i="22"/>
  <c r="J100" i="22"/>
  <c r="V100" i="22" s="1"/>
  <c r="AC100" i="22" s="1"/>
  <c r="Q44" i="22"/>
  <c r="P158" i="22"/>
  <c r="N184" i="22"/>
  <c r="R230" i="22"/>
  <c r="J131" i="22"/>
  <c r="V131" i="22" s="1"/>
  <c r="AC131" i="22" s="1"/>
  <c r="R170" i="22"/>
  <c r="X170" i="22" s="1"/>
  <c r="AE170" i="22" s="1"/>
  <c r="O170" i="22"/>
  <c r="K171" i="22"/>
  <c r="K167" i="22"/>
  <c r="N101" i="22"/>
  <c r="Z101" i="22" s="1"/>
  <c r="AG101" i="22" s="1"/>
  <c r="Q144" i="22"/>
  <c r="M120" i="22"/>
  <c r="Q108" i="22"/>
  <c r="S44" i="22"/>
  <c r="Y44" i="22" s="1"/>
  <c r="AF44" i="22" s="1"/>
  <c r="J37" i="22"/>
  <c r="T238" i="22"/>
  <c r="S229" i="22"/>
  <c r="K221" i="22"/>
  <c r="W221" i="22" s="1"/>
  <c r="AD221" i="22" s="1"/>
  <c r="N230" i="22"/>
  <c r="Q228" i="22"/>
  <c r="O223" i="22"/>
  <c r="P258" i="22"/>
  <c r="V258" i="22" s="1"/>
  <c r="AC258" i="22" s="1"/>
  <c r="R258" i="22"/>
  <c r="N200" i="22"/>
  <c r="Z200" i="22" s="1"/>
  <c r="AG200" i="22" s="1"/>
  <c r="Q231" i="22"/>
  <c r="Q170" i="22"/>
  <c r="W170" i="22" s="1"/>
  <c r="AD170" i="22" s="1"/>
  <c r="S158" i="22"/>
  <c r="S130" i="22"/>
  <c r="O165" i="22"/>
  <c r="M101" i="22"/>
  <c r="Y101" i="22" s="1"/>
  <c r="AF101" i="22" s="1"/>
  <c r="J165" i="22"/>
  <c r="L157" i="22"/>
  <c r="I155" i="22"/>
  <c r="J152" i="22"/>
  <c r="Q147" i="22"/>
  <c r="S131" i="22"/>
  <c r="T108" i="22"/>
  <c r="L100" i="22"/>
  <c r="X100" i="22" s="1"/>
  <c r="AE100" i="22" s="1"/>
  <c r="I159" i="22"/>
  <c r="K145" i="22"/>
  <c r="O129" i="22"/>
  <c r="J108" i="22"/>
  <c r="Q36" i="22"/>
  <c r="K37" i="22"/>
  <c r="W37" i="22" s="1"/>
  <c r="AD37" i="22" s="1"/>
  <c r="I29" i="22"/>
  <c r="P93" i="22"/>
  <c r="R200" i="22"/>
  <c r="K142" i="22"/>
  <c r="L170" i="22"/>
  <c r="P162" i="22"/>
  <c r="L120" i="22"/>
  <c r="T100" i="22"/>
  <c r="I44" i="22"/>
  <c r="M37" i="22"/>
  <c r="Y37" i="22" s="1"/>
  <c r="AF37" i="22" s="1"/>
  <c r="T142" i="22"/>
  <c r="N120" i="22"/>
  <c r="O251" i="22"/>
  <c r="I149" i="22"/>
  <c r="L142" i="22"/>
  <c r="J231" i="22"/>
  <c r="K108" i="22"/>
  <c r="R238" i="22"/>
  <c r="Q230" i="22"/>
  <c r="L221" i="22"/>
  <c r="P228" i="22"/>
  <c r="V228" i="22" s="1"/>
  <c r="AC228" i="22" s="1"/>
  <c r="N223" i="22"/>
  <c r="M258" i="22"/>
  <c r="S258" i="22"/>
  <c r="Q200" i="22"/>
  <c r="O231" i="22"/>
  <c r="W150" i="22"/>
  <c r="AD150" i="22" s="1"/>
  <c r="I142" i="22"/>
  <c r="U142" i="22" s="1"/>
  <c r="M130" i="22"/>
  <c r="P164" i="22"/>
  <c r="O157" i="22"/>
  <c r="K155" i="22"/>
  <c r="P152" i="22"/>
  <c r="J145" i="22"/>
  <c r="I131" i="22"/>
  <c r="O100" i="22"/>
  <c r="K159" i="22"/>
  <c r="W159" i="22" s="1"/>
  <c r="AD159" i="22" s="1"/>
  <c r="M129" i="22"/>
  <c r="P108" i="22"/>
  <c r="P44" i="22"/>
  <c r="I37" i="22"/>
  <c r="J29" i="22"/>
  <c r="L93" i="22"/>
  <c r="J101" i="22"/>
  <c r="O144" i="22"/>
  <c r="T44" i="22"/>
  <c r="K200" i="22"/>
  <c r="I165" i="22"/>
  <c r="O130" i="22"/>
  <c r="U130" i="22" s="1"/>
  <c r="AB130" i="22" s="1"/>
  <c r="L238" i="22"/>
  <c r="T147" i="22"/>
  <c r="J44" i="22"/>
  <c r="R37" i="22"/>
  <c r="S37" i="22"/>
  <c r="U257" i="22"/>
  <c r="O236" i="22"/>
  <c r="L229" i="22"/>
  <c r="L228" i="22"/>
  <c r="T223" i="22"/>
  <c r="S170" i="22"/>
  <c r="M142" i="22"/>
  <c r="Q130" i="22"/>
  <c r="W130" i="22" s="1"/>
  <c r="AD130" i="22" s="1"/>
  <c r="P171" i="22"/>
  <c r="R164" i="22"/>
  <c r="I164" i="22"/>
  <c r="U164" i="22" s="1"/>
  <c r="P159" i="22"/>
  <c r="S157" i="22"/>
  <c r="O155" i="22"/>
  <c r="I152" i="22"/>
  <c r="S144" i="22"/>
  <c r="N131" i="22"/>
  <c r="R120" i="22"/>
  <c r="J159" i="22"/>
  <c r="S100" i="22"/>
  <c r="W86" i="22"/>
  <c r="AD86" i="22" s="1"/>
  <c r="O159" i="22"/>
  <c r="T129" i="22"/>
  <c r="Z129" i="22" s="1"/>
  <c r="AG129" i="22" s="1"/>
  <c r="I108" i="22"/>
  <c r="U108" i="22" s="1"/>
  <c r="K44" i="22"/>
  <c r="S36" i="22"/>
  <c r="N37" i="22"/>
  <c r="Z37" i="22" s="1"/>
  <c r="AG37" i="22" s="1"/>
  <c r="P29" i="22"/>
  <c r="R93" i="22"/>
  <c r="V225" i="22"/>
  <c r="AC225" i="22" s="1"/>
  <c r="N228" i="22"/>
  <c r="L155" i="22"/>
  <c r="L131" i="22"/>
  <c r="R130" i="22"/>
  <c r="O93" i="22"/>
  <c r="U93" i="22" s="1"/>
  <c r="AB93" i="22" s="1"/>
  <c r="R157" i="22"/>
  <c r="O200" i="22"/>
  <c r="L101" i="22"/>
  <c r="J157" i="22"/>
  <c r="J142" i="22"/>
  <c r="J230" i="22"/>
  <c r="V230" i="22" s="1"/>
  <c r="AC230" i="22" s="1"/>
  <c r="W114" i="22"/>
  <c r="AD114" i="22" s="1"/>
  <c r="X94" i="22"/>
  <c r="AE94" i="22" s="1"/>
  <c r="X14" i="22"/>
  <c r="AE14" i="22" s="1"/>
  <c r="W251" i="22"/>
  <c r="AD251" i="22" s="1"/>
  <c r="X192" i="22"/>
  <c r="AE192" i="22" s="1"/>
  <c r="Z130" i="22"/>
  <c r="AG130" i="22" s="1"/>
  <c r="X136" i="22"/>
  <c r="AE136" i="22" s="1"/>
  <c r="W15" i="22"/>
  <c r="AD15" i="22" s="1"/>
  <c r="U17" i="22"/>
  <c r="X222" i="22"/>
  <c r="AE222" i="22" s="1"/>
  <c r="V75" i="22"/>
  <c r="AC75" i="22" s="1"/>
  <c r="Q238" i="22"/>
  <c r="J236" i="22"/>
  <c r="L231" i="22"/>
  <c r="X231" i="22" s="1"/>
  <c r="AE231" i="22" s="1"/>
  <c r="S231" i="22"/>
  <c r="Q186" i="22"/>
  <c r="N162" i="22"/>
  <c r="Q158" i="22"/>
  <c r="O171" i="22"/>
  <c r="P167" i="22"/>
  <c r="L165" i="22"/>
  <c r="M184" i="22"/>
  <c r="O172" i="22"/>
  <c r="R167" i="22"/>
  <c r="K147" i="22"/>
  <c r="P144" i="22"/>
  <c r="Q120" i="22"/>
  <c r="O145" i="22"/>
  <c r="Q167" i="22"/>
  <c r="L184" i="22"/>
  <c r="L172" i="22"/>
  <c r="P186" i="22"/>
  <c r="J158" i="22"/>
  <c r="V158" i="22" s="1"/>
  <c r="AC158" i="22" s="1"/>
  <c r="P147" i="22"/>
  <c r="V147" i="22" s="1"/>
  <c r="AC147" i="22" s="1"/>
  <c r="K186" i="22"/>
  <c r="J238" i="22"/>
  <c r="N236" i="22"/>
  <c r="M231" i="22"/>
  <c r="T231" i="22"/>
  <c r="I162" i="22"/>
  <c r="S171" i="22"/>
  <c r="I167" i="22"/>
  <c r="Q165" i="22"/>
  <c r="Q184" i="22"/>
  <c r="K172" i="22"/>
  <c r="L167" i="22"/>
  <c r="O147" i="22"/>
  <c r="I144" i="22"/>
  <c r="X128" i="22"/>
  <c r="AE128" i="22" s="1"/>
  <c r="S120" i="22"/>
  <c r="Y120" i="22" s="1"/>
  <c r="AF120" i="22" s="1"/>
  <c r="S145" i="22"/>
  <c r="R158" i="22"/>
  <c r="S184" i="22"/>
  <c r="S172" i="22"/>
  <c r="T144" i="22"/>
  <c r="Z144" i="22" s="1"/>
  <c r="AG144" i="22" s="1"/>
  <c r="R186" i="22"/>
  <c r="L158" i="22"/>
  <c r="K162" i="22"/>
  <c r="W162" i="22" s="1"/>
  <c r="AD162" i="22" s="1"/>
  <c r="N238" i="22"/>
  <c r="R236" i="22"/>
  <c r="I231" i="22"/>
  <c r="M162" i="22"/>
  <c r="N167" i="22"/>
  <c r="K165" i="22"/>
  <c r="R184" i="22"/>
  <c r="M165" i="22"/>
  <c r="Y165" i="22" s="1"/>
  <c r="AF165" i="22" s="1"/>
  <c r="P172" i="22"/>
  <c r="R165" i="22"/>
  <c r="S147" i="22"/>
  <c r="M144" i="22"/>
  <c r="J120" i="22"/>
  <c r="P145" i="22"/>
  <c r="I236" i="22"/>
  <c r="K158" i="22"/>
  <c r="J162" i="22"/>
  <c r="L144" i="22"/>
  <c r="K236" i="22"/>
  <c r="J186" i="22"/>
  <c r="O158" i="22"/>
  <c r="J229" i="22"/>
  <c r="L186" i="22"/>
  <c r="X150" i="22"/>
  <c r="AE150" i="22" s="1"/>
  <c r="K238" i="22"/>
  <c r="L236" i="22"/>
  <c r="K229" i="22"/>
  <c r="P231" i="22"/>
  <c r="N186" i="22"/>
  <c r="N158" i="22"/>
  <c r="Z158" i="22" s="1"/>
  <c r="AG158" i="22" s="1"/>
  <c r="N171" i="22"/>
  <c r="O167" i="22"/>
  <c r="U167" i="22" s="1"/>
  <c r="AB167" i="22" s="1"/>
  <c r="R172" i="22"/>
  <c r="K184" i="22"/>
  <c r="Q172" i="22"/>
  <c r="I147" i="22"/>
  <c r="J144" i="22"/>
  <c r="P120" i="22"/>
  <c r="R145" i="22"/>
  <c r="L145" i="22"/>
  <c r="X145" i="22" s="1"/>
  <c r="AE145" i="22" s="1"/>
  <c r="T162" i="22"/>
  <c r="T165" i="22"/>
  <c r="O120" i="22"/>
  <c r="U120" i="22" s="1"/>
  <c r="AB120" i="22" s="1"/>
  <c r="T184" i="22"/>
  <c r="Z184" i="22" s="1"/>
  <c r="AG184" i="22" s="1"/>
  <c r="P238" i="22"/>
  <c r="S236" i="22"/>
  <c r="Y236" i="22" s="1"/>
  <c r="AF236" i="22" s="1"/>
  <c r="O229" i="22"/>
  <c r="K231" i="22"/>
  <c r="W231" i="22" s="1"/>
  <c r="AD231" i="22" s="1"/>
  <c r="I186" i="22"/>
  <c r="U186" i="22" s="1"/>
  <c r="I158" i="22"/>
  <c r="T171" i="22"/>
  <c r="S167" i="22"/>
  <c r="Y167" i="22" s="1"/>
  <c r="AF167" i="22" s="1"/>
  <c r="J172" i="22"/>
  <c r="R171" i="22"/>
  <c r="N147" i="22"/>
  <c r="R144" i="22"/>
  <c r="X144" i="22" s="1"/>
  <c r="AE144" i="22" s="1"/>
  <c r="I145" i="22"/>
  <c r="Q145" i="22"/>
  <c r="Q171" i="22"/>
  <c r="L147" i="22"/>
  <c r="T186" i="22"/>
  <c r="P224" i="22"/>
  <c r="V224" i="22" s="1"/>
  <c r="AC224" i="22" s="1"/>
  <c r="N224" i="22"/>
  <c r="I179" i="22"/>
  <c r="I203" i="22"/>
  <c r="S117" i="22"/>
  <c r="S176" i="22"/>
  <c r="Y176" i="22" s="1"/>
  <c r="AF176" i="22" s="1"/>
  <c r="L188" i="22"/>
  <c r="K190" i="22"/>
  <c r="N176" i="22"/>
  <c r="Z176" i="22" s="1"/>
  <c r="AG176" i="22" s="1"/>
  <c r="P177" i="22"/>
  <c r="P239" i="22"/>
  <c r="J246" i="22"/>
  <c r="O254" i="22"/>
  <c r="O252" i="22"/>
  <c r="I224" i="22"/>
  <c r="Q190" i="22"/>
  <c r="S174" i="22"/>
  <c r="M202" i="22"/>
  <c r="K187" i="22"/>
  <c r="W187" i="22" s="1"/>
  <c r="AD187" i="22" s="1"/>
  <c r="N179" i="22"/>
  <c r="N175" i="22"/>
  <c r="T163" i="22"/>
  <c r="R176" i="22"/>
  <c r="X176" i="22" s="1"/>
  <c r="AE176" i="22" s="1"/>
  <c r="R203" i="22"/>
  <c r="J177" i="22"/>
  <c r="R173" i="22"/>
  <c r="Q160" i="22"/>
  <c r="W160" i="22" s="1"/>
  <c r="AD160" i="22" s="1"/>
  <c r="L161" i="22"/>
  <c r="L116" i="22"/>
  <c r="M124" i="22"/>
  <c r="J174" i="22"/>
  <c r="I246" i="22"/>
  <c r="T190" i="22"/>
  <c r="Z190" i="22" s="1"/>
  <c r="AG190" i="22" s="1"/>
  <c r="T177" i="22"/>
  <c r="L224" i="22"/>
  <c r="I177" i="22"/>
  <c r="K254" i="22"/>
  <c r="K252" i="22"/>
  <c r="R224" i="22"/>
  <c r="M177" i="22"/>
  <c r="R177" i="22"/>
  <c r="I124" i="22"/>
  <c r="U124" i="22" s="1"/>
  <c r="V210" i="22"/>
  <c r="AC210" i="22" s="1"/>
  <c r="P237" i="22"/>
  <c r="N246" i="22"/>
  <c r="I244" i="22"/>
  <c r="S252" i="22"/>
  <c r="Y252" i="22" s="1"/>
  <c r="AF252" i="22" s="1"/>
  <c r="M224" i="22"/>
  <c r="N174" i="22"/>
  <c r="Q202" i="22"/>
  <c r="O187" i="22"/>
  <c r="K183" i="22"/>
  <c r="N177" i="22"/>
  <c r="N173" i="22"/>
  <c r="J176" i="22"/>
  <c r="J203" i="22"/>
  <c r="O176" i="22"/>
  <c r="Q161" i="22"/>
  <c r="Q124" i="22"/>
  <c r="P187" i="22"/>
  <c r="P174" i="22"/>
  <c r="N117" i="22"/>
  <c r="O190" i="22"/>
  <c r="U190" i="22" s="1"/>
  <c r="AB190" i="22" s="1"/>
  <c r="M190" i="22"/>
  <c r="J244" i="22"/>
  <c r="O224" i="22"/>
  <c r="Q224" i="22"/>
  <c r="W224" i="22" s="1"/>
  <c r="AD224" i="22" s="1"/>
  <c r="I174" i="22"/>
  <c r="S202" i="22"/>
  <c r="O183" i="22"/>
  <c r="L177" i="22"/>
  <c r="L173" i="22"/>
  <c r="R160" i="22"/>
  <c r="Q203" i="22"/>
  <c r="K176" i="22"/>
  <c r="W176" i="22" s="1"/>
  <c r="AD176" i="22" s="1"/>
  <c r="M109" i="22"/>
  <c r="K161" i="22"/>
  <c r="R116" i="22"/>
  <c r="R247" i="22"/>
  <c r="L174" i="22"/>
  <c r="X174" i="22" s="1"/>
  <c r="AE174" i="22" s="1"/>
  <c r="K245" i="22"/>
  <c r="T224" i="22"/>
  <c r="L190" i="22"/>
  <c r="X190" i="22" s="1"/>
  <c r="AE190" i="22" s="1"/>
  <c r="P252" i="22"/>
  <c r="S224" i="22"/>
  <c r="Y224" i="22" s="1"/>
  <c r="AF224" i="22" s="1"/>
  <c r="S188" i="22"/>
  <c r="S183" i="22"/>
  <c r="K203" i="22"/>
  <c r="P176" i="22"/>
  <c r="L124" i="22"/>
  <c r="I247" i="22"/>
  <c r="T174" i="22"/>
  <c r="P161" i="22"/>
  <c r="V161" i="22" s="1"/>
  <c r="AC161" i="22" s="1"/>
  <c r="J109" i="22"/>
  <c r="Q245" i="22"/>
  <c r="M239" i="22"/>
  <c r="Y239" i="22" s="1"/>
  <c r="AF239" i="22" s="1"/>
  <c r="K174" i="22"/>
  <c r="Q183" i="22"/>
  <c r="U174" i="22"/>
  <c r="AB174" i="22" s="1"/>
  <c r="Y88" i="22"/>
  <c r="AF88" i="22" s="1"/>
  <c r="Z110" i="22"/>
  <c r="AG110" i="22" s="1"/>
  <c r="R205" i="22"/>
  <c r="Z48" i="22"/>
  <c r="AG48" i="22" s="1"/>
  <c r="M212" i="22"/>
  <c r="S205" i="22"/>
  <c r="J189" i="22"/>
  <c r="K148" i="22"/>
  <c r="S61" i="22"/>
  <c r="V139" i="22"/>
  <c r="AC139" i="22" s="1"/>
  <c r="Z112" i="22"/>
  <c r="AG112" i="22" s="1"/>
  <c r="X216" i="22"/>
  <c r="AE216" i="22" s="1"/>
  <c r="U213" i="22"/>
  <c r="N187" i="22"/>
  <c r="Z259" i="22"/>
  <c r="AG259" i="22" s="1"/>
  <c r="M253" i="22"/>
  <c r="Q246" i="22"/>
  <c r="P244" i="22"/>
  <c r="V244" i="22" s="1"/>
  <c r="AC244" i="22" s="1"/>
  <c r="W230" i="22"/>
  <c r="AD230" i="22" s="1"/>
  <c r="M187" i="22"/>
  <c r="U177" i="22"/>
  <c r="S175" i="22"/>
  <c r="Y175" i="22" s="1"/>
  <c r="AF175" i="22" s="1"/>
  <c r="R180" i="22"/>
  <c r="R175" i="22"/>
  <c r="X175" i="22" s="1"/>
  <c r="AE175" i="22" s="1"/>
  <c r="P109" i="22"/>
  <c r="V109" i="22" s="1"/>
  <c r="AC109" i="22" s="1"/>
  <c r="Z100" i="22"/>
  <c r="AG100" i="22" s="1"/>
  <c r="V95" i="22"/>
  <c r="AC95" i="22" s="1"/>
  <c r="W90" i="22"/>
  <c r="AD90" i="22" s="1"/>
  <c r="X50" i="22"/>
  <c r="AE50" i="22" s="1"/>
  <c r="J116" i="22"/>
  <c r="Y56" i="22"/>
  <c r="AF56" i="22" s="1"/>
  <c r="X10" i="22"/>
  <c r="AE10" i="22" s="1"/>
  <c r="L45" i="22"/>
  <c r="P229" i="22"/>
  <c r="V229" i="22" s="1"/>
  <c r="AC229" i="22" s="1"/>
  <c r="T246" i="22"/>
  <c r="S237" i="22"/>
  <c r="Q163" i="22"/>
  <c r="J239" i="22"/>
  <c r="J117" i="22"/>
  <c r="V117" i="22" s="1"/>
  <c r="AC117" i="22" s="1"/>
  <c r="Q60" i="22"/>
  <c r="N245" i="22"/>
  <c r="L60" i="22"/>
  <c r="L52" i="22"/>
  <c r="O246" i="22"/>
  <c r="U246" i="22" s="1"/>
  <c r="AB246" i="22" s="1"/>
  <c r="M219" i="22"/>
  <c r="K101" i="22"/>
  <c r="I229" i="22"/>
  <c r="U229" i="22" s="1"/>
  <c r="AB229" i="22" s="1"/>
  <c r="R147" i="22"/>
  <c r="T173" i="22"/>
  <c r="Z173" i="22" s="1"/>
  <c r="AG173" i="22" s="1"/>
  <c r="N254" i="22"/>
  <c r="Z254" i="22" s="1"/>
  <c r="AG254" i="22" s="1"/>
  <c r="J187" i="22"/>
  <c r="V187" i="22" s="1"/>
  <c r="AC187" i="22" s="1"/>
  <c r="X110" i="22"/>
  <c r="AE110" i="22" s="1"/>
  <c r="J163" i="22"/>
  <c r="V163" i="22" s="1"/>
  <c r="AC163" i="22" s="1"/>
  <c r="Z62" i="22"/>
  <c r="AG62" i="22" s="1"/>
  <c r="L239" i="22"/>
  <c r="R246" i="22"/>
  <c r="Q244" i="22"/>
  <c r="R244" i="22"/>
  <c r="V215" i="22"/>
  <c r="AC215" i="22" s="1"/>
  <c r="S187" i="22"/>
  <c r="Y187" i="22" s="1"/>
  <c r="AF187" i="22" s="1"/>
  <c r="I175" i="22"/>
  <c r="Q173" i="22"/>
  <c r="N163" i="22"/>
  <c r="T189" i="22"/>
  <c r="K180" i="22"/>
  <c r="J173" i="22"/>
  <c r="L109" i="22"/>
  <c r="X109" i="22" s="1"/>
  <c r="AE109" i="22" s="1"/>
  <c r="T116" i="22"/>
  <c r="Z151" i="22"/>
  <c r="AG151" i="22" s="1"/>
  <c r="W121" i="22"/>
  <c r="AD121" i="22" s="1"/>
  <c r="Z119" i="22"/>
  <c r="AG119" i="22" s="1"/>
  <c r="P116" i="22"/>
  <c r="P52" i="22"/>
  <c r="M45" i="22"/>
  <c r="T237" i="22"/>
  <c r="P173" i="22"/>
  <c r="X155" i="22"/>
  <c r="AE155" i="22" s="1"/>
  <c r="Q239" i="22"/>
  <c r="I109" i="22"/>
  <c r="R52" i="22"/>
  <c r="M163" i="22"/>
  <c r="L244" i="22"/>
  <c r="V237" i="22"/>
  <c r="AC237" i="22" s="1"/>
  <c r="U97" i="22"/>
  <c r="AB97" i="22" s="1"/>
  <c r="Z80" i="22"/>
  <c r="AG80" i="22" s="1"/>
  <c r="L237" i="22"/>
  <c r="K246" i="22"/>
  <c r="O244" i="22"/>
  <c r="T187" i="22"/>
  <c r="T175" i="22"/>
  <c r="O173" i="22"/>
  <c r="K163" i="22"/>
  <c r="P189" i="22"/>
  <c r="M173" i="22"/>
  <c r="I180" i="22"/>
  <c r="U180" i="22" s="1"/>
  <c r="U157" i="22"/>
  <c r="AB157" i="22" s="1"/>
  <c r="N116" i="22"/>
  <c r="K109" i="22"/>
  <c r="X113" i="22"/>
  <c r="AE113" i="22" s="1"/>
  <c r="M116" i="22"/>
  <c r="O52" i="22"/>
  <c r="P45" i="22"/>
  <c r="R237" i="22"/>
  <c r="X237" i="22" s="1"/>
  <c r="AE237" i="22" s="1"/>
  <c r="N239" i="22"/>
  <c r="N109" i="22"/>
  <c r="Z109" i="22" s="1"/>
  <c r="AG109" i="22" s="1"/>
  <c r="T180" i="22"/>
  <c r="Z180" i="22" s="1"/>
  <c r="AG180" i="22" s="1"/>
  <c r="R239" i="22"/>
  <c r="J175" i="22"/>
  <c r="V175" i="22" s="1"/>
  <c r="AC175" i="22" s="1"/>
  <c r="Q237" i="22"/>
  <c r="W237" i="22" s="1"/>
  <c r="AD237" i="22" s="1"/>
  <c r="X225" i="22"/>
  <c r="AE225" i="22" s="1"/>
  <c r="P246" i="22"/>
  <c r="V246" i="22" s="1"/>
  <c r="T244" i="22"/>
  <c r="Z244" i="22" s="1"/>
  <c r="AG244" i="22" s="1"/>
  <c r="Q219" i="22"/>
  <c r="K175" i="22"/>
  <c r="O163" i="22"/>
  <c r="M180" i="22"/>
  <c r="R163" i="22"/>
  <c r="X163" i="22" s="1"/>
  <c r="AE163" i="22" s="1"/>
  <c r="O109" i="22"/>
  <c r="X90" i="22"/>
  <c r="AE90" i="22" s="1"/>
  <c r="Q116" i="22"/>
  <c r="W116" i="22" s="1"/>
  <c r="AD116" i="22" s="1"/>
  <c r="S52" i="22"/>
  <c r="Y52" i="22" s="1"/>
  <c r="AF52" i="22" s="1"/>
  <c r="K45" i="22"/>
  <c r="M237" i="22"/>
  <c r="I237" i="22"/>
  <c r="I239" i="22"/>
  <c r="L37" i="22"/>
  <c r="L180" i="22"/>
  <c r="L44" i="22"/>
  <c r="X44" i="22" s="1"/>
  <c r="AE44" i="22" s="1"/>
  <c r="O238" i="22"/>
  <c r="U238" i="22" s="1"/>
  <c r="AB238" i="22" s="1"/>
  <c r="Q229" i="22"/>
  <c r="X230" i="22"/>
  <c r="AE230" i="22" s="1"/>
  <c r="Y194" i="22"/>
  <c r="AF194" i="22" s="1"/>
  <c r="S173" i="22"/>
  <c r="L246" i="22"/>
  <c r="K244" i="22"/>
  <c r="W244" i="22" s="1"/>
  <c r="AD244" i="22" s="1"/>
  <c r="I187" i="22"/>
  <c r="W194" i="22"/>
  <c r="AD194" i="22" s="1"/>
  <c r="R187" i="22"/>
  <c r="L187" i="22"/>
  <c r="O175" i="22"/>
  <c r="S163" i="22"/>
  <c r="Q180" i="22"/>
  <c r="V157" i="22"/>
  <c r="AC157" i="22" s="1"/>
  <c r="S109" i="22"/>
  <c r="Y109" i="22" s="1"/>
  <c r="AF109" i="22" s="1"/>
  <c r="S116" i="22"/>
  <c r="Y116" i="22" s="1"/>
  <c r="AF116" i="22" s="1"/>
  <c r="W80" i="22"/>
  <c r="AD80" i="22" s="1"/>
  <c r="U39" i="22"/>
  <c r="AB39" i="22" s="1"/>
  <c r="X11" i="22"/>
  <c r="AE11" i="22" s="1"/>
  <c r="U21" i="22"/>
  <c r="S45" i="22"/>
  <c r="N237" i="22"/>
  <c r="Z237" i="22" s="1"/>
  <c r="AG237" i="22" s="1"/>
  <c r="I117" i="22"/>
  <c r="R245" i="22"/>
  <c r="T52" i="22"/>
  <c r="I60" i="22"/>
  <c r="U60" i="22" s="1"/>
  <c r="V110" i="22"/>
  <c r="AC110" i="22" s="1"/>
  <c r="S238" i="22"/>
  <c r="V115" i="22"/>
  <c r="AC115" i="22" s="1"/>
  <c r="Q236" i="22"/>
  <c r="W236" i="22" s="1"/>
  <c r="AD236" i="22" s="1"/>
  <c r="V46" i="22"/>
  <c r="AC46" i="22" s="1"/>
  <c r="Q250" i="22"/>
  <c r="T227" i="22"/>
  <c r="N143" i="22"/>
  <c r="N212" i="22"/>
  <c r="Z212" i="22" s="1"/>
  <c r="AG212" i="22" s="1"/>
  <c r="X134" i="22"/>
  <c r="AE134" i="22" s="1"/>
  <c r="V154" i="22"/>
  <c r="AC154" i="22" s="1"/>
  <c r="Z27" i="22"/>
  <c r="AG27" i="22" s="1"/>
  <c r="M195" i="22"/>
  <c r="L247" i="22"/>
  <c r="U225" i="22"/>
  <c r="AB225" i="22" s="1"/>
  <c r="I254" i="22"/>
  <c r="U254" i="22" s="1"/>
  <c r="AB254" i="22" s="1"/>
  <c r="S254" i="22"/>
  <c r="Y254" i="22" s="1"/>
  <c r="AF254" i="22" s="1"/>
  <c r="M226" i="22"/>
  <c r="R252" i="22"/>
  <c r="X252" i="22" s="1"/>
  <c r="AE252" i="22" s="1"/>
  <c r="Y213" i="22"/>
  <c r="AF213" i="22" s="1"/>
  <c r="Y209" i="22"/>
  <c r="AF209" i="22" s="1"/>
  <c r="V208" i="22"/>
  <c r="AC208" i="22" s="1"/>
  <c r="Z202" i="22"/>
  <c r="AG202" i="22" s="1"/>
  <c r="T191" i="22"/>
  <c r="P188" i="22"/>
  <c r="W142" i="22"/>
  <c r="AD142" i="22" s="1"/>
  <c r="W110" i="22"/>
  <c r="AD110" i="22" s="1"/>
  <c r="M197" i="22"/>
  <c r="I188" i="22"/>
  <c r="P183" i="22"/>
  <c r="V183" i="22" s="1"/>
  <c r="AC183" i="22" s="1"/>
  <c r="L181" i="22"/>
  <c r="T179" i="22"/>
  <c r="Z179" i="22" s="1"/>
  <c r="AG179" i="22" s="1"/>
  <c r="P203" i="22"/>
  <c r="V203" i="22" s="1"/>
  <c r="AC203" i="22" s="1"/>
  <c r="X160" i="22"/>
  <c r="AE160" i="22" s="1"/>
  <c r="N203" i="22"/>
  <c r="R183" i="22"/>
  <c r="X152" i="22"/>
  <c r="AE152" i="22" s="1"/>
  <c r="P125" i="22"/>
  <c r="T117" i="22"/>
  <c r="Z117" i="22" s="1"/>
  <c r="AG117" i="22" s="1"/>
  <c r="P140" i="22"/>
  <c r="S124" i="22"/>
  <c r="Y124" i="22" s="1"/>
  <c r="AF124" i="22" s="1"/>
  <c r="W119" i="22"/>
  <c r="AD119" i="22" s="1"/>
  <c r="U64" i="22"/>
  <c r="AB64" i="22" s="1"/>
  <c r="U48" i="22"/>
  <c r="AB48" i="22" s="1"/>
  <c r="Z75" i="22"/>
  <c r="AG75" i="22" s="1"/>
  <c r="Z19" i="22"/>
  <c r="AG19" i="22" s="1"/>
  <c r="P53" i="22"/>
  <c r="V53" i="22" s="1"/>
  <c r="AC53" i="22" s="1"/>
  <c r="R61" i="22"/>
  <c r="Y19" i="22"/>
  <c r="AF19" i="22" s="1"/>
  <c r="J247" i="22"/>
  <c r="X131" i="22"/>
  <c r="AE131" i="22" s="1"/>
  <c r="Q243" i="22"/>
  <c r="R188" i="22"/>
  <c r="V114" i="22"/>
  <c r="AC114" i="22" s="1"/>
  <c r="U10" i="22"/>
  <c r="AB10" i="22" s="1"/>
  <c r="I245" i="22"/>
  <c r="Z225" i="22"/>
  <c r="AG225" i="22" s="1"/>
  <c r="K247" i="22"/>
  <c r="V123" i="22"/>
  <c r="AC123" i="22" s="1"/>
  <c r="J179" i="22"/>
  <c r="Z120" i="22"/>
  <c r="AG120" i="22" s="1"/>
  <c r="P181" i="22"/>
  <c r="V181" i="22" s="1"/>
  <c r="AC181" i="22" s="1"/>
  <c r="R212" i="22"/>
  <c r="P196" i="22"/>
  <c r="I255" i="22"/>
  <c r="Q253" i="22"/>
  <c r="P234" i="22"/>
  <c r="W190" i="22"/>
  <c r="AD190" i="22" s="1"/>
  <c r="T199" i="22"/>
  <c r="Z199" i="22" s="1"/>
  <c r="AG199" i="22" s="1"/>
  <c r="S191" i="22"/>
  <c r="N148" i="22"/>
  <c r="K140" i="22"/>
  <c r="K127" i="22"/>
  <c r="Q211" i="22"/>
  <c r="T226" i="22"/>
  <c r="P245" i="22"/>
  <c r="P254" i="22"/>
  <c r="Q226" i="22"/>
  <c r="S218" i="22"/>
  <c r="I252" i="22"/>
  <c r="Y217" i="22"/>
  <c r="AF217" i="22" s="1"/>
  <c r="I211" i="22"/>
  <c r="Y208" i="22"/>
  <c r="AF208" i="22" s="1"/>
  <c r="V216" i="22"/>
  <c r="AC216" i="22" s="1"/>
  <c r="N191" i="22"/>
  <c r="K188" i="22"/>
  <c r="W122" i="22"/>
  <c r="AD122" i="22" s="1"/>
  <c r="I197" i="22"/>
  <c r="M188" i="22"/>
  <c r="I183" i="22"/>
  <c r="Q181" i="22"/>
  <c r="K179" i="22"/>
  <c r="M181" i="22"/>
  <c r="M203" i="22"/>
  <c r="L183" i="22"/>
  <c r="K141" i="22"/>
  <c r="O125" i="22"/>
  <c r="L117" i="22"/>
  <c r="X117" i="22" s="1"/>
  <c r="AE117" i="22" s="1"/>
  <c r="R127" i="22"/>
  <c r="X127" i="22" s="1"/>
  <c r="AE127" i="22" s="1"/>
  <c r="U50" i="22"/>
  <c r="AB50" i="22" s="1"/>
  <c r="N135" i="22"/>
  <c r="J124" i="22"/>
  <c r="V124" i="22" s="1"/>
  <c r="AC124" i="22" s="1"/>
  <c r="Z92" i="22"/>
  <c r="AG92" i="22" s="1"/>
  <c r="X39" i="22"/>
  <c r="AE39" i="22" s="1"/>
  <c r="X27" i="22"/>
  <c r="AE27" i="22" s="1"/>
  <c r="X29" i="22"/>
  <c r="AE29" i="22" s="1"/>
  <c r="K53" i="22"/>
  <c r="R255" i="22"/>
  <c r="O247" i="22"/>
  <c r="O188" i="22"/>
  <c r="S245" i="22"/>
  <c r="Y245" i="22" s="1"/>
  <c r="AF245" i="22" s="1"/>
  <c r="X215" i="22"/>
  <c r="AE215" i="22" s="1"/>
  <c r="Q247" i="22"/>
  <c r="W247" i="22" s="1"/>
  <c r="AD247" i="22" s="1"/>
  <c r="Q179" i="22"/>
  <c r="U14" i="22"/>
  <c r="AB14" i="22" s="1"/>
  <c r="T181" i="22"/>
  <c r="Z181" i="22" s="1"/>
  <c r="AG181" i="22" s="1"/>
  <c r="Q195" i="22"/>
  <c r="I195" i="22"/>
  <c r="L61" i="22"/>
  <c r="V214" i="22"/>
  <c r="AC214" i="22" s="1"/>
  <c r="Q234" i="22"/>
  <c r="Z257" i="22"/>
  <c r="AG257" i="22" s="1"/>
  <c r="L245" i="22"/>
  <c r="X245" i="22" s="1"/>
  <c r="AE245" i="22" s="1"/>
  <c r="P235" i="22"/>
  <c r="X242" i="22"/>
  <c r="AE242" i="22" s="1"/>
  <c r="J254" i="22"/>
  <c r="N252" i="22"/>
  <c r="P219" i="22"/>
  <c r="Y215" i="22"/>
  <c r="AF215" i="22" s="1"/>
  <c r="N211" i="22"/>
  <c r="R199" i="22"/>
  <c r="I191" i="22"/>
  <c r="W166" i="22"/>
  <c r="AD166" i="22" s="1"/>
  <c r="U158" i="22"/>
  <c r="W134" i="22"/>
  <c r="AD134" i="22" s="1"/>
  <c r="U126" i="22"/>
  <c r="AB126" i="22" s="1"/>
  <c r="Q188" i="22"/>
  <c r="N183" i="22"/>
  <c r="K181" i="22"/>
  <c r="O179" i="22"/>
  <c r="T203" i="22"/>
  <c r="R181" i="22"/>
  <c r="X181" i="22" s="1"/>
  <c r="AE181" i="22" s="1"/>
  <c r="R179" i="22"/>
  <c r="X179" i="22" s="1"/>
  <c r="AE179" i="22" s="1"/>
  <c r="S125" i="22"/>
  <c r="Q117" i="22"/>
  <c r="J127" i="22"/>
  <c r="V127" i="22" s="1"/>
  <c r="AC127" i="22" s="1"/>
  <c r="K132" i="22"/>
  <c r="R124" i="22"/>
  <c r="N60" i="22"/>
  <c r="N53" i="22"/>
  <c r="U55" i="22"/>
  <c r="AB55" i="22" s="1"/>
  <c r="S53" i="22"/>
  <c r="Y53" i="22" s="1"/>
  <c r="AF53" i="22" s="1"/>
  <c r="L255" i="22"/>
  <c r="T247" i="22"/>
  <c r="M211" i="22"/>
  <c r="I235" i="22"/>
  <c r="P197" i="22"/>
  <c r="J188" i="22"/>
  <c r="J245" i="22"/>
  <c r="X178" i="22"/>
  <c r="AE178" i="22" s="1"/>
  <c r="R253" i="22"/>
  <c r="J195" i="22"/>
  <c r="V195" i="22" s="1"/>
  <c r="AC195" i="22" s="1"/>
  <c r="M179" i="22"/>
  <c r="L76" i="22"/>
  <c r="X76" i="22" s="1"/>
  <c r="AE76" i="22" s="1"/>
  <c r="V247" i="22"/>
  <c r="AC247" i="22" s="1"/>
  <c r="I204" i="22"/>
  <c r="U165" i="22"/>
  <c r="AB165" i="22" s="1"/>
  <c r="X120" i="22"/>
  <c r="AE120" i="22" s="1"/>
  <c r="W97" i="22"/>
  <c r="AD97" i="22" s="1"/>
  <c r="X16" i="22"/>
  <c r="AE16" i="22" s="1"/>
  <c r="P205" i="22"/>
  <c r="V205" i="22" s="1"/>
  <c r="AC205" i="22" s="1"/>
  <c r="J133" i="22"/>
  <c r="V257" i="22"/>
  <c r="AC257" i="22" s="1"/>
  <c r="P243" i="22"/>
  <c r="L235" i="22"/>
  <c r="X235" i="22" s="1"/>
  <c r="AE235" i="22" s="1"/>
  <c r="R254" i="22"/>
  <c r="X254" i="22" s="1"/>
  <c r="AE254" i="22" s="1"/>
  <c r="T252" i="22"/>
  <c r="I219" i="22"/>
  <c r="N207" i="22"/>
  <c r="I199" i="22"/>
  <c r="U138" i="22"/>
  <c r="U106" i="22"/>
  <c r="AB106" i="22" s="1"/>
  <c r="T183" i="22"/>
  <c r="O181" i="22"/>
  <c r="U181" i="22" s="1"/>
  <c r="AB181" i="22" s="1"/>
  <c r="S179" i="22"/>
  <c r="T133" i="22"/>
  <c r="Z133" i="22" s="1"/>
  <c r="AG133" i="22" s="1"/>
  <c r="N124" i="22"/>
  <c r="K117" i="22"/>
  <c r="T124" i="22"/>
  <c r="P132" i="22"/>
  <c r="K124" i="22"/>
  <c r="U88" i="22"/>
  <c r="AB88" i="22" s="1"/>
  <c r="P76" i="22"/>
  <c r="N68" i="22"/>
  <c r="J60" i="22"/>
  <c r="U43" i="22"/>
  <c r="W28" i="22"/>
  <c r="AD28" i="22" s="1"/>
  <c r="T53" i="22"/>
  <c r="R69" i="22"/>
  <c r="L53" i="22"/>
  <c r="X53" i="22" s="1"/>
  <c r="AE53" i="22" s="1"/>
  <c r="I77" i="22"/>
  <c r="T255" i="22"/>
  <c r="P204" i="22"/>
  <c r="X142" i="22"/>
  <c r="AE142" i="22" s="1"/>
  <c r="T235" i="22"/>
  <c r="T60" i="22"/>
  <c r="R60" i="22"/>
  <c r="V142" i="22"/>
  <c r="AC142" i="22" s="1"/>
  <c r="L219" i="22"/>
  <c r="X219" i="22" s="1"/>
  <c r="AE219" i="22" s="1"/>
  <c r="T195" i="22"/>
  <c r="X118" i="22"/>
  <c r="AE118" i="22" s="1"/>
  <c r="N250" i="22"/>
  <c r="Z250" i="22" s="1"/>
  <c r="AG250" i="22" s="1"/>
  <c r="T211" i="22"/>
  <c r="Z211" i="22" s="1"/>
  <c r="AG211" i="22" s="1"/>
  <c r="K207" i="22"/>
  <c r="M204" i="22"/>
  <c r="Y204" i="22" s="1"/>
  <c r="AF204" i="22" s="1"/>
  <c r="R197" i="22"/>
  <c r="X197" i="22" s="1"/>
  <c r="AE197" i="22" s="1"/>
  <c r="Q133" i="22"/>
  <c r="L148" i="22"/>
  <c r="N84" i="22"/>
  <c r="O76" i="22"/>
  <c r="M255" i="22"/>
  <c r="Y255" i="22" s="1"/>
  <c r="AF255" i="22" s="1"/>
  <c r="I250" i="22"/>
  <c r="S250" i="22"/>
  <c r="I218" i="22"/>
  <c r="L234" i="22"/>
  <c r="R234" i="22"/>
  <c r="J219" i="22"/>
  <c r="K227" i="22"/>
  <c r="W227" i="22" s="1"/>
  <c r="AD227" i="22" s="1"/>
  <c r="N219" i="22"/>
  <c r="K211" i="22"/>
  <c r="O207" i="22"/>
  <c r="Q204" i="22"/>
  <c r="I196" i="22"/>
  <c r="I205" i="22"/>
  <c r="K195" i="22"/>
  <c r="W195" i="22" s="1"/>
  <c r="AD195" i="22" s="1"/>
  <c r="J197" i="22"/>
  <c r="Q199" i="22"/>
  <c r="T197" i="22"/>
  <c r="L189" i="22"/>
  <c r="P141" i="22"/>
  <c r="N140" i="22"/>
  <c r="K133" i="22"/>
  <c r="M125" i="22"/>
  <c r="R135" i="22"/>
  <c r="M148" i="22"/>
  <c r="O143" i="22"/>
  <c r="M140" i="22"/>
  <c r="O135" i="22"/>
  <c r="M132" i="22"/>
  <c r="O127" i="22"/>
  <c r="J84" i="22"/>
  <c r="S76" i="22"/>
  <c r="J68" i="22"/>
  <c r="J69" i="22"/>
  <c r="Q69" i="22"/>
  <c r="P77" i="22"/>
  <c r="I61" i="22"/>
  <c r="K204" i="22"/>
  <c r="K218" i="22"/>
  <c r="T204" i="22"/>
  <c r="Z204" i="22" s="1"/>
  <c r="AG204" i="22" s="1"/>
  <c r="M243" i="22"/>
  <c r="I84" i="22"/>
  <c r="N243" i="22"/>
  <c r="N235" i="22"/>
  <c r="J191" i="22"/>
  <c r="N195" i="22"/>
  <c r="I141" i="22"/>
  <c r="L207" i="22"/>
  <c r="M68" i="22"/>
  <c r="T68" i="22"/>
  <c r="Z68" i="22" s="1"/>
  <c r="AG68" i="22" s="1"/>
  <c r="L243" i="22"/>
  <c r="X243" i="22" s="1"/>
  <c r="AE243" i="22" s="1"/>
  <c r="K250" i="22"/>
  <c r="J234" i="22"/>
  <c r="T207" i="22"/>
  <c r="O141" i="22"/>
  <c r="U141" i="22" s="1"/>
  <c r="T148" i="22"/>
  <c r="Z148" i="22" s="1"/>
  <c r="AG148" i="22" s="1"/>
  <c r="P148" i="22"/>
  <c r="M207" i="22"/>
  <c r="T84" i="22"/>
  <c r="N234" i="22"/>
  <c r="P227" i="22"/>
  <c r="Q205" i="22"/>
  <c r="L143" i="22"/>
  <c r="U62" i="22"/>
  <c r="AB62" i="22" s="1"/>
  <c r="I148" i="22"/>
  <c r="U148" i="22" s="1"/>
  <c r="AB148" i="22" s="1"/>
  <c r="Q77" i="22"/>
  <c r="R207" i="22"/>
  <c r="L204" i="22"/>
  <c r="I243" i="22"/>
  <c r="S235" i="22"/>
  <c r="Q207" i="22"/>
  <c r="Q255" i="22"/>
  <c r="W255" i="22" s="1"/>
  <c r="AD255" i="22" s="1"/>
  <c r="O253" i="22"/>
  <c r="P250" i="22"/>
  <c r="M218" i="22"/>
  <c r="Y218" i="22" s="1"/>
  <c r="AF218" i="22" s="1"/>
  <c r="S234" i="22"/>
  <c r="O227" i="22"/>
  <c r="T219" i="22"/>
  <c r="O211" i="22"/>
  <c r="S207" i="22"/>
  <c r="M196" i="22"/>
  <c r="O212" i="22"/>
  <c r="N205" i="22"/>
  <c r="O195" i="22"/>
  <c r="K199" i="22"/>
  <c r="K197" i="22"/>
  <c r="R191" i="22"/>
  <c r="Q189" i="22"/>
  <c r="M141" i="22"/>
  <c r="O133" i="22"/>
  <c r="T125" i="22"/>
  <c r="J135" i="22"/>
  <c r="V135" i="22" s="1"/>
  <c r="AC135" i="22" s="1"/>
  <c r="Q148" i="22"/>
  <c r="S143" i="22"/>
  <c r="Q140" i="22"/>
  <c r="S135" i="22"/>
  <c r="Q132" i="22"/>
  <c r="S127" i="22"/>
  <c r="P84" i="22"/>
  <c r="V84" i="22" s="1"/>
  <c r="AC84" i="22" s="1"/>
  <c r="P68" i="22"/>
  <c r="P69" i="22"/>
  <c r="K77" i="22"/>
  <c r="M61" i="22"/>
  <c r="Y61" i="22" s="1"/>
  <c r="AF61" i="22" s="1"/>
  <c r="R218" i="22"/>
  <c r="M235" i="22"/>
  <c r="I76" i="22"/>
  <c r="S243" i="22"/>
  <c r="Y243" i="22" s="1"/>
  <c r="AF243" i="22" s="1"/>
  <c r="J235" i="22"/>
  <c r="I125" i="22"/>
  <c r="J255" i="22"/>
  <c r="J141" i="22"/>
  <c r="O61" i="22"/>
  <c r="J204" i="22"/>
  <c r="V204" i="22" s="1"/>
  <c r="AC204" i="22" s="1"/>
  <c r="J218" i="22"/>
  <c r="V218" i="22" s="1"/>
  <c r="AC218" i="22" s="1"/>
  <c r="M84" i="22"/>
  <c r="K243" i="22"/>
  <c r="Q84" i="22"/>
  <c r="O250" i="22"/>
  <c r="L199" i="22"/>
  <c r="N197" i="22"/>
  <c r="S141" i="22"/>
  <c r="Y141" i="22" s="1"/>
  <c r="AF141" i="22" s="1"/>
  <c r="I140" i="22"/>
  <c r="U140" i="22" s="1"/>
  <c r="AB140" i="22" s="1"/>
  <c r="K135" i="22"/>
  <c r="T69" i="22"/>
  <c r="M69" i="22"/>
  <c r="J77" i="22"/>
  <c r="Q76" i="22"/>
  <c r="W76" i="22" s="1"/>
  <c r="AD76" i="22" s="1"/>
  <c r="M76" i="22"/>
  <c r="Y76" i="22" s="1"/>
  <c r="AF76" i="22" s="1"/>
  <c r="K253" i="22"/>
  <c r="J250" i="22"/>
  <c r="S226" i="22"/>
  <c r="Q218" i="22"/>
  <c r="M234" i="22"/>
  <c r="L227" i="22"/>
  <c r="R227" i="22"/>
  <c r="X227" i="22" s="1"/>
  <c r="AE227" i="22" s="1"/>
  <c r="S227" i="22"/>
  <c r="K219" i="22"/>
  <c r="S212" i="22"/>
  <c r="Y212" i="22" s="1"/>
  <c r="AF212" i="22" s="1"/>
  <c r="S211" i="22"/>
  <c r="X208" i="22"/>
  <c r="AE208" i="22" s="1"/>
  <c r="Q196" i="22"/>
  <c r="K212" i="22"/>
  <c r="T205" i="22"/>
  <c r="S195" i="22"/>
  <c r="Y195" i="22" s="1"/>
  <c r="AF195" i="22" s="1"/>
  <c r="O199" i="22"/>
  <c r="U199" i="22" s="1"/>
  <c r="O197" i="22"/>
  <c r="M191" i="22"/>
  <c r="K189" i="22"/>
  <c r="T141" i="22"/>
  <c r="L135" i="22"/>
  <c r="S133" i="22"/>
  <c r="L125" i="22"/>
  <c r="X125" i="22" s="1"/>
  <c r="AE125" i="22" s="1"/>
  <c r="R143" i="22"/>
  <c r="T132" i="22"/>
  <c r="S148" i="22"/>
  <c r="Q143" i="22"/>
  <c r="S140" i="22"/>
  <c r="Q135" i="22"/>
  <c r="S132" i="22"/>
  <c r="Q127" i="22"/>
  <c r="W127" i="22" s="1"/>
  <c r="AD127" i="22" s="1"/>
  <c r="K84" i="22"/>
  <c r="K68" i="22"/>
  <c r="X31" i="22"/>
  <c r="AE31" i="22" s="1"/>
  <c r="W36" i="22"/>
  <c r="AD36" i="22" s="1"/>
  <c r="N69" i="22"/>
  <c r="K69" i="22"/>
  <c r="S77" i="22"/>
  <c r="J61" i="22"/>
  <c r="Q61" i="22"/>
  <c r="S253" i="22"/>
  <c r="Y253" i="22" s="1"/>
  <c r="AF253" i="22" s="1"/>
  <c r="O226" i="22"/>
  <c r="K196" i="22"/>
  <c r="K226" i="22"/>
  <c r="L218" i="22"/>
  <c r="J243" i="22"/>
  <c r="O235" i="22"/>
  <c r="U235" i="22" s="1"/>
  <c r="AB235" i="22" s="1"/>
  <c r="J125" i="22"/>
  <c r="X56" i="22"/>
  <c r="AE56" i="22" s="1"/>
  <c r="P255" i="22"/>
  <c r="N141" i="22"/>
  <c r="J253" i="22"/>
  <c r="J196" i="22"/>
  <c r="O204" i="22"/>
  <c r="R211" i="22"/>
  <c r="M205" i="22"/>
  <c r="T251" i="22"/>
  <c r="Z251" i="22" s="1"/>
  <c r="AG251" i="22" s="1"/>
  <c r="L84" i="22"/>
  <c r="X84" i="22" s="1"/>
  <c r="AE84" i="22" s="1"/>
  <c r="P253" i="22"/>
  <c r="R250" i="22"/>
  <c r="N226" i="22"/>
  <c r="T234" i="22"/>
  <c r="Z234" i="22" s="1"/>
  <c r="AG234" i="22" s="1"/>
  <c r="I227" i="22"/>
  <c r="O219" i="22"/>
  <c r="L212" i="22"/>
  <c r="X212" i="22" s="1"/>
  <c r="AE212" i="22" s="1"/>
  <c r="P207" i="22"/>
  <c r="V207" i="22" s="1"/>
  <c r="AC207" i="22" s="1"/>
  <c r="P212" i="22"/>
  <c r="K205" i="22"/>
  <c r="S199" i="22"/>
  <c r="Y199" i="22" s="1"/>
  <c r="AF199" i="22" s="1"/>
  <c r="S197" i="22"/>
  <c r="K191" i="22"/>
  <c r="W191" i="22" s="1"/>
  <c r="AD191" i="22" s="1"/>
  <c r="I189" i="22"/>
  <c r="O189" i="22"/>
  <c r="L141" i="22"/>
  <c r="X141" i="22" s="1"/>
  <c r="AE141" i="22" s="1"/>
  <c r="P133" i="22"/>
  <c r="V133" i="22" s="1"/>
  <c r="AC133" i="22" s="1"/>
  <c r="N132" i="22"/>
  <c r="Q125" i="22"/>
  <c r="J143" i="22"/>
  <c r="V143" i="22" s="1"/>
  <c r="AC143" i="22" s="1"/>
  <c r="L132" i="22"/>
  <c r="U46" i="22"/>
  <c r="AB46" i="22" s="1"/>
  <c r="J148" i="22"/>
  <c r="M143" i="22"/>
  <c r="J140" i="22"/>
  <c r="M135" i="22"/>
  <c r="J132" i="22"/>
  <c r="M127" i="22"/>
  <c r="O84" i="22"/>
  <c r="N76" i="22"/>
  <c r="O68" i="22"/>
  <c r="U52" i="22"/>
  <c r="Z44" i="22"/>
  <c r="AG44" i="22" s="1"/>
  <c r="N77" i="22"/>
  <c r="Z77" i="22" s="1"/>
  <c r="AG77" i="22" s="1"/>
  <c r="N61" i="22"/>
  <c r="Z61" i="22" s="1"/>
  <c r="AG61" i="22" s="1"/>
  <c r="X41" i="22"/>
  <c r="AE41" i="22" s="1"/>
  <c r="S69" i="22"/>
  <c r="Y69" i="22" s="1"/>
  <c r="AF69" i="22" s="1"/>
  <c r="L77" i="22"/>
  <c r="P61" i="22"/>
  <c r="O218" i="22"/>
  <c r="P191" i="22"/>
  <c r="V191" i="22" s="1"/>
  <c r="AC191" i="22" s="1"/>
  <c r="R226" i="22"/>
  <c r="T218" i="22"/>
  <c r="R189" i="22"/>
  <c r="O243" i="22"/>
  <c r="U243" i="22" s="1"/>
  <c r="AB243" i="22" s="1"/>
  <c r="K235" i="22"/>
  <c r="Q68" i="22"/>
  <c r="W68" i="22" s="1"/>
  <c r="AD68" i="22" s="1"/>
  <c r="N125" i="22"/>
  <c r="J199" i="22"/>
  <c r="R133" i="22"/>
  <c r="X133" i="22" s="1"/>
  <c r="AE133" i="22" s="1"/>
  <c r="O255" i="22"/>
  <c r="L253" i="22"/>
  <c r="L196" i="22"/>
  <c r="O77" i="22"/>
  <c r="R204" i="22"/>
  <c r="M227" i="22"/>
  <c r="I133" i="22"/>
  <c r="R149" i="22"/>
  <c r="X149" i="22" s="1"/>
  <c r="AE149" i="22" s="1"/>
  <c r="L68" i="22"/>
  <c r="X68" i="22" s="1"/>
  <c r="AE68" i="22" s="1"/>
  <c r="J227" i="22"/>
  <c r="V227" i="22" s="1"/>
  <c r="AC227" i="22" s="1"/>
  <c r="Q212" i="22"/>
  <c r="W212" i="22" s="1"/>
  <c r="AD212" i="22" s="1"/>
  <c r="L205" i="22"/>
  <c r="T143" i="22"/>
  <c r="T135" i="22"/>
  <c r="Z135" i="22" s="1"/>
  <c r="AG135" i="22" s="1"/>
  <c r="M77" i="22"/>
  <c r="I234" i="22"/>
  <c r="N218" i="22"/>
  <c r="K143" i="22"/>
  <c r="I253" i="22"/>
  <c r="N253" i="22"/>
  <c r="Z253" i="22" s="1"/>
  <c r="AG253" i="22" s="1"/>
  <c r="L250" i="22"/>
  <c r="I226" i="22"/>
  <c r="K234" i="22"/>
  <c r="N227" i="22"/>
  <c r="S219" i="22"/>
  <c r="Y219" i="22" s="1"/>
  <c r="AF219" i="22" s="1"/>
  <c r="P211" i="22"/>
  <c r="V211" i="22" s="1"/>
  <c r="AC211" i="22" s="1"/>
  <c r="X209" i="22"/>
  <c r="AE209" i="22" s="1"/>
  <c r="I207" i="22"/>
  <c r="I212" i="22"/>
  <c r="O205" i="22"/>
  <c r="P199" i="22"/>
  <c r="V199" i="22" s="1"/>
  <c r="AC199" i="22" s="1"/>
  <c r="Q197" i="22"/>
  <c r="W197" i="22" s="1"/>
  <c r="AD197" i="22" s="1"/>
  <c r="O191" i="22"/>
  <c r="L191" i="22"/>
  <c r="N189" i="22"/>
  <c r="Z189" i="22" s="1"/>
  <c r="AG189" i="22" s="1"/>
  <c r="S189" i="22"/>
  <c r="Y189" i="22" s="1"/>
  <c r="AF189" i="22" s="1"/>
  <c r="Q141" i="22"/>
  <c r="M133" i="22"/>
  <c r="K125" i="22"/>
  <c r="T140" i="22"/>
  <c r="R148" i="22"/>
  <c r="X148" i="22" s="1"/>
  <c r="AE148" i="22" s="1"/>
  <c r="I143" i="22"/>
  <c r="R140" i="22"/>
  <c r="X140" i="22" s="1"/>
  <c r="AE140" i="22" s="1"/>
  <c r="I135" i="22"/>
  <c r="R132" i="22"/>
  <c r="I127" i="22"/>
  <c r="S84" i="22"/>
  <c r="J76" i="22"/>
  <c r="S68" i="22"/>
  <c r="U89" i="22"/>
  <c r="AB89" i="22" s="1"/>
  <c r="L69" i="22"/>
  <c r="R77" i="22"/>
  <c r="X77" i="22" s="1"/>
  <c r="AE77" i="22" s="1"/>
  <c r="K61" i="22"/>
  <c r="J212" i="22"/>
  <c r="L226" i="22"/>
  <c r="L211" i="22"/>
  <c r="O196" i="22"/>
  <c r="I68" i="22"/>
  <c r="T243" i="22"/>
  <c r="Q235" i="22"/>
  <c r="W235" i="22" s="1"/>
  <c r="AD235" i="22" s="1"/>
  <c r="R196" i="22"/>
  <c r="T76" i="22"/>
  <c r="M250" i="22"/>
  <c r="P226" i="22"/>
  <c r="V226" i="22" s="1"/>
  <c r="AC226" i="22" s="1"/>
  <c r="Y14" i="22"/>
  <c r="AF14" i="22" s="1"/>
  <c r="W78" i="22"/>
  <c r="AD78" i="22" s="1"/>
  <c r="U251" i="22"/>
  <c r="AB251" i="22" s="1"/>
  <c r="W17" i="22"/>
  <c r="AD17" i="22" s="1"/>
  <c r="Z236" i="22"/>
  <c r="AG236" i="22" s="1"/>
  <c r="X233" i="22"/>
  <c r="AE233" i="22" s="1"/>
  <c r="U249" i="22"/>
  <c r="AB249" i="22" s="1"/>
  <c r="X166" i="22"/>
  <c r="AE166" i="22" s="1"/>
  <c r="U248" i="22"/>
  <c r="AB248" i="22" s="1"/>
  <c r="V194" i="22"/>
  <c r="AC194" i="22" s="1"/>
  <c r="W34" i="22"/>
  <c r="AD34" i="22" s="1"/>
  <c r="X257" i="22"/>
  <c r="AE257" i="22" s="1"/>
  <c r="Y180" i="22"/>
  <c r="AF180" i="22" s="1"/>
  <c r="X28" i="22"/>
  <c r="AE28" i="22" s="1"/>
  <c r="U12" i="22"/>
  <c r="AB12" i="22" s="1"/>
  <c r="Y216" i="22"/>
  <c r="AF216" i="22" s="1"/>
  <c r="Y231" i="22"/>
  <c r="AF231" i="22" s="1"/>
  <c r="V170" i="22"/>
  <c r="AC170" i="22" s="1"/>
  <c r="Y244" i="22"/>
  <c r="AF244" i="22" s="1"/>
  <c r="Y202" i="22"/>
  <c r="AF202" i="22" s="1"/>
  <c r="Z198" i="22"/>
  <c r="AG198" i="22" s="1"/>
  <c r="Z193" i="22"/>
  <c r="AG193" i="22" s="1"/>
  <c r="X184" i="22"/>
  <c r="AE184" i="22" s="1"/>
  <c r="Z87" i="22"/>
  <c r="AG87" i="22" s="1"/>
  <c r="X206" i="22"/>
  <c r="AE206" i="22" s="1"/>
  <c r="Z240" i="22"/>
  <c r="AG240" i="22" s="1"/>
  <c r="Z128" i="22"/>
  <c r="AG128" i="22" s="1"/>
  <c r="U162" i="22"/>
  <c r="AB162" i="22" s="1"/>
  <c r="Y139" i="22"/>
  <c r="AF139" i="22" s="1"/>
  <c r="U57" i="22"/>
  <c r="AB57" i="22" s="1"/>
  <c r="U233" i="22"/>
  <c r="AB233" i="22" s="1"/>
  <c r="U206" i="22"/>
  <c r="AB206" i="22" s="1"/>
  <c r="V186" i="22"/>
  <c r="AC186" i="22" s="1"/>
  <c r="V107" i="22"/>
  <c r="AC107" i="22" s="1"/>
  <c r="V134" i="22"/>
  <c r="AC134" i="22" s="1"/>
  <c r="X182" i="22"/>
  <c r="AE182" i="22" s="1"/>
  <c r="W240" i="22"/>
  <c r="AD240" i="22" s="1"/>
  <c r="Z255" i="22"/>
  <c r="AG255" i="22" s="1"/>
  <c r="U242" i="22"/>
  <c r="AB242" i="22" s="1"/>
  <c r="V236" i="22"/>
  <c r="AC236" i="22" s="1"/>
  <c r="X221" i="22"/>
  <c r="AE221" i="22" s="1"/>
  <c r="W210" i="22"/>
  <c r="AD210" i="22" s="1"/>
  <c r="Z186" i="22"/>
  <c r="AG186" i="22" s="1"/>
  <c r="W118" i="22"/>
  <c r="AD118" i="22" s="1"/>
  <c r="Y181" i="22"/>
  <c r="AF181" i="22" s="1"/>
  <c r="U169" i="22"/>
  <c r="X168" i="22"/>
  <c r="AE168" i="22" s="1"/>
  <c r="W139" i="22"/>
  <c r="AD139" i="22" s="1"/>
  <c r="U161" i="22"/>
  <c r="AB161" i="22" s="1"/>
  <c r="U56" i="22"/>
  <c r="AB56" i="22" s="1"/>
  <c r="U31" i="22"/>
  <c r="AB31" i="22" s="1"/>
  <c r="V10" i="22"/>
  <c r="AC10" i="22" s="1"/>
  <c r="U45" i="22"/>
  <c r="AB45" i="22" s="1"/>
  <c r="U42" i="22"/>
  <c r="AB42" i="22" s="1"/>
  <c r="Y249" i="22"/>
  <c r="AF249" i="22" s="1"/>
  <c r="V221" i="22"/>
  <c r="AC221" i="22" s="1"/>
  <c r="V169" i="22"/>
  <c r="AC169" i="22" s="1"/>
  <c r="W239" i="22"/>
  <c r="AD239" i="22" s="1"/>
  <c r="Y164" i="22"/>
  <c r="AF164" i="22" s="1"/>
  <c r="X123" i="22"/>
  <c r="AE123" i="22" s="1"/>
  <c r="V122" i="22"/>
  <c r="AC122" i="22" s="1"/>
  <c r="X32" i="22"/>
  <c r="AE32" i="22" s="1"/>
  <c r="W8" i="22"/>
  <c r="AD8" i="22" s="1"/>
  <c r="X229" i="22"/>
  <c r="AE229" i="22" s="1"/>
  <c r="W241" i="22"/>
  <c r="AD241" i="22" s="1"/>
  <c r="X95" i="22"/>
  <c r="AE95" i="22" s="1"/>
  <c r="V126" i="22"/>
  <c r="AC126" i="22" s="1"/>
  <c r="W174" i="22"/>
  <c r="AD174" i="22" s="1"/>
  <c r="U134" i="22"/>
  <c r="AB134" i="22" s="1"/>
  <c r="U185" i="22"/>
  <c r="AB185" i="22" s="1"/>
  <c r="Y183" i="22"/>
  <c r="AF183" i="22" s="1"/>
  <c r="Z177" i="22"/>
  <c r="AG177" i="22" s="1"/>
  <c r="V167" i="22"/>
  <c r="AC167" i="22" s="1"/>
  <c r="U149" i="22"/>
  <c r="AB149" i="22" s="1"/>
  <c r="Y131" i="22"/>
  <c r="AF131" i="22" s="1"/>
  <c r="W193" i="22"/>
  <c r="AD193" i="22" s="1"/>
  <c r="U44" i="22"/>
  <c r="AB44" i="22" s="1"/>
  <c r="Z40" i="22"/>
  <c r="AG40" i="22" s="1"/>
  <c r="Z136" i="22"/>
  <c r="AG136" i="22" s="1"/>
  <c r="V138" i="22"/>
  <c r="AC138" i="22" s="1"/>
  <c r="V209" i="22"/>
  <c r="AC209" i="22" s="1"/>
  <c r="X48" i="22"/>
  <c r="AE48" i="22" s="1"/>
  <c r="X154" i="22"/>
  <c r="AE154" i="22" s="1"/>
  <c r="Z185" i="22"/>
  <c r="AG185" i="22" s="1"/>
  <c r="Z155" i="22"/>
  <c r="AG155" i="22" s="1"/>
  <c r="Y206" i="22"/>
  <c r="AF206" i="22" s="1"/>
  <c r="U128" i="22"/>
  <c r="AB128" i="22" s="1"/>
  <c r="V108" i="22"/>
  <c r="AC108" i="22" s="1"/>
  <c r="U221" i="22"/>
  <c r="AB221" i="22" s="1"/>
  <c r="W254" i="22"/>
  <c r="AD254" i="22" s="1"/>
  <c r="W214" i="22"/>
  <c r="AD214" i="22" s="1"/>
  <c r="U146" i="22"/>
  <c r="AB146" i="22" s="1"/>
  <c r="X187" i="22"/>
  <c r="AE187" i="22" s="1"/>
  <c r="Z188" i="22"/>
  <c r="AG188" i="22" s="1"/>
  <c r="X185" i="22"/>
  <c r="AE185" i="22" s="1"/>
  <c r="U173" i="22"/>
  <c r="AB173" i="22" s="1"/>
  <c r="Y171" i="22"/>
  <c r="AF171" i="22" s="1"/>
  <c r="V160" i="22"/>
  <c r="AC160" i="22" s="1"/>
  <c r="X46" i="22"/>
  <c r="AE46" i="22" s="1"/>
  <c r="Y193" i="22"/>
  <c r="AF193" i="22" s="1"/>
  <c r="U28" i="22"/>
  <c r="AB28" i="22" s="1"/>
  <c r="V59" i="22"/>
  <c r="AC59" i="22" s="1"/>
  <c r="X37" i="22"/>
  <c r="AE37" i="22" s="1"/>
  <c r="V15" i="22"/>
  <c r="AC15" i="22" s="1"/>
  <c r="Z11" i="22"/>
  <c r="AG11" i="22" s="1"/>
  <c r="Z221" i="22"/>
  <c r="AG221" i="22" s="1"/>
  <c r="X130" i="22"/>
  <c r="AE130" i="22" s="1"/>
  <c r="U22" i="22"/>
  <c r="AB22" i="22" s="1"/>
  <c r="W10" i="22"/>
  <c r="AD10" i="22" s="1"/>
  <c r="Z194" i="22"/>
  <c r="AG194" i="22" s="1"/>
  <c r="W70" i="22"/>
  <c r="AD70" i="22" s="1"/>
  <c r="Y81" i="22"/>
  <c r="AF81" i="22" s="1"/>
  <c r="W98" i="22"/>
  <c r="AD98" i="22" s="1"/>
  <c r="Z166" i="22"/>
  <c r="AG166" i="22" s="1"/>
  <c r="U29" i="22"/>
  <c r="Z81" i="22"/>
  <c r="AG81" i="22" s="1"/>
  <c r="Y49" i="22"/>
  <c r="AF49" i="22" s="1"/>
  <c r="U94" i="22"/>
  <c r="V25" i="22"/>
  <c r="AC25" i="22" s="1"/>
  <c r="Z90" i="22"/>
  <c r="AG90" i="22" s="1"/>
  <c r="U210" i="22"/>
  <c r="AB210" i="22" s="1"/>
  <c r="Z182" i="22"/>
  <c r="AG182" i="22" s="1"/>
  <c r="U170" i="22"/>
  <c r="AB170" i="22" s="1"/>
  <c r="X38" i="22"/>
  <c r="AE38" i="22" s="1"/>
  <c r="V94" i="22"/>
  <c r="AC94" i="22" s="1"/>
  <c r="Z65" i="22"/>
  <c r="AG65" i="22" s="1"/>
  <c r="Z39" i="22"/>
  <c r="AG39" i="22" s="1"/>
  <c r="W257" i="22"/>
  <c r="AD257" i="22" s="1"/>
  <c r="Z66" i="22"/>
  <c r="AG66" i="22" s="1"/>
  <c r="Y80" i="22"/>
  <c r="AF80" i="22" s="1"/>
  <c r="Y10" i="22"/>
  <c r="AF10" i="22" s="1"/>
  <c r="V21" i="22"/>
  <c r="AC21" i="22" s="1"/>
  <c r="V17" i="22"/>
  <c r="AC17" i="22" s="1"/>
  <c r="Z74" i="22"/>
  <c r="AG74" i="22" s="1"/>
  <c r="U23" i="22"/>
  <c r="AB23" i="22" s="1"/>
  <c r="Z118" i="22"/>
  <c r="AG118" i="22" s="1"/>
  <c r="W175" i="22"/>
  <c r="AD175" i="22" s="1"/>
  <c r="Y72" i="22"/>
  <c r="AF72" i="22" s="1"/>
  <c r="U136" i="22"/>
  <c r="Y259" i="22"/>
  <c r="AF259" i="22" s="1"/>
  <c r="W171" i="22"/>
  <c r="AD171" i="22" s="1"/>
  <c r="U78" i="22"/>
  <c r="AB78" i="22" s="1"/>
  <c r="W58" i="22"/>
  <c r="AD58" i="22" s="1"/>
  <c r="U49" i="22"/>
  <c r="AB49" i="22" s="1"/>
  <c r="X13" i="22"/>
  <c r="AE13" i="22" s="1"/>
  <c r="V251" i="22"/>
  <c r="AC251" i="22" s="1"/>
  <c r="X106" i="22"/>
  <c r="AE106" i="22" s="1"/>
  <c r="V86" i="22"/>
  <c r="AC86" i="22" s="1"/>
  <c r="V23" i="22"/>
  <c r="AC23" i="22" s="1"/>
  <c r="Z9" i="22"/>
  <c r="AG9" i="22" s="1"/>
  <c r="X52" i="22"/>
  <c r="AE52" i="22" s="1"/>
  <c r="U182" i="22"/>
  <c r="AB182" i="22" s="1"/>
  <c r="U118" i="22"/>
  <c r="AB118" i="22" s="1"/>
  <c r="Z102" i="22"/>
  <c r="AG102" i="22" s="1"/>
  <c r="U100" i="22"/>
  <c r="AB100" i="22" s="1"/>
  <c r="U92" i="22"/>
  <c r="AB92" i="22" s="1"/>
  <c r="Y29" i="22"/>
  <c r="AF29" i="22" s="1"/>
  <c r="U47" i="22"/>
  <c r="AB47" i="22" s="1"/>
  <c r="X146" i="22"/>
  <c r="AE146" i="22" s="1"/>
  <c r="Y12" i="22"/>
  <c r="AF12" i="22" s="1"/>
  <c r="Y184" i="22"/>
  <c r="AF184" i="22" s="1"/>
  <c r="W40" i="22"/>
  <c r="AD40" i="22" s="1"/>
  <c r="Z230" i="22"/>
  <c r="AG230" i="22" s="1"/>
  <c r="Y94" i="22"/>
  <c r="AF94" i="22" s="1"/>
  <c r="Y62" i="22"/>
  <c r="AF62" i="22" s="1"/>
  <c r="X103" i="22"/>
  <c r="AE103" i="22" s="1"/>
  <c r="Y92" i="22"/>
  <c r="AF92" i="22" s="1"/>
  <c r="W64" i="22"/>
  <c r="AD64" i="22" s="1"/>
  <c r="V43" i="22"/>
  <c r="AC43" i="22" s="1"/>
  <c r="V242" i="22"/>
  <c r="AC242" i="22" s="1"/>
  <c r="Z154" i="22"/>
  <c r="AG154" i="22" s="1"/>
  <c r="V36" i="22"/>
  <c r="AC36" i="22" s="1"/>
  <c r="V14" i="22"/>
  <c r="AC14" i="22" s="1"/>
  <c r="V50" i="22"/>
  <c r="AC50" i="22" s="1"/>
  <c r="Y168" i="22"/>
  <c r="AF168" i="22" s="1"/>
  <c r="W94" i="22"/>
  <c r="AD94" i="22" s="1"/>
  <c r="U228" i="22"/>
  <c r="AB228" i="22" s="1"/>
  <c r="U101" i="22"/>
  <c r="AB101" i="22" s="1"/>
  <c r="Y102" i="22"/>
  <c r="AF102" i="22" s="1"/>
  <c r="X70" i="22"/>
  <c r="AE70" i="22" s="1"/>
  <c r="W46" i="22"/>
  <c r="AD46" i="22" s="1"/>
  <c r="Y48" i="22"/>
  <c r="AF48" i="22" s="1"/>
  <c r="X35" i="22"/>
  <c r="AE35" i="22" s="1"/>
  <c r="V83" i="22"/>
  <c r="AC83" i="22" s="1"/>
  <c r="W25" i="22"/>
  <c r="AD25" i="22" s="1"/>
  <c r="Z35" i="22"/>
  <c r="AG35" i="22" s="1"/>
  <c r="V248" i="22"/>
  <c r="AC248" i="22" s="1"/>
  <c r="W229" i="22"/>
  <c r="AD229" i="22" s="1"/>
  <c r="Z170" i="22"/>
  <c r="AG170" i="22" s="1"/>
  <c r="Z138" i="22"/>
  <c r="AG138" i="22" s="1"/>
  <c r="Z165" i="22"/>
  <c r="AG165" i="22" s="1"/>
  <c r="W101" i="22"/>
  <c r="AD101" i="22" s="1"/>
  <c r="Y108" i="22"/>
  <c r="AF108" i="22" s="1"/>
  <c r="U32" i="22"/>
  <c r="AB32" i="22" s="1"/>
  <c r="W7" i="22"/>
  <c r="AD7" i="22" s="1"/>
  <c r="W33" i="22"/>
  <c r="AD33" i="22" s="1"/>
  <c r="X101" i="22"/>
  <c r="AE101" i="22" s="1"/>
  <c r="V101" i="22"/>
  <c r="AC101" i="22" s="1"/>
  <c r="Y104" i="22"/>
  <c r="AF104" i="22" s="1"/>
  <c r="X82" i="22"/>
  <c r="AE82" i="22" s="1"/>
  <c r="V40" i="22"/>
  <c r="AC40" i="22" s="1"/>
  <c r="V32" i="22"/>
  <c r="AC32" i="22" s="1"/>
  <c r="V24" i="22"/>
  <c r="AC24" i="22" s="1"/>
  <c r="Y30" i="22"/>
  <c r="AF30" i="22" s="1"/>
  <c r="Z104" i="22"/>
  <c r="AG104" i="22" s="1"/>
  <c r="W16" i="22"/>
  <c r="AD16" i="22" s="1"/>
  <c r="V78" i="22"/>
  <c r="AC78" i="22" s="1"/>
  <c r="W14" i="22"/>
  <c r="AD14" i="22" s="1"/>
  <c r="X88" i="22"/>
  <c r="AE88" i="22" s="1"/>
  <c r="X210" i="22"/>
  <c r="AE210" i="22" s="1"/>
  <c r="U214" i="22"/>
  <c r="AB214" i="22" s="1"/>
  <c r="U150" i="22"/>
  <c r="Y78" i="22"/>
  <c r="AF78" i="22" s="1"/>
  <c r="Y46" i="22"/>
  <c r="AF46" i="22" s="1"/>
  <c r="V11" i="22"/>
  <c r="AC11" i="22" s="1"/>
  <c r="X80" i="22"/>
  <c r="AE80" i="22" s="1"/>
  <c r="Z52" i="22"/>
  <c r="AG52" i="22" s="1"/>
  <c r="Y105" i="22"/>
  <c r="AF105" i="22" s="1"/>
  <c r="U144" i="22"/>
  <c r="AB144" i="22" s="1"/>
  <c r="W82" i="22"/>
  <c r="AD82" i="22" s="1"/>
  <c r="X74" i="22"/>
  <c r="AE74" i="22" s="1"/>
  <c r="W24" i="22"/>
  <c r="AD24" i="22" s="1"/>
  <c r="V51" i="22"/>
  <c r="AC51" i="22" s="1"/>
  <c r="Z29" i="22"/>
  <c r="AG29" i="22" s="1"/>
  <c r="Y65" i="22"/>
  <c r="AF65" i="22" s="1"/>
  <c r="X102" i="22"/>
  <c r="AE102" i="22" s="1"/>
  <c r="X78" i="22"/>
  <c r="AE78" i="22" s="1"/>
  <c r="U30" i="22"/>
  <c r="AB30" i="22" s="1"/>
  <c r="Z122" i="22"/>
  <c r="AG122" i="22" s="1"/>
  <c r="Y160" i="22"/>
  <c r="AF160" i="22" s="1"/>
  <c r="X54" i="22"/>
  <c r="AE54" i="22" s="1"/>
  <c r="X12" i="22"/>
  <c r="AE12" i="22" s="1"/>
  <c r="U91" i="22"/>
  <c r="AB91" i="22" s="1"/>
  <c r="Y89" i="22"/>
  <c r="AF89" i="22" s="1"/>
  <c r="Y73" i="22"/>
  <c r="AF73" i="22" s="1"/>
  <c r="Y57" i="22"/>
  <c r="AF57" i="22" s="1"/>
  <c r="Y83" i="22"/>
  <c r="AF83" i="22" s="1"/>
  <c r="X51" i="22"/>
  <c r="AE51" i="22" s="1"/>
  <c r="Y85" i="22"/>
  <c r="AF85" i="22" s="1"/>
  <c r="U154" i="22"/>
  <c r="AB154" i="22" s="1"/>
  <c r="X104" i="22"/>
  <c r="AE104" i="22" s="1"/>
  <c r="W74" i="22"/>
  <c r="AD74" i="22" s="1"/>
  <c r="V18" i="22"/>
  <c r="AC18" i="22" s="1"/>
  <c r="Y71" i="22"/>
  <c r="AF71" i="22" s="1"/>
  <c r="Y93" i="22"/>
  <c r="AF93" i="22" s="1"/>
  <c r="X139" i="22"/>
  <c r="AE139" i="22" s="1"/>
  <c r="Z70" i="22"/>
  <c r="AG70" i="22" s="1"/>
  <c r="W20" i="22"/>
  <c r="AD20" i="22" s="1"/>
  <c r="U16" i="22"/>
  <c r="AB16" i="22" s="1"/>
  <c r="V82" i="22"/>
  <c r="AC82" i="22" s="1"/>
  <c r="U259" i="22"/>
  <c r="AB259" i="22" s="1"/>
  <c r="X259" i="22"/>
  <c r="AE259" i="22" s="1"/>
  <c r="V197" i="22"/>
  <c r="AC197" i="22" s="1"/>
  <c r="W258" i="22"/>
  <c r="AD258" i="22" s="1"/>
  <c r="Y18" i="22"/>
  <c r="AF18" i="22" s="1"/>
  <c r="V249" i="22"/>
  <c r="AC249" i="22" s="1"/>
  <c r="V233" i="22"/>
  <c r="AC233" i="22" s="1"/>
  <c r="Z248" i="22"/>
  <c r="AG248" i="22" s="1"/>
  <c r="V256" i="22"/>
  <c r="AC256" i="22" s="1"/>
  <c r="Z256" i="22"/>
  <c r="AG256" i="22" s="1"/>
  <c r="Y238" i="22"/>
  <c r="AF238" i="22" s="1"/>
  <c r="W217" i="22"/>
  <c r="AD217" i="22" s="1"/>
  <c r="V206" i="22"/>
  <c r="AC206" i="22" s="1"/>
  <c r="Z156" i="22"/>
  <c r="AG156" i="22" s="1"/>
  <c r="V102" i="22"/>
  <c r="AC102" i="22" s="1"/>
  <c r="Y100" i="22"/>
  <c r="AF100" i="22" s="1"/>
  <c r="U58" i="22"/>
  <c r="Z72" i="22"/>
  <c r="AG72" i="22" s="1"/>
  <c r="U72" i="22"/>
  <c r="Y43" i="22"/>
  <c r="AF43" i="22" s="1"/>
  <c r="U35" i="22"/>
  <c r="AB35" i="22" s="1"/>
  <c r="U247" i="22"/>
  <c r="AB247" i="22" s="1"/>
  <c r="U122" i="22"/>
  <c r="AB122" i="22" s="1"/>
  <c r="W12" i="22"/>
  <c r="AD12" i="22" s="1"/>
  <c r="U18" i="22"/>
  <c r="AB18" i="22" s="1"/>
  <c r="Z238" i="22"/>
  <c r="AG238" i="22" s="1"/>
  <c r="X241" i="22"/>
  <c r="AE241" i="22" s="1"/>
  <c r="Y240" i="22"/>
  <c r="AF240" i="22" s="1"/>
  <c r="U200" i="22"/>
  <c r="AB200" i="22" s="1"/>
  <c r="W206" i="22"/>
  <c r="AD206" i="22" s="1"/>
  <c r="U188" i="22"/>
  <c r="AB188" i="22" s="1"/>
  <c r="V179" i="22"/>
  <c r="AC179" i="22" s="1"/>
  <c r="X172" i="22"/>
  <c r="AE172" i="22" s="1"/>
  <c r="W52" i="22"/>
  <c r="AD52" i="22" s="1"/>
  <c r="W44" i="22"/>
  <c r="AD44" i="22" s="1"/>
  <c r="X18" i="22"/>
  <c r="AE18" i="22" s="1"/>
  <c r="Y51" i="22"/>
  <c r="AF51" i="22" s="1"/>
  <c r="U7" i="22"/>
  <c r="X249" i="22"/>
  <c r="AE249" i="22" s="1"/>
  <c r="X92" i="22"/>
  <c r="AE92" i="22" s="1"/>
  <c r="X72" i="22"/>
  <c r="AE72" i="22" s="1"/>
  <c r="Z214" i="22"/>
  <c r="AG214" i="22" s="1"/>
  <c r="Y223" i="22"/>
  <c r="AF223" i="22" s="1"/>
  <c r="Z224" i="22"/>
  <c r="AG224" i="22" s="1"/>
  <c r="X220" i="22"/>
  <c r="AE220" i="22" s="1"/>
  <c r="X213" i="22"/>
  <c r="AE213" i="22" s="1"/>
  <c r="X195" i="22"/>
  <c r="AE195" i="22" s="1"/>
  <c r="Z178" i="22"/>
  <c r="AG178" i="22" s="1"/>
  <c r="Y174" i="22"/>
  <c r="AF174" i="22" s="1"/>
  <c r="U166" i="22"/>
  <c r="AB166" i="22" s="1"/>
  <c r="Z162" i="22"/>
  <c r="AG162" i="22" s="1"/>
  <c r="Y158" i="22"/>
  <c r="AF158" i="22" s="1"/>
  <c r="Z146" i="22"/>
  <c r="AG146" i="22" s="1"/>
  <c r="Y142" i="22"/>
  <c r="AF142" i="22" s="1"/>
  <c r="Y126" i="22"/>
  <c r="AF126" i="22" s="1"/>
  <c r="W126" i="22"/>
  <c r="AD126" i="22" s="1"/>
  <c r="Z114" i="22"/>
  <c r="AG114" i="22" s="1"/>
  <c r="Y110" i="22"/>
  <c r="AF110" i="22" s="1"/>
  <c r="U202" i="22"/>
  <c r="AB202" i="22" s="1"/>
  <c r="V171" i="22"/>
  <c r="AC171" i="22" s="1"/>
  <c r="X169" i="22"/>
  <c r="AE169" i="22" s="1"/>
  <c r="V168" i="22"/>
  <c r="AC168" i="22" s="1"/>
  <c r="X167" i="22"/>
  <c r="AE167" i="22" s="1"/>
  <c r="U160" i="22"/>
  <c r="AB160" i="22" s="1"/>
  <c r="Z97" i="22"/>
  <c r="AG97" i="22" s="1"/>
  <c r="X153" i="22"/>
  <c r="AE153" i="22" s="1"/>
  <c r="X121" i="22"/>
  <c r="AE121" i="22" s="1"/>
  <c r="W50" i="22"/>
  <c r="AD50" i="22" s="1"/>
  <c r="V12" i="22"/>
  <c r="AC12" i="22" s="1"/>
  <c r="V89" i="22"/>
  <c r="AC89" i="22" s="1"/>
  <c r="X89" i="22"/>
  <c r="AE89" i="22" s="1"/>
  <c r="W73" i="22"/>
  <c r="AD73" i="22" s="1"/>
  <c r="V65" i="22"/>
  <c r="AC65" i="22" s="1"/>
  <c r="X65" i="22"/>
  <c r="AE65" i="22" s="1"/>
  <c r="W51" i="22"/>
  <c r="AD51" i="22" s="1"/>
  <c r="W93" i="22"/>
  <c r="AD93" i="22" s="1"/>
  <c r="Z47" i="22"/>
  <c r="AG47" i="22" s="1"/>
  <c r="Z241" i="22"/>
  <c r="AG241" i="22" s="1"/>
  <c r="Z239" i="22"/>
  <c r="AG239" i="22" s="1"/>
  <c r="X214" i="22"/>
  <c r="AE214" i="22" s="1"/>
  <c r="U245" i="22"/>
  <c r="Z208" i="22"/>
  <c r="AG208" i="22" s="1"/>
  <c r="X43" i="22"/>
  <c r="AE43" i="22" s="1"/>
  <c r="X105" i="22"/>
  <c r="AE105" i="22" s="1"/>
  <c r="V150" i="22"/>
  <c r="AC150" i="22" s="1"/>
  <c r="Z222" i="22"/>
  <c r="AG222" i="22" s="1"/>
  <c r="W228" i="22"/>
  <c r="AD228" i="22" s="1"/>
  <c r="V223" i="22"/>
  <c r="AC223" i="22" s="1"/>
  <c r="Z220" i="22"/>
  <c r="AG220" i="22" s="1"/>
  <c r="X258" i="22"/>
  <c r="AE258" i="22" s="1"/>
  <c r="X217" i="22"/>
  <c r="AE217" i="22" s="1"/>
  <c r="W213" i="22"/>
  <c r="AD213" i="22" s="1"/>
  <c r="W209" i="22"/>
  <c r="AD209" i="22" s="1"/>
  <c r="W200" i="22"/>
  <c r="AD200" i="22" s="1"/>
  <c r="Z174" i="22"/>
  <c r="AG174" i="22" s="1"/>
  <c r="W154" i="22"/>
  <c r="AD154" i="22" s="1"/>
  <c r="Z142" i="22"/>
  <c r="AG142" i="22" s="1"/>
  <c r="Z126" i="22"/>
  <c r="AG126" i="22" s="1"/>
  <c r="U114" i="22"/>
  <c r="AB114" i="22" s="1"/>
  <c r="W106" i="22"/>
  <c r="AD106" i="22" s="1"/>
  <c r="W177" i="22"/>
  <c r="AD177" i="22" s="1"/>
  <c r="Z175" i="22"/>
  <c r="AG175" i="22" s="1"/>
  <c r="X164" i="22"/>
  <c r="AE164" i="22" s="1"/>
  <c r="W105" i="22"/>
  <c r="AD105" i="22" s="1"/>
  <c r="X157" i="22"/>
  <c r="AE157" i="22" s="1"/>
  <c r="V152" i="22"/>
  <c r="AC152" i="22" s="1"/>
  <c r="V120" i="22"/>
  <c r="AC120" i="22" s="1"/>
  <c r="U117" i="22"/>
  <c r="AB117" i="22" s="1"/>
  <c r="U95" i="22"/>
  <c r="AB95" i="22" s="1"/>
  <c r="X86" i="22"/>
  <c r="AE86" i="22" s="1"/>
  <c r="U153" i="22"/>
  <c r="AB153" i="22" s="1"/>
  <c r="W56" i="22"/>
  <c r="AD56" i="22" s="1"/>
  <c r="U40" i="22"/>
  <c r="AB40" i="22" s="1"/>
  <c r="W35" i="22"/>
  <c r="AD35" i="22" s="1"/>
  <c r="W31" i="22"/>
  <c r="AD31" i="22" s="1"/>
  <c r="U24" i="22"/>
  <c r="AB24" i="22" s="1"/>
  <c r="W23" i="22"/>
  <c r="AD23" i="22" s="1"/>
  <c r="X20" i="22"/>
  <c r="AE20" i="22" s="1"/>
  <c r="X8" i="22"/>
  <c r="AE8" i="22" s="1"/>
  <c r="V91" i="22"/>
  <c r="AC91" i="22" s="1"/>
  <c r="X83" i="22"/>
  <c r="AE83" i="22" s="1"/>
  <c r="U83" i="22"/>
  <c r="AB83" i="22" s="1"/>
  <c r="W83" i="22"/>
  <c r="AD83" i="22" s="1"/>
  <c r="W49" i="22"/>
  <c r="AD49" i="22" s="1"/>
  <c r="Y7" i="22"/>
  <c r="AF7" i="22" s="1"/>
  <c r="Y247" i="22"/>
  <c r="AF247" i="22" s="1"/>
  <c r="U241" i="22"/>
  <c r="AB241" i="22" s="1"/>
  <c r="V213" i="22"/>
  <c r="AC213" i="22" s="1"/>
  <c r="V174" i="22"/>
  <c r="AC174" i="22" s="1"/>
  <c r="V130" i="22"/>
  <c r="AC130" i="22" s="1"/>
  <c r="X115" i="22"/>
  <c r="AE115" i="22" s="1"/>
  <c r="Z73" i="22"/>
  <c r="AG73" i="22" s="1"/>
  <c r="W13" i="22"/>
  <c r="AD13" i="22" s="1"/>
  <c r="Z195" i="22"/>
  <c r="AG195" i="22" s="1"/>
  <c r="U234" i="22"/>
  <c r="AB234" i="22" s="1"/>
  <c r="U36" i="22"/>
  <c r="Z79" i="22"/>
  <c r="AG79" i="22" s="1"/>
  <c r="V241" i="22"/>
  <c r="AC241" i="22" s="1"/>
  <c r="Z246" i="22"/>
  <c r="AG246" i="22" s="1"/>
  <c r="W223" i="22"/>
  <c r="AD223" i="22" s="1"/>
  <c r="Z227" i="22"/>
  <c r="AG227" i="22" s="1"/>
  <c r="Y186" i="22"/>
  <c r="AF186" i="22" s="1"/>
  <c r="U178" i="22"/>
  <c r="AB178" i="22" s="1"/>
  <c r="Y170" i="22"/>
  <c r="AF170" i="22" s="1"/>
  <c r="Y154" i="22"/>
  <c r="AF154" i="22" s="1"/>
  <c r="Y138" i="22"/>
  <c r="AF138" i="22" s="1"/>
  <c r="Y122" i="22"/>
  <c r="AF122" i="22" s="1"/>
  <c r="Y106" i="22"/>
  <c r="AF106" i="22" s="1"/>
  <c r="X198" i="22"/>
  <c r="AE198" i="22" s="1"/>
  <c r="Y185" i="22"/>
  <c r="AF185" i="22" s="1"/>
  <c r="Z201" i="22"/>
  <c r="AG201" i="22" s="1"/>
  <c r="U184" i="22"/>
  <c r="AB184" i="22" s="1"/>
  <c r="U176" i="22"/>
  <c r="Z147" i="22"/>
  <c r="AG147" i="22" s="1"/>
  <c r="Z139" i="22"/>
  <c r="AG139" i="22" s="1"/>
  <c r="Z98" i="22"/>
  <c r="AG98" i="22" s="1"/>
  <c r="U90" i="22"/>
  <c r="U74" i="22"/>
  <c r="AB74" i="22" s="1"/>
  <c r="W54" i="22"/>
  <c r="AD54" i="22" s="1"/>
  <c r="V92" i="22"/>
  <c r="AC92" i="22" s="1"/>
  <c r="Z64" i="22"/>
  <c r="AG64" i="22" s="1"/>
  <c r="V60" i="22"/>
  <c r="AC60" i="22" s="1"/>
  <c r="V52" i="22"/>
  <c r="AC52" i="22" s="1"/>
  <c r="V44" i="22"/>
  <c r="AC44" i="22" s="1"/>
  <c r="U27" i="22"/>
  <c r="AB27" i="22" s="1"/>
  <c r="V73" i="22"/>
  <c r="AC73" i="22" s="1"/>
  <c r="X73" i="22"/>
  <c r="AE73" i="22" s="1"/>
  <c r="V7" i="22"/>
  <c r="AC7" i="22" s="1"/>
  <c r="Z55" i="22"/>
  <c r="AG55" i="22" s="1"/>
  <c r="V93" i="22"/>
  <c r="AC93" i="22" s="1"/>
  <c r="X93" i="22"/>
  <c r="AE93" i="22" s="1"/>
  <c r="V42" i="22"/>
  <c r="AC42" i="22" s="1"/>
  <c r="Z247" i="22"/>
  <c r="AG247" i="22" s="1"/>
  <c r="V182" i="22"/>
  <c r="AC182" i="22" s="1"/>
  <c r="V166" i="22"/>
  <c r="AC166" i="22" s="1"/>
  <c r="V54" i="22"/>
  <c r="AC54" i="22" s="1"/>
  <c r="V58" i="22"/>
  <c r="AC58" i="22" s="1"/>
  <c r="V39" i="22"/>
  <c r="AC39" i="22" s="1"/>
  <c r="X112" i="22"/>
  <c r="AE112" i="22" s="1"/>
  <c r="Y107" i="22"/>
  <c r="AF107" i="22" s="1"/>
  <c r="Y161" i="22"/>
  <c r="AF161" i="22" s="1"/>
  <c r="U104" i="22"/>
  <c r="V98" i="22"/>
  <c r="AC98" i="22" s="1"/>
  <c r="U86" i="22"/>
  <c r="AB86" i="22" s="1"/>
  <c r="U70" i="22"/>
  <c r="W66" i="22"/>
  <c r="AD66" i="22" s="1"/>
  <c r="X58" i="22"/>
  <c r="AE58" i="22" s="1"/>
  <c r="U54" i="22"/>
  <c r="Y159" i="22"/>
  <c r="AF159" i="22" s="1"/>
  <c r="Y137" i="22"/>
  <c r="AF137" i="22" s="1"/>
  <c r="U121" i="22"/>
  <c r="AB121" i="22" s="1"/>
  <c r="Z103" i="22"/>
  <c r="AG103" i="22" s="1"/>
  <c r="W92" i="22"/>
  <c r="AD92" i="22" s="1"/>
  <c r="Y64" i="22"/>
  <c r="AF64" i="22" s="1"/>
  <c r="W60" i="22"/>
  <c r="AD60" i="22" s="1"/>
  <c r="X23" i="22"/>
  <c r="AE23" i="22" s="1"/>
  <c r="W22" i="22"/>
  <c r="AD22" i="22" s="1"/>
  <c r="Y36" i="22"/>
  <c r="AF36" i="22" s="1"/>
  <c r="U99" i="22"/>
  <c r="AB99" i="22" s="1"/>
  <c r="Z91" i="22"/>
  <c r="AG91" i="22" s="1"/>
  <c r="U73" i="22"/>
  <c r="AB73" i="22" s="1"/>
  <c r="V57" i="22"/>
  <c r="AC57" i="22" s="1"/>
  <c r="X57" i="22"/>
  <c r="AE57" i="22" s="1"/>
  <c r="Z21" i="22"/>
  <c r="AG21" i="22" s="1"/>
  <c r="Z13" i="22"/>
  <c r="AG13" i="22" s="1"/>
  <c r="V49" i="22"/>
  <c r="AC49" i="22" s="1"/>
  <c r="X49" i="22"/>
  <c r="AE49" i="22" s="1"/>
  <c r="Z25" i="22"/>
  <c r="AG25" i="22" s="1"/>
  <c r="U25" i="22"/>
  <c r="AB25" i="22" s="1"/>
  <c r="X21" i="22"/>
  <c r="AE21" i="22" s="1"/>
  <c r="X7" i="22"/>
  <c r="AE7" i="22" s="1"/>
  <c r="Y96" i="22"/>
  <c r="AF96" i="22" s="1"/>
  <c r="W85" i="22"/>
  <c r="AD85" i="22" s="1"/>
  <c r="X71" i="22"/>
  <c r="AE71" i="22" s="1"/>
  <c r="U71" i="22"/>
  <c r="AB71" i="22" s="1"/>
  <c r="W71" i="22"/>
  <c r="AD71" i="22" s="1"/>
  <c r="Y9" i="22"/>
  <c r="AF9" i="22" s="1"/>
  <c r="X99" i="22"/>
  <c r="AE99" i="22" s="1"/>
  <c r="Z99" i="22"/>
  <c r="AG99" i="22" s="1"/>
  <c r="X61" i="22"/>
  <c r="AE61" i="22" s="1"/>
  <c r="Y26" i="22"/>
  <c r="AF26" i="22" s="1"/>
  <c r="X26" i="22"/>
  <c r="AE26" i="22" s="1"/>
  <c r="Y233" i="22"/>
  <c r="AF233" i="22" s="1"/>
  <c r="U240" i="22"/>
  <c r="AB240" i="22" s="1"/>
  <c r="U237" i="22"/>
  <c r="AB237" i="22" s="1"/>
  <c r="V200" i="22"/>
  <c r="AC200" i="22" s="1"/>
  <c r="U239" i="22"/>
  <c r="AB239" i="22" s="1"/>
  <c r="V162" i="22"/>
  <c r="AC162" i="22" s="1"/>
  <c r="X138" i="22"/>
  <c r="AE138" i="22" s="1"/>
  <c r="V31" i="22"/>
  <c r="AC31" i="22" s="1"/>
  <c r="Y20" i="22"/>
  <c r="AF20" i="22" s="1"/>
  <c r="W245" i="22"/>
  <c r="AD245" i="22" s="1"/>
  <c r="V66" i="22"/>
  <c r="AC66" i="22" s="1"/>
  <c r="U20" i="22"/>
  <c r="AB20" i="22" s="1"/>
  <c r="V178" i="22"/>
  <c r="AC178" i="22" s="1"/>
  <c r="Y16" i="22"/>
  <c r="AF16" i="22" s="1"/>
  <c r="X200" i="22"/>
  <c r="AE200" i="22" s="1"/>
  <c r="V259" i="22"/>
  <c r="AC259" i="22" s="1"/>
  <c r="Y230" i="22"/>
  <c r="AF230" i="22" s="1"/>
  <c r="Y222" i="22"/>
  <c r="AF222" i="22" s="1"/>
  <c r="Y210" i="22"/>
  <c r="AF210" i="22" s="1"/>
  <c r="U224" i="22"/>
  <c r="AB224" i="22" s="1"/>
  <c r="Z223" i="22"/>
  <c r="AG223" i="22" s="1"/>
  <c r="Y220" i="22"/>
  <c r="AF220" i="22" s="1"/>
  <c r="V220" i="22"/>
  <c r="AC220" i="22" s="1"/>
  <c r="U216" i="22"/>
  <c r="AB216" i="22" s="1"/>
  <c r="U208" i="22"/>
  <c r="AB208" i="22" s="1"/>
  <c r="Y182" i="22"/>
  <c r="AF182" i="22" s="1"/>
  <c r="Y166" i="22"/>
  <c r="AF166" i="22" s="1"/>
  <c r="Y150" i="22"/>
  <c r="AF150" i="22" s="1"/>
  <c r="Y134" i="22"/>
  <c r="AF134" i="22" s="1"/>
  <c r="Y118" i="22"/>
  <c r="AF118" i="22" s="1"/>
  <c r="Z106" i="22"/>
  <c r="AG106" i="22" s="1"/>
  <c r="Z192" i="22"/>
  <c r="AG192" i="22" s="1"/>
  <c r="Z183" i="22"/>
  <c r="AG183" i="22" s="1"/>
  <c r="Z167" i="22"/>
  <c r="AG167" i="22" s="1"/>
  <c r="U105" i="22"/>
  <c r="AB105" i="22" s="1"/>
  <c r="U168" i="22"/>
  <c r="AB168" i="22" s="1"/>
  <c r="Y157" i="22"/>
  <c r="AF157" i="22" s="1"/>
  <c r="Y152" i="22"/>
  <c r="AF152" i="22" s="1"/>
  <c r="Z123" i="22"/>
  <c r="AG123" i="22" s="1"/>
  <c r="W250" i="22"/>
  <c r="AD250" i="22" s="1"/>
  <c r="V252" i="22"/>
  <c r="AC252" i="22" s="1"/>
  <c r="U217" i="22"/>
  <c r="Z213" i="22"/>
  <c r="AG213" i="22" s="1"/>
  <c r="Z209" i="22"/>
  <c r="AG209" i="22" s="1"/>
  <c r="U209" i="22"/>
  <c r="AB209" i="22" s="1"/>
  <c r="X194" i="22"/>
  <c r="AE194" i="22" s="1"/>
  <c r="Y177" i="22"/>
  <c r="AF177" i="22" s="1"/>
  <c r="Z171" i="22"/>
  <c r="AG171" i="22" s="1"/>
  <c r="W167" i="22"/>
  <c r="AD167" i="22" s="1"/>
  <c r="X201" i="22"/>
  <c r="AE201" i="22" s="1"/>
  <c r="V184" i="22"/>
  <c r="AC184" i="22" s="1"/>
  <c r="U172" i="22"/>
  <c r="AB172" i="22" s="1"/>
  <c r="V165" i="22"/>
  <c r="AC165" i="22" s="1"/>
  <c r="Y128" i="22"/>
  <c r="AF128" i="22" s="1"/>
  <c r="U125" i="22"/>
  <c r="AB125" i="22" s="1"/>
  <c r="Z115" i="22"/>
  <c r="AG115" i="22" s="1"/>
  <c r="W107" i="22"/>
  <c r="AD107" i="22" s="1"/>
  <c r="Z107" i="22"/>
  <c r="AG107" i="22" s="1"/>
  <c r="U82" i="22"/>
  <c r="AB82" i="22" s="1"/>
  <c r="U66" i="22"/>
  <c r="AB66" i="22" s="1"/>
  <c r="W62" i="22"/>
  <c r="AD62" i="22" s="1"/>
  <c r="V156" i="22"/>
  <c r="AC156" i="22" s="1"/>
  <c r="W153" i="22"/>
  <c r="AD153" i="22" s="1"/>
  <c r="W151" i="22"/>
  <c r="AD151" i="22" s="1"/>
  <c r="V137" i="22"/>
  <c r="AC137" i="22" s="1"/>
  <c r="W137" i="22"/>
  <c r="AD137" i="22" s="1"/>
  <c r="Y129" i="22"/>
  <c r="AF129" i="22" s="1"/>
  <c r="V88" i="22"/>
  <c r="AC88" i="22" s="1"/>
  <c r="V80" i="22"/>
  <c r="AC80" i="22" s="1"/>
  <c r="V72" i="22"/>
  <c r="AC72" i="22" s="1"/>
  <c r="V64" i="22"/>
  <c r="AC64" i="22" s="1"/>
  <c r="V56" i="22"/>
  <c r="AC56" i="22" s="1"/>
  <c r="V48" i="22"/>
  <c r="AC48" i="22" s="1"/>
  <c r="Z32" i="22"/>
  <c r="AG32" i="22" s="1"/>
  <c r="Z24" i="22"/>
  <c r="AG24" i="22" s="1"/>
  <c r="X22" i="22"/>
  <c r="AE22" i="22" s="1"/>
  <c r="V20" i="22"/>
  <c r="AC20" i="22" s="1"/>
  <c r="V16" i="22"/>
  <c r="AC16" i="22" s="1"/>
  <c r="V8" i="22"/>
  <c r="AC8" i="22" s="1"/>
  <c r="U65" i="22"/>
  <c r="AB65" i="22" s="1"/>
  <c r="U59" i="22"/>
  <c r="AB59" i="22" s="1"/>
  <c r="U38" i="22"/>
  <c r="AB38" i="22" s="1"/>
  <c r="U37" i="22"/>
  <c r="W9" i="22"/>
  <c r="AD9" i="22" s="1"/>
  <c r="W65" i="22"/>
  <c r="AD65" i="22" s="1"/>
  <c r="V85" i="22"/>
  <c r="AC85" i="22" s="1"/>
  <c r="X85" i="22"/>
  <c r="AE85" i="22" s="1"/>
  <c r="U79" i="22"/>
  <c r="AB79" i="22" s="1"/>
  <c r="V45" i="22"/>
  <c r="AC45" i="22" s="1"/>
  <c r="X45" i="22"/>
  <c r="AE45" i="22" s="1"/>
  <c r="X42" i="22"/>
  <c r="AE42" i="22" s="1"/>
  <c r="U26" i="22"/>
  <c r="AB26" i="22" s="1"/>
  <c r="Z15" i="22"/>
  <c r="AG15" i="22" s="1"/>
  <c r="Z228" i="22"/>
  <c r="AG228" i="22" s="1"/>
  <c r="V146" i="22"/>
  <c r="AC146" i="22" s="1"/>
  <c r="V97" i="22"/>
  <c r="AC97" i="22" s="1"/>
  <c r="W18" i="22"/>
  <c r="AD18" i="22" s="1"/>
  <c r="U8" i="22"/>
  <c r="AB8" i="22" s="1"/>
  <c r="Z22" i="22"/>
  <c r="AG22" i="22" s="1"/>
  <c r="Z245" i="22"/>
  <c r="AG245" i="22" s="1"/>
  <c r="V62" i="22"/>
  <c r="AC62" i="22" s="1"/>
  <c r="V27" i="22"/>
  <c r="AC27" i="22" s="1"/>
  <c r="Y8" i="22"/>
  <c r="AF8" i="22" s="1"/>
  <c r="U11" i="22"/>
  <c r="AB11" i="22" s="1"/>
  <c r="X122" i="22"/>
  <c r="AE122" i="22" s="1"/>
  <c r="X114" i="22"/>
  <c r="AE114" i="22" s="1"/>
  <c r="AB186" i="22"/>
  <c r="AB230" i="22"/>
  <c r="AB222" i="22"/>
  <c r="AB136" i="22"/>
  <c r="AB156" i="22"/>
  <c r="AB257" i="22"/>
  <c r="AB112" i="22"/>
  <c r="AB132" i="22"/>
  <c r="AB124" i="22"/>
  <c r="AB116" i="22"/>
  <c r="AB103" i="22"/>
  <c r="AB21" i="22"/>
  <c r="AB17" i="22"/>
  <c r="AB69" i="22"/>
  <c r="AC240" i="22"/>
  <c r="AB158" i="22"/>
  <c r="AB142" i="22"/>
  <c r="AB110" i="22"/>
  <c r="Y256" i="22"/>
  <c r="AF256" i="22" s="1"/>
  <c r="W252" i="22"/>
  <c r="AD252" i="22" s="1"/>
  <c r="U223" i="22"/>
  <c r="Z216" i="22"/>
  <c r="AG216" i="22" s="1"/>
  <c r="U258" i="22"/>
  <c r="AB213" i="22"/>
  <c r="Z232" i="22"/>
  <c r="AG232" i="22" s="1"/>
  <c r="W220" i="22"/>
  <c r="AD220" i="22" s="1"/>
  <c r="W202" i="22"/>
  <c r="AD202" i="22" s="1"/>
  <c r="Y197" i="22"/>
  <c r="AF197" i="22" s="1"/>
  <c r="U198" i="22"/>
  <c r="V198" i="22"/>
  <c r="AC198" i="22" s="1"/>
  <c r="W185" i="22"/>
  <c r="AD185" i="22" s="1"/>
  <c r="AB177" i="22"/>
  <c r="W169" i="22"/>
  <c r="AD169" i="22" s="1"/>
  <c r="V201" i="22"/>
  <c r="AC201" i="22" s="1"/>
  <c r="Y203" i="22"/>
  <c r="AF203" i="22" s="1"/>
  <c r="W180" i="22"/>
  <c r="AD180" i="22" s="1"/>
  <c r="X177" i="22"/>
  <c r="AE177" i="22" s="1"/>
  <c r="V176" i="22"/>
  <c r="AC176" i="22" s="1"/>
  <c r="W164" i="22"/>
  <c r="AD164" i="22" s="1"/>
  <c r="W155" i="22"/>
  <c r="AD155" i="22" s="1"/>
  <c r="W149" i="22"/>
  <c r="AD149" i="22" s="1"/>
  <c r="Y147" i="22"/>
  <c r="AF147" i="22" s="1"/>
  <c r="U139" i="22"/>
  <c r="Y136" i="22"/>
  <c r="AF136" i="22" s="1"/>
  <c r="V136" i="22"/>
  <c r="AC136" i="22" s="1"/>
  <c r="W128" i="22"/>
  <c r="AD128" i="22" s="1"/>
  <c r="W123" i="22"/>
  <c r="AD123" i="22" s="1"/>
  <c r="W117" i="22"/>
  <c r="AD117" i="22" s="1"/>
  <c r="Y115" i="22"/>
  <c r="AF115" i="22" s="1"/>
  <c r="U107" i="22"/>
  <c r="U98" i="22"/>
  <c r="Y86" i="22"/>
  <c r="AF86" i="22" s="1"/>
  <c r="Y70" i="22"/>
  <c r="AF70" i="22" s="1"/>
  <c r="Y54" i="22"/>
  <c r="AF54" i="22" s="1"/>
  <c r="Y156" i="22"/>
  <c r="AF156" i="22" s="1"/>
  <c r="V153" i="22"/>
  <c r="AC153" i="22" s="1"/>
  <c r="Y145" i="22"/>
  <c r="AF145" i="22" s="1"/>
  <c r="Y143" i="22"/>
  <c r="AF143" i="22" s="1"/>
  <c r="U137" i="22"/>
  <c r="V121" i="22"/>
  <c r="AC121" i="22" s="1"/>
  <c r="Y113" i="22"/>
  <c r="AF113" i="22" s="1"/>
  <c r="Y111" i="22"/>
  <c r="AF111" i="22" s="1"/>
  <c r="X108" i="22"/>
  <c r="AE108" i="22" s="1"/>
  <c r="Y103" i="22"/>
  <c r="AF103" i="22" s="1"/>
  <c r="V103" i="22"/>
  <c r="AC103" i="22" s="1"/>
  <c r="AB52" i="22"/>
  <c r="Z36" i="22"/>
  <c r="AG36" i="22" s="1"/>
  <c r="Z28" i="22"/>
  <c r="AG28" i="22" s="1"/>
  <c r="Z85" i="22"/>
  <c r="AG85" i="22" s="1"/>
  <c r="V67" i="22"/>
  <c r="AC67" i="22" s="1"/>
  <c r="Z53" i="22"/>
  <c r="AG53" i="22" s="1"/>
  <c r="Z17" i="22"/>
  <c r="AG17" i="22" s="1"/>
  <c r="W81" i="22"/>
  <c r="AD81" i="22" s="1"/>
  <c r="U51" i="22"/>
  <c r="Y33" i="22"/>
  <c r="AF33" i="22" s="1"/>
  <c r="W96" i="22"/>
  <c r="AD96" i="22" s="1"/>
  <c r="Y38" i="22"/>
  <c r="AF38" i="22" s="1"/>
  <c r="W30" i="22"/>
  <c r="AD30" i="22" s="1"/>
  <c r="AB19" i="22"/>
  <c r="X9" i="22"/>
  <c r="AE9" i="22" s="1"/>
  <c r="Y99" i="22"/>
  <c r="AF99" i="22" s="1"/>
  <c r="V99" i="22"/>
  <c r="AC99" i="22" s="1"/>
  <c r="Z63" i="22"/>
  <c r="AG63" i="22" s="1"/>
  <c r="Y42" i="22"/>
  <c r="AF42" i="22" s="1"/>
  <c r="W26" i="22"/>
  <c r="AD26" i="22" s="1"/>
  <c r="Y41" i="22"/>
  <c r="AF41" i="22" s="1"/>
  <c r="X19" i="22"/>
  <c r="AE19" i="22" s="1"/>
  <c r="Y251" i="22"/>
  <c r="AF251" i="22" s="1"/>
  <c r="Z242" i="22"/>
  <c r="AG242" i="22" s="1"/>
  <c r="X256" i="22"/>
  <c r="AE256" i="22" s="1"/>
  <c r="V238" i="22"/>
  <c r="X236" i="22"/>
  <c r="AE236" i="22" s="1"/>
  <c r="Y229" i="22"/>
  <c r="AF229" i="22" s="1"/>
  <c r="Y221" i="22"/>
  <c r="AF221" i="22" s="1"/>
  <c r="Y258" i="22"/>
  <c r="AF258" i="22" s="1"/>
  <c r="U215" i="22"/>
  <c r="W208" i="22"/>
  <c r="AD208" i="22" s="1"/>
  <c r="V202" i="22"/>
  <c r="AC202" i="22" s="1"/>
  <c r="V192" i="22"/>
  <c r="AC192" i="22" s="1"/>
  <c r="W173" i="22"/>
  <c r="AD173" i="22" s="1"/>
  <c r="U163" i="22"/>
  <c r="Z105" i="22"/>
  <c r="AG105" i="22" s="1"/>
  <c r="W203" i="22"/>
  <c r="AD203" i="22" s="1"/>
  <c r="W184" i="22"/>
  <c r="AD184" i="22" s="1"/>
  <c r="V180" i="22"/>
  <c r="AC180" i="22" s="1"/>
  <c r="W168" i="22"/>
  <c r="AD168" i="22" s="1"/>
  <c r="X165" i="22"/>
  <c r="AE165" i="22" s="1"/>
  <c r="V164" i="22"/>
  <c r="AC164" i="22" s="1"/>
  <c r="W152" i="22"/>
  <c r="AD152" i="22" s="1"/>
  <c r="W147" i="22"/>
  <c r="AD147" i="22" s="1"/>
  <c r="U131" i="22"/>
  <c r="V128" i="22"/>
  <c r="AC128" i="22" s="1"/>
  <c r="W120" i="22"/>
  <c r="AD120" i="22" s="1"/>
  <c r="W115" i="22"/>
  <c r="AD115" i="22" s="1"/>
  <c r="W109" i="22"/>
  <c r="AD109" i="22" s="1"/>
  <c r="X151" i="22"/>
  <c r="AE151" i="22" s="1"/>
  <c r="X129" i="22"/>
  <c r="AE129" i="22" s="1"/>
  <c r="X119" i="22"/>
  <c r="AE119" i="22" s="1"/>
  <c r="Z108" i="22"/>
  <c r="AG108" i="22" s="1"/>
  <c r="W104" i="22"/>
  <c r="AD104" i="22" s="1"/>
  <c r="AB94" i="22"/>
  <c r="Y82" i="22"/>
  <c r="AF82" i="22" s="1"/>
  <c r="Y66" i="22"/>
  <c r="AF66" i="22" s="1"/>
  <c r="Y50" i="22"/>
  <c r="AF50" i="22" s="1"/>
  <c r="U193" i="22"/>
  <c r="U159" i="22"/>
  <c r="W145" i="22"/>
  <c r="AD145" i="22" s="1"/>
  <c r="U129" i="22"/>
  <c r="U127" i="22"/>
  <c r="V113" i="22"/>
  <c r="AC113" i="22" s="1"/>
  <c r="W113" i="22"/>
  <c r="AD113" i="22" s="1"/>
  <c r="W111" i="22"/>
  <c r="AD111" i="22" s="1"/>
  <c r="Z111" i="22"/>
  <c r="AG111" i="22" s="1"/>
  <c r="W108" i="22"/>
  <c r="AD108" i="22" s="1"/>
  <c r="AB43" i="22"/>
  <c r="Y28" i="22"/>
  <c r="AF28" i="22" s="1"/>
  <c r="X91" i="22"/>
  <c r="AE91" i="22" s="1"/>
  <c r="W91" i="22"/>
  <c r="AD91" i="22" s="1"/>
  <c r="Y75" i="22"/>
  <c r="AF75" i="22" s="1"/>
  <c r="X59" i="22"/>
  <c r="AE59" i="22" s="1"/>
  <c r="W59" i="22"/>
  <c r="AD59" i="22" s="1"/>
  <c r="U13" i="22"/>
  <c r="V81" i="22"/>
  <c r="AC81" i="22" s="1"/>
  <c r="X81" i="22"/>
  <c r="AE81" i="22" s="1"/>
  <c r="Y67" i="22"/>
  <c r="AF67" i="22" s="1"/>
  <c r="V33" i="22"/>
  <c r="AC33" i="22" s="1"/>
  <c r="Y15" i="22"/>
  <c r="AF15" i="22" s="1"/>
  <c r="V96" i="22"/>
  <c r="AC96" i="22" s="1"/>
  <c r="Y87" i="22"/>
  <c r="AF87" i="22" s="1"/>
  <c r="X55" i="22"/>
  <c r="AE55" i="22" s="1"/>
  <c r="W55" i="22"/>
  <c r="AD55" i="22" s="1"/>
  <c r="X30" i="22"/>
  <c r="AE30" i="22" s="1"/>
  <c r="X79" i="22"/>
  <c r="AE79" i="22" s="1"/>
  <c r="W79" i="22"/>
  <c r="AD79" i="22" s="1"/>
  <c r="Y63" i="22"/>
  <c r="AF63" i="22" s="1"/>
  <c r="X47" i="22"/>
  <c r="AE47" i="22" s="1"/>
  <c r="W47" i="22"/>
  <c r="AD47" i="22" s="1"/>
  <c r="V34" i="22"/>
  <c r="AC34" i="22" s="1"/>
  <c r="Y13" i="22"/>
  <c r="AF13" i="22" s="1"/>
  <c r="V41" i="22"/>
  <c r="AC41" i="22" s="1"/>
  <c r="W19" i="22"/>
  <c r="AD19" i="22" s="1"/>
  <c r="U9" i="22"/>
  <c r="U205" i="22"/>
  <c r="AB169" i="22"/>
  <c r="U201" i="22"/>
  <c r="W172" i="22"/>
  <c r="AD172" i="22" s="1"/>
  <c r="U155" i="22"/>
  <c r="W144" i="22"/>
  <c r="AD144" i="22" s="1"/>
  <c r="AB138" i="22"/>
  <c r="U123" i="22"/>
  <c r="W112" i="22"/>
  <c r="AD112" i="22" s="1"/>
  <c r="U102" i="22"/>
  <c r="AB58" i="22"/>
  <c r="X156" i="22"/>
  <c r="AE156" i="22" s="1"/>
  <c r="U151" i="22"/>
  <c r="U119" i="22"/>
  <c r="AB80" i="22"/>
  <c r="AB29" i="22"/>
  <c r="AB108" i="22"/>
  <c r="V38" i="22"/>
  <c r="AC38" i="22" s="1"/>
  <c r="AB85" i="22"/>
  <c r="AB53" i="22"/>
  <c r="Y248" i="22"/>
  <c r="AF248" i="22" s="1"/>
  <c r="X248" i="22"/>
  <c r="AE248" i="22" s="1"/>
  <c r="Y242" i="22"/>
  <c r="AF242" i="22" s="1"/>
  <c r="AB245" i="22"/>
  <c r="U256" i="22"/>
  <c r="W238" i="22"/>
  <c r="AD238" i="22" s="1"/>
  <c r="Y225" i="22"/>
  <c r="AF225" i="22" s="1"/>
  <c r="U244" i="22"/>
  <c r="Y214" i="22"/>
  <c r="AF214" i="22" s="1"/>
  <c r="Y228" i="22"/>
  <c r="AF228" i="22" s="1"/>
  <c r="X228" i="22"/>
  <c r="AE228" i="22" s="1"/>
  <c r="Z258" i="22"/>
  <c r="AG258" i="22" s="1"/>
  <c r="V232" i="22"/>
  <c r="AC232" i="22" s="1"/>
  <c r="Z215" i="22"/>
  <c r="AG215" i="22" s="1"/>
  <c r="Z207" i="22"/>
  <c r="AG207" i="22" s="1"/>
  <c r="Y196" i="22"/>
  <c r="AF196" i="22" s="1"/>
  <c r="W232" i="22"/>
  <c r="AD232" i="22" s="1"/>
  <c r="U232" i="22"/>
  <c r="X232" i="22"/>
  <c r="AE232" i="22" s="1"/>
  <c r="U220" i="22"/>
  <c r="W216" i="22"/>
  <c r="AD216" i="22" s="1"/>
  <c r="V231" i="22"/>
  <c r="AC231" i="22" s="1"/>
  <c r="Z231" i="22"/>
  <c r="AG231" i="22" s="1"/>
  <c r="Y190" i="22"/>
  <c r="AF190" i="22" s="1"/>
  <c r="Y178" i="22"/>
  <c r="AF178" i="22" s="1"/>
  <c r="Y162" i="22"/>
  <c r="AF162" i="22" s="1"/>
  <c r="Y146" i="22"/>
  <c r="AF146" i="22" s="1"/>
  <c r="Y130" i="22"/>
  <c r="AF130" i="22" s="1"/>
  <c r="Y114" i="22"/>
  <c r="AF114" i="22" s="1"/>
  <c r="X202" i="22"/>
  <c r="AE202" i="22" s="1"/>
  <c r="U194" i="22"/>
  <c r="U192" i="22"/>
  <c r="W192" i="22"/>
  <c r="AD192" i="22" s="1"/>
  <c r="U191" i="22"/>
  <c r="W198" i="22"/>
  <c r="AD198" i="22" s="1"/>
  <c r="U171" i="22"/>
  <c r="Y169" i="22"/>
  <c r="AF169" i="22" s="1"/>
  <c r="W165" i="22"/>
  <c r="AD165" i="22" s="1"/>
  <c r="Y201" i="22"/>
  <c r="AF201" i="22" s="1"/>
  <c r="X203" i="22"/>
  <c r="AE203" i="22" s="1"/>
  <c r="Z203" i="22"/>
  <c r="AG203" i="22" s="1"/>
  <c r="U203" i="22"/>
  <c r="X173" i="22"/>
  <c r="AE173" i="22" s="1"/>
  <c r="V172" i="22"/>
  <c r="AC172" i="22" s="1"/>
  <c r="X171" i="22"/>
  <c r="AE171" i="22" s="1"/>
  <c r="W157" i="22"/>
  <c r="AD157" i="22" s="1"/>
  <c r="Y155" i="22"/>
  <c r="AF155" i="22" s="1"/>
  <c r="Y149" i="22"/>
  <c r="AF149" i="22" s="1"/>
  <c r="U147" i="22"/>
  <c r="Y144" i="22"/>
  <c r="AF144" i="22" s="1"/>
  <c r="W136" i="22"/>
  <c r="AD136" i="22" s="1"/>
  <c r="W131" i="22"/>
  <c r="AD131" i="22" s="1"/>
  <c r="Z131" i="22"/>
  <c r="AG131" i="22" s="1"/>
  <c r="Y123" i="22"/>
  <c r="AF123" i="22" s="1"/>
  <c r="Y117" i="22"/>
  <c r="AF117" i="22" s="1"/>
  <c r="U115" i="22"/>
  <c r="Y112" i="22"/>
  <c r="AF112" i="22" s="1"/>
  <c r="V112" i="22"/>
  <c r="AC112" i="22" s="1"/>
  <c r="Y97" i="22"/>
  <c r="AF97" i="22" s="1"/>
  <c r="X161" i="22"/>
  <c r="AE161" i="22" s="1"/>
  <c r="W161" i="22"/>
  <c r="AD161" i="22" s="1"/>
  <c r="X137" i="22"/>
  <c r="AE137" i="22" s="1"/>
  <c r="X111" i="22"/>
  <c r="AE111" i="22" s="1"/>
  <c r="W100" i="22"/>
  <c r="AD100" i="22" s="1"/>
  <c r="Z95" i="22"/>
  <c r="AG95" i="22" s="1"/>
  <c r="Y90" i="22"/>
  <c r="AF90" i="22" s="1"/>
  <c r="Y74" i="22"/>
  <c r="AF74" i="22" s="1"/>
  <c r="Y58" i="22"/>
  <c r="AF58" i="22" s="1"/>
  <c r="AB54" i="22"/>
  <c r="X193" i="22"/>
  <c r="AE193" i="22" s="1"/>
  <c r="V193" i="22"/>
  <c r="AC193" i="22" s="1"/>
  <c r="X159" i="22"/>
  <c r="AE159" i="22" s="1"/>
  <c r="Z159" i="22"/>
  <c r="AG159" i="22" s="1"/>
  <c r="W156" i="22"/>
  <c r="AD156" i="22" s="1"/>
  <c r="Y153" i="22"/>
  <c r="AF153" i="22" s="1"/>
  <c r="Y151" i="22"/>
  <c r="AF151" i="22" s="1"/>
  <c r="U145" i="22"/>
  <c r="V132" i="22"/>
  <c r="AC132" i="22" s="1"/>
  <c r="V129" i="22"/>
  <c r="AC129" i="22" s="1"/>
  <c r="W129" i="22"/>
  <c r="AD129" i="22" s="1"/>
  <c r="Z127" i="22"/>
  <c r="AG127" i="22" s="1"/>
  <c r="Y121" i="22"/>
  <c r="AF121" i="22" s="1"/>
  <c r="Y119" i="22"/>
  <c r="AF119" i="22" s="1"/>
  <c r="X116" i="22"/>
  <c r="AE116" i="22" s="1"/>
  <c r="U113" i="22"/>
  <c r="U111" i="22"/>
  <c r="Y95" i="22"/>
  <c r="AF95" i="22" s="1"/>
  <c r="W103" i="22"/>
  <c r="AD103" i="22" s="1"/>
  <c r="W43" i="22"/>
  <c r="AD43" i="22" s="1"/>
  <c r="Y39" i="22"/>
  <c r="AF39" i="22" s="1"/>
  <c r="Y35" i="22"/>
  <c r="AF35" i="22" s="1"/>
  <c r="Y31" i="22"/>
  <c r="AF31" i="22" s="1"/>
  <c r="Y27" i="22"/>
  <c r="AF27" i="22" s="1"/>
  <c r="Y23" i="22"/>
  <c r="AF23" i="22" s="1"/>
  <c r="Y40" i="22"/>
  <c r="AF40" i="22" s="1"/>
  <c r="Y32" i="22"/>
  <c r="AF32" i="22" s="1"/>
  <c r="Y24" i="22"/>
  <c r="AF24" i="22" s="1"/>
  <c r="Y91" i="22"/>
  <c r="AF91" i="22" s="1"/>
  <c r="W89" i="22"/>
  <c r="AD89" i="22" s="1"/>
  <c r="U81" i="22"/>
  <c r="X75" i="22"/>
  <c r="AE75" i="22" s="1"/>
  <c r="U75" i="22"/>
  <c r="W75" i="22"/>
  <c r="AD75" i="22" s="1"/>
  <c r="Y59" i="22"/>
  <c r="AF59" i="22" s="1"/>
  <c r="W57" i="22"/>
  <c r="AD57" i="22" s="1"/>
  <c r="V37" i="22"/>
  <c r="AC37" i="22" s="1"/>
  <c r="Y11" i="22"/>
  <c r="AF11" i="22" s="1"/>
  <c r="X67" i="22"/>
  <c r="AE67" i="22" s="1"/>
  <c r="U67" i="22"/>
  <c r="W67" i="22"/>
  <c r="AD67" i="22" s="1"/>
  <c r="AB34" i="22"/>
  <c r="Z33" i="22"/>
  <c r="AG33" i="22" s="1"/>
  <c r="U33" i="22"/>
  <c r="Y25" i="22"/>
  <c r="AF25" i="22" s="1"/>
  <c r="W21" i="22"/>
  <c r="AD21" i="22" s="1"/>
  <c r="V19" i="22"/>
  <c r="AC19" i="22" s="1"/>
  <c r="X17" i="22"/>
  <c r="AE17" i="22" s="1"/>
  <c r="Z96" i="22"/>
  <c r="AG96" i="22" s="1"/>
  <c r="U96" i="22"/>
  <c r="X87" i="22"/>
  <c r="AE87" i="22" s="1"/>
  <c r="U87" i="22"/>
  <c r="W87" i="22"/>
  <c r="AD87" i="22" s="1"/>
  <c r="Z71" i="22"/>
  <c r="AG71" i="22" s="1"/>
  <c r="Y55" i="22"/>
  <c r="AF55" i="22" s="1"/>
  <c r="W53" i="22"/>
  <c r="AD53" i="22" s="1"/>
  <c r="W38" i="22"/>
  <c r="AD38" i="22" s="1"/>
  <c r="V30" i="22"/>
  <c r="AC30" i="22" s="1"/>
  <c r="W99" i="22"/>
  <c r="AD99" i="22" s="1"/>
  <c r="Y79" i="22"/>
  <c r="AF79" i="22" s="1"/>
  <c r="X63" i="22"/>
  <c r="AE63" i="22" s="1"/>
  <c r="U63" i="22"/>
  <c r="W63" i="22"/>
  <c r="AD63" i="22" s="1"/>
  <c r="Y47" i="22"/>
  <c r="AF47" i="22" s="1"/>
  <c r="W45" i="22"/>
  <c r="AD45" i="22" s="1"/>
  <c r="W42" i="22"/>
  <c r="AD42" i="22" s="1"/>
  <c r="Y34" i="22"/>
  <c r="AF34" i="22" s="1"/>
  <c r="X34" i="22"/>
  <c r="AE34" i="22" s="1"/>
  <c r="V26" i="22"/>
  <c r="AC26" i="22" s="1"/>
  <c r="U15" i="22"/>
  <c r="Z41" i="22"/>
  <c r="AG41" i="22" s="1"/>
  <c r="U41" i="22"/>
  <c r="W381" i="10"/>
  <c r="W333" i="10"/>
  <c r="W317" i="10"/>
  <c r="AB300" i="10"/>
  <c r="W297" i="10"/>
  <c r="W272" i="10"/>
  <c r="W269" i="10"/>
  <c r="W250" i="10"/>
  <c r="AB40" i="10"/>
  <c r="AB416" i="10"/>
  <c r="W374" i="10"/>
  <c r="W384" i="10"/>
  <c r="AB199" i="10"/>
  <c r="W191" i="10"/>
  <c r="AB186" i="10"/>
  <c r="W25" i="10"/>
  <c r="W320" i="10"/>
  <c r="W235" i="10"/>
  <c r="W152" i="10"/>
  <c r="AB267" i="10"/>
  <c r="W352" i="10"/>
  <c r="AB43" i="10"/>
  <c r="AB31" i="10"/>
  <c r="AB7" i="10"/>
  <c r="W143" i="10"/>
  <c r="AB361" i="10"/>
  <c r="AB315" i="10"/>
  <c r="W367" i="10"/>
  <c r="W335" i="10"/>
  <c r="W303" i="10"/>
  <c r="AB272" i="10"/>
  <c r="AB56" i="10"/>
  <c r="W264" i="10"/>
  <c r="W248" i="10"/>
  <c r="AB428" i="10"/>
  <c r="AB384" i="10"/>
  <c r="AB253" i="10"/>
  <c r="W199" i="10"/>
  <c r="AB191" i="10"/>
  <c r="AB320" i="10"/>
  <c r="W166" i="10"/>
  <c r="AB222" i="10"/>
  <c r="AB171" i="10"/>
  <c r="AB135" i="10"/>
  <c r="AB106" i="10"/>
  <c r="W29" i="10"/>
  <c r="AB352" i="10"/>
  <c r="AB59" i="10"/>
  <c r="W39" i="10"/>
  <c r="AB207" i="10"/>
  <c r="AB63" i="10"/>
  <c r="W88" i="10"/>
  <c r="W233" i="10"/>
  <c r="AB198" i="10"/>
  <c r="AB35" i="10"/>
  <c r="AB27" i="10"/>
  <c r="AB143" i="10"/>
  <c r="AB79" i="10"/>
  <c r="AB29" i="10"/>
  <c r="W24" i="10"/>
  <c r="AB250" i="10"/>
  <c r="W198" i="10"/>
  <c r="W106" i="10"/>
  <c r="W123" i="10"/>
  <c r="W283" i="10"/>
  <c r="AB335" i="10"/>
  <c r="W59" i="10"/>
  <c r="AB329" i="10"/>
  <c r="AB265" i="10"/>
  <c r="AB381" i="10"/>
  <c r="AB365" i="10"/>
  <c r="AB349" i="10"/>
  <c r="W281" i="10"/>
  <c r="AB368" i="10"/>
  <c r="AB336" i="10"/>
  <c r="AB304" i="10"/>
  <c r="AB269" i="10"/>
  <c r="AB167" i="10"/>
  <c r="AB152" i="10"/>
  <c r="AB88" i="10"/>
  <c r="W358" i="10"/>
  <c r="W416" i="10"/>
  <c r="AC416" i="10" s="1"/>
  <c r="W361" i="10"/>
  <c r="W342" i="10"/>
  <c r="W124" i="10"/>
  <c r="AB235" i="10"/>
  <c r="W136" i="10"/>
  <c r="W108" i="10"/>
  <c r="W72" i="10"/>
  <c r="W224" i="10"/>
  <c r="W164" i="10"/>
  <c r="Z243" i="22" l="1"/>
  <c r="AG243" i="22" s="1"/>
  <c r="X188" i="22"/>
  <c r="AE188" i="22" s="1"/>
  <c r="V29" i="22"/>
  <c r="AC29" i="22" s="1"/>
  <c r="V145" i="22"/>
  <c r="AC145" i="22" s="1"/>
  <c r="U231" i="22"/>
  <c r="X238" i="22"/>
  <c r="AE238" i="22" s="1"/>
  <c r="U152" i="22"/>
  <c r="AB152" i="22" s="1"/>
  <c r="Y172" i="22"/>
  <c r="AF172" i="22" s="1"/>
  <c r="X189" i="22"/>
  <c r="AE189" i="22" s="1"/>
  <c r="W140" i="22"/>
  <c r="AD140" i="22" s="1"/>
  <c r="X147" i="22"/>
  <c r="AE147" i="22" s="1"/>
  <c r="W148" i="22"/>
  <c r="AD148" i="22" s="1"/>
  <c r="V239" i="22"/>
  <c r="AC239" i="22" s="1"/>
  <c r="U109" i="22"/>
  <c r="AB109" i="22" s="1"/>
  <c r="X180" i="22"/>
  <c r="AE180" i="22" s="1"/>
  <c r="W183" i="22"/>
  <c r="AD183" i="22" s="1"/>
  <c r="U236" i="22"/>
  <c r="AB236" i="22" s="1"/>
  <c r="X234" i="22"/>
  <c r="AE234" i="22" s="1"/>
  <c r="Y179" i="22"/>
  <c r="AF179" i="22" s="1"/>
  <c r="Y84" i="22"/>
  <c r="AF84" i="22" s="1"/>
  <c r="W188" i="22"/>
  <c r="AD188" i="22" s="1"/>
  <c r="Y163" i="22"/>
  <c r="AF163" i="22" s="1"/>
  <c r="U204" i="22"/>
  <c r="AB204" i="22" s="1"/>
  <c r="U255" i="22"/>
  <c r="AB255" i="22" s="1"/>
  <c r="Y173" i="22"/>
  <c r="AF173" i="22" s="1"/>
  <c r="V189" i="22"/>
  <c r="AC189" i="22" s="1"/>
  <c r="U179" i="22"/>
  <c r="AH209" i="22"/>
  <c r="Y226" i="22"/>
  <c r="AF226" i="22" s="1"/>
  <c r="Z252" i="22"/>
  <c r="AG252" i="22" s="1"/>
  <c r="W141" i="22"/>
  <c r="AD141" i="22" s="1"/>
  <c r="W77" i="22"/>
  <c r="AD77" i="22" s="1"/>
  <c r="Z187" i="22"/>
  <c r="AG187" i="22" s="1"/>
  <c r="X143" i="22"/>
  <c r="AE143" i="22" s="1"/>
  <c r="V116" i="22"/>
  <c r="AC116" i="22" s="1"/>
  <c r="V159" i="22"/>
  <c r="AC159" i="22" s="1"/>
  <c r="Y191" i="22"/>
  <c r="AF191" i="22" s="1"/>
  <c r="Y237" i="22"/>
  <c r="AF237" i="22" s="1"/>
  <c r="AH237" i="22" s="1"/>
  <c r="Y234" i="22"/>
  <c r="AF234" i="22" s="1"/>
  <c r="V235" i="22"/>
  <c r="AC235" i="22" s="1"/>
  <c r="X224" i="22"/>
  <c r="AE224" i="22" s="1"/>
  <c r="U226" i="22"/>
  <c r="AB226" i="22" s="1"/>
  <c r="W204" i="22"/>
  <c r="AD204" i="22" s="1"/>
  <c r="Y45" i="22"/>
  <c r="AF45" i="22" s="1"/>
  <c r="AH45" i="22" s="1"/>
  <c r="AI45" i="22" s="1"/>
  <c r="X244" i="22"/>
  <c r="AE244" i="22" s="1"/>
  <c r="U252" i="22"/>
  <c r="AA252" i="22" s="1"/>
  <c r="U68" i="22"/>
  <c r="U84" i="22"/>
  <c r="AB84" i="22" s="1"/>
  <c r="V69" i="22"/>
  <c r="AC69" i="22" s="1"/>
  <c r="V234" i="22"/>
  <c r="AC234" i="22" s="1"/>
  <c r="W246" i="22"/>
  <c r="AD246" i="22" s="1"/>
  <c r="X246" i="22"/>
  <c r="AE246" i="22" s="1"/>
  <c r="Z235" i="22"/>
  <c r="AG235" i="22" s="1"/>
  <c r="Z124" i="22"/>
  <c r="AG124" i="22" s="1"/>
  <c r="V243" i="22"/>
  <c r="AC243" i="22" s="1"/>
  <c r="V219" i="22"/>
  <c r="AC219" i="22" s="1"/>
  <c r="V144" i="22"/>
  <c r="AC144" i="22" s="1"/>
  <c r="W158" i="22"/>
  <c r="AD158" i="22" s="1"/>
  <c r="X191" i="22"/>
  <c r="AE191" i="22" s="1"/>
  <c r="X124" i="22"/>
  <c r="AE124" i="22" s="1"/>
  <c r="W135" i="22"/>
  <c r="AD135" i="22" s="1"/>
  <c r="X186" i="22"/>
  <c r="AE186" i="22" s="1"/>
  <c r="AH186" i="22" s="1"/>
  <c r="W186" i="22"/>
  <c r="AD186" i="22" s="1"/>
  <c r="U135" i="22"/>
  <c r="U175" i="22"/>
  <c r="W163" i="22"/>
  <c r="AD163" i="22" s="1"/>
  <c r="Z132" i="22"/>
  <c r="AG132" i="22" s="1"/>
  <c r="W124" i="22"/>
  <c r="AD124" i="22" s="1"/>
  <c r="Y132" i="22"/>
  <c r="AF132" i="22" s="1"/>
  <c r="X135" i="22"/>
  <c r="AE135" i="22" s="1"/>
  <c r="U187" i="22"/>
  <c r="Z163" i="22"/>
  <c r="AG163" i="22" s="1"/>
  <c r="V140" i="22"/>
  <c r="AC140" i="22" s="1"/>
  <c r="X158" i="22"/>
  <c r="AE158" i="22" s="1"/>
  <c r="Z140" i="22"/>
  <c r="AG140" i="22" s="1"/>
  <c r="X205" i="22"/>
  <c r="AE205" i="22" s="1"/>
  <c r="W219" i="22"/>
  <c r="AD219" i="22" s="1"/>
  <c r="Y188" i="22"/>
  <c r="AF188" i="22" s="1"/>
  <c r="AH188" i="22" s="1"/>
  <c r="AI188" i="22" s="1"/>
  <c r="V196" i="22"/>
  <c r="AC196" i="22" s="1"/>
  <c r="U183" i="22"/>
  <c r="AB183" i="22" s="1"/>
  <c r="X247" i="22"/>
  <c r="AE247" i="22" s="1"/>
  <c r="V177" i="22"/>
  <c r="AC177" i="22" s="1"/>
  <c r="W69" i="22"/>
  <c r="AD69" i="22" s="1"/>
  <c r="Y205" i="22"/>
  <c r="AF205" i="22" s="1"/>
  <c r="Z60" i="22"/>
  <c r="AG60" i="22" s="1"/>
  <c r="X69" i="22"/>
  <c r="AE69" i="22" s="1"/>
  <c r="AH69" i="22" s="1"/>
  <c r="V173" i="22"/>
  <c r="AC173" i="22" s="1"/>
  <c r="W143" i="22"/>
  <c r="AD143" i="22" s="1"/>
  <c r="Z116" i="22"/>
  <c r="AG116" i="22" s="1"/>
  <c r="V77" i="22"/>
  <c r="AC77" i="22" s="1"/>
  <c r="Z69" i="22"/>
  <c r="AG69" i="22" s="1"/>
  <c r="Y211" i="22"/>
  <c r="AF211" i="22" s="1"/>
  <c r="U77" i="22"/>
  <c r="AB77" i="22" s="1"/>
  <c r="U189" i="22"/>
  <c r="U219" i="22"/>
  <c r="Y127" i="22"/>
  <c r="AF127" i="22" s="1"/>
  <c r="U133" i="22"/>
  <c r="AB133" i="22" s="1"/>
  <c r="U212" i="22"/>
  <c r="V250" i="22"/>
  <c r="AC250" i="22" s="1"/>
  <c r="U218" i="22"/>
  <c r="AB218" i="22" s="1"/>
  <c r="X199" i="22"/>
  <c r="AE199" i="22" s="1"/>
  <c r="W181" i="22"/>
  <c r="AD181" i="22" s="1"/>
  <c r="AH181" i="22" s="1"/>
  <c r="Z191" i="22"/>
  <c r="AG191" i="22" s="1"/>
  <c r="X132" i="22"/>
  <c r="AE132" i="22" s="1"/>
  <c r="X211" i="22"/>
  <c r="AE211" i="22" s="1"/>
  <c r="V61" i="22"/>
  <c r="AC61" i="22" s="1"/>
  <c r="Y227" i="22"/>
  <c r="AF227" i="22" s="1"/>
  <c r="X218" i="22"/>
  <c r="AE218" i="22" s="1"/>
  <c r="W132" i="22"/>
  <c r="AD132" i="22" s="1"/>
  <c r="V148" i="22"/>
  <c r="AC148" i="22" s="1"/>
  <c r="Y68" i="22"/>
  <c r="AF68" i="22" s="1"/>
  <c r="U143" i="22"/>
  <c r="Y250" i="22"/>
  <c r="AF250" i="22" s="1"/>
  <c r="X60" i="22"/>
  <c r="AE60" i="22" s="1"/>
  <c r="X253" i="22"/>
  <c r="AE253" i="22" s="1"/>
  <c r="X255" i="22"/>
  <c r="AE255" i="22" s="1"/>
  <c r="V245" i="22"/>
  <c r="AC245" i="22" s="1"/>
  <c r="AH245" i="22" s="1"/>
  <c r="Z143" i="22"/>
  <c r="AG143" i="22" s="1"/>
  <c r="Y77" i="22"/>
  <c r="AF77" i="22" s="1"/>
  <c r="Y133" i="22"/>
  <c r="AF133" i="22" s="1"/>
  <c r="Z205" i="22"/>
  <c r="AG205" i="22" s="1"/>
  <c r="Y135" i="22"/>
  <c r="AF135" i="22" s="1"/>
  <c r="W189" i="22"/>
  <c r="AD189" i="22" s="1"/>
  <c r="V68" i="22"/>
  <c r="AC68" i="22" s="1"/>
  <c r="Y148" i="22"/>
  <c r="AF148" i="22" s="1"/>
  <c r="Z197" i="22"/>
  <c r="AG197" i="22" s="1"/>
  <c r="Y125" i="22"/>
  <c r="AF125" i="22" s="1"/>
  <c r="W234" i="22"/>
  <c r="AD234" i="22" s="1"/>
  <c r="AH234" i="22" s="1"/>
  <c r="Z226" i="22"/>
  <c r="AG226" i="22" s="1"/>
  <c r="W243" i="22"/>
  <c r="AD243" i="22" s="1"/>
  <c r="X239" i="22"/>
  <c r="AE239" i="22" s="1"/>
  <c r="U196" i="22"/>
  <c r="AB196" i="22" s="1"/>
  <c r="AH196" i="22" s="1"/>
  <c r="W125" i="22"/>
  <c r="AD125" i="22" s="1"/>
  <c r="W199" i="22"/>
  <c r="AD199" i="22" s="1"/>
  <c r="Z219" i="22"/>
  <c r="AG219" i="22" s="1"/>
  <c r="U197" i="22"/>
  <c r="W211" i="22"/>
  <c r="AD211" i="22" s="1"/>
  <c r="W253" i="22"/>
  <c r="AD253" i="22" s="1"/>
  <c r="X183" i="22"/>
  <c r="AE183" i="22" s="1"/>
  <c r="V76" i="22"/>
  <c r="AC76" i="22" s="1"/>
  <c r="X226" i="22"/>
  <c r="AE226" i="22" s="1"/>
  <c r="X250" i="22"/>
  <c r="AE250" i="22" s="1"/>
  <c r="Z141" i="22"/>
  <c r="AG141" i="22" s="1"/>
  <c r="W196" i="22"/>
  <c r="AD196" i="22" s="1"/>
  <c r="Y235" i="22"/>
  <c r="AF235" i="22" s="1"/>
  <c r="V188" i="22"/>
  <c r="AC188" i="22" s="1"/>
  <c r="V212" i="22"/>
  <c r="AC212" i="22" s="1"/>
  <c r="Z84" i="22"/>
  <c r="AG84" i="22" s="1"/>
  <c r="AA210" i="22"/>
  <c r="Y207" i="22"/>
  <c r="AF207" i="22" s="1"/>
  <c r="W207" i="22"/>
  <c r="AD207" i="22" s="1"/>
  <c r="AA170" i="22"/>
  <c r="Y140" i="22"/>
  <c r="AF140" i="22" s="1"/>
  <c r="AH140" i="22" s="1"/>
  <c r="W84" i="22"/>
  <c r="AD84" i="22" s="1"/>
  <c r="W205" i="22"/>
  <c r="AD205" i="22" s="1"/>
  <c r="AA110" i="22"/>
  <c r="U211" i="22"/>
  <c r="V253" i="22"/>
  <c r="AC253" i="22" s="1"/>
  <c r="W218" i="22"/>
  <c r="AD218" i="22" s="1"/>
  <c r="U227" i="22"/>
  <c r="AB227" i="22" s="1"/>
  <c r="AH227" i="22" s="1"/>
  <c r="W226" i="22"/>
  <c r="AD226" i="22" s="1"/>
  <c r="AA142" i="22"/>
  <c r="AH10" i="22"/>
  <c r="V255" i="22"/>
  <c r="AC255" i="22" s="1"/>
  <c r="U195" i="22"/>
  <c r="AB195" i="22" s="1"/>
  <c r="AH195" i="22" s="1"/>
  <c r="AI195" i="22" s="1"/>
  <c r="AA217" i="22"/>
  <c r="Z218" i="22"/>
  <c r="AG218" i="22" s="1"/>
  <c r="U250" i="22"/>
  <c r="AB250" i="22" s="1"/>
  <c r="AA249" i="22"/>
  <c r="X196" i="22"/>
  <c r="AE196" i="22" s="1"/>
  <c r="W61" i="22"/>
  <c r="AD61" i="22" s="1"/>
  <c r="Z125" i="22"/>
  <c r="AG125" i="22" s="1"/>
  <c r="X207" i="22"/>
  <c r="AE207" i="22" s="1"/>
  <c r="V141" i="22"/>
  <c r="AC141" i="22" s="1"/>
  <c r="W133" i="22"/>
  <c r="AD133" i="22" s="1"/>
  <c r="W179" i="22"/>
  <c r="AD179" i="22" s="1"/>
  <c r="V254" i="22"/>
  <c r="AC254" i="22" s="1"/>
  <c r="AH254" i="22" s="1"/>
  <c r="U253" i="22"/>
  <c r="AB253" i="22" s="1"/>
  <c r="U207" i="22"/>
  <c r="AB207" i="22" s="1"/>
  <c r="V125" i="22"/>
  <c r="AC125" i="22" s="1"/>
  <c r="AH125" i="22" s="1"/>
  <c r="Z76" i="22"/>
  <c r="AG76" i="22" s="1"/>
  <c r="U61" i="22"/>
  <c r="AB61" i="22" s="1"/>
  <c r="AH64" i="22"/>
  <c r="U76" i="22"/>
  <c r="AB76" i="22" s="1"/>
  <c r="X204" i="22"/>
  <c r="AE204" i="22" s="1"/>
  <c r="AH204" i="22" s="1"/>
  <c r="AB217" i="22"/>
  <c r="AH217" i="22" s="1"/>
  <c r="AI217" i="22" s="1"/>
  <c r="AA10" i="22"/>
  <c r="AA173" i="22"/>
  <c r="AH14" i="22"/>
  <c r="AA176" i="22"/>
  <c r="AH257" i="22"/>
  <c r="AA166" i="22"/>
  <c r="AA154" i="22"/>
  <c r="AA206" i="22"/>
  <c r="AA46" i="22"/>
  <c r="AA174" i="22"/>
  <c r="AH210" i="22"/>
  <c r="AA150" i="22"/>
  <c r="AA222" i="22"/>
  <c r="AH170" i="22"/>
  <c r="AA236" i="22"/>
  <c r="AH110" i="22"/>
  <c r="AA65" i="22"/>
  <c r="AA122" i="22"/>
  <c r="AA257" i="22"/>
  <c r="AH249" i="22"/>
  <c r="AA70" i="22"/>
  <c r="AA72" i="22"/>
  <c r="AA62" i="22"/>
  <c r="AH48" i="22"/>
  <c r="AB70" i="22"/>
  <c r="AH70" i="22" s="1"/>
  <c r="AI70" i="22" s="1"/>
  <c r="AB150" i="22"/>
  <c r="AH150" i="22" s="1"/>
  <c r="AI150" i="22" s="1"/>
  <c r="AA56" i="22"/>
  <c r="AA106" i="22"/>
  <c r="AH94" i="22"/>
  <c r="AA94" i="22"/>
  <c r="AH52" i="22"/>
  <c r="AB141" i="22"/>
  <c r="AB72" i="22"/>
  <c r="AA52" i="22"/>
  <c r="AA36" i="22"/>
  <c r="AA20" i="22"/>
  <c r="AA93" i="22"/>
  <c r="AB36" i="22"/>
  <c r="AH36" i="22" s="1"/>
  <c r="AI36" i="22" s="1"/>
  <c r="AA80" i="22"/>
  <c r="AA86" i="22"/>
  <c r="AA14" i="22"/>
  <c r="AA48" i="22"/>
  <c r="AA44" i="22"/>
  <c r="AA239" i="22"/>
  <c r="AH78" i="22"/>
  <c r="AA104" i="22"/>
  <c r="AA90" i="22"/>
  <c r="AA78" i="22"/>
  <c r="AH46" i="22"/>
  <c r="AI46" i="22" s="1"/>
  <c r="AA7" i="22"/>
  <c r="AB7" i="22"/>
  <c r="AH7" i="22" s="1"/>
  <c r="AC199" i="10"/>
  <c r="AH158" i="22"/>
  <c r="AH56" i="22"/>
  <c r="AH126" i="22"/>
  <c r="AH16" i="22"/>
  <c r="AH80" i="22"/>
  <c r="AH142" i="22"/>
  <c r="AH174" i="22"/>
  <c r="AH166" i="22"/>
  <c r="AH239" i="22"/>
  <c r="AC335" i="10"/>
  <c r="AC320" i="10"/>
  <c r="AC361" i="10"/>
  <c r="AC106" i="10"/>
  <c r="AC272" i="10"/>
  <c r="AH72" i="22"/>
  <c r="AH108" i="22"/>
  <c r="AI108" i="22" s="1"/>
  <c r="AH106" i="22"/>
  <c r="AH65" i="22"/>
  <c r="AH44" i="22"/>
  <c r="AH206" i="22"/>
  <c r="AH222" i="22"/>
  <c r="AI222" i="22" s="1"/>
  <c r="AH8" i="22"/>
  <c r="AI8" i="22" s="1"/>
  <c r="AH247" i="22"/>
  <c r="AH241" i="22"/>
  <c r="AH18" i="22"/>
  <c r="AI18" i="22" s="1"/>
  <c r="AH12" i="22"/>
  <c r="AH233" i="22"/>
  <c r="AH109" i="22"/>
  <c r="AH154" i="22"/>
  <c r="AI154" i="22" s="1"/>
  <c r="AH240" i="22"/>
  <c r="AH20" i="22"/>
  <c r="AA37" i="22"/>
  <c r="AI10" i="22"/>
  <c r="AH105" i="22"/>
  <c r="AH49" i="22"/>
  <c r="AB104" i="22"/>
  <c r="AH104" i="22" s="1"/>
  <c r="AA30" i="22"/>
  <c r="AH31" i="22"/>
  <c r="AA58" i="22"/>
  <c r="AA169" i="22"/>
  <c r="AH93" i="22"/>
  <c r="AI93" i="22" s="1"/>
  <c r="AA233" i="22"/>
  <c r="AH168" i="22"/>
  <c r="AA209" i="22"/>
  <c r="AA126" i="22"/>
  <c r="AA158" i="22"/>
  <c r="AI218" i="22"/>
  <c r="AA89" i="22"/>
  <c r="AA162" i="22"/>
  <c r="AH182" i="22"/>
  <c r="AI210" i="22"/>
  <c r="AA230" i="22"/>
  <c r="AH224" i="22"/>
  <c r="AA167" i="22"/>
  <c r="AI209" i="22"/>
  <c r="AH183" i="22"/>
  <c r="AI14" i="22"/>
  <c r="AH236" i="22"/>
  <c r="AI236" i="22" s="1"/>
  <c r="AH83" i="22"/>
  <c r="AA88" i="22"/>
  <c r="AH74" i="22"/>
  <c r="AB176" i="22"/>
  <c r="AH176" i="22" s="1"/>
  <c r="AI176" i="22" s="1"/>
  <c r="AA18" i="22"/>
  <c r="AH40" i="22"/>
  <c r="AA234" i="22"/>
  <c r="AI44" i="22"/>
  <c r="AB68" i="22"/>
  <c r="AH68" i="22" s="1"/>
  <c r="AH243" i="22"/>
  <c r="AA130" i="22"/>
  <c r="AH173" i="22"/>
  <c r="AI173" i="22" s="1"/>
  <c r="AA83" i="22"/>
  <c r="AH22" i="22"/>
  <c r="AA79" i="22"/>
  <c r="AA12" i="22"/>
  <c r="AI12" i="22" s="1"/>
  <c r="AA247" i="22"/>
  <c r="AI247" i="22" s="1"/>
  <c r="AA213" i="22"/>
  <c r="AH73" i="22"/>
  <c r="AA240" i="22"/>
  <c r="AI186" i="22"/>
  <c r="AA42" i="22"/>
  <c r="AH39" i="22"/>
  <c r="AH55" i="22"/>
  <c r="AH82" i="22"/>
  <c r="AA214" i="22"/>
  <c r="AH42" i="22"/>
  <c r="AH91" i="22"/>
  <c r="AA251" i="22"/>
  <c r="AI240" i="22"/>
  <c r="AI61" i="22"/>
  <c r="AA85" i="22"/>
  <c r="AH29" i="22"/>
  <c r="AI29" i="22" s="1"/>
  <c r="AA64" i="22"/>
  <c r="AI64" i="22" s="1"/>
  <c r="AH134" i="22"/>
  <c r="AB90" i="22"/>
  <c r="AH90" i="22" s="1"/>
  <c r="AI90" i="22" s="1"/>
  <c r="AI106" i="22"/>
  <c r="AA138" i="22"/>
  <c r="AA8" i="22"/>
  <c r="AB37" i="22"/>
  <c r="AH37" i="22" s="1"/>
  <c r="AI37" i="22" s="1"/>
  <c r="AH32" i="22"/>
  <c r="AH165" i="22"/>
  <c r="AA241" i="22"/>
  <c r="AI234" i="22"/>
  <c r="AB60" i="22"/>
  <c r="AH92" i="22"/>
  <c r="AH95" i="22"/>
  <c r="AI204" i="22"/>
  <c r="AA248" i="22"/>
  <c r="AI257" i="22"/>
  <c r="AA118" i="22"/>
  <c r="AH144" i="22"/>
  <c r="AI144" i="22" s="1"/>
  <c r="AA200" i="22"/>
  <c r="AA259" i="22"/>
  <c r="AI104" i="22"/>
  <c r="AA183" i="22"/>
  <c r="AI183" i="22" s="1"/>
  <c r="AH11" i="22"/>
  <c r="AA109" i="22"/>
  <c r="AH153" i="22"/>
  <c r="AH167" i="22"/>
  <c r="AI167" i="22" s="1"/>
  <c r="AH122" i="22"/>
  <c r="AI122" i="22" s="1"/>
  <c r="AH208" i="22"/>
  <c r="AA17" i="22"/>
  <c r="AH118" i="22"/>
  <c r="AI118" i="22" s="1"/>
  <c r="AA16" i="22"/>
  <c r="AI16" i="22" s="1"/>
  <c r="AA49" i="22"/>
  <c r="AH86" i="22"/>
  <c r="AH85" i="22"/>
  <c r="AI85" i="22" s="1"/>
  <c r="AA25" i="22"/>
  <c r="AA29" i="22"/>
  <c r="AH23" i="22"/>
  <c r="AA35" i="22"/>
  <c r="AI56" i="22"/>
  <c r="AI72" i="22"/>
  <c r="AH88" i="22"/>
  <c r="AI88" i="22" s="1"/>
  <c r="AA134" i="22"/>
  <c r="AH138" i="22"/>
  <c r="AA22" i="22"/>
  <c r="AH62" i="22"/>
  <c r="AI62" i="22" s="1"/>
  <c r="AH100" i="22"/>
  <c r="AI100" i="22" s="1"/>
  <c r="AA92" i="22"/>
  <c r="AH213" i="22"/>
  <c r="AI213" i="22" s="1"/>
  <c r="AA221" i="22"/>
  <c r="AH185" i="22"/>
  <c r="AA73" i="22"/>
  <c r="AI110" i="22"/>
  <c r="AI142" i="22"/>
  <c r="AH116" i="22"/>
  <c r="AI116" i="22" s="1"/>
  <c r="AH120" i="22"/>
  <c r="AA182" i="22"/>
  <c r="AI182" i="22" s="1"/>
  <c r="AH230" i="22"/>
  <c r="AI230" i="22" s="1"/>
  <c r="AH200" i="22"/>
  <c r="AI200" i="22" s="1"/>
  <c r="AH259" i="22"/>
  <c r="AI259" i="22" s="1"/>
  <c r="AA41" i="22"/>
  <c r="AB41" i="22"/>
  <c r="AH41" i="22" s="1"/>
  <c r="AA193" i="22"/>
  <c r="AB193" i="22"/>
  <c r="AH193" i="22" s="1"/>
  <c r="AA215" i="22"/>
  <c r="AB215" i="22"/>
  <c r="AH215" i="22" s="1"/>
  <c r="AA219" i="22"/>
  <c r="AB219" i="22"/>
  <c r="AA242" i="22"/>
  <c r="AA175" i="22"/>
  <c r="AB175" i="22"/>
  <c r="AH175" i="22" s="1"/>
  <c r="AI175" i="22" s="1"/>
  <c r="AH156" i="22"/>
  <c r="AH136" i="22"/>
  <c r="AA11" i="22"/>
  <c r="AA96" i="22"/>
  <c r="AB96" i="22"/>
  <c r="AH96" i="22" s="1"/>
  <c r="AA34" i="22"/>
  <c r="AB81" i="22"/>
  <c r="AH81" i="22" s="1"/>
  <c r="AA81" i="22"/>
  <c r="AH54" i="22"/>
  <c r="AA203" i="22"/>
  <c r="AB203" i="22"/>
  <c r="AH203" i="22" s="1"/>
  <c r="AB192" i="22"/>
  <c r="AH192" i="22" s="1"/>
  <c r="AA192" i="22"/>
  <c r="AA108" i="22"/>
  <c r="AH30" i="22"/>
  <c r="AA23" i="22"/>
  <c r="AA31" i="22"/>
  <c r="AA39" i="22"/>
  <c r="AH121" i="22"/>
  <c r="AA153" i="22"/>
  <c r="AA102" i="22"/>
  <c r="AB102" i="22"/>
  <c r="AH102" i="22" s="1"/>
  <c r="AH117" i="22"/>
  <c r="AA155" i="22"/>
  <c r="AB155" i="22"/>
  <c r="AH155" i="22" s="1"/>
  <c r="AI155" i="22" s="1"/>
  <c r="AA201" i="22"/>
  <c r="AB201" i="22"/>
  <c r="AH201" i="22" s="1"/>
  <c r="AA55" i="22"/>
  <c r="AH59" i="22"/>
  <c r="AI65" i="22"/>
  <c r="AA91" i="22"/>
  <c r="AA24" i="22"/>
  <c r="AA32" i="22"/>
  <c r="AA40" i="22"/>
  <c r="AI40" i="22" s="1"/>
  <c r="AA100" i="22"/>
  <c r="AH161" i="22"/>
  <c r="AA131" i="22"/>
  <c r="AB131" i="22"/>
  <c r="AH131" i="22" s="1"/>
  <c r="AH157" i="22"/>
  <c r="AI170" i="22"/>
  <c r="AA165" i="22"/>
  <c r="AI165" i="22" s="1"/>
  <c r="AH66" i="22"/>
  <c r="AA82" i="22"/>
  <c r="AA98" i="22"/>
  <c r="AB98" i="22"/>
  <c r="AH98" i="22" s="1"/>
  <c r="AH160" i="22"/>
  <c r="AA168" i="22"/>
  <c r="AH177" i="22"/>
  <c r="AA198" i="22"/>
  <c r="AB198" i="22"/>
  <c r="AH198" i="22" s="1"/>
  <c r="AI198" i="22" s="1"/>
  <c r="AA208" i="22"/>
  <c r="AI239" i="22"/>
  <c r="AH229" i="22"/>
  <c r="AA185" i="22"/>
  <c r="AI249" i="22"/>
  <c r="AH251" i="22"/>
  <c r="AI251" i="22" s="1"/>
  <c r="AA105" i="22"/>
  <c r="AI174" i="22"/>
  <c r="AH248" i="22"/>
  <c r="AH17" i="22"/>
  <c r="AH89" i="22"/>
  <c r="AI89" i="22" s="1"/>
  <c r="AA116" i="22"/>
  <c r="AA120" i="22"/>
  <c r="AH130" i="22"/>
  <c r="AI130" i="22" s="1"/>
  <c r="AH162" i="22"/>
  <c r="AI162" i="22" s="1"/>
  <c r="AA156" i="22"/>
  <c r="AA136" i="22"/>
  <c r="AI166" i="22"/>
  <c r="AA144" i="22"/>
  <c r="AH214" i="22"/>
  <c r="AI214" i="22" s="1"/>
  <c r="AA180" i="22"/>
  <c r="AB180" i="22"/>
  <c r="AH180" i="22" s="1"/>
  <c r="AI180" i="22" s="1"/>
  <c r="AA199" i="22"/>
  <c r="AB199" i="22"/>
  <c r="AA232" i="22"/>
  <c r="AB232" i="22"/>
  <c r="AH232" i="22" s="1"/>
  <c r="AI232" i="22" s="1"/>
  <c r="AA256" i="22"/>
  <c r="AB256" i="22"/>
  <c r="AH256" i="22" s="1"/>
  <c r="AI256" i="22" s="1"/>
  <c r="AA205" i="22"/>
  <c r="AB205" i="22"/>
  <c r="AI55" i="22"/>
  <c r="AH24" i="22"/>
  <c r="AI24" i="22" s="1"/>
  <c r="AB15" i="22"/>
  <c r="AH15" i="22" s="1"/>
  <c r="AA15" i="22"/>
  <c r="AA63" i="22"/>
  <c r="AB63" i="22"/>
  <c r="AH63" i="22" s="1"/>
  <c r="AH34" i="22"/>
  <c r="AI34" i="22" s="1"/>
  <c r="AA67" i="22"/>
  <c r="AB67" i="22"/>
  <c r="AH67" i="22" s="1"/>
  <c r="AA54" i="22"/>
  <c r="AB194" i="22"/>
  <c r="AH194" i="22" s="1"/>
  <c r="AA194" i="22"/>
  <c r="AB244" i="22"/>
  <c r="AH244" i="22" s="1"/>
  <c r="AI245" i="22"/>
  <c r="AA53" i="22"/>
  <c r="AH71" i="22"/>
  <c r="AH25" i="22"/>
  <c r="AI25" i="22" s="1"/>
  <c r="AH99" i="22"/>
  <c r="AH27" i="22"/>
  <c r="AH35" i="22"/>
  <c r="AI35" i="22" s="1"/>
  <c r="AI48" i="22"/>
  <c r="AI80" i="22"/>
  <c r="AA97" i="22"/>
  <c r="AA121" i="22"/>
  <c r="AA74" i="22"/>
  <c r="AI74" i="22" s="1"/>
  <c r="AA117" i="22"/>
  <c r="AH169" i="22"/>
  <c r="AI169" i="22" s="1"/>
  <c r="AB9" i="22"/>
  <c r="AH9" i="22" s="1"/>
  <c r="AA9" i="22"/>
  <c r="AH47" i="22"/>
  <c r="AB13" i="22"/>
  <c r="AH13" i="22" s="1"/>
  <c r="AA13" i="22"/>
  <c r="AA38" i="22"/>
  <c r="AA59" i="22"/>
  <c r="AH28" i="22"/>
  <c r="AH43" i="22"/>
  <c r="AB127" i="22"/>
  <c r="AI94" i="22"/>
  <c r="AA161" i="22"/>
  <c r="AA157" i="22"/>
  <c r="AH172" i="22"/>
  <c r="AA187" i="22"/>
  <c r="AB187" i="22"/>
  <c r="AH187" i="22" s="1"/>
  <c r="AC246" i="22"/>
  <c r="AH246" i="22" s="1"/>
  <c r="AA246" i="22"/>
  <c r="AH216" i="22"/>
  <c r="AI233" i="22"/>
  <c r="AI52" i="22"/>
  <c r="AI68" i="22"/>
  <c r="AI84" i="22"/>
  <c r="AB135" i="22"/>
  <c r="AH50" i="22"/>
  <c r="AA66" i="22"/>
  <c r="AA107" i="22"/>
  <c r="AB107" i="22"/>
  <c r="AH107" i="22" s="1"/>
  <c r="AI133" i="22"/>
  <c r="AA139" i="22"/>
  <c r="AB139" i="22"/>
  <c r="AH139" i="22" s="1"/>
  <c r="AA160" i="22"/>
  <c r="AH184" i="22"/>
  <c r="AA177" i="22"/>
  <c r="AA223" i="22"/>
  <c r="AB223" i="22"/>
  <c r="AH223" i="22" s="1"/>
  <c r="AA229" i="22"/>
  <c r="AA190" i="22"/>
  <c r="AI241" i="22"/>
  <c r="AH225" i="22"/>
  <c r="AH202" i="22"/>
  <c r="AI126" i="22"/>
  <c r="AI158" i="22"/>
  <c r="AA228" i="22"/>
  <c r="AA21" i="22"/>
  <c r="AH103" i="22"/>
  <c r="AH112" i="22"/>
  <c r="AA114" i="22"/>
  <c r="AA146" i="22"/>
  <c r="AA178" i="22"/>
  <c r="AH128" i="22"/>
  <c r="AH101" i="22"/>
  <c r="AA26" i="22"/>
  <c r="AA57" i="22"/>
  <c r="AH152" i="22"/>
  <c r="AA113" i="22"/>
  <c r="AB113" i="22"/>
  <c r="AH113" i="22" s="1"/>
  <c r="AA145" i="22"/>
  <c r="AB145" i="22"/>
  <c r="AH145" i="22" s="1"/>
  <c r="AA115" i="22"/>
  <c r="AB115" i="22"/>
  <c r="AH115" i="22" s="1"/>
  <c r="AA220" i="22"/>
  <c r="AB220" i="22"/>
  <c r="AH220" i="22" s="1"/>
  <c r="AI31" i="22"/>
  <c r="AA119" i="22"/>
  <c r="AB119" i="22"/>
  <c r="AH119" i="22" s="1"/>
  <c r="AA149" i="22"/>
  <c r="AC238" i="22"/>
  <c r="AH238" i="22" s="1"/>
  <c r="AA238" i="22"/>
  <c r="AH19" i="22"/>
  <c r="AA51" i="22"/>
  <c r="AB51" i="22"/>
  <c r="AH51" i="22" s="1"/>
  <c r="AA258" i="22"/>
  <c r="AB258" i="22"/>
  <c r="AH258" i="22" s="1"/>
  <c r="AA87" i="22"/>
  <c r="AB87" i="22"/>
  <c r="AH87" i="22" s="1"/>
  <c r="AI87" i="22" s="1"/>
  <c r="AA33" i="22"/>
  <c r="AB33" i="22"/>
  <c r="AH33" i="22" s="1"/>
  <c r="AA75" i="22"/>
  <c r="AB75" i="22"/>
  <c r="AH75" i="22" s="1"/>
  <c r="AI75" i="22" s="1"/>
  <c r="AA111" i="22"/>
  <c r="AB111" i="22"/>
  <c r="AH111" i="22" s="1"/>
  <c r="AB143" i="22"/>
  <c r="AI86" i="22"/>
  <c r="AA147" i="22"/>
  <c r="AB147" i="22"/>
  <c r="AH147" i="22" s="1"/>
  <c r="AI147" i="22" s="1"/>
  <c r="AA164" i="22"/>
  <c r="AB164" i="22"/>
  <c r="AH164" i="22" s="1"/>
  <c r="AA171" i="22"/>
  <c r="AB171" i="22"/>
  <c r="AH171" i="22" s="1"/>
  <c r="AI171" i="22" s="1"/>
  <c r="AB191" i="22"/>
  <c r="AH53" i="22"/>
  <c r="AI53" i="22" s="1"/>
  <c r="AA71" i="22"/>
  <c r="AA99" i="22"/>
  <c r="AA27" i="22"/>
  <c r="AH97" i="22"/>
  <c r="AI97" i="22" s="1"/>
  <c r="AA151" i="22"/>
  <c r="AB151" i="22"/>
  <c r="AH151" i="22" s="1"/>
  <c r="AH58" i="22"/>
  <c r="AI58" i="22" s="1"/>
  <c r="AA123" i="22"/>
  <c r="AB123" i="22"/>
  <c r="AH123" i="22" s="1"/>
  <c r="AH149" i="22"/>
  <c r="AA47" i="22"/>
  <c r="AH79" i="22"/>
  <c r="AI79" i="22" s="1"/>
  <c r="AH38" i="22"/>
  <c r="AA28" i="22"/>
  <c r="AA43" i="22"/>
  <c r="AA129" i="22"/>
  <c r="AB129" i="22"/>
  <c r="AH129" i="22" s="1"/>
  <c r="AA159" i="22"/>
  <c r="AB159" i="22"/>
  <c r="AH159" i="22" s="1"/>
  <c r="AI78" i="22"/>
  <c r="AA172" i="22"/>
  <c r="AA163" i="22"/>
  <c r="AB163" i="22"/>
  <c r="AH163" i="22" s="1"/>
  <c r="AI163" i="22" s="1"/>
  <c r="AB179" i="22"/>
  <c r="AB231" i="22"/>
  <c r="AH231" i="22" s="1"/>
  <c r="AA231" i="22"/>
  <c r="AA216" i="22"/>
  <c r="AI226" i="22"/>
  <c r="AH242" i="22"/>
  <c r="AI20" i="22"/>
  <c r="AA19" i="22"/>
  <c r="AA137" i="22"/>
  <c r="AB137" i="22"/>
  <c r="AH137" i="22" s="1"/>
  <c r="AA50" i="22"/>
  <c r="AA95" i="22"/>
  <c r="AA184" i="22"/>
  <c r="AI237" i="22"/>
  <c r="AA224" i="22"/>
  <c r="AH221" i="22"/>
  <c r="AH190" i="22"/>
  <c r="AI206" i="22"/>
  <c r="AA225" i="22"/>
  <c r="AA202" i="22"/>
  <c r="AH228" i="22"/>
  <c r="AI228" i="22" s="1"/>
  <c r="AH21" i="22"/>
  <c r="AA103" i="22"/>
  <c r="AA112" i="22"/>
  <c r="AH114" i="22"/>
  <c r="AH146" i="22"/>
  <c r="AH178" i="22"/>
  <c r="AI178" i="22" s="1"/>
  <c r="AA128" i="22"/>
  <c r="AA101" i="22"/>
  <c r="AH26" i="22"/>
  <c r="AH57" i="22"/>
  <c r="AA152" i="22"/>
  <c r="W386" i="10"/>
  <c r="W419" i="10"/>
  <c r="AB237" i="10"/>
  <c r="AC191" i="10"/>
  <c r="W371" i="10"/>
  <c r="AC269" i="10"/>
  <c r="AB146" i="10"/>
  <c r="AB409" i="10"/>
  <c r="AB261" i="10"/>
  <c r="AB96" i="10"/>
  <c r="AB275" i="10"/>
  <c r="W145" i="10"/>
  <c r="AB118" i="10"/>
  <c r="AC352" i="10"/>
  <c r="W112" i="10"/>
  <c r="AC384" i="10"/>
  <c r="W36" i="10"/>
  <c r="AC381" i="10"/>
  <c r="AB403" i="10"/>
  <c r="AB179" i="10"/>
  <c r="W131" i="10"/>
  <c r="AB84" i="10"/>
  <c r="W322" i="10"/>
  <c r="AB196" i="10"/>
  <c r="W257" i="10"/>
  <c r="W409" i="10"/>
  <c r="W325" i="10"/>
  <c r="W389" i="10"/>
  <c r="AC198" i="10"/>
  <c r="AB51" i="10"/>
  <c r="AB67" i="10"/>
  <c r="AB83" i="10"/>
  <c r="W205" i="10"/>
  <c r="W415" i="10"/>
  <c r="W132" i="10"/>
  <c r="AB227" i="10"/>
  <c r="AB302" i="10"/>
  <c r="AB420" i="10"/>
  <c r="AB393" i="10"/>
  <c r="AB98" i="10"/>
  <c r="AC29" i="10"/>
  <c r="W96" i="10"/>
  <c r="AB385" i="10"/>
  <c r="W104" i="10"/>
  <c r="AB415" i="10"/>
  <c r="AB116" i="10"/>
  <c r="W188" i="10"/>
  <c r="W286" i="10"/>
  <c r="AB293" i="10"/>
  <c r="W82" i="10"/>
  <c r="AC143" i="10"/>
  <c r="AC152" i="10"/>
  <c r="AB172" i="10"/>
  <c r="AC250" i="10"/>
  <c r="W417" i="10"/>
  <c r="AB212" i="10"/>
  <c r="W308" i="10"/>
  <c r="W324" i="10"/>
  <c r="W340" i="10"/>
  <c r="W356" i="10"/>
  <c r="W372" i="10"/>
  <c r="W388" i="10"/>
  <c r="W399" i="10"/>
  <c r="AB425" i="10"/>
  <c r="AB371" i="10"/>
  <c r="W32" i="10"/>
  <c r="W64" i="10"/>
  <c r="AB104" i="10"/>
  <c r="AB188" i="10"/>
  <c r="AB417" i="10"/>
  <c r="W241" i="10"/>
  <c r="W118" i="10"/>
  <c r="W115" i="10"/>
  <c r="W179" i="10"/>
  <c r="AB131" i="10"/>
  <c r="W84" i="10"/>
  <c r="W196" i="10"/>
  <c r="AC59" i="10"/>
  <c r="AB78" i="10"/>
  <c r="AB157" i="10"/>
  <c r="W254" i="10"/>
  <c r="W424" i="10"/>
  <c r="W393" i="10"/>
  <c r="AB319" i="10"/>
  <c r="AC88" i="10"/>
  <c r="AB32" i="10"/>
  <c r="AB64" i="10"/>
  <c r="W385" i="10"/>
  <c r="W52" i="10"/>
  <c r="W116" i="10"/>
  <c r="W293" i="10"/>
  <c r="W357" i="10"/>
  <c r="W421" i="10"/>
  <c r="AC235" i="10"/>
  <c r="AB112" i="10"/>
  <c r="AB36" i="10"/>
  <c r="W172" i="10"/>
  <c r="AB218" i="10"/>
  <c r="W212" i="10"/>
  <c r="AB308" i="10"/>
  <c r="AB324" i="10"/>
  <c r="AB340" i="10"/>
  <c r="AB356" i="10"/>
  <c r="AB372" i="10"/>
  <c r="AB388" i="10"/>
  <c r="W425" i="10"/>
  <c r="AC84" i="10" l="1"/>
  <c r="AH124" i="22"/>
  <c r="AH235" i="22"/>
  <c r="AH218" i="22"/>
  <c r="AH141" i="22"/>
  <c r="AI141" i="22" s="1"/>
  <c r="AB252" i="22"/>
  <c r="AH252" i="22" s="1"/>
  <c r="AA255" i="22"/>
  <c r="AA181" i="22"/>
  <c r="AH191" i="22"/>
  <c r="AH226" i="22"/>
  <c r="AH84" i="22"/>
  <c r="AH77" i="22"/>
  <c r="AA191" i="22"/>
  <c r="AA69" i="22"/>
  <c r="AA235" i="22"/>
  <c r="AI235" i="22" s="1"/>
  <c r="AA237" i="22"/>
  <c r="AH250" i="22"/>
  <c r="AI250" i="22" s="1"/>
  <c r="AA124" i="22"/>
  <c r="AA245" i="22"/>
  <c r="AA186" i="22"/>
  <c r="AA197" i="22"/>
  <c r="AA207" i="22"/>
  <c r="AA244" i="22"/>
  <c r="AH207" i="22"/>
  <c r="AH255" i="22"/>
  <c r="AH205" i="22"/>
  <c r="AH199" i="22"/>
  <c r="AH219" i="22"/>
  <c r="AA45" i="22"/>
  <c r="AH61" i="22"/>
  <c r="AA212" i="22"/>
  <c r="AH148" i="22"/>
  <c r="AA189" i="22"/>
  <c r="AA211" i="22"/>
  <c r="AH132" i="22"/>
  <c r="AI132" i="22" s="1"/>
  <c r="AA148" i="22"/>
  <c r="AB211" i="22"/>
  <c r="AH211" i="22" s="1"/>
  <c r="AH143" i="22"/>
  <c r="AI143" i="22" s="1"/>
  <c r="AA135" i="22"/>
  <c r="AB189" i="22"/>
  <c r="AH189" i="22" s="1"/>
  <c r="AA141" i="22"/>
  <c r="AA125" i="22"/>
  <c r="AA143" i="22"/>
  <c r="AH253" i="22"/>
  <c r="AH60" i="22"/>
  <c r="AI60" i="22" s="1"/>
  <c r="AH133" i="22"/>
  <c r="AA84" i="22"/>
  <c r="AA77" i="22"/>
  <c r="AA60" i="22"/>
  <c r="AH135" i="22"/>
  <c r="AA68" i="22"/>
  <c r="AA132" i="22"/>
  <c r="AH76" i="22"/>
  <c r="AI76" i="22" s="1"/>
  <c r="AA204" i="22"/>
  <c r="AB197" i="22"/>
  <c r="AH197" i="22" s="1"/>
  <c r="AI197" i="22" s="1"/>
  <c r="AB212" i="22"/>
  <c r="AH212" i="22" s="1"/>
  <c r="AA253" i="22"/>
  <c r="AH127" i="22"/>
  <c r="AA196" i="22"/>
  <c r="AA226" i="22"/>
  <c r="AA254" i="22"/>
  <c r="AA127" i="22"/>
  <c r="AA243" i="22"/>
  <c r="AI243" i="22" s="1"/>
  <c r="AA188" i="22"/>
  <c r="AA195" i="22"/>
  <c r="AA227" i="22"/>
  <c r="AA140" i="22"/>
  <c r="AH179" i="22"/>
  <c r="AA179" i="22"/>
  <c r="AA250" i="22"/>
  <c r="AA218" i="22"/>
  <c r="AA133" i="22"/>
  <c r="AA76" i="22"/>
  <c r="AA61" i="22"/>
  <c r="AC212" i="10"/>
  <c r="AC179" i="10"/>
  <c r="AC425" i="10"/>
  <c r="AC116" i="10"/>
  <c r="AC196" i="10"/>
  <c r="AC36" i="10"/>
  <c r="AI224" i="22"/>
  <c r="AI208" i="22"/>
  <c r="AI95" i="22"/>
  <c r="AI105" i="22"/>
  <c r="AI255" i="22"/>
  <c r="AI49" i="22"/>
  <c r="AI109" i="22"/>
  <c r="AI153" i="22"/>
  <c r="AI73" i="22"/>
  <c r="AI26" i="22"/>
  <c r="AI190" i="22"/>
  <c r="AI196" i="22"/>
  <c r="AI17" i="22"/>
  <c r="AI146" i="22"/>
  <c r="AI221" i="22"/>
  <c r="AI137" i="22"/>
  <c r="AI211" i="22"/>
  <c r="AI258" i="22"/>
  <c r="AI205" i="22"/>
  <c r="AI117" i="22"/>
  <c r="AI30" i="22"/>
  <c r="AI41" i="22"/>
  <c r="AI185" i="22"/>
  <c r="AI181" i="22"/>
  <c r="AI39" i="22"/>
  <c r="AI83" i="22"/>
  <c r="AI114" i="22"/>
  <c r="AI21" i="22"/>
  <c r="AI168" i="22"/>
  <c r="AI82" i="22"/>
  <c r="AI131" i="22"/>
  <c r="AI102" i="22"/>
  <c r="AI22" i="22"/>
  <c r="AI138" i="22"/>
  <c r="AI91" i="22"/>
  <c r="AI231" i="22"/>
  <c r="AI149" i="22"/>
  <c r="AI11" i="22"/>
  <c r="AI69" i="22"/>
  <c r="AI140" i="22"/>
  <c r="AI253" i="22"/>
  <c r="AI115" i="22"/>
  <c r="AI113" i="22"/>
  <c r="AI212" i="22"/>
  <c r="AI172" i="22"/>
  <c r="AI67" i="22"/>
  <c r="AI23" i="22"/>
  <c r="AI189" i="22"/>
  <c r="AI96" i="22"/>
  <c r="AI219" i="22"/>
  <c r="AI193" i="22"/>
  <c r="AI92" i="22"/>
  <c r="AI134" i="22"/>
  <c r="AI194" i="22"/>
  <c r="AI15" i="22"/>
  <c r="AI120" i="22"/>
  <c r="AI32" i="22"/>
  <c r="AI159" i="22"/>
  <c r="AI123" i="22"/>
  <c r="AI151" i="22"/>
  <c r="AI238" i="22"/>
  <c r="AI139" i="22"/>
  <c r="AI43" i="22"/>
  <c r="AI99" i="22"/>
  <c r="AI63" i="22"/>
  <c r="AI248" i="22"/>
  <c r="AI192" i="22"/>
  <c r="AI42" i="22"/>
  <c r="AI54" i="22"/>
  <c r="AI19" i="22"/>
  <c r="AI128" i="22"/>
  <c r="AI9" i="22"/>
  <c r="AI160" i="22"/>
  <c r="AI66" i="22"/>
  <c r="AI59" i="22"/>
  <c r="AI121" i="22"/>
  <c r="AI101" i="22"/>
  <c r="AI57" i="22"/>
  <c r="AI227" i="22"/>
  <c r="AI242" i="22"/>
  <c r="AI179" i="22"/>
  <c r="AI191" i="22"/>
  <c r="AI164" i="22"/>
  <c r="AI111" i="22"/>
  <c r="AI33" i="22"/>
  <c r="AI148" i="22"/>
  <c r="AI112" i="22"/>
  <c r="AI202" i="22"/>
  <c r="AI184" i="22"/>
  <c r="AI50" i="22"/>
  <c r="AI246" i="22"/>
  <c r="AI127" i="22"/>
  <c r="AI28" i="22"/>
  <c r="AI13" i="22"/>
  <c r="AI252" i="22"/>
  <c r="AI199" i="22"/>
  <c r="AI229" i="22"/>
  <c r="AI98" i="22"/>
  <c r="AI77" i="22"/>
  <c r="AI161" i="22"/>
  <c r="AI203" i="22"/>
  <c r="AI81" i="22"/>
  <c r="AI103" i="22"/>
  <c r="AI156" i="22"/>
  <c r="AI129" i="22"/>
  <c r="AI38" i="22"/>
  <c r="AI51" i="22"/>
  <c r="AI119" i="22"/>
  <c r="AI220" i="22"/>
  <c r="AI145" i="22"/>
  <c r="AI152" i="22"/>
  <c r="AI124" i="22"/>
  <c r="AI225" i="22"/>
  <c r="AI223" i="22"/>
  <c r="AI107" i="22"/>
  <c r="AI135" i="22"/>
  <c r="AI216" i="22"/>
  <c r="AI207" i="22"/>
  <c r="AI187" i="22"/>
  <c r="AI125" i="22"/>
  <c r="AI47" i="22"/>
  <c r="AI27" i="22"/>
  <c r="AI71" i="22"/>
  <c r="AI244" i="22"/>
  <c r="AI177" i="22"/>
  <c r="AI254" i="22"/>
  <c r="AI157" i="22"/>
  <c r="AI201" i="22"/>
  <c r="AI136" i="22"/>
  <c r="AI215" i="22"/>
  <c r="AC388" i="10"/>
  <c r="AC385" i="10"/>
  <c r="AC393" i="10"/>
  <c r="AC340" i="10"/>
  <c r="AC188" i="10"/>
  <c r="AC104" i="10"/>
  <c r="AC131" i="10"/>
  <c r="AC112" i="10"/>
  <c r="AC64" i="10"/>
  <c r="AC324" i="10"/>
  <c r="AC118" i="10"/>
  <c r="AC32" i="10"/>
  <c r="AC372" i="10"/>
  <c r="AC308" i="10"/>
  <c r="AC417" i="10"/>
  <c r="AC415" i="10"/>
  <c r="AC409" i="10"/>
  <c r="AC371" i="10"/>
  <c r="AC172" i="10"/>
  <c r="AC293" i="10"/>
  <c r="AC356" i="10"/>
  <c r="AC96" i="10"/>
  <c r="B259" i="10" l="1"/>
  <c r="B258" i="10"/>
  <c r="B257" i="10"/>
  <c r="B256" i="10"/>
  <c r="B255" i="10"/>
  <c r="B254" i="10"/>
  <c r="B253" i="10"/>
  <c r="B252" i="10"/>
  <c r="B251" i="10"/>
  <c r="B250" i="10"/>
  <c r="B249" i="10"/>
  <c r="B248" i="10"/>
  <c r="B247" i="10"/>
  <c r="B246" i="10"/>
  <c r="B245" i="10"/>
  <c r="B244" i="10"/>
  <c r="B243" i="10"/>
  <c r="B242" i="10"/>
  <c r="B241" i="10"/>
  <c r="B240" i="10"/>
  <c r="B239" i="10"/>
  <c r="B238" i="10"/>
  <c r="B237" i="10"/>
  <c r="B236" i="10"/>
  <c r="B235" i="10"/>
  <c r="B234" i="10"/>
  <c r="B233" i="10"/>
  <c r="B232" i="10"/>
  <c r="B231" i="10"/>
  <c r="B230" i="10"/>
  <c r="B229" i="10"/>
  <c r="B228" i="10"/>
  <c r="B227" i="10"/>
  <c r="B226" i="10"/>
  <c r="B225" i="10"/>
  <c r="B224" i="10"/>
  <c r="B223" i="10"/>
  <c r="B222" i="10"/>
  <c r="B221" i="10"/>
  <c r="B220" i="10"/>
  <c r="B219" i="10"/>
  <c r="B218" i="10"/>
  <c r="B217" i="10"/>
  <c r="B216" i="10"/>
  <c r="B215" i="10"/>
  <c r="B214" i="10"/>
  <c r="B213" i="10"/>
  <c r="B212" i="10"/>
  <c r="B211" i="10"/>
  <c r="B210" i="10"/>
  <c r="B209" i="10"/>
  <c r="B208" i="10"/>
  <c r="B207" i="10"/>
  <c r="B206" i="10"/>
  <c r="B205" i="10"/>
  <c r="B204" i="10"/>
  <c r="B203" i="10"/>
  <c r="B202" i="10"/>
  <c r="B201" i="10"/>
  <c r="B200" i="10"/>
  <c r="B199" i="10"/>
  <c r="B198" i="10"/>
  <c r="B197" i="10"/>
  <c r="B196" i="10"/>
  <c r="B195" i="10"/>
  <c r="B194" i="10"/>
  <c r="B193" i="10"/>
  <c r="B192" i="10"/>
  <c r="B191" i="10"/>
  <c r="B190" i="10"/>
  <c r="B189" i="10"/>
  <c r="B188" i="10"/>
  <c r="B187" i="10"/>
  <c r="B186" i="10"/>
  <c r="B185" i="10"/>
  <c r="B184" i="10"/>
  <c r="B183" i="10"/>
  <c r="B182" i="10"/>
  <c r="B181" i="10"/>
  <c r="B180" i="10"/>
  <c r="B179" i="10"/>
  <c r="B178" i="10"/>
  <c r="B177" i="10"/>
  <c r="B176" i="10"/>
  <c r="B175" i="10"/>
  <c r="B174" i="10"/>
  <c r="B173" i="10"/>
  <c r="B172" i="10"/>
  <c r="B171" i="10"/>
  <c r="B170" i="10"/>
  <c r="B169" i="10"/>
  <c r="B168" i="10"/>
  <c r="B167" i="10"/>
  <c r="B166" i="10"/>
  <c r="B165" i="10"/>
  <c r="B164" i="10"/>
  <c r="B163" i="10"/>
  <c r="B162" i="10"/>
  <c r="B161" i="10"/>
  <c r="B160" i="10"/>
  <c r="B159" i="10"/>
  <c r="B158" i="10"/>
  <c r="B157" i="10"/>
  <c r="B156" i="10"/>
  <c r="B155" i="10"/>
  <c r="B154" i="10"/>
  <c r="B153" i="10"/>
  <c r="B152" i="10"/>
  <c r="B151" i="10"/>
  <c r="B150" i="10"/>
  <c r="B149" i="10"/>
  <c r="B148" i="10"/>
  <c r="B147" i="10"/>
  <c r="B146" i="10"/>
  <c r="B145" i="10"/>
  <c r="B144" i="10"/>
  <c r="B143" i="10"/>
  <c r="B142" i="10"/>
  <c r="B141" i="10"/>
  <c r="B140" i="10"/>
  <c r="B139" i="10"/>
  <c r="B138" i="10"/>
  <c r="B137" i="10"/>
  <c r="B136" i="10"/>
  <c r="B135" i="10"/>
  <c r="B134" i="10"/>
  <c r="B133" i="10"/>
  <c r="B132" i="10"/>
  <c r="B131" i="10"/>
  <c r="B130" i="10"/>
  <c r="B129" i="10"/>
  <c r="B128" i="10"/>
  <c r="B127" i="10"/>
  <c r="B126" i="10"/>
  <c r="B125" i="10"/>
  <c r="B124" i="10"/>
  <c r="B123" i="10"/>
  <c r="B122" i="10"/>
  <c r="B121" i="10"/>
  <c r="B120" i="10"/>
  <c r="B119" i="10"/>
  <c r="B118" i="10"/>
  <c r="B117" i="10"/>
  <c r="B116" i="10"/>
  <c r="B115" i="10"/>
  <c r="B114" i="10"/>
  <c r="B113" i="10"/>
  <c r="B112" i="10"/>
  <c r="B111" i="10"/>
  <c r="B110" i="10"/>
  <c r="B109" i="10"/>
  <c r="B108" i="10"/>
  <c r="B107" i="10"/>
  <c r="B106" i="10"/>
  <c r="B105" i="10"/>
  <c r="B104" i="10"/>
  <c r="B103" i="10"/>
  <c r="B102" i="10"/>
  <c r="B101" i="10"/>
  <c r="B100" i="10"/>
  <c r="B99" i="10"/>
  <c r="B98" i="10"/>
  <c r="B97" i="10"/>
  <c r="B96" i="10"/>
  <c r="B95" i="10"/>
  <c r="B94" i="10"/>
  <c r="B93" i="10"/>
  <c r="B92" i="10"/>
  <c r="B91" i="10"/>
  <c r="B90" i="10"/>
  <c r="B89" i="10"/>
  <c r="B88" i="10"/>
  <c r="B87" i="10"/>
  <c r="B86" i="10"/>
  <c r="B85" i="10"/>
  <c r="B84" i="10"/>
  <c r="B83" i="10"/>
  <c r="B82" i="10"/>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L13" i="10" l="1"/>
  <c r="I13" i="10"/>
  <c r="L69" i="10"/>
  <c r="I69" i="10"/>
  <c r="L85" i="10"/>
  <c r="I85" i="10"/>
  <c r="I101" i="10"/>
  <c r="L101" i="10"/>
  <c r="O101" i="10" s="1"/>
  <c r="I117" i="10"/>
  <c r="L117" i="10"/>
  <c r="O117" i="10" s="1"/>
  <c r="I133" i="10"/>
  <c r="L133" i="10"/>
  <c r="O133" i="10" s="1"/>
  <c r="L149" i="10"/>
  <c r="I149" i="10"/>
  <c r="L173" i="10"/>
  <c r="I173" i="10"/>
  <c r="I189" i="10"/>
  <c r="L189" i="10"/>
  <c r="O189" i="10" s="1"/>
  <c r="I205" i="10"/>
  <c r="L205" i="10"/>
  <c r="L221" i="10"/>
  <c r="I221" i="10"/>
  <c r="I237" i="10"/>
  <c r="L237" i="10"/>
  <c r="L253" i="10"/>
  <c r="I253" i="10"/>
  <c r="L22" i="10"/>
  <c r="I22" i="10"/>
  <c r="L38" i="10"/>
  <c r="I38" i="10"/>
  <c r="I54" i="10"/>
  <c r="L54" i="10"/>
  <c r="I62" i="10"/>
  <c r="L62" i="10"/>
  <c r="O62" i="10" s="1"/>
  <c r="L70" i="10"/>
  <c r="O70" i="10" s="1"/>
  <c r="I70" i="10"/>
  <c r="L78" i="10"/>
  <c r="O78" i="10" s="1"/>
  <c r="I78" i="10"/>
  <c r="L86" i="10"/>
  <c r="I86" i="10"/>
  <c r="L94" i="10"/>
  <c r="I94" i="10"/>
  <c r="O94" i="10" s="1"/>
  <c r="L102" i="10"/>
  <c r="O102" i="10" s="1"/>
  <c r="I102" i="10"/>
  <c r="L110" i="10"/>
  <c r="I110" i="10"/>
  <c r="L118" i="10"/>
  <c r="I118" i="10"/>
  <c r="L126" i="10"/>
  <c r="I126" i="10"/>
  <c r="I134" i="10"/>
  <c r="L134" i="10"/>
  <c r="L142" i="10"/>
  <c r="O142" i="10" s="1"/>
  <c r="I142" i="10"/>
  <c r="L150" i="10"/>
  <c r="I150" i="10"/>
  <c r="L158" i="10"/>
  <c r="I158" i="10"/>
  <c r="L166" i="10"/>
  <c r="O166" i="10" s="1"/>
  <c r="I166" i="10"/>
  <c r="I174" i="10"/>
  <c r="L174" i="10"/>
  <c r="O174" i="10" s="1"/>
  <c r="L182" i="10"/>
  <c r="I182" i="10"/>
  <c r="L190" i="10"/>
  <c r="I190" i="10"/>
  <c r="I198" i="10"/>
  <c r="L198" i="10"/>
  <c r="I206" i="10"/>
  <c r="L206" i="10"/>
  <c r="O206" i="10" s="1"/>
  <c r="I214" i="10"/>
  <c r="L214" i="10"/>
  <c r="O214" i="10" s="1"/>
  <c r="L222" i="10"/>
  <c r="I222" i="10"/>
  <c r="L230" i="10"/>
  <c r="O230" i="10" s="1"/>
  <c r="I230" i="10"/>
  <c r="I238" i="10"/>
  <c r="L238" i="10"/>
  <c r="I246" i="10"/>
  <c r="L246" i="10"/>
  <c r="O246" i="10" s="1"/>
  <c r="I254" i="10"/>
  <c r="L254" i="10"/>
  <c r="O254" i="10" s="1"/>
  <c r="L21" i="10"/>
  <c r="O21" i="10" s="1"/>
  <c r="I21" i="10"/>
  <c r="L61" i="10"/>
  <c r="I61" i="10"/>
  <c r="L77" i="10"/>
  <c r="I77" i="10"/>
  <c r="I93" i="10"/>
  <c r="L93" i="10"/>
  <c r="O93" i="10" s="1"/>
  <c r="I109" i="10"/>
  <c r="L109" i="10"/>
  <c r="I125" i="10"/>
  <c r="O125" i="10" s="1"/>
  <c r="L125" i="10"/>
  <c r="L141" i="10"/>
  <c r="I141" i="10"/>
  <c r="I157" i="10"/>
  <c r="L157" i="10"/>
  <c r="O157" i="10" s="1"/>
  <c r="I165" i="10"/>
  <c r="L165" i="10"/>
  <c r="L181" i="10"/>
  <c r="I181" i="10"/>
  <c r="I197" i="10"/>
  <c r="L197" i="10"/>
  <c r="O197" i="10" s="1"/>
  <c r="I213" i="10"/>
  <c r="L213" i="10"/>
  <c r="I229" i="10"/>
  <c r="L229" i="10"/>
  <c r="O229" i="10" s="1"/>
  <c r="L245" i="10"/>
  <c r="I245" i="10"/>
  <c r="L14" i="10"/>
  <c r="I14" i="10"/>
  <c r="L30" i="10"/>
  <c r="I30" i="10"/>
  <c r="I46" i="10"/>
  <c r="L46" i="10"/>
  <c r="O46" i="10" s="1"/>
  <c r="L7" i="10"/>
  <c r="I7" i="10"/>
  <c r="I15" i="10"/>
  <c r="L15" i="10"/>
  <c r="O15" i="10" s="1"/>
  <c r="I23" i="10"/>
  <c r="L23" i="10"/>
  <c r="I31" i="10"/>
  <c r="L31" i="10"/>
  <c r="O31" i="10" s="1"/>
  <c r="L39" i="10"/>
  <c r="I39" i="10"/>
  <c r="L47" i="10"/>
  <c r="I47" i="10"/>
  <c r="I55" i="10"/>
  <c r="L55" i="10"/>
  <c r="O55" i="10" s="1"/>
  <c r="I63" i="10"/>
  <c r="L63" i="10"/>
  <c r="I71" i="10"/>
  <c r="L71" i="10"/>
  <c r="I79" i="10"/>
  <c r="L79" i="10"/>
  <c r="L87" i="10"/>
  <c r="I87" i="10"/>
  <c r="L95" i="10"/>
  <c r="I95" i="10"/>
  <c r="L103" i="10"/>
  <c r="O103" i="10" s="1"/>
  <c r="I103" i="10"/>
  <c r="L111" i="10"/>
  <c r="I111" i="10"/>
  <c r="L119" i="10"/>
  <c r="I119" i="10"/>
  <c r="L127" i="10"/>
  <c r="O127" i="10" s="1"/>
  <c r="I127" i="10"/>
  <c r="I135" i="10"/>
  <c r="O135" i="10" s="1"/>
  <c r="L135" i="10"/>
  <c r="I143" i="10"/>
  <c r="L143" i="10"/>
  <c r="I151" i="10"/>
  <c r="L151" i="10"/>
  <c r="L159" i="10"/>
  <c r="O159" i="10" s="1"/>
  <c r="I159" i="10"/>
  <c r="L167" i="10"/>
  <c r="I167" i="10"/>
  <c r="I175" i="10"/>
  <c r="L175" i="10"/>
  <c r="O175" i="10" s="1"/>
  <c r="L183" i="10"/>
  <c r="I183" i="10"/>
  <c r="L191" i="10"/>
  <c r="O191" i="10" s="1"/>
  <c r="I191" i="10"/>
  <c r="L199" i="10"/>
  <c r="I199" i="10"/>
  <c r="I207" i="10"/>
  <c r="L207" i="10"/>
  <c r="O207" i="10" s="1"/>
  <c r="I215" i="10"/>
  <c r="L215" i="10"/>
  <c r="L223" i="10"/>
  <c r="I223" i="10"/>
  <c r="L231" i="10"/>
  <c r="I231" i="10"/>
  <c r="L239" i="10"/>
  <c r="I239" i="10"/>
  <c r="L247" i="10"/>
  <c r="I247" i="10"/>
  <c r="L255" i="10"/>
  <c r="I255" i="10"/>
  <c r="L53" i="10"/>
  <c r="O53" i="10" s="1"/>
  <c r="I53" i="10"/>
  <c r="I24" i="10"/>
  <c r="L24" i="10"/>
  <c r="L56" i="10"/>
  <c r="I56" i="10"/>
  <c r="I88" i="10"/>
  <c r="L88" i="10"/>
  <c r="O88" i="10" s="1"/>
  <c r="I120" i="10"/>
  <c r="L120" i="10"/>
  <c r="I152" i="10"/>
  <c r="L152" i="10"/>
  <c r="O152" i="10" s="1"/>
  <c r="I184" i="10"/>
  <c r="L184" i="10"/>
  <c r="I224" i="10"/>
  <c r="L224" i="10"/>
  <c r="O224" i="10" s="1"/>
  <c r="L256" i="10"/>
  <c r="I256" i="10"/>
  <c r="I25" i="10"/>
  <c r="L25" i="10"/>
  <c r="L65" i="10"/>
  <c r="I65" i="10"/>
  <c r="I97" i="10"/>
  <c r="L97" i="10"/>
  <c r="I129" i="10"/>
  <c r="L129" i="10"/>
  <c r="I161" i="10"/>
  <c r="L161" i="10"/>
  <c r="O161" i="10" s="1"/>
  <c r="I193" i="10"/>
  <c r="L193" i="10"/>
  <c r="O193" i="10" s="1"/>
  <c r="L201" i="10"/>
  <c r="I201" i="10"/>
  <c r="O201" i="10" s="1"/>
  <c r="L209" i="10"/>
  <c r="O209" i="10" s="1"/>
  <c r="I209" i="10"/>
  <c r="L217" i="10"/>
  <c r="I217" i="10"/>
  <c r="O217" i="10" s="1"/>
  <c r="I225" i="10"/>
  <c r="L225" i="10"/>
  <c r="I233" i="10"/>
  <c r="L233" i="10"/>
  <c r="O233" i="10" s="1"/>
  <c r="L241" i="10"/>
  <c r="I241" i="10"/>
  <c r="L249" i="10"/>
  <c r="I249" i="10"/>
  <c r="L257" i="10"/>
  <c r="I257" i="10"/>
  <c r="I45" i="10"/>
  <c r="L45" i="10"/>
  <c r="O45" i="10" s="1"/>
  <c r="L32" i="10"/>
  <c r="O32" i="10" s="1"/>
  <c r="I32" i="10"/>
  <c r="L64" i="10"/>
  <c r="I64" i="10"/>
  <c r="I96" i="10"/>
  <c r="L96" i="10"/>
  <c r="L136" i="10"/>
  <c r="I136" i="10"/>
  <c r="L168" i="10"/>
  <c r="O168" i="10" s="1"/>
  <c r="I168" i="10"/>
  <c r="L200" i="10"/>
  <c r="I200" i="10"/>
  <c r="L232" i="10"/>
  <c r="I232" i="10"/>
  <c r="L9" i="10"/>
  <c r="I9" i="10"/>
  <c r="I49" i="10"/>
  <c r="L49" i="10"/>
  <c r="L81" i="10"/>
  <c r="I81" i="10"/>
  <c r="I113" i="10"/>
  <c r="L113" i="10"/>
  <c r="O113" i="10" s="1"/>
  <c r="L145" i="10"/>
  <c r="I145" i="10"/>
  <c r="I185" i="10"/>
  <c r="L185" i="10"/>
  <c r="L26" i="10"/>
  <c r="I26" i="10"/>
  <c r="L34" i="10"/>
  <c r="I34" i="10"/>
  <c r="L42" i="10"/>
  <c r="I42" i="10"/>
  <c r="I50" i="10"/>
  <c r="L50" i="10"/>
  <c r="O50" i="10" s="1"/>
  <c r="I58" i="10"/>
  <c r="L58" i="10"/>
  <c r="L66" i="10"/>
  <c r="I66" i="10"/>
  <c r="L74" i="10"/>
  <c r="I74" i="10"/>
  <c r="L82" i="10"/>
  <c r="I82" i="10"/>
  <c r="L90" i="10"/>
  <c r="I90" i="10"/>
  <c r="L98" i="10"/>
  <c r="I98" i="10"/>
  <c r="L106" i="10"/>
  <c r="O106" i="10" s="1"/>
  <c r="I106" i="10"/>
  <c r="L114" i="10"/>
  <c r="O114" i="10" s="1"/>
  <c r="I114" i="10"/>
  <c r="L122" i="10"/>
  <c r="I122" i="10"/>
  <c r="I130" i="10"/>
  <c r="L130" i="10"/>
  <c r="O130" i="10" s="1"/>
  <c r="I138" i="10"/>
  <c r="L138" i="10"/>
  <c r="O138" i="10" s="1"/>
  <c r="L146" i="10"/>
  <c r="I146" i="10"/>
  <c r="L154" i="10"/>
  <c r="I154" i="10"/>
  <c r="L162" i="10"/>
  <c r="O162" i="10" s="1"/>
  <c r="I162" i="10"/>
  <c r="I170" i="10"/>
  <c r="L170" i="10"/>
  <c r="L178" i="10"/>
  <c r="I178" i="10"/>
  <c r="L186" i="10"/>
  <c r="I186" i="10"/>
  <c r="L194" i="10"/>
  <c r="O194" i="10" s="1"/>
  <c r="I194" i="10"/>
  <c r="I202" i="10"/>
  <c r="L202" i="10"/>
  <c r="I210" i="10"/>
  <c r="L210" i="10"/>
  <c r="O210" i="10" s="1"/>
  <c r="L218" i="10"/>
  <c r="I218" i="10"/>
  <c r="L226" i="10"/>
  <c r="O226" i="10" s="1"/>
  <c r="I226" i="10"/>
  <c r="I234" i="10"/>
  <c r="L234" i="10"/>
  <c r="I242" i="10"/>
  <c r="L242" i="10"/>
  <c r="I250" i="10"/>
  <c r="L250" i="10"/>
  <c r="I258" i="10"/>
  <c r="L258" i="10"/>
  <c r="O258" i="10" s="1"/>
  <c r="I37" i="10"/>
  <c r="L37" i="10"/>
  <c r="I16" i="10"/>
  <c r="L16" i="10"/>
  <c r="I48" i="10"/>
  <c r="L48" i="10"/>
  <c r="O48" i="10" s="1"/>
  <c r="I80" i="10"/>
  <c r="L80" i="10"/>
  <c r="O80" i="10" s="1"/>
  <c r="I112" i="10"/>
  <c r="L112" i="10"/>
  <c r="O112" i="10" s="1"/>
  <c r="L160" i="10"/>
  <c r="O160" i="10" s="1"/>
  <c r="I160" i="10"/>
  <c r="L192" i="10"/>
  <c r="I192" i="10"/>
  <c r="L216" i="10"/>
  <c r="O216" i="10" s="1"/>
  <c r="I216" i="10"/>
  <c r="L248" i="10"/>
  <c r="O248" i="10" s="1"/>
  <c r="I248" i="10"/>
  <c r="I33" i="10"/>
  <c r="L33" i="10"/>
  <c r="O33" i="10" s="1"/>
  <c r="L73" i="10"/>
  <c r="I73" i="10"/>
  <c r="I105" i="10"/>
  <c r="L105" i="10"/>
  <c r="L137" i="10"/>
  <c r="O137" i="10" s="1"/>
  <c r="I137" i="10"/>
  <c r="L177" i="10"/>
  <c r="I177" i="10"/>
  <c r="L18" i="10"/>
  <c r="I18" i="10"/>
  <c r="I19" i="10"/>
  <c r="L19" i="10"/>
  <c r="L43" i="10"/>
  <c r="O43" i="10" s="1"/>
  <c r="I43" i="10"/>
  <c r="I59" i="10"/>
  <c r="L59" i="10"/>
  <c r="I67" i="10"/>
  <c r="L67" i="10"/>
  <c r="I75" i="10"/>
  <c r="L75" i="10"/>
  <c r="I83" i="10"/>
  <c r="L83" i="10"/>
  <c r="O83" i="10" s="1"/>
  <c r="L91" i="10"/>
  <c r="O91" i="10" s="1"/>
  <c r="I91" i="10"/>
  <c r="L99" i="10"/>
  <c r="I99" i="10"/>
  <c r="L107" i="10"/>
  <c r="I107" i="10"/>
  <c r="L115" i="10"/>
  <c r="I115" i="10"/>
  <c r="L123" i="10"/>
  <c r="I123" i="10"/>
  <c r="L131" i="10"/>
  <c r="I131" i="10"/>
  <c r="I139" i="10"/>
  <c r="L139" i="10"/>
  <c r="L147" i="10"/>
  <c r="I147" i="10"/>
  <c r="L155" i="10"/>
  <c r="O155" i="10" s="1"/>
  <c r="I155" i="10"/>
  <c r="L163" i="10"/>
  <c r="I163" i="10"/>
  <c r="L171" i="10"/>
  <c r="I171" i="10"/>
  <c r="L179" i="10"/>
  <c r="I179" i="10"/>
  <c r="I187" i="10"/>
  <c r="L187" i="10"/>
  <c r="L195" i="10"/>
  <c r="I195" i="10"/>
  <c r="L203" i="10"/>
  <c r="I203" i="10"/>
  <c r="I211" i="10"/>
  <c r="L211" i="10"/>
  <c r="L219" i="10"/>
  <c r="O219" i="10" s="1"/>
  <c r="I219" i="10"/>
  <c r="L227" i="10"/>
  <c r="I227" i="10"/>
  <c r="L235" i="10"/>
  <c r="I235" i="10"/>
  <c r="L243" i="10"/>
  <c r="O243" i="10" s="1"/>
  <c r="I243" i="10"/>
  <c r="L251" i="10"/>
  <c r="I251" i="10"/>
  <c r="I259" i="10"/>
  <c r="L259" i="10"/>
  <c r="O259" i="10" s="1"/>
  <c r="I29" i="10"/>
  <c r="L29" i="10"/>
  <c r="L8" i="10"/>
  <c r="O8" i="10" s="1"/>
  <c r="I8" i="10"/>
  <c r="I40" i="10"/>
  <c r="L40" i="10"/>
  <c r="I72" i="10"/>
  <c r="L72" i="10"/>
  <c r="O72" i="10" s="1"/>
  <c r="I104" i="10"/>
  <c r="L104" i="10"/>
  <c r="I128" i="10"/>
  <c r="L128" i="10"/>
  <c r="O128" i="10" s="1"/>
  <c r="I144" i="10"/>
  <c r="L144" i="10"/>
  <c r="L176" i="10"/>
  <c r="I176" i="10"/>
  <c r="L208" i="10"/>
  <c r="O208" i="10" s="1"/>
  <c r="I208" i="10"/>
  <c r="L240" i="10"/>
  <c r="I240" i="10"/>
  <c r="L17" i="10"/>
  <c r="I17" i="10"/>
  <c r="I41" i="10"/>
  <c r="L41" i="10"/>
  <c r="O41" i="10" s="1"/>
  <c r="L57" i="10"/>
  <c r="I57" i="10"/>
  <c r="I89" i="10"/>
  <c r="L89" i="10"/>
  <c r="I121" i="10"/>
  <c r="L121" i="10"/>
  <c r="L153" i="10"/>
  <c r="I153" i="10"/>
  <c r="I169" i="10"/>
  <c r="L169" i="10"/>
  <c r="L10" i="10"/>
  <c r="I10" i="10"/>
  <c r="I11" i="10"/>
  <c r="L11" i="10"/>
  <c r="O11" i="10" s="1"/>
  <c r="I27" i="10"/>
  <c r="L27" i="10"/>
  <c r="O27" i="10" s="1"/>
  <c r="L35" i="10"/>
  <c r="O35" i="10" s="1"/>
  <c r="I35" i="10"/>
  <c r="L51" i="10"/>
  <c r="I51" i="10"/>
  <c r="I12" i="10"/>
  <c r="L12" i="10"/>
  <c r="O12" i="10" s="1"/>
  <c r="I20" i="10"/>
  <c r="L20" i="10"/>
  <c r="O20" i="10" s="1"/>
  <c r="I28" i="10"/>
  <c r="L28" i="10"/>
  <c r="I36" i="10"/>
  <c r="L36" i="10"/>
  <c r="O36" i="10" s="1"/>
  <c r="I44" i="10"/>
  <c r="L44" i="10"/>
  <c r="L52" i="10"/>
  <c r="I52" i="10"/>
  <c r="L60" i="10"/>
  <c r="I60" i="10"/>
  <c r="I68" i="10"/>
  <c r="L68" i="10"/>
  <c r="I76" i="10"/>
  <c r="L76" i="10"/>
  <c r="I84" i="10"/>
  <c r="L84" i="10"/>
  <c r="O84" i="10" s="1"/>
  <c r="I92" i="10"/>
  <c r="L92" i="10"/>
  <c r="I100" i="10"/>
  <c r="L100" i="10"/>
  <c r="O100" i="10" s="1"/>
  <c r="I108" i="10"/>
  <c r="L108" i="10"/>
  <c r="O108" i="10" s="1"/>
  <c r="L116" i="10"/>
  <c r="I116" i="10"/>
  <c r="L124" i="10"/>
  <c r="I124" i="10"/>
  <c r="L132" i="10"/>
  <c r="O132" i="10" s="1"/>
  <c r="I132" i="10"/>
  <c r="I140" i="10"/>
  <c r="L140" i="10"/>
  <c r="I148" i="10"/>
  <c r="L148" i="10"/>
  <c r="O148" i="10" s="1"/>
  <c r="I156" i="10"/>
  <c r="L156" i="10"/>
  <c r="I164" i="10"/>
  <c r="L164" i="10"/>
  <c r="L172" i="10"/>
  <c r="I172" i="10"/>
  <c r="I180" i="10"/>
  <c r="L180" i="10"/>
  <c r="O180" i="10" s="1"/>
  <c r="I188" i="10"/>
  <c r="L188" i="10"/>
  <c r="L196" i="10"/>
  <c r="I196" i="10"/>
  <c r="L204" i="10"/>
  <c r="I204" i="10"/>
  <c r="L212" i="10"/>
  <c r="I212" i="10"/>
  <c r="I220" i="10"/>
  <c r="L220" i="10"/>
  <c r="O220" i="10" s="1"/>
  <c r="I228" i="10"/>
  <c r="L228" i="10"/>
  <c r="O228" i="10" s="1"/>
  <c r="I236" i="10"/>
  <c r="L236" i="10"/>
  <c r="L244" i="10"/>
  <c r="I244" i="10"/>
  <c r="L252" i="10"/>
  <c r="I252" i="10"/>
  <c r="O164" i="10" l="1"/>
  <c r="O29" i="10"/>
  <c r="S29" i="10" s="1"/>
  <c r="O105" i="10"/>
  <c r="O156" i="10"/>
  <c r="O17" i="10"/>
  <c r="O19" i="10"/>
  <c r="O68" i="10"/>
  <c r="O51" i="10"/>
  <c r="O153" i="10"/>
  <c r="O73" i="10"/>
  <c r="O250" i="10"/>
  <c r="O42" i="10"/>
  <c r="X42" i="10" s="1"/>
  <c r="O145" i="10"/>
  <c r="S145" i="10" s="1"/>
  <c r="O241" i="10"/>
  <c r="O255" i="10"/>
  <c r="O225" i="10"/>
  <c r="O129" i="10"/>
  <c r="O215" i="10"/>
  <c r="X215" i="10" s="1"/>
  <c r="O87" i="10"/>
  <c r="O71" i="10"/>
  <c r="O213" i="10"/>
  <c r="O110" i="10"/>
  <c r="O151" i="10"/>
  <c r="O38" i="10"/>
  <c r="O24" i="10"/>
  <c r="O143" i="10"/>
  <c r="X143" i="10" s="1"/>
  <c r="O79" i="10"/>
  <c r="O34" i="10"/>
  <c r="S34" i="10" s="1"/>
  <c r="O136" i="10"/>
  <c r="O223" i="10"/>
  <c r="O69" i="10"/>
  <c r="O13" i="10"/>
  <c r="S100" i="10"/>
  <c r="X100" i="10"/>
  <c r="X33" i="10"/>
  <c r="S33" i="10"/>
  <c r="X168" i="10"/>
  <c r="S168" i="10"/>
  <c r="S159" i="10"/>
  <c r="X159" i="10"/>
  <c r="O204" i="10"/>
  <c r="O177" i="10"/>
  <c r="X48" i="10"/>
  <c r="S48" i="10"/>
  <c r="O231" i="10"/>
  <c r="S230" i="10"/>
  <c r="X230" i="10"/>
  <c r="O116" i="10"/>
  <c r="O99" i="10"/>
  <c r="X105" i="10"/>
  <c r="S105" i="10"/>
  <c r="S225" i="10"/>
  <c r="X225" i="10"/>
  <c r="O256" i="10"/>
  <c r="S215" i="10"/>
  <c r="O167" i="10"/>
  <c r="O111" i="10"/>
  <c r="X87" i="10"/>
  <c r="S87" i="10"/>
  <c r="O7" i="10"/>
  <c r="S125" i="10"/>
  <c r="X125" i="10"/>
  <c r="S206" i="10"/>
  <c r="X206" i="10"/>
  <c r="X174" i="10"/>
  <c r="S174" i="10"/>
  <c r="S110" i="10"/>
  <c r="X110" i="10"/>
  <c r="S189" i="10"/>
  <c r="X189" i="10"/>
  <c r="O173" i="10"/>
  <c r="S117" i="10"/>
  <c r="X117" i="10"/>
  <c r="X132" i="10"/>
  <c r="S132" i="10"/>
  <c r="S91" i="10"/>
  <c r="X91" i="10"/>
  <c r="X45" i="10"/>
  <c r="S45" i="10"/>
  <c r="X161" i="10"/>
  <c r="S161" i="10"/>
  <c r="S152" i="10"/>
  <c r="X152" i="10"/>
  <c r="X175" i="10"/>
  <c r="S175" i="10"/>
  <c r="X78" i="10"/>
  <c r="S78" i="10"/>
  <c r="S153" i="10"/>
  <c r="X153" i="10"/>
  <c r="X243" i="10"/>
  <c r="S243" i="10"/>
  <c r="X250" i="10"/>
  <c r="S250" i="10"/>
  <c r="X255" i="10"/>
  <c r="S255" i="10"/>
  <c r="O39" i="10"/>
  <c r="S41" i="10"/>
  <c r="X41" i="10"/>
  <c r="X29" i="10"/>
  <c r="S220" i="10"/>
  <c r="X220" i="10"/>
  <c r="O18" i="10"/>
  <c r="X258" i="10"/>
  <c r="S258" i="10"/>
  <c r="O218" i="10"/>
  <c r="O186" i="10"/>
  <c r="O90" i="10"/>
  <c r="X113" i="10"/>
  <c r="S113" i="10"/>
  <c r="O49" i="10"/>
  <c r="O249" i="10"/>
  <c r="X193" i="10"/>
  <c r="S193" i="10"/>
  <c r="O25" i="10"/>
  <c r="O239" i="10"/>
  <c r="O199" i="10"/>
  <c r="X151" i="10"/>
  <c r="S151" i="10"/>
  <c r="S55" i="10"/>
  <c r="X55" i="10"/>
  <c r="O14" i="10"/>
  <c r="O181" i="10"/>
  <c r="S157" i="10"/>
  <c r="X157" i="10"/>
  <c r="O141" i="10"/>
  <c r="X93" i="10"/>
  <c r="S93" i="10"/>
  <c r="X254" i="10"/>
  <c r="S254" i="10"/>
  <c r="O150" i="10"/>
  <c r="X94" i="10"/>
  <c r="S94" i="10"/>
  <c r="X38" i="10"/>
  <c r="S38" i="10"/>
  <c r="O221" i="10"/>
  <c r="O149" i="10"/>
  <c r="O85" i="10"/>
  <c r="S259" i="10"/>
  <c r="X259" i="10"/>
  <c r="X248" i="10"/>
  <c r="S248" i="10"/>
  <c r="S233" i="10"/>
  <c r="X233" i="10"/>
  <c r="S88" i="10"/>
  <c r="X88" i="10"/>
  <c r="S207" i="10"/>
  <c r="X207" i="10"/>
  <c r="X180" i="10"/>
  <c r="S180" i="10"/>
  <c r="X145" i="10"/>
  <c r="X197" i="10"/>
  <c r="S197" i="10"/>
  <c r="S21" i="10"/>
  <c r="X21" i="10"/>
  <c r="X108" i="10"/>
  <c r="S108" i="10"/>
  <c r="X80" i="10"/>
  <c r="S80" i="10"/>
  <c r="S114" i="10"/>
  <c r="X114" i="10"/>
  <c r="S17" i="10"/>
  <c r="O212" i="10"/>
  <c r="O124" i="10"/>
  <c r="S68" i="10"/>
  <c r="X68" i="10"/>
  <c r="O52" i="10"/>
  <c r="S36" i="10"/>
  <c r="X36" i="10"/>
  <c r="O57" i="10"/>
  <c r="O211" i="10"/>
  <c r="O195" i="10"/>
  <c r="O107" i="10"/>
  <c r="O67" i="10"/>
  <c r="O234" i="10"/>
  <c r="O170" i="10"/>
  <c r="O154" i="10"/>
  <c r="O66" i="10"/>
  <c r="O58" i="10"/>
  <c r="O26" i="10"/>
  <c r="O232" i="10"/>
  <c r="O200" i="10"/>
  <c r="X201" i="10"/>
  <c r="S201" i="10"/>
  <c r="S24" i="10"/>
  <c r="X24" i="10"/>
  <c r="O183" i="10"/>
  <c r="S143" i="10"/>
  <c r="X79" i="10"/>
  <c r="S79" i="10"/>
  <c r="O47" i="10"/>
  <c r="O23" i="10"/>
  <c r="S46" i="10"/>
  <c r="X46" i="10"/>
  <c r="S229" i="10"/>
  <c r="X229" i="10"/>
  <c r="O77" i="10"/>
  <c r="S214" i="10"/>
  <c r="X214" i="10"/>
  <c r="O182" i="10"/>
  <c r="O134" i="10"/>
  <c r="O86" i="10"/>
  <c r="O54" i="10"/>
  <c r="O253" i="10"/>
  <c r="O237" i="10"/>
  <c r="O205" i="10"/>
  <c r="X228" i="10"/>
  <c r="S228" i="10"/>
  <c r="S148" i="10"/>
  <c r="X148" i="10"/>
  <c r="S12" i="10"/>
  <c r="X12" i="10"/>
  <c r="S219" i="10"/>
  <c r="X219" i="10"/>
  <c r="S155" i="10"/>
  <c r="X155" i="10"/>
  <c r="S112" i="10"/>
  <c r="X112" i="10"/>
  <c r="X217" i="10"/>
  <c r="S217" i="10"/>
  <c r="S53" i="10"/>
  <c r="X53" i="10"/>
  <c r="X191" i="10"/>
  <c r="S191" i="10"/>
  <c r="S127" i="10"/>
  <c r="X127" i="10"/>
  <c r="X84" i="10"/>
  <c r="S84" i="10"/>
  <c r="S241" i="10"/>
  <c r="X241" i="10"/>
  <c r="S246" i="10"/>
  <c r="X246" i="10"/>
  <c r="O227" i="10"/>
  <c r="O123" i="10"/>
  <c r="S210" i="10"/>
  <c r="X210" i="10"/>
  <c r="O146" i="10"/>
  <c r="O82" i="10"/>
  <c r="O163" i="10"/>
  <c r="X19" i="10"/>
  <c r="S19" i="10"/>
  <c r="S35" i="10"/>
  <c r="X35" i="10"/>
  <c r="S208" i="10"/>
  <c r="X208" i="10"/>
  <c r="O176" i="10"/>
  <c r="X128" i="10"/>
  <c r="S128" i="10"/>
  <c r="O235" i="10"/>
  <c r="O131" i="10"/>
  <c r="X83" i="10"/>
  <c r="S83" i="10"/>
  <c r="S216" i="10"/>
  <c r="X216" i="10"/>
  <c r="O37" i="10"/>
  <c r="S226" i="10"/>
  <c r="X226" i="10"/>
  <c r="O202" i="10"/>
  <c r="X138" i="10"/>
  <c r="S138" i="10"/>
  <c r="O122" i="10"/>
  <c r="O98" i="10"/>
  <c r="O81" i="10"/>
  <c r="O64" i="10"/>
  <c r="O257" i="10"/>
  <c r="O97" i="10"/>
  <c r="O65" i="10"/>
  <c r="O119" i="10"/>
  <c r="O63" i="10"/>
  <c r="S31" i="10"/>
  <c r="X31" i="10"/>
  <c r="O165" i="10"/>
  <c r="O109" i="10"/>
  <c r="O222" i="10"/>
  <c r="O198" i="10"/>
  <c r="O118" i="10"/>
  <c r="X133" i="10"/>
  <c r="S133" i="10"/>
  <c r="S160" i="10"/>
  <c r="X160" i="10"/>
  <c r="S32" i="10"/>
  <c r="X32" i="10"/>
  <c r="X209" i="10"/>
  <c r="S209" i="10"/>
  <c r="X224" i="10"/>
  <c r="S224" i="10"/>
  <c r="S15" i="10"/>
  <c r="X15" i="10"/>
  <c r="X142" i="10"/>
  <c r="S142" i="10"/>
  <c r="X27" i="10"/>
  <c r="S27" i="10"/>
  <c r="X72" i="10"/>
  <c r="S72" i="10"/>
  <c r="S135" i="10"/>
  <c r="X135" i="10"/>
  <c r="X101" i="10"/>
  <c r="S101" i="10"/>
  <c r="X11" i="10"/>
  <c r="S11" i="10"/>
  <c r="O244" i="10"/>
  <c r="O192" i="10"/>
  <c r="O252" i="10"/>
  <c r="S164" i="10"/>
  <c r="X164" i="10"/>
  <c r="O236" i="10"/>
  <c r="O196" i="10"/>
  <c r="O188" i="10"/>
  <c r="O92" i="10"/>
  <c r="O60" i="10"/>
  <c r="O44" i="10"/>
  <c r="O28" i="10"/>
  <c r="O169" i="10"/>
  <c r="O240" i="10"/>
  <c r="O104" i="10"/>
  <c r="O187" i="10"/>
  <c r="O171" i="10"/>
  <c r="O147" i="10"/>
  <c r="O139" i="10"/>
  <c r="O115" i="10"/>
  <c r="O75" i="10"/>
  <c r="O74" i="10"/>
  <c r="O185" i="10"/>
  <c r="O9" i="10"/>
  <c r="O96" i="10"/>
  <c r="O184" i="10"/>
  <c r="O56" i="10"/>
  <c r="O95" i="10"/>
  <c r="O30" i="10"/>
  <c r="O245" i="10"/>
  <c r="O61" i="10"/>
  <c r="O238" i="10"/>
  <c r="X70" i="10"/>
  <c r="S70" i="10"/>
  <c r="X62" i="10"/>
  <c r="S62" i="10"/>
  <c r="S50" i="10"/>
  <c r="X50" i="10"/>
  <c r="S103" i="10"/>
  <c r="X103" i="10"/>
  <c r="X102" i="10"/>
  <c r="S102" i="10"/>
  <c r="S51" i="10"/>
  <c r="X51" i="10"/>
  <c r="S73" i="10"/>
  <c r="X73" i="10"/>
  <c r="O178" i="10"/>
  <c r="X166" i="10"/>
  <c r="S166" i="10"/>
  <c r="O172" i="10"/>
  <c r="S20" i="10"/>
  <c r="X20" i="10"/>
  <c r="S130" i="10"/>
  <c r="X130" i="10"/>
  <c r="X129" i="10"/>
  <c r="S129" i="10"/>
  <c r="O251" i="10"/>
  <c r="O140" i="10"/>
  <c r="O76" i="10"/>
  <c r="O10" i="10"/>
  <c r="O121" i="10"/>
  <c r="O89" i="10"/>
  <c r="O144" i="10"/>
  <c r="O40" i="10"/>
  <c r="S8" i="10"/>
  <c r="X8" i="10"/>
  <c r="O203" i="10"/>
  <c r="O179" i="10"/>
  <c r="O59" i="10"/>
  <c r="S43" i="10"/>
  <c r="X43" i="10"/>
  <c r="X137" i="10"/>
  <c r="S137" i="10"/>
  <c r="O16" i="10"/>
  <c r="O242" i="10"/>
  <c r="S194" i="10"/>
  <c r="X194" i="10"/>
  <c r="S162" i="10"/>
  <c r="X162" i="10"/>
  <c r="S106" i="10"/>
  <c r="X106" i="10"/>
  <c r="S136" i="10"/>
  <c r="X136" i="10"/>
  <c r="O120" i="10"/>
  <c r="O247" i="10"/>
  <c r="X223" i="10"/>
  <c r="S223" i="10"/>
  <c r="O190" i="10"/>
  <c r="O158" i="10"/>
  <c r="O126" i="10"/>
  <c r="O22" i="10"/>
  <c r="X69" i="10"/>
  <c r="S69" i="10"/>
  <c r="X13" i="10"/>
  <c r="S13" i="10"/>
  <c r="A1" i="109"/>
  <c r="S42" i="10" l="1"/>
  <c r="S213" i="10"/>
  <c r="X213" i="10"/>
  <c r="X17" i="10"/>
  <c r="S71" i="10"/>
  <c r="X71" i="10"/>
  <c r="X34" i="10"/>
  <c r="X156" i="10"/>
  <c r="S156" i="10"/>
  <c r="X244" i="10"/>
  <c r="S244" i="10"/>
  <c r="S165" i="10"/>
  <c r="X165" i="10"/>
  <c r="X66" i="10"/>
  <c r="S66" i="10"/>
  <c r="S211" i="10"/>
  <c r="X211" i="10"/>
  <c r="X141" i="10"/>
  <c r="S141" i="10"/>
  <c r="X249" i="10"/>
  <c r="S249" i="10"/>
  <c r="S10" i="10"/>
  <c r="X10" i="10"/>
  <c r="X104" i="10"/>
  <c r="S104" i="10"/>
  <c r="S131" i="10"/>
  <c r="X131" i="10"/>
  <c r="X227" i="10"/>
  <c r="S227" i="10"/>
  <c r="S200" i="10"/>
  <c r="X200" i="10"/>
  <c r="S116" i="10"/>
  <c r="X116" i="10"/>
  <c r="S40" i="10"/>
  <c r="X40" i="10"/>
  <c r="X30" i="10"/>
  <c r="S30" i="10"/>
  <c r="X190" i="10"/>
  <c r="S190" i="10"/>
  <c r="X203" i="10"/>
  <c r="S203" i="10"/>
  <c r="S144" i="10"/>
  <c r="X144" i="10"/>
  <c r="S172" i="10"/>
  <c r="X172" i="10"/>
  <c r="S61" i="10"/>
  <c r="X61" i="10"/>
  <c r="X147" i="10"/>
  <c r="S147" i="10"/>
  <c r="S240" i="10"/>
  <c r="X240" i="10"/>
  <c r="S44" i="10"/>
  <c r="X44" i="10"/>
  <c r="S196" i="10"/>
  <c r="X196" i="10"/>
  <c r="X82" i="10"/>
  <c r="S82" i="10"/>
  <c r="S205" i="10"/>
  <c r="X205" i="10"/>
  <c r="S47" i="10"/>
  <c r="X47" i="10"/>
  <c r="X150" i="10"/>
  <c r="S150" i="10"/>
  <c r="X18" i="10"/>
  <c r="S18" i="10"/>
  <c r="X173" i="10"/>
  <c r="S173" i="10"/>
  <c r="S65" i="10"/>
  <c r="X65" i="10"/>
  <c r="X97" i="10"/>
  <c r="S97" i="10"/>
  <c r="S107" i="10"/>
  <c r="X107" i="10"/>
  <c r="X238" i="10"/>
  <c r="S238" i="10"/>
  <c r="S188" i="10"/>
  <c r="X188" i="10"/>
  <c r="S182" i="10"/>
  <c r="X182" i="10"/>
  <c r="X178" i="10"/>
  <c r="S178" i="10"/>
  <c r="X74" i="10"/>
  <c r="S74" i="10"/>
  <c r="S252" i="10"/>
  <c r="X252" i="10"/>
  <c r="X118" i="10"/>
  <c r="S118" i="10"/>
  <c r="S76" i="10"/>
  <c r="X76" i="10"/>
  <c r="S187" i="10"/>
  <c r="X187" i="10"/>
  <c r="S192" i="10"/>
  <c r="X192" i="10"/>
  <c r="X122" i="10"/>
  <c r="S122" i="10"/>
  <c r="S253" i="10"/>
  <c r="X253" i="10"/>
  <c r="X134" i="10"/>
  <c r="S134" i="10"/>
  <c r="S183" i="10"/>
  <c r="X183" i="10"/>
  <c r="X26" i="10"/>
  <c r="S26" i="10"/>
  <c r="S154" i="10"/>
  <c r="X154" i="10"/>
  <c r="S52" i="10"/>
  <c r="X52" i="10"/>
  <c r="S242" i="10"/>
  <c r="X242" i="10"/>
  <c r="X64" i="10"/>
  <c r="S64" i="10"/>
  <c r="X123" i="10"/>
  <c r="S123" i="10"/>
  <c r="X86" i="10"/>
  <c r="S86" i="10"/>
  <c r="S158" i="10"/>
  <c r="X158" i="10"/>
  <c r="S120" i="10"/>
  <c r="X120" i="10"/>
  <c r="S245" i="10"/>
  <c r="X245" i="10"/>
  <c r="X185" i="10"/>
  <c r="S185" i="10"/>
  <c r="X115" i="10"/>
  <c r="S115" i="10"/>
  <c r="S119" i="10"/>
  <c r="X119" i="10"/>
  <c r="X163" i="10"/>
  <c r="S163" i="10"/>
  <c r="S221" i="10"/>
  <c r="X221" i="10"/>
  <c r="X7" i="10"/>
  <c r="S7" i="10"/>
  <c r="S111" i="10"/>
  <c r="X111" i="10"/>
  <c r="X231" i="10"/>
  <c r="S231" i="10"/>
  <c r="S22" i="10"/>
  <c r="X22" i="10"/>
  <c r="S96" i="10"/>
  <c r="X96" i="10"/>
  <c r="S171" i="10"/>
  <c r="X171" i="10"/>
  <c r="S236" i="10"/>
  <c r="X236" i="10"/>
  <c r="X109" i="10"/>
  <c r="S109" i="10"/>
  <c r="S85" i="10"/>
  <c r="X85" i="10"/>
  <c r="X181" i="10"/>
  <c r="S181" i="10"/>
  <c r="X239" i="10"/>
  <c r="S239" i="10"/>
  <c r="S25" i="10"/>
  <c r="X25" i="10"/>
  <c r="X186" i="10"/>
  <c r="S186" i="10"/>
  <c r="S167" i="10"/>
  <c r="X167" i="10"/>
  <c r="S177" i="10"/>
  <c r="X177" i="10"/>
  <c r="S251" i="10"/>
  <c r="X251" i="10"/>
  <c r="X95" i="10"/>
  <c r="S95" i="10"/>
  <c r="X184" i="10"/>
  <c r="S184" i="10"/>
  <c r="X9" i="10"/>
  <c r="S9" i="10"/>
  <c r="S75" i="10"/>
  <c r="X75" i="10"/>
  <c r="S169" i="10"/>
  <c r="X169" i="10"/>
  <c r="X198" i="10"/>
  <c r="S198" i="10"/>
  <c r="X202" i="10"/>
  <c r="S202" i="10"/>
  <c r="S176" i="10"/>
  <c r="X176" i="10"/>
  <c r="S54" i="10"/>
  <c r="X54" i="10"/>
  <c r="S170" i="10"/>
  <c r="X170" i="10"/>
  <c r="X67" i="10"/>
  <c r="S67" i="10"/>
  <c r="S195" i="10"/>
  <c r="X195" i="10"/>
  <c r="X57" i="10"/>
  <c r="S57" i="10"/>
  <c r="X256" i="10"/>
  <c r="S256" i="10"/>
  <c r="S204" i="10"/>
  <c r="X204" i="10"/>
  <c r="X121" i="10"/>
  <c r="S121" i="10"/>
  <c r="S16" i="10"/>
  <c r="X16" i="10"/>
  <c r="S179" i="10"/>
  <c r="X179" i="10"/>
  <c r="X140" i="10"/>
  <c r="S140" i="10"/>
  <c r="S139" i="10"/>
  <c r="X139" i="10"/>
  <c r="S28" i="10"/>
  <c r="X28" i="10"/>
  <c r="X81" i="10"/>
  <c r="S81" i="10"/>
  <c r="X23" i="10"/>
  <c r="S23" i="10"/>
  <c r="X232" i="10"/>
  <c r="S232" i="10"/>
  <c r="S124" i="10"/>
  <c r="X124" i="10"/>
  <c r="X39" i="10"/>
  <c r="S39" i="10"/>
  <c r="S56" i="10"/>
  <c r="X56" i="10"/>
  <c r="X60" i="10"/>
  <c r="S60" i="10"/>
  <c r="X98" i="10"/>
  <c r="S98" i="10"/>
  <c r="X146" i="10"/>
  <c r="S146" i="10"/>
  <c r="S237" i="10"/>
  <c r="X237" i="10"/>
  <c r="X77" i="10"/>
  <c r="S77" i="10"/>
  <c r="S126" i="10"/>
  <c r="X126" i="10"/>
  <c r="S247" i="10"/>
  <c r="X247" i="10"/>
  <c r="S59" i="10"/>
  <c r="X59" i="10"/>
  <c r="S89" i="10"/>
  <c r="X89" i="10"/>
  <c r="X92" i="10"/>
  <c r="S92" i="10"/>
  <c r="S222" i="10"/>
  <c r="X222" i="10"/>
  <c r="S63" i="10"/>
  <c r="X63" i="10"/>
  <c r="X257" i="10"/>
  <c r="S257" i="10"/>
  <c r="S37" i="10"/>
  <c r="X37" i="10"/>
  <c r="X235" i="10"/>
  <c r="S235" i="10"/>
  <c r="S58" i="10"/>
  <c r="X58" i="10"/>
  <c r="X234" i="10"/>
  <c r="S234" i="10"/>
  <c r="S212" i="10"/>
  <c r="X212" i="10"/>
  <c r="S149" i="10"/>
  <c r="X149" i="10"/>
  <c r="X14" i="10"/>
  <c r="S14" i="10"/>
  <c r="X199" i="10"/>
  <c r="S199" i="10"/>
  <c r="X49" i="10"/>
  <c r="S49" i="10"/>
  <c r="S90" i="10"/>
  <c r="X90" i="10"/>
  <c r="S218" i="10"/>
  <c r="X218" i="10"/>
  <c r="X99" i="10"/>
  <c r="S99" i="10"/>
  <c r="AI1524" i="22"/>
  <c r="B1524" i="22"/>
  <c r="AI1523" i="22"/>
  <c r="B1523" i="22"/>
  <c r="R1523" i="22" s="1"/>
  <c r="AI1522" i="22"/>
  <c r="B1522" i="22"/>
  <c r="I1522" i="22" s="1"/>
  <c r="AI1521" i="22"/>
  <c r="B1521" i="22"/>
  <c r="P1521" i="22" s="1"/>
  <c r="AI1520" i="22"/>
  <c r="B1520" i="22"/>
  <c r="N1520" i="22" s="1"/>
  <c r="AI1519" i="22"/>
  <c r="B1519" i="22"/>
  <c r="AI1518" i="22"/>
  <c r="B1518" i="22"/>
  <c r="O1518" i="22" s="1"/>
  <c r="AI1517" i="22"/>
  <c r="B1517" i="22"/>
  <c r="J1517" i="22" s="1"/>
  <c r="AI1516" i="22"/>
  <c r="B1516" i="22"/>
  <c r="O1516" i="22" s="1"/>
  <c r="AI1515" i="22"/>
  <c r="B1515" i="22"/>
  <c r="AI1514" i="22"/>
  <c r="B1514" i="22"/>
  <c r="P1514" i="22" s="1"/>
  <c r="AI1513" i="22"/>
  <c r="B1513" i="22"/>
  <c r="R1513" i="22" s="1"/>
  <c r="AI1512" i="22"/>
  <c r="B1512" i="22"/>
  <c r="N1512" i="22" s="1"/>
  <c r="AI1511" i="22"/>
  <c r="B1511" i="22"/>
  <c r="P1511" i="22" s="1"/>
  <c r="AI1510" i="22"/>
  <c r="B1510" i="22"/>
  <c r="AI1509" i="22"/>
  <c r="B1509" i="22"/>
  <c r="T1509" i="22" s="1"/>
  <c r="AI1508" i="22"/>
  <c r="B1508" i="22"/>
  <c r="P1508" i="22" s="1"/>
  <c r="AI1507" i="22"/>
  <c r="B1507" i="22"/>
  <c r="O1507" i="22" s="1"/>
  <c r="AI1506" i="22"/>
  <c r="B1506" i="22"/>
  <c r="AI1505" i="22"/>
  <c r="B1505" i="22"/>
  <c r="AI1504" i="22"/>
  <c r="B1504" i="22"/>
  <c r="AI1503" i="22"/>
  <c r="B1503" i="22"/>
  <c r="Q1503" i="22" s="1"/>
  <c r="AI1502" i="22"/>
  <c r="B1502" i="22"/>
  <c r="J1502" i="22" s="1"/>
  <c r="AI1501" i="22"/>
  <c r="B1501" i="22"/>
  <c r="AI1500" i="22"/>
  <c r="B1500" i="22"/>
  <c r="AI1499" i="22"/>
  <c r="B1499" i="22"/>
  <c r="AI1498" i="22"/>
  <c r="B1498" i="22"/>
  <c r="Q1498" i="22" s="1"/>
  <c r="AI1497" i="22"/>
  <c r="B1497" i="22"/>
  <c r="O1497" i="22" s="1"/>
  <c r="AI1496" i="22"/>
  <c r="B1496" i="22"/>
  <c r="M1496" i="22" s="1"/>
  <c r="AI1495" i="22"/>
  <c r="B1495" i="22"/>
  <c r="R1495" i="22" s="1"/>
  <c r="AI1494" i="22"/>
  <c r="B1494" i="22"/>
  <c r="P1494" i="22" s="1"/>
  <c r="AI1493" i="22"/>
  <c r="B1493" i="22"/>
  <c r="AI1492" i="22"/>
  <c r="B1492" i="22"/>
  <c r="S1492" i="22" s="1"/>
  <c r="AI1491" i="22"/>
  <c r="B1491" i="22"/>
  <c r="T1491" i="22" s="1"/>
  <c r="AI1490" i="22"/>
  <c r="B1490" i="22"/>
  <c r="S1490" i="22" s="1"/>
  <c r="AI1489" i="22"/>
  <c r="B1489" i="22"/>
  <c r="O1489" i="22" s="1"/>
  <c r="AI1488" i="22"/>
  <c r="B1488" i="22"/>
  <c r="S1488" i="22" s="1"/>
  <c r="AI1487" i="22"/>
  <c r="B1487" i="22"/>
  <c r="K1487" i="22" s="1"/>
  <c r="AI1486" i="22"/>
  <c r="B1486" i="22"/>
  <c r="S1486" i="22" s="1"/>
  <c r="AI1485" i="22"/>
  <c r="B1485" i="22"/>
  <c r="I1485" i="22" s="1"/>
  <c r="AI1484" i="22"/>
  <c r="B1484" i="22"/>
  <c r="AI1483" i="22"/>
  <c r="B1483" i="22"/>
  <c r="AI1482" i="22"/>
  <c r="B1482" i="22"/>
  <c r="T1482" i="22" s="1"/>
  <c r="AI1481" i="22"/>
  <c r="B1481" i="22"/>
  <c r="M1481" i="22" s="1"/>
  <c r="AI1480" i="22"/>
  <c r="B1480" i="22"/>
  <c r="AI1479" i="22"/>
  <c r="B1479" i="22"/>
  <c r="M1479" i="22" s="1"/>
  <c r="AI1478" i="22"/>
  <c r="B1478" i="22"/>
  <c r="AI1477" i="22"/>
  <c r="B1477" i="22"/>
  <c r="Q1477" i="22" s="1"/>
  <c r="AI1476" i="22"/>
  <c r="B1476" i="22"/>
  <c r="AI1475" i="22"/>
  <c r="B1475" i="22"/>
  <c r="AI1474" i="22"/>
  <c r="B1474" i="22"/>
  <c r="AI1473" i="22"/>
  <c r="B1473" i="22"/>
  <c r="O1473" i="22" s="1"/>
  <c r="AI1472" i="22"/>
  <c r="B1472" i="22"/>
  <c r="P1472" i="22" s="1"/>
  <c r="AI1471" i="22"/>
  <c r="B1471" i="22"/>
  <c r="AI1470" i="22"/>
  <c r="B1470" i="22"/>
  <c r="AI1469" i="22"/>
  <c r="B1469" i="22"/>
  <c r="Q1469" i="22" s="1"/>
  <c r="AI1468" i="22"/>
  <c r="B1468" i="22"/>
  <c r="AI1467" i="22"/>
  <c r="B1467" i="22"/>
  <c r="AI1466" i="22"/>
  <c r="B1466" i="22"/>
  <c r="AI1465" i="22"/>
  <c r="B1465" i="22"/>
  <c r="AI1464" i="22"/>
  <c r="B1464" i="22"/>
  <c r="S1464" i="22" s="1"/>
  <c r="AI1463" i="22"/>
  <c r="B1463" i="22"/>
  <c r="L1463" i="22" s="1"/>
  <c r="AI1462" i="22"/>
  <c r="B1462" i="22"/>
  <c r="AI1461" i="22"/>
  <c r="B1461" i="22"/>
  <c r="AI1460" i="22"/>
  <c r="B1460" i="22"/>
  <c r="M1460" i="22" s="1"/>
  <c r="AI1459" i="22"/>
  <c r="B1459" i="22"/>
  <c r="N1459" i="22" s="1"/>
  <c r="AI1458" i="22"/>
  <c r="B1458" i="22"/>
  <c r="T1458" i="22" s="1"/>
  <c r="AI1457" i="22"/>
  <c r="B1457" i="22"/>
  <c r="T1457" i="22" s="1"/>
  <c r="AI1456" i="22"/>
  <c r="B1456" i="22"/>
  <c r="AI1455" i="22"/>
  <c r="B1455" i="22"/>
  <c r="P1455" i="22" s="1"/>
  <c r="AI1454" i="22"/>
  <c r="B1454" i="22"/>
  <c r="AI1453" i="22"/>
  <c r="B1453" i="22"/>
  <c r="L1453" i="22" s="1"/>
  <c r="AI1452" i="22"/>
  <c r="B1452" i="22"/>
  <c r="AI1451" i="22"/>
  <c r="B1451" i="22"/>
  <c r="P1451" i="22" s="1"/>
  <c r="AI1450" i="22"/>
  <c r="B1450" i="22"/>
  <c r="L1450" i="22" s="1"/>
  <c r="AI1449" i="22"/>
  <c r="B1449" i="22"/>
  <c r="AI1448" i="22"/>
  <c r="B1448" i="22"/>
  <c r="R1448" i="22" s="1"/>
  <c r="AI1447" i="22"/>
  <c r="B1447" i="22"/>
  <c r="O1447" i="22" s="1"/>
  <c r="AI1446" i="22"/>
  <c r="B1446" i="22"/>
  <c r="AI1445" i="22"/>
  <c r="B1445" i="22"/>
  <c r="Q1445" i="22" s="1"/>
  <c r="AI1444" i="22"/>
  <c r="B1444" i="22"/>
  <c r="AI1443" i="22"/>
  <c r="B1443" i="22"/>
  <c r="P1443" i="22" s="1"/>
  <c r="AI1442" i="22"/>
  <c r="B1442" i="22"/>
  <c r="M1442" i="22" s="1"/>
  <c r="AI1441" i="22"/>
  <c r="B1441" i="22"/>
  <c r="T1441" i="22" s="1"/>
  <c r="AI1440" i="22"/>
  <c r="B1440" i="22"/>
  <c r="R1440" i="22" s="1"/>
  <c r="AI1439" i="22"/>
  <c r="B1439" i="22"/>
  <c r="N1439" i="22" s="1"/>
  <c r="AI1438" i="22"/>
  <c r="B1438" i="22"/>
  <c r="N1438" i="22" s="1"/>
  <c r="AI1437" i="22"/>
  <c r="B1437" i="22"/>
  <c r="AI1436" i="22"/>
  <c r="B1436" i="22"/>
  <c r="AI1435" i="22"/>
  <c r="B1435" i="22"/>
  <c r="P1435" i="22" s="1"/>
  <c r="AI1434" i="22"/>
  <c r="B1434" i="22"/>
  <c r="T1434" i="22" s="1"/>
  <c r="AI1433" i="22"/>
  <c r="B1433" i="22"/>
  <c r="T1433" i="22" s="1"/>
  <c r="AI1432" i="22"/>
  <c r="B1432" i="22"/>
  <c r="R1432" i="22" s="1"/>
  <c r="AI1431" i="22"/>
  <c r="B1431" i="22"/>
  <c r="P1431" i="22" s="1"/>
  <c r="AI1430" i="22"/>
  <c r="B1430" i="22"/>
  <c r="P1430" i="22" s="1"/>
  <c r="AI1429" i="22"/>
  <c r="B1429" i="22"/>
  <c r="S1429" i="22" s="1"/>
  <c r="AI1428" i="22"/>
  <c r="B1428" i="22"/>
  <c r="N1428" i="22" s="1"/>
  <c r="AI1427" i="22"/>
  <c r="B1427" i="22"/>
  <c r="AI1426" i="22"/>
  <c r="B1426" i="22"/>
  <c r="R1426" i="22" s="1"/>
  <c r="AI1425" i="22"/>
  <c r="B1425" i="22"/>
  <c r="N1425" i="22" s="1"/>
  <c r="AI1424" i="22"/>
  <c r="B1424" i="22"/>
  <c r="T1424" i="22" s="1"/>
  <c r="AI1423" i="22"/>
  <c r="B1423" i="22"/>
  <c r="T1423" i="22" s="1"/>
  <c r="AI1422" i="22"/>
  <c r="B1422" i="22"/>
  <c r="AI1421" i="22"/>
  <c r="B1421" i="22"/>
  <c r="T1421" i="22" s="1"/>
  <c r="AI1420" i="22"/>
  <c r="B1420" i="22"/>
  <c r="N1420" i="22" s="1"/>
  <c r="AI1419" i="22"/>
  <c r="B1419" i="22"/>
  <c r="T1419" i="22" s="1"/>
  <c r="AI1418" i="22"/>
  <c r="B1418" i="22"/>
  <c r="M1418" i="22" s="1"/>
  <c r="AI1417" i="22"/>
  <c r="B1417" i="22"/>
  <c r="P1417" i="22" s="1"/>
  <c r="AI1416" i="22"/>
  <c r="B1416" i="22"/>
  <c r="S1416" i="22" s="1"/>
  <c r="AI1415" i="22"/>
  <c r="B1415" i="22"/>
  <c r="AI1414" i="22"/>
  <c r="B1414" i="22"/>
  <c r="Q1414" i="22" s="1"/>
  <c r="AI1413" i="22"/>
  <c r="B1413" i="22"/>
  <c r="T1413" i="22" s="1"/>
  <c r="AI1412" i="22"/>
  <c r="B1412" i="22"/>
  <c r="J1412" i="22" s="1"/>
  <c r="AI1411" i="22"/>
  <c r="B1411" i="22"/>
  <c r="T1411" i="22" s="1"/>
  <c r="AI1410" i="22"/>
  <c r="B1410" i="22"/>
  <c r="Q1410" i="22" s="1"/>
  <c r="AI1409" i="22"/>
  <c r="B1409" i="22"/>
  <c r="AI1408" i="22"/>
  <c r="B1408" i="22"/>
  <c r="J1408" i="22" s="1"/>
  <c r="AI1407" i="22"/>
  <c r="B1407" i="22"/>
  <c r="AI1406" i="22"/>
  <c r="B1406" i="22"/>
  <c r="AI1405" i="22"/>
  <c r="B1405" i="22"/>
  <c r="AI1404" i="22"/>
  <c r="B1404" i="22"/>
  <c r="Q1404" i="22" s="1"/>
  <c r="AI1403" i="22"/>
  <c r="B1403" i="22"/>
  <c r="AI1402" i="22"/>
  <c r="B1402" i="22"/>
  <c r="AI1401" i="22"/>
  <c r="B1401" i="22"/>
  <c r="M1401" i="22" s="1"/>
  <c r="AI1400" i="22"/>
  <c r="B1400" i="22"/>
  <c r="P1400" i="22" s="1"/>
  <c r="AI1399" i="22"/>
  <c r="B1399" i="22"/>
  <c r="AI1398" i="22"/>
  <c r="B1398" i="22"/>
  <c r="AI1397" i="22"/>
  <c r="B1397" i="22"/>
  <c r="R1397" i="22" s="1"/>
  <c r="AI1396" i="22"/>
  <c r="B1396" i="22"/>
  <c r="P1396" i="22" s="1"/>
  <c r="AI1395" i="22"/>
  <c r="B1395" i="22"/>
  <c r="S1395" i="22" s="1"/>
  <c r="AI1394" i="22"/>
  <c r="B1394" i="22"/>
  <c r="P1394" i="22" s="1"/>
  <c r="AI1393" i="22"/>
  <c r="B1393" i="22"/>
  <c r="O1393" i="22" s="1"/>
  <c r="AI1392" i="22"/>
  <c r="B1392" i="22"/>
  <c r="T1392" i="22" s="1"/>
  <c r="AI1391" i="22"/>
  <c r="B1391" i="22"/>
  <c r="AI1390" i="22"/>
  <c r="B1390" i="22"/>
  <c r="AI1389" i="22"/>
  <c r="B1389" i="22"/>
  <c r="AI1388" i="22"/>
  <c r="B1388" i="22"/>
  <c r="AI1387" i="22"/>
  <c r="B1387" i="22"/>
  <c r="T1387" i="22" s="1"/>
  <c r="AI1386" i="22"/>
  <c r="B1386" i="22"/>
  <c r="K1386" i="22" s="1"/>
  <c r="AI1385" i="22"/>
  <c r="B1385" i="22"/>
  <c r="I1385" i="22" s="1"/>
  <c r="AI1384" i="22"/>
  <c r="B1384" i="22"/>
  <c r="AI1383" i="22"/>
  <c r="B1383" i="22"/>
  <c r="AI1382" i="22"/>
  <c r="B1382" i="22"/>
  <c r="J1382" i="22" s="1"/>
  <c r="AI1381" i="22"/>
  <c r="B1381" i="22"/>
  <c r="R1381" i="22" s="1"/>
  <c r="AI1380" i="22"/>
  <c r="B1380" i="22"/>
  <c r="O1380" i="22" s="1"/>
  <c r="AI1379" i="22"/>
  <c r="B1379" i="22"/>
  <c r="M1379" i="22" s="1"/>
  <c r="AI1378" i="22"/>
  <c r="B1378" i="22"/>
  <c r="M1378" i="22" s="1"/>
  <c r="AI1377" i="22"/>
  <c r="B1377" i="22"/>
  <c r="Q1377" i="22" s="1"/>
  <c r="AI1376" i="22"/>
  <c r="B1376" i="22"/>
  <c r="P1376" i="22" s="1"/>
  <c r="AI1375" i="22"/>
  <c r="B1375" i="22"/>
  <c r="T1375" i="22" s="1"/>
  <c r="AI1374" i="22"/>
  <c r="B1374" i="22"/>
  <c r="R1374" i="22" s="1"/>
  <c r="AI1373" i="22"/>
  <c r="B1373" i="22"/>
  <c r="AI1372" i="22"/>
  <c r="B1372" i="22"/>
  <c r="P1372" i="22" s="1"/>
  <c r="AI1371" i="22"/>
  <c r="B1371" i="22"/>
  <c r="P1371" i="22" s="1"/>
  <c r="AI1370" i="22"/>
  <c r="B1370" i="22"/>
  <c r="S1370" i="22" s="1"/>
  <c r="AI1369" i="22"/>
  <c r="B1369" i="22"/>
  <c r="AI1368" i="22"/>
  <c r="B1368" i="22"/>
  <c r="R1368" i="22" s="1"/>
  <c r="AI1367" i="22"/>
  <c r="B1367" i="22"/>
  <c r="AI1366" i="22"/>
  <c r="B1366" i="22"/>
  <c r="O1366" i="22" s="1"/>
  <c r="AI1365" i="22"/>
  <c r="B1365" i="22"/>
  <c r="R1365" i="22" s="1"/>
  <c r="AI1364" i="22"/>
  <c r="B1364" i="22"/>
  <c r="AI1363" i="22"/>
  <c r="B1363" i="22"/>
  <c r="N1363" i="22" s="1"/>
  <c r="AI1362" i="22"/>
  <c r="B1362" i="22"/>
  <c r="O1362" i="22" s="1"/>
  <c r="AI1361" i="22"/>
  <c r="B1361" i="22"/>
  <c r="K1361" i="22" s="1"/>
  <c r="AI1360" i="22"/>
  <c r="B1360" i="22"/>
  <c r="I1360" i="22" s="1"/>
  <c r="AI1359" i="22"/>
  <c r="B1359" i="22"/>
  <c r="T1359" i="22" s="1"/>
  <c r="AI1358" i="22"/>
  <c r="B1358" i="22"/>
  <c r="AI1357" i="22"/>
  <c r="B1357" i="22"/>
  <c r="AI1356" i="22"/>
  <c r="B1356" i="22"/>
  <c r="P1356" i="22" s="1"/>
  <c r="AI1355" i="22"/>
  <c r="B1355" i="22"/>
  <c r="AI1354" i="22"/>
  <c r="B1354" i="22"/>
  <c r="AI1353" i="22"/>
  <c r="B1353" i="22"/>
  <c r="N1353" i="22" s="1"/>
  <c r="AI1352" i="22"/>
  <c r="B1352" i="22"/>
  <c r="AI1351" i="22"/>
  <c r="B1351" i="22"/>
  <c r="O1351" i="22" s="1"/>
  <c r="AI1350" i="22"/>
  <c r="B1350" i="22"/>
  <c r="AI1349" i="22"/>
  <c r="B1349" i="22"/>
  <c r="S1349" i="22" s="1"/>
  <c r="AI1348" i="22"/>
  <c r="B1348" i="22"/>
  <c r="Q1348" i="22" s="1"/>
  <c r="AI1347" i="22"/>
  <c r="B1347" i="22"/>
  <c r="T1347" i="22" s="1"/>
  <c r="AI1346" i="22"/>
  <c r="B1346" i="22"/>
  <c r="AI1345" i="22"/>
  <c r="B1345" i="22"/>
  <c r="AI1344" i="22"/>
  <c r="B1344" i="22"/>
  <c r="AI1343" i="22"/>
  <c r="B1343" i="22"/>
  <c r="N1343" i="22" s="1"/>
  <c r="AI1342" i="22"/>
  <c r="B1342" i="22"/>
  <c r="AI1341" i="22"/>
  <c r="B1341" i="22"/>
  <c r="S1341" i="22" s="1"/>
  <c r="AI1340" i="22"/>
  <c r="B1340" i="22"/>
  <c r="R1340" i="22" s="1"/>
  <c r="AI1339" i="22"/>
  <c r="B1339" i="22"/>
  <c r="AI1338" i="22"/>
  <c r="B1338" i="22"/>
  <c r="J1338" i="22" s="1"/>
  <c r="AI1337" i="22"/>
  <c r="B1337" i="22"/>
  <c r="K1337" i="22" s="1"/>
  <c r="AI1336" i="22"/>
  <c r="B1336" i="22"/>
  <c r="I1336" i="22" s="1"/>
  <c r="AI1335" i="22"/>
  <c r="B1335" i="22"/>
  <c r="P1335" i="22" s="1"/>
  <c r="AI1334" i="22"/>
  <c r="B1334" i="22"/>
  <c r="AI1333" i="22"/>
  <c r="B1333" i="22"/>
  <c r="S1333" i="22" s="1"/>
  <c r="AI1332" i="22"/>
  <c r="B1332" i="22"/>
  <c r="AI1331" i="22"/>
  <c r="B1331" i="22"/>
  <c r="T1331" i="22" s="1"/>
  <c r="AI1330" i="22"/>
  <c r="B1330" i="22"/>
  <c r="AI1329" i="22"/>
  <c r="B1329" i="22"/>
  <c r="AI1328" i="22"/>
  <c r="B1328" i="22"/>
  <c r="R1328" i="22" s="1"/>
  <c r="AI1327" i="22"/>
  <c r="B1327" i="22"/>
  <c r="AI1326" i="22"/>
  <c r="B1326" i="22"/>
  <c r="AI1325" i="22"/>
  <c r="B1325" i="22"/>
  <c r="AI1324" i="22"/>
  <c r="B1324" i="22"/>
  <c r="P1324" i="22" s="1"/>
  <c r="AI1323" i="22"/>
  <c r="B1323" i="22"/>
  <c r="AI1322" i="22"/>
  <c r="B1322" i="22"/>
  <c r="S1322" i="22" s="1"/>
  <c r="AI1321" i="22"/>
  <c r="B1321" i="22"/>
  <c r="M1321" i="22" s="1"/>
  <c r="AI1320" i="22"/>
  <c r="B1320" i="22"/>
  <c r="AI1319" i="22"/>
  <c r="B1319" i="22"/>
  <c r="R1319" i="22" s="1"/>
  <c r="AI1318" i="22"/>
  <c r="B1318" i="22"/>
  <c r="R1318" i="22" s="1"/>
  <c r="AI1317" i="22"/>
  <c r="B1317" i="22"/>
  <c r="AI1316" i="22"/>
  <c r="B1316" i="22"/>
  <c r="AI1315" i="22"/>
  <c r="B1315" i="22"/>
  <c r="J1315" i="22" s="1"/>
  <c r="AI1314" i="22"/>
  <c r="B1314" i="22"/>
  <c r="AI1313" i="22"/>
  <c r="B1313" i="22"/>
  <c r="AI1312" i="22"/>
  <c r="B1312" i="22"/>
  <c r="P1312" i="22" s="1"/>
  <c r="AI1311" i="22"/>
  <c r="B1311" i="22"/>
  <c r="T1311" i="22" s="1"/>
  <c r="AI1310" i="22"/>
  <c r="B1310" i="22"/>
  <c r="AI1309" i="22"/>
  <c r="B1309" i="22"/>
  <c r="AI1308" i="22"/>
  <c r="B1308" i="22"/>
  <c r="AI1307" i="22"/>
  <c r="B1307" i="22"/>
  <c r="T1307" i="22" s="1"/>
  <c r="AI1306" i="22"/>
  <c r="B1306" i="22"/>
  <c r="AI1305" i="22"/>
  <c r="B1305" i="22"/>
  <c r="T1305" i="22" s="1"/>
  <c r="AI1304" i="22"/>
  <c r="B1304" i="22"/>
  <c r="K1304" i="22" s="1"/>
  <c r="AI1303" i="22"/>
  <c r="B1303" i="22"/>
  <c r="T1303" i="22" s="1"/>
  <c r="AI1302" i="22"/>
  <c r="B1302" i="22"/>
  <c r="S1302" i="22" s="1"/>
  <c r="AI1301" i="22"/>
  <c r="B1301" i="22"/>
  <c r="M1301" i="22" s="1"/>
  <c r="AI1300" i="22"/>
  <c r="B1300" i="22"/>
  <c r="O1300" i="22" s="1"/>
  <c r="AI1299" i="22"/>
  <c r="B1299" i="22"/>
  <c r="I1299" i="22" s="1"/>
  <c r="AI1298" i="22"/>
  <c r="B1298" i="22"/>
  <c r="AI1297" i="22"/>
  <c r="B1297" i="22"/>
  <c r="Q1297" i="22" s="1"/>
  <c r="AI1296" i="22"/>
  <c r="B1296" i="22"/>
  <c r="AI1295" i="22"/>
  <c r="B1295" i="22"/>
  <c r="R1295" i="22" s="1"/>
  <c r="AI1294" i="22"/>
  <c r="B1294" i="22"/>
  <c r="T1294" i="22" s="1"/>
  <c r="AI1293" i="22"/>
  <c r="B1293" i="22"/>
  <c r="Q1293" i="22" s="1"/>
  <c r="AI1292" i="22"/>
  <c r="B1292" i="22"/>
  <c r="L1292" i="22" s="1"/>
  <c r="AI1291" i="22"/>
  <c r="B1291" i="22"/>
  <c r="AI1290" i="22"/>
  <c r="B1290" i="22"/>
  <c r="N1290" i="22" s="1"/>
  <c r="AI1289" i="22"/>
  <c r="B1289" i="22"/>
  <c r="I1289" i="22" s="1"/>
  <c r="AI1288" i="22"/>
  <c r="B1288" i="22"/>
  <c r="L1288" i="22" s="1"/>
  <c r="AI1287" i="22"/>
  <c r="B1287" i="22"/>
  <c r="AI1286" i="22"/>
  <c r="B1286" i="22"/>
  <c r="N1286" i="22" s="1"/>
  <c r="AI1285" i="22"/>
  <c r="B1285" i="22"/>
  <c r="R1285" i="22" s="1"/>
  <c r="AI1284" i="22"/>
  <c r="B1284" i="22"/>
  <c r="AI1283" i="22"/>
  <c r="B1283" i="22"/>
  <c r="AI1282" i="22"/>
  <c r="B1282" i="22"/>
  <c r="AI1281" i="22"/>
  <c r="B1281" i="22"/>
  <c r="L1281" i="22" s="1"/>
  <c r="AI1280" i="22"/>
  <c r="B1280" i="22"/>
  <c r="J1280" i="22" s="1"/>
  <c r="AI1279" i="22"/>
  <c r="B1279" i="22"/>
  <c r="AI1278" i="22"/>
  <c r="B1278" i="22"/>
  <c r="R1278" i="22" s="1"/>
  <c r="AI1277" i="22"/>
  <c r="B1277" i="22"/>
  <c r="AI1276" i="22"/>
  <c r="B1276" i="22"/>
  <c r="R1276" i="22" s="1"/>
  <c r="AI1275" i="22"/>
  <c r="B1275" i="22"/>
  <c r="AI1274" i="22"/>
  <c r="B1274" i="22"/>
  <c r="AI1273" i="22"/>
  <c r="B1273" i="22"/>
  <c r="AI1272" i="22"/>
  <c r="B1272" i="22"/>
  <c r="N1272" i="22" s="1"/>
  <c r="AI1271" i="22"/>
  <c r="B1271" i="22"/>
  <c r="J1271" i="22" s="1"/>
  <c r="AI1270" i="22"/>
  <c r="B1270" i="22"/>
  <c r="P1270" i="22" s="1"/>
  <c r="AI1269" i="22"/>
  <c r="B1269" i="22"/>
  <c r="AI1268" i="22"/>
  <c r="B1268" i="22"/>
  <c r="S1268" i="22" s="1"/>
  <c r="AI1267" i="22"/>
  <c r="B1267" i="22"/>
  <c r="AI1266" i="22"/>
  <c r="B1266" i="22"/>
  <c r="N1266" i="22" s="1"/>
  <c r="AI1265" i="22"/>
  <c r="B1265" i="22"/>
  <c r="R1265" i="22" s="1"/>
  <c r="AI1264" i="22"/>
  <c r="B1264" i="22"/>
  <c r="AI1263" i="22"/>
  <c r="B1263" i="22"/>
  <c r="R1263" i="22" s="1"/>
  <c r="AI1262" i="22"/>
  <c r="B1262" i="22"/>
  <c r="AI1261" i="22"/>
  <c r="B1261" i="22"/>
  <c r="N1261" i="22" s="1"/>
  <c r="AI1260" i="22"/>
  <c r="B1260" i="22"/>
  <c r="S1260" i="22" s="1"/>
  <c r="AI1259" i="22"/>
  <c r="B1259" i="22"/>
  <c r="AI1258" i="22"/>
  <c r="B1258" i="22"/>
  <c r="AI1257" i="22"/>
  <c r="B1257" i="22"/>
  <c r="R1257" i="22" s="1"/>
  <c r="AI1256" i="22"/>
  <c r="B1256" i="22"/>
  <c r="R1256" i="22" s="1"/>
  <c r="AI1255" i="22"/>
  <c r="B1255" i="22"/>
  <c r="R1255" i="22" s="1"/>
  <c r="AI1254" i="22"/>
  <c r="B1254" i="22"/>
  <c r="AI1253" i="22"/>
  <c r="B1253" i="22"/>
  <c r="N1253" i="22" s="1"/>
  <c r="AI1252" i="22"/>
  <c r="B1252" i="22"/>
  <c r="AI1251" i="22"/>
  <c r="B1251" i="22"/>
  <c r="Q1251" i="22" s="1"/>
  <c r="AI1250" i="22"/>
  <c r="B1250" i="22"/>
  <c r="AI1249" i="22"/>
  <c r="B1249" i="22"/>
  <c r="R1249" i="22" s="1"/>
  <c r="AI1248" i="22"/>
  <c r="B1248" i="22"/>
  <c r="Q1248" i="22" s="1"/>
  <c r="AI1247" i="22"/>
  <c r="B1247" i="22"/>
  <c r="Q1247" i="22" s="1"/>
  <c r="AI1246" i="22"/>
  <c r="B1246" i="22"/>
  <c r="Q1246" i="22" s="1"/>
  <c r="AI1245" i="22"/>
  <c r="B1245" i="22"/>
  <c r="M1245" i="22" s="1"/>
  <c r="AI1244" i="22"/>
  <c r="B1244" i="22"/>
  <c r="P1244" i="22" s="1"/>
  <c r="AI1243" i="22"/>
  <c r="B1243" i="22"/>
  <c r="K1243" i="22" s="1"/>
  <c r="AI1242" i="22"/>
  <c r="B1242" i="22"/>
  <c r="AI1241" i="22"/>
  <c r="B1241" i="22"/>
  <c r="T1241" i="22" s="1"/>
  <c r="AI1240" i="22"/>
  <c r="B1240" i="22"/>
  <c r="R1240" i="22" s="1"/>
  <c r="AI1239" i="22"/>
  <c r="B1239" i="22"/>
  <c r="L1239" i="22" s="1"/>
  <c r="AI1238" i="22"/>
  <c r="B1238" i="22"/>
  <c r="N1238" i="22" s="1"/>
  <c r="AI1237" i="22"/>
  <c r="B1237" i="22"/>
  <c r="AI1236" i="22"/>
  <c r="B1236" i="22"/>
  <c r="AI1235" i="22"/>
  <c r="B1235" i="22"/>
  <c r="L1235" i="22" s="1"/>
  <c r="AI1234" i="22"/>
  <c r="B1234" i="22"/>
  <c r="I1234" i="22" s="1"/>
  <c r="AI1233" i="22"/>
  <c r="B1233" i="22"/>
  <c r="AI1232" i="22"/>
  <c r="B1232" i="22"/>
  <c r="T1232" i="22" s="1"/>
  <c r="AI1231" i="22"/>
  <c r="B1231" i="22"/>
  <c r="AI1230" i="22"/>
  <c r="B1230" i="22"/>
  <c r="O1230" i="22" s="1"/>
  <c r="AI1229" i="22"/>
  <c r="B1229" i="22"/>
  <c r="AI1228" i="22"/>
  <c r="B1228" i="22"/>
  <c r="M1228" i="22" s="1"/>
  <c r="AI1227" i="22"/>
  <c r="B1227" i="22"/>
  <c r="T1227" i="22" s="1"/>
  <c r="AI1226" i="22"/>
  <c r="B1226" i="22"/>
  <c r="Q1226" i="22" s="1"/>
  <c r="AI1225" i="22"/>
  <c r="B1225" i="22"/>
  <c r="S1225" i="22" s="1"/>
  <c r="AI1224" i="22"/>
  <c r="B1224" i="22"/>
  <c r="AI1223" i="22"/>
  <c r="B1223" i="22"/>
  <c r="L1223" i="22" s="1"/>
  <c r="AI1222" i="22"/>
  <c r="B1222" i="22"/>
  <c r="M1222" i="22" s="1"/>
  <c r="AI1221" i="22"/>
  <c r="B1221" i="22"/>
  <c r="AI1220" i="22"/>
  <c r="B1220" i="22"/>
  <c r="N1220" i="22" s="1"/>
  <c r="AI1219" i="22"/>
  <c r="B1219" i="22"/>
  <c r="T1219" i="22" s="1"/>
  <c r="AI1218" i="22"/>
  <c r="B1218" i="22"/>
  <c r="AI1217" i="22"/>
  <c r="B1217" i="22"/>
  <c r="O1217" i="22" s="1"/>
  <c r="AI1216" i="22"/>
  <c r="B1216" i="22"/>
  <c r="R1216" i="22" s="1"/>
  <c r="AI1215" i="22"/>
  <c r="B1215" i="22"/>
  <c r="T1215" i="22" s="1"/>
  <c r="AI1214" i="22"/>
  <c r="B1214" i="22"/>
  <c r="N1214" i="22" s="1"/>
  <c r="AI1213" i="22"/>
  <c r="B1213" i="22"/>
  <c r="AI1212" i="22"/>
  <c r="B1212" i="22"/>
  <c r="S1212" i="22" s="1"/>
  <c r="AI1211" i="22"/>
  <c r="B1211" i="22"/>
  <c r="S1211" i="22" s="1"/>
  <c r="AI1210" i="22"/>
  <c r="B1210" i="22"/>
  <c r="N1210" i="22" s="1"/>
  <c r="AI1209" i="22"/>
  <c r="B1209" i="22"/>
  <c r="AI1208" i="22"/>
  <c r="B1208" i="22"/>
  <c r="L1208" i="22" s="1"/>
  <c r="AI1207" i="22"/>
  <c r="B1207" i="22"/>
  <c r="P1207" i="22" s="1"/>
  <c r="AI1206" i="22"/>
  <c r="B1206" i="22"/>
  <c r="I1206" i="22" s="1"/>
  <c r="AI1205" i="22"/>
  <c r="B1205" i="22"/>
  <c r="AI1204" i="22"/>
  <c r="B1204" i="22"/>
  <c r="L1204" i="22" s="1"/>
  <c r="AI1203" i="22"/>
  <c r="B1203" i="22"/>
  <c r="K1203" i="22" s="1"/>
  <c r="AI1202" i="22"/>
  <c r="B1202" i="22"/>
  <c r="R1202" i="22" s="1"/>
  <c r="AI1201" i="22"/>
  <c r="B1201" i="22"/>
  <c r="AI1200" i="22"/>
  <c r="B1200" i="22"/>
  <c r="T1200" i="22" s="1"/>
  <c r="AI1199" i="22"/>
  <c r="B1199" i="22"/>
  <c r="AI1198" i="22"/>
  <c r="B1198" i="22"/>
  <c r="AI1197" i="22"/>
  <c r="B1197" i="22"/>
  <c r="AI1196" i="22"/>
  <c r="B1196" i="22"/>
  <c r="AI1195" i="22"/>
  <c r="B1195" i="22"/>
  <c r="S1195" i="22" s="1"/>
  <c r="AI1194" i="22"/>
  <c r="B1194" i="22"/>
  <c r="N1194" i="22" s="1"/>
  <c r="AI1193" i="22"/>
  <c r="B1193" i="22"/>
  <c r="T1193" i="22" s="1"/>
  <c r="AI1192" i="22"/>
  <c r="B1192" i="22"/>
  <c r="T1192" i="22" s="1"/>
  <c r="AI1191" i="22"/>
  <c r="B1191" i="22"/>
  <c r="AI1190" i="22"/>
  <c r="B1190" i="22"/>
  <c r="I1190" i="22" s="1"/>
  <c r="AI1189" i="22"/>
  <c r="B1189" i="22"/>
  <c r="T1189" i="22" s="1"/>
  <c r="AI1188" i="22"/>
  <c r="B1188" i="22"/>
  <c r="N1188" i="22" s="1"/>
  <c r="AI1187" i="22"/>
  <c r="B1187" i="22"/>
  <c r="Q1187" i="22" s="1"/>
  <c r="AI1186" i="22"/>
  <c r="B1186" i="22"/>
  <c r="AI1185" i="22"/>
  <c r="B1185" i="22"/>
  <c r="P1185" i="22" s="1"/>
  <c r="AI1184" i="22"/>
  <c r="B1184" i="22"/>
  <c r="AI1183" i="22"/>
  <c r="B1183" i="22"/>
  <c r="Q1183" i="22" s="1"/>
  <c r="AI1182" i="22"/>
  <c r="B1182" i="22"/>
  <c r="O1182" i="22" s="1"/>
  <c r="AI1181" i="22"/>
  <c r="B1181" i="22"/>
  <c r="AI1180" i="22"/>
  <c r="B1180" i="22"/>
  <c r="R1180" i="22" s="1"/>
  <c r="AI1179" i="22"/>
  <c r="B1179" i="22"/>
  <c r="AI1178" i="22"/>
  <c r="B1178" i="22"/>
  <c r="R1178" i="22" s="1"/>
  <c r="AI1177" i="22"/>
  <c r="B1177" i="22"/>
  <c r="AI1176" i="22"/>
  <c r="B1176" i="22"/>
  <c r="AI1175" i="22"/>
  <c r="B1175" i="22"/>
  <c r="P1175" i="22" s="1"/>
  <c r="AI1174" i="22"/>
  <c r="B1174" i="22"/>
  <c r="AI1173" i="22"/>
  <c r="B1173" i="22"/>
  <c r="O1173" i="22" s="1"/>
  <c r="AI1172" i="22"/>
  <c r="B1172" i="22"/>
  <c r="N1172" i="22" s="1"/>
  <c r="AI1171" i="22"/>
  <c r="B1171" i="22"/>
  <c r="T1171" i="22" s="1"/>
  <c r="AI1170" i="22"/>
  <c r="B1170" i="22"/>
  <c r="L1170" i="22" s="1"/>
  <c r="AI1169" i="22"/>
  <c r="B1169" i="22"/>
  <c r="L1169" i="22" s="1"/>
  <c r="AI1168" i="22"/>
  <c r="B1168" i="22"/>
  <c r="AI1167" i="22"/>
  <c r="B1167" i="22"/>
  <c r="AI1166" i="22"/>
  <c r="B1166" i="22"/>
  <c r="P1166" i="22" s="1"/>
  <c r="AI1165" i="22"/>
  <c r="B1165" i="22"/>
  <c r="T1165" i="22" s="1"/>
  <c r="AI1164" i="22"/>
  <c r="B1164" i="22"/>
  <c r="AI1163" i="22"/>
  <c r="B1163" i="22"/>
  <c r="AI1162" i="22"/>
  <c r="B1162" i="22"/>
  <c r="O1162" i="22" s="1"/>
  <c r="AI1161" i="22"/>
  <c r="B1161" i="22"/>
  <c r="R1161" i="22" s="1"/>
  <c r="AI1160" i="22"/>
  <c r="B1160" i="22"/>
  <c r="AI1159" i="22"/>
  <c r="B1159" i="22"/>
  <c r="R1159" i="22" s="1"/>
  <c r="AI1158" i="22"/>
  <c r="B1158" i="22"/>
  <c r="J1158" i="22" s="1"/>
  <c r="AI1157" i="22"/>
  <c r="B1157" i="22"/>
  <c r="J1157" i="22" s="1"/>
  <c r="AI1156" i="22"/>
  <c r="B1156" i="22"/>
  <c r="AI1155" i="22"/>
  <c r="B1155" i="22"/>
  <c r="R1155" i="22" s="1"/>
  <c r="AI1154" i="22"/>
  <c r="B1154" i="22"/>
  <c r="M1154" i="22" s="1"/>
  <c r="AI1153" i="22"/>
  <c r="B1153" i="22"/>
  <c r="AI1152" i="22"/>
  <c r="B1152" i="22"/>
  <c r="AI1151" i="22"/>
  <c r="B1151" i="22"/>
  <c r="R1151" i="22" s="1"/>
  <c r="AI1150" i="22"/>
  <c r="B1150" i="22"/>
  <c r="AI1149" i="22"/>
  <c r="B1149" i="22"/>
  <c r="AI1148" i="22"/>
  <c r="B1148" i="22"/>
  <c r="AI1147" i="22"/>
  <c r="B1147" i="22"/>
  <c r="Q1147" i="22" s="1"/>
  <c r="AI1146" i="22"/>
  <c r="B1146" i="22"/>
  <c r="AI1145" i="22"/>
  <c r="B1145" i="22"/>
  <c r="T1145" i="22" s="1"/>
  <c r="AI1144" i="22"/>
  <c r="B1144" i="22"/>
  <c r="Q1144" i="22" s="1"/>
  <c r="AI1143" i="22"/>
  <c r="B1143" i="22"/>
  <c r="O1143" i="22" s="1"/>
  <c r="AI1142" i="22"/>
  <c r="B1142" i="22"/>
  <c r="AI1141" i="22"/>
  <c r="B1141" i="22"/>
  <c r="N1141" i="22" s="1"/>
  <c r="AI1140" i="22"/>
  <c r="B1140" i="22"/>
  <c r="N1140" i="22" s="1"/>
  <c r="AI1139" i="22"/>
  <c r="B1139" i="22"/>
  <c r="R1139" i="22" s="1"/>
  <c r="AI1138" i="22"/>
  <c r="B1138" i="22"/>
  <c r="M1138" i="22" s="1"/>
  <c r="AI1137" i="22"/>
  <c r="B1137" i="22"/>
  <c r="K1137" i="22" s="1"/>
  <c r="AI1136" i="22"/>
  <c r="B1136" i="22"/>
  <c r="S1136" i="22" s="1"/>
  <c r="AI1135" i="22"/>
  <c r="B1135" i="22"/>
  <c r="O1135" i="22" s="1"/>
  <c r="AI1134" i="22"/>
  <c r="B1134" i="22"/>
  <c r="AI1133" i="22"/>
  <c r="B1133" i="22"/>
  <c r="M1133" i="22" s="1"/>
  <c r="AI1132" i="22"/>
  <c r="B1132" i="22"/>
  <c r="L1132" i="22" s="1"/>
  <c r="AI1131" i="22"/>
  <c r="B1131" i="22"/>
  <c r="AI1130" i="22"/>
  <c r="B1130" i="22"/>
  <c r="P1130" i="22" s="1"/>
  <c r="AI1129" i="22"/>
  <c r="B1129" i="22"/>
  <c r="AI1128" i="22"/>
  <c r="B1128" i="22"/>
  <c r="L1128" i="22" s="1"/>
  <c r="AI1127" i="22"/>
  <c r="B1127" i="22"/>
  <c r="J1127" i="22" s="1"/>
  <c r="AI1126" i="22"/>
  <c r="B1126" i="22"/>
  <c r="P1126" i="22" s="1"/>
  <c r="AI1125" i="22"/>
  <c r="B1125" i="22"/>
  <c r="N1125" i="22" s="1"/>
  <c r="AI1124" i="22"/>
  <c r="B1124" i="22"/>
  <c r="AI1123" i="22"/>
  <c r="B1123" i="22"/>
  <c r="AI1122" i="22"/>
  <c r="B1122" i="22"/>
  <c r="P1122" i="22" s="1"/>
  <c r="AI1121" i="22"/>
  <c r="B1121" i="22"/>
  <c r="T1121" i="22" s="1"/>
  <c r="AI1120" i="22"/>
  <c r="B1120" i="22"/>
  <c r="R1120" i="22" s="1"/>
  <c r="AI1119" i="22"/>
  <c r="B1119" i="22"/>
  <c r="P1119" i="22" s="1"/>
  <c r="AI1118" i="22"/>
  <c r="B1118" i="22"/>
  <c r="L1118" i="22" s="1"/>
  <c r="AI1117" i="22"/>
  <c r="B1117" i="22"/>
  <c r="AI1116" i="22"/>
  <c r="B1116" i="22"/>
  <c r="Q1116" i="22" s="1"/>
  <c r="AI1115" i="22"/>
  <c r="B1115" i="22"/>
  <c r="AI1114" i="22"/>
  <c r="B1114" i="22"/>
  <c r="S1114" i="22" s="1"/>
  <c r="AI1113" i="22"/>
  <c r="B1113" i="22"/>
  <c r="P1113" i="22" s="1"/>
  <c r="AI1112" i="22"/>
  <c r="B1112" i="22"/>
  <c r="AI1111" i="22"/>
  <c r="B1111" i="22"/>
  <c r="M1111" i="22" s="1"/>
  <c r="AI1110" i="22"/>
  <c r="B1110" i="22"/>
  <c r="K1110" i="22" s="1"/>
  <c r="AI1109" i="22"/>
  <c r="B1109" i="22"/>
  <c r="R1109" i="22" s="1"/>
  <c r="AI1108" i="22"/>
  <c r="B1108" i="22"/>
  <c r="P1108" i="22" s="1"/>
  <c r="AI1107" i="22"/>
  <c r="B1107" i="22"/>
  <c r="J1107" i="22" s="1"/>
  <c r="AI1106" i="22"/>
  <c r="B1106" i="22"/>
  <c r="L1106" i="22" s="1"/>
  <c r="AI1105" i="22"/>
  <c r="B1105" i="22"/>
  <c r="AI1104" i="22"/>
  <c r="B1104" i="22"/>
  <c r="P1104" i="22" s="1"/>
  <c r="AI1103" i="22"/>
  <c r="B1103" i="22"/>
  <c r="AI1102" i="22"/>
  <c r="B1102" i="22"/>
  <c r="K1102" i="22" s="1"/>
  <c r="AI1101" i="22"/>
  <c r="B1101" i="22"/>
  <c r="L1101" i="22" s="1"/>
  <c r="AI1100" i="22"/>
  <c r="B1100" i="22"/>
  <c r="R1100" i="22" s="1"/>
  <c r="AI1099" i="22"/>
  <c r="B1099" i="22"/>
  <c r="AI1098" i="22"/>
  <c r="B1098" i="22"/>
  <c r="T1098" i="22" s="1"/>
  <c r="AI1097" i="22"/>
  <c r="B1097" i="22"/>
  <c r="R1097" i="22" s="1"/>
  <c r="AI1096" i="22"/>
  <c r="B1096" i="22"/>
  <c r="J1096" i="22" s="1"/>
  <c r="AI1095" i="22"/>
  <c r="B1095" i="22"/>
  <c r="P1095" i="22" s="1"/>
  <c r="AI1094" i="22"/>
  <c r="B1094" i="22"/>
  <c r="AI1093" i="22"/>
  <c r="B1093" i="22"/>
  <c r="AI1092" i="22"/>
  <c r="B1092" i="22"/>
  <c r="AI1091" i="22"/>
  <c r="B1091" i="22"/>
  <c r="AI1090" i="22"/>
  <c r="B1090" i="22"/>
  <c r="AI1089" i="22"/>
  <c r="B1089" i="22"/>
  <c r="R1089" i="22" s="1"/>
  <c r="AI1088" i="22"/>
  <c r="B1088" i="22"/>
  <c r="Q1088" i="22" s="1"/>
  <c r="AI1087" i="22"/>
  <c r="B1087" i="22"/>
  <c r="P1087" i="22" s="1"/>
  <c r="AI1086" i="22"/>
  <c r="B1086" i="22"/>
  <c r="M1086" i="22" s="1"/>
  <c r="AI1085" i="22"/>
  <c r="B1085" i="22"/>
  <c r="J1085" i="22" s="1"/>
  <c r="AI1084" i="22"/>
  <c r="B1084" i="22"/>
  <c r="AI1083" i="22"/>
  <c r="B1083" i="22"/>
  <c r="L1083" i="22" s="1"/>
  <c r="AI1082" i="22"/>
  <c r="B1082" i="22"/>
  <c r="S1082" i="22" s="1"/>
  <c r="AI1081" i="22"/>
  <c r="B1081" i="22"/>
  <c r="J1081" i="22" s="1"/>
  <c r="AI1080" i="22"/>
  <c r="B1080" i="22"/>
  <c r="AI1079" i="22"/>
  <c r="B1079" i="22"/>
  <c r="AI1078" i="22"/>
  <c r="B1078" i="22"/>
  <c r="AI1077" i="22"/>
  <c r="B1077" i="22"/>
  <c r="Q1077" i="22" s="1"/>
  <c r="AI1076" i="22"/>
  <c r="B1076" i="22"/>
  <c r="Q1076" i="22" s="1"/>
  <c r="AI1075" i="22"/>
  <c r="B1075" i="22"/>
  <c r="T1075" i="22" s="1"/>
  <c r="AI1074" i="22"/>
  <c r="B1074" i="22"/>
  <c r="K1074" i="22" s="1"/>
  <c r="AI1073" i="22"/>
  <c r="B1073" i="22"/>
  <c r="R1073" i="22" s="1"/>
  <c r="AI1072" i="22"/>
  <c r="B1072" i="22"/>
  <c r="AI1071" i="22"/>
  <c r="B1071" i="22"/>
  <c r="L1071" i="22" s="1"/>
  <c r="AI1070" i="22"/>
  <c r="B1070" i="22"/>
  <c r="M1070" i="22" s="1"/>
  <c r="AI1069" i="22"/>
  <c r="B1069" i="22"/>
  <c r="Q1069" i="22" s="1"/>
  <c r="AI1068" i="22"/>
  <c r="B1068" i="22"/>
  <c r="O1068" i="22" s="1"/>
  <c r="AI1067" i="22"/>
  <c r="B1067" i="22"/>
  <c r="Q1067" i="22" s="1"/>
  <c r="AI1066" i="22"/>
  <c r="B1066" i="22"/>
  <c r="K1066" i="22" s="1"/>
  <c r="AI1065" i="22"/>
  <c r="B1065" i="22"/>
  <c r="AI1064" i="22"/>
  <c r="B1064" i="22"/>
  <c r="S1064" i="22" s="1"/>
  <c r="AI1063" i="22"/>
  <c r="B1063" i="22"/>
  <c r="N1063" i="22" s="1"/>
  <c r="AI1062" i="22"/>
  <c r="B1062" i="22"/>
  <c r="T1062" i="22" s="1"/>
  <c r="AI1061" i="22"/>
  <c r="B1061" i="22"/>
  <c r="R1061" i="22" s="1"/>
  <c r="AI1060" i="22"/>
  <c r="B1060" i="22"/>
  <c r="AI1059" i="22"/>
  <c r="B1059" i="22"/>
  <c r="T1059" i="22" s="1"/>
  <c r="AI1058" i="22"/>
  <c r="B1058" i="22"/>
  <c r="S1058" i="22" s="1"/>
  <c r="AI1057" i="22"/>
  <c r="B1057" i="22"/>
  <c r="S1057" i="22" s="1"/>
  <c r="AI1056" i="22"/>
  <c r="B1056" i="22"/>
  <c r="S1056" i="22" s="1"/>
  <c r="AI1055" i="22"/>
  <c r="B1055" i="22"/>
  <c r="J1055" i="22" s="1"/>
  <c r="AI1054" i="22"/>
  <c r="B1054" i="22"/>
  <c r="AI1053" i="22"/>
  <c r="B1053" i="22"/>
  <c r="I1053" i="22" s="1"/>
  <c r="AI1052" i="22"/>
  <c r="B1052" i="22"/>
  <c r="AI1051" i="22"/>
  <c r="B1051" i="22"/>
  <c r="AI1050" i="22"/>
  <c r="B1050" i="22"/>
  <c r="L1050" i="22" s="1"/>
  <c r="AI1049" i="22"/>
  <c r="B1049" i="22"/>
  <c r="P1049" i="22" s="1"/>
  <c r="AI1048" i="22"/>
  <c r="B1048" i="22"/>
  <c r="AI1047" i="22"/>
  <c r="B1047" i="22"/>
  <c r="I1047" i="22" s="1"/>
  <c r="AI1046" i="22"/>
  <c r="B1046" i="22"/>
  <c r="T1046" i="22" s="1"/>
  <c r="AI1045" i="22"/>
  <c r="B1045" i="22"/>
  <c r="R1045" i="22" s="1"/>
  <c r="AI1044" i="22"/>
  <c r="B1044" i="22"/>
  <c r="Q1044" i="22" s="1"/>
  <c r="AI1043" i="22"/>
  <c r="B1043" i="22"/>
  <c r="S1043" i="22" s="1"/>
  <c r="AI1042" i="22"/>
  <c r="B1042" i="22"/>
  <c r="L1042" i="22" s="1"/>
  <c r="AI1041" i="22"/>
  <c r="B1041" i="22"/>
  <c r="K1041" i="22" s="1"/>
  <c r="AI1040" i="22"/>
  <c r="B1040" i="22"/>
  <c r="Q1040" i="22" s="1"/>
  <c r="AI1039" i="22"/>
  <c r="B1039" i="22"/>
  <c r="Q1039" i="22" s="1"/>
  <c r="AI1038" i="22"/>
  <c r="B1038" i="22"/>
  <c r="AI1037" i="22"/>
  <c r="B1037" i="22"/>
  <c r="Q1037" i="22" s="1"/>
  <c r="AI1036" i="22"/>
  <c r="B1036" i="22"/>
  <c r="K1036" i="22" s="1"/>
  <c r="AI1035" i="22"/>
  <c r="B1035" i="22"/>
  <c r="S1035" i="22" s="1"/>
  <c r="AI1034" i="22"/>
  <c r="B1034" i="22"/>
  <c r="J1034" i="22" s="1"/>
  <c r="AI1033" i="22"/>
  <c r="B1033" i="22"/>
  <c r="AI1032" i="22"/>
  <c r="B1032" i="22"/>
  <c r="Q1032" i="22" s="1"/>
  <c r="AI1031" i="22"/>
  <c r="B1031" i="22"/>
  <c r="Q1031" i="22" s="1"/>
  <c r="AI1030" i="22"/>
  <c r="B1030" i="22"/>
  <c r="T1030" i="22" s="1"/>
  <c r="AI1029" i="22"/>
  <c r="B1029" i="22"/>
  <c r="Q1029" i="22" s="1"/>
  <c r="AI1028" i="22"/>
  <c r="B1028" i="22"/>
  <c r="K1028" i="22" s="1"/>
  <c r="AI1027" i="22"/>
  <c r="B1027" i="22"/>
  <c r="S1027" i="22" s="1"/>
  <c r="AI1026" i="22"/>
  <c r="B1026" i="22"/>
  <c r="T1026" i="22" s="1"/>
  <c r="AI1025" i="22"/>
  <c r="B1025" i="22"/>
  <c r="O1025" i="22" s="1"/>
  <c r="AI1024" i="22"/>
  <c r="B1024" i="22"/>
  <c r="M1024" i="22" s="1"/>
  <c r="AI1023" i="22"/>
  <c r="B1023" i="22"/>
  <c r="AI1022" i="22"/>
  <c r="B1022" i="22"/>
  <c r="K1022" i="22" s="1"/>
  <c r="AI1021" i="22"/>
  <c r="B1021" i="22"/>
  <c r="O1021" i="22" s="1"/>
  <c r="AI1020" i="22"/>
  <c r="B1020" i="22"/>
  <c r="AI1019" i="22"/>
  <c r="B1019" i="22"/>
  <c r="J1019" i="22" s="1"/>
  <c r="AI1018" i="22"/>
  <c r="B1018" i="22"/>
  <c r="M1018" i="22" s="1"/>
  <c r="AI1017" i="22"/>
  <c r="B1017" i="22"/>
  <c r="O1017" i="22" s="1"/>
  <c r="AI1016" i="22"/>
  <c r="B1016" i="22"/>
  <c r="S1016" i="22" s="1"/>
  <c r="AI1015" i="22"/>
  <c r="B1015" i="22"/>
  <c r="AI1014" i="22"/>
  <c r="B1014" i="22"/>
  <c r="AI1013" i="22"/>
  <c r="B1013" i="22"/>
  <c r="AI1012" i="22"/>
  <c r="B1012" i="22"/>
  <c r="R1012" i="22" s="1"/>
  <c r="AI1011" i="22"/>
  <c r="B1011" i="22"/>
  <c r="AI1010" i="22"/>
  <c r="B1010" i="22"/>
  <c r="O1010" i="22" s="1"/>
  <c r="AI1009" i="22"/>
  <c r="B1009" i="22"/>
  <c r="AI1008" i="22"/>
  <c r="B1008" i="22"/>
  <c r="AI1007" i="22"/>
  <c r="B1007" i="22"/>
  <c r="O1007" i="22" s="1"/>
  <c r="AI1006" i="22"/>
  <c r="B1006" i="22"/>
  <c r="M1006" i="22" s="1"/>
  <c r="AI1005" i="22"/>
  <c r="B1005" i="22"/>
  <c r="R1005" i="22" s="1"/>
  <c r="AI1004" i="22"/>
  <c r="B1004" i="22"/>
  <c r="AI1003" i="22"/>
  <c r="B1003" i="22"/>
  <c r="I1003" i="22" s="1"/>
  <c r="AI1002" i="22"/>
  <c r="B1002" i="22"/>
  <c r="M1002" i="22" s="1"/>
  <c r="AI1001" i="22"/>
  <c r="B1001" i="22"/>
  <c r="AI1000" i="22"/>
  <c r="B1000" i="22"/>
  <c r="S1000" i="22" s="1"/>
  <c r="AI999" i="22"/>
  <c r="B999" i="22"/>
  <c r="P999" i="22" s="1"/>
  <c r="AI998" i="22"/>
  <c r="B998" i="22"/>
  <c r="AI997" i="22"/>
  <c r="B997" i="22"/>
  <c r="R997" i="22" s="1"/>
  <c r="AI996" i="22"/>
  <c r="B996" i="22"/>
  <c r="AI995" i="22"/>
  <c r="B995" i="22"/>
  <c r="AI994" i="22"/>
  <c r="B994" i="22"/>
  <c r="R994" i="22" s="1"/>
  <c r="AI993" i="22"/>
  <c r="B993" i="22"/>
  <c r="AI992" i="22"/>
  <c r="B992" i="22"/>
  <c r="AI991" i="22"/>
  <c r="B991" i="22"/>
  <c r="AI990" i="22"/>
  <c r="B990" i="22"/>
  <c r="AI989" i="22"/>
  <c r="B989" i="22"/>
  <c r="T989" i="22" s="1"/>
  <c r="AI988" i="22"/>
  <c r="B988" i="22"/>
  <c r="S988" i="22" s="1"/>
  <c r="AI987" i="22"/>
  <c r="B987" i="22"/>
  <c r="AI986" i="22"/>
  <c r="B986" i="22"/>
  <c r="M986" i="22" s="1"/>
  <c r="AI985" i="22"/>
  <c r="B985" i="22"/>
  <c r="AI984" i="22"/>
  <c r="B984" i="22"/>
  <c r="K984" i="22" s="1"/>
  <c r="AI983" i="22"/>
  <c r="B983" i="22"/>
  <c r="R983" i="22" s="1"/>
  <c r="AI982" i="22"/>
  <c r="B982" i="22"/>
  <c r="AI981" i="22"/>
  <c r="B981" i="22"/>
  <c r="T981" i="22" s="1"/>
  <c r="AI980" i="22"/>
  <c r="B980" i="22"/>
  <c r="AI979" i="22"/>
  <c r="B979" i="22"/>
  <c r="P979" i="22" s="1"/>
  <c r="AI978" i="22"/>
  <c r="B978" i="22"/>
  <c r="AI977" i="22"/>
  <c r="B977" i="22"/>
  <c r="AI976" i="22"/>
  <c r="B976" i="22"/>
  <c r="S976" i="22" s="1"/>
  <c r="AI975" i="22"/>
  <c r="B975" i="22"/>
  <c r="AI974" i="22"/>
  <c r="B974" i="22"/>
  <c r="AI973" i="22"/>
  <c r="B973" i="22"/>
  <c r="AI972" i="22"/>
  <c r="B972" i="22"/>
  <c r="S972" i="22" s="1"/>
  <c r="AI971" i="22"/>
  <c r="B971" i="22"/>
  <c r="T971" i="22" s="1"/>
  <c r="AI970" i="22"/>
  <c r="B970" i="22"/>
  <c r="T970" i="22" s="1"/>
  <c r="AI969" i="22"/>
  <c r="B969" i="22"/>
  <c r="T969" i="22" s="1"/>
  <c r="AI968" i="22"/>
  <c r="B968" i="22"/>
  <c r="S968" i="22" s="1"/>
  <c r="AI967" i="22"/>
  <c r="B967" i="22"/>
  <c r="L967" i="22" s="1"/>
  <c r="AI966" i="22"/>
  <c r="B966" i="22"/>
  <c r="L966" i="22" s="1"/>
  <c r="AI965" i="22"/>
  <c r="B965" i="22"/>
  <c r="R965" i="22" s="1"/>
  <c r="AI964" i="22"/>
  <c r="B964" i="22"/>
  <c r="AI963" i="22"/>
  <c r="B963" i="22"/>
  <c r="P963" i="22" s="1"/>
  <c r="AI962" i="22"/>
  <c r="B962" i="22"/>
  <c r="AI961" i="22"/>
  <c r="B961" i="22"/>
  <c r="T961" i="22" s="1"/>
  <c r="AI960" i="22"/>
  <c r="B960" i="22"/>
  <c r="AI959" i="22"/>
  <c r="B959" i="22"/>
  <c r="Q959" i="22" s="1"/>
  <c r="AI958" i="22"/>
  <c r="B958" i="22"/>
  <c r="T958" i="22" s="1"/>
  <c r="AI957" i="22"/>
  <c r="B957" i="22"/>
  <c r="AI956" i="22"/>
  <c r="B956" i="22"/>
  <c r="AI955" i="22"/>
  <c r="B955" i="22"/>
  <c r="AI954" i="22"/>
  <c r="B954" i="22"/>
  <c r="AI953" i="22"/>
  <c r="B953" i="22"/>
  <c r="T953" i="22" s="1"/>
  <c r="AI952" i="22"/>
  <c r="B952" i="22"/>
  <c r="AI951" i="22"/>
  <c r="B951" i="22"/>
  <c r="AI950" i="22"/>
  <c r="B950" i="22"/>
  <c r="T950" i="22" s="1"/>
  <c r="AI949" i="22"/>
  <c r="B949" i="22"/>
  <c r="O949" i="22" s="1"/>
  <c r="AI948" i="22"/>
  <c r="B948" i="22"/>
  <c r="AI947" i="22"/>
  <c r="B947" i="22"/>
  <c r="Q947" i="22" s="1"/>
  <c r="AI946" i="22"/>
  <c r="B946" i="22"/>
  <c r="T946" i="22" s="1"/>
  <c r="AI945" i="22"/>
  <c r="B945" i="22"/>
  <c r="J945" i="22" s="1"/>
  <c r="AI944" i="22"/>
  <c r="B944" i="22"/>
  <c r="R944" i="22" s="1"/>
  <c r="AI943" i="22"/>
  <c r="B943" i="22"/>
  <c r="AI942" i="22"/>
  <c r="B942" i="22"/>
  <c r="AI941" i="22"/>
  <c r="B941" i="22"/>
  <c r="AI940" i="22"/>
  <c r="B940" i="22"/>
  <c r="AI939" i="22"/>
  <c r="B939" i="22"/>
  <c r="Q939" i="22" s="1"/>
  <c r="AI938" i="22"/>
  <c r="B938" i="22"/>
  <c r="AI937" i="22"/>
  <c r="B937" i="22"/>
  <c r="J937" i="22" s="1"/>
  <c r="AI936" i="22"/>
  <c r="B936" i="22"/>
  <c r="AI935" i="22"/>
  <c r="B935" i="22"/>
  <c r="Q935" i="22" s="1"/>
  <c r="AI934" i="22"/>
  <c r="B934" i="22"/>
  <c r="M934" i="22" s="1"/>
  <c r="AI933" i="22"/>
  <c r="B933" i="22"/>
  <c r="AI932" i="22"/>
  <c r="B932" i="22"/>
  <c r="AI931" i="22"/>
  <c r="B931" i="22"/>
  <c r="M931" i="22" s="1"/>
  <c r="AI930" i="22"/>
  <c r="B930" i="22"/>
  <c r="AI929" i="22"/>
  <c r="B929" i="22"/>
  <c r="AI928" i="22"/>
  <c r="B928" i="22"/>
  <c r="Q928" i="22" s="1"/>
  <c r="AI927" i="22"/>
  <c r="B927" i="22"/>
  <c r="N927" i="22" s="1"/>
  <c r="AI926" i="22"/>
  <c r="B926" i="22"/>
  <c r="AI925" i="22"/>
  <c r="B925" i="22"/>
  <c r="M925" i="22" s="1"/>
  <c r="AI924" i="22"/>
  <c r="B924" i="22"/>
  <c r="Q924" i="22" s="1"/>
  <c r="AI923" i="22"/>
  <c r="B923" i="22"/>
  <c r="AI922" i="22"/>
  <c r="B922" i="22"/>
  <c r="S922" i="22" s="1"/>
  <c r="AI921" i="22"/>
  <c r="B921" i="22"/>
  <c r="AI920" i="22"/>
  <c r="B920" i="22"/>
  <c r="Q920" i="22" s="1"/>
  <c r="AI919" i="22"/>
  <c r="B919" i="22"/>
  <c r="M919" i="22" s="1"/>
  <c r="AI918" i="22"/>
  <c r="B918" i="22"/>
  <c r="M918" i="22" s="1"/>
  <c r="AI917" i="22"/>
  <c r="B917" i="22"/>
  <c r="N917" i="22" s="1"/>
  <c r="AI916" i="22"/>
  <c r="B916" i="22"/>
  <c r="T916" i="22" s="1"/>
  <c r="AI915" i="22"/>
  <c r="B915" i="22"/>
  <c r="N915" i="22" s="1"/>
  <c r="AI914" i="22"/>
  <c r="B914" i="22"/>
  <c r="AI913" i="22"/>
  <c r="B913" i="22"/>
  <c r="I913" i="22" s="1"/>
  <c r="AI912" i="22"/>
  <c r="B912" i="22"/>
  <c r="T912" i="22" s="1"/>
  <c r="AI911" i="22"/>
  <c r="B911" i="22"/>
  <c r="AI910" i="22"/>
  <c r="B910" i="22"/>
  <c r="AI909" i="22"/>
  <c r="B909" i="22"/>
  <c r="N909" i="22" s="1"/>
  <c r="AI908" i="22"/>
  <c r="B908" i="22"/>
  <c r="AI907" i="22"/>
  <c r="B907" i="22"/>
  <c r="AI906" i="22"/>
  <c r="B906" i="22"/>
  <c r="AI905" i="22"/>
  <c r="B905" i="22"/>
  <c r="J905" i="22" s="1"/>
  <c r="AI904" i="22"/>
  <c r="B904" i="22"/>
  <c r="AI903" i="22"/>
  <c r="B903" i="22"/>
  <c r="O903" i="22" s="1"/>
  <c r="AI902" i="22"/>
  <c r="B902" i="22"/>
  <c r="P902" i="22" s="1"/>
  <c r="AI901" i="22"/>
  <c r="B901" i="22"/>
  <c r="Q901" i="22" s="1"/>
  <c r="AI900" i="22"/>
  <c r="B900" i="22"/>
  <c r="I900" i="22" s="1"/>
  <c r="AI899" i="22"/>
  <c r="B899" i="22"/>
  <c r="R899" i="22" s="1"/>
  <c r="AI898" i="22"/>
  <c r="B898" i="22"/>
  <c r="AI897" i="22"/>
  <c r="B897" i="22"/>
  <c r="AI896" i="22"/>
  <c r="B896" i="22"/>
  <c r="Q896" i="22" s="1"/>
  <c r="AI895" i="22"/>
  <c r="B895" i="22"/>
  <c r="AI894" i="22"/>
  <c r="B894" i="22"/>
  <c r="AI893" i="22"/>
  <c r="B893" i="22"/>
  <c r="S893" i="22" s="1"/>
  <c r="AI892" i="22"/>
  <c r="B892" i="22"/>
  <c r="L892" i="22" s="1"/>
  <c r="AI891" i="22"/>
  <c r="B891" i="22"/>
  <c r="M891" i="22" s="1"/>
  <c r="AI890" i="22"/>
  <c r="B890" i="22"/>
  <c r="N890" i="22" s="1"/>
  <c r="AI889" i="22"/>
  <c r="B889" i="22"/>
  <c r="S889" i="22" s="1"/>
  <c r="AI888" i="22"/>
  <c r="B888" i="22"/>
  <c r="Q888" i="22" s="1"/>
  <c r="AI887" i="22"/>
  <c r="B887" i="22"/>
  <c r="AI886" i="22"/>
  <c r="B886" i="22"/>
  <c r="O886" i="22" s="1"/>
  <c r="AI885" i="22"/>
  <c r="B885" i="22"/>
  <c r="Q885" i="22" s="1"/>
  <c r="AI884" i="22"/>
  <c r="B884" i="22"/>
  <c r="M884" i="22" s="1"/>
  <c r="AI883" i="22"/>
  <c r="B883" i="22"/>
  <c r="AI882" i="22"/>
  <c r="B882" i="22"/>
  <c r="AI881" i="22"/>
  <c r="B881" i="22"/>
  <c r="AI880" i="22"/>
  <c r="B880" i="22"/>
  <c r="M880" i="22" s="1"/>
  <c r="AI879" i="22"/>
  <c r="B879" i="22"/>
  <c r="AI878" i="22"/>
  <c r="B878" i="22"/>
  <c r="AI877" i="22"/>
  <c r="B877" i="22"/>
  <c r="AI876" i="22"/>
  <c r="B876" i="22"/>
  <c r="AI875" i="22"/>
  <c r="B875" i="22"/>
  <c r="S875" i="22" s="1"/>
  <c r="AI874" i="22"/>
  <c r="B874" i="22"/>
  <c r="AI873" i="22"/>
  <c r="B873" i="22"/>
  <c r="AI872" i="22"/>
  <c r="B872" i="22"/>
  <c r="I872" i="22" s="1"/>
  <c r="AI871" i="22"/>
  <c r="B871" i="22"/>
  <c r="AI870" i="22"/>
  <c r="B870" i="22"/>
  <c r="T870" i="22" s="1"/>
  <c r="AI869" i="22"/>
  <c r="B869" i="22"/>
  <c r="AI868" i="22"/>
  <c r="B868" i="22"/>
  <c r="Q868" i="22" s="1"/>
  <c r="AI867" i="22"/>
  <c r="B867" i="22"/>
  <c r="AI866" i="22"/>
  <c r="B866" i="22"/>
  <c r="L866" i="22" s="1"/>
  <c r="AI865" i="22"/>
  <c r="B865" i="22"/>
  <c r="AI864" i="22"/>
  <c r="B864" i="22"/>
  <c r="T864" i="22" s="1"/>
  <c r="AI863" i="22"/>
  <c r="B863" i="22"/>
  <c r="T863" i="22" s="1"/>
  <c r="AI862" i="22"/>
  <c r="B862" i="22"/>
  <c r="AI861" i="22"/>
  <c r="B861" i="22"/>
  <c r="R861" i="22" s="1"/>
  <c r="AI860" i="22"/>
  <c r="B860" i="22"/>
  <c r="Q860" i="22" s="1"/>
  <c r="AI859" i="22"/>
  <c r="B859" i="22"/>
  <c r="Q859" i="22" s="1"/>
  <c r="AI858" i="22"/>
  <c r="B858" i="22"/>
  <c r="Q858" i="22" s="1"/>
  <c r="AI857" i="22"/>
  <c r="B857" i="22"/>
  <c r="AI856" i="22"/>
  <c r="B856" i="22"/>
  <c r="Q856" i="22" s="1"/>
  <c r="AI855" i="22"/>
  <c r="B855" i="22"/>
  <c r="L855" i="22" s="1"/>
  <c r="AI854" i="22"/>
  <c r="B854" i="22"/>
  <c r="AI853" i="22"/>
  <c r="B853" i="22"/>
  <c r="S853" i="22" s="1"/>
  <c r="AI852" i="22"/>
  <c r="B852" i="22"/>
  <c r="T852" i="22" s="1"/>
  <c r="AI851" i="22"/>
  <c r="B851" i="22"/>
  <c r="S851" i="22" s="1"/>
  <c r="AI850" i="22"/>
  <c r="B850" i="22"/>
  <c r="R850" i="22" s="1"/>
  <c r="AI849" i="22"/>
  <c r="B849" i="22"/>
  <c r="AI848" i="22"/>
  <c r="B848" i="22"/>
  <c r="L848" i="22" s="1"/>
  <c r="AI847" i="22"/>
  <c r="B847" i="22"/>
  <c r="AI846" i="22"/>
  <c r="B846" i="22"/>
  <c r="AI845" i="22"/>
  <c r="B845" i="22"/>
  <c r="S845" i="22" s="1"/>
  <c r="AI844" i="22"/>
  <c r="B844" i="22"/>
  <c r="AI843" i="22"/>
  <c r="B843" i="22"/>
  <c r="L843" i="22" s="1"/>
  <c r="AI842" i="22"/>
  <c r="B842" i="22"/>
  <c r="T842" i="22" s="1"/>
  <c r="AI841" i="22"/>
  <c r="B841" i="22"/>
  <c r="O841" i="22" s="1"/>
  <c r="AI840" i="22"/>
  <c r="B840" i="22"/>
  <c r="Q840" i="22" s="1"/>
  <c r="AI839" i="22"/>
  <c r="B839" i="22"/>
  <c r="L839" i="22" s="1"/>
  <c r="AI838" i="22"/>
  <c r="B838" i="22"/>
  <c r="T838" i="22" s="1"/>
  <c r="AI837" i="22"/>
  <c r="B837" i="22"/>
  <c r="I837" i="22" s="1"/>
  <c r="AI836" i="22"/>
  <c r="B836" i="22"/>
  <c r="M836" i="22" s="1"/>
  <c r="AI835" i="22"/>
  <c r="B835" i="22"/>
  <c r="Q835" i="22" s="1"/>
  <c r="AI834" i="22"/>
  <c r="B834" i="22"/>
  <c r="AI833" i="22"/>
  <c r="B833" i="22"/>
  <c r="P833" i="22" s="1"/>
  <c r="AI832" i="22"/>
  <c r="B832" i="22"/>
  <c r="AI831" i="22"/>
  <c r="B831" i="22"/>
  <c r="T831" i="22" s="1"/>
  <c r="AI830" i="22"/>
  <c r="B830" i="22"/>
  <c r="Q830" i="22" s="1"/>
  <c r="AI829" i="22"/>
  <c r="B829" i="22"/>
  <c r="J829" i="22" s="1"/>
  <c r="AI828" i="22"/>
  <c r="B828" i="22"/>
  <c r="L828" i="22" s="1"/>
  <c r="AI827" i="22"/>
  <c r="B827" i="22"/>
  <c r="AI826" i="22"/>
  <c r="B826" i="22"/>
  <c r="R826" i="22" s="1"/>
  <c r="AI825" i="22"/>
  <c r="B825" i="22"/>
  <c r="M825" i="22" s="1"/>
  <c r="AI824" i="22"/>
  <c r="B824" i="22"/>
  <c r="M824" i="22" s="1"/>
  <c r="AI823" i="22"/>
  <c r="B823" i="22"/>
  <c r="P823" i="22" s="1"/>
  <c r="AI822" i="22"/>
  <c r="B822" i="22"/>
  <c r="R822" i="22" s="1"/>
  <c r="AI821" i="22"/>
  <c r="B821" i="22"/>
  <c r="J821" i="22" s="1"/>
  <c r="AI820" i="22"/>
  <c r="B820" i="22"/>
  <c r="AI819" i="22"/>
  <c r="B819" i="22"/>
  <c r="M819" i="22" s="1"/>
  <c r="AI818" i="22"/>
  <c r="B818" i="22"/>
  <c r="AI817" i="22"/>
  <c r="B817" i="22"/>
  <c r="AI816" i="22"/>
  <c r="B816" i="22"/>
  <c r="R816" i="22" s="1"/>
  <c r="AI815" i="22"/>
  <c r="B815" i="22"/>
  <c r="L815" i="22" s="1"/>
  <c r="AI814" i="22"/>
  <c r="B814" i="22"/>
  <c r="M814" i="22" s="1"/>
  <c r="AI813" i="22"/>
  <c r="B813" i="22"/>
  <c r="I813" i="22" s="1"/>
  <c r="AI812" i="22"/>
  <c r="B812" i="22"/>
  <c r="AI811" i="22"/>
  <c r="B811" i="22"/>
  <c r="AI810" i="22"/>
  <c r="B810" i="22"/>
  <c r="AI809" i="22"/>
  <c r="B809" i="22"/>
  <c r="AI808" i="22"/>
  <c r="B808" i="22"/>
  <c r="N808" i="22" s="1"/>
  <c r="AI807" i="22"/>
  <c r="B807" i="22"/>
  <c r="T807" i="22" s="1"/>
  <c r="AI806" i="22"/>
  <c r="B806" i="22"/>
  <c r="T806" i="22" s="1"/>
  <c r="AI805" i="22"/>
  <c r="B805" i="22"/>
  <c r="Q805" i="22" s="1"/>
  <c r="AI804" i="22"/>
  <c r="B804" i="22"/>
  <c r="AI803" i="22"/>
  <c r="B803" i="22"/>
  <c r="AI802" i="22"/>
  <c r="B802" i="22"/>
  <c r="N802" i="22" s="1"/>
  <c r="AI801" i="22"/>
  <c r="B801" i="22"/>
  <c r="J801" i="22" s="1"/>
  <c r="AI800" i="22"/>
  <c r="B800" i="22"/>
  <c r="R800" i="22" s="1"/>
  <c r="AI799" i="22"/>
  <c r="B799" i="22"/>
  <c r="T799" i="22" s="1"/>
  <c r="AI798" i="22"/>
  <c r="B798" i="22"/>
  <c r="I798" i="22" s="1"/>
  <c r="AI797" i="22"/>
  <c r="B797" i="22"/>
  <c r="R797" i="22" s="1"/>
  <c r="AI796" i="22"/>
  <c r="B796" i="22"/>
  <c r="O796" i="22" s="1"/>
  <c r="AI795" i="22"/>
  <c r="B795" i="22"/>
  <c r="AI794" i="22"/>
  <c r="B794" i="22"/>
  <c r="K794" i="22" s="1"/>
  <c r="AI793" i="22"/>
  <c r="B793" i="22"/>
  <c r="AI792" i="22"/>
  <c r="B792" i="22"/>
  <c r="AI791" i="22"/>
  <c r="B791" i="22"/>
  <c r="T791" i="22" s="1"/>
  <c r="AI790" i="22"/>
  <c r="B790" i="22"/>
  <c r="N790" i="22" s="1"/>
  <c r="AI789" i="22"/>
  <c r="B789" i="22"/>
  <c r="T789" i="22" s="1"/>
  <c r="AI788" i="22"/>
  <c r="B788" i="22"/>
  <c r="AI787" i="22"/>
  <c r="B787" i="22"/>
  <c r="T787" i="22" s="1"/>
  <c r="AI786" i="22"/>
  <c r="B786" i="22"/>
  <c r="Q786" i="22" s="1"/>
  <c r="AI785" i="22"/>
  <c r="B785" i="22"/>
  <c r="AI784" i="22"/>
  <c r="B784" i="22"/>
  <c r="AI783" i="22"/>
  <c r="B783" i="22"/>
  <c r="AI782" i="22"/>
  <c r="B782" i="22"/>
  <c r="Q782" i="22" s="1"/>
  <c r="AI781" i="22"/>
  <c r="B781" i="22"/>
  <c r="J781" i="22" s="1"/>
  <c r="AI780" i="22"/>
  <c r="B780" i="22"/>
  <c r="AI779" i="22"/>
  <c r="B779" i="22"/>
  <c r="M779" i="22" s="1"/>
  <c r="AI778" i="22"/>
  <c r="B778" i="22"/>
  <c r="L778" i="22" s="1"/>
  <c r="AI777" i="22"/>
  <c r="B777" i="22"/>
  <c r="P777" i="22" s="1"/>
  <c r="AI776" i="22"/>
  <c r="B776" i="22"/>
  <c r="N776" i="22" s="1"/>
  <c r="AI775" i="22"/>
  <c r="B775" i="22"/>
  <c r="M775" i="22" s="1"/>
  <c r="AI774" i="22"/>
  <c r="B774" i="22"/>
  <c r="AI773" i="22"/>
  <c r="B773" i="22"/>
  <c r="AI772" i="22"/>
  <c r="B772" i="22"/>
  <c r="N772" i="22" s="1"/>
  <c r="AI771" i="22"/>
  <c r="B771" i="22"/>
  <c r="M771" i="22" s="1"/>
  <c r="AI770" i="22"/>
  <c r="B770" i="22"/>
  <c r="AI769" i="22"/>
  <c r="B769" i="22"/>
  <c r="AI768" i="22"/>
  <c r="B768" i="22"/>
  <c r="P768" i="22" s="1"/>
  <c r="AI767" i="22"/>
  <c r="B767" i="22"/>
  <c r="AI766" i="22"/>
  <c r="B766" i="22"/>
  <c r="AI765" i="22"/>
  <c r="B765" i="22"/>
  <c r="R765" i="22" s="1"/>
  <c r="AI764" i="22"/>
  <c r="B764" i="22"/>
  <c r="P764" i="22" s="1"/>
  <c r="AI763" i="22"/>
  <c r="B763" i="22"/>
  <c r="M763" i="22" s="1"/>
  <c r="AI762" i="22"/>
  <c r="B762" i="22"/>
  <c r="T762" i="22" s="1"/>
  <c r="AI761" i="22"/>
  <c r="B761" i="22"/>
  <c r="I761" i="22" s="1"/>
  <c r="AI760" i="22"/>
  <c r="B760" i="22"/>
  <c r="R760" i="22" s="1"/>
  <c r="AI759" i="22"/>
  <c r="B759" i="22"/>
  <c r="AI758" i="22"/>
  <c r="B758" i="22"/>
  <c r="P758" i="22" s="1"/>
  <c r="AI757" i="22"/>
  <c r="B757" i="22"/>
  <c r="AI756" i="22"/>
  <c r="B756" i="22"/>
  <c r="AI755" i="22"/>
  <c r="B755" i="22"/>
  <c r="K755" i="22" s="1"/>
  <c r="AI754" i="22"/>
  <c r="B754" i="22"/>
  <c r="AI753" i="22"/>
  <c r="B753" i="22"/>
  <c r="P753" i="22" s="1"/>
  <c r="AI752" i="22"/>
  <c r="B752" i="22"/>
  <c r="O752" i="22" s="1"/>
  <c r="AI751" i="22"/>
  <c r="B751" i="22"/>
  <c r="T751" i="22" s="1"/>
  <c r="AI750" i="22"/>
  <c r="B750" i="22"/>
  <c r="R750" i="22" s="1"/>
  <c r="AI749" i="22"/>
  <c r="B749" i="22"/>
  <c r="J749" i="22" s="1"/>
  <c r="AI748" i="22"/>
  <c r="B748" i="22"/>
  <c r="AI747" i="22"/>
  <c r="B747" i="22"/>
  <c r="AI746" i="22"/>
  <c r="B746" i="22"/>
  <c r="AI745" i="22"/>
  <c r="B745" i="22"/>
  <c r="O745" i="22" s="1"/>
  <c r="AI744" i="22"/>
  <c r="B744" i="22"/>
  <c r="P744" i="22" s="1"/>
  <c r="AI743" i="22"/>
  <c r="B743" i="22"/>
  <c r="P743" i="22" s="1"/>
  <c r="AI742" i="22"/>
  <c r="B742" i="22"/>
  <c r="P742" i="22" s="1"/>
  <c r="AI741" i="22"/>
  <c r="B741" i="22"/>
  <c r="L741" i="22" s="1"/>
  <c r="AI740" i="22"/>
  <c r="B740" i="22"/>
  <c r="R740" i="22" s="1"/>
  <c r="AI739" i="22"/>
  <c r="B739" i="22"/>
  <c r="AI738" i="22"/>
  <c r="B738" i="22"/>
  <c r="AI737" i="22"/>
  <c r="B737" i="22"/>
  <c r="O737" i="22" s="1"/>
  <c r="AI736" i="22"/>
  <c r="B736" i="22"/>
  <c r="L736" i="22" s="1"/>
  <c r="AI735" i="22"/>
  <c r="B735" i="22"/>
  <c r="AI734" i="22"/>
  <c r="B734" i="22"/>
  <c r="AI733" i="22"/>
  <c r="B733" i="22"/>
  <c r="T733" i="22" s="1"/>
  <c r="AI732" i="22"/>
  <c r="B732" i="22"/>
  <c r="AI731" i="22"/>
  <c r="B731" i="22"/>
  <c r="AI730" i="22"/>
  <c r="B730" i="22"/>
  <c r="S730" i="22" s="1"/>
  <c r="AI729" i="22"/>
  <c r="B729" i="22"/>
  <c r="I729" i="22" s="1"/>
  <c r="AI728" i="22"/>
  <c r="B728" i="22"/>
  <c r="P728" i="22" s="1"/>
  <c r="AI727" i="22"/>
  <c r="B727" i="22"/>
  <c r="AI726" i="22"/>
  <c r="B726" i="22"/>
  <c r="S726" i="22" s="1"/>
  <c r="AI725" i="22"/>
  <c r="B725" i="22"/>
  <c r="AI724" i="22"/>
  <c r="B724" i="22"/>
  <c r="P724" i="22" s="1"/>
  <c r="AI723" i="22"/>
  <c r="B723" i="22"/>
  <c r="AI722" i="22"/>
  <c r="B722" i="22"/>
  <c r="S722" i="22" s="1"/>
  <c r="AI721" i="22"/>
  <c r="B721" i="22"/>
  <c r="Q721" i="22" s="1"/>
  <c r="AI720" i="22"/>
  <c r="B720" i="22"/>
  <c r="P720" i="22" s="1"/>
  <c r="AI719" i="22"/>
  <c r="B719" i="22"/>
  <c r="AI718" i="22"/>
  <c r="B718" i="22"/>
  <c r="S718" i="22" s="1"/>
  <c r="AI717" i="22"/>
  <c r="B717" i="22"/>
  <c r="P717" i="22" s="1"/>
  <c r="AI716" i="22"/>
  <c r="B716" i="22"/>
  <c r="R716" i="22" s="1"/>
  <c r="AI715" i="22"/>
  <c r="B715" i="22"/>
  <c r="AI714" i="22"/>
  <c r="B714" i="22"/>
  <c r="S714" i="22" s="1"/>
  <c r="AI713" i="22"/>
  <c r="B713" i="22"/>
  <c r="AI712" i="22"/>
  <c r="B712" i="22"/>
  <c r="AI711" i="22"/>
  <c r="B711" i="22"/>
  <c r="AI710" i="22"/>
  <c r="B710" i="22"/>
  <c r="S710" i="22" s="1"/>
  <c r="AI709" i="22"/>
  <c r="B709" i="22"/>
  <c r="R709" i="22" s="1"/>
  <c r="AI708" i="22"/>
  <c r="B708" i="22"/>
  <c r="P708" i="22" s="1"/>
  <c r="AI707" i="22"/>
  <c r="B707" i="22"/>
  <c r="AI706" i="22"/>
  <c r="B706" i="22"/>
  <c r="AI705" i="22"/>
  <c r="B705" i="22"/>
  <c r="AI704" i="22"/>
  <c r="B704" i="22"/>
  <c r="P704" i="22" s="1"/>
  <c r="AI703" i="22"/>
  <c r="B703" i="22"/>
  <c r="AI702" i="22"/>
  <c r="B702" i="22"/>
  <c r="S702" i="22" s="1"/>
  <c r="AI701" i="22"/>
  <c r="B701" i="22"/>
  <c r="I701" i="22" s="1"/>
  <c r="AI700" i="22"/>
  <c r="B700" i="22"/>
  <c r="AI699" i="22"/>
  <c r="B699" i="22"/>
  <c r="AI698" i="22"/>
  <c r="B698" i="22"/>
  <c r="S698" i="22" s="1"/>
  <c r="AI697" i="22"/>
  <c r="B697" i="22"/>
  <c r="T697" i="22" s="1"/>
  <c r="AI696" i="22"/>
  <c r="B696" i="22"/>
  <c r="Q696" i="22" s="1"/>
  <c r="AI695" i="22"/>
  <c r="B695" i="22"/>
  <c r="AI694" i="22"/>
  <c r="B694" i="22"/>
  <c r="S694" i="22" s="1"/>
  <c r="AI693" i="22"/>
  <c r="B693" i="22"/>
  <c r="P693" i="22" s="1"/>
  <c r="AI692" i="22"/>
  <c r="B692" i="22"/>
  <c r="P692" i="22" s="1"/>
  <c r="AI691" i="22"/>
  <c r="B691" i="22"/>
  <c r="AI690" i="22"/>
  <c r="B690" i="22"/>
  <c r="S690" i="22" s="1"/>
  <c r="AI689" i="22"/>
  <c r="B689" i="22"/>
  <c r="Q689" i="22" s="1"/>
  <c r="AI688" i="22"/>
  <c r="B688" i="22"/>
  <c r="M688" i="22" s="1"/>
  <c r="AI687" i="22"/>
  <c r="B687" i="22"/>
  <c r="AI686" i="22"/>
  <c r="B686" i="22"/>
  <c r="P686" i="22" s="1"/>
  <c r="AI685" i="22"/>
  <c r="B685" i="22"/>
  <c r="P685" i="22" s="1"/>
  <c r="AI684" i="22"/>
  <c r="B684" i="22"/>
  <c r="AI683" i="22"/>
  <c r="B683" i="22"/>
  <c r="AI682" i="22"/>
  <c r="B682" i="22"/>
  <c r="AI681" i="22"/>
  <c r="B681" i="22"/>
  <c r="AI680" i="22"/>
  <c r="B680" i="22"/>
  <c r="J680" i="22" s="1"/>
  <c r="AI679" i="22"/>
  <c r="B679" i="22"/>
  <c r="M679" i="22" s="1"/>
  <c r="AI678" i="22"/>
  <c r="B678" i="22"/>
  <c r="P678" i="22" s="1"/>
  <c r="AI677" i="22"/>
  <c r="B677" i="22"/>
  <c r="Q677" i="22" s="1"/>
  <c r="AI676" i="22"/>
  <c r="B676" i="22"/>
  <c r="AI675" i="22"/>
  <c r="B675" i="22"/>
  <c r="K675" i="22" s="1"/>
  <c r="AI674" i="22"/>
  <c r="B674" i="22"/>
  <c r="AI673" i="22"/>
  <c r="B673" i="22"/>
  <c r="AI672" i="22"/>
  <c r="B672" i="22"/>
  <c r="L672" i="22" s="1"/>
  <c r="AI671" i="22"/>
  <c r="B671" i="22"/>
  <c r="AI670" i="22"/>
  <c r="B670" i="22"/>
  <c r="P670" i="22" s="1"/>
  <c r="AI669" i="22"/>
  <c r="B669" i="22"/>
  <c r="P669" i="22" s="1"/>
  <c r="AI668" i="22"/>
  <c r="B668" i="22"/>
  <c r="I668" i="22" s="1"/>
  <c r="AI667" i="22"/>
  <c r="B667" i="22"/>
  <c r="P667" i="22" s="1"/>
  <c r="AI666" i="22"/>
  <c r="B666" i="22"/>
  <c r="N666" i="22" s="1"/>
  <c r="AI665" i="22"/>
  <c r="B665" i="22"/>
  <c r="T665" i="22" s="1"/>
  <c r="AI664" i="22"/>
  <c r="B664" i="22"/>
  <c r="AI663" i="22"/>
  <c r="B663" i="22"/>
  <c r="AI662" i="22"/>
  <c r="B662" i="22"/>
  <c r="K662" i="22" s="1"/>
  <c r="AI661" i="22"/>
  <c r="B661" i="22"/>
  <c r="AI660" i="22"/>
  <c r="B660" i="22"/>
  <c r="I660" i="22" s="1"/>
  <c r="AI659" i="22"/>
  <c r="B659" i="22"/>
  <c r="K659" i="22" s="1"/>
  <c r="AI658" i="22"/>
  <c r="B658" i="22"/>
  <c r="M658" i="22" s="1"/>
  <c r="AI657" i="22"/>
  <c r="B657" i="22"/>
  <c r="K657" i="22" s="1"/>
  <c r="AI656" i="22"/>
  <c r="B656" i="22"/>
  <c r="AI655" i="22"/>
  <c r="B655" i="22"/>
  <c r="J655" i="22" s="1"/>
  <c r="AI654" i="22"/>
  <c r="B654" i="22"/>
  <c r="Q654" i="22" s="1"/>
  <c r="AI653" i="22"/>
  <c r="B653" i="22"/>
  <c r="AI652" i="22"/>
  <c r="B652" i="22"/>
  <c r="M652" i="22" s="1"/>
  <c r="AI651" i="22"/>
  <c r="B651" i="22"/>
  <c r="P651" i="22" s="1"/>
  <c r="AI650" i="22"/>
  <c r="B650" i="22"/>
  <c r="N650" i="22" s="1"/>
  <c r="AI649" i="22"/>
  <c r="B649" i="22"/>
  <c r="L649" i="22" s="1"/>
  <c r="AI648" i="22"/>
  <c r="B648" i="22"/>
  <c r="AI647" i="22"/>
  <c r="B647" i="22"/>
  <c r="AI646" i="22"/>
  <c r="B646" i="22"/>
  <c r="J646" i="22" s="1"/>
  <c r="AI645" i="22"/>
  <c r="B645" i="22"/>
  <c r="Q645" i="22" s="1"/>
  <c r="AI644" i="22"/>
  <c r="B644" i="22"/>
  <c r="R644" i="22" s="1"/>
  <c r="AI643" i="22"/>
  <c r="B643" i="22"/>
  <c r="AI642" i="22"/>
  <c r="B642" i="22"/>
  <c r="R642" i="22" s="1"/>
  <c r="AI641" i="22"/>
  <c r="B641" i="22"/>
  <c r="S641" i="22" s="1"/>
  <c r="AI640" i="22"/>
  <c r="B640" i="22"/>
  <c r="AI639" i="22"/>
  <c r="B639" i="22"/>
  <c r="K639" i="22" s="1"/>
  <c r="AI638" i="22"/>
  <c r="B638" i="22"/>
  <c r="O638" i="22" s="1"/>
  <c r="AI637" i="22"/>
  <c r="B637" i="22"/>
  <c r="AI636" i="22"/>
  <c r="B636" i="22"/>
  <c r="AI635" i="22"/>
  <c r="B635" i="22"/>
  <c r="AI634" i="22"/>
  <c r="B634" i="22"/>
  <c r="L634" i="22" s="1"/>
  <c r="AI633" i="22"/>
  <c r="B633" i="22"/>
  <c r="AI632" i="22"/>
  <c r="B632" i="22"/>
  <c r="P632" i="22" s="1"/>
  <c r="AI631" i="22"/>
  <c r="B631" i="22"/>
  <c r="AI630" i="22"/>
  <c r="B630" i="22"/>
  <c r="T630" i="22" s="1"/>
  <c r="AI629" i="22"/>
  <c r="B629" i="22"/>
  <c r="T629" i="22" s="1"/>
  <c r="AI628" i="22"/>
  <c r="B628" i="22"/>
  <c r="T628" i="22" s="1"/>
  <c r="AI627" i="22"/>
  <c r="B627" i="22"/>
  <c r="R627" i="22" s="1"/>
  <c r="AI626" i="22"/>
  <c r="B626" i="22"/>
  <c r="AI625" i="22"/>
  <c r="B625" i="22"/>
  <c r="AI624" i="22"/>
  <c r="B624" i="22"/>
  <c r="Q624" i="22" s="1"/>
  <c r="AI623" i="22"/>
  <c r="B623" i="22"/>
  <c r="P623" i="22" s="1"/>
  <c r="AI622" i="22"/>
  <c r="B622" i="22"/>
  <c r="T622" i="22" s="1"/>
  <c r="AI621" i="22"/>
  <c r="B621" i="22"/>
  <c r="M621" i="22" s="1"/>
  <c r="AI620" i="22"/>
  <c r="B620" i="22"/>
  <c r="T620" i="22" s="1"/>
  <c r="AI619" i="22"/>
  <c r="B619" i="22"/>
  <c r="AI618" i="22"/>
  <c r="B618" i="22"/>
  <c r="T618" i="22" s="1"/>
  <c r="AI617" i="22"/>
  <c r="B617" i="22"/>
  <c r="S617" i="22" s="1"/>
  <c r="AI616" i="22"/>
  <c r="B616" i="22"/>
  <c r="R616" i="22" s="1"/>
  <c r="AI615" i="22"/>
  <c r="B615" i="22"/>
  <c r="T615" i="22" s="1"/>
  <c r="AI614" i="22"/>
  <c r="B614" i="22"/>
  <c r="S614" i="22" s="1"/>
  <c r="AI613" i="22"/>
  <c r="B613" i="22"/>
  <c r="AI612" i="22"/>
  <c r="B612" i="22"/>
  <c r="N612" i="22" s="1"/>
  <c r="AI611" i="22"/>
  <c r="B611" i="22"/>
  <c r="R611" i="22" s="1"/>
  <c r="AI610" i="22"/>
  <c r="B610" i="22"/>
  <c r="AI609" i="22"/>
  <c r="B609" i="22"/>
  <c r="R609" i="22" s="1"/>
  <c r="AI608" i="22"/>
  <c r="B608" i="22"/>
  <c r="P608" i="22" s="1"/>
  <c r="AI607" i="22"/>
  <c r="B607" i="22"/>
  <c r="P607" i="22" s="1"/>
  <c r="AI606" i="22"/>
  <c r="B606" i="22"/>
  <c r="T606" i="22" s="1"/>
  <c r="AI605" i="22"/>
  <c r="B605" i="22"/>
  <c r="P605" i="22" s="1"/>
  <c r="AI604" i="22"/>
  <c r="B604" i="22"/>
  <c r="S604" i="22" s="1"/>
  <c r="AI603" i="22"/>
  <c r="B603" i="22"/>
  <c r="P603" i="22" s="1"/>
  <c r="AI602" i="22"/>
  <c r="B602" i="22"/>
  <c r="T602" i="22" s="1"/>
  <c r="AI601" i="22"/>
  <c r="B601" i="22"/>
  <c r="P601" i="22" s="1"/>
  <c r="AI600" i="22"/>
  <c r="B600" i="22"/>
  <c r="P600" i="22" s="1"/>
  <c r="AI599" i="22"/>
  <c r="B599" i="22"/>
  <c r="Q599" i="22" s="1"/>
  <c r="AI598" i="22"/>
  <c r="B598" i="22"/>
  <c r="AI597" i="22"/>
  <c r="B597" i="22"/>
  <c r="AI596" i="22"/>
  <c r="B596" i="22"/>
  <c r="AI595" i="22"/>
  <c r="B595" i="22"/>
  <c r="AI594" i="22"/>
  <c r="B594" i="22"/>
  <c r="T594" i="22" s="1"/>
  <c r="AI593" i="22"/>
  <c r="B593" i="22"/>
  <c r="P593" i="22" s="1"/>
  <c r="AI592" i="22"/>
  <c r="B592" i="22"/>
  <c r="S592" i="22" s="1"/>
  <c r="AI591" i="22"/>
  <c r="B591" i="22"/>
  <c r="R591" i="22" s="1"/>
  <c r="AI590" i="22"/>
  <c r="B590" i="22"/>
  <c r="T590" i="22" s="1"/>
  <c r="AI589" i="22"/>
  <c r="B589" i="22"/>
  <c r="AI588" i="22"/>
  <c r="B588" i="22"/>
  <c r="AI587" i="22"/>
  <c r="B587" i="22"/>
  <c r="K587" i="22" s="1"/>
  <c r="AI586" i="22"/>
  <c r="B586" i="22"/>
  <c r="AI585" i="22"/>
  <c r="B585" i="22"/>
  <c r="R585" i="22" s="1"/>
  <c r="AI584" i="22"/>
  <c r="B584" i="22"/>
  <c r="AI583" i="22"/>
  <c r="B583" i="22"/>
  <c r="R583" i="22" s="1"/>
  <c r="AI582" i="22"/>
  <c r="B582" i="22"/>
  <c r="O582" i="22" s="1"/>
  <c r="AI581" i="22"/>
  <c r="B581" i="22"/>
  <c r="P581" i="22" s="1"/>
  <c r="AI580" i="22"/>
  <c r="B580" i="22"/>
  <c r="L580" i="22" s="1"/>
  <c r="AI579" i="22"/>
  <c r="B579" i="22"/>
  <c r="AI578" i="22"/>
  <c r="B578" i="22"/>
  <c r="Q578" i="22" s="1"/>
  <c r="AI577" i="22"/>
  <c r="B577" i="22"/>
  <c r="J577" i="22" s="1"/>
  <c r="AI576" i="22"/>
  <c r="B576" i="22"/>
  <c r="L576" i="22" s="1"/>
  <c r="AI575" i="22"/>
  <c r="B575" i="22"/>
  <c r="R575" i="22" s="1"/>
  <c r="AI574" i="22"/>
  <c r="B574" i="22"/>
  <c r="AI573" i="22"/>
  <c r="B573" i="22"/>
  <c r="P573" i="22" s="1"/>
  <c r="AI572" i="22"/>
  <c r="B572" i="22"/>
  <c r="AI571" i="22"/>
  <c r="B571" i="22"/>
  <c r="L571" i="22" s="1"/>
  <c r="AI570" i="22"/>
  <c r="B570" i="22"/>
  <c r="AI569" i="22"/>
  <c r="B569" i="22"/>
  <c r="S569" i="22" s="1"/>
  <c r="AI568" i="22"/>
  <c r="B568" i="22"/>
  <c r="AI567" i="22"/>
  <c r="B567" i="22"/>
  <c r="Q567" i="22" s="1"/>
  <c r="AI566" i="22"/>
  <c r="B566" i="22"/>
  <c r="M566" i="22" s="1"/>
  <c r="AI565" i="22"/>
  <c r="B565" i="22"/>
  <c r="AI564" i="22"/>
  <c r="B564" i="22"/>
  <c r="L564" i="22" s="1"/>
  <c r="AI563" i="22"/>
  <c r="B563" i="22"/>
  <c r="K563" i="22" s="1"/>
  <c r="AI562" i="22"/>
  <c r="B562" i="22"/>
  <c r="R562" i="22" s="1"/>
  <c r="AI561" i="22"/>
  <c r="B561" i="22"/>
  <c r="AI560" i="22"/>
  <c r="B560" i="22"/>
  <c r="AI559" i="22"/>
  <c r="B559" i="22"/>
  <c r="Q559" i="22" s="1"/>
  <c r="AI558" i="22"/>
  <c r="B558" i="22"/>
  <c r="R558" i="22" s="1"/>
  <c r="AI557" i="22"/>
  <c r="B557" i="22"/>
  <c r="M557" i="22" s="1"/>
  <c r="AI556" i="22"/>
  <c r="B556" i="22"/>
  <c r="L556" i="22" s="1"/>
  <c r="AI555" i="22"/>
  <c r="B555" i="22"/>
  <c r="AI554" i="22"/>
  <c r="B554" i="22"/>
  <c r="R554" i="22" s="1"/>
  <c r="AI553" i="22"/>
  <c r="B553" i="22"/>
  <c r="S553" i="22" s="1"/>
  <c r="AI552" i="22"/>
  <c r="B552" i="22"/>
  <c r="AI551" i="22"/>
  <c r="B551" i="22"/>
  <c r="AI550" i="22"/>
  <c r="B550" i="22"/>
  <c r="AI549" i="22"/>
  <c r="B549" i="22"/>
  <c r="T549" i="22" s="1"/>
  <c r="AI548" i="22"/>
  <c r="B548" i="22"/>
  <c r="T548" i="22" s="1"/>
  <c r="AI547" i="22"/>
  <c r="B547" i="22"/>
  <c r="P547" i="22" s="1"/>
  <c r="AI546" i="22"/>
  <c r="B546" i="22"/>
  <c r="J546" i="22" s="1"/>
  <c r="AI545" i="22"/>
  <c r="B545" i="22"/>
  <c r="O545" i="22" s="1"/>
  <c r="AI544" i="22"/>
  <c r="B544" i="22"/>
  <c r="M544" i="22" s="1"/>
  <c r="AI543" i="22"/>
  <c r="B543" i="22"/>
  <c r="L543" i="22" s="1"/>
  <c r="AI542" i="22"/>
  <c r="B542" i="22"/>
  <c r="O542" i="22" s="1"/>
  <c r="AI541" i="22"/>
  <c r="B541" i="22"/>
  <c r="N541" i="22" s="1"/>
  <c r="AI540" i="22"/>
  <c r="B540" i="22"/>
  <c r="O540" i="22" s="1"/>
  <c r="AI539" i="22"/>
  <c r="B539" i="22"/>
  <c r="T539" i="22" s="1"/>
  <c r="AI538" i="22"/>
  <c r="B538" i="22"/>
  <c r="N538" i="22" s="1"/>
  <c r="AI537" i="22"/>
  <c r="B537" i="22"/>
  <c r="L537" i="22" s="1"/>
  <c r="AI536" i="22"/>
  <c r="B536" i="22"/>
  <c r="Q536" i="22" s="1"/>
  <c r="AI535" i="22"/>
  <c r="B535" i="22"/>
  <c r="N535" i="22" s="1"/>
  <c r="AI534" i="22"/>
  <c r="B534" i="22"/>
  <c r="Q534" i="22" s="1"/>
  <c r="AI533" i="22"/>
  <c r="B533" i="22"/>
  <c r="R533" i="22" s="1"/>
  <c r="AI532" i="22"/>
  <c r="B532" i="22"/>
  <c r="T532" i="22" s="1"/>
  <c r="AI531" i="22"/>
  <c r="B531" i="22"/>
  <c r="P531" i="22" s="1"/>
  <c r="AI530" i="22"/>
  <c r="B530" i="22"/>
  <c r="N530" i="22" s="1"/>
  <c r="AI529" i="22"/>
  <c r="B529" i="22"/>
  <c r="P529" i="22" s="1"/>
  <c r="AI528" i="22"/>
  <c r="B528" i="22"/>
  <c r="O528" i="22" s="1"/>
  <c r="AI527" i="22"/>
  <c r="B527" i="22"/>
  <c r="M527" i="22" s="1"/>
  <c r="AI526" i="22"/>
  <c r="B526" i="22"/>
  <c r="P526" i="22" s="1"/>
  <c r="AI525" i="22"/>
  <c r="B525" i="22"/>
  <c r="S525" i="22" s="1"/>
  <c r="AI524" i="22"/>
  <c r="B524" i="22"/>
  <c r="AI523" i="22"/>
  <c r="B523" i="22"/>
  <c r="M523" i="22" s="1"/>
  <c r="AI522" i="22"/>
  <c r="B522" i="22"/>
  <c r="Q522" i="22" s="1"/>
  <c r="AI521" i="22"/>
  <c r="B521" i="22"/>
  <c r="N521" i="22" s="1"/>
  <c r="AI520" i="22"/>
  <c r="B520" i="22"/>
  <c r="O520" i="22" s="1"/>
  <c r="AI519" i="22"/>
  <c r="B519" i="22"/>
  <c r="AI518" i="22"/>
  <c r="B518" i="22"/>
  <c r="M518" i="22" s="1"/>
  <c r="AI517" i="22"/>
  <c r="B517" i="22"/>
  <c r="N517" i="22" s="1"/>
  <c r="AI516" i="22"/>
  <c r="B516" i="22"/>
  <c r="O516" i="22" s="1"/>
  <c r="AI515" i="22"/>
  <c r="B515" i="22"/>
  <c r="M515" i="22" s="1"/>
  <c r="AI514" i="22"/>
  <c r="B514" i="22"/>
  <c r="N514" i="22" s="1"/>
  <c r="AI513" i="22"/>
  <c r="B513" i="22"/>
  <c r="P513" i="22" s="1"/>
  <c r="AI512" i="22"/>
  <c r="B512" i="22"/>
  <c r="R512" i="22" s="1"/>
  <c r="AI511" i="22"/>
  <c r="B511" i="22"/>
  <c r="M511" i="22" s="1"/>
  <c r="AI510" i="22"/>
  <c r="B510" i="22"/>
  <c r="S510" i="22" s="1"/>
  <c r="AI509" i="22"/>
  <c r="B509" i="22"/>
  <c r="P509" i="22" s="1"/>
  <c r="AI508" i="22"/>
  <c r="B508" i="22"/>
  <c r="O508" i="22" s="1"/>
  <c r="AI507" i="22"/>
  <c r="B507" i="22"/>
  <c r="M507" i="22" s="1"/>
  <c r="AI506" i="22"/>
  <c r="B506" i="22"/>
  <c r="S506" i="22" s="1"/>
  <c r="AI505" i="22"/>
  <c r="B505" i="22"/>
  <c r="AI504" i="22"/>
  <c r="B504" i="22"/>
  <c r="O504" i="22" s="1"/>
  <c r="AI503" i="22"/>
  <c r="B503" i="22"/>
  <c r="M503" i="22" s="1"/>
  <c r="AI502" i="22"/>
  <c r="B502" i="22"/>
  <c r="S502" i="22" s="1"/>
  <c r="AI501" i="22"/>
  <c r="B501" i="22"/>
  <c r="P501" i="22" s="1"/>
  <c r="AI500" i="22"/>
  <c r="B500" i="22"/>
  <c r="O500" i="22" s="1"/>
  <c r="AI499" i="22"/>
  <c r="B499" i="22"/>
  <c r="M499" i="22" s="1"/>
  <c r="AI498" i="22"/>
  <c r="B498" i="22"/>
  <c r="S498" i="22" s="1"/>
  <c r="AI497" i="22"/>
  <c r="B497" i="22"/>
  <c r="P497" i="22" s="1"/>
  <c r="AI496" i="22"/>
  <c r="B496" i="22"/>
  <c r="O496" i="22" s="1"/>
  <c r="AI495" i="22"/>
  <c r="B495" i="22"/>
  <c r="M495" i="22" s="1"/>
  <c r="AI494" i="22"/>
  <c r="B494" i="22"/>
  <c r="S494" i="22" s="1"/>
  <c r="AI493" i="22"/>
  <c r="B493" i="22"/>
  <c r="P493" i="22" s="1"/>
  <c r="AI492" i="22"/>
  <c r="B492" i="22"/>
  <c r="O492" i="22" s="1"/>
  <c r="AI491" i="22"/>
  <c r="B491" i="22"/>
  <c r="M491" i="22" s="1"/>
  <c r="AI490" i="22"/>
  <c r="B490" i="22"/>
  <c r="S490" i="22" s="1"/>
  <c r="AI489" i="22"/>
  <c r="B489" i="22"/>
  <c r="Q489" i="22" s="1"/>
  <c r="AI488" i="22"/>
  <c r="B488" i="22"/>
  <c r="O488" i="22" s="1"/>
  <c r="AI487" i="22"/>
  <c r="B487" i="22"/>
  <c r="M487" i="22" s="1"/>
  <c r="AI486" i="22"/>
  <c r="B486" i="22"/>
  <c r="AI485" i="22"/>
  <c r="B485" i="22"/>
  <c r="Q485" i="22" s="1"/>
  <c r="AI484" i="22"/>
  <c r="B484" i="22"/>
  <c r="O484" i="22" s="1"/>
  <c r="AI483" i="22"/>
  <c r="B483" i="22"/>
  <c r="M483" i="22" s="1"/>
  <c r="AI482" i="22"/>
  <c r="B482" i="22"/>
  <c r="S482" i="22" s="1"/>
  <c r="AI481" i="22"/>
  <c r="B481" i="22"/>
  <c r="O481" i="22" s="1"/>
  <c r="AI480" i="22"/>
  <c r="B480" i="22"/>
  <c r="AI479" i="22"/>
  <c r="B479" i="22"/>
  <c r="M479" i="22" s="1"/>
  <c r="AI478" i="22"/>
  <c r="B478" i="22"/>
  <c r="S478" i="22" s="1"/>
  <c r="AI477" i="22"/>
  <c r="B477" i="22"/>
  <c r="Q477" i="22" s="1"/>
  <c r="AI476" i="22"/>
  <c r="B476" i="22"/>
  <c r="O476" i="22" s="1"/>
  <c r="AI475" i="22"/>
  <c r="B475" i="22"/>
  <c r="M475" i="22" s="1"/>
  <c r="AI474" i="22"/>
  <c r="B474" i="22"/>
  <c r="S474" i="22" s="1"/>
  <c r="AI473" i="22"/>
  <c r="B473" i="22"/>
  <c r="Q473" i="22" s="1"/>
  <c r="AI472" i="22"/>
  <c r="B472" i="22"/>
  <c r="O472" i="22" s="1"/>
  <c r="AI471" i="22"/>
  <c r="B471" i="22"/>
  <c r="M471" i="22" s="1"/>
  <c r="AI470" i="22"/>
  <c r="B470" i="22"/>
  <c r="S470" i="22" s="1"/>
  <c r="AI469" i="22"/>
  <c r="B469" i="22"/>
  <c r="Q469" i="22" s="1"/>
  <c r="AI468" i="22"/>
  <c r="B468" i="22"/>
  <c r="O468" i="22" s="1"/>
  <c r="AI467" i="22"/>
  <c r="B467" i="22"/>
  <c r="M467" i="22" s="1"/>
  <c r="AI466" i="22"/>
  <c r="B466" i="22"/>
  <c r="S466" i="22" s="1"/>
  <c r="AI465" i="22"/>
  <c r="B465" i="22"/>
  <c r="AI464" i="22"/>
  <c r="B464" i="22"/>
  <c r="AI463" i="22"/>
  <c r="B463" i="22"/>
  <c r="M463" i="22" s="1"/>
  <c r="AI462" i="22"/>
  <c r="B462" i="22"/>
  <c r="S462" i="22" s="1"/>
  <c r="AI461" i="22"/>
  <c r="B461" i="22"/>
  <c r="Q461" i="22" s="1"/>
  <c r="AI460" i="22"/>
  <c r="B460" i="22"/>
  <c r="O460" i="22" s="1"/>
  <c r="AI459" i="22"/>
  <c r="B459" i="22"/>
  <c r="M459" i="22" s="1"/>
  <c r="AI458" i="22"/>
  <c r="B458" i="22"/>
  <c r="S458" i="22" s="1"/>
  <c r="B457" i="22"/>
  <c r="B1524" i="10"/>
  <c r="B1523" i="10"/>
  <c r="B1522" i="10"/>
  <c r="B1521" i="10"/>
  <c r="B1520" i="10"/>
  <c r="B1519" i="10"/>
  <c r="B1518" i="10"/>
  <c r="B1517" i="10"/>
  <c r="B1516" i="10"/>
  <c r="B1515" i="10"/>
  <c r="B1514" i="10"/>
  <c r="B1513" i="10"/>
  <c r="B1512" i="10"/>
  <c r="B1511" i="10"/>
  <c r="B1510" i="10"/>
  <c r="B1509" i="10"/>
  <c r="B1508" i="10"/>
  <c r="B1507" i="10"/>
  <c r="B1506" i="10"/>
  <c r="B1505" i="10"/>
  <c r="B1504" i="10"/>
  <c r="B1503" i="10"/>
  <c r="B1502" i="10"/>
  <c r="B1501" i="10"/>
  <c r="B1500" i="10"/>
  <c r="B1499" i="10"/>
  <c r="B1498" i="10"/>
  <c r="B1497" i="10"/>
  <c r="B1496" i="10"/>
  <c r="B1495" i="10"/>
  <c r="B1494" i="10"/>
  <c r="B1493" i="10"/>
  <c r="B1492" i="10"/>
  <c r="B1491" i="10"/>
  <c r="B1490" i="10"/>
  <c r="B1489" i="10"/>
  <c r="B1488" i="10"/>
  <c r="B1487" i="10"/>
  <c r="B1486" i="10"/>
  <c r="B1485" i="10"/>
  <c r="B1484" i="10"/>
  <c r="B1483" i="10"/>
  <c r="B1482" i="10"/>
  <c r="B1481" i="10"/>
  <c r="B1480" i="10"/>
  <c r="B1479" i="10"/>
  <c r="B1478" i="10"/>
  <c r="B1477" i="10"/>
  <c r="B1476" i="10"/>
  <c r="B1475" i="10"/>
  <c r="B1474" i="10"/>
  <c r="B1473" i="10"/>
  <c r="B1472" i="10"/>
  <c r="B1471" i="10"/>
  <c r="B1470" i="10"/>
  <c r="B1469" i="10"/>
  <c r="B1468" i="10"/>
  <c r="B1467" i="10"/>
  <c r="B1466" i="10"/>
  <c r="B1465" i="10"/>
  <c r="B1464" i="10"/>
  <c r="B1463" i="10"/>
  <c r="B1462" i="10"/>
  <c r="B1461" i="10"/>
  <c r="B1460" i="10"/>
  <c r="B1459" i="10"/>
  <c r="B1458" i="10"/>
  <c r="B1457" i="10"/>
  <c r="B1456" i="10"/>
  <c r="B1455" i="10"/>
  <c r="B1454" i="10"/>
  <c r="B1453" i="10"/>
  <c r="B1452" i="10"/>
  <c r="B1451" i="10"/>
  <c r="B1450" i="10"/>
  <c r="B1449" i="10"/>
  <c r="B1448" i="10"/>
  <c r="B1447" i="10"/>
  <c r="B1446" i="10"/>
  <c r="B1445" i="10"/>
  <c r="B1444" i="10"/>
  <c r="B1443" i="10"/>
  <c r="B1442" i="10"/>
  <c r="B1441" i="10"/>
  <c r="B1440" i="10"/>
  <c r="B1439" i="10"/>
  <c r="B1438" i="10"/>
  <c r="B1437" i="10"/>
  <c r="B1436" i="10"/>
  <c r="B1435" i="10"/>
  <c r="B1434" i="10"/>
  <c r="B1433" i="10"/>
  <c r="B1432" i="10"/>
  <c r="B1431" i="10"/>
  <c r="B1430" i="10"/>
  <c r="B1429" i="10"/>
  <c r="B1428" i="10"/>
  <c r="B1427" i="10"/>
  <c r="B1426" i="10"/>
  <c r="B1425" i="10"/>
  <c r="B1424" i="10"/>
  <c r="B1423" i="10"/>
  <c r="B1422" i="10"/>
  <c r="B1421" i="10"/>
  <c r="B1420" i="10"/>
  <c r="B1419" i="10"/>
  <c r="B1418" i="10"/>
  <c r="B1417" i="10"/>
  <c r="B1416" i="10"/>
  <c r="B1415" i="10"/>
  <c r="B1414" i="10"/>
  <c r="B1413" i="10"/>
  <c r="B1412" i="10"/>
  <c r="B1411" i="10"/>
  <c r="B1410" i="10"/>
  <c r="B1409" i="10"/>
  <c r="B1408" i="10"/>
  <c r="B1407" i="10"/>
  <c r="B1406" i="10"/>
  <c r="B432" i="10"/>
  <c r="B433" i="10"/>
  <c r="B434" i="10"/>
  <c r="B435" i="10"/>
  <c r="B436" i="10"/>
  <c r="B437" i="10"/>
  <c r="B438" i="10"/>
  <c r="B439" i="10"/>
  <c r="B440" i="10"/>
  <c r="B441" i="10"/>
  <c r="B442" i="10"/>
  <c r="B443" i="10"/>
  <c r="B444" i="10"/>
  <c r="B445" i="10"/>
  <c r="B446" i="10"/>
  <c r="B447" i="10"/>
  <c r="B448" i="10"/>
  <c r="B449" i="10"/>
  <c r="B450" i="10"/>
  <c r="B451" i="10"/>
  <c r="B452" i="10"/>
  <c r="B453" i="10"/>
  <c r="B454" i="10"/>
  <c r="B455" i="10"/>
  <c r="B456" i="10"/>
  <c r="B457" i="10"/>
  <c r="B458" i="10"/>
  <c r="B459" i="10"/>
  <c r="B460" i="10"/>
  <c r="B461" i="10"/>
  <c r="B462" i="10"/>
  <c r="B463" i="10"/>
  <c r="B464" i="10"/>
  <c r="B465" i="10"/>
  <c r="B466" i="10"/>
  <c r="B467" i="10"/>
  <c r="B468" i="10"/>
  <c r="B469" i="10"/>
  <c r="B470" i="10"/>
  <c r="B471" i="10"/>
  <c r="B472" i="10"/>
  <c r="B473" i="10"/>
  <c r="B474" i="10"/>
  <c r="B475" i="10"/>
  <c r="B476" i="10"/>
  <c r="B477" i="10"/>
  <c r="B478" i="10"/>
  <c r="B479" i="10"/>
  <c r="B480" i="10"/>
  <c r="B481" i="10"/>
  <c r="B482" i="10"/>
  <c r="B483" i="10"/>
  <c r="B484" i="10"/>
  <c r="B485" i="10"/>
  <c r="B486" i="10"/>
  <c r="B487" i="10"/>
  <c r="B488" i="10"/>
  <c r="B489" i="10"/>
  <c r="B490" i="10"/>
  <c r="B491" i="10"/>
  <c r="B492" i="10"/>
  <c r="B493" i="10"/>
  <c r="B494" i="10"/>
  <c r="B495" i="10"/>
  <c r="B496" i="10"/>
  <c r="B497" i="10"/>
  <c r="B498" i="10"/>
  <c r="B499" i="10"/>
  <c r="B500" i="10"/>
  <c r="B501" i="10"/>
  <c r="B502" i="10"/>
  <c r="B503" i="10"/>
  <c r="B504" i="10"/>
  <c r="B505" i="10"/>
  <c r="B506" i="10"/>
  <c r="B507" i="10"/>
  <c r="B508" i="10"/>
  <c r="B509" i="10"/>
  <c r="B510" i="10"/>
  <c r="B511" i="10"/>
  <c r="B512" i="10"/>
  <c r="B513" i="10"/>
  <c r="B514" i="10"/>
  <c r="B515" i="10"/>
  <c r="B516" i="10"/>
  <c r="B517" i="10"/>
  <c r="B518" i="10"/>
  <c r="B519" i="10"/>
  <c r="B520" i="10"/>
  <c r="B521" i="10"/>
  <c r="B522" i="10"/>
  <c r="B523" i="10"/>
  <c r="B524" i="10"/>
  <c r="B525" i="10"/>
  <c r="B526" i="10"/>
  <c r="B527" i="10"/>
  <c r="B528" i="10"/>
  <c r="B529" i="10"/>
  <c r="B530" i="10"/>
  <c r="B531" i="10"/>
  <c r="B532" i="10"/>
  <c r="B533" i="10"/>
  <c r="B534" i="10"/>
  <c r="B535" i="10"/>
  <c r="B536" i="10"/>
  <c r="B537" i="10"/>
  <c r="B538" i="10"/>
  <c r="B539" i="10"/>
  <c r="B540" i="10"/>
  <c r="B541" i="10"/>
  <c r="B542" i="10"/>
  <c r="B543" i="10"/>
  <c r="B544" i="10"/>
  <c r="B545" i="10"/>
  <c r="B546" i="10"/>
  <c r="B547" i="10"/>
  <c r="B548" i="10"/>
  <c r="B549" i="10"/>
  <c r="B550" i="10"/>
  <c r="B551" i="10"/>
  <c r="B552" i="10"/>
  <c r="B553" i="10"/>
  <c r="B554" i="10"/>
  <c r="B555" i="10"/>
  <c r="B556" i="10"/>
  <c r="B557" i="10"/>
  <c r="B558" i="10"/>
  <c r="B559" i="10"/>
  <c r="B560" i="10"/>
  <c r="B561" i="10"/>
  <c r="B562" i="10"/>
  <c r="B563" i="10"/>
  <c r="B564" i="10"/>
  <c r="B565" i="10"/>
  <c r="B566" i="10"/>
  <c r="B567" i="10"/>
  <c r="B568" i="10"/>
  <c r="B569" i="10"/>
  <c r="B570" i="10"/>
  <c r="B571" i="10"/>
  <c r="B572" i="10"/>
  <c r="B573" i="10"/>
  <c r="B574" i="10"/>
  <c r="B575" i="10"/>
  <c r="B576" i="10"/>
  <c r="B577" i="10"/>
  <c r="B578" i="10"/>
  <c r="B579" i="10"/>
  <c r="B580" i="10"/>
  <c r="B581" i="10"/>
  <c r="B582" i="10"/>
  <c r="B583" i="10"/>
  <c r="B584" i="10"/>
  <c r="B585" i="10"/>
  <c r="B586" i="10"/>
  <c r="B587" i="10"/>
  <c r="B588" i="10"/>
  <c r="B589" i="10"/>
  <c r="B590" i="10"/>
  <c r="B591" i="10"/>
  <c r="B592" i="10"/>
  <c r="B593" i="10"/>
  <c r="B594" i="10"/>
  <c r="B595" i="10"/>
  <c r="B596" i="10"/>
  <c r="B597" i="10"/>
  <c r="B598" i="10"/>
  <c r="B599" i="10"/>
  <c r="B600" i="10"/>
  <c r="B601" i="10"/>
  <c r="B602" i="10"/>
  <c r="B603" i="10"/>
  <c r="B604" i="10"/>
  <c r="B605" i="10"/>
  <c r="B606" i="10"/>
  <c r="B607" i="10"/>
  <c r="B608" i="10"/>
  <c r="B609" i="10"/>
  <c r="B610" i="10"/>
  <c r="B611" i="10"/>
  <c r="B612" i="10"/>
  <c r="B613" i="10"/>
  <c r="B614" i="10"/>
  <c r="B615" i="10"/>
  <c r="B616" i="10"/>
  <c r="B617" i="10"/>
  <c r="B618" i="10"/>
  <c r="B619" i="10"/>
  <c r="B620" i="10"/>
  <c r="B621" i="10"/>
  <c r="B622" i="10"/>
  <c r="B623" i="10"/>
  <c r="B624" i="10"/>
  <c r="B625" i="10"/>
  <c r="B626" i="10"/>
  <c r="B627" i="10"/>
  <c r="B628" i="10"/>
  <c r="B629" i="10"/>
  <c r="B630" i="10"/>
  <c r="B631" i="10"/>
  <c r="B632" i="10"/>
  <c r="B633" i="10"/>
  <c r="B634" i="10"/>
  <c r="B635" i="10"/>
  <c r="B636" i="10"/>
  <c r="B637" i="10"/>
  <c r="B638" i="10"/>
  <c r="B639" i="10"/>
  <c r="B640" i="10"/>
  <c r="B641" i="10"/>
  <c r="B642" i="10"/>
  <c r="B643" i="10"/>
  <c r="B644" i="10"/>
  <c r="B645" i="10"/>
  <c r="B646" i="10"/>
  <c r="B647" i="10"/>
  <c r="B648" i="10"/>
  <c r="B649" i="10"/>
  <c r="B650" i="10"/>
  <c r="B651" i="10"/>
  <c r="B652" i="10"/>
  <c r="B653" i="10"/>
  <c r="B654" i="10"/>
  <c r="B655" i="10"/>
  <c r="B656" i="10"/>
  <c r="B657" i="10"/>
  <c r="B658" i="10"/>
  <c r="B659" i="10"/>
  <c r="B660" i="10"/>
  <c r="B661" i="10"/>
  <c r="B662" i="10"/>
  <c r="B663" i="10"/>
  <c r="B664" i="10"/>
  <c r="B665" i="10"/>
  <c r="B666" i="10"/>
  <c r="B667" i="10"/>
  <c r="B668" i="10"/>
  <c r="B669" i="10"/>
  <c r="B670" i="10"/>
  <c r="B671" i="10"/>
  <c r="B672" i="10"/>
  <c r="B673" i="10"/>
  <c r="B674" i="10"/>
  <c r="B675" i="10"/>
  <c r="B676" i="10"/>
  <c r="B677" i="10"/>
  <c r="B678" i="10"/>
  <c r="B679" i="10"/>
  <c r="B680" i="10"/>
  <c r="B681" i="10"/>
  <c r="B682" i="10"/>
  <c r="B683" i="10"/>
  <c r="B684" i="10"/>
  <c r="B685" i="10"/>
  <c r="B686" i="10"/>
  <c r="B687" i="10"/>
  <c r="B688" i="10"/>
  <c r="B689" i="10"/>
  <c r="B690" i="10"/>
  <c r="B691" i="10"/>
  <c r="B692" i="10"/>
  <c r="B693" i="10"/>
  <c r="B694" i="10"/>
  <c r="B695" i="10"/>
  <c r="B696" i="10"/>
  <c r="B697" i="10"/>
  <c r="B698" i="10"/>
  <c r="B699" i="10"/>
  <c r="B700" i="10"/>
  <c r="B701" i="10"/>
  <c r="B702" i="10"/>
  <c r="B703" i="10"/>
  <c r="B704" i="10"/>
  <c r="B705" i="10"/>
  <c r="B706" i="10"/>
  <c r="B707" i="10"/>
  <c r="B708" i="10"/>
  <c r="B709" i="10"/>
  <c r="B710" i="10"/>
  <c r="B711" i="10"/>
  <c r="B712" i="10"/>
  <c r="B713" i="10"/>
  <c r="B714" i="10"/>
  <c r="B715" i="10"/>
  <c r="B716" i="10"/>
  <c r="B717" i="10"/>
  <c r="B718" i="10"/>
  <c r="B719" i="10"/>
  <c r="B720" i="10"/>
  <c r="B721" i="10"/>
  <c r="B722" i="10"/>
  <c r="B723" i="10"/>
  <c r="B724" i="10"/>
  <c r="B725" i="10"/>
  <c r="B726" i="10"/>
  <c r="B727" i="10"/>
  <c r="B728" i="10"/>
  <c r="B729" i="10"/>
  <c r="B730" i="10"/>
  <c r="B731" i="10"/>
  <c r="B732" i="10"/>
  <c r="B733" i="10"/>
  <c r="B734" i="10"/>
  <c r="B735" i="10"/>
  <c r="B736" i="10"/>
  <c r="B737" i="10"/>
  <c r="B738" i="10"/>
  <c r="B739" i="10"/>
  <c r="B740" i="10"/>
  <c r="B741" i="10"/>
  <c r="B742" i="10"/>
  <c r="B743" i="10"/>
  <c r="B744" i="10"/>
  <c r="B745" i="10"/>
  <c r="B746" i="10"/>
  <c r="B747" i="10"/>
  <c r="B748" i="10"/>
  <c r="B749" i="10"/>
  <c r="B750" i="10"/>
  <c r="B751" i="10"/>
  <c r="B752" i="10"/>
  <c r="B753" i="10"/>
  <c r="B754" i="10"/>
  <c r="B755" i="10"/>
  <c r="B756" i="10"/>
  <c r="B757" i="10"/>
  <c r="B758" i="10"/>
  <c r="B759" i="10"/>
  <c r="B760" i="10"/>
  <c r="B761" i="10"/>
  <c r="B762" i="10"/>
  <c r="B763" i="10"/>
  <c r="B764" i="10"/>
  <c r="B765" i="10"/>
  <c r="B766" i="10"/>
  <c r="B767" i="10"/>
  <c r="B768" i="10"/>
  <c r="B769" i="10"/>
  <c r="B770" i="10"/>
  <c r="B771" i="10"/>
  <c r="B772" i="10"/>
  <c r="B773" i="10"/>
  <c r="B774" i="10"/>
  <c r="B775" i="10"/>
  <c r="B776" i="10"/>
  <c r="B777" i="10"/>
  <c r="B778" i="10"/>
  <c r="B779" i="10"/>
  <c r="B780" i="10"/>
  <c r="B781" i="10"/>
  <c r="B782" i="10"/>
  <c r="B783" i="10"/>
  <c r="B784" i="10"/>
  <c r="B785" i="10"/>
  <c r="B786" i="10"/>
  <c r="B787" i="10"/>
  <c r="B788" i="10"/>
  <c r="B789" i="10"/>
  <c r="B790" i="10"/>
  <c r="B791" i="10"/>
  <c r="B792" i="10"/>
  <c r="B793" i="10"/>
  <c r="B794" i="10"/>
  <c r="B795" i="10"/>
  <c r="B796" i="10"/>
  <c r="B797" i="10"/>
  <c r="B798" i="10"/>
  <c r="B799" i="10"/>
  <c r="B800" i="10"/>
  <c r="B801" i="10"/>
  <c r="B802" i="10"/>
  <c r="B803" i="10"/>
  <c r="B804" i="10"/>
  <c r="B805" i="10"/>
  <c r="B806" i="10"/>
  <c r="B807" i="10"/>
  <c r="B808" i="10"/>
  <c r="B809" i="10"/>
  <c r="B810" i="10"/>
  <c r="B811" i="10"/>
  <c r="B812" i="10"/>
  <c r="B813" i="10"/>
  <c r="B814" i="10"/>
  <c r="B815" i="10"/>
  <c r="B816" i="10"/>
  <c r="B817" i="10"/>
  <c r="B818" i="10"/>
  <c r="B819" i="10"/>
  <c r="B820" i="10"/>
  <c r="B821" i="10"/>
  <c r="B822" i="10"/>
  <c r="B823" i="10"/>
  <c r="B824" i="10"/>
  <c r="B825" i="10"/>
  <c r="B826" i="10"/>
  <c r="B827" i="10"/>
  <c r="B828" i="10"/>
  <c r="B829" i="10"/>
  <c r="B830" i="10"/>
  <c r="B831" i="10"/>
  <c r="B832" i="10"/>
  <c r="B833" i="10"/>
  <c r="B834" i="10"/>
  <c r="B835" i="10"/>
  <c r="B836" i="10"/>
  <c r="B837" i="10"/>
  <c r="B838" i="10"/>
  <c r="B839" i="10"/>
  <c r="B840" i="10"/>
  <c r="B841" i="10"/>
  <c r="B842" i="10"/>
  <c r="B843" i="10"/>
  <c r="B844" i="10"/>
  <c r="B845" i="10"/>
  <c r="B846" i="10"/>
  <c r="B847" i="10"/>
  <c r="B848" i="10"/>
  <c r="B849" i="10"/>
  <c r="B850" i="10"/>
  <c r="B851" i="10"/>
  <c r="B852" i="10"/>
  <c r="B853" i="10"/>
  <c r="B854" i="10"/>
  <c r="B855" i="10"/>
  <c r="B856" i="10"/>
  <c r="B857" i="10"/>
  <c r="B858" i="10"/>
  <c r="B859" i="10"/>
  <c r="B860" i="10"/>
  <c r="B861" i="10"/>
  <c r="B862" i="10"/>
  <c r="B863" i="10"/>
  <c r="B864" i="10"/>
  <c r="B865" i="10"/>
  <c r="B866" i="10"/>
  <c r="B867" i="10"/>
  <c r="B868" i="10"/>
  <c r="B869" i="10"/>
  <c r="B870" i="10"/>
  <c r="B871" i="10"/>
  <c r="B872" i="10"/>
  <c r="B873" i="10"/>
  <c r="B874" i="10"/>
  <c r="B875" i="10"/>
  <c r="B876" i="10"/>
  <c r="B877" i="10"/>
  <c r="B878" i="10"/>
  <c r="B879" i="10"/>
  <c r="B880" i="10"/>
  <c r="B881" i="10"/>
  <c r="B882" i="10"/>
  <c r="B883" i="10"/>
  <c r="B884" i="10"/>
  <c r="B885" i="10"/>
  <c r="B886" i="10"/>
  <c r="B887" i="10"/>
  <c r="B888" i="10"/>
  <c r="B889" i="10"/>
  <c r="B890" i="10"/>
  <c r="B891" i="10"/>
  <c r="B892" i="10"/>
  <c r="B893" i="10"/>
  <c r="B894" i="10"/>
  <c r="B895" i="10"/>
  <c r="B896" i="10"/>
  <c r="B897" i="10"/>
  <c r="B898" i="10"/>
  <c r="B899" i="10"/>
  <c r="B900" i="10"/>
  <c r="B901" i="10"/>
  <c r="B902" i="10"/>
  <c r="B903" i="10"/>
  <c r="B904" i="10"/>
  <c r="B905" i="10"/>
  <c r="B906" i="10"/>
  <c r="B907" i="10"/>
  <c r="B908" i="10"/>
  <c r="B909" i="10"/>
  <c r="B910" i="10"/>
  <c r="B911" i="10"/>
  <c r="B912" i="10"/>
  <c r="B913" i="10"/>
  <c r="B914" i="10"/>
  <c r="B915" i="10"/>
  <c r="B916" i="10"/>
  <c r="B917" i="10"/>
  <c r="B918" i="10"/>
  <c r="B919" i="10"/>
  <c r="B920" i="10"/>
  <c r="B921" i="10"/>
  <c r="B922" i="10"/>
  <c r="B923" i="10"/>
  <c r="B924" i="10"/>
  <c r="B925" i="10"/>
  <c r="B926" i="10"/>
  <c r="B927" i="10"/>
  <c r="B928" i="10"/>
  <c r="B929" i="10"/>
  <c r="B930" i="10"/>
  <c r="B931" i="10"/>
  <c r="B932" i="10"/>
  <c r="B933" i="10"/>
  <c r="B934" i="10"/>
  <c r="B935" i="10"/>
  <c r="B936" i="10"/>
  <c r="B937" i="10"/>
  <c r="B938" i="10"/>
  <c r="B939" i="10"/>
  <c r="B940" i="10"/>
  <c r="B941" i="10"/>
  <c r="B942" i="10"/>
  <c r="B943" i="10"/>
  <c r="B944" i="10"/>
  <c r="B945" i="10"/>
  <c r="B946" i="10"/>
  <c r="B947" i="10"/>
  <c r="B948" i="10"/>
  <c r="B949" i="10"/>
  <c r="B950" i="10"/>
  <c r="B951" i="10"/>
  <c r="B952" i="10"/>
  <c r="B953" i="10"/>
  <c r="B954" i="10"/>
  <c r="B955" i="10"/>
  <c r="B956" i="10"/>
  <c r="B957" i="10"/>
  <c r="B958" i="10"/>
  <c r="B959" i="10"/>
  <c r="B960" i="10"/>
  <c r="B961" i="10"/>
  <c r="B962" i="10"/>
  <c r="B963" i="10"/>
  <c r="B964" i="10"/>
  <c r="B965" i="10"/>
  <c r="B966" i="10"/>
  <c r="B967" i="10"/>
  <c r="B968" i="10"/>
  <c r="B969" i="10"/>
  <c r="B970" i="10"/>
  <c r="B971" i="10"/>
  <c r="B972" i="10"/>
  <c r="B973" i="10"/>
  <c r="B974" i="10"/>
  <c r="B975" i="10"/>
  <c r="B976" i="10"/>
  <c r="B977" i="10"/>
  <c r="B978" i="10"/>
  <c r="B979" i="10"/>
  <c r="B980" i="10"/>
  <c r="B981" i="10"/>
  <c r="B982" i="10"/>
  <c r="B983" i="10"/>
  <c r="B984" i="10"/>
  <c r="B985" i="10"/>
  <c r="B986" i="10"/>
  <c r="B987" i="10"/>
  <c r="B988" i="10"/>
  <c r="B989" i="10"/>
  <c r="B990" i="10"/>
  <c r="B991" i="10"/>
  <c r="B992" i="10"/>
  <c r="B993" i="10"/>
  <c r="B994" i="10"/>
  <c r="B995" i="10"/>
  <c r="B996" i="10"/>
  <c r="B997" i="10"/>
  <c r="B998" i="10"/>
  <c r="B999" i="10"/>
  <c r="B1000" i="10"/>
  <c r="B1001" i="10"/>
  <c r="B1002" i="10"/>
  <c r="B1003" i="10"/>
  <c r="B1004" i="10"/>
  <c r="B1005" i="10"/>
  <c r="B1006" i="10"/>
  <c r="B1007" i="10"/>
  <c r="B1008" i="10"/>
  <c r="B1009" i="10"/>
  <c r="B1010" i="10"/>
  <c r="B1011" i="10"/>
  <c r="B1012" i="10"/>
  <c r="B1013" i="10"/>
  <c r="B1014" i="10"/>
  <c r="B1015" i="10"/>
  <c r="B1016" i="10"/>
  <c r="B1017" i="10"/>
  <c r="B1018" i="10"/>
  <c r="B1019" i="10"/>
  <c r="B1020" i="10"/>
  <c r="B1021" i="10"/>
  <c r="B1022" i="10"/>
  <c r="B1023" i="10"/>
  <c r="B1024" i="10"/>
  <c r="B1025" i="10"/>
  <c r="B1026" i="10"/>
  <c r="B1027" i="10"/>
  <c r="B1028" i="10"/>
  <c r="B1029" i="10"/>
  <c r="B1030" i="10"/>
  <c r="B1031" i="10"/>
  <c r="B1032" i="10"/>
  <c r="B1033" i="10"/>
  <c r="B1034" i="10"/>
  <c r="B1035" i="10"/>
  <c r="B1036" i="10"/>
  <c r="B1037" i="10"/>
  <c r="B1038" i="10"/>
  <c r="B1039" i="10"/>
  <c r="B1040" i="10"/>
  <c r="B1041" i="10"/>
  <c r="B1042" i="10"/>
  <c r="B1043" i="10"/>
  <c r="B1044" i="10"/>
  <c r="B1045" i="10"/>
  <c r="B1046" i="10"/>
  <c r="B1047" i="10"/>
  <c r="B1048" i="10"/>
  <c r="B1049" i="10"/>
  <c r="B1050" i="10"/>
  <c r="B1051" i="10"/>
  <c r="B1052" i="10"/>
  <c r="B1053" i="10"/>
  <c r="B1054" i="10"/>
  <c r="B1055" i="10"/>
  <c r="B1056" i="10"/>
  <c r="B1057" i="10"/>
  <c r="B1058" i="10"/>
  <c r="B1059" i="10"/>
  <c r="B1060" i="10"/>
  <c r="B1061" i="10"/>
  <c r="B1062" i="10"/>
  <c r="B1063" i="10"/>
  <c r="B1064" i="10"/>
  <c r="B1065" i="10"/>
  <c r="B1066" i="10"/>
  <c r="B1067" i="10"/>
  <c r="B1068" i="10"/>
  <c r="B1069" i="10"/>
  <c r="B1070" i="10"/>
  <c r="B1071" i="10"/>
  <c r="B1072" i="10"/>
  <c r="B1073" i="10"/>
  <c r="B1074" i="10"/>
  <c r="B1075" i="10"/>
  <c r="B1076" i="10"/>
  <c r="B1077" i="10"/>
  <c r="B1078" i="10"/>
  <c r="B1079" i="10"/>
  <c r="B1080" i="10"/>
  <c r="B1081" i="10"/>
  <c r="B1082" i="10"/>
  <c r="B1083" i="10"/>
  <c r="B1084" i="10"/>
  <c r="B1085" i="10"/>
  <c r="B1086" i="10"/>
  <c r="B1087" i="10"/>
  <c r="B1088" i="10"/>
  <c r="B1089" i="10"/>
  <c r="B1090" i="10"/>
  <c r="B1091" i="10"/>
  <c r="B1092" i="10"/>
  <c r="B1093" i="10"/>
  <c r="B1094" i="10"/>
  <c r="B1095" i="10"/>
  <c r="B1096" i="10"/>
  <c r="B1097" i="10"/>
  <c r="B1098" i="10"/>
  <c r="B1099" i="10"/>
  <c r="B1100" i="10"/>
  <c r="B1101" i="10"/>
  <c r="B1102" i="10"/>
  <c r="B1103" i="10"/>
  <c r="B1104" i="10"/>
  <c r="B1105" i="10"/>
  <c r="B1106" i="10"/>
  <c r="B1107" i="10"/>
  <c r="B1108" i="10"/>
  <c r="B1109" i="10"/>
  <c r="B1110" i="10"/>
  <c r="B1111" i="10"/>
  <c r="B1112" i="10"/>
  <c r="B1113" i="10"/>
  <c r="B1114" i="10"/>
  <c r="B1115" i="10"/>
  <c r="B1116" i="10"/>
  <c r="B1117" i="10"/>
  <c r="B1118" i="10"/>
  <c r="B1119" i="10"/>
  <c r="B1120" i="10"/>
  <c r="B1121" i="10"/>
  <c r="B1122" i="10"/>
  <c r="B1123" i="10"/>
  <c r="B1124" i="10"/>
  <c r="B1125" i="10"/>
  <c r="B1126" i="10"/>
  <c r="B1127" i="10"/>
  <c r="B1128" i="10"/>
  <c r="B1129" i="10"/>
  <c r="B1130" i="10"/>
  <c r="B1131" i="10"/>
  <c r="B1132" i="10"/>
  <c r="B1133" i="10"/>
  <c r="B1134" i="10"/>
  <c r="B1135" i="10"/>
  <c r="B1136" i="10"/>
  <c r="B1137" i="10"/>
  <c r="B1138" i="10"/>
  <c r="B1139" i="10"/>
  <c r="B1140" i="10"/>
  <c r="B1141" i="10"/>
  <c r="B1142" i="10"/>
  <c r="B1143" i="10"/>
  <c r="B1144" i="10"/>
  <c r="B1145" i="10"/>
  <c r="B1146" i="10"/>
  <c r="B1147" i="10"/>
  <c r="B1148" i="10"/>
  <c r="B1149" i="10"/>
  <c r="B1150" i="10"/>
  <c r="B1151" i="10"/>
  <c r="B1152" i="10"/>
  <c r="B1153" i="10"/>
  <c r="B1154" i="10"/>
  <c r="B1155" i="10"/>
  <c r="B1156" i="10"/>
  <c r="B1157" i="10"/>
  <c r="B1158" i="10"/>
  <c r="B1159" i="10"/>
  <c r="B1160" i="10"/>
  <c r="B1161" i="10"/>
  <c r="B1162" i="10"/>
  <c r="B1163" i="10"/>
  <c r="B1164" i="10"/>
  <c r="B1165" i="10"/>
  <c r="B1166" i="10"/>
  <c r="B1167" i="10"/>
  <c r="B1168" i="10"/>
  <c r="B1169" i="10"/>
  <c r="B1170" i="10"/>
  <c r="B1171" i="10"/>
  <c r="B1172" i="10"/>
  <c r="B1173" i="10"/>
  <c r="B1174" i="10"/>
  <c r="B1175" i="10"/>
  <c r="B1176" i="10"/>
  <c r="B1177" i="10"/>
  <c r="B1178" i="10"/>
  <c r="B1179" i="10"/>
  <c r="B1180" i="10"/>
  <c r="B1181" i="10"/>
  <c r="B1182" i="10"/>
  <c r="B1183" i="10"/>
  <c r="B1184" i="10"/>
  <c r="B1185" i="10"/>
  <c r="B1186" i="10"/>
  <c r="B1187" i="10"/>
  <c r="B1188" i="10"/>
  <c r="B1189" i="10"/>
  <c r="B1190" i="10"/>
  <c r="B1191" i="10"/>
  <c r="B1192" i="10"/>
  <c r="B1193" i="10"/>
  <c r="B1194" i="10"/>
  <c r="B1195" i="10"/>
  <c r="B1196" i="10"/>
  <c r="B1197" i="10"/>
  <c r="B1198" i="10"/>
  <c r="B1199" i="10"/>
  <c r="B1200" i="10"/>
  <c r="B1201" i="10"/>
  <c r="B1202" i="10"/>
  <c r="B1203" i="10"/>
  <c r="B1204" i="10"/>
  <c r="B1205" i="10"/>
  <c r="B1206" i="10"/>
  <c r="B1207" i="10"/>
  <c r="B1208" i="10"/>
  <c r="B1209" i="10"/>
  <c r="B1210" i="10"/>
  <c r="B1211" i="10"/>
  <c r="B1212" i="10"/>
  <c r="B1213" i="10"/>
  <c r="B1214" i="10"/>
  <c r="B1215" i="10"/>
  <c r="B1216" i="10"/>
  <c r="B1217" i="10"/>
  <c r="B1218" i="10"/>
  <c r="B1219" i="10"/>
  <c r="B1220" i="10"/>
  <c r="B1221" i="10"/>
  <c r="B1222" i="10"/>
  <c r="B1223" i="10"/>
  <c r="B1224" i="10"/>
  <c r="B1225" i="10"/>
  <c r="B1226" i="10"/>
  <c r="B1227" i="10"/>
  <c r="B1228" i="10"/>
  <c r="B1229" i="10"/>
  <c r="B1230" i="10"/>
  <c r="B1231" i="10"/>
  <c r="B1232" i="10"/>
  <c r="B1233" i="10"/>
  <c r="B1234" i="10"/>
  <c r="B1235" i="10"/>
  <c r="B1236" i="10"/>
  <c r="B1237" i="10"/>
  <c r="B1238" i="10"/>
  <c r="B1239" i="10"/>
  <c r="B1240" i="10"/>
  <c r="B1241" i="10"/>
  <c r="B1242" i="10"/>
  <c r="B1243" i="10"/>
  <c r="B1244" i="10"/>
  <c r="B1245" i="10"/>
  <c r="B1246" i="10"/>
  <c r="B1247" i="10"/>
  <c r="B1248" i="10"/>
  <c r="B1249" i="10"/>
  <c r="B1250" i="10"/>
  <c r="B1251" i="10"/>
  <c r="B1252" i="10"/>
  <c r="B1253" i="10"/>
  <c r="B1254" i="10"/>
  <c r="B1255" i="10"/>
  <c r="B1256" i="10"/>
  <c r="B1257" i="10"/>
  <c r="B1258" i="10"/>
  <c r="B1259" i="10"/>
  <c r="B1260" i="10"/>
  <c r="B1261" i="10"/>
  <c r="B1262" i="10"/>
  <c r="B1263" i="10"/>
  <c r="B1264" i="10"/>
  <c r="B1265" i="10"/>
  <c r="B1266" i="10"/>
  <c r="B1267" i="10"/>
  <c r="B1268" i="10"/>
  <c r="B1269" i="10"/>
  <c r="B1270" i="10"/>
  <c r="B1271" i="10"/>
  <c r="B1272" i="10"/>
  <c r="B1273" i="10"/>
  <c r="B1274" i="10"/>
  <c r="B1275" i="10"/>
  <c r="B1276" i="10"/>
  <c r="B1277" i="10"/>
  <c r="B1278" i="10"/>
  <c r="B1279" i="10"/>
  <c r="B1280" i="10"/>
  <c r="B1281" i="10"/>
  <c r="B1282" i="10"/>
  <c r="B1283" i="10"/>
  <c r="B1284" i="10"/>
  <c r="B1285" i="10"/>
  <c r="B1286" i="10"/>
  <c r="B1287" i="10"/>
  <c r="B1288" i="10"/>
  <c r="B1289" i="10"/>
  <c r="B1290" i="10"/>
  <c r="B1291" i="10"/>
  <c r="B1292" i="10"/>
  <c r="B1293" i="10"/>
  <c r="B1294" i="10"/>
  <c r="B1295" i="10"/>
  <c r="B1296" i="10"/>
  <c r="B1297" i="10"/>
  <c r="B1298" i="10"/>
  <c r="B1299" i="10"/>
  <c r="B1300" i="10"/>
  <c r="B1301" i="10"/>
  <c r="B1302" i="10"/>
  <c r="B1303" i="10"/>
  <c r="B1304" i="10"/>
  <c r="B1305" i="10"/>
  <c r="B1306" i="10"/>
  <c r="B1307" i="10"/>
  <c r="B1308" i="10"/>
  <c r="B1309" i="10"/>
  <c r="B1310" i="10"/>
  <c r="B1311" i="10"/>
  <c r="B1312" i="10"/>
  <c r="B1313" i="10"/>
  <c r="B1314" i="10"/>
  <c r="B1315" i="10"/>
  <c r="B1316" i="10"/>
  <c r="B1317" i="10"/>
  <c r="B1318" i="10"/>
  <c r="B1319" i="10"/>
  <c r="B1320" i="10"/>
  <c r="B1321" i="10"/>
  <c r="B1322" i="10"/>
  <c r="B1323" i="10"/>
  <c r="B1324" i="10"/>
  <c r="B1325" i="10"/>
  <c r="B1326" i="10"/>
  <c r="B1327" i="10"/>
  <c r="B1328" i="10"/>
  <c r="B1329" i="10"/>
  <c r="B1330" i="10"/>
  <c r="B1331" i="10"/>
  <c r="B1332" i="10"/>
  <c r="B1333" i="10"/>
  <c r="B1334" i="10"/>
  <c r="B1335" i="10"/>
  <c r="B1336" i="10"/>
  <c r="B1337" i="10"/>
  <c r="B1338" i="10"/>
  <c r="B1339" i="10"/>
  <c r="B1340" i="10"/>
  <c r="B1341" i="10"/>
  <c r="B1342" i="10"/>
  <c r="B1343" i="10"/>
  <c r="B1344" i="10"/>
  <c r="B1345" i="10"/>
  <c r="B1346" i="10"/>
  <c r="B1347" i="10"/>
  <c r="B1348" i="10"/>
  <c r="B1349" i="10"/>
  <c r="B1350" i="10"/>
  <c r="B1351" i="10"/>
  <c r="B1352" i="10"/>
  <c r="B1353" i="10"/>
  <c r="B1354" i="10"/>
  <c r="B1355" i="10"/>
  <c r="B1356" i="10"/>
  <c r="B1357" i="10"/>
  <c r="B1358" i="10"/>
  <c r="B1359" i="10"/>
  <c r="B1360" i="10"/>
  <c r="B1361" i="10"/>
  <c r="B1362" i="10"/>
  <c r="B1363" i="10"/>
  <c r="B1364" i="10"/>
  <c r="B1365" i="10"/>
  <c r="B1366" i="10"/>
  <c r="B1367" i="10"/>
  <c r="B1368" i="10"/>
  <c r="B1369" i="10"/>
  <c r="B1370" i="10"/>
  <c r="B1371" i="10"/>
  <c r="B1372" i="10"/>
  <c r="B1373" i="10"/>
  <c r="B1374" i="10"/>
  <c r="B1375" i="10"/>
  <c r="B1376" i="10"/>
  <c r="B1377" i="10"/>
  <c r="B1378" i="10"/>
  <c r="B1379" i="10"/>
  <c r="B1380" i="10"/>
  <c r="B1381" i="10"/>
  <c r="B1382" i="10"/>
  <c r="B1383" i="10"/>
  <c r="B1384" i="10"/>
  <c r="B1385" i="10"/>
  <c r="B1386" i="10"/>
  <c r="B1387" i="10"/>
  <c r="B1388" i="10"/>
  <c r="B1389" i="10"/>
  <c r="B1390" i="10"/>
  <c r="B1391" i="10"/>
  <c r="B1392" i="10"/>
  <c r="B1393" i="10"/>
  <c r="B1394" i="10"/>
  <c r="B1395" i="10"/>
  <c r="B1396" i="10"/>
  <c r="B1397" i="10"/>
  <c r="B1398" i="10"/>
  <c r="B1399" i="10"/>
  <c r="B1400" i="10"/>
  <c r="B1401" i="10"/>
  <c r="B1402" i="10"/>
  <c r="B1403" i="10"/>
  <c r="B1404" i="10"/>
  <c r="B1405" i="10"/>
  <c r="L1402" i="10" l="1"/>
  <c r="I1402" i="10"/>
  <c r="L1394" i="10"/>
  <c r="I1394" i="10"/>
  <c r="O1394" i="10" s="1"/>
  <c r="L1386" i="10"/>
  <c r="O1386" i="10" s="1"/>
  <c r="I1386" i="10"/>
  <c r="L1378" i="10"/>
  <c r="I1378" i="10"/>
  <c r="L1370" i="10"/>
  <c r="I1370" i="10"/>
  <c r="L1362" i="10"/>
  <c r="I1362" i="10"/>
  <c r="I1354" i="10"/>
  <c r="L1354" i="10"/>
  <c r="L1346" i="10"/>
  <c r="I1346" i="10"/>
  <c r="I1338" i="10"/>
  <c r="L1338" i="10"/>
  <c r="O1338" i="10" s="1"/>
  <c r="I1330" i="10"/>
  <c r="L1330" i="10"/>
  <c r="I1322" i="10"/>
  <c r="L1322" i="10"/>
  <c r="L1314" i="10"/>
  <c r="I1314" i="10"/>
  <c r="I1306" i="10"/>
  <c r="L1306" i="10"/>
  <c r="O1306" i="10" s="1"/>
  <c r="L1298" i="10"/>
  <c r="I1298" i="10"/>
  <c r="I1290" i="10"/>
  <c r="L1290" i="10"/>
  <c r="I1282" i="10"/>
  <c r="L1282" i="10"/>
  <c r="I1274" i="10"/>
  <c r="L1274" i="10"/>
  <c r="I1266" i="10"/>
  <c r="L1266" i="10"/>
  <c r="I1258" i="10"/>
  <c r="L1258" i="10"/>
  <c r="O1258" i="10" s="1"/>
  <c r="I1250" i="10"/>
  <c r="L1250" i="10"/>
  <c r="I1242" i="10"/>
  <c r="L1242" i="10"/>
  <c r="O1242" i="10" s="1"/>
  <c r="I1234" i="10"/>
  <c r="L1234" i="10"/>
  <c r="L1226" i="10"/>
  <c r="O1226" i="10" s="1"/>
  <c r="I1226" i="10"/>
  <c r="I1218" i="10"/>
  <c r="L1218" i="10"/>
  <c r="L1210" i="10"/>
  <c r="I1210" i="10"/>
  <c r="I1202" i="10"/>
  <c r="L1202" i="10"/>
  <c r="O1202" i="10" s="1"/>
  <c r="I1194" i="10"/>
  <c r="L1194" i="10"/>
  <c r="L1186" i="10"/>
  <c r="I1186" i="10"/>
  <c r="I1178" i="10"/>
  <c r="L1178" i="10"/>
  <c r="O1178" i="10" s="1"/>
  <c r="L1170" i="10"/>
  <c r="I1170" i="10"/>
  <c r="L1162" i="10"/>
  <c r="O1162" i="10" s="1"/>
  <c r="I1162" i="10"/>
  <c r="L1154" i="10"/>
  <c r="I1154" i="10"/>
  <c r="I1146" i="10"/>
  <c r="L1146" i="10"/>
  <c r="L1138" i="10"/>
  <c r="O1138" i="10" s="1"/>
  <c r="I1138" i="10"/>
  <c r="L1130" i="10"/>
  <c r="I1130" i="10"/>
  <c r="I1122" i="10"/>
  <c r="L1122" i="10"/>
  <c r="O1122" i="10" s="1"/>
  <c r="L1114" i="10"/>
  <c r="I1114" i="10"/>
  <c r="I1106" i="10"/>
  <c r="L1106" i="10"/>
  <c r="I1098" i="10"/>
  <c r="L1098" i="10"/>
  <c r="L1090" i="10"/>
  <c r="I1090" i="10"/>
  <c r="L1082" i="10"/>
  <c r="I1082" i="10"/>
  <c r="L1074" i="10"/>
  <c r="O1074" i="10" s="1"/>
  <c r="I1074" i="10"/>
  <c r="I1066" i="10"/>
  <c r="L1066" i="10"/>
  <c r="I1058" i="10"/>
  <c r="L1058" i="10"/>
  <c r="L1050" i="10"/>
  <c r="I1050" i="10"/>
  <c r="L1042" i="10"/>
  <c r="O1042" i="10" s="1"/>
  <c r="I1042" i="10"/>
  <c r="L1034" i="10"/>
  <c r="O1034" i="10" s="1"/>
  <c r="I1034" i="10"/>
  <c r="L1026" i="10"/>
  <c r="I1026" i="10"/>
  <c r="I1018" i="10"/>
  <c r="L1018" i="10"/>
  <c r="O1018" i="10" s="1"/>
  <c r="I1010" i="10"/>
  <c r="L1010" i="10"/>
  <c r="I1002" i="10"/>
  <c r="L1002" i="10"/>
  <c r="L994" i="10"/>
  <c r="O994" i="10" s="1"/>
  <c r="I994" i="10"/>
  <c r="L986" i="10"/>
  <c r="I986" i="10"/>
  <c r="L978" i="10"/>
  <c r="I978" i="10"/>
  <c r="L970" i="10"/>
  <c r="O970" i="10" s="1"/>
  <c r="I970" i="10"/>
  <c r="I962" i="10"/>
  <c r="L962" i="10"/>
  <c r="I954" i="10"/>
  <c r="L954" i="10"/>
  <c r="O954" i="10" s="1"/>
  <c r="L946" i="10"/>
  <c r="I946" i="10"/>
  <c r="L938" i="10"/>
  <c r="O938" i="10" s="1"/>
  <c r="I938" i="10"/>
  <c r="I930" i="10"/>
  <c r="L930" i="10"/>
  <c r="O930" i="10" s="1"/>
  <c r="I922" i="10"/>
  <c r="L922" i="10"/>
  <c r="I914" i="10"/>
  <c r="L914" i="10"/>
  <c r="O914" i="10" s="1"/>
  <c r="I906" i="10"/>
  <c r="L906" i="10"/>
  <c r="O906" i="10" s="1"/>
  <c r="I898" i="10"/>
  <c r="L898" i="10"/>
  <c r="I890" i="10"/>
  <c r="L890" i="10"/>
  <c r="L882" i="10"/>
  <c r="O882" i="10" s="1"/>
  <c r="I882" i="10"/>
  <c r="L874" i="10"/>
  <c r="O874" i="10" s="1"/>
  <c r="I874" i="10"/>
  <c r="L866" i="10"/>
  <c r="I866" i="10"/>
  <c r="L858" i="10"/>
  <c r="I858" i="10"/>
  <c r="L850" i="10"/>
  <c r="I850" i="10"/>
  <c r="L842" i="10"/>
  <c r="I842" i="10"/>
  <c r="I834" i="10"/>
  <c r="L834" i="10"/>
  <c r="L826" i="10"/>
  <c r="I826" i="10"/>
  <c r="L818" i="10"/>
  <c r="I818" i="10"/>
  <c r="I810" i="10"/>
  <c r="L810" i="10"/>
  <c r="I802" i="10"/>
  <c r="L802" i="10"/>
  <c r="O802" i="10" s="1"/>
  <c r="I794" i="10"/>
  <c r="L794" i="10"/>
  <c r="O794" i="10" s="1"/>
  <c r="I786" i="10"/>
  <c r="L786" i="10"/>
  <c r="O786" i="10" s="1"/>
  <c r="L778" i="10"/>
  <c r="I778" i="10"/>
  <c r="I770" i="10"/>
  <c r="L770" i="10"/>
  <c r="I762" i="10"/>
  <c r="L762" i="10"/>
  <c r="O762" i="10" s="1"/>
  <c r="I754" i="10"/>
  <c r="L754" i="10"/>
  <c r="O754" i="10" s="1"/>
  <c r="I746" i="10"/>
  <c r="L746" i="10"/>
  <c r="L738" i="10"/>
  <c r="I738" i="10"/>
  <c r="I730" i="10"/>
  <c r="L730" i="10"/>
  <c r="O730" i="10" s="1"/>
  <c r="I722" i="10"/>
  <c r="L722" i="10"/>
  <c r="O722" i="10" s="1"/>
  <c r="L714" i="10"/>
  <c r="O714" i="10" s="1"/>
  <c r="I714" i="10"/>
  <c r="I706" i="10"/>
  <c r="L706" i="10"/>
  <c r="I698" i="10"/>
  <c r="L698" i="10"/>
  <c r="O698" i="10" s="1"/>
  <c r="L690" i="10"/>
  <c r="I690" i="10"/>
  <c r="O690" i="10" s="1"/>
  <c r="I682" i="10"/>
  <c r="L682" i="10"/>
  <c r="I674" i="10"/>
  <c r="L674" i="10"/>
  <c r="I666" i="10"/>
  <c r="L666" i="10"/>
  <c r="O666" i="10" s="1"/>
  <c r="I658" i="10"/>
  <c r="L658" i="10"/>
  <c r="O658" i="10" s="1"/>
  <c r="I650" i="10"/>
  <c r="L650" i="10"/>
  <c r="O650" i="10" s="1"/>
  <c r="I642" i="10"/>
  <c r="L642" i="10"/>
  <c r="O642" i="10" s="1"/>
  <c r="L634" i="10"/>
  <c r="I634" i="10"/>
  <c r="I626" i="10"/>
  <c r="L626" i="10"/>
  <c r="I618" i="10"/>
  <c r="L618" i="10"/>
  <c r="L610" i="10"/>
  <c r="I610" i="10"/>
  <c r="O610" i="10" s="1"/>
  <c r="L602" i="10"/>
  <c r="I602" i="10"/>
  <c r="L594" i="10"/>
  <c r="I594" i="10"/>
  <c r="I586" i="10"/>
  <c r="L586" i="10"/>
  <c r="O586" i="10" s="1"/>
  <c r="I578" i="10"/>
  <c r="L578" i="10"/>
  <c r="L570" i="10"/>
  <c r="I570" i="10"/>
  <c r="L562" i="10"/>
  <c r="I562" i="10"/>
  <c r="I554" i="10"/>
  <c r="L554" i="10"/>
  <c r="L546" i="10"/>
  <c r="I546" i="10"/>
  <c r="O546" i="10" s="1"/>
  <c r="I538" i="10"/>
  <c r="L538" i="10"/>
  <c r="I530" i="10"/>
  <c r="L530" i="10"/>
  <c r="O530" i="10" s="1"/>
  <c r="I522" i="10"/>
  <c r="L522" i="10"/>
  <c r="O522" i="10" s="1"/>
  <c r="L514" i="10"/>
  <c r="I514" i="10"/>
  <c r="I506" i="10"/>
  <c r="L506" i="10"/>
  <c r="I498" i="10"/>
  <c r="L498" i="10"/>
  <c r="O498" i="10" s="1"/>
  <c r="L490" i="10"/>
  <c r="O490" i="10" s="1"/>
  <c r="I490" i="10"/>
  <c r="L482" i="10"/>
  <c r="I482" i="10"/>
  <c r="O482" i="10" s="1"/>
  <c r="L474" i="10"/>
  <c r="I474" i="10"/>
  <c r="I466" i="10"/>
  <c r="L466" i="10"/>
  <c r="I458" i="10"/>
  <c r="L458" i="10"/>
  <c r="I450" i="10"/>
  <c r="L450" i="10"/>
  <c r="I442" i="10"/>
  <c r="L442" i="10"/>
  <c r="O442" i="10" s="1"/>
  <c r="L434" i="10"/>
  <c r="I434" i="10"/>
  <c r="I1411" i="10"/>
  <c r="L1411" i="10"/>
  <c r="L1419" i="10"/>
  <c r="I1419" i="10"/>
  <c r="L1427" i="10"/>
  <c r="I1427" i="10"/>
  <c r="L1435" i="10"/>
  <c r="I1435" i="10"/>
  <c r="O1435" i="10" s="1"/>
  <c r="L1443" i="10"/>
  <c r="I1443" i="10"/>
  <c r="I1451" i="10"/>
  <c r="L1451" i="10"/>
  <c r="I1459" i="10"/>
  <c r="L1459" i="10"/>
  <c r="O1459" i="10" s="1"/>
  <c r="L1467" i="10"/>
  <c r="I1467" i="10"/>
  <c r="L1474" i="10"/>
  <c r="I1474" i="10"/>
  <c r="L1482" i="10"/>
  <c r="O1482" i="10" s="1"/>
  <c r="I1482" i="10"/>
  <c r="L1490" i="10"/>
  <c r="I1490" i="10"/>
  <c r="O1490" i="10" s="1"/>
  <c r="I1498" i="10"/>
  <c r="L1498" i="10"/>
  <c r="L1506" i="10"/>
  <c r="I1506" i="10"/>
  <c r="I1514" i="10"/>
  <c r="L1514" i="10"/>
  <c r="L1522" i="10"/>
  <c r="I1522" i="10"/>
  <c r="I1395" i="10"/>
  <c r="L1395" i="10"/>
  <c r="O1395" i="10" s="1"/>
  <c r="L1363" i="10"/>
  <c r="I1363" i="10"/>
  <c r="I1323" i="10"/>
  <c r="L1323" i="10"/>
  <c r="L1123" i="10"/>
  <c r="O1123" i="10" s="1"/>
  <c r="I1123" i="10"/>
  <c r="I1083" i="10"/>
  <c r="L1083" i="10"/>
  <c r="L1043" i="10"/>
  <c r="I1043" i="10"/>
  <c r="L995" i="10"/>
  <c r="I995" i="10"/>
  <c r="L939" i="10"/>
  <c r="I939" i="10"/>
  <c r="L875" i="10"/>
  <c r="I875" i="10"/>
  <c r="I835" i="10"/>
  <c r="L835" i="10"/>
  <c r="O835" i="10" s="1"/>
  <c r="I787" i="10"/>
  <c r="L787" i="10"/>
  <c r="O787" i="10" s="1"/>
  <c r="L739" i="10"/>
  <c r="O739" i="10" s="1"/>
  <c r="I739" i="10"/>
  <c r="I683" i="10"/>
  <c r="L683" i="10"/>
  <c r="I627" i="10"/>
  <c r="L627" i="10"/>
  <c r="I587" i="10"/>
  <c r="L587" i="10"/>
  <c r="O587" i="10" s="1"/>
  <c r="L547" i="10"/>
  <c r="I547" i="10"/>
  <c r="L491" i="10"/>
  <c r="I491" i="10"/>
  <c r="I451" i="10"/>
  <c r="L451" i="10"/>
  <c r="O451" i="10" s="1"/>
  <c r="L1426" i="10"/>
  <c r="O1426" i="10" s="1"/>
  <c r="I1426" i="10"/>
  <c r="L1466" i="10"/>
  <c r="I1466" i="10"/>
  <c r="I1513" i="10"/>
  <c r="L1513" i="10"/>
  <c r="L1385" i="10"/>
  <c r="I1385" i="10"/>
  <c r="O1385" i="10" s="1"/>
  <c r="L1345" i="10"/>
  <c r="I1345" i="10"/>
  <c r="I1297" i="10"/>
  <c r="L1297" i="10"/>
  <c r="O1297" i="10" s="1"/>
  <c r="I1249" i="10"/>
  <c r="L1249" i="10"/>
  <c r="L1201" i="10"/>
  <c r="I1201" i="10"/>
  <c r="L1153" i="10"/>
  <c r="I1153" i="10"/>
  <c r="L1089" i="10"/>
  <c r="O1089" i="10" s="1"/>
  <c r="I1089" i="10"/>
  <c r="L1049" i="10"/>
  <c r="I1049" i="10"/>
  <c r="I1017" i="10"/>
  <c r="L1017" i="10"/>
  <c r="L969" i="10"/>
  <c r="I969" i="10"/>
  <c r="I929" i="10"/>
  <c r="L929" i="10"/>
  <c r="I881" i="10"/>
  <c r="L881" i="10"/>
  <c r="I841" i="10"/>
  <c r="L841" i="10"/>
  <c r="I801" i="10"/>
  <c r="L801" i="10"/>
  <c r="O801" i="10" s="1"/>
  <c r="I761" i="10"/>
  <c r="L761" i="10"/>
  <c r="I721" i="10"/>
  <c r="L721" i="10"/>
  <c r="I681" i="10"/>
  <c r="L681" i="10"/>
  <c r="O681" i="10" s="1"/>
  <c r="I641" i="10"/>
  <c r="L641" i="10"/>
  <c r="L609" i="10"/>
  <c r="I609" i="10"/>
  <c r="I577" i="10"/>
  <c r="L577" i="10"/>
  <c r="L545" i="10"/>
  <c r="I545" i="10"/>
  <c r="L513" i="10"/>
  <c r="O513" i="10" s="1"/>
  <c r="I513" i="10"/>
  <c r="L481" i="10"/>
  <c r="O481" i="10" s="1"/>
  <c r="I481" i="10"/>
  <c r="I449" i="10"/>
  <c r="L449" i="10"/>
  <c r="L1420" i="10"/>
  <c r="I1420" i="10"/>
  <c r="I1452" i="10"/>
  <c r="L1452" i="10"/>
  <c r="L1507" i="10"/>
  <c r="O1507" i="10" s="1"/>
  <c r="I1507" i="10"/>
  <c r="I1243" i="10"/>
  <c r="L1243" i="10"/>
  <c r="O1243" i="10" s="1"/>
  <c r="L1187" i="10"/>
  <c r="I1187" i="10"/>
  <c r="I1147" i="10"/>
  <c r="L1147" i="10"/>
  <c r="I1075" i="10"/>
  <c r="L1075" i="10"/>
  <c r="L1027" i="10"/>
  <c r="I1027" i="10"/>
  <c r="O1027" i="10" s="1"/>
  <c r="L979" i="10"/>
  <c r="I979" i="10"/>
  <c r="I923" i="10"/>
  <c r="L923" i="10"/>
  <c r="L883" i="10"/>
  <c r="I883" i="10"/>
  <c r="I827" i="10"/>
  <c r="L827" i="10"/>
  <c r="O827" i="10" s="1"/>
  <c r="I779" i="10"/>
  <c r="L779" i="10"/>
  <c r="I723" i="10"/>
  <c r="L723" i="10"/>
  <c r="I675" i="10"/>
  <c r="L675" i="10"/>
  <c r="O675" i="10" s="1"/>
  <c r="L635" i="10"/>
  <c r="I635" i="10"/>
  <c r="I579" i="10"/>
  <c r="L579" i="10"/>
  <c r="I531" i="10"/>
  <c r="L531" i="10"/>
  <c r="O531" i="10" s="1"/>
  <c r="L483" i="10"/>
  <c r="I483" i="10"/>
  <c r="I443" i="10"/>
  <c r="L443" i="10"/>
  <c r="O443" i="10" s="1"/>
  <c r="L1434" i="10"/>
  <c r="O1434" i="10" s="1"/>
  <c r="I1434" i="10"/>
  <c r="L1473" i="10"/>
  <c r="I1473" i="10"/>
  <c r="L1521" i="10"/>
  <c r="I1521" i="10"/>
  <c r="L1393" i="10"/>
  <c r="I1393" i="10"/>
  <c r="I1353" i="10"/>
  <c r="L1353" i="10"/>
  <c r="O1353" i="10" s="1"/>
  <c r="I1289" i="10"/>
  <c r="L1289" i="10"/>
  <c r="I1241" i="10"/>
  <c r="L1241" i="10"/>
  <c r="L1193" i="10"/>
  <c r="I1193" i="10"/>
  <c r="L1137" i="10"/>
  <c r="I1137" i="10"/>
  <c r="I1097" i="10"/>
  <c r="L1097" i="10"/>
  <c r="I1057" i="10"/>
  <c r="L1057" i="10"/>
  <c r="I1009" i="10"/>
  <c r="L1009" i="10"/>
  <c r="L977" i="10"/>
  <c r="I977" i="10"/>
  <c r="I921" i="10"/>
  <c r="L921" i="10"/>
  <c r="L873" i="10"/>
  <c r="O873" i="10" s="1"/>
  <c r="I873" i="10"/>
  <c r="I833" i="10"/>
  <c r="L833" i="10"/>
  <c r="I793" i="10"/>
  <c r="L793" i="10"/>
  <c r="I753" i="10"/>
  <c r="L753" i="10"/>
  <c r="O753" i="10" s="1"/>
  <c r="L713" i="10"/>
  <c r="O713" i="10" s="1"/>
  <c r="I713" i="10"/>
  <c r="I673" i="10"/>
  <c r="L673" i="10"/>
  <c r="O673" i="10" s="1"/>
  <c r="I649" i="10"/>
  <c r="L649" i="10"/>
  <c r="I601" i="10"/>
  <c r="L601" i="10"/>
  <c r="I569" i="10"/>
  <c r="L569" i="10"/>
  <c r="O569" i="10" s="1"/>
  <c r="I537" i="10"/>
  <c r="L537" i="10"/>
  <c r="I505" i="10"/>
  <c r="L505" i="10"/>
  <c r="L473" i="10"/>
  <c r="O473" i="10" s="1"/>
  <c r="I473" i="10"/>
  <c r="I441" i="10"/>
  <c r="L441" i="10"/>
  <c r="O441" i="10" s="1"/>
  <c r="I1428" i="10"/>
  <c r="L1428" i="10"/>
  <c r="O1428" i="10" s="1"/>
  <c r="I1460" i="10"/>
  <c r="L1460" i="10"/>
  <c r="O1460" i="10" s="1"/>
  <c r="I1515" i="10"/>
  <c r="L1515" i="10"/>
  <c r="L1384" i="10"/>
  <c r="O1384" i="10" s="1"/>
  <c r="I1384" i="10"/>
  <c r="L1344" i="10"/>
  <c r="I1344" i="10"/>
  <c r="I1256" i="10"/>
  <c r="L1256" i="10"/>
  <c r="I728" i="10"/>
  <c r="L728" i="10"/>
  <c r="L1403" i="10"/>
  <c r="O1403" i="10" s="1"/>
  <c r="I1403" i="10"/>
  <c r="L1379" i="10"/>
  <c r="I1379" i="10"/>
  <c r="I1355" i="10"/>
  <c r="L1355" i="10"/>
  <c r="O1355" i="10" s="1"/>
  <c r="I1339" i="10"/>
  <c r="L1339" i="10"/>
  <c r="L1315" i="10"/>
  <c r="O1315" i="10" s="1"/>
  <c r="I1315" i="10"/>
  <c r="L1299" i="10"/>
  <c r="I1299" i="10"/>
  <c r="L1283" i="10"/>
  <c r="I1283" i="10"/>
  <c r="I1267" i="10"/>
  <c r="L1267" i="10"/>
  <c r="I1251" i="10"/>
  <c r="L1251" i="10"/>
  <c r="L1227" i="10"/>
  <c r="I1227" i="10"/>
  <c r="I1115" i="10"/>
  <c r="L1115" i="10"/>
  <c r="I1067" i="10"/>
  <c r="L1067" i="10"/>
  <c r="I1019" i="10"/>
  <c r="L1019" i="10"/>
  <c r="L971" i="10"/>
  <c r="I971" i="10"/>
  <c r="I931" i="10"/>
  <c r="L931" i="10"/>
  <c r="I891" i="10"/>
  <c r="L891" i="10"/>
  <c r="O891" i="10" s="1"/>
  <c r="L859" i="10"/>
  <c r="O859" i="10" s="1"/>
  <c r="I859" i="10"/>
  <c r="I811" i="10"/>
  <c r="L811" i="10"/>
  <c r="O811" i="10" s="1"/>
  <c r="I763" i="10"/>
  <c r="L763" i="10"/>
  <c r="I731" i="10"/>
  <c r="L731" i="10"/>
  <c r="L691" i="10"/>
  <c r="O691" i="10" s="1"/>
  <c r="I691" i="10"/>
  <c r="I659" i="10"/>
  <c r="L659" i="10"/>
  <c r="O659" i="10" s="1"/>
  <c r="L611" i="10"/>
  <c r="I611" i="10"/>
  <c r="L571" i="10"/>
  <c r="I571" i="10"/>
  <c r="I539" i="10"/>
  <c r="L539" i="10"/>
  <c r="L515" i="10"/>
  <c r="I515" i="10"/>
  <c r="L475" i="10"/>
  <c r="I475" i="10"/>
  <c r="L435" i="10"/>
  <c r="O435" i="10" s="1"/>
  <c r="I435" i="10"/>
  <c r="I1442" i="10"/>
  <c r="L1442" i="10"/>
  <c r="L1489" i="10"/>
  <c r="I1489" i="10"/>
  <c r="L1377" i="10"/>
  <c r="I1377" i="10"/>
  <c r="I1337" i="10"/>
  <c r="L1337" i="10"/>
  <c r="I1305" i="10"/>
  <c r="L1305" i="10"/>
  <c r="I1265" i="10"/>
  <c r="L1265" i="10"/>
  <c r="I1217" i="10"/>
  <c r="L1217" i="10"/>
  <c r="O1217" i="10" s="1"/>
  <c r="L1185" i="10"/>
  <c r="I1185" i="10"/>
  <c r="I1145" i="10"/>
  <c r="L1145" i="10"/>
  <c r="I1113" i="10"/>
  <c r="L1113" i="10"/>
  <c r="O1113" i="10" s="1"/>
  <c r="L1065" i="10"/>
  <c r="I1065" i="10"/>
  <c r="L1025" i="10"/>
  <c r="O1025" i="10" s="1"/>
  <c r="I1025" i="10"/>
  <c r="L985" i="10"/>
  <c r="I985" i="10"/>
  <c r="I961" i="10"/>
  <c r="L961" i="10"/>
  <c r="I913" i="10"/>
  <c r="L913" i="10"/>
  <c r="I889" i="10"/>
  <c r="L889" i="10"/>
  <c r="L849" i="10"/>
  <c r="O849" i="10" s="1"/>
  <c r="I849" i="10"/>
  <c r="I809" i="10"/>
  <c r="L809" i="10"/>
  <c r="O809" i="10" s="1"/>
  <c r="L769" i="10"/>
  <c r="I769" i="10"/>
  <c r="I729" i="10"/>
  <c r="L729" i="10"/>
  <c r="I689" i="10"/>
  <c r="L689" i="10"/>
  <c r="I617" i="10"/>
  <c r="L617" i="10"/>
  <c r="O617" i="10" s="1"/>
  <c r="L1483" i="10"/>
  <c r="O1483" i="10" s="1"/>
  <c r="I1483" i="10"/>
  <c r="L1376" i="10"/>
  <c r="I1376" i="10"/>
  <c r="L1368" i="10"/>
  <c r="I1368" i="10"/>
  <c r="I1336" i="10"/>
  <c r="L1336" i="10"/>
  <c r="L1312" i="10"/>
  <c r="I1312" i="10"/>
  <c r="O1312" i="10" s="1"/>
  <c r="L1288" i="10"/>
  <c r="I1288" i="10"/>
  <c r="L1264" i="10"/>
  <c r="O1264" i="10" s="1"/>
  <c r="I1264" i="10"/>
  <c r="I1232" i="10"/>
  <c r="L1232" i="10"/>
  <c r="L1224" i="10"/>
  <c r="I1224" i="10"/>
  <c r="I1200" i="10"/>
  <c r="L1200" i="10"/>
  <c r="L1160" i="10"/>
  <c r="O1160" i="10" s="1"/>
  <c r="I1160" i="10"/>
  <c r="L1120" i="10"/>
  <c r="I1120" i="10"/>
  <c r="I1096" i="10"/>
  <c r="L1096" i="10"/>
  <c r="O1096" i="10" s="1"/>
  <c r="I1072" i="10"/>
  <c r="L1072" i="10"/>
  <c r="L1048" i="10"/>
  <c r="O1048" i="10" s="1"/>
  <c r="I1048" i="10"/>
  <c r="I1040" i="10"/>
  <c r="L1040" i="10"/>
  <c r="O1040" i="10" s="1"/>
  <c r="I1016" i="10"/>
  <c r="L1016" i="10"/>
  <c r="L992" i="10"/>
  <c r="O992" i="10" s="1"/>
  <c r="I992" i="10"/>
  <c r="L968" i="10"/>
  <c r="I968" i="10"/>
  <c r="I944" i="10"/>
  <c r="L944" i="10"/>
  <c r="O944" i="10" s="1"/>
  <c r="L936" i="10"/>
  <c r="I936" i="10"/>
  <c r="I912" i="10"/>
  <c r="L912" i="10"/>
  <c r="I888" i="10"/>
  <c r="L888" i="10"/>
  <c r="O888" i="10" s="1"/>
  <c r="L864" i="10"/>
  <c r="I864" i="10"/>
  <c r="I840" i="10"/>
  <c r="L840" i="10"/>
  <c r="O840" i="10" s="1"/>
  <c r="L816" i="10"/>
  <c r="I816" i="10"/>
  <c r="I808" i="10"/>
  <c r="L808" i="10"/>
  <c r="L776" i="10"/>
  <c r="I776" i="10"/>
  <c r="L712" i="10"/>
  <c r="I712" i="10"/>
  <c r="I648" i="10"/>
  <c r="L648" i="10"/>
  <c r="O648" i="10" s="1"/>
  <c r="I632" i="10"/>
  <c r="L632" i="10"/>
  <c r="O632" i="10" s="1"/>
  <c r="I600" i="10"/>
  <c r="L600" i="10"/>
  <c r="O600" i="10" s="1"/>
  <c r="I576" i="10"/>
  <c r="L576" i="10"/>
  <c r="O576" i="10" s="1"/>
  <c r="I552" i="10"/>
  <c r="L552" i="10"/>
  <c r="I528" i="10"/>
  <c r="L528" i="10"/>
  <c r="O528" i="10" s="1"/>
  <c r="L504" i="10"/>
  <c r="I504" i="10"/>
  <c r="L472" i="10"/>
  <c r="I472" i="10"/>
  <c r="I448" i="10"/>
  <c r="L448" i="10"/>
  <c r="L432" i="10"/>
  <c r="I432" i="10"/>
  <c r="L1421" i="10"/>
  <c r="I1421" i="10"/>
  <c r="I1429" i="10"/>
  <c r="L1429" i="10"/>
  <c r="O1429" i="10" s="1"/>
  <c r="L1437" i="10"/>
  <c r="I1437" i="10"/>
  <c r="L1445" i="10"/>
  <c r="I1445" i="10"/>
  <c r="I1461" i="10"/>
  <c r="L1461" i="10"/>
  <c r="L1476" i="10"/>
  <c r="I1476" i="10"/>
  <c r="L1484" i="10"/>
  <c r="I1484" i="10"/>
  <c r="L1492" i="10"/>
  <c r="I1492" i="10"/>
  <c r="I1500" i="10"/>
  <c r="L1500" i="10"/>
  <c r="L1508" i="10"/>
  <c r="I1508" i="10"/>
  <c r="I1516" i="10"/>
  <c r="L1516" i="10"/>
  <c r="L1524" i="10"/>
  <c r="O1524" i="10" s="1"/>
  <c r="I1524" i="10"/>
  <c r="L1399" i="10"/>
  <c r="I1399" i="10"/>
  <c r="I1391" i="10"/>
  <c r="L1391" i="10"/>
  <c r="L1383" i="10"/>
  <c r="I1383" i="10"/>
  <c r="L1375" i="10"/>
  <c r="I1375" i="10"/>
  <c r="L1367" i="10"/>
  <c r="I1367" i="10"/>
  <c r="I1359" i="10"/>
  <c r="L1359" i="10"/>
  <c r="I1351" i="10"/>
  <c r="L1351" i="10"/>
  <c r="L1343" i="10"/>
  <c r="I1343" i="10"/>
  <c r="L1335" i="10"/>
  <c r="I1335" i="10"/>
  <c r="L1327" i="10"/>
  <c r="I1327" i="10"/>
  <c r="I1319" i="10"/>
  <c r="L1319" i="10"/>
  <c r="L1311" i="10"/>
  <c r="O1311" i="10" s="1"/>
  <c r="I1311" i="10"/>
  <c r="I1303" i="10"/>
  <c r="L1303" i="10"/>
  <c r="L1295" i="10"/>
  <c r="I1295" i="10"/>
  <c r="L1287" i="10"/>
  <c r="I1287" i="10"/>
  <c r="L1279" i="10"/>
  <c r="O1279" i="10" s="1"/>
  <c r="I1279" i="10"/>
  <c r="I1271" i="10"/>
  <c r="L1271" i="10"/>
  <c r="L1263" i="10"/>
  <c r="I1263" i="10"/>
  <c r="I1255" i="10"/>
  <c r="L1255" i="10"/>
  <c r="O1255" i="10" s="1"/>
  <c r="I1247" i="10"/>
  <c r="L1247" i="10"/>
  <c r="I1239" i="10"/>
  <c r="L1239" i="10"/>
  <c r="L1231" i="10"/>
  <c r="I1231" i="10"/>
  <c r="I1223" i="10"/>
  <c r="L1223" i="10"/>
  <c r="O1223" i="10" s="1"/>
  <c r="I1215" i="10"/>
  <c r="L1215" i="10"/>
  <c r="L1207" i="10"/>
  <c r="I1207" i="10"/>
  <c r="L1199" i="10"/>
  <c r="I1199" i="10"/>
  <c r="L1191" i="10"/>
  <c r="I1191" i="10"/>
  <c r="I1183" i="10"/>
  <c r="L1183" i="10"/>
  <c r="I1175" i="10"/>
  <c r="L1175" i="10"/>
  <c r="O1175" i="10" s="1"/>
  <c r="L1167" i="10"/>
  <c r="I1167" i="10"/>
  <c r="I1159" i="10"/>
  <c r="L1159" i="10"/>
  <c r="I1151" i="10"/>
  <c r="L1151" i="10"/>
  <c r="L1143" i="10"/>
  <c r="I1143" i="10"/>
  <c r="L1135" i="10"/>
  <c r="I1135" i="10"/>
  <c r="L1127" i="10"/>
  <c r="O1127" i="10" s="1"/>
  <c r="I1127" i="10"/>
  <c r="L1119" i="10"/>
  <c r="O1119" i="10" s="1"/>
  <c r="I1119" i="10"/>
  <c r="L1111" i="10"/>
  <c r="I1111" i="10"/>
  <c r="I1103" i="10"/>
  <c r="L1103" i="10"/>
  <c r="O1103" i="10" s="1"/>
  <c r="L1095" i="10"/>
  <c r="O1095" i="10" s="1"/>
  <c r="I1095" i="10"/>
  <c r="I1087" i="10"/>
  <c r="L1087" i="10"/>
  <c r="I1079" i="10"/>
  <c r="L1079" i="10"/>
  <c r="O1079" i="10" s="1"/>
  <c r="I1071" i="10"/>
  <c r="L1071" i="10"/>
  <c r="O1071" i="10" s="1"/>
  <c r="L1063" i="10"/>
  <c r="I1063" i="10"/>
  <c r="I1055" i="10"/>
  <c r="L1055" i="10"/>
  <c r="L1047" i="10"/>
  <c r="I1047" i="10"/>
  <c r="I1039" i="10"/>
  <c r="L1039" i="10"/>
  <c r="O1039" i="10" s="1"/>
  <c r="L1031" i="10"/>
  <c r="O1031" i="10" s="1"/>
  <c r="I1031" i="10"/>
  <c r="I1023" i="10"/>
  <c r="L1023" i="10"/>
  <c r="O1023" i="10" s="1"/>
  <c r="I1015" i="10"/>
  <c r="L1015" i="10"/>
  <c r="O1015" i="10" s="1"/>
  <c r="I1007" i="10"/>
  <c r="L1007" i="10"/>
  <c r="L999" i="10"/>
  <c r="I999" i="10"/>
  <c r="L991" i="10"/>
  <c r="I991" i="10"/>
  <c r="L983" i="10"/>
  <c r="I983" i="10"/>
  <c r="I975" i="10"/>
  <c r="L975" i="10"/>
  <c r="O975" i="10" s="1"/>
  <c r="L967" i="10"/>
  <c r="I967" i="10"/>
  <c r="I959" i="10"/>
  <c r="L959" i="10"/>
  <c r="I951" i="10"/>
  <c r="L951" i="10"/>
  <c r="O951" i="10" s="1"/>
  <c r="L943" i="10"/>
  <c r="I943" i="10"/>
  <c r="I935" i="10"/>
  <c r="L935" i="10"/>
  <c r="I927" i="10"/>
  <c r="L927" i="10"/>
  <c r="O927" i="10" s="1"/>
  <c r="L919" i="10"/>
  <c r="I919" i="10"/>
  <c r="I911" i="10"/>
  <c r="L911" i="10"/>
  <c r="O911" i="10" s="1"/>
  <c r="L903" i="10"/>
  <c r="O903" i="10" s="1"/>
  <c r="I903" i="10"/>
  <c r="L895" i="10"/>
  <c r="O895" i="10" s="1"/>
  <c r="I895" i="10"/>
  <c r="I887" i="10"/>
  <c r="L887" i="10"/>
  <c r="L879" i="10"/>
  <c r="I879" i="10"/>
  <c r="L871" i="10"/>
  <c r="O871" i="10" s="1"/>
  <c r="I871" i="10"/>
  <c r="L863" i="10"/>
  <c r="I863" i="10"/>
  <c r="L855" i="10"/>
  <c r="I855" i="10"/>
  <c r="O855" i="10" s="1"/>
  <c r="L847" i="10"/>
  <c r="I847" i="10"/>
  <c r="L839" i="10"/>
  <c r="I839" i="10"/>
  <c r="I831" i="10"/>
  <c r="L831" i="10"/>
  <c r="L823" i="10"/>
  <c r="I823" i="10"/>
  <c r="L815" i="10"/>
  <c r="I815" i="10"/>
  <c r="I807" i="10"/>
  <c r="L807" i="10"/>
  <c r="O807" i="10" s="1"/>
  <c r="I799" i="10"/>
  <c r="L799" i="10"/>
  <c r="O799" i="10" s="1"/>
  <c r="I791" i="10"/>
  <c r="L791" i="10"/>
  <c r="I783" i="10"/>
  <c r="L783" i="10"/>
  <c r="L775" i="10"/>
  <c r="O775" i="10" s="1"/>
  <c r="I775" i="10"/>
  <c r="L767" i="10"/>
  <c r="I767" i="10"/>
  <c r="I759" i="10"/>
  <c r="L759" i="10"/>
  <c r="I751" i="10"/>
  <c r="L751" i="10"/>
  <c r="L743" i="10"/>
  <c r="O743" i="10" s="1"/>
  <c r="I743" i="10"/>
  <c r="L735" i="10"/>
  <c r="I735" i="10"/>
  <c r="I727" i="10"/>
  <c r="L727" i="10"/>
  <c r="O727" i="10" s="1"/>
  <c r="I719" i="10"/>
  <c r="L719" i="10"/>
  <c r="L711" i="10"/>
  <c r="I711" i="10"/>
  <c r="I703" i="10"/>
  <c r="L703" i="10"/>
  <c r="O703" i="10" s="1"/>
  <c r="L695" i="10"/>
  <c r="I695" i="10"/>
  <c r="I687" i="10"/>
  <c r="L687" i="10"/>
  <c r="I679" i="10"/>
  <c r="L679" i="10"/>
  <c r="I671" i="10"/>
  <c r="L671" i="10"/>
  <c r="I663" i="10"/>
  <c r="L663" i="10"/>
  <c r="O663" i="10" s="1"/>
  <c r="I655" i="10"/>
  <c r="L655" i="10"/>
  <c r="I647" i="10"/>
  <c r="L647" i="10"/>
  <c r="O647" i="10" s="1"/>
  <c r="L639" i="10"/>
  <c r="O639" i="10" s="1"/>
  <c r="I639" i="10"/>
  <c r="I631" i="10"/>
  <c r="L631" i="10"/>
  <c r="O631" i="10" s="1"/>
  <c r="I623" i="10"/>
  <c r="L623" i="10"/>
  <c r="I615" i="10"/>
  <c r="L615" i="10"/>
  <c r="L607" i="10"/>
  <c r="I607" i="10"/>
  <c r="L599" i="10"/>
  <c r="I599" i="10"/>
  <c r="L591" i="10"/>
  <c r="O591" i="10" s="1"/>
  <c r="I591" i="10"/>
  <c r="I583" i="10"/>
  <c r="L583" i="10"/>
  <c r="O583" i="10" s="1"/>
  <c r="I575" i="10"/>
  <c r="L575" i="10"/>
  <c r="O575" i="10" s="1"/>
  <c r="I567" i="10"/>
  <c r="L567" i="10"/>
  <c r="O567" i="10" s="1"/>
  <c r="I559" i="10"/>
  <c r="O559" i="10" s="1"/>
  <c r="L559" i="10"/>
  <c r="I551" i="10"/>
  <c r="L551" i="10"/>
  <c r="L543" i="10"/>
  <c r="I543" i="10"/>
  <c r="I535" i="10"/>
  <c r="L535" i="10"/>
  <c r="I527" i="10"/>
  <c r="L527" i="10"/>
  <c r="I519" i="10"/>
  <c r="L519" i="10"/>
  <c r="O519" i="10" s="1"/>
  <c r="L511" i="10"/>
  <c r="I511" i="10"/>
  <c r="L503" i="10"/>
  <c r="I503" i="10"/>
  <c r="L495" i="10"/>
  <c r="I495" i="10"/>
  <c r="L487" i="10"/>
  <c r="I487" i="10"/>
  <c r="L479" i="10"/>
  <c r="I479" i="10"/>
  <c r="L471" i="10"/>
  <c r="I471" i="10"/>
  <c r="I463" i="10"/>
  <c r="L463" i="10"/>
  <c r="I455" i="10"/>
  <c r="L455" i="10"/>
  <c r="O455" i="10" s="1"/>
  <c r="I447" i="10"/>
  <c r="L447" i="10"/>
  <c r="O447" i="10" s="1"/>
  <c r="I439" i="10"/>
  <c r="L439" i="10"/>
  <c r="L1406" i="10"/>
  <c r="I1406" i="10"/>
  <c r="L1414" i="10"/>
  <c r="I1414" i="10"/>
  <c r="L1422" i="10"/>
  <c r="I1422" i="10"/>
  <c r="I1430" i="10"/>
  <c r="L1430" i="10"/>
  <c r="I1438" i="10"/>
  <c r="L1438" i="10"/>
  <c r="L1446" i="10"/>
  <c r="I1446" i="10"/>
  <c r="I1454" i="10"/>
  <c r="L1454" i="10"/>
  <c r="L1462" i="10"/>
  <c r="I1462" i="10"/>
  <c r="L1470" i="10"/>
  <c r="O1470" i="10" s="1"/>
  <c r="I1470" i="10"/>
  <c r="I1477" i="10"/>
  <c r="L1477" i="10"/>
  <c r="O1477" i="10" s="1"/>
  <c r="L1485" i="10"/>
  <c r="I1485" i="10"/>
  <c r="L1493" i="10"/>
  <c r="O1493" i="10" s="1"/>
  <c r="I1493" i="10"/>
  <c r="I1501" i="10"/>
  <c r="L1501" i="10"/>
  <c r="L1509" i="10"/>
  <c r="I1509" i="10"/>
  <c r="I1517" i="10"/>
  <c r="L1517" i="10"/>
  <c r="L1387" i="10"/>
  <c r="I1387" i="10"/>
  <c r="L1347" i="10"/>
  <c r="I1347" i="10"/>
  <c r="I1307" i="10"/>
  <c r="L1307" i="10"/>
  <c r="L1203" i="10"/>
  <c r="I1203" i="10"/>
  <c r="I1179" i="10"/>
  <c r="L1179" i="10"/>
  <c r="L1171" i="10"/>
  <c r="I1171" i="10"/>
  <c r="L1155" i="10"/>
  <c r="I1155" i="10"/>
  <c r="L1139" i="10"/>
  <c r="I1139" i="10"/>
  <c r="I1107" i="10"/>
  <c r="L1107" i="10"/>
  <c r="I1059" i="10"/>
  <c r="L1059" i="10"/>
  <c r="O1059" i="10" s="1"/>
  <c r="I1011" i="10"/>
  <c r="L1011" i="10"/>
  <c r="O1011" i="10" s="1"/>
  <c r="L963" i="10"/>
  <c r="I963" i="10"/>
  <c r="I915" i="10"/>
  <c r="L915" i="10"/>
  <c r="L867" i="10"/>
  <c r="I867" i="10"/>
  <c r="L819" i="10"/>
  <c r="I819" i="10"/>
  <c r="I771" i="10"/>
  <c r="L771" i="10"/>
  <c r="O771" i="10" s="1"/>
  <c r="L715" i="10"/>
  <c r="O715" i="10" s="1"/>
  <c r="I715" i="10"/>
  <c r="I667" i="10"/>
  <c r="L667" i="10"/>
  <c r="I619" i="10"/>
  <c r="L619" i="10"/>
  <c r="I523" i="10"/>
  <c r="L523" i="10"/>
  <c r="O523" i="10" s="1"/>
  <c r="I1481" i="10"/>
  <c r="L1481" i="10"/>
  <c r="L1401" i="10"/>
  <c r="I1401" i="10"/>
  <c r="L1313" i="10"/>
  <c r="I1313" i="10"/>
  <c r="I1257" i="10"/>
  <c r="L1257" i="10"/>
  <c r="O1257" i="10" s="1"/>
  <c r="L1209" i="10"/>
  <c r="I1209" i="10"/>
  <c r="L1161" i="10"/>
  <c r="I1161" i="10"/>
  <c r="I1105" i="10"/>
  <c r="L1105" i="10"/>
  <c r="O1105" i="10" s="1"/>
  <c r="I937" i="10"/>
  <c r="L937" i="10"/>
  <c r="L1491" i="10"/>
  <c r="I1491" i="10"/>
  <c r="L736" i="10"/>
  <c r="I736" i="10"/>
  <c r="L1091" i="10"/>
  <c r="I1091" i="10"/>
  <c r="I1051" i="10"/>
  <c r="L1051" i="10"/>
  <c r="O1051" i="10" s="1"/>
  <c r="I1003" i="10"/>
  <c r="L1003" i="10"/>
  <c r="L955" i="10"/>
  <c r="I955" i="10"/>
  <c r="L907" i="10"/>
  <c r="I907" i="10"/>
  <c r="I843" i="10"/>
  <c r="L843" i="10"/>
  <c r="I795" i="10"/>
  <c r="L795" i="10"/>
  <c r="I747" i="10"/>
  <c r="L747" i="10"/>
  <c r="O747" i="10" s="1"/>
  <c r="I699" i="10"/>
  <c r="L699" i="10"/>
  <c r="O699" i="10" s="1"/>
  <c r="I651" i="10"/>
  <c r="L651" i="10"/>
  <c r="L603" i="10"/>
  <c r="I603" i="10"/>
  <c r="I555" i="10"/>
  <c r="L555" i="10"/>
  <c r="I499" i="10"/>
  <c r="L499" i="10"/>
  <c r="O499" i="10" s="1"/>
  <c r="L467" i="10"/>
  <c r="I467" i="10"/>
  <c r="I1410" i="10"/>
  <c r="L1410" i="10"/>
  <c r="I1458" i="10"/>
  <c r="L1458" i="10"/>
  <c r="L1505" i="10"/>
  <c r="I1505" i="10"/>
  <c r="L1369" i="10"/>
  <c r="I1369" i="10"/>
  <c r="L1321" i="10"/>
  <c r="O1321" i="10" s="1"/>
  <c r="I1321" i="10"/>
  <c r="I1281" i="10"/>
  <c r="L1281" i="10"/>
  <c r="O1281" i="10" s="1"/>
  <c r="L1225" i="10"/>
  <c r="I1225" i="10"/>
  <c r="L1169" i="10"/>
  <c r="I1169" i="10"/>
  <c r="I1121" i="10"/>
  <c r="L1121" i="10"/>
  <c r="L1073" i="10"/>
  <c r="I1073" i="10"/>
  <c r="L1033" i="10"/>
  <c r="I1033" i="10"/>
  <c r="I1001" i="10"/>
  <c r="L1001" i="10"/>
  <c r="I945" i="10"/>
  <c r="L945" i="10"/>
  <c r="O945" i="10" s="1"/>
  <c r="L897" i="10"/>
  <c r="I897" i="10"/>
  <c r="L865" i="10"/>
  <c r="I865" i="10"/>
  <c r="L817" i="10"/>
  <c r="I817" i="10"/>
  <c r="L777" i="10"/>
  <c r="I777" i="10"/>
  <c r="I745" i="10"/>
  <c r="L745" i="10"/>
  <c r="O745" i="10" s="1"/>
  <c r="I705" i="10"/>
  <c r="L705" i="10"/>
  <c r="I665" i="10"/>
  <c r="L665" i="10"/>
  <c r="O665" i="10" s="1"/>
  <c r="I633" i="10"/>
  <c r="L633" i="10"/>
  <c r="O633" i="10" s="1"/>
  <c r="L593" i="10"/>
  <c r="I593" i="10"/>
  <c r="L561" i="10"/>
  <c r="O561" i="10" s="1"/>
  <c r="I561" i="10"/>
  <c r="I529" i="10"/>
  <c r="L529" i="10"/>
  <c r="O529" i="10" s="1"/>
  <c r="I497" i="10"/>
  <c r="L497" i="10"/>
  <c r="I457" i="10"/>
  <c r="L457" i="10"/>
  <c r="L1412" i="10"/>
  <c r="I1412" i="10"/>
  <c r="L1436" i="10"/>
  <c r="I1436" i="10"/>
  <c r="L1468" i="10"/>
  <c r="O1468" i="10" s="1"/>
  <c r="I1468" i="10"/>
  <c r="L1523" i="10"/>
  <c r="I1523" i="10"/>
  <c r="L1392" i="10"/>
  <c r="I1392" i="10"/>
  <c r="O1392" i="10" s="1"/>
  <c r="I1360" i="10"/>
  <c r="L1360" i="10"/>
  <c r="L1328" i="10"/>
  <c r="O1328" i="10" s="1"/>
  <c r="I1328" i="10"/>
  <c r="L1296" i="10"/>
  <c r="I1296" i="10"/>
  <c r="I1272" i="10"/>
  <c r="L1272" i="10"/>
  <c r="I1248" i="10"/>
  <c r="L1248" i="10"/>
  <c r="L1208" i="10"/>
  <c r="I1208" i="10"/>
  <c r="I1184" i="10"/>
  <c r="L1184" i="10"/>
  <c r="I1176" i="10"/>
  <c r="L1176" i="10"/>
  <c r="I1144" i="10"/>
  <c r="L1144" i="10"/>
  <c r="O1144" i="10" s="1"/>
  <c r="L1128" i="10"/>
  <c r="I1128" i="10"/>
  <c r="L1112" i="10"/>
  <c r="O1112" i="10" s="1"/>
  <c r="I1112" i="10"/>
  <c r="L1080" i="10"/>
  <c r="I1080" i="10"/>
  <c r="I1056" i="10"/>
  <c r="L1056" i="10"/>
  <c r="L1032" i="10"/>
  <c r="I1032" i="10"/>
  <c r="L1000" i="10"/>
  <c r="I1000" i="10"/>
  <c r="L984" i="10"/>
  <c r="I984" i="10"/>
  <c r="I960" i="10"/>
  <c r="L960" i="10"/>
  <c r="O960" i="10" s="1"/>
  <c r="L920" i="10"/>
  <c r="I920" i="10"/>
  <c r="I896" i="10"/>
  <c r="L896" i="10"/>
  <c r="I880" i="10"/>
  <c r="L880" i="10"/>
  <c r="O880" i="10" s="1"/>
  <c r="I848" i="10"/>
  <c r="L848" i="10"/>
  <c r="O848" i="10" s="1"/>
  <c r="L824" i="10"/>
  <c r="I824" i="10"/>
  <c r="I792" i="10"/>
  <c r="L792" i="10"/>
  <c r="O792" i="10" s="1"/>
  <c r="L768" i="10"/>
  <c r="I768" i="10"/>
  <c r="I752" i="10"/>
  <c r="L752" i="10"/>
  <c r="O752" i="10" s="1"/>
  <c r="L744" i="10"/>
  <c r="I744" i="10"/>
  <c r="I696" i="10"/>
  <c r="L696" i="10"/>
  <c r="O696" i="10" s="1"/>
  <c r="I672" i="10"/>
  <c r="L672" i="10"/>
  <c r="O672" i="10" s="1"/>
  <c r="I656" i="10"/>
  <c r="L656" i="10"/>
  <c r="O656" i="10" s="1"/>
  <c r="I624" i="10"/>
  <c r="L624" i="10"/>
  <c r="L608" i="10"/>
  <c r="I608" i="10"/>
  <c r="I592" i="10"/>
  <c r="L592" i="10"/>
  <c r="O592" i="10" s="1"/>
  <c r="I568" i="10"/>
  <c r="L568" i="10"/>
  <c r="O568" i="10" s="1"/>
  <c r="L544" i="10"/>
  <c r="I544" i="10"/>
  <c r="I520" i="10"/>
  <c r="L520" i="10"/>
  <c r="I496" i="10"/>
  <c r="L496" i="10"/>
  <c r="L480" i="10"/>
  <c r="I480" i="10"/>
  <c r="I456" i="10"/>
  <c r="L456" i="10"/>
  <c r="I440" i="10"/>
  <c r="L440" i="10"/>
  <c r="O440" i="10" s="1"/>
  <c r="L1413" i="10"/>
  <c r="I1413" i="10"/>
  <c r="I1469" i="10"/>
  <c r="L1469" i="10"/>
  <c r="O1469" i="10" s="1"/>
  <c r="L1390" i="10"/>
  <c r="O1390" i="10" s="1"/>
  <c r="I1390" i="10"/>
  <c r="L1374" i="10"/>
  <c r="I1374" i="10"/>
  <c r="I1358" i="10"/>
  <c r="L1358" i="10"/>
  <c r="L1342" i="10"/>
  <c r="O1342" i="10" s="1"/>
  <c r="I1342" i="10"/>
  <c r="L1326" i="10"/>
  <c r="I1326" i="10"/>
  <c r="I1318" i="10"/>
  <c r="L1318" i="10"/>
  <c r="O1318" i="10" s="1"/>
  <c r="I1302" i="10"/>
  <c r="L1302" i="10"/>
  <c r="L1286" i="10"/>
  <c r="I1286" i="10"/>
  <c r="I1270" i="10"/>
  <c r="L1270" i="10"/>
  <c r="L1254" i="10"/>
  <c r="O1254" i="10" s="1"/>
  <c r="I1254" i="10"/>
  <c r="I1246" i="10"/>
  <c r="L1246" i="10"/>
  <c r="I1230" i="10"/>
  <c r="L1230" i="10"/>
  <c r="O1230" i="10" s="1"/>
  <c r="I1214" i="10"/>
  <c r="L1214" i="10"/>
  <c r="L1198" i="10"/>
  <c r="I1198" i="10"/>
  <c r="I1182" i="10"/>
  <c r="L1182" i="10"/>
  <c r="L1166" i="10"/>
  <c r="I1166" i="10"/>
  <c r="I1150" i="10"/>
  <c r="L1150" i="10"/>
  <c r="L1134" i="10"/>
  <c r="I1134" i="10"/>
  <c r="L1126" i="10"/>
  <c r="I1126" i="10"/>
  <c r="O1126" i="10" s="1"/>
  <c r="L1110" i="10"/>
  <c r="I1110" i="10"/>
  <c r="L1094" i="10"/>
  <c r="I1094" i="10"/>
  <c r="L1078" i="10"/>
  <c r="I1078" i="10"/>
  <c r="I1062" i="10"/>
  <c r="L1062" i="10"/>
  <c r="O1062" i="10" s="1"/>
  <c r="L1046" i="10"/>
  <c r="O1046" i="10" s="1"/>
  <c r="I1046" i="10"/>
  <c r="L1030" i="10"/>
  <c r="I1030" i="10"/>
  <c r="I1014" i="10"/>
  <c r="L1014" i="10"/>
  <c r="I1006" i="10"/>
  <c r="L1006" i="10"/>
  <c r="L990" i="10"/>
  <c r="I990" i="10"/>
  <c r="I974" i="10"/>
  <c r="L974" i="10"/>
  <c r="I958" i="10"/>
  <c r="L958" i="10"/>
  <c r="O958" i="10" s="1"/>
  <c r="L942" i="10"/>
  <c r="I942" i="10"/>
  <c r="I926" i="10"/>
  <c r="L926" i="10"/>
  <c r="I918" i="10"/>
  <c r="L918" i="10"/>
  <c r="O918" i="10" s="1"/>
  <c r="I902" i="10"/>
  <c r="L902" i="10"/>
  <c r="I886" i="10"/>
  <c r="L886" i="10"/>
  <c r="O886" i="10" s="1"/>
  <c r="L870" i="10"/>
  <c r="O870" i="10" s="1"/>
  <c r="I870" i="10"/>
  <c r="L854" i="10"/>
  <c r="I854" i="10"/>
  <c r="L838" i="10"/>
  <c r="I838" i="10"/>
  <c r="I830" i="10"/>
  <c r="L830" i="10"/>
  <c r="L814" i="10"/>
  <c r="O814" i="10" s="1"/>
  <c r="I814" i="10"/>
  <c r="I798" i="10"/>
  <c r="L798" i="10"/>
  <c r="I782" i="10"/>
  <c r="L782" i="10"/>
  <c r="I766" i="10"/>
  <c r="L766" i="10"/>
  <c r="O766" i="10" s="1"/>
  <c r="I750" i="10"/>
  <c r="L750" i="10"/>
  <c r="L742" i="10"/>
  <c r="I742" i="10"/>
  <c r="I726" i="10"/>
  <c r="L726" i="10"/>
  <c r="I710" i="10"/>
  <c r="L710" i="10"/>
  <c r="I694" i="10"/>
  <c r="L694" i="10"/>
  <c r="I678" i="10"/>
  <c r="L678" i="10"/>
  <c r="I662" i="10"/>
  <c r="O662" i="10" s="1"/>
  <c r="L662" i="10"/>
  <c r="I646" i="10"/>
  <c r="L646" i="10"/>
  <c r="I630" i="10"/>
  <c r="L630" i="10"/>
  <c r="I614" i="10"/>
  <c r="L614" i="10"/>
  <c r="L598" i="10"/>
  <c r="I598" i="10"/>
  <c r="I590" i="10"/>
  <c r="L590" i="10"/>
  <c r="O590" i="10" s="1"/>
  <c r="I574" i="10"/>
  <c r="L574" i="10"/>
  <c r="I558" i="10"/>
  <c r="L558" i="10"/>
  <c r="I542" i="10"/>
  <c r="L542" i="10"/>
  <c r="O542" i="10" s="1"/>
  <c r="I526" i="10"/>
  <c r="L526" i="10"/>
  <c r="O526" i="10" s="1"/>
  <c r="L510" i="10"/>
  <c r="O510" i="10" s="1"/>
  <c r="I510" i="10"/>
  <c r="I494" i="10"/>
  <c r="L494" i="10"/>
  <c r="O494" i="10" s="1"/>
  <c r="L478" i="10"/>
  <c r="I478" i="10"/>
  <c r="O478" i="10" s="1"/>
  <c r="I462" i="10"/>
  <c r="L462" i="10"/>
  <c r="I446" i="10"/>
  <c r="L446" i="10"/>
  <c r="O446" i="10" s="1"/>
  <c r="L438" i="10"/>
  <c r="I438" i="10"/>
  <c r="O438" i="10" s="1"/>
  <c r="L1415" i="10"/>
  <c r="I1415" i="10"/>
  <c r="L1431" i="10"/>
  <c r="I1431" i="10"/>
  <c r="L1447" i="10"/>
  <c r="I1447" i="10"/>
  <c r="L1463" i="10"/>
  <c r="I1463" i="10"/>
  <c r="L1478" i="10"/>
  <c r="I1478" i="10"/>
  <c r="L1486" i="10"/>
  <c r="I1486" i="10"/>
  <c r="I1502" i="10"/>
  <c r="L1502" i="10"/>
  <c r="L1510" i="10"/>
  <c r="O1510" i="10" s="1"/>
  <c r="I1510" i="10"/>
  <c r="L1405" i="10"/>
  <c r="I1405" i="10"/>
  <c r="L1397" i="10"/>
  <c r="O1397" i="10" s="1"/>
  <c r="I1397" i="10"/>
  <c r="L1389" i="10"/>
  <c r="I1389" i="10"/>
  <c r="L1381" i="10"/>
  <c r="I1381" i="10"/>
  <c r="L1373" i="10"/>
  <c r="O1373" i="10" s="1"/>
  <c r="I1373" i="10"/>
  <c r="L1365" i="10"/>
  <c r="I1365" i="10"/>
  <c r="I1357" i="10"/>
  <c r="L1357" i="10"/>
  <c r="I1349" i="10"/>
  <c r="L1349" i="10"/>
  <c r="O1349" i="10" s="1"/>
  <c r="I1341" i="10"/>
  <c r="L1341" i="10"/>
  <c r="I1333" i="10"/>
  <c r="L1333" i="10"/>
  <c r="I1325" i="10"/>
  <c r="L1325" i="10"/>
  <c r="O1325" i="10" s="1"/>
  <c r="I1317" i="10"/>
  <c r="L1317" i="10"/>
  <c r="I1309" i="10"/>
  <c r="L1309" i="10"/>
  <c r="I1301" i="10"/>
  <c r="L1301" i="10"/>
  <c r="I1293" i="10"/>
  <c r="L1293" i="10"/>
  <c r="O1293" i="10" s="1"/>
  <c r="I1285" i="10"/>
  <c r="L1285" i="10"/>
  <c r="O1285" i="10" s="1"/>
  <c r="L1277" i="10"/>
  <c r="O1277" i="10" s="1"/>
  <c r="I1277" i="10"/>
  <c r="I1269" i="10"/>
  <c r="L1269" i="10"/>
  <c r="I1261" i="10"/>
  <c r="L1261" i="10"/>
  <c r="L1253" i="10"/>
  <c r="I1253" i="10"/>
  <c r="I1245" i="10"/>
  <c r="L1245" i="10"/>
  <c r="L1237" i="10"/>
  <c r="I1237" i="10"/>
  <c r="L1229" i="10"/>
  <c r="I1229" i="10"/>
  <c r="I1221" i="10"/>
  <c r="L1221" i="10"/>
  <c r="I1213" i="10"/>
  <c r="L1213" i="10"/>
  <c r="I1205" i="10"/>
  <c r="L1205" i="10"/>
  <c r="L1197" i="10"/>
  <c r="I1197" i="10"/>
  <c r="L1189" i="10"/>
  <c r="I1189" i="10"/>
  <c r="I1181" i="10"/>
  <c r="L1181" i="10"/>
  <c r="I1173" i="10"/>
  <c r="L1173" i="10"/>
  <c r="L1165" i="10"/>
  <c r="I1165" i="10"/>
  <c r="L1157" i="10"/>
  <c r="I1157" i="10"/>
  <c r="I1149" i="10"/>
  <c r="L1149" i="10"/>
  <c r="L1141" i="10"/>
  <c r="I1141" i="10"/>
  <c r="L1133" i="10"/>
  <c r="I1133" i="10"/>
  <c r="L1125" i="10"/>
  <c r="I1125" i="10"/>
  <c r="L1117" i="10"/>
  <c r="I1117" i="10"/>
  <c r="L1109" i="10"/>
  <c r="I1109" i="10"/>
  <c r="I1101" i="10"/>
  <c r="L1101" i="10"/>
  <c r="L1093" i="10"/>
  <c r="I1093" i="10"/>
  <c r="I1085" i="10"/>
  <c r="L1085" i="10"/>
  <c r="I1077" i="10"/>
  <c r="L1077" i="10"/>
  <c r="I1069" i="10"/>
  <c r="L1069" i="10"/>
  <c r="I1061" i="10"/>
  <c r="L1061" i="10"/>
  <c r="I1053" i="10"/>
  <c r="L1053" i="10"/>
  <c r="L1045" i="10"/>
  <c r="I1045" i="10"/>
  <c r="L1037" i="10"/>
  <c r="I1037" i="10"/>
  <c r="L1029" i="10"/>
  <c r="I1029" i="10"/>
  <c r="I1021" i="10"/>
  <c r="L1021" i="10"/>
  <c r="I1013" i="10"/>
  <c r="L1013" i="10"/>
  <c r="O1013" i="10" s="1"/>
  <c r="I1005" i="10"/>
  <c r="L1005" i="10"/>
  <c r="L997" i="10"/>
  <c r="I997" i="10"/>
  <c r="L989" i="10"/>
  <c r="O989" i="10" s="1"/>
  <c r="I989" i="10"/>
  <c r="L981" i="10"/>
  <c r="I981" i="10"/>
  <c r="I973" i="10"/>
  <c r="L973" i="10"/>
  <c r="L965" i="10"/>
  <c r="I965" i="10"/>
  <c r="L957" i="10"/>
  <c r="O957" i="10" s="1"/>
  <c r="I957" i="10"/>
  <c r="I949" i="10"/>
  <c r="L949" i="10"/>
  <c r="L941" i="10"/>
  <c r="I941" i="10"/>
  <c r="I933" i="10"/>
  <c r="L933" i="10"/>
  <c r="L925" i="10"/>
  <c r="I925" i="10"/>
  <c r="L917" i="10"/>
  <c r="I917" i="10"/>
  <c r="L909" i="10"/>
  <c r="I909" i="10"/>
  <c r="I901" i="10"/>
  <c r="L901" i="10"/>
  <c r="O901" i="10" s="1"/>
  <c r="I893" i="10"/>
  <c r="L893" i="10"/>
  <c r="L885" i="10"/>
  <c r="O885" i="10" s="1"/>
  <c r="I885" i="10"/>
  <c r="L877" i="10"/>
  <c r="I877" i="10"/>
  <c r="L869" i="10"/>
  <c r="I869" i="10"/>
  <c r="L861" i="10"/>
  <c r="I861" i="10"/>
  <c r="L853" i="10"/>
  <c r="I853" i="10"/>
  <c r="L845" i="10"/>
  <c r="I845" i="10"/>
  <c r="I837" i="10"/>
  <c r="L837" i="10"/>
  <c r="O837" i="10" s="1"/>
  <c r="L829" i="10"/>
  <c r="I829" i="10"/>
  <c r="I821" i="10"/>
  <c r="L821" i="10"/>
  <c r="O821" i="10" s="1"/>
  <c r="I813" i="10"/>
  <c r="L813" i="10"/>
  <c r="I805" i="10"/>
  <c r="L805" i="10"/>
  <c r="I797" i="10"/>
  <c r="O797" i="10" s="1"/>
  <c r="L797" i="10"/>
  <c r="I789" i="10"/>
  <c r="L789" i="10"/>
  <c r="L781" i="10"/>
  <c r="I781" i="10"/>
  <c r="I773" i="10"/>
  <c r="L773" i="10"/>
  <c r="L765" i="10"/>
  <c r="O765" i="10" s="1"/>
  <c r="I765" i="10"/>
  <c r="I757" i="10"/>
  <c r="L757" i="10"/>
  <c r="O757" i="10" s="1"/>
  <c r="I749" i="10"/>
  <c r="L749" i="10"/>
  <c r="O749" i="10" s="1"/>
  <c r="L741" i="10"/>
  <c r="O741" i="10" s="1"/>
  <c r="I741" i="10"/>
  <c r="I733" i="10"/>
  <c r="L733" i="10"/>
  <c r="L725" i="10"/>
  <c r="O725" i="10" s="1"/>
  <c r="I725" i="10"/>
  <c r="I717" i="10"/>
  <c r="L717" i="10"/>
  <c r="I709" i="10"/>
  <c r="L709" i="10"/>
  <c r="O709" i="10" s="1"/>
  <c r="L701" i="10"/>
  <c r="O701" i="10" s="1"/>
  <c r="I701" i="10"/>
  <c r="I693" i="10"/>
  <c r="L693" i="10"/>
  <c r="L685" i="10"/>
  <c r="I685" i="10"/>
  <c r="I677" i="10"/>
  <c r="L677" i="10"/>
  <c r="I669" i="10"/>
  <c r="L669" i="10"/>
  <c r="I661" i="10"/>
  <c r="L661" i="10"/>
  <c r="I653" i="10"/>
  <c r="L653" i="10"/>
  <c r="O653" i="10" s="1"/>
  <c r="I645" i="10"/>
  <c r="L645" i="10"/>
  <c r="L637" i="10"/>
  <c r="O637" i="10" s="1"/>
  <c r="I637" i="10"/>
  <c r="I629" i="10"/>
  <c r="L629" i="10"/>
  <c r="O629" i="10" s="1"/>
  <c r="I621" i="10"/>
  <c r="L621" i="10"/>
  <c r="O621" i="10" s="1"/>
  <c r="I613" i="10"/>
  <c r="L613" i="10"/>
  <c r="L605" i="10"/>
  <c r="O605" i="10" s="1"/>
  <c r="I605" i="10"/>
  <c r="L597" i="10"/>
  <c r="I597" i="10"/>
  <c r="I589" i="10"/>
  <c r="L589" i="10"/>
  <c r="I581" i="10"/>
  <c r="L581" i="10"/>
  <c r="I573" i="10"/>
  <c r="L573" i="10"/>
  <c r="L565" i="10"/>
  <c r="I565" i="10"/>
  <c r="I557" i="10"/>
  <c r="L557" i="10"/>
  <c r="L549" i="10"/>
  <c r="I549" i="10"/>
  <c r="I541" i="10"/>
  <c r="L541" i="10"/>
  <c r="I533" i="10"/>
  <c r="L533" i="10"/>
  <c r="O533" i="10" s="1"/>
  <c r="I525" i="10"/>
  <c r="L525" i="10"/>
  <c r="I517" i="10"/>
  <c r="L517" i="10"/>
  <c r="L509" i="10"/>
  <c r="O509" i="10" s="1"/>
  <c r="I509" i="10"/>
  <c r="I501" i="10"/>
  <c r="L501" i="10"/>
  <c r="O501" i="10" s="1"/>
  <c r="L493" i="10"/>
  <c r="I493" i="10"/>
  <c r="L485" i="10"/>
  <c r="I485" i="10"/>
  <c r="L477" i="10"/>
  <c r="I477" i="10"/>
  <c r="L469" i="10"/>
  <c r="O469" i="10" s="1"/>
  <c r="I469" i="10"/>
  <c r="I461" i="10"/>
  <c r="L461" i="10"/>
  <c r="O461" i="10" s="1"/>
  <c r="I453" i="10"/>
  <c r="L453" i="10"/>
  <c r="I445" i="10"/>
  <c r="L445" i="10"/>
  <c r="L437" i="10"/>
  <c r="O437" i="10" s="1"/>
  <c r="I437" i="10"/>
  <c r="I1408" i="10"/>
  <c r="L1408" i="10"/>
  <c r="L1416" i="10"/>
  <c r="I1416" i="10"/>
  <c r="L1424" i="10"/>
  <c r="O1424" i="10" s="1"/>
  <c r="I1424" i="10"/>
  <c r="L1432" i="10"/>
  <c r="O1432" i="10" s="1"/>
  <c r="I1432" i="10"/>
  <c r="L1440" i="10"/>
  <c r="I1440" i="10"/>
  <c r="L1448" i="10"/>
  <c r="I1448" i="10"/>
  <c r="I1456" i="10"/>
  <c r="L1456" i="10"/>
  <c r="L1464" i="10"/>
  <c r="I1464" i="10"/>
  <c r="L1479" i="10"/>
  <c r="I1479" i="10"/>
  <c r="O1479" i="10" s="1"/>
  <c r="L1487" i="10"/>
  <c r="I1487" i="10"/>
  <c r="I1495" i="10"/>
  <c r="L1495" i="10"/>
  <c r="L1503" i="10"/>
  <c r="I1503" i="10"/>
  <c r="I1511" i="10"/>
  <c r="L1511" i="10"/>
  <c r="L1519" i="10"/>
  <c r="I1519" i="10"/>
  <c r="L1371" i="10"/>
  <c r="I1371" i="10"/>
  <c r="L1331" i="10"/>
  <c r="I1331" i="10"/>
  <c r="O1331" i="10" s="1"/>
  <c r="L1291" i="10"/>
  <c r="I1291" i="10"/>
  <c r="L1275" i="10"/>
  <c r="I1275" i="10"/>
  <c r="I1259" i="10"/>
  <c r="L1259" i="10"/>
  <c r="L1235" i="10"/>
  <c r="I1235" i="10"/>
  <c r="L1219" i="10"/>
  <c r="I1219" i="10"/>
  <c r="L1211" i="10"/>
  <c r="I1211" i="10"/>
  <c r="L1195" i="10"/>
  <c r="I1195" i="10"/>
  <c r="I1163" i="10"/>
  <c r="L1163" i="10"/>
  <c r="L1131" i="10"/>
  <c r="I1131" i="10"/>
  <c r="O1131" i="10" s="1"/>
  <c r="I1099" i="10"/>
  <c r="L1099" i="10"/>
  <c r="I1035" i="10"/>
  <c r="L1035" i="10"/>
  <c r="L987" i="10"/>
  <c r="I987" i="10"/>
  <c r="L947" i="10"/>
  <c r="I947" i="10"/>
  <c r="I899" i="10"/>
  <c r="L899" i="10"/>
  <c r="L851" i="10"/>
  <c r="I851" i="10"/>
  <c r="I803" i="10"/>
  <c r="L803" i="10"/>
  <c r="I755" i="10"/>
  <c r="L755" i="10"/>
  <c r="I707" i="10"/>
  <c r="L707" i="10"/>
  <c r="I643" i="10"/>
  <c r="L643" i="10"/>
  <c r="L595" i="10"/>
  <c r="I595" i="10"/>
  <c r="I563" i="10"/>
  <c r="L563" i="10"/>
  <c r="I507" i="10"/>
  <c r="L507" i="10"/>
  <c r="L459" i="10"/>
  <c r="I459" i="10"/>
  <c r="L1418" i="10"/>
  <c r="I1418" i="10"/>
  <c r="I1450" i="10"/>
  <c r="L1450" i="10"/>
  <c r="I1497" i="10"/>
  <c r="L1497" i="10"/>
  <c r="I1361" i="10"/>
  <c r="L1361" i="10"/>
  <c r="L1329" i="10"/>
  <c r="O1329" i="10" s="1"/>
  <c r="I1329" i="10"/>
  <c r="L1273" i="10"/>
  <c r="I1273" i="10"/>
  <c r="L1233" i="10"/>
  <c r="I1233" i="10"/>
  <c r="I1177" i="10"/>
  <c r="L1177" i="10"/>
  <c r="L1129" i="10"/>
  <c r="O1129" i="10" s="1"/>
  <c r="I1129" i="10"/>
  <c r="L1081" i="10"/>
  <c r="I1081" i="10"/>
  <c r="I1041" i="10"/>
  <c r="L1041" i="10"/>
  <c r="I993" i="10"/>
  <c r="L993" i="10"/>
  <c r="I953" i="10"/>
  <c r="L953" i="10"/>
  <c r="L905" i="10"/>
  <c r="I905" i="10"/>
  <c r="L857" i="10"/>
  <c r="I857" i="10"/>
  <c r="I825" i="10"/>
  <c r="L825" i="10"/>
  <c r="O825" i="10" s="1"/>
  <c r="I785" i="10"/>
  <c r="L785" i="10"/>
  <c r="L737" i="10"/>
  <c r="I737" i="10"/>
  <c r="I697" i="10"/>
  <c r="L697" i="10"/>
  <c r="O697" i="10" s="1"/>
  <c r="I657" i="10"/>
  <c r="L657" i="10"/>
  <c r="O657" i="10" s="1"/>
  <c r="I625" i="10"/>
  <c r="L625" i="10"/>
  <c r="I585" i="10"/>
  <c r="L585" i="10"/>
  <c r="I553" i="10"/>
  <c r="L553" i="10"/>
  <c r="I521" i="10"/>
  <c r="L521" i="10"/>
  <c r="L489" i="10"/>
  <c r="O489" i="10" s="1"/>
  <c r="I489" i="10"/>
  <c r="I465" i="10"/>
  <c r="L465" i="10"/>
  <c r="L433" i="10"/>
  <c r="I433" i="10"/>
  <c r="L1444" i="10"/>
  <c r="I1444" i="10"/>
  <c r="L1475" i="10"/>
  <c r="I1475" i="10"/>
  <c r="I1499" i="10"/>
  <c r="L1499" i="10"/>
  <c r="L1400" i="10"/>
  <c r="I1400" i="10"/>
  <c r="I1352" i="10"/>
  <c r="L1352" i="10"/>
  <c r="I1320" i="10"/>
  <c r="L1320" i="10"/>
  <c r="I1304" i="10"/>
  <c r="L1304" i="10"/>
  <c r="O1304" i="10" s="1"/>
  <c r="L1280" i="10"/>
  <c r="I1280" i="10"/>
  <c r="O1280" i="10" s="1"/>
  <c r="I1240" i="10"/>
  <c r="L1240" i="10"/>
  <c r="L1216" i="10"/>
  <c r="I1216" i="10"/>
  <c r="I1192" i="10"/>
  <c r="L1192" i="10"/>
  <c r="O1192" i="10" s="1"/>
  <c r="I1168" i="10"/>
  <c r="L1168" i="10"/>
  <c r="L1152" i="10"/>
  <c r="O1152" i="10" s="1"/>
  <c r="I1152" i="10"/>
  <c r="L1136" i="10"/>
  <c r="I1136" i="10"/>
  <c r="I1104" i="10"/>
  <c r="L1104" i="10"/>
  <c r="I1088" i="10"/>
  <c r="L1088" i="10"/>
  <c r="L1064" i="10"/>
  <c r="I1064" i="10"/>
  <c r="L1024" i="10"/>
  <c r="O1024" i="10" s="1"/>
  <c r="I1024" i="10"/>
  <c r="I1008" i="10"/>
  <c r="L1008" i="10"/>
  <c r="L976" i="10"/>
  <c r="I976" i="10"/>
  <c r="I952" i="10"/>
  <c r="L952" i="10"/>
  <c r="L928" i="10"/>
  <c r="I928" i="10"/>
  <c r="I904" i="10"/>
  <c r="L904" i="10"/>
  <c r="L872" i="10"/>
  <c r="I872" i="10"/>
  <c r="L856" i="10"/>
  <c r="I856" i="10"/>
  <c r="I832" i="10"/>
  <c r="L832" i="10"/>
  <c r="I800" i="10"/>
  <c r="L800" i="10"/>
  <c r="I784" i="10"/>
  <c r="L784" i="10"/>
  <c r="I760" i="10"/>
  <c r="L760" i="10"/>
  <c r="I720" i="10"/>
  <c r="L720" i="10"/>
  <c r="I704" i="10"/>
  <c r="L704" i="10"/>
  <c r="I688" i="10"/>
  <c r="L688" i="10"/>
  <c r="I680" i="10"/>
  <c r="L680" i="10"/>
  <c r="O680" i="10" s="1"/>
  <c r="I664" i="10"/>
  <c r="L664" i="10"/>
  <c r="L640" i="10"/>
  <c r="I640" i="10"/>
  <c r="I616" i="10"/>
  <c r="L616" i="10"/>
  <c r="I584" i="10"/>
  <c r="L584" i="10"/>
  <c r="L560" i="10"/>
  <c r="I560" i="10"/>
  <c r="I536" i="10"/>
  <c r="L536" i="10"/>
  <c r="L512" i="10"/>
  <c r="I512" i="10"/>
  <c r="L488" i="10"/>
  <c r="O488" i="10" s="1"/>
  <c r="I488" i="10"/>
  <c r="I464" i="10"/>
  <c r="L464" i="10"/>
  <c r="I1453" i="10"/>
  <c r="L1453" i="10"/>
  <c r="L1398" i="10"/>
  <c r="I1398" i="10"/>
  <c r="L1382" i="10"/>
  <c r="I1382" i="10"/>
  <c r="L1366" i="10"/>
  <c r="I1366" i="10"/>
  <c r="I1350" i="10"/>
  <c r="L1350" i="10"/>
  <c r="I1334" i="10"/>
  <c r="L1334" i="10"/>
  <c r="O1334" i="10" s="1"/>
  <c r="L1310" i="10"/>
  <c r="I1310" i="10"/>
  <c r="L1294" i="10"/>
  <c r="O1294" i="10" s="1"/>
  <c r="I1294" i="10"/>
  <c r="L1278" i="10"/>
  <c r="I1278" i="10"/>
  <c r="I1262" i="10"/>
  <c r="L1262" i="10"/>
  <c r="O1262" i="10" s="1"/>
  <c r="I1238" i="10"/>
  <c r="L1238" i="10"/>
  <c r="L1222" i="10"/>
  <c r="I1222" i="10"/>
  <c r="L1206" i="10"/>
  <c r="I1206" i="10"/>
  <c r="L1190" i="10"/>
  <c r="I1190" i="10"/>
  <c r="L1174" i="10"/>
  <c r="I1174" i="10"/>
  <c r="L1158" i="10"/>
  <c r="I1158" i="10"/>
  <c r="L1142" i="10"/>
  <c r="I1142" i="10"/>
  <c r="L1118" i="10"/>
  <c r="I1118" i="10"/>
  <c r="I1102" i="10"/>
  <c r="L1102" i="10"/>
  <c r="L1086" i="10"/>
  <c r="I1086" i="10"/>
  <c r="I1070" i="10"/>
  <c r="L1070" i="10"/>
  <c r="I1054" i="10"/>
  <c r="L1054" i="10"/>
  <c r="I1038" i="10"/>
  <c r="L1038" i="10"/>
  <c r="I1022" i="10"/>
  <c r="L1022" i="10"/>
  <c r="L998" i="10"/>
  <c r="I998" i="10"/>
  <c r="L982" i="10"/>
  <c r="I982" i="10"/>
  <c r="L966" i="10"/>
  <c r="I966" i="10"/>
  <c r="L950" i="10"/>
  <c r="I950" i="10"/>
  <c r="I934" i="10"/>
  <c r="L934" i="10"/>
  <c r="L910" i="10"/>
  <c r="I910" i="10"/>
  <c r="L894" i="10"/>
  <c r="I894" i="10"/>
  <c r="L878" i="10"/>
  <c r="I878" i="10"/>
  <c r="L862" i="10"/>
  <c r="I862" i="10"/>
  <c r="L846" i="10"/>
  <c r="I846" i="10"/>
  <c r="I822" i="10"/>
  <c r="L822" i="10"/>
  <c r="I806" i="10"/>
  <c r="L806" i="10"/>
  <c r="I790" i="10"/>
  <c r="L790" i="10"/>
  <c r="I774" i="10"/>
  <c r="L774" i="10"/>
  <c r="I758" i="10"/>
  <c r="L758" i="10"/>
  <c r="I734" i="10"/>
  <c r="L734" i="10"/>
  <c r="I718" i="10"/>
  <c r="L718" i="10"/>
  <c r="I702" i="10"/>
  <c r="L702" i="10"/>
  <c r="L686" i="10"/>
  <c r="I686" i="10"/>
  <c r="I670" i="10"/>
  <c r="L670" i="10"/>
  <c r="I654" i="10"/>
  <c r="L654" i="10"/>
  <c r="L638" i="10"/>
  <c r="I638" i="10"/>
  <c r="I622" i="10"/>
  <c r="L622" i="10"/>
  <c r="L606" i="10"/>
  <c r="O606" i="10" s="1"/>
  <c r="I606" i="10"/>
  <c r="I582" i="10"/>
  <c r="L582" i="10"/>
  <c r="I566" i="10"/>
  <c r="L566" i="10"/>
  <c r="I550" i="10"/>
  <c r="L550" i="10"/>
  <c r="I534" i="10"/>
  <c r="O534" i="10" s="1"/>
  <c r="L534" i="10"/>
  <c r="I518" i="10"/>
  <c r="L518" i="10"/>
  <c r="I502" i="10"/>
  <c r="L502" i="10"/>
  <c r="L486" i="10"/>
  <c r="I486" i="10"/>
  <c r="L470" i="10"/>
  <c r="I470" i="10"/>
  <c r="I454" i="10"/>
  <c r="L454" i="10"/>
  <c r="L1407" i="10"/>
  <c r="I1407" i="10"/>
  <c r="L1423" i="10"/>
  <c r="I1423" i="10"/>
  <c r="L1439" i="10"/>
  <c r="I1439" i="10"/>
  <c r="I1455" i="10"/>
  <c r="L1455" i="10"/>
  <c r="O1455" i="10" s="1"/>
  <c r="I1471" i="10"/>
  <c r="L1471" i="10"/>
  <c r="O1471" i="10" s="1"/>
  <c r="I1494" i="10"/>
  <c r="L1494" i="10"/>
  <c r="L1518" i="10"/>
  <c r="I1518" i="10"/>
  <c r="L1404" i="10"/>
  <c r="I1404" i="10"/>
  <c r="I1396" i="10"/>
  <c r="L1396" i="10"/>
  <c r="O1396" i="10" s="1"/>
  <c r="L1388" i="10"/>
  <c r="I1388" i="10"/>
  <c r="L1380" i="10"/>
  <c r="I1380" i="10"/>
  <c r="L1372" i="10"/>
  <c r="I1372" i="10"/>
  <c r="L1364" i="10"/>
  <c r="I1364" i="10"/>
  <c r="I1356" i="10"/>
  <c r="O1356" i="10" s="1"/>
  <c r="L1356" i="10"/>
  <c r="L1348" i="10"/>
  <c r="I1348" i="10"/>
  <c r="I1340" i="10"/>
  <c r="L1340" i="10"/>
  <c r="O1340" i="10" s="1"/>
  <c r="L1332" i="10"/>
  <c r="I1332" i="10"/>
  <c r="L1324" i="10"/>
  <c r="I1324" i="10"/>
  <c r="I1316" i="10"/>
  <c r="L1316" i="10"/>
  <c r="I1308" i="10"/>
  <c r="L1308" i="10"/>
  <c r="I1300" i="10"/>
  <c r="L1300" i="10"/>
  <c r="L1292" i="10"/>
  <c r="I1292" i="10"/>
  <c r="L1284" i="10"/>
  <c r="I1284" i="10"/>
  <c r="L1276" i="10"/>
  <c r="I1276" i="10"/>
  <c r="O1276" i="10" s="1"/>
  <c r="I1268" i="10"/>
  <c r="L1268" i="10"/>
  <c r="I1260" i="10"/>
  <c r="L1260" i="10"/>
  <c r="O1260" i="10" s="1"/>
  <c r="I1252" i="10"/>
  <c r="L1252" i="10"/>
  <c r="I1244" i="10"/>
  <c r="L1244" i="10"/>
  <c r="I1236" i="10"/>
  <c r="L1236" i="10"/>
  <c r="I1228" i="10"/>
  <c r="L1228" i="10"/>
  <c r="O1228" i="10" s="1"/>
  <c r="L1220" i="10"/>
  <c r="I1220" i="10"/>
  <c r="I1212" i="10"/>
  <c r="L1212" i="10"/>
  <c r="I1204" i="10"/>
  <c r="L1204" i="10"/>
  <c r="L1196" i="10"/>
  <c r="O1196" i="10" s="1"/>
  <c r="I1196" i="10"/>
  <c r="L1188" i="10"/>
  <c r="I1188" i="10"/>
  <c r="I1180" i="10"/>
  <c r="L1180" i="10"/>
  <c r="O1180" i="10" s="1"/>
  <c r="L1172" i="10"/>
  <c r="I1172" i="10"/>
  <c r="I1164" i="10"/>
  <c r="L1164" i="10"/>
  <c r="L1156" i="10"/>
  <c r="I1156" i="10"/>
  <c r="I1148" i="10"/>
  <c r="L1148" i="10"/>
  <c r="O1148" i="10" s="1"/>
  <c r="L1140" i="10"/>
  <c r="I1140" i="10"/>
  <c r="I1132" i="10"/>
  <c r="L1132" i="10"/>
  <c r="L1124" i="10"/>
  <c r="I1124" i="10"/>
  <c r="L1116" i="10"/>
  <c r="I1116" i="10"/>
  <c r="L1108" i="10"/>
  <c r="I1108" i="10"/>
  <c r="L1100" i="10"/>
  <c r="I1100" i="10"/>
  <c r="L1092" i="10"/>
  <c r="I1092" i="10"/>
  <c r="I1084" i="10"/>
  <c r="L1084" i="10"/>
  <c r="O1084" i="10" s="1"/>
  <c r="I1076" i="10"/>
  <c r="L1076" i="10"/>
  <c r="O1076" i="10" s="1"/>
  <c r="I1068" i="10"/>
  <c r="L1068" i="10"/>
  <c r="I1060" i="10"/>
  <c r="L1060" i="10"/>
  <c r="I1052" i="10"/>
  <c r="L1052" i="10"/>
  <c r="L1044" i="10"/>
  <c r="I1044" i="10"/>
  <c r="I1036" i="10"/>
  <c r="L1036" i="10"/>
  <c r="L1028" i="10"/>
  <c r="I1028" i="10"/>
  <c r="I1020" i="10"/>
  <c r="L1020" i="10"/>
  <c r="I1012" i="10"/>
  <c r="L1012" i="10"/>
  <c r="I1004" i="10"/>
  <c r="L1004" i="10"/>
  <c r="L996" i="10"/>
  <c r="I996" i="10"/>
  <c r="L988" i="10"/>
  <c r="I988" i="10"/>
  <c r="L980" i="10"/>
  <c r="I980" i="10"/>
  <c r="L972" i="10"/>
  <c r="I972" i="10"/>
  <c r="O972" i="10" s="1"/>
  <c r="L964" i="10"/>
  <c r="I964" i="10"/>
  <c r="I956" i="10"/>
  <c r="L956" i="10"/>
  <c r="L948" i="10"/>
  <c r="I948" i="10"/>
  <c r="L940" i="10"/>
  <c r="I940" i="10"/>
  <c r="I932" i="10"/>
  <c r="L932" i="10"/>
  <c r="O932" i="10" s="1"/>
  <c r="I924" i="10"/>
  <c r="L924" i="10"/>
  <c r="O924" i="10" s="1"/>
  <c r="I916" i="10"/>
  <c r="L916" i="10"/>
  <c r="L908" i="10"/>
  <c r="I908" i="10"/>
  <c r="I900" i="10"/>
  <c r="L900" i="10"/>
  <c r="L892" i="10"/>
  <c r="I892" i="10"/>
  <c r="I884" i="10"/>
  <c r="L884" i="10"/>
  <c r="L876" i="10"/>
  <c r="O876" i="10" s="1"/>
  <c r="I876" i="10"/>
  <c r="L868" i="10"/>
  <c r="I868" i="10"/>
  <c r="L860" i="10"/>
  <c r="I860" i="10"/>
  <c r="I852" i="10"/>
  <c r="L852" i="10"/>
  <c r="I844" i="10"/>
  <c r="L844" i="10"/>
  <c r="I836" i="10"/>
  <c r="L836" i="10"/>
  <c r="O836" i="10" s="1"/>
  <c r="I828" i="10"/>
  <c r="L828" i="10"/>
  <c r="O828" i="10" s="1"/>
  <c r="I820" i="10"/>
  <c r="L820" i="10"/>
  <c r="L812" i="10"/>
  <c r="I812" i="10"/>
  <c r="I804" i="10"/>
  <c r="L804" i="10"/>
  <c r="O804" i="10" s="1"/>
  <c r="I796" i="10"/>
  <c r="O796" i="10" s="1"/>
  <c r="L796" i="10"/>
  <c r="I788" i="10"/>
  <c r="L788" i="10"/>
  <c r="I780" i="10"/>
  <c r="L780" i="10"/>
  <c r="I772" i="10"/>
  <c r="L772" i="10"/>
  <c r="L764" i="10"/>
  <c r="I764" i="10"/>
  <c r="I756" i="10"/>
  <c r="L756" i="10"/>
  <c r="O756" i="10" s="1"/>
  <c r="I748" i="10"/>
  <c r="L748" i="10"/>
  <c r="L740" i="10"/>
  <c r="I740" i="10"/>
  <c r="I732" i="10"/>
  <c r="L732" i="10"/>
  <c r="O732" i="10" s="1"/>
  <c r="I724" i="10"/>
  <c r="L724" i="10"/>
  <c r="L716" i="10"/>
  <c r="I716" i="10"/>
  <c r="I708" i="10"/>
  <c r="L708" i="10"/>
  <c r="L700" i="10"/>
  <c r="I700" i="10"/>
  <c r="L692" i="10"/>
  <c r="I692" i="10"/>
  <c r="I684" i="10"/>
  <c r="L684" i="10"/>
  <c r="I676" i="10"/>
  <c r="L676" i="10"/>
  <c r="I668" i="10"/>
  <c r="L668" i="10"/>
  <c r="O668" i="10" s="1"/>
  <c r="I660" i="10"/>
  <c r="L660" i="10"/>
  <c r="O660" i="10" s="1"/>
  <c r="L652" i="10"/>
  <c r="I652" i="10"/>
  <c r="I644" i="10"/>
  <c r="L644" i="10"/>
  <c r="L636" i="10"/>
  <c r="I636" i="10"/>
  <c r="I628" i="10"/>
  <c r="L628" i="10"/>
  <c r="I620" i="10"/>
  <c r="L620" i="10"/>
  <c r="L612" i="10"/>
  <c r="I612" i="10"/>
  <c r="L604" i="10"/>
  <c r="I604" i="10"/>
  <c r="I596" i="10"/>
  <c r="L596" i="10"/>
  <c r="I588" i="10"/>
  <c r="L588" i="10"/>
  <c r="O588" i="10" s="1"/>
  <c r="I580" i="10"/>
  <c r="L580" i="10"/>
  <c r="I572" i="10"/>
  <c r="L572" i="10"/>
  <c r="O572" i="10" s="1"/>
  <c r="L564" i="10"/>
  <c r="I564" i="10"/>
  <c r="I556" i="10"/>
  <c r="L556" i="10"/>
  <c r="O556" i="10" s="1"/>
  <c r="L548" i="10"/>
  <c r="I548" i="10"/>
  <c r="I540" i="10"/>
  <c r="L540" i="10"/>
  <c r="I532" i="10"/>
  <c r="L532" i="10"/>
  <c r="O532" i="10" s="1"/>
  <c r="I524" i="10"/>
  <c r="L524" i="10"/>
  <c r="O524" i="10" s="1"/>
  <c r="L516" i="10"/>
  <c r="I516" i="10"/>
  <c r="L508" i="10"/>
  <c r="I508" i="10"/>
  <c r="I500" i="10"/>
  <c r="L500" i="10"/>
  <c r="O500" i="10" s="1"/>
  <c r="L492" i="10"/>
  <c r="I492" i="10"/>
  <c r="L484" i="10"/>
  <c r="I484" i="10"/>
  <c r="L476" i="10"/>
  <c r="I476" i="10"/>
  <c r="L468" i="10"/>
  <c r="I468" i="10"/>
  <c r="I460" i="10"/>
  <c r="L460" i="10"/>
  <c r="O460" i="10" s="1"/>
  <c r="I452" i="10"/>
  <c r="L452" i="10"/>
  <c r="I444" i="10"/>
  <c r="L444" i="10"/>
  <c r="O444" i="10" s="1"/>
  <c r="L436" i="10"/>
  <c r="I436" i="10"/>
  <c r="I1409" i="10"/>
  <c r="L1409" i="10"/>
  <c r="L1417" i="10"/>
  <c r="I1417" i="10"/>
  <c r="L1425" i="10"/>
  <c r="I1425" i="10"/>
  <c r="L1433" i="10"/>
  <c r="I1433" i="10"/>
  <c r="L1441" i="10"/>
  <c r="I1441" i="10"/>
  <c r="I1449" i="10"/>
  <c r="L1449" i="10"/>
  <c r="I1457" i="10"/>
  <c r="L1457" i="10"/>
  <c r="O1457" i="10" s="1"/>
  <c r="I1465" i="10"/>
  <c r="L1465" i="10"/>
  <c r="O1465" i="10" s="1"/>
  <c r="L1472" i="10"/>
  <c r="I1472" i="10"/>
  <c r="L1480" i="10"/>
  <c r="I1480" i="10"/>
  <c r="L1488" i="10"/>
  <c r="I1488" i="10"/>
  <c r="I1496" i="10"/>
  <c r="L1496" i="10"/>
  <c r="L1504" i="10"/>
  <c r="I1504" i="10"/>
  <c r="I1512" i="10"/>
  <c r="L1512" i="10"/>
  <c r="L1520" i="10"/>
  <c r="I1520" i="10"/>
  <c r="M1107" i="22"/>
  <c r="R925" i="22"/>
  <c r="K645" i="22"/>
  <c r="N1057" i="22"/>
  <c r="L644" i="22"/>
  <c r="X644" i="22" s="1"/>
  <c r="AE644" i="22" s="1"/>
  <c r="O950" i="22"/>
  <c r="Q1057" i="22"/>
  <c r="I889" i="22"/>
  <c r="L753" i="22"/>
  <c r="O924" i="22"/>
  <c r="N1305" i="22"/>
  <c r="T1463" i="22"/>
  <c r="Q658" i="22"/>
  <c r="R1361" i="22"/>
  <c r="T1378" i="22"/>
  <c r="K1077" i="22"/>
  <c r="R1212" i="22"/>
  <c r="L1243" i="22"/>
  <c r="K1302" i="22"/>
  <c r="J1307" i="22"/>
  <c r="M852" i="22"/>
  <c r="O831" i="22"/>
  <c r="K1116" i="22"/>
  <c r="W1116" i="22" s="1"/>
  <c r="AD1116" i="22" s="1"/>
  <c r="Q1228" i="22"/>
  <c r="O1333" i="22"/>
  <c r="R563" i="22"/>
  <c r="K670" i="22"/>
  <c r="O728" i="22"/>
  <c r="R806" i="22"/>
  <c r="T839" i="22"/>
  <c r="Q670" i="22"/>
  <c r="W670" i="22" s="1"/>
  <c r="AD670" i="22" s="1"/>
  <c r="I750" i="22"/>
  <c r="I753" i="22"/>
  <c r="R801" i="22"/>
  <c r="K825" i="22"/>
  <c r="O875" i="22"/>
  <c r="N986" i="22"/>
  <c r="N1061" i="22"/>
  <c r="I1087" i="22"/>
  <c r="Q1128" i="22"/>
  <c r="P1139" i="22"/>
  <c r="I1311" i="22"/>
  <c r="P1337" i="22"/>
  <c r="P1408" i="22"/>
  <c r="V1408" i="22" s="1"/>
  <c r="AC1408" i="22" s="1"/>
  <c r="N1494" i="22"/>
  <c r="S1511" i="22"/>
  <c r="R489" i="22"/>
  <c r="M875" i="22"/>
  <c r="P972" i="22"/>
  <c r="L603" i="22"/>
  <c r="R606" i="22"/>
  <c r="I607" i="22"/>
  <c r="J612" i="22"/>
  <c r="T521" i="22"/>
  <c r="Z521" i="22" s="1"/>
  <c r="AG521" i="22" s="1"/>
  <c r="N603" i="22"/>
  <c r="K607" i="22"/>
  <c r="M612" i="22"/>
  <c r="T750" i="22"/>
  <c r="J753" i="22"/>
  <c r="V753" i="22" s="1"/>
  <c r="AC753" i="22" s="1"/>
  <c r="O824" i="22"/>
  <c r="S825" i="22"/>
  <c r="Y825" i="22" s="1"/>
  <c r="AF825" i="22" s="1"/>
  <c r="M855" i="22"/>
  <c r="T875" i="22"/>
  <c r="K925" i="22"/>
  <c r="O1024" i="22"/>
  <c r="M1057" i="22"/>
  <c r="J1077" i="22"/>
  <c r="K1087" i="22"/>
  <c r="R1125" i="22"/>
  <c r="R1136" i="22"/>
  <c r="T1155" i="22"/>
  <c r="M1305" i="22"/>
  <c r="R1311" i="22"/>
  <c r="L1362" i="22"/>
  <c r="N1401" i="22"/>
  <c r="L1431" i="22"/>
  <c r="J1491" i="22"/>
  <c r="I1508" i="22"/>
  <c r="T1521" i="22"/>
  <c r="S1087" i="22"/>
  <c r="T1397" i="22"/>
  <c r="J902" i="22"/>
  <c r="K1034" i="22"/>
  <c r="P1046" i="22"/>
  <c r="T1074" i="22"/>
  <c r="L1086" i="22"/>
  <c r="K1096" i="22"/>
  <c r="J1113" i="22"/>
  <c r="V1113" i="22" s="1"/>
  <c r="AC1113" i="22" s="1"/>
  <c r="Q1120" i="22"/>
  <c r="I1132" i="22"/>
  <c r="N1165" i="22"/>
  <c r="O1166" i="22"/>
  <c r="K1171" i="22"/>
  <c r="T1185" i="22"/>
  <c r="J1204" i="22"/>
  <c r="I1271" i="22"/>
  <c r="O1276" i="22"/>
  <c r="J481" i="22"/>
  <c r="L512" i="22"/>
  <c r="K535" i="22"/>
  <c r="M540" i="22"/>
  <c r="N581" i="22"/>
  <c r="N592" i="22"/>
  <c r="J599" i="22"/>
  <c r="N600" i="22"/>
  <c r="Q797" i="22"/>
  <c r="L798" i="22"/>
  <c r="R814" i="22"/>
  <c r="L830" i="22"/>
  <c r="R851" i="22"/>
  <c r="L863" i="22"/>
  <c r="K905" i="22"/>
  <c r="R971" i="22"/>
  <c r="J976" i="22"/>
  <c r="N981" i="22"/>
  <c r="N1021" i="22"/>
  <c r="M1063" i="22"/>
  <c r="N462" i="22"/>
  <c r="R481" i="22"/>
  <c r="J521" i="22"/>
  <c r="Q539" i="22"/>
  <c r="P540" i="22"/>
  <c r="T797" i="22"/>
  <c r="N829" i="22"/>
  <c r="N899" i="22"/>
  <c r="L902" i="22"/>
  <c r="Q905" i="22"/>
  <c r="W905" i="22" s="1"/>
  <c r="AD905" i="22" s="1"/>
  <c r="P912" i="22"/>
  <c r="J944" i="22"/>
  <c r="R958" i="22"/>
  <c r="P976" i="22"/>
  <c r="K1016" i="22"/>
  <c r="M1041" i="22"/>
  <c r="Q1063" i="22"/>
  <c r="K1070" i="22"/>
  <c r="K1132" i="22"/>
  <c r="R1143" i="22"/>
  <c r="O1165" i="22"/>
  <c r="N1171" i="22"/>
  <c r="Z1171" i="22" s="1"/>
  <c r="AG1171" i="22" s="1"/>
  <c r="P1182" i="22"/>
  <c r="O1189" i="22"/>
  <c r="N1204" i="22"/>
  <c r="P1211" i="22"/>
  <c r="M1212" i="22"/>
  <c r="J1226" i="22"/>
  <c r="K1227" i="22"/>
  <c r="I1228" i="22"/>
  <c r="M1247" i="22"/>
  <c r="P1268" i="22"/>
  <c r="M1271" i="22"/>
  <c r="P1286" i="22"/>
  <c r="Q1289" i="22"/>
  <c r="N1294" i="22"/>
  <c r="N1301" i="22"/>
  <c r="O1304" i="22"/>
  <c r="Q1360" i="22"/>
  <c r="M1396" i="22"/>
  <c r="N1397" i="22"/>
  <c r="L488" i="22"/>
  <c r="J489" i="22"/>
  <c r="L501" i="22"/>
  <c r="Q594" i="22"/>
  <c r="R599" i="22"/>
  <c r="P628" i="22"/>
  <c r="N651" i="22"/>
  <c r="L660" i="22"/>
  <c r="S701" i="22"/>
  <c r="M724" i="22"/>
  <c r="N736" i="22"/>
  <c r="M839" i="22"/>
  <c r="S461" i="22"/>
  <c r="O487" i="22"/>
  <c r="T488" i="22"/>
  <c r="K489" i="22"/>
  <c r="W489" i="22" s="1"/>
  <c r="AD489" i="22" s="1"/>
  <c r="L496" i="22"/>
  <c r="K521" i="22"/>
  <c r="O651" i="22"/>
  <c r="R659" i="22"/>
  <c r="M660" i="22"/>
  <c r="R721" i="22"/>
  <c r="O724" i="22"/>
  <c r="R736" i="22"/>
  <c r="X736" i="22" s="1"/>
  <c r="AE736" i="22" s="1"/>
  <c r="O802" i="22"/>
  <c r="S822" i="22"/>
  <c r="I825" i="22"/>
  <c r="P838" i="22"/>
  <c r="S839" i="22"/>
  <c r="K885" i="22"/>
  <c r="W885" i="22" s="1"/>
  <c r="AD885" i="22" s="1"/>
  <c r="I925" i="22"/>
  <c r="O931" i="22"/>
  <c r="J953" i="22"/>
  <c r="R1007" i="22"/>
  <c r="L1059" i="22"/>
  <c r="R1132" i="22"/>
  <c r="S1137" i="22"/>
  <c r="Q1140" i="22"/>
  <c r="Q1151" i="22"/>
  <c r="T1211" i="22"/>
  <c r="N1212" i="22"/>
  <c r="M1226" i="22"/>
  <c r="L1227" i="22"/>
  <c r="K1244" i="22"/>
  <c r="P1261" i="22"/>
  <c r="S1288" i="22"/>
  <c r="I1293" i="22"/>
  <c r="Q1305" i="22"/>
  <c r="N1396" i="22"/>
  <c r="O1397" i="22"/>
  <c r="L1411" i="22"/>
  <c r="M1434" i="22"/>
  <c r="R1457" i="22"/>
  <c r="Q1485" i="22"/>
  <c r="O1492" i="22"/>
  <c r="O464" i="22"/>
  <c r="Q464" i="22"/>
  <c r="M464" i="22"/>
  <c r="S486" i="22"/>
  <c r="N486" i="22"/>
  <c r="T952" i="22"/>
  <c r="S952" i="22"/>
  <c r="T974" i="22"/>
  <c r="O974" i="22"/>
  <c r="M990" i="22"/>
  <c r="O990" i="22"/>
  <c r="J990" i="22"/>
  <c r="L468" i="22"/>
  <c r="O480" i="22"/>
  <c r="T480" i="22"/>
  <c r="M486" i="22"/>
  <c r="O512" i="22"/>
  <c r="J512" i="22"/>
  <c r="I512" i="22"/>
  <c r="P522" i="22"/>
  <c r="O524" i="22"/>
  <c r="M524" i="22"/>
  <c r="K524" i="22"/>
  <c r="O551" i="22"/>
  <c r="S551" i="22"/>
  <c r="K551" i="22"/>
  <c r="L560" i="22"/>
  <c r="T560" i="22"/>
  <c r="N674" i="22"/>
  <c r="T674" i="22"/>
  <c r="P780" i="22"/>
  <c r="M780" i="22"/>
  <c r="L874" i="22"/>
  <c r="P874" i="22"/>
  <c r="O908" i="22"/>
  <c r="P908" i="22"/>
  <c r="P927" i="22"/>
  <c r="T927" i="22"/>
  <c r="Z927" i="22" s="1"/>
  <c r="AG927" i="22" s="1"/>
  <c r="J927" i="22"/>
  <c r="R927" i="22"/>
  <c r="I927" i="22"/>
  <c r="K927" i="22"/>
  <c r="T985" i="22"/>
  <c r="J985" i="22"/>
  <c r="Q810" i="22"/>
  <c r="T810" i="22"/>
  <c r="Q465" i="22"/>
  <c r="S465" i="22"/>
  <c r="Q555" i="22"/>
  <c r="K555" i="22"/>
  <c r="K568" i="22"/>
  <c r="I568" i="22"/>
  <c r="T568" i="22"/>
  <c r="N568" i="22"/>
  <c r="T598" i="22"/>
  <c r="J598" i="22"/>
  <c r="O705" i="22"/>
  <c r="Q705" i="22"/>
  <c r="Q757" i="22"/>
  <c r="J757" i="22"/>
  <c r="O757" i="22"/>
  <c r="L757" i="22"/>
  <c r="R769" i="22"/>
  <c r="P769" i="22"/>
  <c r="S809" i="22"/>
  <c r="K809" i="22"/>
  <c r="Q867" i="22"/>
  <c r="O867" i="22"/>
  <c r="J867" i="22"/>
  <c r="R867" i="22"/>
  <c r="Q879" i="22"/>
  <c r="O879" i="22"/>
  <c r="K960" i="22"/>
  <c r="P960" i="22"/>
  <c r="L1001" i="22"/>
  <c r="J1001" i="22"/>
  <c r="M1001" i="22"/>
  <c r="R565" i="22"/>
  <c r="N565" i="22"/>
  <c r="M565" i="22"/>
  <c r="S754" i="22"/>
  <c r="L754" i="22"/>
  <c r="L878" i="22"/>
  <c r="P878" i="22"/>
  <c r="I878" i="22"/>
  <c r="P930" i="22"/>
  <c r="M930" i="22"/>
  <c r="M519" i="22"/>
  <c r="O519" i="22"/>
  <c r="N519" i="22"/>
  <c r="Q481" i="22"/>
  <c r="L481" i="22"/>
  <c r="S481" i="22"/>
  <c r="K481" i="22"/>
  <c r="P505" i="22"/>
  <c r="K505" i="22"/>
  <c r="L519" i="22"/>
  <c r="J535" i="22"/>
  <c r="O535" i="22"/>
  <c r="I535" i="22"/>
  <c r="R552" i="22"/>
  <c r="N552" i="22"/>
  <c r="T625" i="22"/>
  <c r="S625" i="22"/>
  <c r="P673" i="22"/>
  <c r="S673" i="22"/>
  <c r="N673" i="22"/>
  <c r="P817" i="22"/>
  <c r="L817" i="22"/>
  <c r="J817" i="22"/>
  <c r="O817" i="22"/>
  <c r="Q871" i="22"/>
  <c r="T871" i="22"/>
  <c r="M871" i="22"/>
  <c r="R894" i="22"/>
  <c r="M894" i="22"/>
  <c r="L894" i="22"/>
  <c r="P894" i="22"/>
  <c r="M926" i="22"/>
  <c r="K926" i="22"/>
  <c r="M933" i="22"/>
  <c r="S933" i="22"/>
  <c r="N933" i="22"/>
  <c r="P1013" i="22"/>
  <c r="R1013" i="22"/>
  <c r="K592" i="22"/>
  <c r="L594" i="22"/>
  <c r="N614" i="22"/>
  <c r="L615" i="22"/>
  <c r="I616" i="22"/>
  <c r="N621" i="22"/>
  <c r="K622" i="22"/>
  <c r="I649" i="22"/>
  <c r="J717" i="22"/>
  <c r="V717" i="22" s="1"/>
  <c r="AC717" i="22" s="1"/>
  <c r="I728" i="22"/>
  <c r="N742" i="22"/>
  <c r="R457" i="22"/>
  <c r="N457" i="22"/>
  <c r="J457" i="22"/>
  <c r="S457" i="22"/>
  <c r="M457" i="22"/>
  <c r="Q457" i="22"/>
  <c r="L457" i="22"/>
  <c r="P457" i="22"/>
  <c r="O457" i="22"/>
  <c r="K457" i="22"/>
  <c r="I457" i="22"/>
  <c r="T457" i="22"/>
  <c r="N461" i="22"/>
  <c r="M462" i="22"/>
  <c r="Y462" i="22" s="1"/>
  <c r="AF462" i="22" s="1"/>
  <c r="O463" i="22"/>
  <c r="Q504" i="22"/>
  <c r="R509" i="22"/>
  <c r="L539" i="22"/>
  <c r="L540" i="22"/>
  <c r="L591" i="22"/>
  <c r="M592" i="22"/>
  <c r="O593" i="22"/>
  <c r="O594" i="22"/>
  <c r="R601" i="22"/>
  <c r="P614" i="22"/>
  <c r="M615" i="22"/>
  <c r="T616" i="22"/>
  <c r="P621" i="22"/>
  <c r="T642" i="22"/>
  <c r="J660" i="22"/>
  <c r="K717" i="22"/>
  <c r="I724" i="22"/>
  <c r="J728" i="22"/>
  <c r="O742" i="22"/>
  <c r="Q801" i="22"/>
  <c r="J802" i="22"/>
  <c r="J822" i="22"/>
  <c r="Q824" i="22"/>
  <c r="J825" i="22"/>
  <c r="T825" i="22"/>
  <c r="J830" i="22"/>
  <c r="K838" i="22"/>
  <c r="N851" i="22"/>
  <c r="I852" i="22"/>
  <c r="N863" i="22"/>
  <c r="Z863" i="22" s="1"/>
  <c r="AG863" i="22" s="1"/>
  <c r="T890" i="22"/>
  <c r="Z890" i="22" s="1"/>
  <c r="AG890" i="22" s="1"/>
  <c r="K902" i="22"/>
  <c r="O919" i="22"/>
  <c r="P924" i="22"/>
  <c r="J925" i="22"/>
  <c r="R935" i="22"/>
  <c r="N958" i="22"/>
  <c r="Z958" i="22" s="1"/>
  <c r="AG958" i="22" s="1"/>
  <c r="L972" i="22"/>
  <c r="K976" i="22"/>
  <c r="J981" i="22"/>
  <c r="M1021" i="22"/>
  <c r="N1035" i="22"/>
  <c r="K1049" i="22"/>
  <c r="I1059" i="22"/>
  <c r="I1061" i="22"/>
  <c r="R1067" i="22"/>
  <c r="S1074" i="22"/>
  <c r="Q1075" i="22"/>
  <c r="N1081" i="22"/>
  <c r="J1087" i="22"/>
  <c r="V1087" i="22" s="1"/>
  <c r="AC1087" i="22" s="1"/>
  <c r="I1113" i="22"/>
  <c r="Q1113" i="22"/>
  <c r="L1116" i="22"/>
  <c r="J1132" i="22"/>
  <c r="S1132" i="22"/>
  <c r="N1137" i="22"/>
  <c r="L1144" i="22"/>
  <c r="O1151" i="22"/>
  <c r="T1188" i="22"/>
  <c r="Z1188" i="22" s="1"/>
  <c r="AG1188" i="22" s="1"/>
  <c r="P1189" i="22"/>
  <c r="T1212" i="22"/>
  <c r="S1220" i="22"/>
  <c r="M1230" i="22"/>
  <c r="J1244" i="22"/>
  <c r="V1244" i="22" s="1"/>
  <c r="AC1244" i="22" s="1"/>
  <c r="N1276" i="22"/>
  <c r="P1285" i="22"/>
  <c r="J1288" i="22"/>
  <c r="N1289" i="22"/>
  <c r="T1290" i="22"/>
  <c r="Z1290" i="22" s="1"/>
  <c r="AG1290" i="22" s="1"/>
  <c r="T1301" i="22"/>
  <c r="Z1301" i="22" s="1"/>
  <c r="AG1301" i="22" s="1"/>
  <c r="L1302" i="22"/>
  <c r="I1307" i="22"/>
  <c r="M1311" i="22"/>
  <c r="J1333" i="22"/>
  <c r="Q1338" i="22"/>
  <c r="P1360" i="22"/>
  <c r="K1362" i="22"/>
  <c r="K1411" i="22"/>
  <c r="T1416" i="22"/>
  <c r="R1431" i="22"/>
  <c r="N1434" i="22"/>
  <c r="Z1434" i="22" s="1"/>
  <c r="AG1434" i="22" s="1"/>
  <c r="T1445" i="22"/>
  <c r="Q1481" i="22"/>
  <c r="N1502" i="22"/>
  <c r="Q1513" i="22"/>
  <c r="K1514" i="22"/>
  <c r="Q1035" i="22"/>
  <c r="S1144" i="22"/>
  <c r="T1338" i="22"/>
  <c r="R1434" i="22"/>
  <c r="P1473" i="22"/>
  <c r="K1494" i="22"/>
  <c r="R1502" i="22"/>
  <c r="T1514" i="22"/>
  <c r="Q728" i="22"/>
  <c r="Q802" i="22"/>
  <c r="T822" i="22"/>
  <c r="R825" i="22"/>
  <c r="S902" i="22"/>
  <c r="Q925" i="22"/>
  <c r="P1021" i="22"/>
  <c r="P1032" i="22"/>
  <c r="I1035" i="22"/>
  <c r="P1040" i="22"/>
  <c r="M1059" i="22"/>
  <c r="I1067" i="22"/>
  <c r="R1087" i="22"/>
  <c r="M1097" i="22"/>
  <c r="L1113" i="22"/>
  <c r="L1127" i="22"/>
  <c r="Q1132" i="22"/>
  <c r="T1137" i="22"/>
  <c r="S1141" i="22"/>
  <c r="I1144" i="22"/>
  <c r="P1162" i="22"/>
  <c r="L1188" i="22"/>
  <c r="K1220" i="22"/>
  <c r="O1244" i="22"/>
  <c r="P1304" i="22"/>
  <c r="M1307" i="22"/>
  <c r="T1321" i="22"/>
  <c r="L1338" i="22"/>
  <c r="S1362" i="22"/>
  <c r="O1411" i="22"/>
  <c r="L1416" i="22"/>
  <c r="Q660" i="22"/>
  <c r="O672" i="22"/>
  <c r="L1035" i="22"/>
  <c r="R1059" i="22"/>
  <c r="M1067" i="22"/>
  <c r="O1113" i="22"/>
  <c r="U1113" i="22" s="1"/>
  <c r="AB1113" i="22" s="1"/>
  <c r="K1144" i="22"/>
  <c r="M1338" i="22"/>
  <c r="Q1416" i="22"/>
  <c r="N1481" i="22"/>
  <c r="J1508" i="22"/>
  <c r="V1508" i="22" s="1"/>
  <c r="AC1508" i="22" s="1"/>
  <c r="J1513" i="22"/>
  <c r="I1514" i="22"/>
  <c r="O561" i="22"/>
  <c r="S561" i="22"/>
  <c r="M570" i="22"/>
  <c r="R570" i="22"/>
  <c r="P595" i="22"/>
  <c r="L595" i="22"/>
  <c r="N647" i="22"/>
  <c r="O647" i="22"/>
  <c r="J647" i="22"/>
  <c r="P647" i="22"/>
  <c r="K647" i="22"/>
  <c r="P676" i="22"/>
  <c r="Q676" i="22"/>
  <c r="P725" i="22"/>
  <c r="L725" i="22"/>
  <c r="N725" i="22"/>
  <c r="O739" i="22"/>
  <c r="K739" i="22"/>
  <c r="L739" i="22"/>
  <c r="O812" i="22"/>
  <c r="R812" i="22"/>
  <c r="P812" i="22"/>
  <c r="T812" i="22"/>
  <c r="Q847" i="22"/>
  <c r="O847" i="22"/>
  <c r="R847" i="22"/>
  <c r="Q883" i="22"/>
  <c r="M883" i="22"/>
  <c r="R883" i="22"/>
  <c r="L469" i="22"/>
  <c r="M496" i="22"/>
  <c r="N531" i="22"/>
  <c r="J570" i="22"/>
  <c r="R579" i="22"/>
  <c r="L579" i="22"/>
  <c r="K595" i="22"/>
  <c r="N631" i="22"/>
  <c r="S631" i="22"/>
  <c r="J631" i="22"/>
  <c r="L631" i="22"/>
  <c r="P653" i="22"/>
  <c r="Q653" i="22"/>
  <c r="T653" i="22"/>
  <c r="J468" i="22"/>
  <c r="S473" i="22"/>
  <c r="R480" i="22"/>
  <c r="Q493" i="22"/>
  <c r="J496" i="22"/>
  <c r="R496" i="22"/>
  <c r="M504" i="22"/>
  <c r="S521" i="22"/>
  <c r="R571" i="22"/>
  <c r="X571" i="22" s="1"/>
  <c r="AE571" i="22" s="1"/>
  <c r="Q571" i="22"/>
  <c r="J587" i="22"/>
  <c r="Q587" i="22"/>
  <c r="W587" i="22" s="1"/>
  <c r="AD587" i="22" s="1"/>
  <c r="R587" i="22"/>
  <c r="O631" i="22"/>
  <c r="O634" i="22"/>
  <c r="S634" i="22"/>
  <c r="T634" i="22"/>
  <c r="S647" i="22"/>
  <c r="P649" i="22"/>
  <c r="Q649" i="22"/>
  <c r="J649" i="22"/>
  <c r="T649" i="22"/>
  <c r="K649" i="22"/>
  <c r="P681" i="22"/>
  <c r="K681" i="22"/>
  <c r="O681" i="22"/>
  <c r="P701" i="22"/>
  <c r="O701" i="22"/>
  <c r="U701" i="22" s="1"/>
  <c r="AB701" i="22" s="1"/>
  <c r="Q701" i="22"/>
  <c r="T725" i="22"/>
  <c r="P729" i="22"/>
  <c r="S729" i="22"/>
  <c r="T729" i="22"/>
  <c r="R754" i="22"/>
  <c r="N754" i="22"/>
  <c r="Q754" i="22"/>
  <c r="J764" i="22"/>
  <c r="V764" i="22" s="1"/>
  <c r="AC764" i="22" s="1"/>
  <c r="O764" i="22"/>
  <c r="N782" i="22"/>
  <c r="R782" i="22"/>
  <c r="S782" i="22"/>
  <c r="Q865" i="22"/>
  <c r="N865" i="22"/>
  <c r="Q869" i="22"/>
  <c r="O869" i="22"/>
  <c r="J869" i="22"/>
  <c r="N869" i="22"/>
  <c r="L876" i="22"/>
  <c r="I876" i="22"/>
  <c r="P906" i="22"/>
  <c r="L906" i="22"/>
  <c r="I911" i="22"/>
  <c r="M911" i="22"/>
  <c r="R911" i="22"/>
  <c r="Q911" i="22"/>
  <c r="P688" i="22"/>
  <c r="Q688" i="22"/>
  <c r="I688" i="22"/>
  <c r="R688" i="22"/>
  <c r="J688" i="22"/>
  <c r="K557" i="22"/>
  <c r="N557" i="22"/>
  <c r="M633" i="22"/>
  <c r="T633" i="22"/>
  <c r="P661" i="22"/>
  <c r="I661" i="22"/>
  <c r="J661" i="22"/>
  <c r="P713" i="22"/>
  <c r="Q713" i="22"/>
  <c r="K713" i="22"/>
  <c r="L713" i="22"/>
  <c r="P716" i="22"/>
  <c r="L716" i="22"/>
  <c r="M716" i="22"/>
  <c r="Q735" i="22"/>
  <c r="K735" i="22"/>
  <c r="R735" i="22"/>
  <c r="S1048" i="22"/>
  <c r="O1048" i="22"/>
  <c r="M468" i="22"/>
  <c r="L520" i="22"/>
  <c r="O633" i="22"/>
  <c r="L647" i="22"/>
  <c r="Q661" i="22"/>
  <c r="M690" i="22"/>
  <c r="Y690" i="22" s="1"/>
  <c r="AF690" i="22" s="1"/>
  <c r="P696" i="22"/>
  <c r="V696" i="22" s="1"/>
  <c r="AC696" i="22" s="1"/>
  <c r="R696" i="22"/>
  <c r="J696" i="22"/>
  <c r="L696" i="22"/>
  <c r="P697" i="22"/>
  <c r="J697" i="22"/>
  <c r="Q697" i="22"/>
  <c r="P705" i="22"/>
  <c r="K705" i="22"/>
  <c r="L705" i="22"/>
  <c r="N713" i="22"/>
  <c r="J716" i="22"/>
  <c r="K725" i="22"/>
  <c r="T735" i="22"/>
  <c r="N739" i="22"/>
  <c r="P746" i="22"/>
  <c r="S746" i="22"/>
  <c r="S758" i="22"/>
  <c r="J762" i="22"/>
  <c r="K762" i="22"/>
  <c r="J774" i="22"/>
  <c r="L774" i="22"/>
  <c r="K786" i="22"/>
  <c r="M788" i="22"/>
  <c r="P788" i="22"/>
  <c r="I812" i="22"/>
  <c r="L847" i="22"/>
  <c r="Q873" i="22"/>
  <c r="N873" i="22"/>
  <c r="I468" i="22"/>
  <c r="U468" i="22" s="1"/>
  <c r="AB468" i="22" s="1"/>
  <c r="R468" i="22"/>
  <c r="R473" i="22"/>
  <c r="L480" i="22"/>
  <c r="N481" i="22"/>
  <c r="L493" i="22"/>
  <c r="I496" i="22"/>
  <c r="U496" i="22" s="1"/>
  <c r="AB496" i="22" s="1"/>
  <c r="Q496" i="22"/>
  <c r="K497" i="22"/>
  <c r="I504" i="22"/>
  <c r="U504" i="22" s="1"/>
  <c r="AB504" i="22" s="1"/>
  <c r="M512" i="22"/>
  <c r="P519" i="22"/>
  <c r="M521" i="22"/>
  <c r="N526" i="22"/>
  <c r="O531" i="22"/>
  <c r="P535" i="22"/>
  <c r="S535" i="22"/>
  <c r="L535" i="22"/>
  <c r="K541" i="22"/>
  <c r="M543" i="22"/>
  <c r="N543" i="22"/>
  <c r="O553" i="22"/>
  <c r="R553" i="22"/>
  <c r="R557" i="22"/>
  <c r="S576" i="22"/>
  <c r="T576" i="22"/>
  <c r="R610" i="22"/>
  <c r="T610" i="22"/>
  <c r="M631" i="22"/>
  <c r="M632" i="22"/>
  <c r="M641" i="22"/>
  <c r="Y641" i="22" s="1"/>
  <c r="AF641" i="22" s="1"/>
  <c r="K641" i="22"/>
  <c r="N641" i="22"/>
  <c r="N644" i="22"/>
  <c r="O644" i="22"/>
  <c r="P644" i="22"/>
  <c r="M647" i="22"/>
  <c r="O649" i="22"/>
  <c r="L652" i="22"/>
  <c r="Q652" i="22"/>
  <c r="L653" i="22"/>
  <c r="S655" i="22"/>
  <c r="M655" i="22"/>
  <c r="N658" i="22"/>
  <c r="T658" i="22"/>
  <c r="K658" i="22"/>
  <c r="L658" i="22"/>
  <c r="P659" i="22"/>
  <c r="M659" i="22"/>
  <c r="N659" i="22"/>
  <c r="S661" i="22"/>
  <c r="P665" i="22"/>
  <c r="J665" i="22"/>
  <c r="K665" i="22"/>
  <c r="L688" i="22"/>
  <c r="M696" i="22"/>
  <c r="I697" i="22"/>
  <c r="J705" i="22"/>
  <c r="O713" i="22"/>
  <c r="Q716" i="22"/>
  <c r="M718" i="22"/>
  <c r="Y718" i="22" s="1"/>
  <c r="AF718" i="22" s="1"/>
  <c r="Q725" i="22"/>
  <c r="Q734" i="22"/>
  <c r="P734" i="22"/>
  <c r="S734" i="22"/>
  <c r="T738" i="22"/>
  <c r="I738" i="22"/>
  <c r="N738" i="22"/>
  <c r="Q746" i="22"/>
  <c r="L762" i="22"/>
  <c r="S783" i="22"/>
  <c r="N783" i="22"/>
  <c r="Q820" i="22"/>
  <c r="O820" i="22"/>
  <c r="N840" i="22"/>
  <c r="Q903" i="22"/>
  <c r="R903" i="22"/>
  <c r="L903" i="22"/>
  <c r="P907" i="22"/>
  <c r="K907" i="22"/>
  <c r="R914" i="22"/>
  <c r="S914" i="22"/>
  <c r="S929" i="22"/>
  <c r="N929" i="22"/>
  <c r="Q568" i="22"/>
  <c r="W568" i="22" s="1"/>
  <c r="AD568" i="22" s="1"/>
  <c r="Q607" i="22"/>
  <c r="P612" i="22"/>
  <c r="N625" i="22"/>
  <c r="Q642" i="22"/>
  <c r="I645" i="22"/>
  <c r="M728" i="22"/>
  <c r="R792" i="22"/>
  <c r="O792" i="22"/>
  <c r="P798" i="22"/>
  <c r="N798" i="22"/>
  <c r="T798" i="22"/>
  <c r="T809" i="22"/>
  <c r="J809" i="22"/>
  <c r="Q855" i="22"/>
  <c r="T855" i="22"/>
  <c r="K855" i="22"/>
  <c r="J901" i="22"/>
  <c r="R901" i="22"/>
  <c r="I901" i="22"/>
  <c r="L955" i="22"/>
  <c r="I955" i="22"/>
  <c r="Q955" i="22"/>
  <c r="R980" i="22"/>
  <c r="S980" i="22"/>
  <c r="R1033" i="22"/>
  <c r="P1033" i="22"/>
  <c r="S1051" i="22"/>
  <c r="Q1051" i="22"/>
  <c r="M1051" i="22"/>
  <c r="P568" i="22"/>
  <c r="R594" i="22"/>
  <c r="X594" i="22" s="1"/>
  <c r="AE594" i="22" s="1"/>
  <c r="L607" i="22"/>
  <c r="O612" i="22"/>
  <c r="R651" i="22"/>
  <c r="O660" i="22"/>
  <c r="T717" i="22"/>
  <c r="R724" i="22"/>
  <c r="L728" i="22"/>
  <c r="R728" i="22"/>
  <c r="X728" i="22" s="1"/>
  <c r="AE728" i="22" s="1"/>
  <c r="Q753" i="22"/>
  <c r="R757" i="22"/>
  <c r="L797" i="22"/>
  <c r="X797" i="22" s="1"/>
  <c r="AE797" i="22" s="1"/>
  <c r="I797" i="22"/>
  <c r="O798" i="22"/>
  <c r="U798" i="22" s="1"/>
  <c r="AB798" i="22" s="1"/>
  <c r="P830" i="22"/>
  <c r="T830" i="22"/>
  <c r="I830" i="22"/>
  <c r="J838" i="22"/>
  <c r="L838" i="22"/>
  <c r="M846" i="22"/>
  <c r="S846" i="22"/>
  <c r="P852" i="22"/>
  <c r="N852" i="22"/>
  <c r="Z852" i="22" s="1"/>
  <c r="AG852" i="22" s="1"/>
  <c r="R855" i="22"/>
  <c r="X855" i="22" s="1"/>
  <c r="AE855" i="22" s="1"/>
  <c r="P885" i="22"/>
  <c r="N885" i="22"/>
  <c r="R885" i="22"/>
  <c r="J885" i="22"/>
  <c r="P891" i="22"/>
  <c r="J891" i="22"/>
  <c r="Q895" i="22"/>
  <c r="M895" i="22"/>
  <c r="S918" i="22"/>
  <c r="Y918" i="22" s="1"/>
  <c r="AF918" i="22" s="1"/>
  <c r="J918" i="22"/>
  <c r="P918" i="22"/>
  <c r="S921" i="22"/>
  <c r="N921" i="22"/>
  <c r="R941" i="22"/>
  <c r="P941" i="22"/>
  <c r="S1005" i="22"/>
  <c r="L1005" i="22"/>
  <c r="X1005" i="22" s="1"/>
  <c r="AE1005" i="22" s="1"/>
  <c r="J1005" i="22"/>
  <c r="M1005" i="22"/>
  <c r="R1008" i="22"/>
  <c r="T1008" i="22"/>
  <c r="R802" i="22"/>
  <c r="S817" i="22"/>
  <c r="N825" i="22"/>
  <c r="T867" i="22"/>
  <c r="M878" i="22"/>
  <c r="R902" i="22"/>
  <c r="N905" i="22"/>
  <c r="R952" i="22"/>
  <c r="N967" i="22"/>
  <c r="N974" i="22"/>
  <c r="R981" i="22"/>
  <c r="L986" i="22"/>
  <c r="R1006" i="22"/>
  <c r="J1016" i="22"/>
  <c r="T1016" i="22"/>
  <c r="R1022" i="22"/>
  <c r="M1027" i="22"/>
  <c r="M1035" i="22"/>
  <c r="Y1035" i="22" s="1"/>
  <c r="AF1035" i="22" s="1"/>
  <c r="N1039" i="22"/>
  <c r="O1039" i="22"/>
  <c r="O1058" i="22"/>
  <c r="Q1060" i="22"/>
  <c r="S1060" i="22"/>
  <c r="R1062" i="22"/>
  <c r="O1062" i="22"/>
  <c r="P1065" i="22"/>
  <c r="N1065" i="22"/>
  <c r="P1069" i="22"/>
  <c r="M1069" i="22"/>
  <c r="R1069" i="22"/>
  <c r="I1083" i="22"/>
  <c r="R1083" i="22"/>
  <c r="X1083" i="22" s="1"/>
  <c r="AE1083" i="22" s="1"/>
  <c r="T1093" i="22"/>
  <c r="Q1093" i="22"/>
  <c r="S1094" i="22"/>
  <c r="O1094" i="22"/>
  <c r="T1105" i="22"/>
  <c r="R1105" i="22"/>
  <c r="N1109" i="22"/>
  <c r="P1110" i="22"/>
  <c r="J1111" i="22"/>
  <c r="R1126" i="22"/>
  <c r="M1145" i="22"/>
  <c r="N1154" i="22"/>
  <c r="R1157" i="22"/>
  <c r="T1167" i="22"/>
  <c r="R1167" i="22"/>
  <c r="P1170" i="22"/>
  <c r="T1183" i="22"/>
  <c r="R1183" i="22"/>
  <c r="J1183" i="22"/>
  <c r="Q1199" i="22"/>
  <c r="L1199" i="22"/>
  <c r="T1225" i="22"/>
  <c r="J1234" i="22"/>
  <c r="P1236" i="22"/>
  <c r="L1236" i="22"/>
  <c r="Q1236" i="22"/>
  <c r="K1256" i="22"/>
  <c r="J1257" i="22"/>
  <c r="J1258" i="22"/>
  <c r="K1258" i="22"/>
  <c r="M1295" i="22"/>
  <c r="O1332" i="22"/>
  <c r="P1332" i="22"/>
  <c r="P1350" i="22"/>
  <c r="M1350" i="22"/>
  <c r="O1363" i="22"/>
  <c r="T1367" i="22"/>
  <c r="P1367" i="22"/>
  <c r="K1370" i="22"/>
  <c r="L1391" i="22"/>
  <c r="P1391" i="22"/>
  <c r="R1391" i="22"/>
  <c r="R1405" i="22"/>
  <c r="T1405" i="22"/>
  <c r="N1405" i="22"/>
  <c r="R1422" i="22"/>
  <c r="P1422" i="22"/>
  <c r="S1437" i="22"/>
  <c r="T1437" i="22"/>
  <c r="J1438" i="22"/>
  <c r="K1449" i="22"/>
  <c r="T1449" i="22"/>
  <c r="L1449" i="22"/>
  <c r="M1466" i="22"/>
  <c r="L1466" i="22"/>
  <c r="S1507" i="22"/>
  <c r="S1510" i="22"/>
  <c r="J1510" i="22"/>
  <c r="L1062" i="22"/>
  <c r="S1063" i="22"/>
  <c r="Y1063" i="22" s="1"/>
  <c r="AF1063" i="22" s="1"/>
  <c r="L1063" i="22"/>
  <c r="J1069" i="22"/>
  <c r="S1080" i="22"/>
  <c r="Q1080" i="22"/>
  <c r="I1081" i="22"/>
  <c r="K1083" i="22"/>
  <c r="T1083" i="22"/>
  <c r="M1093" i="22"/>
  <c r="L1105" i="22"/>
  <c r="T1109" i="22"/>
  <c r="S1110" i="22"/>
  <c r="P1125" i="22"/>
  <c r="M1125" i="22"/>
  <c r="T1125" i="22"/>
  <c r="Z1125" i="22" s="1"/>
  <c r="AG1125" i="22" s="1"/>
  <c r="O1128" i="22"/>
  <c r="R1128" i="22"/>
  <c r="X1128" i="22" s="1"/>
  <c r="AE1128" i="22" s="1"/>
  <c r="J1128" i="22"/>
  <c r="Q1139" i="22"/>
  <c r="I1139" i="22"/>
  <c r="N1145" i="22"/>
  <c r="Z1145" i="22" s="1"/>
  <c r="AG1145" i="22" s="1"/>
  <c r="P1156" i="22"/>
  <c r="R1156" i="22"/>
  <c r="I1175" i="22"/>
  <c r="J1175" i="22"/>
  <c r="V1175" i="22" s="1"/>
  <c r="AC1175" i="22" s="1"/>
  <c r="K1183" i="22"/>
  <c r="R1187" i="22"/>
  <c r="M1192" i="22"/>
  <c r="Q1196" i="22"/>
  <c r="M1196" i="22"/>
  <c r="J1196" i="22"/>
  <c r="I1214" i="22"/>
  <c r="S1249" i="22"/>
  <c r="I1249" i="22"/>
  <c r="T1249" i="22"/>
  <c r="R1250" i="22"/>
  <c r="N1250" i="22"/>
  <c r="M1250" i="22"/>
  <c r="P1253" i="22"/>
  <c r="M1257" i="22"/>
  <c r="S1262" i="22"/>
  <c r="K1262" i="22"/>
  <c r="S1318" i="22"/>
  <c r="S1320" i="22"/>
  <c r="P1320" i="22"/>
  <c r="P1325" i="22"/>
  <c r="M1325" i="22"/>
  <c r="I1325" i="22"/>
  <c r="L1350" i="22"/>
  <c r="L1367" i="22"/>
  <c r="M1370" i="22"/>
  <c r="Q1391" i="22"/>
  <c r="L1422" i="22"/>
  <c r="R1437" i="22"/>
  <c r="P1466" i="22"/>
  <c r="P1468" i="22"/>
  <c r="N1468" i="22"/>
  <c r="M1468" i="22"/>
  <c r="O1471" i="22"/>
  <c r="L1471" i="22"/>
  <c r="M1471" i="22"/>
  <c r="P1491" i="22"/>
  <c r="V1491" i="22" s="1"/>
  <c r="AC1491" i="22" s="1"/>
  <c r="N1491" i="22"/>
  <c r="Z1491" i="22" s="1"/>
  <c r="AG1491" i="22" s="1"/>
  <c r="Q1491" i="22"/>
  <c r="T1493" i="22"/>
  <c r="I1493" i="22"/>
  <c r="R1493" i="22"/>
  <c r="T878" i="22"/>
  <c r="N925" i="22"/>
  <c r="M927" i="22"/>
  <c r="S930" i="22"/>
  <c r="Q931" i="22"/>
  <c r="N972" i="22"/>
  <c r="P974" i="22"/>
  <c r="M981" i="22"/>
  <c r="O986" i="22"/>
  <c r="R1016" i="22"/>
  <c r="R1034" i="22"/>
  <c r="J1035" i="22"/>
  <c r="O1035" i="22"/>
  <c r="R1039" i="22"/>
  <c r="Q1061" i="22"/>
  <c r="J1061" i="22"/>
  <c r="S1061" i="22"/>
  <c r="M1062" i="22"/>
  <c r="K1069" i="22"/>
  <c r="P1077" i="22"/>
  <c r="M1077" i="22"/>
  <c r="R1077" i="22"/>
  <c r="P1080" i="22"/>
  <c r="M1081" i="22"/>
  <c r="R1093" i="22"/>
  <c r="J1097" i="22"/>
  <c r="Q1105" i="22"/>
  <c r="J1125" i="22"/>
  <c r="K1128" i="22"/>
  <c r="J1139" i="22"/>
  <c r="V1139" i="22" s="1"/>
  <c r="AC1139" i="22" s="1"/>
  <c r="M1151" i="22"/>
  <c r="I1151" i="22"/>
  <c r="S1171" i="22"/>
  <c r="J1171" i="22"/>
  <c r="L1175" i="22"/>
  <c r="L1183" i="22"/>
  <c r="Q1191" i="22"/>
  <c r="K1191" i="22"/>
  <c r="N1196" i="22"/>
  <c r="Q1204" i="22"/>
  <c r="K1204" i="22"/>
  <c r="M1204" i="22"/>
  <c r="S1232" i="22"/>
  <c r="R1232" i="22"/>
  <c r="L1240" i="22"/>
  <c r="X1240" i="22" s="1"/>
  <c r="AE1240" i="22" s="1"/>
  <c r="K1249" i="22"/>
  <c r="L1250" i="22"/>
  <c r="N1262" i="22"/>
  <c r="L1266" i="22"/>
  <c r="P1266" i="22"/>
  <c r="S1292" i="22"/>
  <c r="P1313" i="22"/>
  <c r="Q1313" i="22"/>
  <c r="R1322" i="22"/>
  <c r="T1322" i="22"/>
  <c r="O1322" i="22"/>
  <c r="N1325" i="22"/>
  <c r="Q1333" i="22"/>
  <c r="T1333" i="22"/>
  <c r="L1333" i="22"/>
  <c r="P1333" i="22"/>
  <c r="L1335" i="22"/>
  <c r="O1347" i="22"/>
  <c r="R1354" i="22"/>
  <c r="P1354" i="22"/>
  <c r="Q1383" i="22"/>
  <c r="T1383" i="22"/>
  <c r="P1390" i="22"/>
  <c r="O1390" i="22"/>
  <c r="Q1390" i="22"/>
  <c r="R1401" i="22"/>
  <c r="L1401" i="22"/>
  <c r="T1408" i="22"/>
  <c r="L1408" i="22"/>
  <c r="M1408" i="22"/>
  <c r="R1428" i="22"/>
  <c r="P1428" i="22"/>
  <c r="J1428" i="22"/>
  <c r="S1446" i="22"/>
  <c r="T1446" i="22"/>
  <c r="L1457" i="22"/>
  <c r="R1460" i="22"/>
  <c r="R1462" i="22"/>
  <c r="P1462" i="22"/>
  <c r="K1468" i="22"/>
  <c r="Q1479" i="22"/>
  <c r="N1479" i="22"/>
  <c r="I1491" i="22"/>
  <c r="J1493" i="22"/>
  <c r="O1512" i="22"/>
  <c r="J1521" i="22"/>
  <c r="P1041" i="22"/>
  <c r="J1041" i="22"/>
  <c r="O1079" i="22"/>
  <c r="R1079" i="22"/>
  <c r="P1083" i="22"/>
  <c r="N1083" i="22"/>
  <c r="J1083" i="22"/>
  <c r="M1083" i="22"/>
  <c r="T1111" i="22"/>
  <c r="N1111" i="22"/>
  <c r="S1145" i="22"/>
  <c r="K1145" i="22"/>
  <c r="T1205" i="22"/>
  <c r="O1205" i="22"/>
  <c r="T1256" i="22"/>
  <c r="S1256" i="22"/>
  <c r="T1257" i="22"/>
  <c r="L1257" i="22"/>
  <c r="X1257" i="22" s="1"/>
  <c r="AE1257" i="22" s="1"/>
  <c r="P1257" i="22"/>
  <c r="T1295" i="22"/>
  <c r="N1295" i="22"/>
  <c r="J1295" i="22"/>
  <c r="S1334" i="22"/>
  <c r="L1334" i="22"/>
  <c r="O1370" i="22"/>
  <c r="L1370" i="22"/>
  <c r="R1370" i="22"/>
  <c r="X1370" i="22" s="1"/>
  <c r="AE1370" i="22" s="1"/>
  <c r="Q1382" i="22"/>
  <c r="L1382" i="22"/>
  <c r="R1382" i="22"/>
  <c r="Q1387" i="22"/>
  <c r="O1387" i="22"/>
  <c r="N1387" i="22"/>
  <c r="L1438" i="22"/>
  <c r="T1438" i="22"/>
  <c r="Z1438" i="22" s="1"/>
  <c r="AG1438" i="22" s="1"/>
  <c r="K1464" i="22"/>
  <c r="R1464" i="22"/>
  <c r="P1487" i="22"/>
  <c r="L1487" i="22"/>
  <c r="N1059" i="22"/>
  <c r="Z1059" i="22" s="1"/>
  <c r="AG1059" i="22" s="1"/>
  <c r="T1067" i="22"/>
  <c r="O1087" i="22"/>
  <c r="N1113" i="22"/>
  <c r="R1144" i="22"/>
  <c r="S1188" i="22"/>
  <c r="M1188" i="22"/>
  <c r="Q1220" i="22"/>
  <c r="J1220" i="22"/>
  <c r="R1228" i="22"/>
  <c r="N1228" i="22"/>
  <c r="S1228" i="22"/>
  <c r="Y1228" i="22" s="1"/>
  <c r="AF1228" i="22" s="1"/>
  <c r="S1233" i="22"/>
  <c r="T1233" i="22"/>
  <c r="T1293" i="22"/>
  <c r="R1293" i="22"/>
  <c r="L1296" i="22"/>
  <c r="T1296" i="22"/>
  <c r="R1342" i="22"/>
  <c r="I1342" i="22"/>
  <c r="O1353" i="22"/>
  <c r="R1353" i="22"/>
  <c r="Q1386" i="22"/>
  <c r="W1386" i="22" s="1"/>
  <c r="AD1386" i="22" s="1"/>
  <c r="O1386" i="22"/>
  <c r="S1412" i="22"/>
  <c r="O1412" i="22"/>
  <c r="P1418" i="22"/>
  <c r="K1418" i="22"/>
  <c r="R1436" i="22"/>
  <c r="Q1436" i="22"/>
  <c r="M1485" i="22"/>
  <c r="O1485" i="22"/>
  <c r="U1485" i="22" s="1"/>
  <c r="AB1485" i="22" s="1"/>
  <c r="T1489" i="22"/>
  <c r="M1489" i="22"/>
  <c r="Q1502" i="22"/>
  <c r="L1502" i="22"/>
  <c r="T1502" i="22"/>
  <c r="R1244" i="22"/>
  <c r="Q1307" i="22"/>
  <c r="R1338" i="22"/>
  <c r="R1411" i="22"/>
  <c r="X1411" i="22" s="1"/>
  <c r="AE1411" i="22" s="1"/>
  <c r="T778" i="22"/>
  <c r="I484" i="22"/>
  <c r="U484" i="22" s="1"/>
  <c r="AB484" i="22" s="1"/>
  <c r="L485" i="22"/>
  <c r="N542" i="22"/>
  <c r="P514" i="22"/>
  <c r="P668" i="22"/>
  <c r="O776" i="22"/>
  <c r="O790" i="22"/>
  <c r="O835" i="22"/>
  <c r="T856" i="22"/>
  <c r="P858" i="22"/>
  <c r="I1350" i="22"/>
  <c r="S1350" i="22"/>
  <c r="J1360" i="22"/>
  <c r="I1365" i="22"/>
  <c r="S1366" i="22"/>
  <c r="P1368" i="22"/>
  <c r="R1385" i="22"/>
  <c r="J1390" i="22"/>
  <c r="P1393" i="22"/>
  <c r="Q1394" i="22"/>
  <c r="I1396" i="22"/>
  <c r="T1400" i="22"/>
  <c r="R1414" i="22"/>
  <c r="L1423" i="22"/>
  <c r="N1432" i="22"/>
  <c r="N1440" i="22"/>
  <c r="J1462" i="22"/>
  <c r="J1469" i="22"/>
  <c r="S1472" i="22"/>
  <c r="S1487" i="22"/>
  <c r="P1497" i="22"/>
  <c r="J472" i="22"/>
  <c r="Q484" i="22"/>
  <c r="N560" i="22"/>
  <c r="L563" i="22"/>
  <c r="S595" i="22"/>
  <c r="T650" i="22"/>
  <c r="Z650" i="22" s="1"/>
  <c r="AG650" i="22" s="1"/>
  <c r="P666" i="22"/>
  <c r="O667" i="22"/>
  <c r="T669" i="22"/>
  <c r="Q685" i="22"/>
  <c r="Q692" i="22"/>
  <c r="O693" i="22"/>
  <c r="R752" i="22"/>
  <c r="L758" i="22"/>
  <c r="N778" i="22"/>
  <c r="S907" i="22"/>
  <c r="S1073" i="22"/>
  <c r="S1076" i="22"/>
  <c r="T1119" i="22"/>
  <c r="S1180" i="22"/>
  <c r="P1248" i="22"/>
  <c r="R464" i="22"/>
  <c r="O465" i="22"/>
  <c r="O471" i="22"/>
  <c r="J473" i="22"/>
  <c r="M478" i="22"/>
  <c r="Y478" i="22" s="1"/>
  <c r="AF478" i="22" s="1"/>
  <c r="M480" i="22"/>
  <c r="R484" i="22"/>
  <c r="Q501" i="22"/>
  <c r="J504" i="22"/>
  <c r="L509" i="22"/>
  <c r="R514" i="22"/>
  <c r="K517" i="22"/>
  <c r="I524" i="22"/>
  <c r="K531" i="22"/>
  <c r="J533" i="22"/>
  <c r="S541" i="22"/>
  <c r="J543" i="22"/>
  <c r="S545" i="22"/>
  <c r="N551" i="22"/>
  <c r="R555" i="22"/>
  <c r="O557" i="22"/>
  <c r="J559" i="22"/>
  <c r="P560" i="22"/>
  <c r="N563" i="22"/>
  <c r="J565" i="22"/>
  <c r="N571" i="22"/>
  <c r="L587" i="22"/>
  <c r="I595" i="22"/>
  <c r="T595" i="22"/>
  <c r="I603" i="22"/>
  <c r="S607" i="22"/>
  <c r="L612" i="22"/>
  <c r="I614" i="22"/>
  <c r="J615" i="22"/>
  <c r="S618" i="22"/>
  <c r="K621" i="22"/>
  <c r="M622" i="22"/>
  <c r="P633" i="22"/>
  <c r="M634" i="22"/>
  <c r="T638" i="22"/>
  <c r="M644" i="22"/>
  <c r="S649" i="22"/>
  <c r="O652" i="22"/>
  <c r="N653" i="22"/>
  <c r="Q666" i="22"/>
  <c r="R667" i="22"/>
  <c r="Q668" i="22"/>
  <c r="J672" i="22"/>
  <c r="O673" i="22"/>
  <c r="L681" i="22"/>
  <c r="S685" i="22"/>
  <c r="R692" i="22"/>
  <c r="Q693" i="22"/>
  <c r="L701" i="22"/>
  <c r="S705" i="22"/>
  <c r="J708" i="22"/>
  <c r="V708" i="22" s="1"/>
  <c r="AC708" i="22" s="1"/>
  <c r="J729" i="22"/>
  <c r="K734" i="22"/>
  <c r="M735" i="22"/>
  <c r="J740" i="22"/>
  <c r="K742" i="22"/>
  <c r="J744" i="22"/>
  <c r="I746" i="22"/>
  <c r="O758" i="22"/>
  <c r="S774" i="22"/>
  <c r="S775" i="22"/>
  <c r="P776" i="22"/>
  <c r="R777" i="22"/>
  <c r="O778" i="22"/>
  <c r="N780" i="22"/>
  <c r="Q790" i="22"/>
  <c r="J797" i="22"/>
  <c r="J798" i="22"/>
  <c r="I801" i="22"/>
  <c r="K802" i="22"/>
  <c r="K810" i="22"/>
  <c r="L812" i="22"/>
  <c r="P820" i="22"/>
  <c r="K822" i="22"/>
  <c r="R835" i="22"/>
  <c r="L846" i="22"/>
  <c r="M847" i="22"/>
  <c r="K851" i="22"/>
  <c r="R858" i="22"/>
  <c r="R859" i="22"/>
  <c r="N861" i="22"/>
  <c r="O865" i="22"/>
  <c r="L867" i="22"/>
  <c r="M870" i="22"/>
  <c r="O871" i="22"/>
  <c r="J873" i="22"/>
  <c r="P876" i="22"/>
  <c r="R879" i="22"/>
  <c r="N883" i="22"/>
  <c r="J895" i="22"/>
  <c r="P896" i="22"/>
  <c r="J899" i="22"/>
  <c r="K901" i="22"/>
  <c r="W901" i="22" s="1"/>
  <c r="AD901" i="22" s="1"/>
  <c r="M903" i="22"/>
  <c r="J906" i="22"/>
  <c r="I907" i="22"/>
  <c r="T907" i="22"/>
  <c r="Q908" i="22"/>
  <c r="Q919" i="22"/>
  <c r="Q921" i="22"/>
  <c r="Q933" i="22"/>
  <c r="P935" i="22"/>
  <c r="J941" i="22"/>
  <c r="I950" i="22"/>
  <c r="L953" i="22"/>
  <c r="O958" i="22"/>
  <c r="J960" i="22"/>
  <c r="P967" i="22"/>
  <c r="Q983" i="22"/>
  <c r="L990" i="22"/>
  <c r="K1018" i="22"/>
  <c r="T1022" i="22"/>
  <c r="P1024" i="22"/>
  <c r="R1025" i="22"/>
  <c r="I1027" i="22"/>
  <c r="K1032" i="22"/>
  <c r="W1032" i="22" s="1"/>
  <c r="AD1032" i="22" s="1"/>
  <c r="I1048" i="22"/>
  <c r="I1049" i="22"/>
  <c r="N1051" i="22"/>
  <c r="L1058" i="22"/>
  <c r="Q1065" i="22"/>
  <c r="J1067" i="22"/>
  <c r="N1089" i="22"/>
  <c r="K1094" i="22"/>
  <c r="L1100" i="22"/>
  <c r="M1105" i="22"/>
  <c r="Q1109" i="22"/>
  <c r="J1136" i="22"/>
  <c r="R1140" i="22"/>
  <c r="J1154" i="22"/>
  <c r="P1155" i="22"/>
  <c r="L1162" i="22"/>
  <c r="J1166" i="22"/>
  <c r="V1166" i="22" s="1"/>
  <c r="AC1166" i="22" s="1"/>
  <c r="T1180" i="22"/>
  <c r="I1191" i="22"/>
  <c r="S1192" i="22"/>
  <c r="K1196" i="22"/>
  <c r="P1199" i="22"/>
  <c r="J1214" i="22"/>
  <c r="L1220" i="22"/>
  <c r="M1236" i="22"/>
  <c r="L1244" i="22"/>
  <c r="N1245" i="22"/>
  <c r="N1256" i="22"/>
  <c r="S1266" i="22"/>
  <c r="P1276" i="22"/>
  <c r="K1288" i="22"/>
  <c r="R1289" i="22"/>
  <c r="K1294" i="22"/>
  <c r="T1318" i="22"/>
  <c r="J1325" i="22"/>
  <c r="L1332" i="22"/>
  <c r="P1340" i="22"/>
  <c r="L1342" i="22"/>
  <c r="J1350" i="22"/>
  <c r="V1350" i="22" s="1"/>
  <c r="AC1350" i="22" s="1"/>
  <c r="T1350" i="22"/>
  <c r="I1353" i="22"/>
  <c r="L1360" i="22"/>
  <c r="P1365" i="22"/>
  <c r="Q1368" i="22"/>
  <c r="N1383" i="22"/>
  <c r="L1390" i="22"/>
  <c r="T1393" i="22"/>
  <c r="R1394" i="22"/>
  <c r="J1396" i="22"/>
  <c r="V1396" i="22" s="1"/>
  <c r="AC1396" i="22" s="1"/>
  <c r="L1405" i="22"/>
  <c r="S1414" i="22"/>
  <c r="M1419" i="22"/>
  <c r="N1426" i="22"/>
  <c r="Q1440" i="22"/>
  <c r="J1449" i="22"/>
  <c r="I1460" i="22"/>
  <c r="K1462" i="22"/>
  <c r="I1466" i="22"/>
  <c r="T1469" i="22"/>
  <c r="J1479" i="22"/>
  <c r="I1487" i="22"/>
  <c r="T1487" i="22"/>
  <c r="I1489" i="22"/>
  <c r="U1489" i="22" s="1"/>
  <c r="S1497" i="22"/>
  <c r="K1517" i="22"/>
  <c r="N465" i="22"/>
  <c r="P545" i="22"/>
  <c r="S638" i="22"/>
  <c r="P775" i="22"/>
  <c r="Q777" i="22"/>
  <c r="T805" i="22"/>
  <c r="O859" i="22"/>
  <c r="T947" i="22"/>
  <c r="P983" i="22"/>
  <c r="P1025" i="22"/>
  <c r="T464" i="22"/>
  <c r="R465" i="22"/>
  <c r="K473" i="22"/>
  <c r="W473" i="22" s="1"/>
  <c r="AD473" i="22" s="1"/>
  <c r="N478" i="22"/>
  <c r="Q480" i="22"/>
  <c r="L504" i="22"/>
  <c r="Q509" i="22"/>
  <c r="S517" i="22"/>
  <c r="J524" i="22"/>
  <c r="L531" i="22"/>
  <c r="K543" i="22"/>
  <c r="T545" i="22"/>
  <c r="P557" i="22"/>
  <c r="R559" i="22"/>
  <c r="Q560" i="22"/>
  <c r="O563" i="22"/>
  <c r="K565" i="22"/>
  <c r="O571" i="22"/>
  <c r="O587" i="22"/>
  <c r="J595" i="22"/>
  <c r="K603" i="22"/>
  <c r="M614" i="22"/>
  <c r="Y614" i="22" s="1"/>
  <c r="AF614" i="22" s="1"/>
  <c r="K615" i="22"/>
  <c r="L621" i="22"/>
  <c r="S633" i="22"/>
  <c r="P634" i="22"/>
  <c r="P652" i="22"/>
  <c r="O653" i="22"/>
  <c r="T666" i="22"/>
  <c r="Z666" i="22" s="1"/>
  <c r="AG666" i="22" s="1"/>
  <c r="Q673" i="22"/>
  <c r="N681" i="22"/>
  <c r="T693" i="22"/>
  <c r="I696" i="22"/>
  <c r="N701" i="22"/>
  <c r="I705" i="22"/>
  <c r="T705" i="22"/>
  <c r="L708" i="22"/>
  <c r="J725" i="22"/>
  <c r="Q729" i="22"/>
  <c r="N734" i="22"/>
  <c r="N735" i="22"/>
  <c r="L740" i="22"/>
  <c r="X740" i="22" s="1"/>
  <c r="AE740" i="22" s="1"/>
  <c r="L742" i="22"/>
  <c r="K744" i="22"/>
  <c r="J746" i="22"/>
  <c r="J754" i="22"/>
  <c r="Q758" i="22"/>
  <c r="T775" i="22"/>
  <c r="R776" i="22"/>
  <c r="Q778" i="22"/>
  <c r="R790" i="22"/>
  <c r="J792" i="22"/>
  <c r="P797" i="22"/>
  <c r="K798" i="22"/>
  <c r="L801" i="22"/>
  <c r="P810" i="22"/>
  <c r="T835" i="22"/>
  <c r="I838" i="22"/>
  <c r="N847" i="22"/>
  <c r="L851" i="22"/>
  <c r="J855" i="22"/>
  <c r="T859" i="22"/>
  <c r="S865" i="22"/>
  <c r="M867" i="22"/>
  <c r="Q870" i="22"/>
  <c r="R871" i="22"/>
  <c r="K873" i="22"/>
  <c r="Q876" i="22"/>
  <c r="T879" i="22"/>
  <c r="O883" i="22"/>
  <c r="I885" i="22"/>
  <c r="K894" i="22"/>
  <c r="L895" i="22"/>
  <c r="M899" i="22"/>
  <c r="N901" i="22"/>
  <c r="N903" i="22"/>
  <c r="I905" i="22"/>
  <c r="K906" i="22"/>
  <c r="J907" i="22"/>
  <c r="T908" i="22"/>
  <c r="S927" i="22"/>
  <c r="R933" i="22"/>
  <c r="L941" i="22"/>
  <c r="N950" i="22"/>
  <c r="Z950" i="22" s="1"/>
  <c r="AG950" i="22" s="1"/>
  <c r="P958" i="22"/>
  <c r="J974" i="22"/>
  <c r="J986" i="22"/>
  <c r="N990" i="22"/>
  <c r="K1021" i="22"/>
  <c r="J1027" i="22"/>
  <c r="N1032" i="22"/>
  <c r="L1046" i="22"/>
  <c r="L1048" i="22"/>
  <c r="J1049" i="22"/>
  <c r="V1049" i="22" s="1"/>
  <c r="AC1049" i="22" s="1"/>
  <c r="O1051" i="22"/>
  <c r="M1058" i="22"/>
  <c r="Y1058" i="22" s="1"/>
  <c r="AF1058" i="22" s="1"/>
  <c r="J1063" i="22"/>
  <c r="P1064" i="22"/>
  <c r="R1065" i="22"/>
  <c r="L1067" i="22"/>
  <c r="I1080" i="22"/>
  <c r="T1087" i="22"/>
  <c r="L1094" i="22"/>
  <c r="N1105" i="22"/>
  <c r="T1113" i="22"/>
  <c r="N1128" i="22"/>
  <c r="N1130" i="22"/>
  <c r="L1136" i="22"/>
  <c r="X1136" i="22" s="1"/>
  <c r="AE1136" i="22" s="1"/>
  <c r="S1140" i="22"/>
  <c r="L1154" i="22"/>
  <c r="J1165" i="22"/>
  <c r="N1166" i="22"/>
  <c r="I1183" i="22"/>
  <c r="N1189" i="22"/>
  <c r="J1191" i="22"/>
  <c r="L1196" i="22"/>
  <c r="L1211" i="22"/>
  <c r="M1220" i="22"/>
  <c r="N1236" i="22"/>
  <c r="M1244" i="22"/>
  <c r="T1245" i="22"/>
  <c r="K1250" i="22"/>
  <c r="P1256" i="22"/>
  <c r="T1266" i="22"/>
  <c r="Z1266" i="22" s="1"/>
  <c r="AG1266" i="22" s="1"/>
  <c r="T1289" i="22"/>
  <c r="L1294" i="22"/>
  <c r="I1295" i="22"/>
  <c r="Z1305" i="22"/>
  <c r="AG1305" i="22" s="1"/>
  <c r="L1325" i="22"/>
  <c r="M1332" i="22"/>
  <c r="K1350" i="22"/>
  <c r="M1353" i="22"/>
  <c r="N1360" i="22"/>
  <c r="Q1365" i="22"/>
  <c r="O1383" i="22"/>
  <c r="N1390" i="22"/>
  <c r="K1396" i="22"/>
  <c r="M1405" i="22"/>
  <c r="P1411" i="22"/>
  <c r="J1418" i="22"/>
  <c r="J1422" i="22"/>
  <c r="T1426" i="22"/>
  <c r="J1431" i="22"/>
  <c r="L1437" i="22"/>
  <c r="K1445" i="22"/>
  <c r="W1445" i="22" s="1"/>
  <c r="AD1445" i="22" s="1"/>
  <c r="P1447" i="22"/>
  <c r="J1460" i="22"/>
  <c r="N1462" i="22"/>
  <c r="J1466" i="22"/>
  <c r="L1479" i="22"/>
  <c r="I1481" i="22"/>
  <c r="J1487" i="22"/>
  <c r="J1489" i="22"/>
  <c r="S1491" i="22"/>
  <c r="N1496" i="22"/>
  <c r="S1523" i="22"/>
  <c r="M534" i="22"/>
  <c r="J545" i="22"/>
  <c r="O590" i="22"/>
  <c r="P950" i="22"/>
  <c r="J968" i="22"/>
  <c r="I983" i="22"/>
  <c r="O994" i="22"/>
  <c r="J997" i="22"/>
  <c r="J1000" i="22"/>
  <c r="J1002" i="22"/>
  <c r="I1025" i="22"/>
  <c r="U1025" i="22" s="1"/>
  <c r="AB1025" i="22" s="1"/>
  <c r="K1026" i="22"/>
  <c r="N1027" i="22"/>
  <c r="I1031" i="22"/>
  <c r="M1037" i="22"/>
  <c r="J1043" i="22"/>
  <c r="P1048" i="22"/>
  <c r="M1049" i="22"/>
  <c r="T1051" i="22"/>
  <c r="I1073" i="22"/>
  <c r="I1076" i="22"/>
  <c r="P1094" i="22"/>
  <c r="J1119" i="22"/>
  <c r="I1147" i="22"/>
  <c r="O1154" i="22"/>
  <c r="J1178" i="22"/>
  <c r="J1180" i="22"/>
  <c r="P1191" i="22"/>
  <c r="I1207" i="22"/>
  <c r="S1236" i="22"/>
  <c r="S1241" i="22"/>
  <c r="J1248" i="22"/>
  <c r="Q1255" i="22"/>
  <c r="K1260" i="22"/>
  <c r="J1272" i="22"/>
  <c r="O1294" i="22"/>
  <c r="I1303" i="22"/>
  <c r="M1392" i="22"/>
  <c r="J1394" i="22"/>
  <c r="V1394" i="22" s="1"/>
  <c r="AC1394" i="22" s="1"/>
  <c r="I1395" i="22"/>
  <c r="I1400" i="22"/>
  <c r="K1417" i="22"/>
  <c r="K1441" i="22"/>
  <c r="J1472" i="22"/>
  <c r="P1477" i="22"/>
  <c r="K1486" i="22"/>
  <c r="P1518" i="22"/>
  <c r="O873" i="22"/>
  <c r="T883" i="22"/>
  <c r="Z883" i="22" s="1"/>
  <c r="AG883" i="22" s="1"/>
  <c r="I886" i="22"/>
  <c r="U886" i="22" s="1"/>
  <c r="R906" i="22"/>
  <c r="L907" i="22"/>
  <c r="O920" i="22"/>
  <c r="S939" i="22"/>
  <c r="I947" i="22"/>
  <c r="L514" i="22"/>
  <c r="N524" i="22"/>
  <c r="O680" i="22"/>
  <c r="L685" i="22"/>
  <c r="Q686" i="22"/>
  <c r="R689" i="22"/>
  <c r="I692" i="22"/>
  <c r="K693" i="22"/>
  <c r="M694" i="22"/>
  <c r="Y694" i="22" s="1"/>
  <c r="AF694" i="22" s="1"/>
  <c r="M704" i="22"/>
  <c r="I709" i="22"/>
  <c r="I720" i="22"/>
  <c r="N733" i="22"/>
  <c r="Z733" i="22" s="1"/>
  <c r="AG733" i="22" s="1"/>
  <c r="T734" i="22"/>
  <c r="O741" i="22"/>
  <c r="J745" i="22"/>
  <c r="T746" i="22"/>
  <c r="J752" i="22"/>
  <c r="I758" i="22"/>
  <c r="Q765" i="22"/>
  <c r="O768" i="22"/>
  <c r="K775" i="22"/>
  <c r="J776" i="22"/>
  <c r="I777" i="22"/>
  <c r="J778" i="22"/>
  <c r="O781" i="22"/>
  <c r="J790" i="22"/>
  <c r="L791" i="22"/>
  <c r="T801" i="22"/>
  <c r="L805" i="22"/>
  <c r="S819" i="22"/>
  <c r="Y819" i="22" s="1"/>
  <c r="AF819" i="22" s="1"/>
  <c r="S821" i="22"/>
  <c r="K835" i="22"/>
  <c r="W835" i="22" s="1"/>
  <c r="AD835" i="22" s="1"/>
  <c r="T847" i="22"/>
  <c r="M856" i="22"/>
  <c r="I858" i="22"/>
  <c r="K859" i="22"/>
  <c r="N860" i="22"/>
  <c r="J871" i="22"/>
  <c r="S873" i="22"/>
  <c r="J879" i="22"/>
  <c r="L880" i="22"/>
  <c r="J883" i="22"/>
  <c r="L886" i="22"/>
  <c r="R888" i="22"/>
  <c r="R895" i="22"/>
  <c r="T903" i="22"/>
  <c r="S906" i="22"/>
  <c r="M907" i="22"/>
  <c r="L908" i="22"/>
  <c r="K914" i="22"/>
  <c r="T920" i="22"/>
  <c r="M922" i="22"/>
  <c r="I933" i="22"/>
  <c r="J947" i="22"/>
  <c r="Q950" i="22"/>
  <c r="K968" i="22"/>
  <c r="J983" i="22"/>
  <c r="J989" i="22"/>
  <c r="L1002" i="22"/>
  <c r="L1006" i="22"/>
  <c r="R1010" i="22"/>
  <c r="M1013" i="22"/>
  <c r="K1025" i="22"/>
  <c r="R1026" i="22"/>
  <c r="O1027" i="22"/>
  <c r="J1029" i="22"/>
  <c r="O1031" i="22"/>
  <c r="N1037" i="22"/>
  <c r="L1043" i="22"/>
  <c r="Q1048" i="22"/>
  <c r="N1049" i="22"/>
  <c r="I1051" i="22"/>
  <c r="J1065" i="22"/>
  <c r="K1073" i="22"/>
  <c r="K1076" i="22"/>
  <c r="K1088" i="22"/>
  <c r="W1088" i="22" s="1"/>
  <c r="AD1088" i="22" s="1"/>
  <c r="T1094" i="22"/>
  <c r="K1114" i="22"/>
  <c r="L1119" i="22"/>
  <c r="T1128" i="22"/>
  <c r="I1135" i="22"/>
  <c r="U1135" i="22" s="1"/>
  <c r="AB1135" i="22" s="1"/>
  <c r="J1140" i="22"/>
  <c r="L1141" i="22"/>
  <c r="I1143" i="22"/>
  <c r="J1147" i="22"/>
  <c r="S1154" i="22"/>
  <c r="Y1154" i="22" s="1"/>
  <c r="AF1154" i="22" s="1"/>
  <c r="J1161" i="22"/>
  <c r="P1165" i="22"/>
  <c r="P1173" i="22"/>
  <c r="N1178" i="22"/>
  <c r="M1180" i="22"/>
  <c r="L1185" i="22"/>
  <c r="K1187" i="22"/>
  <c r="L1193" i="22"/>
  <c r="R1195" i="22"/>
  <c r="R1196" i="22"/>
  <c r="I1199" i="22"/>
  <c r="K1207" i="22"/>
  <c r="J1215" i="22"/>
  <c r="N1217" i="22"/>
  <c r="T1220" i="22"/>
  <c r="Z1220" i="22" s="1"/>
  <c r="AG1220" i="22" s="1"/>
  <c r="I1236" i="22"/>
  <c r="T1236" i="22"/>
  <c r="S1244" i="22"/>
  <c r="K1248" i="22"/>
  <c r="W1248" i="22" s="1"/>
  <c r="AD1248" i="22" s="1"/>
  <c r="P1260" i="22"/>
  <c r="K1290" i="22"/>
  <c r="J1292" i="22"/>
  <c r="P1294" i="22"/>
  <c r="J1303" i="22"/>
  <c r="N1311" i="22"/>
  <c r="J1313" i="22"/>
  <c r="I1315" i="22"/>
  <c r="K1318" i="22"/>
  <c r="Q1325" i="22"/>
  <c r="J1328" i="22"/>
  <c r="O1331" i="22"/>
  <c r="J1341" i="22"/>
  <c r="K1343" i="22"/>
  <c r="R1349" i="22"/>
  <c r="N1350" i="22"/>
  <c r="O1356" i="22"/>
  <c r="M1362" i="22"/>
  <c r="L1366" i="22"/>
  <c r="N1394" i="22"/>
  <c r="Q1396" i="22"/>
  <c r="K1400" i="22"/>
  <c r="L1404" i="22"/>
  <c r="J1414" i="22"/>
  <c r="L1417" i="22"/>
  <c r="Q1418" i="22"/>
  <c r="T1422" i="22"/>
  <c r="T1431" i="22"/>
  <c r="L1441" i="22"/>
  <c r="J1448" i="22"/>
  <c r="R1466" i="22"/>
  <c r="L1472" i="22"/>
  <c r="S1479" i="22"/>
  <c r="Y1479" i="22" s="1"/>
  <c r="AF1479" i="22" s="1"/>
  <c r="Q1486" i="22"/>
  <c r="M1487" i="22"/>
  <c r="L1488" i="22"/>
  <c r="Q1489" i="22"/>
  <c r="K1491" i="22"/>
  <c r="M1493" i="22"/>
  <c r="S1494" i="22"/>
  <c r="I1497" i="22"/>
  <c r="U1497" i="22" s="1"/>
  <c r="AB1497" i="22" s="1"/>
  <c r="K1498" i="22"/>
  <c r="W1498" i="22" s="1"/>
  <c r="AD1498" i="22" s="1"/>
  <c r="O1508" i="22"/>
  <c r="M1514" i="22"/>
  <c r="M1516" i="22"/>
  <c r="T563" i="22"/>
  <c r="J567" i="22"/>
  <c r="K575" i="22"/>
  <c r="K623" i="22"/>
  <c r="L680" i="22"/>
  <c r="I685" i="22"/>
  <c r="K686" i="22"/>
  <c r="L704" i="22"/>
  <c r="T758" i="22"/>
  <c r="O765" i="22"/>
  <c r="I778" i="22"/>
  <c r="I805" i="22"/>
  <c r="J835" i="22"/>
  <c r="L856" i="22"/>
  <c r="J859" i="22"/>
  <c r="N888" i="22"/>
  <c r="N895" i="22"/>
  <c r="J465" i="22"/>
  <c r="M470" i="22"/>
  <c r="Y470" i="22" s="1"/>
  <c r="AF470" i="22" s="1"/>
  <c r="L472" i="22"/>
  <c r="N477" i="22"/>
  <c r="O479" i="22"/>
  <c r="J484" i="22"/>
  <c r="R504" i="22"/>
  <c r="N518" i="22"/>
  <c r="J530" i="22"/>
  <c r="P542" i="22"/>
  <c r="O543" i="22"/>
  <c r="K545" i="22"/>
  <c r="N546" i="22"/>
  <c r="I560" i="22"/>
  <c r="I563" i="22"/>
  <c r="O565" i="22"/>
  <c r="R567" i="22"/>
  <c r="K583" i="22"/>
  <c r="T587" i="22"/>
  <c r="N595" i="22"/>
  <c r="Q602" i="22"/>
  <c r="O603" i="22"/>
  <c r="R614" i="22"/>
  <c r="P617" i="22"/>
  <c r="S621" i="22"/>
  <c r="Y621" i="22" s="1"/>
  <c r="AF621" i="22" s="1"/>
  <c r="R623" i="22"/>
  <c r="J638" i="22"/>
  <c r="R639" i="22"/>
  <c r="M650" i="22"/>
  <c r="K666" i="22"/>
  <c r="K667" i="22"/>
  <c r="L668" i="22"/>
  <c r="J669" i="22"/>
  <c r="V669" i="22" s="1"/>
  <c r="AC669" i="22" s="1"/>
  <c r="L464" i="22"/>
  <c r="K465" i="22"/>
  <c r="Q468" i="22"/>
  <c r="N470" i="22"/>
  <c r="T472" i="22"/>
  <c r="S477" i="22"/>
  <c r="L484" i="22"/>
  <c r="J488" i="22"/>
  <c r="S489" i="22"/>
  <c r="Q512" i="22"/>
  <c r="M514" i="22"/>
  <c r="R516" i="22"/>
  <c r="R518" i="22"/>
  <c r="L523" i="22"/>
  <c r="R524" i="22"/>
  <c r="K527" i="22"/>
  <c r="R530" i="22"/>
  <c r="T535" i="22"/>
  <c r="Z535" i="22" s="1"/>
  <c r="AG535" i="22" s="1"/>
  <c r="T542" i="22"/>
  <c r="P543" i="22"/>
  <c r="M545" i="22"/>
  <c r="L552" i="22"/>
  <c r="J557" i="22"/>
  <c r="K560" i="22"/>
  <c r="K561" i="22"/>
  <c r="J563" i="22"/>
  <c r="P565" i="22"/>
  <c r="I571" i="22"/>
  <c r="L578" i="22"/>
  <c r="I587" i="22"/>
  <c r="O595" i="22"/>
  <c r="R602" i="22"/>
  <c r="Q603" i="22"/>
  <c r="N607" i="22"/>
  <c r="J609" i="22"/>
  <c r="R617" i="22"/>
  <c r="T623" i="22"/>
  <c r="P631" i="22"/>
  <c r="I633" i="22"/>
  <c r="J634" i="22"/>
  <c r="K638" i="22"/>
  <c r="T639" i="22"/>
  <c r="T641" i="22"/>
  <c r="N649" i="22"/>
  <c r="P650" i="22"/>
  <c r="J653" i="22"/>
  <c r="P658" i="22"/>
  <c r="O659" i="22"/>
  <c r="P660" i="22"/>
  <c r="T661" i="22"/>
  <c r="L666" i="22"/>
  <c r="M667" i="22"/>
  <c r="M668" i="22"/>
  <c r="Q669" i="22"/>
  <c r="I673" i="22"/>
  <c r="I674" i="22"/>
  <c r="I676" i="22"/>
  <c r="K678" i="22"/>
  <c r="N685" i="22"/>
  <c r="O688" i="22"/>
  <c r="M692" i="22"/>
  <c r="L693" i="22"/>
  <c r="O696" i="22"/>
  <c r="S697" i="22"/>
  <c r="O704" i="22"/>
  <c r="N705" i="22"/>
  <c r="M714" i="22"/>
  <c r="Y714" i="22" s="1"/>
  <c r="AF714" i="22" s="1"/>
  <c r="O716" i="22"/>
  <c r="J720" i="22"/>
  <c r="M722" i="22"/>
  <c r="Y722" i="22" s="1"/>
  <c r="AF722" i="22" s="1"/>
  <c r="Q724" i="22"/>
  <c r="O725" i="22"/>
  <c r="O733" i="22"/>
  <c r="P739" i="22"/>
  <c r="R741" i="22"/>
  <c r="X741" i="22" s="1"/>
  <c r="AE741" i="22" s="1"/>
  <c r="L745" i="22"/>
  <c r="K752" i="22"/>
  <c r="J758" i="22"/>
  <c r="V758" i="22" s="1"/>
  <c r="S771" i="22"/>
  <c r="Y771" i="22" s="1"/>
  <c r="AF771" i="22" s="1"/>
  <c r="I774" i="22"/>
  <c r="L775" i="22"/>
  <c r="M776" i="22"/>
  <c r="L777" i="22"/>
  <c r="K778" i="22"/>
  <c r="P781" i="22"/>
  <c r="V781" i="22" s="1"/>
  <c r="AC781" i="22" s="1"/>
  <c r="K790" i="22"/>
  <c r="N791" i="22"/>
  <c r="Z791" i="22" s="1"/>
  <c r="AG791" i="22" s="1"/>
  <c r="Q798" i="22"/>
  <c r="O800" i="22"/>
  <c r="P805" i="22"/>
  <c r="L835" i="22"/>
  <c r="Q838" i="22"/>
  <c r="J847" i="22"/>
  <c r="O855" i="22"/>
  <c r="N856" i="22"/>
  <c r="J858" i="22"/>
  <c r="L859" i="22"/>
  <c r="J865" i="22"/>
  <c r="S869" i="22"/>
  <c r="K871" i="22"/>
  <c r="P872" i="22"/>
  <c r="L879" i="22"/>
  <c r="K883" i="22"/>
  <c r="O885" i="22"/>
  <c r="M886" i="22"/>
  <c r="L893" i="22"/>
  <c r="S894" i="22"/>
  <c r="T895" i="22"/>
  <c r="J903" i="22"/>
  <c r="R905" i="22"/>
  <c r="N907" i="22"/>
  <c r="N908" i="22"/>
  <c r="Z908" i="22" s="1"/>
  <c r="AG908" i="22" s="1"/>
  <c r="L914" i="22"/>
  <c r="T922" i="22"/>
  <c r="L927" i="22"/>
  <c r="J933" i="22"/>
  <c r="L945" i="22"/>
  <c r="K947" i="22"/>
  <c r="W947" i="22" s="1"/>
  <c r="AD947" i="22" s="1"/>
  <c r="N949" i="22"/>
  <c r="N961" i="22"/>
  <c r="Z961" i="22" s="1"/>
  <c r="AG961" i="22" s="1"/>
  <c r="J967" i="22"/>
  <c r="L968" i="22"/>
  <c r="R974" i="22"/>
  <c r="P981" i="22"/>
  <c r="L983" i="22"/>
  <c r="X983" i="22" s="1"/>
  <c r="AE983" i="22" s="1"/>
  <c r="N1002" i="22"/>
  <c r="N1006" i="22"/>
  <c r="I1008" i="22"/>
  <c r="N1013" i="22"/>
  <c r="M1017" i="22"/>
  <c r="K1024" i="22"/>
  <c r="L1025" i="22"/>
  <c r="Q1027" i="22"/>
  <c r="N1029" i="22"/>
  <c r="T1035" i="22"/>
  <c r="N1041" i="22"/>
  <c r="M1043" i="22"/>
  <c r="Y1043" i="22" s="1"/>
  <c r="AF1043" i="22" s="1"/>
  <c r="N1045" i="22"/>
  <c r="Q1049" i="22"/>
  <c r="J1051" i="22"/>
  <c r="R1057" i="22"/>
  <c r="I1060" i="22"/>
  <c r="S1062" i="22"/>
  <c r="O1063" i="22"/>
  <c r="K1065" i="22"/>
  <c r="W1065" i="22" s="1"/>
  <c r="AD1065" i="22" s="1"/>
  <c r="N1069" i="22"/>
  <c r="Q1073" i="22"/>
  <c r="P1076" i="22"/>
  <c r="N1077" i="22"/>
  <c r="S1083" i="22"/>
  <c r="L1087" i="22"/>
  <c r="L1110" i="22"/>
  <c r="R1111" i="22"/>
  <c r="M1113" i="22"/>
  <c r="N1119" i="22"/>
  <c r="M1126" i="22"/>
  <c r="I1128" i="22"/>
  <c r="L1140" i="22"/>
  <c r="M1141" i="22"/>
  <c r="J1143" i="22"/>
  <c r="T1154" i="22"/>
  <c r="O1178" i="22"/>
  <c r="N1180" i="22"/>
  <c r="P1183" i="22"/>
  <c r="M1185" i="22"/>
  <c r="L1187" i="22"/>
  <c r="R1188" i="22"/>
  <c r="P1193" i="22"/>
  <c r="S1196" i="22"/>
  <c r="Y1196" i="22" s="1"/>
  <c r="AF1196" i="22" s="1"/>
  <c r="J1199" i="22"/>
  <c r="N1205" i="22"/>
  <c r="L1215" i="22"/>
  <c r="I1220" i="22"/>
  <c r="I1226" i="22"/>
  <c r="J1232" i="22"/>
  <c r="J1236" i="22"/>
  <c r="I1244" i="22"/>
  <c r="T1244" i="22"/>
  <c r="M1248" i="22"/>
  <c r="O1250" i="22"/>
  <c r="K1276" i="22"/>
  <c r="M1285" i="22"/>
  <c r="L1290" i="22"/>
  <c r="K1292" i="22"/>
  <c r="S1294" i="22"/>
  <c r="Q1295" i="22"/>
  <c r="M1303" i="22"/>
  <c r="Q1311" i="22"/>
  <c r="L1313" i="22"/>
  <c r="L1318" i="22"/>
  <c r="X1318" i="22" s="1"/>
  <c r="AE1318" i="22" s="1"/>
  <c r="K1322" i="22"/>
  <c r="R1325" i="22"/>
  <c r="I1333" i="22"/>
  <c r="O1350" i="22"/>
  <c r="R1362" i="22"/>
  <c r="M1366" i="22"/>
  <c r="L1371" i="22"/>
  <c r="N1380" i="22"/>
  <c r="T1382" i="22"/>
  <c r="O1394" i="22"/>
  <c r="S1396" i="22"/>
  <c r="Y1396" i="22" s="1"/>
  <c r="AF1396" i="22" s="1"/>
  <c r="O1400" i="22"/>
  <c r="T1401" i="22"/>
  <c r="O1408" i="22"/>
  <c r="J1411" i="22"/>
  <c r="K1414" i="22"/>
  <c r="W1414" i="22" s="1"/>
  <c r="AD1414" i="22" s="1"/>
  <c r="I1416" i="22"/>
  <c r="Q1417" i="22"/>
  <c r="R1418" i="22"/>
  <c r="R1441" i="22"/>
  <c r="L1446" i="22"/>
  <c r="S1466" i="22"/>
  <c r="M1472" i="22"/>
  <c r="T1486" i="22"/>
  <c r="N1487" i="22"/>
  <c r="O1488" i="22"/>
  <c r="R1489" i="22"/>
  <c r="L1491" i="22"/>
  <c r="O1493" i="22"/>
  <c r="K1497" i="22"/>
  <c r="M1498" i="22"/>
  <c r="Q1508" i="22"/>
  <c r="O1514" i="22"/>
  <c r="P1516" i="22"/>
  <c r="R605" i="22"/>
  <c r="P639" i="22"/>
  <c r="J668" i="22"/>
  <c r="I669" i="22"/>
  <c r="J693" i="22"/>
  <c r="V693" i="22" s="1"/>
  <c r="AC693" i="22" s="1"/>
  <c r="I737" i="22"/>
  <c r="U737" i="22" s="1"/>
  <c r="AB737" i="22" s="1"/>
  <c r="O749" i="22"/>
  <c r="M768" i="22"/>
  <c r="L465" i="22"/>
  <c r="M484" i="22"/>
  <c r="O514" i="22"/>
  <c r="T518" i="22"/>
  <c r="T543" i="22"/>
  <c r="Z543" i="22" s="1"/>
  <c r="AG543" i="22" s="1"/>
  <c r="N545" i="22"/>
  <c r="M560" i="22"/>
  <c r="K571" i="22"/>
  <c r="Q595" i="22"/>
  <c r="S603" i="22"/>
  <c r="O607" i="22"/>
  <c r="U607" i="22" s="1"/>
  <c r="P609" i="22"/>
  <c r="J633" i="22"/>
  <c r="K634" i="22"/>
  <c r="M638" i="22"/>
  <c r="Q650" i="22"/>
  <c r="K653" i="22"/>
  <c r="M666" i="22"/>
  <c r="N667" i="22"/>
  <c r="O668" i="22"/>
  <c r="U668" i="22" s="1"/>
  <c r="AB668" i="22" s="1"/>
  <c r="S669" i="22"/>
  <c r="L673" i="22"/>
  <c r="K674" i="22"/>
  <c r="J676" i="22"/>
  <c r="Q678" i="22"/>
  <c r="O685" i="22"/>
  <c r="O692" i="22"/>
  <c r="N693" i="22"/>
  <c r="Q704" i="22"/>
  <c r="R720" i="22"/>
  <c r="K758" i="22"/>
  <c r="N775" i="22"/>
  <c r="O777" i="22"/>
  <c r="T781" i="22"/>
  <c r="P791" i="22"/>
  <c r="S798" i="22"/>
  <c r="R805" i="22"/>
  <c r="M835" i="22"/>
  <c r="K847" i="22"/>
  <c r="P856" i="22"/>
  <c r="M858" i="22"/>
  <c r="M859" i="22"/>
  <c r="K865" i="22"/>
  <c r="L871" i="22"/>
  <c r="M879" i="22"/>
  <c r="L883" i="22"/>
  <c r="R886" i="22"/>
  <c r="K903" i="22"/>
  <c r="R907" i="22"/>
  <c r="M914" i="22"/>
  <c r="K933" i="22"/>
  <c r="T945" i="22"/>
  <c r="S947" i="22"/>
  <c r="R968" i="22"/>
  <c r="N983" i="22"/>
  <c r="O1002" i="22"/>
  <c r="O1006" i="22"/>
  <c r="N1024" i="22"/>
  <c r="M1025" i="22"/>
  <c r="T1027" i="22"/>
  <c r="N1043" i="22"/>
  <c r="R1049" i="22"/>
  <c r="L1051" i="22"/>
  <c r="M1065" i="22"/>
  <c r="P1187" i="22"/>
  <c r="K1199" i="22"/>
  <c r="K1236" i="22"/>
  <c r="O1248" i="22"/>
  <c r="Q1303" i="22"/>
  <c r="M1313" i="22"/>
  <c r="O1318" i="22"/>
  <c r="R1350" i="22"/>
  <c r="N1366" i="22"/>
  <c r="T1396" i="22"/>
  <c r="R1400" i="22"/>
  <c r="M1414" i="22"/>
  <c r="T1417" i="22"/>
  <c r="J1471" i="22"/>
  <c r="N1472" i="22"/>
  <c r="S1482" i="22"/>
  <c r="N1485" i="22"/>
  <c r="Q1487" i="22"/>
  <c r="M1491" i="22"/>
  <c r="L1492" i="22"/>
  <c r="Q1493" i="22"/>
  <c r="M1497" i="22"/>
  <c r="O1498" i="22"/>
  <c r="M1507" i="22"/>
  <c r="L1511" i="22"/>
  <c r="L1513" i="22"/>
  <c r="X1513" i="22" s="1"/>
  <c r="AE1513" i="22" s="1"/>
  <c r="R1514" i="22"/>
  <c r="T1522" i="22"/>
  <c r="Q460" i="22"/>
  <c r="Q476" i="22"/>
  <c r="Q492" i="22"/>
  <c r="Q500" i="22"/>
  <c r="R505" i="22"/>
  <c r="T460" i="22"/>
  <c r="R461" i="22"/>
  <c r="N466" i="22"/>
  <c r="K469" i="22"/>
  <c r="W469" i="22" s="1"/>
  <c r="AD469" i="22" s="1"/>
  <c r="I472" i="22"/>
  <c r="U472" i="22" s="1"/>
  <c r="AB472" i="22" s="1"/>
  <c r="T473" i="22"/>
  <c r="T476" i="22"/>
  <c r="R477" i="22"/>
  <c r="N482" i="22"/>
  <c r="K485" i="22"/>
  <c r="W485" i="22" s="1"/>
  <c r="AD485" i="22" s="1"/>
  <c r="Y486" i="22"/>
  <c r="AF486" i="22" s="1"/>
  <c r="I488" i="22"/>
  <c r="U488" i="22" s="1"/>
  <c r="AB488" i="22" s="1"/>
  <c r="T489" i="22"/>
  <c r="T492" i="22"/>
  <c r="O493" i="22"/>
  <c r="N494" i="22"/>
  <c r="J497" i="22"/>
  <c r="V497" i="22" s="1"/>
  <c r="T497" i="22"/>
  <c r="T500" i="22"/>
  <c r="O501" i="22"/>
  <c r="N502" i="22"/>
  <c r="J505" i="22"/>
  <c r="T505" i="22"/>
  <c r="T508" i="22"/>
  <c r="O509" i="22"/>
  <c r="N510" i="22"/>
  <c r="O513" i="22"/>
  <c r="P516" i="22"/>
  <c r="J517" i="22"/>
  <c r="P525" i="22"/>
  <c r="J527" i="22"/>
  <c r="I530" i="22"/>
  <c r="R538" i="22"/>
  <c r="R539" i="22"/>
  <c r="N540" i="22"/>
  <c r="J541" i="22"/>
  <c r="R542" i="22"/>
  <c r="L546" i="22"/>
  <c r="S547" i="22"/>
  <c r="R549" i="22"/>
  <c r="J555" i="22"/>
  <c r="I559" i="22"/>
  <c r="T559" i="22"/>
  <c r="I567" i="22"/>
  <c r="T567" i="22"/>
  <c r="J575" i="22"/>
  <c r="P578" i="22"/>
  <c r="I578" i="22"/>
  <c r="K579" i="22"/>
  <c r="J583" i="22"/>
  <c r="J590" i="22"/>
  <c r="K591" i="22"/>
  <c r="M593" i="22"/>
  <c r="I598" i="22"/>
  <c r="I599" i="22"/>
  <c r="T599" i="22"/>
  <c r="J628" i="22"/>
  <c r="O646" i="22"/>
  <c r="P646" i="22"/>
  <c r="V646" i="22" s="1"/>
  <c r="AC646" i="22" s="1"/>
  <c r="N646" i="22"/>
  <c r="M646" i="22"/>
  <c r="L646" i="22"/>
  <c r="S646" i="22"/>
  <c r="I646" i="22"/>
  <c r="P770" i="22"/>
  <c r="T770" i="22"/>
  <c r="J770" i="22"/>
  <c r="Q770" i="22"/>
  <c r="N770" i="22"/>
  <c r="L770" i="22"/>
  <c r="K770" i="22"/>
  <c r="I770" i="22"/>
  <c r="S770" i="22"/>
  <c r="R770" i="22"/>
  <c r="O770" i="22"/>
  <c r="T538" i="22"/>
  <c r="Z538" i="22" s="1"/>
  <c r="AG538" i="22" s="1"/>
  <c r="P584" i="22"/>
  <c r="N584" i="22"/>
  <c r="S596" i="22"/>
  <c r="P596" i="22"/>
  <c r="P619" i="22"/>
  <c r="M619" i="22"/>
  <c r="K619" i="22"/>
  <c r="Q626" i="22"/>
  <c r="T626" i="22"/>
  <c r="R626" i="22"/>
  <c r="O630" i="22"/>
  <c r="P630" i="22"/>
  <c r="N630" i="22"/>
  <c r="Z630" i="22" s="1"/>
  <c r="AG630" i="22" s="1"/>
  <c r="M630" i="22"/>
  <c r="O648" i="22"/>
  <c r="L648" i="22"/>
  <c r="P683" i="22"/>
  <c r="O683" i="22"/>
  <c r="N683" i="22"/>
  <c r="M683" i="22"/>
  <c r="K683" i="22"/>
  <c r="R683" i="22"/>
  <c r="P700" i="22"/>
  <c r="O700" i="22"/>
  <c r="M700" i="22"/>
  <c r="L700" i="22"/>
  <c r="J700" i="22"/>
  <c r="R700" i="22"/>
  <c r="Q700" i="22"/>
  <c r="I500" i="22"/>
  <c r="U500" i="22" s="1"/>
  <c r="AB500" i="22" s="1"/>
  <c r="I508" i="22"/>
  <c r="U508" i="22" s="1"/>
  <c r="AB508" i="22" s="1"/>
  <c r="I516" i="22"/>
  <c r="U516" i="22" s="1"/>
  <c r="AB516" i="22" s="1"/>
  <c r="S516" i="22"/>
  <c r="L517" i="22"/>
  <c r="R519" i="22"/>
  <c r="M520" i="22"/>
  <c r="N523" i="22"/>
  <c r="N527" i="22"/>
  <c r="L530" i="22"/>
  <c r="Q531" i="22"/>
  <c r="I532" i="22"/>
  <c r="K533" i="22"/>
  <c r="O534" i="22"/>
  <c r="I536" i="22"/>
  <c r="I538" i="22"/>
  <c r="R540" i="22"/>
  <c r="L541" i="22"/>
  <c r="P546" i="22"/>
  <c r="V546" i="22" s="1"/>
  <c r="AC546" i="22" s="1"/>
  <c r="I550" i="22"/>
  <c r="O550" i="22"/>
  <c r="J554" i="22"/>
  <c r="L555" i="22"/>
  <c r="K559" i="22"/>
  <c r="W559" i="22" s="1"/>
  <c r="AD559" i="22" s="1"/>
  <c r="L567" i="22"/>
  <c r="L575" i="22"/>
  <c r="M576" i="22"/>
  <c r="K576" i="22"/>
  <c r="M577" i="22"/>
  <c r="O578" i="22"/>
  <c r="N579" i="22"/>
  <c r="J582" i="22"/>
  <c r="L583" i="22"/>
  <c r="K584" i="22"/>
  <c r="T586" i="22"/>
  <c r="L586" i="22"/>
  <c r="Q590" i="22"/>
  <c r="N591" i="22"/>
  <c r="R593" i="22"/>
  <c r="K596" i="22"/>
  <c r="L598" i="22"/>
  <c r="L599" i="22"/>
  <c r="M617" i="22"/>
  <c r="Y617" i="22" s="1"/>
  <c r="AF617" i="22" s="1"/>
  <c r="L617" i="22"/>
  <c r="K617" i="22"/>
  <c r="T617" i="22"/>
  <c r="J617" i="22"/>
  <c r="J619" i="22"/>
  <c r="K626" i="22"/>
  <c r="R628" i="22"/>
  <c r="I630" i="22"/>
  <c r="M637" i="22"/>
  <c r="L637" i="22"/>
  <c r="K637" i="22"/>
  <c r="J637" i="22"/>
  <c r="S637" i="22"/>
  <c r="K646" i="22"/>
  <c r="J648" i="22"/>
  <c r="O656" i="22"/>
  <c r="L656" i="22"/>
  <c r="J656" i="22"/>
  <c r="P675" i="22"/>
  <c r="R675" i="22"/>
  <c r="O675" i="22"/>
  <c r="N675" i="22"/>
  <c r="M675" i="22"/>
  <c r="P677" i="22"/>
  <c r="L677" i="22"/>
  <c r="K677" i="22"/>
  <c r="W677" i="22" s="1"/>
  <c r="AD677" i="22" s="1"/>
  <c r="T677" i="22"/>
  <c r="J677" i="22"/>
  <c r="S677" i="22"/>
  <c r="I677" i="22"/>
  <c r="O677" i="22"/>
  <c r="N677" i="22"/>
  <c r="I700" i="22"/>
  <c r="S706" i="22"/>
  <c r="M706" i="22"/>
  <c r="P709" i="22"/>
  <c r="N709" i="22"/>
  <c r="L709" i="22"/>
  <c r="X709" i="22" s="1"/>
  <c r="AE709" i="22" s="1"/>
  <c r="K709" i="22"/>
  <c r="T709" i="22"/>
  <c r="J709" i="22"/>
  <c r="Q709" i="22"/>
  <c r="O709" i="22"/>
  <c r="P721" i="22"/>
  <c r="L721" i="22"/>
  <c r="K721" i="22"/>
  <c r="W721" i="22" s="1"/>
  <c r="AD721" i="22" s="1"/>
  <c r="T721" i="22"/>
  <c r="J721" i="22"/>
  <c r="S721" i="22"/>
  <c r="I721" i="22"/>
  <c r="O721" i="22"/>
  <c r="N721" i="22"/>
  <c r="I460" i="22"/>
  <c r="U460" i="22" s="1"/>
  <c r="AB460" i="22" s="1"/>
  <c r="T477" i="22"/>
  <c r="N485" i="22"/>
  <c r="M458" i="22"/>
  <c r="Y458" i="22" s="1"/>
  <c r="AF458" i="22" s="1"/>
  <c r="J460" i="22"/>
  <c r="J461" i="22"/>
  <c r="O467" i="22"/>
  <c r="O469" i="22"/>
  <c r="M472" i="22"/>
  <c r="L473" i="22"/>
  <c r="M474" i="22"/>
  <c r="Y474" i="22" s="1"/>
  <c r="AF474" i="22" s="1"/>
  <c r="J476" i="22"/>
  <c r="J477" i="22"/>
  <c r="O483" i="22"/>
  <c r="O485" i="22"/>
  <c r="M488" i="22"/>
  <c r="L489" i="22"/>
  <c r="M490" i="22"/>
  <c r="Y490" i="22" s="1"/>
  <c r="AF490" i="22" s="1"/>
  <c r="J492" i="22"/>
  <c r="I493" i="22"/>
  <c r="S493" i="22"/>
  <c r="O495" i="22"/>
  <c r="N497" i="22"/>
  <c r="M498" i="22"/>
  <c r="Y498" i="22" s="1"/>
  <c r="AF498" i="22" s="1"/>
  <c r="J500" i="22"/>
  <c r="I501" i="22"/>
  <c r="S501" i="22"/>
  <c r="O503" i="22"/>
  <c r="N505" i="22"/>
  <c r="M506" i="22"/>
  <c r="Y506" i="22" s="1"/>
  <c r="AF506" i="22" s="1"/>
  <c r="J508" i="22"/>
  <c r="I509" i="22"/>
  <c r="S509" i="22"/>
  <c r="O511" i="22"/>
  <c r="X512" i="22"/>
  <c r="AE512" i="22" s="1"/>
  <c r="T514" i="22"/>
  <c r="Z514" i="22" s="1"/>
  <c r="AG514" i="22" s="1"/>
  <c r="J516" i="22"/>
  <c r="T516" i="22"/>
  <c r="M517" i="22"/>
  <c r="I518" i="22"/>
  <c r="I519" i="22"/>
  <c r="S519" i="22"/>
  <c r="P520" i="22"/>
  <c r="P523" i="22"/>
  <c r="O527" i="22"/>
  <c r="M530" i="22"/>
  <c r="R531" i="22"/>
  <c r="K532" i="22"/>
  <c r="M533" i="22"/>
  <c r="K536" i="22"/>
  <c r="J538" i="22"/>
  <c r="I540" i="22"/>
  <c r="U540" i="22" s="1"/>
  <c r="AB540" i="22" s="1"/>
  <c r="S540" i="22"/>
  <c r="Y540" i="22" s="1"/>
  <c r="AF540" i="22" s="1"/>
  <c r="M541" i="22"/>
  <c r="I542" i="22"/>
  <c r="U542" i="22" s="1"/>
  <c r="AB542" i="22" s="1"/>
  <c r="Q546" i="22"/>
  <c r="Q548" i="22"/>
  <c r="Q550" i="22"/>
  <c r="Q552" i="22"/>
  <c r="T552" i="22"/>
  <c r="J553" i="22"/>
  <c r="M554" i="22"/>
  <c r="N555" i="22"/>
  <c r="L559" i="22"/>
  <c r="N567" i="22"/>
  <c r="T574" i="22"/>
  <c r="Q574" i="22"/>
  <c r="N575" i="22"/>
  <c r="N577" i="22"/>
  <c r="O579" i="22"/>
  <c r="R582" i="22"/>
  <c r="N583" i="22"/>
  <c r="M584" i="22"/>
  <c r="P586" i="22"/>
  <c r="R590" i="22"/>
  <c r="O591" i="22"/>
  <c r="N596" i="22"/>
  <c r="Q598" i="22"/>
  <c r="N599" i="22"/>
  <c r="N602" i="22"/>
  <c r="Z602" i="22" s="1"/>
  <c r="AG602" i="22" s="1"/>
  <c r="O602" i="22"/>
  <c r="J602" i="22"/>
  <c r="N606" i="22"/>
  <c r="Z606" i="22" s="1"/>
  <c r="AG606" i="22" s="1"/>
  <c r="O606" i="22"/>
  <c r="L606" i="22"/>
  <c r="J606" i="22"/>
  <c r="N610" i="22"/>
  <c r="Q610" i="22"/>
  <c r="O610" i="22"/>
  <c r="L610" i="22"/>
  <c r="I617" i="22"/>
  <c r="O618" i="22"/>
  <c r="P618" i="22"/>
  <c r="M618" i="22"/>
  <c r="L618" i="22"/>
  <c r="S619" i="22"/>
  <c r="S622" i="22"/>
  <c r="J630" i="22"/>
  <c r="T632" i="22"/>
  <c r="R632" i="22"/>
  <c r="T635" i="22"/>
  <c r="S635" i="22"/>
  <c r="P635" i="22"/>
  <c r="J635" i="22"/>
  <c r="N637" i="22"/>
  <c r="R646" i="22"/>
  <c r="O684" i="22"/>
  <c r="M684" i="22"/>
  <c r="L684" i="22"/>
  <c r="J684" i="22"/>
  <c r="Q684" i="22"/>
  <c r="P684" i="22"/>
  <c r="T700" i="22"/>
  <c r="P712" i="22"/>
  <c r="M712" i="22"/>
  <c r="L712" i="22"/>
  <c r="J712" i="22"/>
  <c r="I712" i="22"/>
  <c r="Q712" i="22"/>
  <c r="O712" i="22"/>
  <c r="P766" i="22"/>
  <c r="S766" i="22"/>
  <c r="I766" i="22"/>
  <c r="O766" i="22"/>
  <c r="N766" i="22"/>
  <c r="L766" i="22"/>
  <c r="K766" i="22"/>
  <c r="J766" i="22"/>
  <c r="T766" i="22"/>
  <c r="R766" i="22"/>
  <c r="Q766" i="22"/>
  <c r="T461" i="22"/>
  <c r="I492" i="22"/>
  <c r="U492" i="22" s="1"/>
  <c r="AB492" i="22" s="1"/>
  <c r="R501" i="22"/>
  <c r="X501" i="22" s="1"/>
  <c r="AE501" i="22" s="1"/>
  <c r="L505" i="22"/>
  <c r="N458" i="22"/>
  <c r="L460" i="22"/>
  <c r="K461" i="22"/>
  <c r="W461" i="22" s="1"/>
  <c r="AD461" i="22" s="1"/>
  <c r="I464" i="22"/>
  <c r="T465" i="22"/>
  <c r="T468" i="22"/>
  <c r="R469" i="22"/>
  <c r="Q472" i="22"/>
  <c r="N473" i="22"/>
  <c r="N474" i="22"/>
  <c r="L476" i="22"/>
  <c r="K477" i="22"/>
  <c r="W477" i="22" s="1"/>
  <c r="AD477" i="22" s="1"/>
  <c r="I480" i="22"/>
  <c r="T481" i="22"/>
  <c r="T484" i="22"/>
  <c r="R485" i="22"/>
  <c r="Q488" i="22"/>
  <c r="N489" i="22"/>
  <c r="N490" i="22"/>
  <c r="L492" i="22"/>
  <c r="J493" i="22"/>
  <c r="V493" i="22" s="1"/>
  <c r="AC493" i="22" s="1"/>
  <c r="T493" i="22"/>
  <c r="T496" i="22"/>
  <c r="O497" i="22"/>
  <c r="N498" i="22"/>
  <c r="L500" i="22"/>
  <c r="J501" i="22"/>
  <c r="V501" i="22" s="1"/>
  <c r="AC501" i="22" s="1"/>
  <c r="T501" i="22"/>
  <c r="T504" i="22"/>
  <c r="O505" i="22"/>
  <c r="N506" i="22"/>
  <c r="L508" i="22"/>
  <c r="J509" i="22"/>
  <c r="V509" i="22" s="1"/>
  <c r="AC509" i="22" s="1"/>
  <c r="T509" i="22"/>
  <c r="T512" i="22"/>
  <c r="I514" i="22"/>
  <c r="K516" i="22"/>
  <c r="O517" i="22"/>
  <c r="J518" i="22"/>
  <c r="J519" i="22"/>
  <c r="T519" i="22"/>
  <c r="S524" i="22"/>
  <c r="O526" i="22"/>
  <c r="R527" i="22"/>
  <c r="N529" i="22"/>
  <c r="O530" i="22"/>
  <c r="I531" i="22"/>
  <c r="S531" i="22"/>
  <c r="M532" i="22"/>
  <c r="O533" i="22"/>
  <c r="Q535" i="22"/>
  <c r="W535" i="22" s="1"/>
  <c r="AD535" i="22" s="1"/>
  <c r="N536" i="22"/>
  <c r="L538" i="22"/>
  <c r="I539" i="22"/>
  <c r="J540" i="22"/>
  <c r="T540" i="22"/>
  <c r="O541" i="22"/>
  <c r="J542" i="22"/>
  <c r="R543" i="22"/>
  <c r="X543" i="22" s="1"/>
  <c r="AE543" i="22" s="1"/>
  <c r="T546" i="22"/>
  <c r="S548" i="22"/>
  <c r="I552" i="22"/>
  <c r="L553" i="22"/>
  <c r="Q554" i="22"/>
  <c r="O555" i="22"/>
  <c r="N559" i="22"/>
  <c r="P563" i="22"/>
  <c r="Q563" i="22"/>
  <c r="W563" i="22" s="1"/>
  <c r="AD563" i="22" s="1"/>
  <c r="S563" i="22"/>
  <c r="P566" i="22"/>
  <c r="O567" i="22"/>
  <c r="P574" i="22"/>
  <c r="Q575" i="22"/>
  <c r="N576" i="22"/>
  <c r="O577" i="22"/>
  <c r="R578" i="22"/>
  <c r="Q579" i="22"/>
  <c r="T582" i="22"/>
  <c r="O583" i="22"/>
  <c r="S584" i="22"/>
  <c r="Q591" i="22"/>
  <c r="P592" i="22"/>
  <c r="N594" i="22"/>
  <c r="Z594" i="22" s="1"/>
  <c r="AG594" i="22" s="1"/>
  <c r="J594" i="22"/>
  <c r="R598" i="22"/>
  <c r="X598" i="22" s="1"/>
  <c r="AE598" i="22" s="1"/>
  <c r="O599" i="22"/>
  <c r="I602" i="22"/>
  <c r="I606" i="22"/>
  <c r="M608" i="22"/>
  <c r="I610" i="22"/>
  <c r="N617" i="22"/>
  <c r="J618" i="22"/>
  <c r="T619" i="22"/>
  <c r="K630" i="22"/>
  <c r="I632" i="22"/>
  <c r="K635" i="22"/>
  <c r="P637" i="22"/>
  <c r="T646" i="22"/>
  <c r="P657" i="22"/>
  <c r="Q657" i="22"/>
  <c r="W657" i="22" s="1"/>
  <c r="AD657" i="22" s="1"/>
  <c r="O657" i="22"/>
  <c r="N657" i="22"/>
  <c r="L657" i="22"/>
  <c r="S657" i="22"/>
  <c r="I657" i="22"/>
  <c r="R657" i="22"/>
  <c r="O664" i="22"/>
  <c r="L664" i="22"/>
  <c r="J664" i="22"/>
  <c r="R677" i="22"/>
  <c r="I684" i="22"/>
  <c r="R712" i="22"/>
  <c r="M726" i="22"/>
  <c r="Y726" i="22" s="1"/>
  <c r="AF726" i="22" s="1"/>
  <c r="T732" i="22"/>
  <c r="R732" i="22"/>
  <c r="P732" i="22"/>
  <c r="N732" i="22"/>
  <c r="S748" i="22"/>
  <c r="M748" i="22"/>
  <c r="N469" i="22"/>
  <c r="I476" i="22"/>
  <c r="U476" i="22" s="1"/>
  <c r="AB476" i="22" s="1"/>
  <c r="R493" i="22"/>
  <c r="L497" i="22"/>
  <c r="M460" i="22"/>
  <c r="L461" i="22"/>
  <c r="J464" i="22"/>
  <c r="S469" i="22"/>
  <c r="R472" i="22"/>
  <c r="O473" i="22"/>
  <c r="M476" i="22"/>
  <c r="L477" i="22"/>
  <c r="J480" i="22"/>
  <c r="S485" i="22"/>
  <c r="R488" i="22"/>
  <c r="O489" i="22"/>
  <c r="M492" i="22"/>
  <c r="K493" i="22"/>
  <c r="Q497" i="22"/>
  <c r="M500" i="22"/>
  <c r="K501" i="22"/>
  <c r="Q505" i="22"/>
  <c r="M508" i="22"/>
  <c r="K509" i="22"/>
  <c r="J514" i="22"/>
  <c r="L516" i="22"/>
  <c r="P517" i="22"/>
  <c r="K519" i="22"/>
  <c r="T524" i="22"/>
  <c r="S527" i="22"/>
  <c r="Y527" i="22" s="1"/>
  <c r="AF527" i="22" s="1"/>
  <c r="O529" i="22"/>
  <c r="P530" i="22"/>
  <c r="J531" i="22"/>
  <c r="V531" i="22" s="1"/>
  <c r="AC531" i="22" s="1"/>
  <c r="T531" i="22"/>
  <c r="N532" i="22"/>
  <c r="Z532" i="22" s="1"/>
  <c r="AG532" i="22" s="1"/>
  <c r="P533" i="22"/>
  <c r="R535" i="22"/>
  <c r="M538" i="22"/>
  <c r="K539" i="22"/>
  <c r="K540" i="22"/>
  <c r="P541" i="22"/>
  <c r="M542" i="22"/>
  <c r="I543" i="22"/>
  <c r="S543" i="22"/>
  <c r="Q551" i="22"/>
  <c r="T551" i="22"/>
  <c r="K552" i="22"/>
  <c r="N553" i="22"/>
  <c r="R566" i="22"/>
  <c r="L568" i="22"/>
  <c r="M568" i="22"/>
  <c r="P571" i="22"/>
  <c r="T571" i="22"/>
  <c r="J571" i="22"/>
  <c r="S571" i="22"/>
  <c r="P576" i="22"/>
  <c r="P577" i="22"/>
  <c r="V577" i="22" s="1"/>
  <c r="AC577" i="22" s="1"/>
  <c r="R581" i="22"/>
  <c r="M581" i="22"/>
  <c r="T584" i="22"/>
  <c r="P587" i="22"/>
  <c r="N587" i="22"/>
  <c r="S587" i="22"/>
  <c r="I594" i="22"/>
  <c r="L602" i="22"/>
  <c r="Q606" i="22"/>
  <c r="S608" i="22"/>
  <c r="J610" i="22"/>
  <c r="O614" i="22"/>
  <c r="L614" i="22"/>
  <c r="K614" i="22"/>
  <c r="T614" i="22"/>
  <c r="J614" i="22"/>
  <c r="N615" i="22"/>
  <c r="S615" i="22"/>
  <c r="P615" i="22"/>
  <c r="O615" i="22"/>
  <c r="P616" i="22"/>
  <c r="M616" i="22"/>
  <c r="J616" i="22"/>
  <c r="O617" i="22"/>
  <c r="K618" i="22"/>
  <c r="L630" i="22"/>
  <c r="J632" i="22"/>
  <c r="V632" i="22" s="1"/>
  <c r="AC632" i="22" s="1"/>
  <c r="M635" i="22"/>
  <c r="T637" i="22"/>
  <c r="J657" i="22"/>
  <c r="U660" i="22"/>
  <c r="AB660" i="22" s="1"/>
  <c r="T684" i="22"/>
  <c r="S709" i="22"/>
  <c r="T712" i="22"/>
  <c r="M732" i="22"/>
  <c r="P575" i="22"/>
  <c r="O575" i="22"/>
  <c r="S575" i="22"/>
  <c r="R577" i="22"/>
  <c r="P579" i="22"/>
  <c r="T579" i="22"/>
  <c r="J579" i="22"/>
  <c r="S579" i="22"/>
  <c r="P583" i="22"/>
  <c r="Q583" i="22"/>
  <c r="S583" i="22"/>
  <c r="N590" i="22"/>
  <c r="Z590" i="22" s="1"/>
  <c r="AG590" i="22" s="1"/>
  <c r="L590" i="22"/>
  <c r="P591" i="22"/>
  <c r="T591" i="22"/>
  <c r="J591" i="22"/>
  <c r="S591" i="22"/>
  <c r="O601" i="22"/>
  <c r="M601" i="22"/>
  <c r="N628" i="22"/>
  <c r="Z628" i="22" s="1"/>
  <c r="AG628" i="22" s="1"/>
  <c r="O628" i="22"/>
  <c r="M628" i="22"/>
  <c r="L628" i="22"/>
  <c r="R630" i="22"/>
  <c r="S671" i="22"/>
  <c r="M671" i="22"/>
  <c r="N682" i="22"/>
  <c r="P682" i="22"/>
  <c r="M682" i="22"/>
  <c r="L682" i="22"/>
  <c r="K682" i="22"/>
  <c r="T682" i="22"/>
  <c r="Q682" i="22"/>
  <c r="T469" i="22"/>
  <c r="T485" i="22"/>
  <c r="R497" i="22"/>
  <c r="Q508" i="22"/>
  <c r="M516" i="22"/>
  <c r="T527" i="22"/>
  <c r="O538" i="22"/>
  <c r="O459" i="22"/>
  <c r="R460" i="22"/>
  <c r="O461" i="22"/>
  <c r="M466" i="22"/>
  <c r="Y466" i="22" s="1"/>
  <c r="AF466" i="22" s="1"/>
  <c r="J469" i="22"/>
  <c r="O475" i="22"/>
  <c r="R476" i="22"/>
  <c r="O477" i="22"/>
  <c r="M482" i="22"/>
  <c r="Y482" i="22" s="1"/>
  <c r="AF482" i="22" s="1"/>
  <c r="J485" i="22"/>
  <c r="O491" i="22"/>
  <c r="R492" i="22"/>
  <c r="N493" i="22"/>
  <c r="M494" i="22"/>
  <c r="Y494" i="22" s="1"/>
  <c r="AF494" i="22" s="1"/>
  <c r="I497" i="22"/>
  <c r="S497" i="22"/>
  <c r="O499" i="22"/>
  <c r="R500" i="22"/>
  <c r="N501" i="22"/>
  <c r="M502" i="22"/>
  <c r="Y502" i="22" s="1"/>
  <c r="AF502" i="22" s="1"/>
  <c r="I505" i="22"/>
  <c r="S505" i="22"/>
  <c r="O507" i="22"/>
  <c r="R508" i="22"/>
  <c r="N509" i="22"/>
  <c r="M510" i="22"/>
  <c r="Y510" i="22" s="1"/>
  <c r="AF510" i="22" s="1"/>
  <c r="N513" i="22"/>
  <c r="N516" i="22"/>
  <c r="T517" i="22"/>
  <c r="Z517" i="22" s="1"/>
  <c r="AG517" i="22" s="1"/>
  <c r="I527" i="22"/>
  <c r="T530" i="22"/>
  <c r="Z530" i="22" s="1"/>
  <c r="AG530" i="22" s="1"/>
  <c r="P538" i="22"/>
  <c r="T541" i="22"/>
  <c r="Z541" i="22" s="1"/>
  <c r="AG541" i="22" s="1"/>
  <c r="Q547" i="22"/>
  <c r="P549" i="22"/>
  <c r="P555" i="22"/>
  <c r="S555" i="22"/>
  <c r="I555" i="22"/>
  <c r="T555" i="22"/>
  <c r="P559" i="22"/>
  <c r="O559" i="22"/>
  <c r="S559" i="22"/>
  <c r="P567" i="22"/>
  <c r="K567" i="22"/>
  <c r="W567" i="22" s="1"/>
  <c r="AD567" i="22" s="1"/>
  <c r="S567" i="22"/>
  <c r="I575" i="22"/>
  <c r="T575" i="22"/>
  <c r="I579" i="22"/>
  <c r="I583" i="22"/>
  <c r="T583" i="22"/>
  <c r="I590" i="22"/>
  <c r="I591" i="22"/>
  <c r="N598" i="22"/>
  <c r="O598" i="22"/>
  <c r="P599" i="22"/>
  <c r="V599" i="22" s="1"/>
  <c r="AC599" i="22" s="1"/>
  <c r="K599" i="22"/>
  <c r="W599" i="22" s="1"/>
  <c r="AD599" i="22" s="1"/>
  <c r="S599" i="22"/>
  <c r="J601" i="22"/>
  <c r="V601" i="22" s="1"/>
  <c r="AC601" i="22" s="1"/>
  <c r="O605" i="22"/>
  <c r="M605" i="22"/>
  <c r="J605" i="22"/>
  <c r="V605" i="22" s="1"/>
  <c r="AC605" i="22" s="1"/>
  <c r="I628" i="22"/>
  <c r="S630" i="22"/>
  <c r="T657" i="22"/>
  <c r="I682" i="22"/>
  <c r="P689" i="22"/>
  <c r="L689" i="22"/>
  <c r="K689" i="22"/>
  <c r="W689" i="22" s="1"/>
  <c r="AD689" i="22" s="1"/>
  <c r="T689" i="22"/>
  <c r="J689" i="22"/>
  <c r="S689" i="22"/>
  <c r="I689" i="22"/>
  <c r="O689" i="22"/>
  <c r="N689" i="22"/>
  <c r="R665" i="22"/>
  <c r="T708" i="22"/>
  <c r="R717" i="22"/>
  <c r="Q750" i="22"/>
  <c r="S787" i="22"/>
  <c r="L787" i="22"/>
  <c r="N787" i="22"/>
  <c r="Z787" i="22" s="1"/>
  <c r="AG787" i="22" s="1"/>
  <c r="P794" i="22"/>
  <c r="L794" i="22"/>
  <c r="T794" i="22"/>
  <c r="I794" i="22"/>
  <c r="Q794" i="22"/>
  <c r="W794" i="22" s="1"/>
  <c r="AD794" i="22" s="1"/>
  <c r="O794" i="22"/>
  <c r="N815" i="22"/>
  <c r="P815" i="22"/>
  <c r="K815" i="22"/>
  <c r="T815" i="22"/>
  <c r="S815" i="22"/>
  <c r="N828" i="22"/>
  <c r="R828" i="22"/>
  <c r="X828" i="22" s="1"/>
  <c r="AE828" i="22" s="1"/>
  <c r="J828" i="22"/>
  <c r="T828" i="22"/>
  <c r="P828" i="22"/>
  <c r="R633" i="22"/>
  <c r="W645" i="22"/>
  <c r="AD645" i="22" s="1"/>
  <c r="R661" i="22"/>
  <c r="I665" i="22"/>
  <c r="S665" i="22"/>
  <c r="R669" i="22"/>
  <c r="T676" i="22"/>
  <c r="R697" i="22"/>
  <c r="M702" i="22"/>
  <c r="Y702" i="22" s="1"/>
  <c r="AF702" i="22" s="1"/>
  <c r="I708" i="22"/>
  <c r="I717" i="22"/>
  <c r="S717" i="22"/>
  <c r="T720" i="22"/>
  <c r="R729" i="22"/>
  <c r="L733" i="22"/>
  <c r="V744" i="22"/>
  <c r="AC744" i="22" s="1"/>
  <c r="I745" i="22"/>
  <c r="U745" i="22" s="1"/>
  <c r="R746" i="22"/>
  <c r="P752" i="22"/>
  <c r="N752" i="22"/>
  <c r="P762" i="22"/>
  <c r="S762" i="22"/>
  <c r="I762" i="22"/>
  <c r="O762" i="22"/>
  <c r="S764" i="22"/>
  <c r="M764" i="22"/>
  <c r="P774" i="22"/>
  <c r="O774" i="22"/>
  <c r="K774" i="22"/>
  <c r="T774" i="22"/>
  <c r="P786" i="22"/>
  <c r="O786" i="22"/>
  <c r="N786" i="22"/>
  <c r="J786" i="22"/>
  <c r="T786" i="22"/>
  <c r="I786" i="22"/>
  <c r="P787" i="22"/>
  <c r="J794" i="22"/>
  <c r="O814" i="22"/>
  <c r="L814" i="22"/>
  <c r="P814" i="22"/>
  <c r="J814" i="22"/>
  <c r="I814" i="22"/>
  <c r="J815" i="22"/>
  <c r="M821" i="22"/>
  <c r="P821" i="22"/>
  <c r="V821" i="22" s="1"/>
  <c r="AC821" i="22" s="1"/>
  <c r="T821" i="22"/>
  <c r="L821" i="22"/>
  <c r="K821" i="22"/>
  <c r="I828" i="22"/>
  <c r="Y875" i="22"/>
  <c r="AF875" i="22" s="1"/>
  <c r="P881" i="22"/>
  <c r="R881" i="22"/>
  <c r="O881" i="22"/>
  <c r="J881" i="22"/>
  <c r="I881" i="22"/>
  <c r="S881" i="22"/>
  <c r="Q881" i="22"/>
  <c r="N881" i="22"/>
  <c r="K881" i="22"/>
  <c r="T936" i="22"/>
  <c r="R936" i="22"/>
  <c r="J936" i="22"/>
  <c r="P750" i="22"/>
  <c r="L750" i="22"/>
  <c r="X750" i="22" s="1"/>
  <c r="AE750" i="22" s="1"/>
  <c r="S750" i="22"/>
  <c r="S755" i="22"/>
  <c r="Q755" i="22"/>
  <c r="W755" i="22" s="1"/>
  <c r="AD755" i="22" s="1"/>
  <c r="O761" i="22"/>
  <c r="U761" i="22" s="1"/>
  <c r="AB761" i="22" s="1"/>
  <c r="J761" i="22"/>
  <c r="T761" i="22"/>
  <c r="O818" i="22"/>
  <c r="M818" i="22"/>
  <c r="K818" i="22"/>
  <c r="T818" i="22"/>
  <c r="P862" i="22"/>
  <c r="M862" i="22"/>
  <c r="I862" i="22"/>
  <c r="L862" i="22"/>
  <c r="T862" i="22"/>
  <c r="Q862" i="22"/>
  <c r="P887" i="22"/>
  <c r="S887" i="22"/>
  <c r="K887" i="22"/>
  <c r="J887" i="22"/>
  <c r="T887" i="22"/>
  <c r="O887" i="22"/>
  <c r="N887" i="22"/>
  <c r="L786" i="22"/>
  <c r="N794" i="22"/>
  <c r="N799" i="22"/>
  <c r="Z799" i="22" s="1"/>
  <c r="AG799" i="22" s="1"/>
  <c r="N814" i="22"/>
  <c r="M815" i="22"/>
  <c r="J818" i="22"/>
  <c r="N821" i="22"/>
  <c r="Z821" i="22" s="1"/>
  <c r="AG821" i="22" s="1"/>
  <c r="M828" i="22"/>
  <c r="Q843" i="22"/>
  <c r="R843" i="22"/>
  <c r="X843" i="22" s="1"/>
  <c r="AE843" i="22" s="1"/>
  <c r="N843" i="22"/>
  <c r="K843" i="22"/>
  <c r="O843" i="22"/>
  <c r="J843" i="22"/>
  <c r="T843" i="22"/>
  <c r="S843" i="22"/>
  <c r="P848" i="22"/>
  <c r="O848" i="22"/>
  <c r="M848" i="22"/>
  <c r="N848" i="22"/>
  <c r="P882" i="22"/>
  <c r="I882" i="22"/>
  <c r="P923" i="22"/>
  <c r="L923" i="22"/>
  <c r="T923" i="22"/>
  <c r="K923" i="22"/>
  <c r="S923" i="22"/>
  <c r="J923" i="22"/>
  <c r="O923" i="22"/>
  <c r="M923" i="22"/>
  <c r="I923" i="22"/>
  <c r="R923" i="22"/>
  <c r="X923" i="22" s="1"/>
  <c r="AE923" i="22" s="1"/>
  <c r="Q923" i="22"/>
  <c r="N923" i="22"/>
  <c r="R603" i="22"/>
  <c r="X603" i="22" s="1"/>
  <c r="AE603" i="22" s="1"/>
  <c r="R607" i="22"/>
  <c r="R612" i="22"/>
  <c r="T621" i="22"/>
  <c r="T631" i="22"/>
  <c r="K633" i="22"/>
  <c r="T644" i="22"/>
  <c r="Z644" i="22" s="1"/>
  <c r="AG644" i="22" s="1"/>
  <c r="R645" i="22"/>
  <c r="T652" i="22"/>
  <c r="K661" i="22"/>
  <c r="L665" i="22"/>
  <c r="K669" i="22"/>
  <c r="R673" i="22"/>
  <c r="L674" i="22"/>
  <c r="L676" i="22"/>
  <c r="Q681" i="22"/>
  <c r="R685" i="22"/>
  <c r="T692" i="22"/>
  <c r="K697" i="22"/>
  <c r="R701" i="22"/>
  <c r="R704" i="22"/>
  <c r="M708" i="22"/>
  <c r="L717" i="22"/>
  <c r="L720" i="22"/>
  <c r="T724" i="22"/>
  <c r="K729" i="22"/>
  <c r="Q733" i="22"/>
  <c r="R739" i="22"/>
  <c r="X739" i="22" s="1"/>
  <c r="AE739" i="22" s="1"/>
  <c r="M740" i="22"/>
  <c r="Q742" i="22"/>
  <c r="N744" i="22"/>
  <c r="M745" i="22"/>
  <c r="K746" i="22"/>
  <c r="J750" i="22"/>
  <c r="M755" i="22"/>
  <c r="P760" i="22"/>
  <c r="J760" i="22"/>
  <c r="L761" i="22"/>
  <c r="W786" i="22"/>
  <c r="AD786" i="22" s="1"/>
  <c r="R794" i="22"/>
  <c r="P806" i="22"/>
  <c r="S806" i="22"/>
  <c r="I806" i="22"/>
  <c r="O806" i="22"/>
  <c r="K806" i="22"/>
  <c r="J806" i="22"/>
  <c r="O815" i="22"/>
  <c r="L818" i="22"/>
  <c r="O827" i="22"/>
  <c r="R827" i="22"/>
  <c r="O828" i="22"/>
  <c r="Q831" i="22"/>
  <c r="N831" i="22"/>
  <c r="Z831" i="22" s="1"/>
  <c r="AG831" i="22" s="1"/>
  <c r="K831" i="22"/>
  <c r="S831" i="22"/>
  <c r="R831" i="22"/>
  <c r="P832" i="22"/>
  <c r="L832" i="22"/>
  <c r="Q832" i="22"/>
  <c r="O832" i="22"/>
  <c r="Q877" i="22"/>
  <c r="N877" i="22"/>
  <c r="J877" i="22"/>
  <c r="S877" i="22"/>
  <c r="O877" i="22"/>
  <c r="R877" i="22"/>
  <c r="N942" i="22"/>
  <c r="L942" i="22"/>
  <c r="J942" i="22"/>
  <c r="Q942" i="22"/>
  <c r="O942" i="22"/>
  <c r="I942" i="22"/>
  <c r="T942" i="22"/>
  <c r="P942" i="22"/>
  <c r="T612" i="22"/>
  <c r="Z612" i="22" s="1"/>
  <c r="AG612" i="22" s="1"/>
  <c r="L633" i="22"/>
  <c r="I644" i="22"/>
  <c r="T645" i="22"/>
  <c r="I650" i="22"/>
  <c r="I652" i="22"/>
  <c r="L661" i="22"/>
  <c r="N665" i="22"/>
  <c r="Z665" i="22" s="1"/>
  <c r="AG665" i="22" s="1"/>
  <c r="L669" i="22"/>
  <c r="M674" i="22"/>
  <c r="M676" i="22"/>
  <c r="R681" i="22"/>
  <c r="L697" i="22"/>
  <c r="T704" i="22"/>
  <c r="O708" i="22"/>
  <c r="R713" i="22"/>
  <c r="N717" i="22"/>
  <c r="M720" i="22"/>
  <c r="L729" i="22"/>
  <c r="S739" i="22"/>
  <c r="O740" i="22"/>
  <c r="R742" i="22"/>
  <c r="I743" i="22"/>
  <c r="O744" i="22"/>
  <c r="P745" i="22"/>
  <c r="L746" i="22"/>
  <c r="K750" i="22"/>
  <c r="N755" i="22"/>
  <c r="K760" i="22"/>
  <c r="M761" i="22"/>
  <c r="N762" i="22"/>
  <c r="Z762" i="22" s="1"/>
  <c r="AG762" i="22" s="1"/>
  <c r="T767" i="22"/>
  <c r="P767" i="22"/>
  <c r="I767" i="22"/>
  <c r="Q769" i="22"/>
  <c r="I769" i="22"/>
  <c r="T773" i="22"/>
  <c r="Q773" i="22"/>
  <c r="J773" i="22"/>
  <c r="N774" i="22"/>
  <c r="P782" i="22"/>
  <c r="T782" i="22"/>
  <c r="J782" i="22"/>
  <c r="O782" i="22"/>
  <c r="K782" i="22"/>
  <c r="W782" i="22" s="1"/>
  <c r="AD782" i="22" s="1"/>
  <c r="T785" i="22"/>
  <c r="P785" i="22"/>
  <c r="R786" i="22"/>
  <c r="R793" i="22"/>
  <c r="P793" i="22"/>
  <c r="T793" i="22"/>
  <c r="Q793" i="22"/>
  <c r="S794" i="22"/>
  <c r="L806" i="22"/>
  <c r="S814" i="22"/>
  <c r="Y814" i="22" s="1"/>
  <c r="AF814" i="22" s="1"/>
  <c r="P818" i="22"/>
  <c r="M827" i="22"/>
  <c r="J831" i="22"/>
  <c r="M832" i="22"/>
  <c r="M843" i="22"/>
  <c r="Q848" i="22"/>
  <c r="K877" i="22"/>
  <c r="R595" i="22"/>
  <c r="X595" i="22" s="1"/>
  <c r="AE595" i="22" s="1"/>
  <c r="J603" i="22"/>
  <c r="V603" i="22" s="1"/>
  <c r="AC603" i="22" s="1"/>
  <c r="T603" i="22"/>
  <c r="J607" i="22"/>
  <c r="V607" i="22" s="1"/>
  <c r="AC607" i="22" s="1"/>
  <c r="T607" i="22"/>
  <c r="O609" i="22"/>
  <c r="I612" i="22"/>
  <c r="J621" i="22"/>
  <c r="N623" i="22"/>
  <c r="K625" i="22"/>
  <c r="K631" i="22"/>
  <c r="N633" i="22"/>
  <c r="J641" i="22"/>
  <c r="K642" i="22"/>
  <c r="J644" i="22"/>
  <c r="K650" i="22"/>
  <c r="K651" i="22"/>
  <c r="J652" i="22"/>
  <c r="R653" i="22"/>
  <c r="T660" i="22"/>
  <c r="N661" i="22"/>
  <c r="O665" i="22"/>
  <c r="T668" i="22"/>
  <c r="N669" i="22"/>
  <c r="J673" i="22"/>
  <c r="T673" i="22"/>
  <c r="Z673" i="22" s="1"/>
  <c r="AG673" i="22" s="1"/>
  <c r="P674" i="22"/>
  <c r="O676" i="22"/>
  <c r="I681" i="22"/>
  <c r="S681" i="22"/>
  <c r="J685" i="22"/>
  <c r="V685" i="22" s="1"/>
  <c r="AC685" i="22" s="1"/>
  <c r="T685" i="22"/>
  <c r="J692" i="22"/>
  <c r="V692" i="22" s="1"/>
  <c r="AC692" i="22" s="1"/>
  <c r="R693" i="22"/>
  <c r="N697" i="22"/>
  <c r="M698" i="22"/>
  <c r="Y698" i="22" s="1"/>
  <c r="AF698" i="22" s="1"/>
  <c r="J701" i="22"/>
  <c r="T701" i="22"/>
  <c r="Z701" i="22" s="1"/>
  <c r="AG701" i="22" s="1"/>
  <c r="I704" i="22"/>
  <c r="U704" i="22" s="1"/>
  <c r="AB704" i="22" s="1"/>
  <c r="Q708" i="22"/>
  <c r="I713" i="22"/>
  <c r="S713" i="22"/>
  <c r="T716" i="22"/>
  <c r="O717" i="22"/>
  <c r="O720" i="22"/>
  <c r="J724" i="22"/>
  <c r="V724" i="22" s="1"/>
  <c r="AC724" i="22" s="1"/>
  <c r="R725" i="22"/>
  <c r="N729" i="22"/>
  <c r="M730" i="22"/>
  <c r="Y730" i="22" s="1"/>
  <c r="AF730" i="22" s="1"/>
  <c r="L737" i="22"/>
  <c r="I739" i="22"/>
  <c r="T739" i="22"/>
  <c r="Z739" i="22" s="1"/>
  <c r="AG739" i="22" s="1"/>
  <c r="S740" i="22"/>
  <c r="I742" i="22"/>
  <c r="S742" i="22"/>
  <c r="L743" i="22"/>
  <c r="R744" i="22"/>
  <c r="Q745" i="22"/>
  <c r="N746" i="22"/>
  <c r="N750" i="22"/>
  <c r="Z750" i="22" s="1"/>
  <c r="AG750" i="22" s="1"/>
  <c r="P754" i="22"/>
  <c r="O754" i="22"/>
  <c r="K754" i="22"/>
  <c r="T754" i="22"/>
  <c r="N760" i="22"/>
  <c r="P761" i="22"/>
  <c r="Q762" i="22"/>
  <c r="K763" i="22"/>
  <c r="L767" i="22"/>
  <c r="J769" i="22"/>
  <c r="V769" i="22" s="1"/>
  <c r="AC769" i="22" s="1"/>
  <c r="K771" i="22"/>
  <c r="L773" i="22"/>
  <c r="Q774" i="22"/>
  <c r="I782" i="22"/>
  <c r="P783" i="22"/>
  <c r="T783" i="22"/>
  <c r="M783" i="22"/>
  <c r="L785" i="22"/>
  <c r="S786" i="22"/>
  <c r="J793" i="22"/>
  <c r="N806" i="22"/>
  <c r="Z806" i="22" s="1"/>
  <c r="AG806" i="22" s="1"/>
  <c r="S818" i="22"/>
  <c r="N827" i="22"/>
  <c r="L831" i="22"/>
  <c r="N832" i="22"/>
  <c r="T836" i="22"/>
  <c r="T647" i="22"/>
  <c r="Z647" i="22" s="1"/>
  <c r="AG647" i="22" s="1"/>
  <c r="R649" i="22"/>
  <c r="X649" i="22" s="1"/>
  <c r="AE649" i="22" s="1"/>
  <c r="L650" i="22"/>
  <c r="M651" i="22"/>
  <c r="I653" i="22"/>
  <c r="S653" i="22"/>
  <c r="I658" i="22"/>
  <c r="O661" i="22"/>
  <c r="Q665" i="22"/>
  <c r="I666" i="22"/>
  <c r="O669" i="22"/>
  <c r="K673" i="22"/>
  <c r="Q674" i="22"/>
  <c r="J681" i="22"/>
  <c r="V681" i="22" s="1"/>
  <c r="AC681" i="22" s="1"/>
  <c r="T681" i="22"/>
  <c r="K685" i="22"/>
  <c r="T688" i="22"/>
  <c r="L692" i="22"/>
  <c r="I693" i="22"/>
  <c r="S693" i="22"/>
  <c r="T696" i="22"/>
  <c r="O697" i="22"/>
  <c r="K701" i="22"/>
  <c r="J704" i="22"/>
  <c r="V704" i="22" s="1"/>
  <c r="AC704" i="22" s="1"/>
  <c r="R705" i="22"/>
  <c r="R708" i="22"/>
  <c r="M710" i="22"/>
  <c r="Y710" i="22" s="1"/>
  <c r="AF710" i="22" s="1"/>
  <c r="J713" i="22"/>
  <c r="V713" i="22" s="1"/>
  <c r="AC713" i="22" s="1"/>
  <c r="T713" i="22"/>
  <c r="Z713" i="22" s="1"/>
  <c r="AG713" i="22" s="1"/>
  <c r="I716" i="22"/>
  <c r="Q717" i="22"/>
  <c r="W717" i="22" s="1"/>
  <c r="AD717" i="22" s="1"/>
  <c r="Q720" i="22"/>
  <c r="L724" i="22"/>
  <c r="I725" i="22"/>
  <c r="S725" i="22"/>
  <c r="T728" i="22"/>
  <c r="O729" i="22"/>
  <c r="U729" i="22" s="1"/>
  <c r="AB729" i="22" s="1"/>
  <c r="J734" i="22"/>
  <c r="I735" i="22"/>
  <c r="J739" i="22"/>
  <c r="J742" i="22"/>
  <c r="V742" i="22" s="1"/>
  <c r="AC742" i="22" s="1"/>
  <c r="T742" i="22"/>
  <c r="T745" i="22"/>
  <c r="O746" i="22"/>
  <c r="O750" i="22"/>
  <c r="L751" i="22"/>
  <c r="O753" i="22"/>
  <c r="U753" i="22" s="1"/>
  <c r="T753" i="22"/>
  <c r="M753" i="22"/>
  <c r="I754" i="22"/>
  <c r="O760" i="22"/>
  <c r="Q761" i="22"/>
  <c r="R762" i="22"/>
  <c r="X762" i="22" s="1"/>
  <c r="AE762" i="22" s="1"/>
  <c r="Q763" i="22"/>
  <c r="L765" i="22"/>
  <c r="X765" i="22" s="1"/>
  <c r="AE765" i="22" s="1"/>
  <c r="M767" i="22"/>
  <c r="O769" i="22"/>
  <c r="N771" i="22"/>
  <c r="P773" i="22"/>
  <c r="R774" i="22"/>
  <c r="X774" i="22" s="1"/>
  <c r="AE774" i="22" s="1"/>
  <c r="L782" i="22"/>
  <c r="K783" i="22"/>
  <c r="Q785" i="22"/>
  <c r="Q806" i="22"/>
  <c r="O808" i="22"/>
  <c r="T813" i="22"/>
  <c r="M831" i="22"/>
  <c r="Q844" i="22"/>
  <c r="T844" i="22"/>
  <c r="I844" i="22"/>
  <c r="M844" i="22"/>
  <c r="N788" i="22"/>
  <c r="O788" i="22"/>
  <c r="M809" i="22"/>
  <c r="R809" i="22"/>
  <c r="M817" i="22"/>
  <c r="R817" i="22"/>
  <c r="Q839" i="22"/>
  <c r="R839" i="22"/>
  <c r="X839" i="22" s="1"/>
  <c r="AE839" i="22" s="1"/>
  <c r="N839" i="22"/>
  <c r="K839" i="22"/>
  <c r="P840" i="22"/>
  <c r="O840" i="22"/>
  <c r="M840" i="22"/>
  <c r="K846" i="22"/>
  <c r="T846" i="22"/>
  <c r="I846" i="22"/>
  <c r="P846" i="22"/>
  <c r="S857" i="22"/>
  <c r="J857" i="22"/>
  <c r="Q861" i="22"/>
  <c r="O861" i="22"/>
  <c r="K861" i="22"/>
  <c r="S863" i="22"/>
  <c r="T868" i="22"/>
  <c r="P868" i="22"/>
  <c r="J875" i="22"/>
  <c r="O891" i="22"/>
  <c r="R891" i="22"/>
  <c r="L891" i="22"/>
  <c r="Q893" i="22"/>
  <c r="N893" i="22"/>
  <c r="I893" i="22"/>
  <c r="L919" i="22"/>
  <c r="Q929" i="22"/>
  <c r="L931" i="22"/>
  <c r="I939" i="22"/>
  <c r="S944" i="22"/>
  <c r="I946" i="22"/>
  <c r="L957" i="22"/>
  <c r="J957" i="22"/>
  <c r="M961" i="22"/>
  <c r="L961" i="22"/>
  <c r="J961" i="22"/>
  <c r="J966" i="22"/>
  <c r="S984" i="22"/>
  <c r="J984" i="22"/>
  <c r="R984" i="22"/>
  <c r="L984" i="22"/>
  <c r="M1012" i="22"/>
  <c r="P1012" i="22"/>
  <c r="O1012" i="22"/>
  <c r="N1012" i="22"/>
  <c r="L1012" i="22"/>
  <c r="X1012" i="22" s="1"/>
  <c r="AE1012" i="22" s="1"/>
  <c r="T1012" i="22"/>
  <c r="I1012" i="22"/>
  <c r="N758" i="22"/>
  <c r="J788" i="22"/>
  <c r="P790" i="22"/>
  <c r="S790" i="22"/>
  <c r="I790" i="22"/>
  <c r="T790" i="22"/>
  <c r="Z790" i="22" s="1"/>
  <c r="AG790" i="22" s="1"/>
  <c r="P802" i="22"/>
  <c r="S802" i="22"/>
  <c r="I802" i="22"/>
  <c r="T802" i="22"/>
  <c r="Z802" i="22" s="1"/>
  <c r="AG802" i="22" s="1"/>
  <c r="I809" i="22"/>
  <c r="I810" i="22"/>
  <c r="N812" i="22"/>
  <c r="J812" i="22"/>
  <c r="I817" i="22"/>
  <c r="J820" i="22"/>
  <c r="O822" i="22"/>
  <c r="I822" i="22"/>
  <c r="M830" i="22"/>
  <c r="S830" i="22"/>
  <c r="J839" i="22"/>
  <c r="L840" i="22"/>
  <c r="J846" i="22"/>
  <c r="T850" i="22"/>
  <c r="P850" i="22"/>
  <c r="N857" i="22"/>
  <c r="J861" i="22"/>
  <c r="M868" i="22"/>
  <c r="L875" i="22"/>
  <c r="Q880" i="22"/>
  <c r="P880" i="22"/>
  <c r="I880" i="22"/>
  <c r="P911" i="22"/>
  <c r="L911" i="22"/>
  <c r="T911" i="22"/>
  <c r="K911" i="22"/>
  <c r="S911" i="22"/>
  <c r="J911" i="22"/>
  <c r="O911" i="22"/>
  <c r="U911" i="22" s="1"/>
  <c r="AB911" i="22" s="1"/>
  <c r="P926" i="22"/>
  <c r="T926" i="22"/>
  <c r="L926" i="22"/>
  <c r="T944" i="22"/>
  <c r="R979" i="22"/>
  <c r="N979" i="22"/>
  <c r="L979" i="22"/>
  <c r="O1009" i="22"/>
  <c r="M1009" i="22"/>
  <c r="L1009" i="22"/>
  <c r="X1009" i="22" s="1"/>
  <c r="AE1009" i="22" s="1"/>
  <c r="K1009" i="22"/>
  <c r="I1009" i="22"/>
  <c r="R1009" i="22"/>
  <c r="P1009" i="22"/>
  <c r="N1009" i="22"/>
  <c r="T1009" i="22"/>
  <c r="K1012" i="22"/>
  <c r="M1020" i="22"/>
  <c r="P1020" i="22"/>
  <c r="N1020" i="22"/>
  <c r="O1052" i="22"/>
  <c r="S1052" i="22"/>
  <c r="Q1052" i="22"/>
  <c r="P1052" i="22"/>
  <c r="L1052" i="22"/>
  <c r="I1052" i="22"/>
  <c r="P915" i="22"/>
  <c r="L915" i="22"/>
  <c r="T915" i="22"/>
  <c r="Z915" i="22" s="1"/>
  <c r="AG915" i="22" s="1"/>
  <c r="K915" i="22"/>
  <c r="S915" i="22"/>
  <c r="J915" i="22"/>
  <c r="O915" i="22"/>
  <c r="Q938" i="22"/>
  <c r="P938" i="22"/>
  <c r="L938" i="22"/>
  <c r="J938" i="22"/>
  <c r="R948" i="22"/>
  <c r="N948" i="22"/>
  <c r="M948" i="22"/>
  <c r="P1038" i="22"/>
  <c r="O1038" i="22"/>
  <c r="L1038" i="22"/>
  <c r="J1038" i="22"/>
  <c r="T1038" i="22"/>
  <c r="R1038" i="22"/>
  <c r="S1150" i="22"/>
  <c r="O1150" i="22"/>
  <c r="M1150" i="22"/>
  <c r="Q863" i="22"/>
  <c r="M863" i="22"/>
  <c r="K863" i="22"/>
  <c r="R863" i="22"/>
  <c r="R890" i="22"/>
  <c r="P890" i="22"/>
  <c r="J890" i="22"/>
  <c r="O896" i="22"/>
  <c r="L896" i="22"/>
  <c r="T896" i="22"/>
  <c r="P900" i="22"/>
  <c r="I915" i="22"/>
  <c r="P916" i="22"/>
  <c r="N916" i="22"/>
  <c r="Z916" i="22" s="1"/>
  <c r="AG916" i="22" s="1"/>
  <c r="L916" i="22"/>
  <c r="I916" i="22"/>
  <c r="P934" i="22"/>
  <c r="T934" i="22"/>
  <c r="L934" i="22"/>
  <c r="I938" i="22"/>
  <c r="L948" i="22"/>
  <c r="R758" i="22"/>
  <c r="P778" i="22"/>
  <c r="R778" i="22"/>
  <c r="X778" i="22" s="1"/>
  <c r="AE778" i="22" s="1"/>
  <c r="S778" i="22"/>
  <c r="R781" i="22"/>
  <c r="R788" i="22"/>
  <c r="L790" i="22"/>
  <c r="P792" i="22"/>
  <c r="P801" i="22"/>
  <c r="V801" i="22" s="1"/>
  <c r="AC801" i="22" s="1"/>
  <c r="L802" i="22"/>
  <c r="N809" i="22"/>
  <c r="R810" i="22"/>
  <c r="M812" i="22"/>
  <c r="N817" i="22"/>
  <c r="T820" i="22"/>
  <c r="M822" i="22"/>
  <c r="K830" i="22"/>
  <c r="W830" i="22" s="1"/>
  <c r="AD830" i="22" s="1"/>
  <c r="V838" i="22"/>
  <c r="AC838" i="22" s="1"/>
  <c r="O839" i="22"/>
  <c r="Q846" i="22"/>
  <c r="Q851" i="22"/>
  <c r="O851" i="22"/>
  <c r="M851" i="22"/>
  <c r="Y851" i="22" s="1"/>
  <c r="AF851" i="22" s="1"/>
  <c r="T851" i="22"/>
  <c r="J851" i="22"/>
  <c r="S861" i="22"/>
  <c r="J863" i="22"/>
  <c r="I874" i="22"/>
  <c r="T880" i="22"/>
  <c r="K890" i="22"/>
  <c r="N896" i="22"/>
  <c r="Q899" i="22"/>
  <c r="T899" i="22"/>
  <c r="Z899" i="22" s="1"/>
  <c r="AG899" i="22" s="1"/>
  <c r="O899" i="22"/>
  <c r="L899" i="22"/>
  <c r="X899" i="22" s="1"/>
  <c r="AE899" i="22" s="1"/>
  <c r="N911" i="22"/>
  <c r="M915" i="22"/>
  <c r="Q916" i="22"/>
  <c r="M921" i="22"/>
  <c r="K921" i="22"/>
  <c r="J921" i="22"/>
  <c r="I921" i="22"/>
  <c r="R921" i="22"/>
  <c r="S926" i="22"/>
  <c r="P928" i="22"/>
  <c r="K934" i="22"/>
  <c r="T938" i="22"/>
  <c r="R940" i="22"/>
  <c r="N940" i="22"/>
  <c r="M940" i="22"/>
  <c r="L940" i="22"/>
  <c r="M998" i="22"/>
  <c r="T998" i="22"/>
  <c r="O998" i="22"/>
  <c r="N998" i="22"/>
  <c r="R998" i="22"/>
  <c r="L998" i="22"/>
  <c r="P1015" i="22"/>
  <c r="T1015" i="22"/>
  <c r="J1015" i="22"/>
  <c r="R975" i="22"/>
  <c r="Q975" i="22"/>
  <c r="J975" i="22"/>
  <c r="I975" i="22"/>
  <c r="L975" i="22"/>
  <c r="J998" i="22"/>
  <c r="M1015" i="22"/>
  <c r="Q915" i="22"/>
  <c r="M929" i="22"/>
  <c r="K929" i="22"/>
  <c r="J929" i="22"/>
  <c r="I929" i="22"/>
  <c r="R929" i="22"/>
  <c r="S934" i="22"/>
  <c r="Y934" i="22" s="1"/>
  <c r="AF934" i="22" s="1"/>
  <c r="R949" i="22"/>
  <c r="J949" i="22"/>
  <c r="P949" i="22"/>
  <c r="M949" i="22"/>
  <c r="Q954" i="22"/>
  <c r="L954" i="22"/>
  <c r="J954" i="22"/>
  <c r="T954" i="22"/>
  <c r="P954" i="22"/>
  <c r="I954" i="22"/>
  <c r="S956" i="22"/>
  <c r="N956" i="22"/>
  <c r="L956" i="22"/>
  <c r="P956" i="22"/>
  <c r="R963" i="22"/>
  <c r="N963" i="22"/>
  <c r="L963" i="22"/>
  <c r="T993" i="22"/>
  <c r="J993" i="22"/>
  <c r="N1015" i="22"/>
  <c r="R1054" i="22"/>
  <c r="K1054" i="22"/>
  <c r="T1054" i="22"/>
  <c r="S1054" i="22"/>
  <c r="O1054" i="22"/>
  <c r="M1054" i="22"/>
  <c r="L1054" i="22"/>
  <c r="O863" i="22"/>
  <c r="Q875" i="22"/>
  <c r="R875" i="22"/>
  <c r="N875" i="22"/>
  <c r="K875" i="22"/>
  <c r="R913" i="22"/>
  <c r="Q913" i="22"/>
  <c r="P913" i="22"/>
  <c r="J913" i="22"/>
  <c r="R915" i="22"/>
  <c r="S917" i="22"/>
  <c r="R917" i="22"/>
  <c r="P919" i="22"/>
  <c r="T919" i="22"/>
  <c r="K919" i="22"/>
  <c r="S919" i="22"/>
  <c r="J919" i="22"/>
  <c r="R919" i="22"/>
  <c r="I919" i="22"/>
  <c r="N919" i="22"/>
  <c r="P931" i="22"/>
  <c r="T931" i="22"/>
  <c r="K931" i="22"/>
  <c r="S931" i="22"/>
  <c r="J931" i="22"/>
  <c r="R931" i="22"/>
  <c r="I931" i="22"/>
  <c r="N931" i="22"/>
  <c r="L939" i="22"/>
  <c r="K939" i="22"/>
  <c r="J939" i="22"/>
  <c r="T939" i="22"/>
  <c r="Q946" i="22"/>
  <c r="P946" i="22"/>
  <c r="L946" i="22"/>
  <c r="J946" i="22"/>
  <c r="N999" i="22"/>
  <c r="Q999" i="22"/>
  <c r="P1072" i="22"/>
  <c r="I1072" i="22"/>
  <c r="S1072" i="22"/>
  <c r="T1042" i="22"/>
  <c r="P1042" i="22"/>
  <c r="P1045" i="22"/>
  <c r="M1045" i="22"/>
  <c r="K1045" i="22"/>
  <c r="J1045" i="22"/>
  <c r="I1045" i="22"/>
  <c r="R1066" i="22"/>
  <c r="T1066" i="22"/>
  <c r="S1066" i="22"/>
  <c r="O1066" i="22"/>
  <c r="M1066" i="22"/>
  <c r="R1070" i="22"/>
  <c r="T1070" i="22"/>
  <c r="S1070" i="22"/>
  <c r="Y1070" i="22" s="1"/>
  <c r="AF1070" i="22" s="1"/>
  <c r="O1070" i="22"/>
  <c r="P1117" i="22"/>
  <c r="R1117" i="22"/>
  <c r="M1117" i="22"/>
  <c r="T1117" i="22"/>
  <c r="N1117" i="22"/>
  <c r="T1115" i="22"/>
  <c r="R1115" i="22"/>
  <c r="N1115" i="22"/>
  <c r="M1115" i="22"/>
  <c r="J1117" i="22"/>
  <c r="Q1176" i="22"/>
  <c r="N1176" i="22"/>
  <c r="T1176" i="22"/>
  <c r="R1176" i="22"/>
  <c r="J1176" i="22"/>
  <c r="S1176" i="22"/>
  <c r="M1176" i="22"/>
  <c r="L1176" i="22"/>
  <c r="K1176" i="22"/>
  <c r="S835" i="22"/>
  <c r="M838" i="22"/>
  <c r="Q852" i="22"/>
  <c r="S855" i="22"/>
  <c r="Y855" i="22" s="1"/>
  <c r="AF855" i="22" s="1"/>
  <c r="S859" i="22"/>
  <c r="N867" i="22"/>
  <c r="R869" i="22"/>
  <c r="S871" i="22"/>
  <c r="T876" i="22"/>
  <c r="Q878" i="22"/>
  <c r="N879" i="22"/>
  <c r="P901" i="22"/>
  <c r="P905" i="22"/>
  <c r="V905" i="22" s="1"/>
  <c r="AC905" i="22" s="1"/>
  <c r="T930" i="22"/>
  <c r="K955" i="22"/>
  <c r="J955" i="22"/>
  <c r="N960" i="22"/>
  <c r="L960" i="22"/>
  <c r="P1018" i="22"/>
  <c r="T1018" i="22"/>
  <c r="N1018" i="22"/>
  <c r="S1031" i="22"/>
  <c r="N1031" i="22"/>
  <c r="M1031" i="22"/>
  <c r="L1031" i="22"/>
  <c r="J1031" i="22"/>
  <c r="P1034" i="22"/>
  <c r="V1034" i="22" s="1"/>
  <c r="AC1034" i="22" s="1"/>
  <c r="O1034" i="22"/>
  <c r="M1034" i="22"/>
  <c r="L1034" i="22"/>
  <c r="O1042" i="22"/>
  <c r="Q1045" i="22"/>
  <c r="S1047" i="22"/>
  <c r="N1047" i="22"/>
  <c r="M1047" i="22"/>
  <c r="L1047" i="22"/>
  <c r="J1047" i="22"/>
  <c r="T1050" i="22"/>
  <c r="P1050" i="22"/>
  <c r="L1066" i="22"/>
  <c r="L1070" i="22"/>
  <c r="S1075" i="22"/>
  <c r="L1075" i="22"/>
  <c r="J1075" i="22"/>
  <c r="O1075" i="22"/>
  <c r="N1075" i="22"/>
  <c r="Z1075" i="22" s="1"/>
  <c r="AG1075" i="22" s="1"/>
  <c r="M1075" i="22"/>
  <c r="I1075" i="22"/>
  <c r="P1079" i="22"/>
  <c r="M1079" i="22"/>
  <c r="L1079" i="22"/>
  <c r="N1079" i="22"/>
  <c r="K1079" i="22"/>
  <c r="J1079" i="22"/>
  <c r="T1079" i="22"/>
  <c r="I1079" i="22"/>
  <c r="Q1085" i="22"/>
  <c r="N1085" i="22"/>
  <c r="M1085" i="22"/>
  <c r="S1085" i="22"/>
  <c r="R1085" i="22"/>
  <c r="K1085" i="22"/>
  <c r="O1096" i="22"/>
  <c r="R1096" i="22"/>
  <c r="P1096" i="22"/>
  <c r="V1096" i="22" s="1"/>
  <c r="AC1096" i="22" s="1"/>
  <c r="S1096" i="22"/>
  <c r="L1096" i="22"/>
  <c r="J1115" i="22"/>
  <c r="Q1129" i="22"/>
  <c r="S1129" i="22"/>
  <c r="N1129" i="22"/>
  <c r="L1129" i="22"/>
  <c r="K1129" i="22"/>
  <c r="T1129" i="22"/>
  <c r="M1129" i="22"/>
  <c r="M1177" i="22"/>
  <c r="T1177" i="22"/>
  <c r="L1177" i="22"/>
  <c r="P1044" i="22"/>
  <c r="O1044" i="22"/>
  <c r="L1044" i="22"/>
  <c r="I1044" i="22"/>
  <c r="S1045" i="22"/>
  <c r="O1047" i="22"/>
  <c r="U1047" i="22" s="1"/>
  <c r="AB1047" i="22" s="1"/>
  <c r="O1050" i="22"/>
  <c r="P1053" i="22"/>
  <c r="K1053" i="22"/>
  <c r="R1053" i="22"/>
  <c r="Q1053" i="22"/>
  <c r="N1053" i="22"/>
  <c r="M1053" i="22"/>
  <c r="S1055" i="22"/>
  <c r="T1055" i="22"/>
  <c r="I1055" i="22"/>
  <c r="Q1055" i="22"/>
  <c r="O1055" i="22"/>
  <c r="N1055" i="22"/>
  <c r="M1055" i="22"/>
  <c r="Y1057" i="22"/>
  <c r="AF1057" i="22" s="1"/>
  <c r="K1068" i="22"/>
  <c r="I1068" i="22"/>
  <c r="U1068" i="22" s="1"/>
  <c r="S1068" i="22"/>
  <c r="Q1068" i="22"/>
  <c r="R1075" i="22"/>
  <c r="Q1079" i="22"/>
  <c r="P1101" i="22"/>
  <c r="N1101" i="22"/>
  <c r="J1101" i="22"/>
  <c r="I1101" i="22"/>
  <c r="M1101" i="22"/>
  <c r="T1101" i="22"/>
  <c r="R1101" i="22"/>
  <c r="X1101" i="22" s="1"/>
  <c r="AE1101" i="22" s="1"/>
  <c r="Q1101" i="22"/>
  <c r="O1104" i="22"/>
  <c r="J1104" i="22"/>
  <c r="V1104" i="22" s="1"/>
  <c r="AC1104" i="22" s="1"/>
  <c r="L1104" i="22"/>
  <c r="T1104" i="22"/>
  <c r="O1152" i="22"/>
  <c r="Q1152" i="22"/>
  <c r="K1152" i="22"/>
  <c r="T1152" i="22"/>
  <c r="I1152" i="22"/>
  <c r="N1152" i="22"/>
  <c r="M1152" i="22"/>
  <c r="S1152" i="22"/>
  <c r="R1152" i="22"/>
  <c r="L1152" i="22"/>
  <c r="J1152" i="22"/>
  <c r="P1177" i="22"/>
  <c r="S838" i="22"/>
  <c r="S867" i="22"/>
  <c r="Y867" i="22" s="1"/>
  <c r="AF867" i="22" s="1"/>
  <c r="S879" i="22"/>
  <c r="Y922" i="22"/>
  <c r="AF922" i="22" s="1"/>
  <c r="M941" i="22"/>
  <c r="T965" i="22"/>
  <c r="N965" i="22"/>
  <c r="M965" i="22"/>
  <c r="O970" i="22"/>
  <c r="N970" i="22"/>
  <c r="Z970" i="22" s="1"/>
  <c r="AG970" i="22" s="1"/>
  <c r="T977" i="22"/>
  <c r="M977" i="22"/>
  <c r="L977" i="22"/>
  <c r="M994" i="22"/>
  <c r="J994" i="22"/>
  <c r="T994" i="22"/>
  <c r="K1004" i="22"/>
  <c r="S1004" i="22"/>
  <c r="R1004" i="22"/>
  <c r="T1011" i="22"/>
  <c r="P1011" i="22"/>
  <c r="O1011" i="22"/>
  <c r="T1014" i="22"/>
  <c r="P1014" i="22"/>
  <c r="O1014" i="22"/>
  <c r="Q1047" i="22"/>
  <c r="S1071" i="22"/>
  <c r="O1071" i="22"/>
  <c r="N1071" i="22"/>
  <c r="T1071" i="22"/>
  <c r="R1071" i="22"/>
  <c r="X1071" i="22" s="1"/>
  <c r="AE1071" i="22" s="1"/>
  <c r="Q1071" i="22"/>
  <c r="M1071" i="22"/>
  <c r="Q1091" i="22"/>
  <c r="J1091" i="22"/>
  <c r="P1123" i="22"/>
  <c r="O1123" i="22"/>
  <c r="Q1123" i="22"/>
  <c r="L1123" i="22"/>
  <c r="J1123" i="22"/>
  <c r="O1134" i="22"/>
  <c r="M1134" i="22"/>
  <c r="N1134" i="22"/>
  <c r="O1146" i="22"/>
  <c r="M1146" i="22"/>
  <c r="O1148" i="22"/>
  <c r="N1148" i="22"/>
  <c r="R1148" i="22"/>
  <c r="M1148" i="22"/>
  <c r="K1148" i="22"/>
  <c r="J1148" i="22"/>
  <c r="Q1148" i="22"/>
  <c r="T1148" i="22"/>
  <c r="S1148" i="22"/>
  <c r="R1273" i="22"/>
  <c r="P1273" i="22"/>
  <c r="M1273" i="22"/>
  <c r="O907" i="22"/>
  <c r="I912" i="22"/>
  <c r="P914" i="22"/>
  <c r="I920" i="22"/>
  <c r="U920" i="22" s="1"/>
  <c r="AB920" i="22" s="1"/>
  <c r="K922" i="22"/>
  <c r="S925" i="22"/>
  <c r="Y925" i="22" s="1"/>
  <c r="AF925" i="22" s="1"/>
  <c r="O927" i="22"/>
  <c r="K930" i="22"/>
  <c r="N941" i="22"/>
  <c r="L947" i="22"/>
  <c r="S955" i="22"/>
  <c r="R959" i="22"/>
  <c r="J959" i="22"/>
  <c r="I959" i="22"/>
  <c r="R960" i="22"/>
  <c r="J965" i="22"/>
  <c r="R967" i="22"/>
  <c r="X967" i="22" s="1"/>
  <c r="AE967" i="22" s="1"/>
  <c r="Q967" i="22"/>
  <c r="J970" i="22"/>
  <c r="J977" i="22"/>
  <c r="L994" i="22"/>
  <c r="X994" i="22" s="1"/>
  <c r="AE994" i="22" s="1"/>
  <c r="P1004" i="22"/>
  <c r="J1011" i="22"/>
  <c r="K1014" i="22"/>
  <c r="M1016" i="22"/>
  <c r="Y1016" i="22" s="1"/>
  <c r="AF1016" i="22" s="1"/>
  <c r="P1016" i="22"/>
  <c r="O1016" i="22"/>
  <c r="N1016" i="22"/>
  <c r="L1016" i="22"/>
  <c r="O1023" i="22"/>
  <c r="Q1023" i="22"/>
  <c r="P1026" i="22"/>
  <c r="O1026" i="22"/>
  <c r="M1026" i="22"/>
  <c r="L1026" i="22"/>
  <c r="R1030" i="22"/>
  <c r="P1030" i="22"/>
  <c r="O1030" i="22"/>
  <c r="L1030" i="22"/>
  <c r="R1031" i="22"/>
  <c r="T1034" i="22"/>
  <c r="K1040" i="22"/>
  <c r="W1040" i="22" s="1"/>
  <c r="AD1040" i="22" s="1"/>
  <c r="S1044" i="22"/>
  <c r="R1047" i="22"/>
  <c r="J1053" i="22"/>
  <c r="L1055" i="22"/>
  <c r="P1068" i="22"/>
  <c r="I1071" i="22"/>
  <c r="R1078" i="22"/>
  <c r="T1078" i="22"/>
  <c r="O1078" i="22"/>
  <c r="M1078" i="22"/>
  <c r="L1078" i="22"/>
  <c r="K1078" i="22"/>
  <c r="S1079" i="22"/>
  <c r="R1091" i="22"/>
  <c r="P1099" i="22"/>
  <c r="R1099" i="22"/>
  <c r="N1099" i="22"/>
  <c r="M1099" i="22"/>
  <c r="R1104" i="22"/>
  <c r="P1134" i="22"/>
  <c r="P1146" i="22"/>
  <c r="I1148" i="22"/>
  <c r="O1153" i="22"/>
  <c r="M1153" i="22"/>
  <c r="P1153" i="22"/>
  <c r="N1153" i="22"/>
  <c r="P1163" i="22"/>
  <c r="K1163" i="22"/>
  <c r="I1163" i="22"/>
  <c r="T1163" i="22"/>
  <c r="J1163" i="22"/>
  <c r="S1163" i="22"/>
  <c r="Q1163" i="22"/>
  <c r="N1163" i="22"/>
  <c r="R798" i="22"/>
  <c r="X798" i="22" s="1"/>
  <c r="AE798" i="22" s="1"/>
  <c r="N835" i="22"/>
  <c r="S847" i="22"/>
  <c r="L852" i="22"/>
  <c r="N855" i="22"/>
  <c r="N859" i="22"/>
  <c r="R865" i="22"/>
  <c r="K867" i="22"/>
  <c r="W867" i="22" s="1"/>
  <c r="AD867" i="22" s="1"/>
  <c r="K869" i="22"/>
  <c r="P870" i="22"/>
  <c r="N871" i="22"/>
  <c r="R873" i="22"/>
  <c r="K879" i="22"/>
  <c r="S883" i="22"/>
  <c r="S885" i="22"/>
  <c r="O895" i="22"/>
  <c r="V902" i="22"/>
  <c r="AC902" i="22" s="1"/>
  <c r="S903" i="22"/>
  <c r="Q907" i="22"/>
  <c r="W907" i="22" s="1"/>
  <c r="AD907" i="22" s="1"/>
  <c r="O912" i="22"/>
  <c r="L920" i="22"/>
  <c r="L922" i="22"/>
  <c r="Q927" i="22"/>
  <c r="L930" i="22"/>
  <c r="O941" i="22"/>
  <c r="L950" i="22"/>
  <c r="J950" i="22"/>
  <c r="T955" i="22"/>
  <c r="L959" i="22"/>
  <c r="S960" i="22"/>
  <c r="P965" i="22"/>
  <c r="I967" i="22"/>
  <c r="L970" i="22"/>
  <c r="R976" i="22"/>
  <c r="N976" i="22"/>
  <c r="L976" i="22"/>
  <c r="N977" i="22"/>
  <c r="J980" i="22"/>
  <c r="N994" i="22"/>
  <c r="S997" i="22"/>
  <c r="T997" i="22"/>
  <c r="M997" i="22"/>
  <c r="L997" i="22"/>
  <c r="X997" i="22" s="1"/>
  <c r="AE997" i="22" s="1"/>
  <c r="S1001" i="22"/>
  <c r="Y1001" i="22" s="1"/>
  <c r="AF1001" i="22" s="1"/>
  <c r="T1001" i="22"/>
  <c r="R1001" i="22"/>
  <c r="X1001" i="22" s="1"/>
  <c r="AE1001" i="22" s="1"/>
  <c r="M1008" i="22"/>
  <c r="P1008" i="22"/>
  <c r="O1008" i="22"/>
  <c r="N1008" i="22"/>
  <c r="K1008" i="22"/>
  <c r="M1011" i="22"/>
  <c r="O1013" i="22"/>
  <c r="L1013" i="22"/>
  <c r="K1013" i="22"/>
  <c r="T1013" i="22"/>
  <c r="J1013" i="22"/>
  <c r="S1013" i="22"/>
  <c r="Y1013" i="22" s="1"/>
  <c r="AF1013" i="22" s="1"/>
  <c r="I1013" i="22"/>
  <c r="M1014" i="22"/>
  <c r="I1016" i="22"/>
  <c r="J1026" i="22"/>
  <c r="J1030" i="22"/>
  <c r="T1031" i="22"/>
  <c r="S1039" i="22"/>
  <c r="M1039" i="22"/>
  <c r="L1039" i="22"/>
  <c r="J1039" i="22"/>
  <c r="T1039" i="22"/>
  <c r="I1039" i="22"/>
  <c r="N1040" i="22"/>
  <c r="T1047" i="22"/>
  <c r="S1053" i="22"/>
  <c r="R1055" i="22"/>
  <c r="X1055" i="22" s="1"/>
  <c r="AE1055" i="22" s="1"/>
  <c r="J1071" i="22"/>
  <c r="S1078" i="22"/>
  <c r="L1148" i="22"/>
  <c r="L1153" i="22"/>
  <c r="L1163" i="22"/>
  <c r="R1388" i="22"/>
  <c r="Q1388" i="22"/>
  <c r="P1309" i="22"/>
  <c r="M1309" i="22"/>
  <c r="J1309" i="22"/>
  <c r="Q1309" i="22"/>
  <c r="N1309" i="22"/>
  <c r="T1309" i="22"/>
  <c r="L1309" i="22"/>
  <c r="R1309" i="22"/>
  <c r="I1309" i="22"/>
  <c r="N1103" i="22"/>
  <c r="R1103" i="22"/>
  <c r="Q1184" i="22"/>
  <c r="N1184" i="22"/>
  <c r="R1184" i="22"/>
  <c r="S1184" i="22"/>
  <c r="L1184" i="22"/>
  <c r="K1184" i="22"/>
  <c r="T1184" i="22"/>
  <c r="L1201" i="22"/>
  <c r="N1201" i="22"/>
  <c r="M1201" i="22"/>
  <c r="P1201" i="22"/>
  <c r="L1209" i="22"/>
  <c r="N1209" i="22"/>
  <c r="M1209" i="22"/>
  <c r="T1209" i="22"/>
  <c r="P1209" i="22"/>
  <c r="L1259" i="22"/>
  <c r="R1259" i="22"/>
  <c r="M1259" i="22"/>
  <c r="J1259" i="22"/>
  <c r="I1279" i="22"/>
  <c r="P1279" i="22"/>
  <c r="J1279" i="22"/>
  <c r="R1279" i="22"/>
  <c r="Z981" i="22"/>
  <c r="AG981" i="22" s="1"/>
  <c r="R986" i="22"/>
  <c r="R990" i="22"/>
  <c r="R1002" i="22"/>
  <c r="T1005" i="22"/>
  <c r="T1006" i="22"/>
  <c r="Z1006" i="22" s="1"/>
  <c r="AG1006" i="22" s="1"/>
  <c r="R1021" i="22"/>
  <c r="R1024" i="22"/>
  <c r="N1025" i="22"/>
  <c r="Y1027" i="22"/>
  <c r="AF1027" i="22" s="1"/>
  <c r="R1027" i="22"/>
  <c r="R1035" i="22"/>
  <c r="Q1041" i="22"/>
  <c r="W1041" i="22" s="1"/>
  <c r="AD1041" i="22" s="1"/>
  <c r="O1043" i="22"/>
  <c r="P1061" i="22"/>
  <c r="M1061" i="22"/>
  <c r="K1061" i="22"/>
  <c r="Q1081" i="22"/>
  <c r="S1081" i="22"/>
  <c r="R1081" i="22"/>
  <c r="L1082" i="22"/>
  <c r="J1103" i="22"/>
  <c r="T1108" i="22"/>
  <c r="Q1133" i="22"/>
  <c r="K1133" i="22"/>
  <c r="T1133" i="22"/>
  <c r="N1133" i="22"/>
  <c r="S1133" i="22"/>
  <c r="Y1133" i="22" s="1"/>
  <c r="AF1133" i="22" s="1"/>
  <c r="N1157" i="22"/>
  <c r="P1157" i="22"/>
  <c r="V1157" i="22" s="1"/>
  <c r="AC1157" i="22" s="1"/>
  <c r="T1157" i="22"/>
  <c r="O1157" i="22"/>
  <c r="J1184" i="22"/>
  <c r="O1201" i="22"/>
  <c r="T1279" i="22"/>
  <c r="J958" i="22"/>
  <c r="T986" i="22"/>
  <c r="Z986" i="22" s="1"/>
  <c r="AG986" i="22" s="1"/>
  <c r="T990" i="22"/>
  <c r="Z990" i="22" s="1"/>
  <c r="AG990" i="22" s="1"/>
  <c r="T1002" i="22"/>
  <c r="T1021" i="22"/>
  <c r="Z1021" i="22" s="1"/>
  <c r="AG1021" i="22" s="1"/>
  <c r="T1024" i="22"/>
  <c r="R1041" i="22"/>
  <c r="Q1043" i="22"/>
  <c r="S1059" i="22"/>
  <c r="Y1059" i="22" s="1"/>
  <c r="AF1059" i="22" s="1"/>
  <c r="Q1059" i="22"/>
  <c r="O1059" i="22"/>
  <c r="P1073" i="22"/>
  <c r="N1073" i="22"/>
  <c r="M1073" i="22"/>
  <c r="R1074" i="22"/>
  <c r="M1074" i="22"/>
  <c r="Y1074" i="22" s="1"/>
  <c r="AF1074" i="22" s="1"/>
  <c r="L1074" i="22"/>
  <c r="M1082" i="22"/>
  <c r="Y1082" i="22" s="1"/>
  <c r="AF1082" i="22" s="1"/>
  <c r="M1103" i="22"/>
  <c r="R1118" i="22"/>
  <c r="X1118" i="22" s="1"/>
  <c r="AE1118" i="22" s="1"/>
  <c r="O1118" i="22"/>
  <c r="V1119" i="22"/>
  <c r="AC1119" i="22" s="1"/>
  <c r="L1133" i="22"/>
  <c r="S1160" i="22"/>
  <c r="R1160" i="22"/>
  <c r="M1184" i="22"/>
  <c r="R1198" i="22"/>
  <c r="P1198" i="22"/>
  <c r="T1201" i="22"/>
  <c r="S1229" i="22"/>
  <c r="M1229" i="22"/>
  <c r="O1229" i="22"/>
  <c r="N1229" i="22"/>
  <c r="L1229" i="22"/>
  <c r="K1229" i="22"/>
  <c r="Q1275" i="22"/>
  <c r="P1275" i="22"/>
  <c r="N1275" i="22"/>
  <c r="J1275" i="22"/>
  <c r="R1326" i="22"/>
  <c r="T1326" i="22"/>
  <c r="O1326" i="22"/>
  <c r="S1326" i="22"/>
  <c r="L1326" i="22"/>
  <c r="K1326" i="22"/>
  <c r="S1041" i="22"/>
  <c r="Y1041" i="22" s="1"/>
  <c r="AF1041" i="22" s="1"/>
  <c r="R1043" i="22"/>
  <c r="X1043" i="22" s="1"/>
  <c r="AE1043" i="22" s="1"/>
  <c r="P1057" i="22"/>
  <c r="J1057" i="22"/>
  <c r="I1057" i="22"/>
  <c r="R1058" i="22"/>
  <c r="X1058" i="22" s="1"/>
  <c r="AE1058" i="22" s="1"/>
  <c r="T1058" i="22"/>
  <c r="O1082" i="22"/>
  <c r="P1093" i="22"/>
  <c r="L1093" i="22"/>
  <c r="J1093" i="22"/>
  <c r="N1093" i="22"/>
  <c r="Z1093" i="22" s="1"/>
  <c r="AG1093" i="22" s="1"/>
  <c r="P1097" i="22"/>
  <c r="L1097" i="22"/>
  <c r="X1097" i="22" s="1"/>
  <c r="AE1097" i="22" s="1"/>
  <c r="Q1097" i="22"/>
  <c r="N1097" i="22"/>
  <c r="T1097" i="22"/>
  <c r="N1098" i="22"/>
  <c r="Z1098" i="22" s="1"/>
  <c r="AG1098" i="22" s="1"/>
  <c r="L1098" i="22"/>
  <c r="K1098" i="22"/>
  <c r="S1098" i="22"/>
  <c r="P1103" i="22"/>
  <c r="P1109" i="22"/>
  <c r="J1109" i="22"/>
  <c r="M1109" i="22"/>
  <c r="L1109" i="22"/>
  <c r="X1109" i="22" s="1"/>
  <c r="AE1109" i="22" s="1"/>
  <c r="O1109" i="22"/>
  <c r="M1122" i="22"/>
  <c r="R1122" i="22"/>
  <c r="O1122" i="22"/>
  <c r="N1122" i="22"/>
  <c r="L1122" i="22"/>
  <c r="Q1124" i="22"/>
  <c r="K1124" i="22"/>
  <c r="Q1149" i="22"/>
  <c r="L1149" i="22"/>
  <c r="S1149" i="22"/>
  <c r="M1149" i="22"/>
  <c r="N1149" i="22"/>
  <c r="K1149" i="22"/>
  <c r="T1160" i="22"/>
  <c r="Q1170" i="22"/>
  <c r="T1170" i="22"/>
  <c r="O1170" i="22"/>
  <c r="I1170" i="22"/>
  <c r="N1173" i="22"/>
  <c r="O1198" i="22"/>
  <c r="P1224" i="22"/>
  <c r="L1224" i="22"/>
  <c r="N1224" i="22"/>
  <c r="M1224" i="22"/>
  <c r="S1224" i="22"/>
  <c r="R1224" i="22"/>
  <c r="K1224" i="22"/>
  <c r="T1224" i="22"/>
  <c r="Q1224" i="22"/>
  <c r="I1224" i="22"/>
  <c r="M1275" i="22"/>
  <c r="R1314" i="22"/>
  <c r="S1314" i="22"/>
  <c r="L1314" i="22"/>
  <c r="T1314" i="22"/>
  <c r="O1314" i="22"/>
  <c r="K1314" i="22"/>
  <c r="P1317" i="22"/>
  <c r="L1317" i="22"/>
  <c r="I1317" i="22"/>
  <c r="N1317" i="22"/>
  <c r="M1317" i="22"/>
  <c r="T1317" i="22"/>
  <c r="Q1317" i="22"/>
  <c r="J1317" i="22"/>
  <c r="J1006" i="22"/>
  <c r="Q1007" i="22"/>
  <c r="S1010" i="22"/>
  <c r="P1017" i="22"/>
  <c r="I1021" i="22"/>
  <c r="U1021" i="22" s="1"/>
  <c r="AB1021" i="22" s="1"/>
  <c r="I1024" i="22"/>
  <c r="T1025" i="22"/>
  <c r="L1027" i="22"/>
  <c r="M1029" i="22"/>
  <c r="J1037" i="22"/>
  <c r="I1041" i="22"/>
  <c r="I1043" i="22"/>
  <c r="T1043" i="22"/>
  <c r="O1046" i="22"/>
  <c r="K1057" i="22"/>
  <c r="W1057" i="22" s="1"/>
  <c r="AD1057" i="22" s="1"/>
  <c r="K1058" i="22"/>
  <c r="J1059" i="22"/>
  <c r="P1060" i="22"/>
  <c r="O1060" i="22"/>
  <c r="S1067" i="22"/>
  <c r="O1067" i="22"/>
  <c r="U1067" i="22" s="1"/>
  <c r="AB1067" i="22" s="1"/>
  <c r="N1067" i="22"/>
  <c r="J1073" i="22"/>
  <c r="O1074" i="22"/>
  <c r="K1081" i="22"/>
  <c r="T1082" i="22"/>
  <c r="S1086" i="22"/>
  <c r="Y1086" i="22" s="1"/>
  <c r="AF1086" i="22" s="1"/>
  <c r="T1086" i="22"/>
  <c r="O1086" i="22"/>
  <c r="I1093" i="22"/>
  <c r="I1097" i="22"/>
  <c r="P1098" i="22"/>
  <c r="T1107" i="22"/>
  <c r="R1107" i="22"/>
  <c r="N1107" i="22"/>
  <c r="I1109" i="22"/>
  <c r="P1118" i="22"/>
  <c r="J1122" i="22"/>
  <c r="V1122" i="22" s="1"/>
  <c r="AC1122" i="22" s="1"/>
  <c r="L1124" i="22"/>
  <c r="O1130" i="22"/>
  <c r="O1136" i="22"/>
  <c r="Q1136" i="22"/>
  <c r="N1136" i="22"/>
  <c r="K1136" i="22"/>
  <c r="T1136" i="22"/>
  <c r="I1136" i="22"/>
  <c r="T1149" i="22"/>
  <c r="S1164" i="22"/>
  <c r="R1164" i="22"/>
  <c r="J1170" i="22"/>
  <c r="J1224" i="22"/>
  <c r="R1284" i="22"/>
  <c r="N1284" i="22"/>
  <c r="P1284" i="22"/>
  <c r="O1284" i="22"/>
  <c r="L1284" i="22"/>
  <c r="K1284" i="22"/>
  <c r="R1317" i="22"/>
  <c r="Q1087" i="22"/>
  <c r="W1087" i="22" s="1"/>
  <c r="AD1087" i="22" s="1"/>
  <c r="T1100" i="22"/>
  <c r="O1100" i="22"/>
  <c r="O1155" i="22"/>
  <c r="J1155" i="22"/>
  <c r="I1155" i="22"/>
  <c r="I1166" i="22"/>
  <c r="Q1166" i="22"/>
  <c r="R1175" i="22"/>
  <c r="Q1175" i="22"/>
  <c r="R1186" i="22"/>
  <c r="Q1186" i="22"/>
  <c r="P1194" i="22"/>
  <c r="O1194" i="22"/>
  <c r="Q1194" i="22"/>
  <c r="R1194" i="22"/>
  <c r="J1194" i="22"/>
  <c r="Q1203" i="22"/>
  <c r="W1203" i="22" s="1"/>
  <c r="AD1203" i="22" s="1"/>
  <c r="R1203" i="22"/>
  <c r="L1203" i="22"/>
  <c r="Q1216" i="22"/>
  <c r="L1216" i="22"/>
  <c r="X1216" i="22" s="1"/>
  <c r="AE1216" i="22" s="1"/>
  <c r="N1216" i="22"/>
  <c r="M1216" i="22"/>
  <c r="T1216" i="22"/>
  <c r="S1216" i="22"/>
  <c r="K1216" i="22"/>
  <c r="P1328" i="22"/>
  <c r="V1328" i="22" s="1"/>
  <c r="AC1328" i="22" s="1"/>
  <c r="O1328" i="22"/>
  <c r="T1328" i="22"/>
  <c r="N1328" i="22"/>
  <c r="O1330" i="22"/>
  <c r="L1330" i="22"/>
  <c r="R1330" i="22"/>
  <c r="J1216" i="22"/>
  <c r="P1249" i="22"/>
  <c r="M1249" i="22"/>
  <c r="O1249" i="22"/>
  <c r="N1249" i="22"/>
  <c r="Z1249" i="22" s="1"/>
  <c r="AG1249" i="22" s="1"/>
  <c r="Q1249" i="22"/>
  <c r="L1249" i="22"/>
  <c r="J1249" i="22"/>
  <c r="N1251" i="22"/>
  <c r="P1251" i="22"/>
  <c r="O1251" i="22"/>
  <c r="M1251" i="22"/>
  <c r="K1251" i="22"/>
  <c r="W1251" i="22" s="1"/>
  <c r="AD1251" i="22" s="1"/>
  <c r="P1301" i="22"/>
  <c r="I1301" i="22"/>
  <c r="R1301" i="22"/>
  <c r="L1301" i="22"/>
  <c r="J1301" i="22"/>
  <c r="Q1301" i="22"/>
  <c r="T1315" i="22"/>
  <c r="Q1315" i="22"/>
  <c r="M1315" i="22"/>
  <c r="R1315" i="22"/>
  <c r="N1315" i="22"/>
  <c r="P1321" i="22"/>
  <c r="N1321" i="22"/>
  <c r="L1321" i="22"/>
  <c r="R1321" i="22"/>
  <c r="Q1321" i="22"/>
  <c r="J1321" i="22"/>
  <c r="I1321" i="22"/>
  <c r="I1328" i="22"/>
  <c r="I1330" i="22"/>
  <c r="Q1222" i="22"/>
  <c r="O1222" i="22"/>
  <c r="T1235" i="22"/>
  <c r="R1235" i="22"/>
  <c r="X1235" i="22" s="1"/>
  <c r="AE1235" i="22" s="1"/>
  <c r="K1235" i="22"/>
  <c r="S1237" i="22"/>
  <c r="L1237" i="22"/>
  <c r="N1237" i="22"/>
  <c r="M1237" i="22"/>
  <c r="O1237" i="22"/>
  <c r="K1237" i="22"/>
  <c r="P1240" i="22"/>
  <c r="S1240" i="22"/>
  <c r="I1240" i="22"/>
  <c r="K1240" i="22"/>
  <c r="T1240" i="22"/>
  <c r="J1240" i="22"/>
  <c r="Q1240" i="22"/>
  <c r="S1246" i="22"/>
  <c r="N1246" i="22"/>
  <c r="P1246" i="22"/>
  <c r="O1246" i="22"/>
  <c r="K1246" i="22"/>
  <c r="W1246" i="22" s="1"/>
  <c r="AD1246" i="22" s="1"/>
  <c r="T1263" i="22"/>
  <c r="M1263" i="22"/>
  <c r="Q1263" i="22"/>
  <c r="P1263" i="22"/>
  <c r="J1263" i="22"/>
  <c r="I1263" i="22"/>
  <c r="T1299" i="22"/>
  <c r="N1299" i="22"/>
  <c r="J1299" i="22"/>
  <c r="R1299" i="22"/>
  <c r="Q1299" i="22"/>
  <c r="M1299" i="22"/>
  <c r="R1310" i="22"/>
  <c r="K1310" i="22"/>
  <c r="O1310" i="22"/>
  <c r="L1310" i="22"/>
  <c r="T1319" i="22"/>
  <c r="I1319" i="22"/>
  <c r="M1319" i="22"/>
  <c r="J1319" i="22"/>
  <c r="Q1319" i="22"/>
  <c r="N1319" i="22"/>
  <c r="T1357" i="22"/>
  <c r="S1357" i="22"/>
  <c r="K1357" i="22"/>
  <c r="Q1357" i="22"/>
  <c r="J1357" i="22"/>
  <c r="I1357" i="22"/>
  <c r="P1398" i="22"/>
  <c r="Q1398" i="22"/>
  <c r="S1465" i="22"/>
  <c r="Y1465" i="22" s="1"/>
  <c r="AF1465" i="22" s="1"/>
  <c r="Q1465" i="22"/>
  <c r="I1465" i="22"/>
  <c r="N1465" i="22"/>
  <c r="M1465" i="22"/>
  <c r="K1465" i="22"/>
  <c r="T1465" i="22"/>
  <c r="R1306" i="22"/>
  <c r="T1306" i="22"/>
  <c r="O1306" i="22"/>
  <c r="L1306" i="22"/>
  <c r="K1306" i="22"/>
  <c r="S1310" i="22"/>
  <c r="T1323" i="22"/>
  <c r="M1323" i="22"/>
  <c r="I1323" i="22"/>
  <c r="Q1323" i="22"/>
  <c r="N1323" i="22"/>
  <c r="R1323" i="22"/>
  <c r="P1357" i="22"/>
  <c r="V1357" i="22" s="1"/>
  <c r="AC1357" i="22" s="1"/>
  <c r="L1407" i="22"/>
  <c r="O1407" i="22"/>
  <c r="N1407" i="22"/>
  <c r="M1407" i="22"/>
  <c r="P1407" i="22"/>
  <c r="P1444" i="22"/>
  <c r="Q1444" i="22"/>
  <c r="J1444" i="22"/>
  <c r="I1444" i="22"/>
  <c r="R1444" i="22"/>
  <c r="R1063" i="22"/>
  <c r="X1063" i="22" s="1"/>
  <c r="AE1063" i="22" s="1"/>
  <c r="S1065" i="22"/>
  <c r="S1069" i="22"/>
  <c r="Y1069" i="22" s="1"/>
  <c r="AF1069" i="22" s="1"/>
  <c r="S1077" i="22"/>
  <c r="O1083" i="22"/>
  <c r="U1083" i="22" s="1"/>
  <c r="M1087" i="22"/>
  <c r="R1095" i="22"/>
  <c r="J1095" i="22"/>
  <c r="V1095" i="22" s="1"/>
  <c r="AC1095" i="22" s="1"/>
  <c r="P1105" i="22"/>
  <c r="J1105" i="22"/>
  <c r="Q1119" i="22"/>
  <c r="O1119" i="22"/>
  <c r="M1156" i="22"/>
  <c r="N1156" i="22"/>
  <c r="O1156" i="22"/>
  <c r="I1156" i="22"/>
  <c r="T1166" i="22"/>
  <c r="Q1171" i="22"/>
  <c r="W1171" i="22" s="1"/>
  <c r="AD1171" i="22" s="1"/>
  <c r="P1171" i="22"/>
  <c r="V1171" i="22" s="1"/>
  <c r="AC1171" i="22" s="1"/>
  <c r="L1171" i="22"/>
  <c r="P1172" i="22"/>
  <c r="R1172" i="22"/>
  <c r="M1172" i="22"/>
  <c r="T1175" i="22"/>
  <c r="Q1192" i="22"/>
  <c r="N1192" i="22"/>
  <c r="Z1192" i="22" s="1"/>
  <c r="AG1192" i="22" s="1"/>
  <c r="R1192" i="22"/>
  <c r="K1192" i="22"/>
  <c r="J1192" i="22"/>
  <c r="Q1200" i="22"/>
  <c r="L1200" i="22"/>
  <c r="N1200" i="22"/>
  <c r="Z1200" i="22" s="1"/>
  <c r="AG1200" i="22" s="1"/>
  <c r="M1200" i="22"/>
  <c r="S1200" i="22"/>
  <c r="R1200" i="22"/>
  <c r="J1200" i="22"/>
  <c r="Q1208" i="22"/>
  <c r="M1208" i="22"/>
  <c r="R1208" i="22"/>
  <c r="X1208" i="22" s="1"/>
  <c r="AE1208" i="22" s="1"/>
  <c r="N1208" i="22"/>
  <c r="T1208" i="22"/>
  <c r="S1208" i="22"/>
  <c r="K1208" i="22"/>
  <c r="N1222" i="22"/>
  <c r="O1238" i="22"/>
  <c r="Q1238" i="22"/>
  <c r="P1238" i="22"/>
  <c r="M1240" i="22"/>
  <c r="I1242" i="22"/>
  <c r="M1242" i="22"/>
  <c r="J1242" i="22"/>
  <c r="Q1242" i="22"/>
  <c r="P1252" i="22"/>
  <c r="R1252" i="22"/>
  <c r="Q1252" i="22"/>
  <c r="O1252" i="22"/>
  <c r="Q1283" i="22"/>
  <c r="L1283" i="22"/>
  <c r="N1283" i="22"/>
  <c r="M1283" i="22"/>
  <c r="P1283" i="22"/>
  <c r="V1283" i="22" s="1"/>
  <c r="AC1283" i="22" s="1"/>
  <c r="J1283" i="22"/>
  <c r="P1297" i="22"/>
  <c r="I1297" i="22"/>
  <c r="R1297" i="22"/>
  <c r="L1297" i="22"/>
  <c r="J1297" i="22"/>
  <c r="T1297" i="22"/>
  <c r="N1297" i="22"/>
  <c r="S1306" i="22"/>
  <c r="T1310" i="22"/>
  <c r="J1323" i="22"/>
  <c r="M1329" i="22"/>
  <c r="N1329" i="22"/>
  <c r="S1329" i="22"/>
  <c r="O1329" i="22"/>
  <c r="T1329" i="22"/>
  <c r="K1329" i="22"/>
  <c r="J1329" i="22"/>
  <c r="P1334" i="22"/>
  <c r="T1334" i="22"/>
  <c r="J1334" i="22"/>
  <c r="Q1334" i="22"/>
  <c r="M1334" i="22"/>
  <c r="K1334" i="22"/>
  <c r="R1334" i="22"/>
  <c r="N1334" i="22"/>
  <c r="P1346" i="22"/>
  <c r="T1346" i="22"/>
  <c r="J1346" i="22"/>
  <c r="S1346" i="22"/>
  <c r="I1346" i="22"/>
  <c r="N1346" i="22"/>
  <c r="R1346" i="22"/>
  <c r="M1346" i="22"/>
  <c r="L1346" i="22"/>
  <c r="Q1346" i="22"/>
  <c r="S1049" i="22"/>
  <c r="R1051" i="22"/>
  <c r="K1062" i="22"/>
  <c r="I1063" i="22"/>
  <c r="T1063" i="22"/>
  <c r="Z1063" i="22" s="1"/>
  <c r="AG1063" i="22" s="1"/>
  <c r="I1065" i="22"/>
  <c r="I1069" i="22"/>
  <c r="I1077" i="22"/>
  <c r="Q1083" i="22"/>
  <c r="N1087" i="22"/>
  <c r="M1095" i="22"/>
  <c r="I1105" i="22"/>
  <c r="R1114" i="22"/>
  <c r="T1114" i="22"/>
  <c r="L1114" i="22"/>
  <c r="I1119" i="22"/>
  <c r="Q1127" i="22"/>
  <c r="R1127" i="22"/>
  <c r="R1131" i="22"/>
  <c r="O1131" i="22"/>
  <c r="P1131" i="22"/>
  <c r="Q1141" i="22"/>
  <c r="T1141" i="22"/>
  <c r="Z1141" i="22" s="1"/>
  <c r="AG1141" i="22" s="1"/>
  <c r="K1141" i="22"/>
  <c r="M1147" i="22"/>
  <c r="R1147" i="22"/>
  <c r="O1147" i="22"/>
  <c r="U1147" i="22" s="1"/>
  <c r="L1156" i="22"/>
  <c r="N1161" i="22"/>
  <c r="O1161" i="22"/>
  <c r="T1161" i="22"/>
  <c r="Z1165" i="22"/>
  <c r="AG1165" i="22" s="1"/>
  <c r="I1171" i="22"/>
  <c r="L1172" i="22"/>
  <c r="R1182" i="22"/>
  <c r="Q1182" i="22"/>
  <c r="L1192" i="22"/>
  <c r="K1200" i="22"/>
  <c r="J1208" i="22"/>
  <c r="P1222" i="22"/>
  <c r="P1232" i="22"/>
  <c r="V1232" i="22" s="1"/>
  <c r="AC1232" i="22" s="1"/>
  <c r="K1232" i="22"/>
  <c r="M1232" i="22"/>
  <c r="L1232" i="22"/>
  <c r="Q1232" i="22"/>
  <c r="N1232" i="22"/>
  <c r="Z1232" i="22" s="1"/>
  <c r="AG1232" i="22" s="1"/>
  <c r="I1232" i="22"/>
  <c r="M1238" i="22"/>
  <c r="N1240" i="22"/>
  <c r="S1252" i="22"/>
  <c r="T1255" i="22"/>
  <c r="J1255" i="22"/>
  <c r="I1255" i="22"/>
  <c r="O1262" i="22"/>
  <c r="R1262" i="22"/>
  <c r="P1262" i="22"/>
  <c r="M1297" i="22"/>
  <c r="P1329" i="22"/>
  <c r="I1334" i="22"/>
  <c r="R1336" i="22"/>
  <c r="P1336" i="22"/>
  <c r="Q1336" i="22"/>
  <c r="J1336" i="22"/>
  <c r="K1346" i="22"/>
  <c r="T1524" i="22"/>
  <c r="N1524" i="22"/>
  <c r="M1524" i="22"/>
  <c r="L1524" i="22"/>
  <c r="K1524" i="22"/>
  <c r="J1524" i="22"/>
  <c r="R1135" i="22"/>
  <c r="Q1135" i="22"/>
  <c r="Q1137" i="22"/>
  <c r="W1137" i="22" s="1"/>
  <c r="AD1137" i="22" s="1"/>
  <c r="L1137" i="22"/>
  <c r="O1140" i="22"/>
  <c r="T1140" i="22"/>
  <c r="Z1140" i="22" s="1"/>
  <c r="AG1140" i="22" s="1"/>
  <c r="I1140" i="22"/>
  <c r="O1144" i="22"/>
  <c r="N1144" i="22"/>
  <c r="T1144" i="22"/>
  <c r="Q1207" i="22"/>
  <c r="T1207" i="22"/>
  <c r="R1207" i="22"/>
  <c r="P1215" i="22"/>
  <c r="S1215" i="22"/>
  <c r="R1215" i="22"/>
  <c r="X1215" i="22" s="1"/>
  <c r="AE1215" i="22" s="1"/>
  <c r="P1230" i="22"/>
  <c r="Q1230" i="22"/>
  <c r="P1272" i="22"/>
  <c r="T1272" i="22"/>
  <c r="Z1272" i="22" s="1"/>
  <c r="AG1272" i="22" s="1"/>
  <c r="S1272" i="22"/>
  <c r="P1277" i="22"/>
  <c r="R1277" i="22"/>
  <c r="Q1277" i="22"/>
  <c r="Q1291" i="22"/>
  <c r="I1291" i="22"/>
  <c r="R1291" i="22"/>
  <c r="P1291" i="22"/>
  <c r="P1293" i="22"/>
  <c r="L1293" i="22"/>
  <c r="N1293" i="22"/>
  <c r="M1293" i="22"/>
  <c r="S1351" i="22"/>
  <c r="T1351" i="22"/>
  <c r="L1351" i="22"/>
  <c r="N1351" i="22"/>
  <c r="K1351" i="22"/>
  <c r="N1403" i="22"/>
  <c r="S1403" i="22"/>
  <c r="R1403" i="22"/>
  <c r="K1403" i="22"/>
  <c r="J1403" i="22"/>
  <c r="I1403" i="22"/>
  <c r="Q1403" i="22"/>
  <c r="R1113" i="22"/>
  <c r="X1113" i="22" s="1"/>
  <c r="AE1113" i="22" s="1"/>
  <c r="K1125" i="22"/>
  <c r="O1132" i="22"/>
  <c r="U1132" i="22" s="1"/>
  <c r="AB1132" i="22" s="1"/>
  <c r="N1132" i="22"/>
  <c r="T1132" i="22"/>
  <c r="J1135" i="22"/>
  <c r="M1137" i="22"/>
  <c r="K1140" i="22"/>
  <c r="M1143" i="22"/>
  <c r="Q1143" i="22"/>
  <c r="J1144" i="22"/>
  <c r="Q1145" i="22"/>
  <c r="L1145" i="22"/>
  <c r="J1151" i="22"/>
  <c r="K1154" i="22"/>
  <c r="T1162" i="22"/>
  <c r="R1162" i="22"/>
  <c r="P1178" i="22"/>
  <c r="Q1178" i="22"/>
  <c r="Q1180" i="22"/>
  <c r="K1180" i="22"/>
  <c r="L1180" i="22"/>
  <c r="X1180" i="22" s="1"/>
  <c r="AE1180" i="22" s="1"/>
  <c r="R1191" i="22"/>
  <c r="T1191" i="22"/>
  <c r="M1193" i="22"/>
  <c r="N1193" i="22"/>
  <c r="Z1193" i="22" s="1"/>
  <c r="AG1193" i="22" s="1"/>
  <c r="Z1205" i="22"/>
  <c r="AG1205" i="22" s="1"/>
  <c r="J1207" i="22"/>
  <c r="V1207" i="22" s="1"/>
  <c r="AC1207" i="22" s="1"/>
  <c r="R1210" i="22"/>
  <c r="P1210" i="22"/>
  <c r="Q1212" i="22"/>
  <c r="J1212" i="22"/>
  <c r="L1212" i="22"/>
  <c r="X1212" i="22" s="1"/>
  <c r="AE1212" i="22" s="1"/>
  <c r="K1212" i="22"/>
  <c r="K1215" i="22"/>
  <c r="N1230" i="22"/>
  <c r="T1243" i="22"/>
  <c r="R1243" i="22"/>
  <c r="X1243" i="22" s="1"/>
  <c r="AE1243" i="22" s="1"/>
  <c r="K1272" i="22"/>
  <c r="P1289" i="22"/>
  <c r="J1289" i="22"/>
  <c r="M1289" i="22"/>
  <c r="L1289" i="22"/>
  <c r="O1292" i="22"/>
  <c r="R1292" i="22"/>
  <c r="X1292" i="22" s="1"/>
  <c r="AE1292" i="22" s="1"/>
  <c r="P1292" i="22"/>
  <c r="V1292" i="22" s="1"/>
  <c r="AC1292" i="22" s="1"/>
  <c r="J1293" i="22"/>
  <c r="P1331" i="22"/>
  <c r="S1331" i="22"/>
  <c r="J1331" i="22"/>
  <c r="N1331" i="22"/>
  <c r="Z1331" i="22" s="1"/>
  <c r="AG1331" i="22" s="1"/>
  <c r="K1331" i="22"/>
  <c r="N1185" i="22"/>
  <c r="O1185" i="22"/>
  <c r="Q1188" i="22"/>
  <c r="J1188" i="22"/>
  <c r="K1188" i="22"/>
  <c r="Z1189" i="22"/>
  <c r="AG1189" i="22" s="1"/>
  <c r="J1202" i="22"/>
  <c r="Q1202" i="22"/>
  <c r="N1202" i="22"/>
  <c r="P1214" i="22"/>
  <c r="R1214" i="22"/>
  <c r="Q1214" i="22"/>
  <c r="P1221" i="22"/>
  <c r="N1221" i="22"/>
  <c r="O1221" i="22"/>
  <c r="P1228" i="22"/>
  <c r="T1228" i="22"/>
  <c r="J1228" i="22"/>
  <c r="L1228" i="22"/>
  <c r="K1228" i="22"/>
  <c r="M1234" i="22"/>
  <c r="Q1234" i="22"/>
  <c r="P1271" i="22"/>
  <c r="V1271" i="22" s="1"/>
  <c r="AC1271" i="22" s="1"/>
  <c r="T1271" i="22"/>
  <c r="R1271" i="22"/>
  <c r="R1302" i="22"/>
  <c r="X1302" i="22" s="1"/>
  <c r="AE1302" i="22" s="1"/>
  <c r="T1302" i="22"/>
  <c r="O1302" i="22"/>
  <c r="P1305" i="22"/>
  <c r="I1305" i="22"/>
  <c r="R1305" i="22"/>
  <c r="L1305" i="22"/>
  <c r="J1305" i="22"/>
  <c r="W1187" i="22"/>
  <c r="AD1187" i="22" s="1"/>
  <c r="R1199" i="22"/>
  <c r="X1199" i="22" s="1"/>
  <c r="AE1199" i="22" s="1"/>
  <c r="S1204" i="22"/>
  <c r="R1220" i="22"/>
  <c r="S1248" i="22"/>
  <c r="Y1248" i="22" s="1"/>
  <c r="AF1248" i="22" s="1"/>
  <c r="S1250" i="22"/>
  <c r="T1313" i="22"/>
  <c r="S1337" i="22"/>
  <c r="R1337" i="22"/>
  <c r="N1354" i="22"/>
  <c r="M1354" i="22"/>
  <c r="O1378" i="22"/>
  <c r="S1378" i="22"/>
  <c r="Y1378" i="22" s="1"/>
  <c r="AF1378" i="22" s="1"/>
  <c r="R1378" i="22"/>
  <c r="N1378" i="22"/>
  <c r="L1378" i="22"/>
  <c r="J1378" i="22"/>
  <c r="L1389" i="22"/>
  <c r="O1389" i="22"/>
  <c r="N1389" i="22"/>
  <c r="M1389" i="22"/>
  <c r="R1421" i="22"/>
  <c r="P1421" i="22"/>
  <c r="N1421" i="22"/>
  <c r="Z1421" i="22" s="1"/>
  <c r="AG1421" i="22" s="1"/>
  <c r="L1421" i="22"/>
  <c r="K1421" i="22"/>
  <c r="J1421" i="22"/>
  <c r="L1425" i="22"/>
  <c r="K1425" i="22"/>
  <c r="J1425" i="22"/>
  <c r="S1425" i="22"/>
  <c r="R1425" i="22"/>
  <c r="P1425" i="22"/>
  <c r="P1456" i="22"/>
  <c r="Q1456" i="22"/>
  <c r="R1456" i="22"/>
  <c r="J1456" i="22"/>
  <c r="I1456" i="22"/>
  <c r="T1199" i="22"/>
  <c r="T1204" i="22"/>
  <c r="Q1244" i="22"/>
  <c r="I1248" i="22"/>
  <c r="I1250" i="22"/>
  <c r="T1250" i="22"/>
  <c r="I1313" i="22"/>
  <c r="J1337" i="22"/>
  <c r="P1342" i="22"/>
  <c r="K1342" i="22"/>
  <c r="T1342" i="22"/>
  <c r="J1342" i="22"/>
  <c r="Q1342" i="22"/>
  <c r="R1343" i="22"/>
  <c r="T1343" i="22"/>
  <c r="Z1343" i="22" s="1"/>
  <c r="AG1343" i="22" s="1"/>
  <c r="S1343" i="22"/>
  <c r="L1343" i="22"/>
  <c r="L1354" i="22"/>
  <c r="P1363" i="22"/>
  <c r="T1363" i="22"/>
  <c r="Q1375" i="22"/>
  <c r="N1375" i="22"/>
  <c r="Z1375" i="22" s="1"/>
  <c r="AG1375" i="22" s="1"/>
  <c r="M1375" i="22"/>
  <c r="L1375" i="22"/>
  <c r="K1378" i="22"/>
  <c r="P1389" i="22"/>
  <c r="P1404" i="22"/>
  <c r="O1404" i="22"/>
  <c r="N1404" i="22"/>
  <c r="M1404" i="22"/>
  <c r="T1404" i="22"/>
  <c r="K1404" i="22"/>
  <c r="W1404" i="22" s="1"/>
  <c r="AD1404" i="22" s="1"/>
  <c r="S1404" i="22"/>
  <c r="J1404" i="22"/>
  <c r="R1404" i="22"/>
  <c r="I1404" i="22"/>
  <c r="M1421" i="22"/>
  <c r="T1430" i="22"/>
  <c r="R1430" i="22"/>
  <c r="M1430" i="22"/>
  <c r="L1430" i="22"/>
  <c r="J1430" i="22"/>
  <c r="V1430" i="22" s="1"/>
  <c r="AC1430" i="22" s="1"/>
  <c r="O1484" i="22"/>
  <c r="T1484" i="22"/>
  <c r="M1484" i="22"/>
  <c r="P1484" i="22"/>
  <c r="M1342" i="22"/>
  <c r="O1343" i="22"/>
  <c r="R1347" i="22"/>
  <c r="N1347" i="22"/>
  <c r="Z1347" i="22" s="1"/>
  <c r="AG1347" i="22" s="1"/>
  <c r="L1347" i="22"/>
  <c r="O1374" i="22"/>
  <c r="N1374" i="22"/>
  <c r="M1374" i="22"/>
  <c r="L1374" i="22"/>
  <c r="X1374" i="22" s="1"/>
  <c r="AE1374" i="22" s="1"/>
  <c r="J1374" i="22"/>
  <c r="S1374" i="22"/>
  <c r="Q1420" i="22"/>
  <c r="K1420" i="22"/>
  <c r="J1420" i="22"/>
  <c r="I1420" i="22"/>
  <c r="T1420" i="22"/>
  <c r="Z1420" i="22" s="1"/>
  <c r="AG1420" i="22" s="1"/>
  <c r="S1420" i="22"/>
  <c r="P1420" i="22"/>
  <c r="S1454" i="22"/>
  <c r="T1454" i="22"/>
  <c r="N1454" i="22"/>
  <c r="M1454" i="22"/>
  <c r="L1454" i="22"/>
  <c r="N1303" i="22"/>
  <c r="Z1303" i="22" s="1"/>
  <c r="AG1303" i="22" s="1"/>
  <c r="N1307" i="22"/>
  <c r="Z1307" i="22" s="1"/>
  <c r="AG1307" i="22" s="1"/>
  <c r="N1313" i="22"/>
  <c r="N1335" i="22"/>
  <c r="S1335" i="22"/>
  <c r="M1335" i="22"/>
  <c r="P1338" i="22"/>
  <c r="V1338" i="22" s="1"/>
  <c r="AC1338" i="22" s="1"/>
  <c r="S1338" i="22"/>
  <c r="Y1338" i="22" s="1"/>
  <c r="AF1338" i="22" s="1"/>
  <c r="I1338" i="22"/>
  <c r="N1338" i="22"/>
  <c r="Z1338" i="22" s="1"/>
  <c r="AG1338" i="22" s="1"/>
  <c r="N1342" i="22"/>
  <c r="K1347" i="22"/>
  <c r="P1361" i="22"/>
  <c r="Q1361" i="22"/>
  <c r="W1361" i="22" s="1"/>
  <c r="AD1361" i="22" s="1"/>
  <c r="K1374" i="22"/>
  <c r="Q1379" i="22"/>
  <c r="T1379" i="22"/>
  <c r="O1379" i="22"/>
  <c r="N1379" i="22"/>
  <c r="L1379" i="22"/>
  <c r="K1467" i="22"/>
  <c r="T1467" i="22"/>
  <c r="Q1467" i="22"/>
  <c r="S1128" i="22"/>
  <c r="T1196" i="22"/>
  <c r="R1204" i="22"/>
  <c r="X1204" i="22" s="1"/>
  <c r="AE1204" i="22" s="1"/>
  <c r="O1220" i="22"/>
  <c r="R1236" i="22"/>
  <c r="N1244" i="22"/>
  <c r="Q1250" i="22"/>
  <c r="R1303" i="22"/>
  <c r="R1307" i="22"/>
  <c r="J1311" i="22"/>
  <c r="R1313" i="22"/>
  <c r="L1322" i="22"/>
  <c r="T1325" i="22"/>
  <c r="O1335" i="22"/>
  <c r="K1338" i="22"/>
  <c r="O1341" i="22"/>
  <c r="S1342" i="22"/>
  <c r="S1347" i="22"/>
  <c r="Q1356" i="22"/>
  <c r="T1356" i="22"/>
  <c r="I1356" i="22"/>
  <c r="L1361" i="22"/>
  <c r="O1368" i="22"/>
  <c r="N1368" i="22"/>
  <c r="J1368" i="22"/>
  <c r="T1374" i="22"/>
  <c r="P1392" i="22"/>
  <c r="L1392" i="22"/>
  <c r="K1392" i="22"/>
  <c r="J1392" i="22"/>
  <c r="S1392" i="22"/>
  <c r="Y1392" i="22" s="1"/>
  <c r="AF1392" i="22" s="1"/>
  <c r="R1392" i="22"/>
  <c r="N1392" i="22"/>
  <c r="Z1392" i="22" s="1"/>
  <c r="AG1392" i="22" s="1"/>
  <c r="T1427" i="22"/>
  <c r="P1427" i="22"/>
  <c r="P1452" i="22"/>
  <c r="J1452" i="22"/>
  <c r="R1452" i="22"/>
  <c r="Q1452" i="22"/>
  <c r="I1452" i="22"/>
  <c r="S1458" i="22"/>
  <c r="N1458" i="22"/>
  <c r="Z1458" i="22" s="1"/>
  <c r="AG1458" i="22" s="1"/>
  <c r="M1458" i="22"/>
  <c r="L1458" i="22"/>
  <c r="S1382" i="22"/>
  <c r="R1386" i="22"/>
  <c r="Q1400" i="22"/>
  <c r="Q1412" i="22"/>
  <c r="R1416" i="22"/>
  <c r="X1416" i="22" s="1"/>
  <c r="AE1416" i="22" s="1"/>
  <c r="O1443" i="22"/>
  <c r="N1443" i="22"/>
  <c r="Q1453" i="22"/>
  <c r="R1453" i="22"/>
  <c r="X1453" i="22" s="1"/>
  <c r="AE1453" i="22" s="1"/>
  <c r="Q1470" i="22"/>
  <c r="N1470" i="22"/>
  <c r="Q1475" i="22"/>
  <c r="K1475" i="22"/>
  <c r="R1475" i="22"/>
  <c r="M1475" i="22"/>
  <c r="P1483" i="22"/>
  <c r="Q1483" i="22"/>
  <c r="M1483" i="22"/>
  <c r="K1483" i="22"/>
  <c r="S1483" i="22"/>
  <c r="I1483" i="22"/>
  <c r="Q1499" i="22"/>
  <c r="O1499" i="22"/>
  <c r="N1499" i="22"/>
  <c r="I1499" i="22"/>
  <c r="P1501" i="22"/>
  <c r="Q1501" i="22"/>
  <c r="L1501" i="22"/>
  <c r="J1505" i="22"/>
  <c r="T1505" i="22"/>
  <c r="Q1505" i="22"/>
  <c r="P1505" i="22"/>
  <c r="O1505" i="22"/>
  <c r="L1505" i="22"/>
  <c r="S1386" i="22"/>
  <c r="Z1397" i="22"/>
  <c r="AG1397" i="22" s="1"/>
  <c r="R1412" i="22"/>
  <c r="T1439" i="22"/>
  <c r="Z1439" i="22" s="1"/>
  <c r="AG1439" i="22" s="1"/>
  <c r="O1439" i="22"/>
  <c r="S1442" i="22"/>
  <c r="Y1442" i="22" s="1"/>
  <c r="AF1442" i="22" s="1"/>
  <c r="J1442" i="22"/>
  <c r="S1450" i="22"/>
  <c r="R1450" i="22"/>
  <c r="X1450" i="22" s="1"/>
  <c r="AE1450" i="22" s="1"/>
  <c r="J1453" i="22"/>
  <c r="N1463" i="22"/>
  <c r="Z1463" i="22" s="1"/>
  <c r="AG1463" i="22" s="1"/>
  <c r="O1463" i="22"/>
  <c r="I1463" i="22"/>
  <c r="P1464" i="22"/>
  <c r="T1464" i="22"/>
  <c r="J1464" i="22"/>
  <c r="O1464" i="22"/>
  <c r="P1470" i="22"/>
  <c r="J1475" i="22"/>
  <c r="J1483" i="22"/>
  <c r="L1499" i="22"/>
  <c r="M1501" i="22"/>
  <c r="K1505" i="22"/>
  <c r="K1519" i="22"/>
  <c r="Q1519" i="22"/>
  <c r="P1519" i="22"/>
  <c r="N1519" i="22"/>
  <c r="L1519" i="22"/>
  <c r="Q1350" i="22"/>
  <c r="O1360" i="22"/>
  <c r="U1360" i="22" s="1"/>
  <c r="N1362" i="22"/>
  <c r="T1365" i="22"/>
  <c r="R1366" i="22"/>
  <c r="X1366" i="22" s="1"/>
  <c r="AE1366" i="22" s="1"/>
  <c r="N1370" i="22"/>
  <c r="K1382" i="22"/>
  <c r="J1386" i="22"/>
  <c r="T1386" i="22"/>
  <c r="L1396" i="22"/>
  <c r="J1400" i="22"/>
  <c r="V1400" i="22" s="1"/>
  <c r="AC1400" i="22" s="1"/>
  <c r="S1400" i="22"/>
  <c r="O1401" i="22"/>
  <c r="O1405" i="22"/>
  <c r="N1408" i="22"/>
  <c r="M1411" i="22"/>
  <c r="I1412" i="22"/>
  <c r="T1412" i="22"/>
  <c r="N1414" i="22"/>
  <c r="J1416" i="22"/>
  <c r="S1417" i="22"/>
  <c r="N1418" i="22"/>
  <c r="J1423" i="22"/>
  <c r="N1436" i="22"/>
  <c r="S1438" i="22"/>
  <c r="M1438" i="22"/>
  <c r="L1439" i="22"/>
  <c r="Q1441" i="22"/>
  <c r="W1441" i="22" s="1"/>
  <c r="AD1441" i="22" s="1"/>
  <c r="J1441" i="22"/>
  <c r="L1442" i="22"/>
  <c r="J1445" i="22"/>
  <c r="J1446" i="22"/>
  <c r="Q1449" i="22"/>
  <c r="S1449" i="22"/>
  <c r="J1450" i="22"/>
  <c r="K1453" i="22"/>
  <c r="O1459" i="22"/>
  <c r="J1463" i="22"/>
  <c r="I1464" i="22"/>
  <c r="N1473" i="22"/>
  <c r="L1475" i="22"/>
  <c r="L1483" i="22"/>
  <c r="N1475" i="22"/>
  <c r="N1483" i="22"/>
  <c r="Q1500" i="22"/>
  <c r="I1500" i="22"/>
  <c r="S1500" i="22"/>
  <c r="P1500" i="22"/>
  <c r="O1500" i="22"/>
  <c r="K1500" i="22"/>
  <c r="T1366" i="22"/>
  <c r="Y1370" i="22"/>
  <c r="AF1370" i="22" s="1"/>
  <c r="M1382" i="22"/>
  <c r="L1386" i="22"/>
  <c r="L1400" i="22"/>
  <c r="L1412" i="22"/>
  <c r="M1416" i="22"/>
  <c r="Y1416" i="22" s="1"/>
  <c r="AF1416" i="22" s="1"/>
  <c r="N1423" i="22"/>
  <c r="Z1423" i="22" s="1"/>
  <c r="AG1423" i="22" s="1"/>
  <c r="P1432" i="22"/>
  <c r="Q1432" i="22"/>
  <c r="T1435" i="22"/>
  <c r="N1435" i="22"/>
  <c r="P1439" i="22"/>
  <c r="N1442" i="22"/>
  <c r="L1445" i="22"/>
  <c r="M1446" i="22"/>
  <c r="M1450" i="22"/>
  <c r="S1453" i="22"/>
  <c r="Q1457" i="22"/>
  <c r="S1457" i="22"/>
  <c r="M1463" i="22"/>
  <c r="L1464" i="22"/>
  <c r="S1475" i="22"/>
  <c r="R1478" i="22"/>
  <c r="L1478" i="22"/>
  <c r="R1483" i="22"/>
  <c r="J1500" i="22"/>
  <c r="P1506" i="22"/>
  <c r="Q1506" i="22"/>
  <c r="M1506" i="22"/>
  <c r="L1506" i="22"/>
  <c r="K1506" i="22"/>
  <c r="T1506" i="22"/>
  <c r="J1506" i="22"/>
  <c r="S1506" i="22"/>
  <c r="I1506" i="22"/>
  <c r="P1510" i="22"/>
  <c r="R1510" i="22"/>
  <c r="I1510" i="22"/>
  <c r="O1510" i="22"/>
  <c r="N1510" i="22"/>
  <c r="M1510" i="22"/>
  <c r="L1510" i="22"/>
  <c r="T1510" i="22"/>
  <c r="K1510" i="22"/>
  <c r="T1360" i="22"/>
  <c r="T1362" i="22"/>
  <c r="J1366" i="22"/>
  <c r="T1370" i="22"/>
  <c r="P1381" i="22"/>
  <c r="N1382" i="22"/>
  <c r="L1383" i="22"/>
  <c r="M1386" i="22"/>
  <c r="L1387" i="22"/>
  <c r="L1397" i="22"/>
  <c r="X1397" i="22" s="1"/>
  <c r="AE1397" i="22" s="1"/>
  <c r="M1400" i="22"/>
  <c r="R1408" i="22"/>
  <c r="X1408" i="22" s="1"/>
  <c r="AE1408" i="22" s="1"/>
  <c r="M1412" i="22"/>
  <c r="N1416" i="22"/>
  <c r="S1418" i="22"/>
  <c r="Y1418" i="22" s="1"/>
  <c r="AF1418" i="22" s="1"/>
  <c r="P1423" i="22"/>
  <c r="J1426" i="22"/>
  <c r="R1429" i="22"/>
  <c r="J1432" i="22"/>
  <c r="S1434" i="22"/>
  <c r="Y1434" i="22" s="1"/>
  <c r="AF1434" i="22" s="1"/>
  <c r="L1434" i="22"/>
  <c r="L1435" i="22"/>
  <c r="R1442" i="22"/>
  <c r="R1445" i="22"/>
  <c r="N1446" i="22"/>
  <c r="P1448" i="22"/>
  <c r="V1448" i="22" s="1"/>
  <c r="AC1448" i="22" s="1"/>
  <c r="Q1448" i="22"/>
  <c r="N1450" i="22"/>
  <c r="T1453" i="22"/>
  <c r="J1457" i="22"/>
  <c r="Q1463" i="22"/>
  <c r="N1464" i="22"/>
  <c r="Q1474" i="22"/>
  <c r="P1474" i="22"/>
  <c r="K1474" i="22"/>
  <c r="T1475" i="22"/>
  <c r="J1478" i="22"/>
  <c r="T1483" i="22"/>
  <c r="N1500" i="22"/>
  <c r="I1504" i="22"/>
  <c r="T1504" i="22"/>
  <c r="Q1504" i="22"/>
  <c r="P1504" i="22"/>
  <c r="O1504" i="22"/>
  <c r="N1506" i="22"/>
  <c r="J1362" i="22"/>
  <c r="K1366" i="22"/>
  <c r="J1370" i="22"/>
  <c r="Q1381" i="22"/>
  <c r="O1382" i="22"/>
  <c r="M1383" i="22"/>
  <c r="N1386" i="22"/>
  <c r="M1387" i="22"/>
  <c r="R1396" i="22"/>
  <c r="M1397" i="22"/>
  <c r="N1400" i="22"/>
  <c r="I1408" i="22"/>
  <c r="N1412" i="22"/>
  <c r="O1416" i="22"/>
  <c r="U1416" i="22" s="1"/>
  <c r="I1417" i="22"/>
  <c r="I1418" i="22"/>
  <c r="R1423" i="22"/>
  <c r="M1426" i="22"/>
  <c r="V1431" i="22"/>
  <c r="AC1431" i="22" s="1"/>
  <c r="L1432" i="22"/>
  <c r="X1432" i="22" s="1"/>
  <c r="AE1432" i="22" s="1"/>
  <c r="J1434" i="22"/>
  <c r="O1435" i="22"/>
  <c r="R1438" i="22"/>
  <c r="S1441" i="22"/>
  <c r="T1442" i="22"/>
  <c r="S1445" i="22"/>
  <c r="R1446" i="22"/>
  <c r="I1448" i="22"/>
  <c r="R1449" i="22"/>
  <c r="T1450" i="22"/>
  <c r="K1457" i="22"/>
  <c r="R1463" i="22"/>
  <c r="Q1464" i="22"/>
  <c r="N1474" i="22"/>
  <c r="J1504" i="22"/>
  <c r="R1506" i="22"/>
  <c r="Q1510" i="22"/>
  <c r="T1472" i="22"/>
  <c r="T1479" i="22"/>
  <c r="O1481" i="22"/>
  <c r="T1488" i="22"/>
  <c r="T1492" i="22"/>
  <c r="O1494" i="22"/>
  <c r="L1497" i="22"/>
  <c r="N1498" i="22"/>
  <c r="M1502" i="22"/>
  <c r="T1507" i="22"/>
  <c r="Q1514" i="22"/>
  <c r="S1516" i="22"/>
  <c r="S1517" i="22"/>
  <c r="T1516" i="22"/>
  <c r="T1517" i="22"/>
  <c r="K1472" i="22"/>
  <c r="R1477" i="22"/>
  <c r="K1479" i="22"/>
  <c r="R1481" i="22"/>
  <c r="J1485" i="22"/>
  <c r="P1486" i="22"/>
  <c r="T1494" i="22"/>
  <c r="Z1494" i="22" s="1"/>
  <c r="AG1494" i="22" s="1"/>
  <c r="O1496" i="22"/>
  <c r="N1497" i="22"/>
  <c r="R1498" i="22"/>
  <c r="O1502" i="22"/>
  <c r="O1503" i="22"/>
  <c r="Q1509" i="22"/>
  <c r="I1512" i="22"/>
  <c r="K1513" i="22"/>
  <c r="J1514" i="22"/>
  <c r="V1514" i="22" s="1"/>
  <c r="AC1514" i="22" s="1"/>
  <c r="S1514" i="22"/>
  <c r="Y1514" i="22" s="1"/>
  <c r="AF1514" i="22" s="1"/>
  <c r="J1516" i="22"/>
  <c r="I1523" i="22"/>
  <c r="S1498" i="22"/>
  <c r="P1503" i="22"/>
  <c r="R1509" i="22"/>
  <c r="J1512" i="22"/>
  <c r="K1516" i="22"/>
  <c r="J1523" i="22"/>
  <c r="J1494" i="22"/>
  <c r="V1494" i="22" s="1"/>
  <c r="AC1494" i="22" s="1"/>
  <c r="R1497" i="22"/>
  <c r="J1498" i="22"/>
  <c r="T1498" i="22"/>
  <c r="S1502" i="22"/>
  <c r="P1513" i="22"/>
  <c r="V1513" i="22" s="1"/>
  <c r="AC1513" i="22" s="1"/>
  <c r="L1514" i="22"/>
  <c r="L1516" i="22"/>
  <c r="S1460" i="22"/>
  <c r="Y1460" i="22" s="1"/>
  <c r="AF1460" i="22" s="1"/>
  <c r="O1462" i="22"/>
  <c r="N1466" i="22"/>
  <c r="T1468" i="22"/>
  <c r="S1471" i="22"/>
  <c r="R1479" i="22"/>
  <c r="J1481" i="22"/>
  <c r="R1485" i="22"/>
  <c r="R1487" i="22"/>
  <c r="X1487" i="22" s="1"/>
  <c r="AE1487" i="22" s="1"/>
  <c r="M1488" i="22"/>
  <c r="Y1488" i="22" s="1"/>
  <c r="AF1488" i="22" s="1"/>
  <c r="N1489" i="22"/>
  <c r="R1491" i="22"/>
  <c r="M1492" i="22"/>
  <c r="Y1492" i="22" s="1"/>
  <c r="AF1492" i="22" s="1"/>
  <c r="N1493" i="22"/>
  <c r="L1494" i="22"/>
  <c r="J1497" i="22"/>
  <c r="T1497" i="22"/>
  <c r="L1498" i="22"/>
  <c r="K1502" i="22"/>
  <c r="N1507" i="22"/>
  <c r="M1511" i="22"/>
  <c r="N1514" i="22"/>
  <c r="N1516" i="22"/>
  <c r="P463" i="22"/>
  <c r="P467" i="22"/>
  <c r="P499" i="22"/>
  <c r="I458" i="22"/>
  <c r="I466" i="22"/>
  <c r="I474" i="22"/>
  <c r="K487" i="22"/>
  <c r="K495" i="22"/>
  <c r="Q510" i="22"/>
  <c r="K511" i="22"/>
  <c r="S511" i="22"/>
  <c r="Y511" i="22" s="1"/>
  <c r="AF511" i="22" s="1"/>
  <c r="J513" i="22"/>
  <c r="V513" i="22" s="1"/>
  <c r="AC513" i="22" s="1"/>
  <c r="Q520" i="22"/>
  <c r="Q523" i="22"/>
  <c r="N534" i="22"/>
  <c r="S534" i="22"/>
  <c r="K534" i="22"/>
  <c r="W534" i="22" s="1"/>
  <c r="AD534" i="22" s="1"/>
  <c r="R534" i="22"/>
  <c r="L458" i="22"/>
  <c r="T458" i="22"/>
  <c r="N459" i="22"/>
  <c r="P460" i="22"/>
  <c r="L462" i="22"/>
  <c r="T462" i="22"/>
  <c r="Z462" i="22" s="1"/>
  <c r="AG462" i="22" s="1"/>
  <c r="N463" i="22"/>
  <c r="P464" i="22"/>
  <c r="L466" i="22"/>
  <c r="T466" i="22"/>
  <c r="N467" i="22"/>
  <c r="P468" i="22"/>
  <c r="L470" i="22"/>
  <c r="T470" i="22"/>
  <c r="N471" i="22"/>
  <c r="P472" i="22"/>
  <c r="V472" i="22" s="1"/>
  <c r="AC472" i="22" s="1"/>
  <c r="L474" i="22"/>
  <c r="T474" i="22"/>
  <c r="N475" i="22"/>
  <c r="P476" i="22"/>
  <c r="L478" i="22"/>
  <c r="T478" i="22"/>
  <c r="Z478" i="22" s="1"/>
  <c r="AG478" i="22" s="1"/>
  <c r="N479" i="22"/>
  <c r="P480" i="22"/>
  <c r="L482" i="22"/>
  <c r="T482" i="22"/>
  <c r="N483" i="22"/>
  <c r="P484" i="22"/>
  <c r="L486" i="22"/>
  <c r="T486" i="22"/>
  <c r="N487" i="22"/>
  <c r="P488" i="22"/>
  <c r="L490" i="22"/>
  <c r="T490" i="22"/>
  <c r="N491" i="22"/>
  <c r="P492" i="22"/>
  <c r="L494" i="22"/>
  <c r="T494" i="22"/>
  <c r="N495" i="22"/>
  <c r="P496" i="22"/>
  <c r="V496" i="22" s="1"/>
  <c r="AC496" i="22" s="1"/>
  <c r="L498" i="22"/>
  <c r="T498" i="22"/>
  <c r="N499" i="22"/>
  <c r="P500" i="22"/>
  <c r="L502" i="22"/>
  <c r="T502" i="22"/>
  <c r="Z502" i="22" s="1"/>
  <c r="AG502" i="22" s="1"/>
  <c r="N503" i="22"/>
  <c r="P504" i="22"/>
  <c r="L506" i="22"/>
  <c r="T506" i="22"/>
  <c r="N507" i="22"/>
  <c r="P508" i="22"/>
  <c r="L510" i="22"/>
  <c r="T510" i="22"/>
  <c r="N511" i="22"/>
  <c r="P512" i="22"/>
  <c r="M513" i="22"/>
  <c r="P515" i="22"/>
  <c r="S518" i="22"/>
  <c r="Y518" i="22" s="1"/>
  <c r="AF518" i="22" s="1"/>
  <c r="K518" i="22"/>
  <c r="Q518" i="22"/>
  <c r="K520" i="22"/>
  <c r="T520" i="22"/>
  <c r="Q521" i="22"/>
  <c r="W521" i="22" s="1"/>
  <c r="AD521" i="22" s="1"/>
  <c r="I521" i="22"/>
  <c r="R521" i="22"/>
  <c r="O522" i="22"/>
  <c r="K523" i="22"/>
  <c r="T523" i="22"/>
  <c r="O525" i="22"/>
  <c r="M526" i="22"/>
  <c r="P528" i="22"/>
  <c r="M529" i="22"/>
  <c r="R532" i="22"/>
  <c r="J532" i="22"/>
  <c r="O532" i="22"/>
  <c r="S532" i="22"/>
  <c r="L534" i="22"/>
  <c r="O536" i="22"/>
  <c r="P536" i="22"/>
  <c r="M536" i="22"/>
  <c r="S536" i="22"/>
  <c r="J536" i="22"/>
  <c r="N548" i="22"/>
  <c r="Z548" i="22" s="1"/>
  <c r="AG548" i="22" s="1"/>
  <c r="N549" i="22"/>
  <c r="Z549" i="22" s="1"/>
  <c r="AG549" i="22" s="1"/>
  <c r="N550" i="22"/>
  <c r="N554" i="22"/>
  <c r="S554" i="22"/>
  <c r="Y554" i="22" s="1"/>
  <c r="AF554" i="22" s="1"/>
  <c r="K554" i="22"/>
  <c r="L554" i="22"/>
  <c r="X554" i="22" s="1"/>
  <c r="AE554" i="22" s="1"/>
  <c r="T554" i="22"/>
  <c r="I554" i="22"/>
  <c r="P554" i="22"/>
  <c r="T561" i="22"/>
  <c r="L561" i="22"/>
  <c r="Q561" i="22"/>
  <c r="I561" i="22"/>
  <c r="M561" i="22"/>
  <c r="J561" i="22"/>
  <c r="R561" i="22"/>
  <c r="N561" i="22"/>
  <c r="N570" i="22"/>
  <c r="S570" i="22"/>
  <c r="Y570" i="22" s="1"/>
  <c r="AF570" i="22" s="1"/>
  <c r="K570" i="22"/>
  <c r="O570" i="22"/>
  <c r="L570" i="22"/>
  <c r="T570" i="22"/>
  <c r="I570" i="22"/>
  <c r="P570" i="22"/>
  <c r="J574" i="22"/>
  <c r="X583" i="22"/>
  <c r="AE583" i="22" s="1"/>
  <c r="I586" i="22"/>
  <c r="N711" i="22"/>
  <c r="T711" i="22"/>
  <c r="L711" i="22"/>
  <c r="Q711" i="22"/>
  <c r="I711" i="22"/>
  <c r="K711" i="22"/>
  <c r="J711" i="22"/>
  <c r="S711" i="22"/>
  <c r="R711" i="22"/>
  <c r="P711" i="22"/>
  <c r="O711" i="22"/>
  <c r="M711" i="22"/>
  <c r="T784" i="22"/>
  <c r="L784" i="22"/>
  <c r="S784" i="22"/>
  <c r="K784" i="22"/>
  <c r="Q784" i="22"/>
  <c r="I784" i="22"/>
  <c r="P784" i="22"/>
  <c r="O784" i="22"/>
  <c r="M784" i="22"/>
  <c r="N784" i="22"/>
  <c r="J784" i="22"/>
  <c r="R784" i="22"/>
  <c r="O458" i="22"/>
  <c r="I459" i="22"/>
  <c r="Q459" i="22"/>
  <c r="K460" i="22"/>
  <c r="S460" i="22"/>
  <c r="M461" i="22"/>
  <c r="O462" i="22"/>
  <c r="I463" i="22"/>
  <c r="Q463" i="22"/>
  <c r="K464" i="22"/>
  <c r="S464" i="22"/>
  <c r="Y464" i="22" s="1"/>
  <c r="AF464" i="22" s="1"/>
  <c r="M465" i="22"/>
  <c r="Y465" i="22" s="1"/>
  <c r="AF465" i="22" s="1"/>
  <c r="O466" i="22"/>
  <c r="I467" i="22"/>
  <c r="Q467" i="22"/>
  <c r="K468" i="22"/>
  <c r="S468" i="22"/>
  <c r="Y468" i="22" s="1"/>
  <c r="AF468" i="22" s="1"/>
  <c r="M469" i="22"/>
  <c r="O470" i="22"/>
  <c r="I471" i="22"/>
  <c r="Q471" i="22"/>
  <c r="K472" i="22"/>
  <c r="S472" i="22"/>
  <c r="M473" i="22"/>
  <c r="Y473" i="22" s="1"/>
  <c r="AF473" i="22" s="1"/>
  <c r="O474" i="22"/>
  <c r="I475" i="22"/>
  <c r="Q475" i="22"/>
  <c r="K476" i="22"/>
  <c r="S476" i="22"/>
  <c r="M477" i="22"/>
  <c r="O478" i="22"/>
  <c r="I479" i="22"/>
  <c r="Q479" i="22"/>
  <c r="K480" i="22"/>
  <c r="S480" i="22"/>
  <c r="M481" i="22"/>
  <c r="O482" i="22"/>
  <c r="I483" i="22"/>
  <c r="Q483" i="22"/>
  <c r="K484" i="22"/>
  <c r="W484" i="22" s="1"/>
  <c r="AD484" i="22" s="1"/>
  <c r="S484" i="22"/>
  <c r="M485" i="22"/>
  <c r="O486" i="22"/>
  <c r="I487" i="22"/>
  <c r="Q487" i="22"/>
  <c r="K488" i="22"/>
  <c r="S488" i="22"/>
  <c r="Y488" i="22" s="1"/>
  <c r="AF488" i="22" s="1"/>
  <c r="M489" i="22"/>
  <c r="O490" i="22"/>
  <c r="I491" i="22"/>
  <c r="Q491" i="22"/>
  <c r="K492" i="22"/>
  <c r="S492" i="22"/>
  <c r="M493" i="22"/>
  <c r="O494" i="22"/>
  <c r="I495" i="22"/>
  <c r="Q495" i="22"/>
  <c r="K496" i="22"/>
  <c r="S496" i="22"/>
  <c r="M497" i="22"/>
  <c r="O498" i="22"/>
  <c r="I499" i="22"/>
  <c r="Q499" i="22"/>
  <c r="K500" i="22"/>
  <c r="S500" i="22"/>
  <c r="M501" i="22"/>
  <c r="O502" i="22"/>
  <c r="I503" i="22"/>
  <c r="Q503" i="22"/>
  <c r="K504" i="22"/>
  <c r="W504" i="22" s="1"/>
  <c r="AD504" i="22" s="1"/>
  <c r="S504" i="22"/>
  <c r="Y504" i="22" s="1"/>
  <c r="AF504" i="22" s="1"/>
  <c r="M505" i="22"/>
  <c r="O506" i="22"/>
  <c r="I507" i="22"/>
  <c r="Q507" i="22"/>
  <c r="K508" i="22"/>
  <c r="S508" i="22"/>
  <c r="Y508" i="22" s="1"/>
  <c r="AF508" i="22" s="1"/>
  <c r="M509" i="22"/>
  <c r="O510" i="22"/>
  <c r="I511" i="22"/>
  <c r="Q511" i="22"/>
  <c r="K512" i="22"/>
  <c r="S512" i="22"/>
  <c r="J515" i="22"/>
  <c r="S515" i="22"/>
  <c r="Y515" i="22" s="1"/>
  <c r="AF515" i="22" s="1"/>
  <c r="Q516" i="22"/>
  <c r="L518" i="22"/>
  <c r="Q519" i="22"/>
  <c r="W519" i="22" s="1"/>
  <c r="AD519" i="22" s="1"/>
  <c r="N520" i="22"/>
  <c r="L521" i="22"/>
  <c r="I522" i="22"/>
  <c r="R522" i="22"/>
  <c r="O523" i="22"/>
  <c r="L524" i="22"/>
  <c r="J525" i="22"/>
  <c r="L527" i="22"/>
  <c r="J528" i="22"/>
  <c r="S528" i="22"/>
  <c r="L532" i="22"/>
  <c r="N533" i="22"/>
  <c r="P534" i="22"/>
  <c r="L536" i="22"/>
  <c r="O539" i="22"/>
  <c r="U539" i="22" s="1"/>
  <c r="L544" i="22"/>
  <c r="S546" i="22"/>
  <c r="K546" i="22"/>
  <c r="W546" i="22" s="1"/>
  <c r="AD546" i="22" s="1"/>
  <c r="O546" i="22"/>
  <c r="M546" i="22"/>
  <c r="R546" i="22"/>
  <c r="I546" i="22"/>
  <c r="R550" i="22"/>
  <c r="O554" i="22"/>
  <c r="M558" i="22"/>
  <c r="P561" i="22"/>
  <c r="I564" i="22"/>
  <c r="Q570" i="22"/>
  <c r="P580" i="22"/>
  <c r="R600" i="22"/>
  <c r="J600" i="22"/>
  <c r="V600" i="22" s="1"/>
  <c r="AC600" i="22" s="1"/>
  <c r="Q600" i="22"/>
  <c r="I600" i="22"/>
  <c r="O600" i="22"/>
  <c r="T600" i="22"/>
  <c r="Z600" i="22" s="1"/>
  <c r="AG600" i="22" s="1"/>
  <c r="L600" i="22"/>
  <c r="K600" i="22"/>
  <c r="S600" i="22"/>
  <c r="M600" i="22"/>
  <c r="Q611" i="22"/>
  <c r="I611" i="22"/>
  <c r="T611" i="22"/>
  <c r="K611" i="22"/>
  <c r="S611" i="22"/>
  <c r="J611" i="22"/>
  <c r="P611" i="22"/>
  <c r="M611" i="22"/>
  <c r="O611" i="22"/>
  <c r="N611" i="22"/>
  <c r="L611" i="22"/>
  <c r="X611" i="22" s="1"/>
  <c r="AE611" i="22" s="1"/>
  <c r="S624" i="22"/>
  <c r="K624" i="22"/>
  <c r="W624" i="22" s="1"/>
  <c r="AD624" i="22" s="1"/>
  <c r="T624" i="22"/>
  <c r="J624" i="22"/>
  <c r="R624" i="22"/>
  <c r="I624" i="22"/>
  <c r="P624" i="22"/>
  <c r="M624" i="22"/>
  <c r="O624" i="22"/>
  <c r="N624" i="22"/>
  <c r="L624" i="22"/>
  <c r="Q643" i="22"/>
  <c r="I643" i="22"/>
  <c r="T643" i="22"/>
  <c r="K643" i="22"/>
  <c r="S643" i="22"/>
  <c r="J643" i="22"/>
  <c r="P643" i="22"/>
  <c r="M643" i="22"/>
  <c r="L643" i="22"/>
  <c r="R643" i="22"/>
  <c r="O643" i="22"/>
  <c r="N643" i="22"/>
  <c r="N715" i="22"/>
  <c r="T715" i="22"/>
  <c r="L715" i="22"/>
  <c r="Q715" i="22"/>
  <c r="I715" i="22"/>
  <c r="K715" i="22"/>
  <c r="J715" i="22"/>
  <c r="S715" i="22"/>
  <c r="R715" i="22"/>
  <c r="P715" i="22"/>
  <c r="O715" i="22"/>
  <c r="M715" i="22"/>
  <c r="Q537" i="22"/>
  <c r="I537" i="22"/>
  <c r="M537" i="22"/>
  <c r="T537" i="22"/>
  <c r="K537" i="22"/>
  <c r="P537" i="22"/>
  <c r="R556" i="22"/>
  <c r="X556" i="22" s="1"/>
  <c r="AE556" i="22" s="1"/>
  <c r="J556" i="22"/>
  <c r="O556" i="22"/>
  <c r="M556" i="22"/>
  <c r="K556" i="22"/>
  <c r="Q556" i="22"/>
  <c r="M804" i="22"/>
  <c r="T804" i="22"/>
  <c r="L804" i="22"/>
  <c r="S804" i="22"/>
  <c r="K804" i="22"/>
  <c r="Q804" i="22"/>
  <c r="I804" i="22"/>
  <c r="J804" i="22"/>
  <c r="P804" i="22"/>
  <c r="O804" i="22"/>
  <c r="N804" i="22"/>
  <c r="R804" i="22"/>
  <c r="P471" i="22"/>
  <c r="P503" i="22"/>
  <c r="P511" i="22"/>
  <c r="I515" i="22"/>
  <c r="Q525" i="22"/>
  <c r="I525" i="22"/>
  <c r="J537" i="22"/>
  <c r="J544" i="22"/>
  <c r="I556" i="22"/>
  <c r="L558" i="22"/>
  <c r="X558" i="22" s="1"/>
  <c r="AE558" i="22" s="1"/>
  <c r="R662" i="22"/>
  <c r="J662" i="22"/>
  <c r="O662" i="22"/>
  <c r="M662" i="22"/>
  <c r="L662" i="22"/>
  <c r="T662" i="22"/>
  <c r="I662" i="22"/>
  <c r="P662" i="22"/>
  <c r="N662" i="22"/>
  <c r="S662" i="22"/>
  <c r="Q662" i="22"/>
  <c r="W662" i="22" s="1"/>
  <c r="AD662" i="22" s="1"/>
  <c r="P458" i="22"/>
  <c r="J459" i="22"/>
  <c r="R459" i="22"/>
  <c r="P462" i="22"/>
  <c r="J463" i="22"/>
  <c r="R463" i="22"/>
  <c r="P466" i="22"/>
  <c r="J467" i="22"/>
  <c r="R467" i="22"/>
  <c r="P470" i="22"/>
  <c r="J471" i="22"/>
  <c r="R471" i="22"/>
  <c r="P474" i="22"/>
  <c r="J475" i="22"/>
  <c r="R475" i="22"/>
  <c r="P478" i="22"/>
  <c r="J479" i="22"/>
  <c r="R479" i="22"/>
  <c r="P482" i="22"/>
  <c r="J483" i="22"/>
  <c r="R483" i="22"/>
  <c r="P486" i="22"/>
  <c r="J487" i="22"/>
  <c r="R487" i="22"/>
  <c r="P490" i="22"/>
  <c r="J491" i="22"/>
  <c r="R491" i="22"/>
  <c r="P494" i="22"/>
  <c r="J495" i="22"/>
  <c r="R495" i="22"/>
  <c r="P498" i="22"/>
  <c r="J499" i="22"/>
  <c r="R499" i="22"/>
  <c r="P502" i="22"/>
  <c r="J503" i="22"/>
  <c r="R503" i="22"/>
  <c r="P506" i="22"/>
  <c r="J507" i="22"/>
  <c r="R507" i="22"/>
  <c r="P510" i="22"/>
  <c r="J511" i="22"/>
  <c r="R511" i="22"/>
  <c r="Q513" i="22"/>
  <c r="I513" i="22"/>
  <c r="R513" i="22"/>
  <c r="K515" i="22"/>
  <c r="T515" i="22"/>
  <c r="J522" i="22"/>
  <c r="V522" i="22" s="1"/>
  <c r="AC522" i="22" s="1"/>
  <c r="T522" i="22"/>
  <c r="K525" i="22"/>
  <c r="T525" i="22"/>
  <c r="S526" i="22"/>
  <c r="K526" i="22"/>
  <c r="Q526" i="22"/>
  <c r="K528" i="22"/>
  <c r="T528" i="22"/>
  <c r="Q529" i="22"/>
  <c r="I529" i="22"/>
  <c r="R529" i="22"/>
  <c r="N537" i="22"/>
  <c r="M547" i="22"/>
  <c r="T547" i="22"/>
  <c r="K547" i="22"/>
  <c r="R547" i="22"/>
  <c r="I547" i="22"/>
  <c r="O547" i="22"/>
  <c r="O548" i="22"/>
  <c r="R548" i="22"/>
  <c r="I548" i="22"/>
  <c r="P548" i="22"/>
  <c r="L548" i="22"/>
  <c r="N556" i="22"/>
  <c r="P558" i="22"/>
  <c r="N562" i="22"/>
  <c r="S562" i="22"/>
  <c r="K562" i="22"/>
  <c r="O562" i="22"/>
  <c r="L562" i="22"/>
  <c r="X562" i="22" s="1"/>
  <c r="AE562" i="22" s="1"/>
  <c r="T562" i="22"/>
  <c r="I562" i="22"/>
  <c r="P562" i="22"/>
  <c r="T569" i="22"/>
  <c r="L569" i="22"/>
  <c r="Q569" i="22"/>
  <c r="I569" i="22"/>
  <c r="M569" i="22"/>
  <c r="Y569" i="22" s="1"/>
  <c r="AF569" i="22" s="1"/>
  <c r="J569" i="22"/>
  <c r="R569" i="22"/>
  <c r="N569" i="22"/>
  <c r="R572" i="22"/>
  <c r="J572" i="22"/>
  <c r="Q572" i="22"/>
  <c r="I572" i="22"/>
  <c r="O572" i="22"/>
  <c r="K572" i="22"/>
  <c r="T572" i="22"/>
  <c r="P572" i="22"/>
  <c r="L572" i="22"/>
  <c r="S580" i="22"/>
  <c r="R588" i="22"/>
  <c r="J588" i="22"/>
  <c r="Q588" i="22"/>
  <c r="I588" i="22"/>
  <c r="O588" i="22"/>
  <c r="P588" i="22"/>
  <c r="M588" i="22"/>
  <c r="K588" i="22"/>
  <c r="S588" i="22"/>
  <c r="S636" i="22"/>
  <c r="K636" i="22"/>
  <c r="M636" i="22"/>
  <c r="L636" i="22"/>
  <c r="R636" i="22"/>
  <c r="I636" i="22"/>
  <c r="O636" i="22"/>
  <c r="N636" i="22"/>
  <c r="Q636" i="22"/>
  <c r="P636" i="22"/>
  <c r="J636" i="22"/>
  <c r="N695" i="22"/>
  <c r="T695" i="22"/>
  <c r="L695" i="22"/>
  <c r="Q695" i="22"/>
  <c r="I695" i="22"/>
  <c r="K695" i="22"/>
  <c r="J695" i="22"/>
  <c r="S695" i="22"/>
  <c r="R695" i="22"/>
  <c r="P695" i="22"/>
  <c r="O695" i="22"/>
  <c r="M695" i="22"/>
  <c r="N727" i="22"/>
  <c r="T727" i="22"/>
  <c r="L727" i="22"/>
  <c r="Q727" i="22"/>
  <c r="I727" i="22"/>
  <c r="K727" i="22"/>
  <c r="J727" i="22"/>
  <c r="S727" i="22"/>
  <c r="R727" i="22"/>
  <c r="P727" i="22"/>
  <c r="O727" i="22"/>
  <c r="M727" i="22"/>
  <c r="R759" i="22"/>
  <c r="J759" i="22"/>
  <c r="O759" i="22"/>
  <c r="Q759" i="22"/>
  <c r="N759" i="22"/>
  <c r="K759" i="22"/>
  <c r="L759" i="22"/>
  <c r="I759" i="22"/>
  <c r="T759" i="22"/>
  <c r="S759" i="22"/>
  <c r="P759" i="22"/>
  <c r="M759" i="22"/>
  <c r="Q528" i="22"/>
  <c r="O544" i="22"/>
  <c r="T544" i="22"/>
  <c r="K544" i="22"/>
  <c r="R544" i="22"/>
  <c r="I544" i="22"/>
  <c r="N544" i="22"/>
  <c r="S620" i="22"/>
  <c r="K620" i="22"/>
  <c r="M620" i="22"/>
  <c r="L620" i="22"/>
  <c r="R620" i="22"/>
  <c r="I620" i="22"/>
  <c r="O620" i="22"/>
  <c r="Q620" i="22"/>
  <c r="P620" i="22"/>
  <c r="N620" i="22"/>
  <c r="Z620" i="22" s="1"/>
  <c r="AG620" i="22" s="1"/>
  <c r="M629" i="22"/>
  <c r="N629" i="22"/>
  <c r="Z629" i="22" s="1"/>
  <c r="AG629" i="22" s="1"/>
  <c r="L629" i="22"/>
  <c r="S629" i="22"/>
  <c r="J629" i="22"/>
  <c r="P629" i="22"/>
  <c r="O629" i="22"/>
  <c r="R629" i="22"/>
  <c r="Q629" i="22"/>
  <c r="K629" i="22"/>
  <c r="T687" i="22"/>
  <c r="L687" i="22"/>
  <c r="Q687" i="22"/>
  <c r="I687" i="22"/>
  <c r="O687" i="22"/>
  <c r="N687" i="22"/>
  <c r="K687" i="22"/>
  <c r="J687" i="22"/>
  <c r="R687" i="22"/>
  <c r="P687" i="22"/>
  <c r="S687" i="22"/>
  <c r="N723" i="22"/>
  <c r="T723" i="22"/>
  <c r="L723" i="22"/>
  <c r="Q723" i="22"/>
  <c r="I723" i="22"/>
  <c r="K723" i="22"/>
  <c r="J723" i="22"/>
  <c r="S723" i="22"/>
  <c r="R723" i="22"/>
  <c r="P723" i="22"/>
  <c r="O723" i="22"/>
  <c r="M723" i="22"/>
  <c r="P459" i="22"/>
  <c r="P475" i="22"/>
  <c r="P507" i="22"/>
  <c r="R564" i="22"/>
  <c r="X564" i="22" s="1"/>
  <c r="AE564" i="22" s="1"/>
  <c r="J564" i="22"/>
  <c r="O564" i="22"/>
  <c r="P564" i="22"/>
  <c r="M564" i="22"/>
  <c r="K564" i="22"/>
  <c r="Q564" i="22"/>
  <c r="S459" i="22"/>
  <c r="Y459" i="22" s="1"/>
  <c r="AF459" i="22" s="1"/>
  <c r="Q462" i="22"/>
  <c r="S463" i="22"/>
  <c r="Y463" i="22" s="1"/>
  <c r="AF463" i="22" s="1"/>
  <c r="I470" i="22"/>
  <c r="I478" i="22"/>
  <c r="S479" i="22"/>
  <c r="Y479" i="22" s="1"/>
  <c r="AF479" i="22" s="1"/>
  <c r="I482" i="22"/>
  <c r="I486" i="22"/>
  <c r="Q498" i="22"/>
  <c r="K499" i="22"/>
  <c r="Q502" i="22"/>
  <c r="S503" i="22"/>
  <c r="Y503" i="22" s="1"/>
  <c r="AF503" i="22" s="1"/>
  <c r="I506" i="22"/>
  <c r="S507" i="22"/>
  <c r="Y507" i="22" s="1"/>
  <c r="AF507" i="22" s="1"/>
  <c r="L525" i="22"/>
  <c r="I526" i="22"/>
  <c r="R526" i="22"/>
  <c r="P544" i="22"/>
  <c r="Q549" i="22"/>
  <c r="I549" i="22"/>
  <c r="O549" i="22"/>
  <c r="M549" i="22"/>
  <c r="S549" i="22"/>
  <c r="J549" i="22"/>
  <c r="P556" i="22"/>
  <c r="J562" i="22"/>
  <c r="N564" i="22"/>
  <c r="K569" i="22"/>
  <c r="M572" i="22"/>
  <c r="T573" i="22"/>
  <c r="L573" i="22"/>
  <c r="S573" i="22"/>
  <c r="K573" i="22"/>
  <c r="Q573" i="22"/>
  <c r="I573" i="22"/>
  <c r="R573" i="22"/>
  <c r="O573" i="22"/>
  <c r="M573" i="22"/>
  <c r="T585" i="22"/>
  <c r="L585" i="22"/>
  <c r="X585" i="22" s="1"/>
  <c r="AE585" i="22" s="1"/>
  <c r="S585" i="22"/>
  <c r="K585" i="22"/>
  <c r="Q585" i="22"/>
  <c r="I585" i="22"/>
  <c r="J585" i="22"/>
  <c r="P585" i="22"/>
  <c r="M585" i="22"/>
  <c r="L588" i="22"/>
  <c r="T589" i="22"/>
  <c r="L589" i="22"/>
  <c r="S589" i="22"/>
  <c r="K589" i="22"/>
  <c r="Q589" i="22"/>
  <c r="I589" i="22"/>
  <c r="N589" i="22"/>
  <c r="O589" i="22"/>
  <c r="J589" i="22"/>
  <c r="P589" i="22"/>
  <c r="T636" i="22"/>
  <c r="N707" i="22"/>
  <c r="T707" i="22"/>
  <c r="L707" i="22"/>
  <c r="Q707" i="22"/>
  <c r="I707" i="22"/>
  <c r="K707" i="22"/>
  <c r="J707" i="22"/>
  <c r="S707" i="22"/>
  <c r="R707" i="22"/>
  <c r="P707" i="22"/>
  <c r="O707" i="22"/>
  <c r="M707" i="22"/>
  <c r="P487" i="22"/>
  <c r="P491" i="22"/>
  <c r="R515" i="22"/>
  <c r="S522" i="22"/>
  <c r="K522" i="22"/>
  <c r="W522" i="22" s="1"/>
  <c r="AD522" i="22" s="1"/>
  <c r="I528" i="22"/>
  <c r="U528" i="22" s="1"/>
  <c r="R528" i="22"/>
  <c r="N703" i="22"/>
  <c r="T703" i="22"/>
  <c r="L703" i="22"/>
  <c r="Q703" i="22"/>
  <c r="I703" i="22"/>
  <c r="K703" i="22"/>
  <c r="J703" i="22"/>
  <c r="S703" i="22"/>
  <c r="R703" i="22"/>
  <c r="P703" i="22"/>
  <c r="O703" i="22"/>
  <c r="M703" i="22"/>
  <c r="Q458" i="22"/>
  <c r="K459" i="22"/>
  <c r="Q470" i="22"/>
  <c r="K471" i="22"/>
  <c r="S471" i="22"/>
  <c r="Y471" i="22" s="1"/>
  <c r="AF471" i="22" s="1"/>
  <c r="Q474" i="22"/>
  <c r="K475" i="22"/>
  <c r="S475" i="22"/>
  <c r="Y475" i="22" s="1"/>
  <c r="AF475" i="22" s="1"/>
  <c r="Q478" i="22"/>
  <c r="S483" i="22"/>
  <c r="Y483" i="22" s="1"/>
  <c r="AF483" i="22" s="1"/>
  <c r="Q490" i="22"/>
  <c r="K491" i="22"/>
  <c r="Q494" i="22"/>
  <c r="S495" i="22"/>
  <c r="Y495" i="22" s="1"/>
  <c r="AF495" i="22" s="1"/>
  <c r="I498" i="22"/>
  <c r="S499" i="22"/>
  <c r="Y499" i="22" s="1"/>
  <c r="AF499" i="22" s="1"/>
  <c r="I510" i="22"/>
  <c r="S513" i="22"/>
  <c r="L522" i="22"/>
  <c r="W536" i="22"/>
  <c r="AD536" i="22" s="1"/>
  <c r="O537" i="22"/>
  <c r="J547" i="22"/>
  <c r="V547" i="22" s="1"/>
  <c r="AC547" i="22" s="1"/>
  <c r="J548" i="22"/>
  <c r="J458" i="22"/>
  <c r="R458" i="22"/>
  <c r="L459" i="22"/>
  <c r="T459" i="22"/>
  <c r="N460" i="22"/>
  <c r="P461" i="22"/>
  <c r="J462" i="22"/>
  <c r="R462" i="22"/>
  <c r="L463" i="22"/>
  <c r="T463" i="22"/>
  <c r="N464" i="22"/>
  <c r="P465" i="22"/>
  <c r="J466" i="22"/>
  <c r="R466" i="22"/>
  <c r="L467" i="22"/>
  <c r="T467" i="22"/>
  <c r="N468" i="22"/>
  <c r="P469" i="22"/>
  <c r="J470" i="22"/>
  <c r="R470" i="22"/>
  <c r="L471" i="22"/>
  <c r="T471" i="22"/>
  <c r="N472" i="22"/>
  <c r="P473" i="22"/>
  <c r="J474" i="22"/>
  <c r="R474" i="22"/>
  <c r="L475" i="22"/>
  <c r="T475" i="22"/>
  <c r="N476" i="22"/>
  <c r="P477" i="22"/>
  <c r="J478" i="22"/>
  <c r="R478" i="22"/>
  <c r="L479" i="22"/>
  <c r="T479" i="22"/>
  <c r="N480" i="22"/>
  <c r="P481" i="22"/>
  <c r="V481" i="22" s="1"/>
  <c r="AC481" i="22" s="1"/>
  <c r="J482" i="22"/>
  <c r="R482" i="22"/>
  <c r="L483" i="22"/>
  <c r="T483" i="22"/>
  <c r="N484" i="22"/>
  <c r="P485" i="22"/>
  <c r="J486" i="22"/>
  <c r="R486" i="22"/>
  <c r="L487" i="22"/>
  <c r="T487" i="22"/>
  <c r="N488" i="22"/>
  <c r="Z488" i="22" s="1"/>
  <c r="AG488" i="22" s="1"/>
  <c r="P489" i="22"/>
  <c r="V489" i="22" s="1"/>
  <c r="AC489" i="22" s="1"/>
  <c r="J490" i="22"/>
  <c r="R490" i="22"/>
  <c r="L491" i="22"/>
  <c r="T491" i="22"/>
  <c r="N492" i="22"/>
  <c r="J494" i="22"/>
  <c r="R494" i="22"/>
  <c r="L495" i="22"/>
  <c r="T495" i="22"/>
  <c r="N496" i="22"/>
  <c r="J498" i="22"/>
  <c r="R498" i="22"/>
  <c r="L499" i="22"/>
  <c r="T499" i="22"/>
  <c r="N500" i="22"/>
  <c r="J502" i="22"/>
  <c r="R502" i="22"/>
  <c r="L503" i="22"/>
  <c r="T503" i="22"/>
  <c r="N504" i="22"/>
  <c r="J506" i="22"/>
  <c r="R506" i="22"/>
  <c r="L507" i="22"/>
  <c r="T507" i="22"/>
  <c r="N508" i="22"/>
  <c r="J510" i="22"/>
  <c r="R510" i="22"/>
  <c r="L511" i="22"/>
  <c r="T511" i="22"/>
  <c r="N512" i="22"/>
  <c r="K513" i="22"/>
  <c r="T513" i="22"/>
  <c r="S514" i="22"/>
  <c r="K514" i="22"/>
  <c r="Q514" i="22"/>
  <c r="N515" i="22"/>
  <c r="Q517" i="22"/>
  <c r="I517" i="22"/>
  <c r="R517" i="22"/>
  <c r="O518" i="22"/>
  <c r="I520" i="22"/>
  <c r="U520" i="22" s="1"/>
  <c r="R520" i="22"/>
  <c r="X520" i="22" s="1"/>
  <c r="AE520" i="22" s="1"/>
  <c r="O521" i="22"/>
  <c r="M522" i="22"/>
  <c r="I523" i="22"/>
  <c r="R523" i="22"/>
  <c r="P524" i="22"/>
  <c r="M525" i="22"/>
  <c r="Y525" i="22" s="1"/>
  <c r="AF525" i="22" s="1"/>
  <c r="J526" i="22"/>
  <c r="V526" i="22" s="1"/>
  <c r="AC526" i="22" s="1"/>
  <c r="T526" i="22"/>
  <c r="Z526" i="22" s="1"/>
  <c r="AG526" i="22" s="1"/>
  <c r="P527" i="22"/>
  <c r="V527" i="22" s="1"/>
  <c r="AC527" i="22" s="1"/>
  <c r="M528" i="22"/>
  <c r="K529" i="22"/>
  <c r="T529" i="22"/>
  <c r="S530" i="22"/>
  <c r="K530" i="22"/>
  <c r="Q530" i="22"/>
  <c r="P532" i="22"/>
  <c r="I534" i="22"/>
  <c r="U534" i="22" s="1"/>
  <c r="T534" i="22"/>
  <c r="R536" i="22"/>
  <c r="R537" i="22"/>
  <c r="X537" i="22" s="1"/>
  <c r="AE537" i="22" s="1"/>
  <c r="Q544" i="22"/>
  <c r="L547" i="22"/>
  <c r="K548" i="22"/>
  <c r="K549" i="22"/>
  <c r="M551" i="22"/>
  <c r="R551" i="22"/>
  <c r="I551" i="22"/>
  <c r="U551" i="22" s="1"/>
  <c r="P551" i="22"/>
  <c r="L551" i="22"/>
  <c r="O552" i="22"/>
  <c r="P552" i="22"/>
  <c r="M552" i="22"/>
  <c r="S552" i="22"/>
  <c r="J552" i="22"/>
  <c r="S556" i="22"/>
  <c r="M562" i="22"/>
  <c r="S564" i="22"/>
  <c r="N566" i="22"/>
  <c r="S566" i="22"/>
  <c r="Y566" i="22" s="1"/>
  <c r="AF566" i="22" s="1"/>
  <c r="K566" i="22"/>
  <c r="T566" i="22"/>
  <c r="I566" i="22"/>
  <c r="Q566" i="22"/>
  <c r="O566" i="22"/>
  <c r="J566" i="22"/>
  <c r="O569" i="22"/>
  <c r="N572" i="22"/>
  <c r="J573" i="22"/>
  <c r="V573" i="22" s="1"/>
  <c r="AC573" i="22" s="1"/>
  <c r="N582" i="22"/>
  <c r="Z582" i="22" s="1"/>
  <c r="AG582" i="22" s="1"/>
  <c r="M582" i="22"/>
  <c r="S582" i="22"/>
  <c r="K582" i="22"/>
  <c r="P582" i="22"/>
  <c r="L582" i="22"/>
  <c r="I582" i="22"/>
  <c r="U582" i="22" s="1"/>
  <c r="Q582" i="22"/>
  <c r="N585" i="22"/>
  <c r="N588" i="22"/>
  <c r="M589" i="22"/>
  <c r="R604" i="22"/>
  <c r="J604" i="22"/>
  <c r="Q604" i="22"/>
  <c r="I604" i="22"/>
  <c r="O604" i="22"/>
  <c r="T604" i="22"/>
  <c r="L604" i="22"/>
  <c r="P604" i="22"/>
  <c r="N604" i="22"/>
  <c r="M604" i="22"/>
  <c r="Y604" i="22" s="1"/>
  <c r="AF604" i="22" s="1"/>
  <c r="M613" i="22"/>
  <c r="N613" i="22"/>
  <c r="L613" i="22"/>
  <c r="S613" i="22"/>
  <c r="J613" i="22"/>
  <c r="P613" i="22"/>
  <c r="R613" i="22"/>
  <c r="O613" i="22"/>
  <c r="K613" i="22"/>
  <c r="I613" i="22"/>
  <c r="T613" i="22"/>
  <c r="S640" i="22"/>
  <c r="K640" i="22"/>
  <c r="T640" i="22"/>
  <c r="J640" i="22"/>
  <c r="R640" i="22"/>
  <c r="I640" i="22"/>
  <c r="P640" i="22"/>
  <c r="M640" i="22"/>
  <c r="L640" i="22"/>
  <c r="Q640" i="22"/>
  <c r="W640" i="22" s="1"/>
  <c r="AD640" i="22" s="1"/>
  <c r="O640" i="22"/>
  <c r="N640" i="22"/>
  <c r="T663" i="22"/>
  <c r="L663" i="22"/>
  <c r="Q663" i="22"/>
  <c r="I663" i="22"/>
  <c r="O663" i="22"/>
  <c r="N663" i="22"/>
  <c r="K663" i="22"/>
  <c r="R663" i="22"/>
  <c r="P663" i="22"/>
  <c r="S663" i="22"/>
  <c r="M663" i="22"/>
  <c r="J663" i="22"/>
  <c r="N719" i="22"/>
  <c r="T719" i="22"/>
  <c r="L719" i="22"/>
  <c r="Q719" i="22"/>
  <c r="I719" i="22"/>
  <c r="K719" i="22"/>
  <c r="J719" i="22"/>
  <c r="S719" i="22"/>
  <c r="R719" i="22"/>
  <c r="P719" i="22"/>
  <c r="O719" i="22"/>
  <c r="M719" i="22"/>
  <c r="T756" i="22"/>
  <c r="L756" i="22"/>
  <c r="Q756" i="22"/>
  <c r="I756" i="22"/>
  <c r="N756" i="22"/>
  <c r="K756" i="22"/>
  <c r="R756" i="22"/>
  <c r="M756" i="22"/>
  <c r="J756" i="22"/>
  <c r="S756" i="22"/>
  <c r="P756" i="22"/>
  <c r="O756" i="22"/>
  <c r="U756" i="22" s="1"/>
  <c r="Q515" i="22"/>
  <c r="N558" i="22"/>
  <c r="S558" i="22"/>
  <c r="K558" i="22"/>
  <c r="T558" i="22"/>
  <c r="I558" i="22"/>
  <c r="Q558" i="22"/>
  <c r="O558" i="22"/>
  <c r="J558" i="22"/>
  <c r="R580" i="22"/>
  <c r="X580" i="22" s="1"/>
  <c r="AE580" i="22" s="1"/>
  <c r="J580" i="22"/>
  <c r="Q580" i="22"/>
  <c r="I580" i="22"/>
  <c r="O580" i="22"/>
  <c r="M580" i="22"/>
  <c r="K580" i="22"/>
  <c r="T580" i="22"/>
  <c r="N580" i="22"/>
  <c r="T597" i="22"/>
  <c r="L597" i="22"/>
  <c r="S597" i="22"/>
  <c r="K597" i="22"/>
  <c r="Q597" i="22"/>
  <c r="I597" i="22"/>
  <c r="N597" i="22"/>
  <c r="R597" i="22"/>
  <c r="O597" i="22"/>
  <c r="M597" i="22"/>
  <c r="J597" i="22"/>
  <c r="N691" i="22"/>
  <c r="T691" i="22"/>
  <c r="L691" i="22"/>
  <c r="Q691" i="22"/>
  <c r="I691" i="22"/>
  <c r="K691" i="22"/>
  <c r="J691" i="22"/>
  <c r="S691" i="22"/>
  <c r="R691" i="22"/>
  <c r="P691" i="22"/>
  <c r="O691" i="22"/>
  <c r="M691" i="22"/>
  <c r="P479" i="22"/>
  <c r="P483" i="22"/>
  <c r="P495" i="22"/>
  <c r="R525" i="22"/>
  <c r="P597" i="22"/>
  <c r="J620" i="22"/>
  <c r="I629" i="22"/>
  <c r="M687" i="22"/>
  <c r="I462" i="22"/>
  <c r="K463" i="22"/>
  <c r="Q466" i="22"/>
  <c r="K467" i="22"/>
  <c r="S467" i="22"/>
  <c r="Y467" i="22" s="1"/>
  <c r="AF467" i="22" s="1"/>
  <c r="K479" i="22"/>
  <c r="Q482" i="22"/>
  <c r="K483" i="22"/>
  <c r="Q486" i="22"/>
  <c r="S487" i="22"/>
  <c r="Y487" i="22" s="1"/>
  <c r="AF487" i="22" s="1"/>
  <c r="I490" i="22"/>
  <c r="S491" i="22"/>
  <c r="Y491" i="22" s="1"/>
  <c r="AF491" i="22" s="1"/>
  <c r="I494" i="22"/>
  <c r="I502" i="22"/>
  <c r="K503" i="22"/>
  <c r="Q506" i="22"/>
  <c r="K507" i="22"/>
  <c r="L515" i="22"/>
  <c r="L528" i="22"/>
  <c r="J529" i="22"/>
  <c r="V529" i="22" s="1"/>
  <c r="AC529" i="22" s="1"/>
  <c r="S529" i="22"/>
  <c r="S550" i="22"/>
  <c r="K550" i="22"/>
  <c r="M550" i="22"/>
  <c r="T550" i="22"/>
  <c r="J550" i="22"/>
  <c r="P550" i="22"/>
  <c r="K458" i="22"/>
  <c r="I461" i="22"/>
  <c r="K462" i="22"/>
  <c r="I465" i="22"/>
  <c r="K466" i="22"/>
  <c r="I469" i="22"/>
  <c r="K470" i="22"/>
  <c r="I473" i="22"/>
  <c r="K474" i="22"/>
  <c r="I477" i="22"/>
  <c r="K478" i="22"/>
  <c r="I481" i="22"/>
  <c r="U481" i="22" s="1"/>
  <c r="K482" i="22"/>
  <c r="I485" i="22"/>
  <c r="U485" i="22" s="1"/>
  <c r="K486" i="22"/>
  <c r="I489" i="22"/>
  <c r="K490" i="22"/>
  <c r="K494" i="22"/>
  <c r="K498" i="22"/>
  <c r="K502" i="22"/>
  <c r="K506" i="22"/>
  <c r="K510" i="22"/>
  <c r="L513" i="22"/>
  <c r="O515" i="22"/>
  <c r="P518" i="22"/>
  <c r="J520" i="22"/>
  <c r="S520" i="22"/>
  <c r="P521" i="22"/>
  <c r="V521" i="22" s="1"/>
  <c r="AC521" i="22" s="1"/>
  <c r="N522" i="22"/>
  <c r="J523" i="22"/>
  <c r="S523" i="22"/>
  <c r="Y523" i="22" s="1"/>
  <c r="AF523" i="22" s="1"/>
  <c r="Q524" i="22"/>
  <c r="W524" i="22" s="1"/>
  <c r="AD524" i="22" s="1"/>
  <c r="N525" i="22"/>
  <c r="L526" i="22"/>
  <c r="Q527" i="22"/>
  <c r="N528" i="22"/>
  <c r="L529" i="22"/>
  <c r="Q532" i="22"/>
  <c r="W532" i="22" s="1"/>
  <c r="AD532" i="22" s="1"/>
  <c r="T533" i="22"/>
  <c r="L533" i="22"/>
  <c r="X533" i="22" s="1"/>
  <c r="AE533" i="22" s="1"/>
  <c r="Q533" i="22"/>
  <c r="I533" i="22"/>
  <c r="S533" i="22"/>
  <c r="J534" i="22"/>
  <c r="T536" i="22"/>
  <c r="Z536" i="22" s="1"/>
  <c r="AG536" i="22" s="1"/>
  <c r="S537" i="22"/>
  <c r="M539" i="22"/>
  <c r="P539" i="22"/>
  <c r="N539" i="22"/>
  <c r="Z539" i="22" s="1"/>
  <c r="AG539" i="22" s="1"/>
  <c r="S539" i="22"/>
  <c r="J539" i="22"/>
  <c r="S544" i="22"/>
  <c r="Y544" i="22" s="1"/>
  <c r="AF544" i="22" s="1"/>
  <c r="N547" i="22"/>
  <c r="M548" i="22"/>
  <c r="L549" i="22"/>
  <c r="L550" i="22"/>
  <c r="J551" i="22"/>
  <c r="Q553" i="22"/>
  <c r="I553" i="22"/>
  <c r="M553" i="22"/>
  <c r="Y553" i="22" s="1"/>
  <c r="AF553" i="22" s="1"/>
  <c r="T553" i="22"/>
  <c r="Z553" i="22" s="1"/>
  <c r="AG553" i="22" s="1"/>
  <c r="K553" i="22"/>
  <c r="P553" i="22"/>
  <c r="T556" i="22"/>
  <c r="Q562" i="22"/>
  <c r="T564" i="22"/>
  <c r="L566" i="22"/>
  <c r="P569" i="22"/>
  <c r="S572" i="22"/>
  <c r="N573" i="22"/>
  <c r="N574" i="22"/>
  <c r="M574" i="22"/>
  <c r="S574" i="22"/>
  <c r="K574" i="22"/>
  <c r="L574" i="22"/>
  <c r="I574" i="22"/>
  <c r="R574" i="22"/>
  <c r="O574" i="22"/>
  <c r="O585" i="22"/>
  <c r="N586" i="22"/>
  <c r="M586" i="22"/>
  <c r="S586" i="22"/>
  <c r="K586" i="22"/>
  <c r="Q586" i="22"/>
  <c r="O586" i="22"/>
  <c r="J586" i="22"/>
  <c r="R586" i="22"/>
  <c r="T588" i="22"/>
  <c r="R589" i="22"/>
  <c r="K604" i="22"/>
  <c r="Q613" i="22"/>
  <c r="Q627" i="22"/>
  <c r="I627" i="22"/>
  <c r="T627" i="22"/>
  <c r="K627" i="22"/>
  <c r="S627" i="22"/>
  <c r="J627" i="22"/>
  <c r="P627" i="22"/>
  <c r="M627" i="22"/>
  <c r="O627" i="22"/>
  <c r="N627" i="22"/>
  <c r="L627" i="22"/>
  <c r="X627" i="22" s="1"/>
  <c r="AE627" i="22" s="1"/>
  <c r="N699" i="22"/>
  <c r="T699" i="22"/>
  <c r="L699" i="22"/>
  <c r="Q699" i="22"/>
  <c r="I699" i="22"/>
  <c r="K699" i="22"/>
  <c r="J699" i="22"/>
  <c r="S699" i="22"/>
  <c r="R699" i="22"/>
  <c r="P699" i="22"/>
  <c r="O699" i="22"/>
  <c r="M699" i="22"/>
  <c r="O731" i="22"/>
  <c r="N731" i="22"/>
  <c r="L731" i="22"/>
  <c r="R731" i="22"/>
  <c r="I731" i="22"/>
  <c r="K731" i="22"/>
  <c r="J731" i="22"/>
  <c r="T731" i="22"/>
  <c r="S731" i="22"/>
  <c r="Q731" i="22"/>
  <c r="P731" i="22"/>
  <c r="M731" i="22"/>
  <c r="M531" i="22"/>
  <c r="M535" i="22"/>
  <c r="Q540" i="22"/>
  <c r="L542" i="22"/>
  <c r="Q543" i="22"/>
  <c r="L545" i="22"/>
  <c r="T557" i="22"/>
  <c r="L557" i="22"/>
  <c r="Q557" i="22"/>
  <c r="W557" i="22" s="1"/>
  <c r="AD557" i="22" s="1"/>
  <c r="I557" i="22"/>
  <c r="S557" i="22"/>
  <c r="Y557" i="22" s="1"/>
  <c r="AF557" i="22" s="1"/>
  <c r="T565" i="22"/>
  <c r="L565" i="22"/>
  <c r="Q565" i="22"/>
  <c r="W565" i="22" s="1"/>
  <c r="AD565" i="22" s="1"/>
  <c r="I565" i="22"/>
  <c r="S565" i="22"/>
  <c r="Y565" i="22" s="1"/>
  <c r="AF565" i="22" s="1"/>
  <c r="X575" i="22"/>
  <c r="AE575" i="22" s="1"/>
  <c r="T577" i="22"/>
  <c r="L577" i="22"/>
  <c r="S577" i="22"/>
  <c r="K577" i="22"/>
  <c r="Q577" i="22"/>
  <c r="I577" i="22"/>
  <c r="J581" i="22"/>
  <c r="V581" i="22" s="1"/>
  <c r="AC581" i="22" s="1"/>
  <c r="R592" i="22"/>
  <c r="J592" i="22"/>
  <c r="Q592" i="22"/>
  <c r="W592" i="22" s="1"/>
  <c r="AD592" i="22" s="1"/>
  <c r="I592" i="22"/>
  <c r="O592" i="22"/>
  <c r="T592" i="22"/>
  <c r="L592" i="22"/>
  <c r="J593" i="22"/>
  <c r="V593" i="22" s="1"/>
  <c r="AC593" i="22" s="1"/>
  <c r="T605" i="22"/>
  <c r="L605" i="22"/>
  <c r="S605" i="22"/>
  <c r="K605" i="22"/>
  <c r="Q605" i="22"/>
  <c r="I605" i="22"/>
  <c r="N605" i="22"/>
  <c r="W607" i="22"/>
  <c r="AD607" i="22" s="1"/>
  <c r="J622" i="22"/>
  <c r="J625" i="22"/>
  <c r="Q639" i="22"/>
  <c r="W639" i="22" s="1"/>
  <c r="AD639" i="22" s="1"/>
  <c r="I639" i="22"/>
  <c r="M639" i="22"/>
  <c r="L639" i="22"/>
  <c r="S639" i="22"/>
  <c r="J639" i="22"/>
  <c r="O639" i="22"/>
  <c r="N639" i="22"/>
  <c r="I642" i="22"/>
  <c r="S538" i="22"/>
  <c r="K538" i="22"/>
  <c r="Q538" i="22"/>
  <c r="Q541" i="22"/>
  <c r="I541" i="22"/>
  <c r="U541" i="22" s="1"/>
  <c r="R541" i="22"/>
  <c r="N578" i="22"/>
  <c r="M578" i="22"/>
  <c r="S578" i="22"/>
  <c r="K578" i="22"/>
  <c r="W578" i="22" s="1"/>
  <c r="AD578" i="22" s="1"/>
  <c r="T578" i="22"/>
  <c r="O581" i="22"/>
  <c r="R584" i="22"/>
  <c r="J584" i="22"/>
  <c r="Q584" i="22"/>
  <c r="I584" i="22"/>
  <c r="O584" i="22"/>
  <c r="R596" i="22"/>
  <c r="J596" i="22"/>
  <c r="Q596" i="22"/>
  <c r="W596" i="22" s="1"/>
  <c r="AD596" i="22" s="1"/>
  <c r="I596" i="22"/>
  <c r="O596" i="22"/>
  <c r="T596" i="22"/>
  <c r="L596" i="22"/>
  <c r="T609" i="22"/>
  <c r="L609" i="22"/>
  <c r="X609" i="22" s="1"/>
  <c r="AE609" i="22" s="1"/>
  <c r="S609" i="22"/>
  <c r="K609" i="22"/>
  <c r="Q609" i="22"/>
  <c r="I609" i="22"/>
  <c r="N609" i="22"/>
  <c r="Q622" i="22"/>
  <c r="W622" i="22" s="1"/>
  <c r="AD622" i="22" s="1"/>
  <c r="Q625" i="22"/>
  <c r="T679" i="22"/>
  <c r="L679" i="22"/>
  <c r="Q679" i="22"/>
  <c r="I679" i="22"/>
  <c r="O679" i="22"/>
  <c r="N679" i="22"/>
  <c r="K679" i="22"/>
  <c r="J679" i="22"/>
  <c r="R679" i="22"/>
  <c r="P679" i="22"/>
  <c r="R747" i="22"/>
  <c r="J747" i="22"/>
  <c r="O747" i="22"/>
  <c r="L747" i="22"/>
  <c r="T747" i="22"/>
  <c r="I747" i="22"/>
  <c r="P747" i="22"/>
  <c r="M747" i="22"/>
  <c r="K747" i="22"/>
  <c r="S747" i="22"/>
  <c r="Q747" i="22"/>
  <c r="N747" i="22"/>
  <c r="R608" i="22"/>
  <c r="J608" i="22"/>
  <c r="V608" i="22" s="1"/>
  <c r="AC608" i="22" s="1"/>
  <c r="Q608" i="22"/>
  <c r="I608" i="22"/>
  <c r="O608" i="22"/>
  <c r="T608" i="22"/>
  <c r="L608" i="22"/>
  <c r="Z615" i="22"/>
  <c r="AG615" i="22" s="1"/>
  <c r="O626" i="22"/>
  <c r="M626" i="22"/>
  <c r="L626" i="22"/>
  <c r="S626" i="22"/>
  <c r="J626" i="22"/>
  <c r="P626" i="22"/>
  <c r="R654" i="22"/>
  <c r="J654" i="22"/>
  <c r="O654" i="22"/>
  <c r="M654" i="22"/>
  <c r="L654" i="22"/>
  <c r="T654" i="22"/>
  <c r="I654" i="22"/>
  <c r="P654" i="22"/>
  <c r="N654" i="22"/>
  <c r="S803" i="22"/>
  <c r="K803" i="22"/>
  <c r="R803" i="22"/>
  <c r="J803" i="22"/>
  <c r="Q803" i="22"/>
  <c r="I803" i="22"/>
  <c r="O803" i="22"/>
  <c r="L803" i="22"/>
  <c r="P803" i="22"/>
  <c r="N803" i="22"/>
  <c r="M803" i="22"/>
  <c r="T803" i="22"/>
  <c r="S542" i="22"/>
  <c r="K542" i="22"/>
  <c r="Q542" i="22"/>
  <c r="Q545" i="22"/>
  <c r="I545" i="22"/>
  <c r="U545" i="22" s="1"/>
  <c r="R545" i="22"/>
  <c r="R560" i="22"/>
  <c r="X560" i="22" s="1"/>
  <c r="AE560" i="22" s="1"/>
  <c r="J560" i="22"/>
  <c r="O560" i="22"/>
  <c r="U560" i="22" s="1"/>
  <c r="S560" i="22"/>
  <c r="Y560" i="22" s="1"/>
  <c r="AF560" i="22" s="1"/>
  <c r="R568" i="22"/>
  <c r="X568" i="22" s="1"/>
  <c r="AE568" i="22" s="1"/>
  <c r="J568" i="22"/>
  <c r="O568" i="22"/>
  <c r="U568" i="22" s="1"/>
  <c r="S568" i="22"/>
  <c r="R576" i="22"/>
  <c r="X576" i="22" s="1"/>
  <c r="AE576" i="22" s="1"/>
  <c r="J576" i="22"/>
  <c r="Q576" i="22"/>
  <c r="W576" i="22" s="1"/>
  <c r="AD576" i="22" s="1"/>
  <c r="I576" i="22"/>
  <c r="O576" i="22"/>
  <c r="J578" i="22"/>
  <c r="L584" i="22"/>
  <c r="X591" i="22"/>
  <c r="AE591" i="22" s="1"/>
  <c r="Y592" i="22"/>
  <c r="AF592" i="22" s="1"/>
  <c r="M596" i="22"/>
  <c r="Y596" i="22" s="1"/>
  <c r="AF596" i="22" s="1"/>
  <c r="T601" i="22"/>
  <c r="L601" i="22"/>
  <c r="X601" i="22" s="1"/>
  <c r="AE601" i="22" s="1"/>
  <c r="S601" i="22"/>
  <c r="K601" i="22"/>
  <c r="Q601" i="22"/>
  <c r="I601" i="22"/>
  <c r="N601" i="22"/>
  <c r="K608" i="22"/>
  <c r="M609" i="22"/>
  <c r="Q623" i="22"/>
  <c r="W623" i="22" s="1"/>
  <c r="AD623" i="22" s="1"/>
  <c r="I623" i="22"/>
  <c r="M623" i="22"/>
  <c r="L623" i="22"/>
  <c r="S623" i="22"/>
  <c r="J623" i="22"/>
  <c r="V623" i="22" s="1"/>
  <c r="AC623" i="22" s="1"/>
  <c r="O623" i="22"/>
  <c r="I626" i="22"/>
  <c r="M645" i="22"/>
  <c r="N645" i="22"/>
  <c r="L645" i="22"/>
  <c r="X645" i="22" s="1"/>
  <c r="AE645" i="22" s="1"/>
  <c r="S645" i="22"/>
  <c r="J645" i="22"/>
  <c r="P645" i="22"/>
  <c r="O645" i="22"/>
  <c r="U645" i="22" s="1"/>
  <c r="K654" i="22"/>
  <c r="W654" i="22" s="1"/>
  <c r="AD654" i="22" s="1"/>
  <c r="T655" i="22"/>
  <c r="L655" i="22"/>
  <c r="Q655" i="22"/>
  <c r="I655" i="22"/>
  <c r="O655" i="22"/>
  <c r="N655" i="22"/>
  <c r="K655" i="22"/>
  <c r="R655" i="22"/>
  <c r="P655" i="22"/>
  <c r="V655" i="22" s="1"/>
  <c r="AC655" i="22" s="1"/>
  <c r="T671" i="22"/>
  <c r="L671" i="22"/>
  <c r="Q671" i="22"/>
  <c r="I671" i="22"/>
  <c r="O671" i="22"/>
  <c r="N671" i="22"/>
  <c r="K671" i="22"/>
  <c r="J671" i="22"/>
  <c r="R671" i="22"/>
  <c r="P671" i="22"/>
  <c r="S679" i="22"/>
  <c r="Y679" i="22" s="1"/>
  <c r="AF679" i="22" s="1"/>
  <c r="O834" i="22"/>
  <c r="N834" i="22"/>
  <c r="M834" i="22"/>
  <c r="L834" i="22"/>
  <c r="K834" i="22"/>
  <c r="S834" i="22"/>
  <c r="I834" i="22"/>
  <c r="J834" i="22"/>
  <c r="R834" i="22"/>
  <c r="Q834" i="22"/>
  <c r="P834" i="22"/>
  <c r="T834" i="22"/>
  <c r="T581" i="22"/>
  <c r="Z581" i="22" s="1"/>
  <c r="AG581" i="22" s="1"/>
  <c r="L581" i="22"/>
  <c r="S581" i="22"/>
  <c r="K581" i="22"/>
  <c r="Q581" i="22"/>
  <c r="I581" i="22"/>
  <c r="T593" i="22"/>
  <c r="L593" i="22"/>
  <c r="S593" i="22"/>
  <c r="K593" i="22"/>
  <c r="Q593" i="22"/>
  <c r="I593" i="22"/>
  <c r="N593" i="22"/>
  <c r="N608" i="22"/>
  <c r="O622" i="22"/>
  <c r="P622" i="22"/>
  <c r="N622" i="22"/>
  <c r="Z622" i="22" s="1"/>
  <c r="AG622" i="22" s="1"/>
  <c r="L622" i="22"/>
  <c r="R622" i="22"/>
  <c r="I622" i="22"/>
  <c r="M625" i="22"/>
  <c r="Y625" i="22" s="1"/>
  <c r="AF625" i="22" s="1"/>
  <c r="P625" i="22"/>
  <c r="O625" i="22"/>
  <c r="L625" i="22"/>
  <c r="R625" i="22"/>
  <c r="I625" i="22"/>
  <c r="N626" i="22"/>
  <c r="O642" i="22"/>
  <c r="M642" i="22"/>
  <c r="L642" i="22"/>
  <c r="X642" i="22" s="1"/>
  <c r="AE642" i="22" s="1"/>
  <c r="S642" i="22"/>
  <c r="J642" i="22"/>
  <c r="P642" i="22"/>
  <c r="N642" i="22"/>
  <c r="S654" i="22"/>
  <c r="S795" i="22"/>
  <c r="K795" i="22"/>
  <c r="R795" i="22"/>
  <c r="J795" i="22"/>
  <c r="Q795" i="22"/>
  <c r="I795" i="22"/>
  <c r="O795" i="22"/>
  <c r="T795" i="22"/>
  <c r="P795" i="22"/>
  <c r="M795" i="22"/>
  <c r="N795" i="22"/>
  <c r="L795" i="22"/>
  <c r="Q811" i="22"/>
  <c r="I811" i="22"/>
  <c r="L811" i="22"/>
  <c r="T811" i="22"/>
  <c r="K811" i="22"/>
  <c r="S811" i="22"/>
  <c r="J811" i="22"/>
  <c r="P811" i="22"/>
  <c r="R811" i="22"/>
  <c r="N811" i="22"/>
  <c r="O811" i="22"/>
  <c r="M811" i="22"/>
  <c r="Q638" i="22"/>
  <c r="Q641" i="22"/>
  <c r="N648" i="22"/>
  <c r="S648" i="22"/>
  <c r="K648" i="22"/>
  <c r="R648" i="22"/>
  <c r="N656" i="22"/>
  <c r="S656" i="22"/>
  <c r="K656" i="22"/>
  <c r="R656" i="22"/>
  <c r="N664" i="22"/>
  <c r="S664" i="22"/>
  <c r="K664" i="22"/>
  <c r="R664" i="22"/>
  <c r="N670" i="22"/>
  <c r="N672" i="22"/>
  <c r="S672" i="22"/>
  <c r="K672" i="22"/>
  <c r="R672" i="22"/>
  <c r="X672" i="22" s="1"/>
  <c r="AE672" i="22" s="1"/>
  <c r="N678" i="22"/>
  <c r="N680" i="22"/>
  <c r="S680" i="22"/>
  <c r="K680" i="22"/>
  <c r="R680" i="22"/>
  <c r="X680" i="22" s="1"/>
  <c r="AE680" i="22" s="1"/>
  <c r="N686" i="22"/>
  <c r="V688" i="22"/>
  <c r="AC688" i="22" s="1"/>
  <c r="Q690" i="22"/>
  <c r="Q694" i="22"/>
  <c r="Q698" i="22"/>
  <c r="Q702" i="22"/>
  <c r="Q706" i="22"/>
  <c r="Q710" i="22"/>
  <c r="Q714" i="22"/>
  <c r="V716" i="22"/>
  <c r="AC716" i="22" s="1"/>
  <c r="Q718" i="22"/>
  <c r="V720" i="22"/>
  <c r="AC720" i="22" s="1"/>
  <c r="Q722" i="22"/>
  <c r="Q726" i="22"/>
  <c r="V728" i="22"/>
  <c r="AC728" i="22" s="1"/>
  <c r="Q730" i="22"/>
  <c r="Q736" i="22"/>
  <c r="I736" i="22"/>
  <c r="S736" i="22"/>
  <c r="J736" i="22"/>
  <c r="P736" i="22"/>
  <c r="M736" i="22"/>
  <c r="R738" i="22"/>
  <c r="N741" i="22"/>
  <c r="S741" i="22"/>
  <c r="K741" i="22"/>
  <c r="P741" i="22"/>
  <c r="M741" i="22"/>
  <c r="T741" i="22"/>
  <c r="I741" i="22"/>
  <c r="S751" i="22"/>
  <c r="Q807" i="22"/>
  <c r="I807" i="22"/>
  <c r="N807" i="22"/>
  <c r="Z807" i="22" s="1"/>
  <c r="AG807" i="22" s="1"/>
  <c r="M807" i="22"/>
  <c r="L807" i="22"/>
  <c r="S807" i="22"/>
  <c r="J807" i="22"/>
  <c r="R807" i="22"/>
  <c r="P807" i="22"/>
  <c r="K807" i="22"/>
  <c r="Q823" i="22"/>
  <c r="I823" i="22"/>
  <c r="N823" i="22"/>
  <c r="M823" i="22"/>
  <c r="L823" i="22"/>
  <c r="S823" i="22"/>
  <c r="J823" i="22"/>
  <c r="V823" i="22" s="1"/>
  <c r="AC823" i="22" s="1"/>
  <c r="T823" i="22"/>
  <c r="R823" i="22"/>
  <c r="O823" i="22"/>
  <c r="U823" i="22" s="1"/>
  <c r="O842" i="22"/>
  <c r="N842" i="22"/>
  <c r="Z842" i="22" s="1"/>
  <c r="AG842" i="22" s="1"/>
  <c r="M842" i="22"/>
  <c r="L842" i="22"/>
  <c r="K842" i="22"/>
  <c r="S842" i="22"/>
  <c r="I842" i="22"/>
  <c r="R842" i="22"/>
  <c r="Q842" i="22"/>
  <c r="J842" i="22"/>
  <c r="S854" i="22"/>
  <c r="K854" i="22"/>
  <c r="O854" i="22"/>
  <c r="N854" i="22"/>
  <c r="L854" i="22"/>
  <c r="J854" i="22"/>
  <c r="I854" i="22"/>
  <c r="R854" i="22"/>
  <c r="T854" i="22"/>
  <c r="Q854" i="22"/>
  <c r="W854" i="22" s="1"/>
  <c r="AD854" i="22" s="1"/>
  <c r="P854" i="22"/>
  <c r="P590" i="22"/>
  <c r="P594" i="22"/>
  <c r="P598" i="22"/>
  <c r="V598" i="22" s="1"/>
  <c r="AC598" i="22" s="1"/>
  <c r="P602" i="22"/>
  <c r="V602" i="22" s="1"/>
  <c r="AC602" i="22" s="1"/>
  <c r="P606" i="22"/>
  <c r="V606" i="22" s="1"/>
  <c r="AC606" i="22" s="1"/>
  <c r="P610" i="22"/>
  <c r="S616" i="22"/>
  <c r="K616" i="22"/>
  <c r="Q616" i="22"/>
  <c r="Q619" i="22"/>
  <c r="I619" i="22"/>
  <c r="R619" i="22"/>
  <c r="S632" i="22"/>
  <c r="Y632" i="22" s="1"/>
  <c r="AF632" i="22" s="1"/>
  <c r="K632" i="22"/>
  <c r="Q632" i="22"/>
  <c r="Q635" i="22"/>
  <c r="I635" i="22"/>
  <c r="R635" i="22"/>
  <c r="I638" i="22"/>
  <c r="U638" i="22" s="1"/>
  <c r="R638" i="22"/>
  <c r="I641" i="22"/>
  <c r="R641" i="22"/>
  <c r="I648" i="22"/>
  <c r="T648" i="22"/>
  <c r="I656" i="22"/>
  <c r="T656" i="22"/>
  <c r="I664" i="22"/>
  <c r="T664" i="22"/>
  <c r="I672" i="22"/>
  <c r="U672" i="22" s="1"/>
  <c r="T672" i="22"/>
  <c r="I680" i="22"/>
  <c r="T680" i="22"/>
  <c r="K736" i="22"/>
  <c r="S737" i="22"/>
  <c r="K737" i="22"/>
  <c r="P737" i="22"/>
  <c r="N737" i="22"/>
  <c r="T737" i="22"/>
  <c r="J737" i="22"/>
  <c r="J741" i="22"/>
  <c r="R743" i="22"/>
  <c r="J743" i="22"/>
  <c r="V743" i="22" s="1"/>
  <c r="AC743" i="22" s="1"/>
  <c r="O743" i="22"/>
  <c r="Q743" i="22"/>
  <c r="N743" i="22"/>
  <c r="K743" i="22"/>
  <c r="R763" i="22"/>
  <c r="J763" i="22"/>
  <c r="O763" i="22"/>
  <c r="L763" i="22"/>
  <c r="T763" i="22"/>
  <c r="I763" i="22"/>
  <c r="P763" i="22"/>
  <c r="S799" i="22"/>
  <c r="K799" i="22"/>
  <c r="R799" i="22"/>
  <c r="J799" i="22"/>
  <c r="Q799" i="22"/>
  <c r="I799" i="22"/>
  <c r="O799" i="22"/>
  <c r="P799" i="22"/>
  <c r="M799" i="22"/>
  <c r="L799" i="22"/>
  <c r="M800" i="22"/>
  <c r="T800" i="22"/>
  <c r="L800" i="22"/>
  <c r="X800" i="22" s="1"/>
  <c r="AE800" i="22" s="1"/>
  <c r="S800" i="22"/>
  <c r="K800" i="22"/>
  <c r="Q800" i="22"/>
  <c r="I800" i="22"/>
  <c r="P800" i="22"/>
  <c r="N800" i="22"/>
  <c r="J800" i="22"/>
  <c r="O807" i="22"/>
  <c r="Q819" i="22"/>
  <c r="I819" i="22"/>
  <c r="P819" i="22"/>
  <c r="O819" i="22"/>
  <c r="N819" i="22"/>
  <c r="L819" i="22"/>
  <c r="R819" i="22"/>
  <c r="K819" i="22"/>
  <c r="J819" i="22"/>
  <c r="K823" i="22"/>
  <c r="M829" i="22"/>
  <c r="T829" i="22"/>
  <c r="Z829" i="22" s="1"/>
  <c r="AG829" i="22" s="1"/>
  <c r="L829" i="22"/>
  <c r="Q829" i="22"/>
  <c r="P829" i="22"/>
  <c r="V829" i="22" s="1"/>
  <c r="AC829" i="22" s="1"/>
  <c r="O829" i="22"/>
  <c r="K829" i="22"/>
  <c r="I829" i="22"/>
  <c r="R829" i="22"/>
  <c r="P842" i="22"/>
  <c r="M854" i="22"/>
  <c r="T690" i="22"/>
  <c r="L690" i="22"/>
  <c r="R690" i="22"/>
  <c r="J690" i="22"/>
  <c r="O690" i="22"/>
  <c r="T694" i="22"/>
  <c r="L694" i="22"/>
  <c r="R694" i="22"/>
  <c r="J694" i="22"/>
  <c r="O694" i="22"/>
  <c r="T698" i="22"/>
  <c r="L698" i="22"/>
  <c r="R698" i="22"/>
  <c r="J698" i="22"/>
  <c r="O698" i="22"/>
  <c r="T702" i="22"/>
  <c r="L702" i="22"/>
  <c r="R702" i="22"/>
  <c r="J702" i="22"/>
  <c r="O702" i="22"/>
  <c r="T706" i="22"/>
  <c r="L706" i="22"/>
  <c r="R706" i="22"/>
  <c r="J706" i="22"/>
  <c r="O706" i="22"/>
  <c r="T710" i="22"/>
  <c r="L710" i="22"/>
  <c r="R710" i="22"/>
  <c r="J710" i="22"/>
  <c r="O710" i="22"/>
  <c r="T714" i="22"/>
  <c r="L714" i="22"/>
  <c r="R714" i="22"/>
  <c r="J714" i="22"/>
  <c r="O714" i="22"/>
  <c r="T718" i="22"/>
  <c r="L718" i="22"/>
  <c r="R718" i="22"/>
  <c r="J718" i="22"/>
  <c r="O718" i="22"/>
  <c r="T722" i="22"/>
  <c r="L722" i="22"/>
  <c r="R722" i="22"/>
  <c r="J722" i="22"/>
  <c r="O722" i="22"/>
  <c r="T726" i="22"/>
  <c r="L726" i="22"/>
  <c r="R726" i="22"/>
  <c r="J726" i="22"/>
  <c r="O726" i="22"/>
  <c r="T730" i="22"/>
  <c r="L730" i="22"/>
  <c r="R730" i="22"/>
  <c r="J730" i="22"/>
  <c r="O730" i="22"/>
  <c r="M738" i="22"/>
  <c r="L738" i="22"/>
  <c r="S738" i="22"/>
  <c r="J738" i="22"/>
  <c r="P738" i="22"/>
  <c r="N749" i="22"/>
  <c r="S749" i="22"/>
  <c r="K749" i="22"/>
  <c r="P749" i="22"/>
  <c r="V749" i="22" s="1"/>
  <c r="AC749" i="22" s="1"/>
  <c r="M749" i="22"/>
  <c r="T749" i="22"/>
  <c r="I749" i="22"/>
  <c r="U749" i="22" s="1"/>
  <c r="O789" i="22"/>
  <c r="N789" i="22"/>
  <c r="Z789" i="22" s="1"/>
  <c r="AG789" i="22" s="1"/>
  <c r="M789" i="22"/>
  <c r="S789" i="22"/>
  <c r="K789" i="22"/>
  <c r="R789" i="22"/>
  <c r="P789" i="22"/>
  <c r="L789" i="22"/>
  <c r="I789" i="22"/>
  <c r="M813" i="22"/>
  <c r="O813" i="22"/>
  <c r="U813" i="22" s="1"/>
  <c r="N813" i="22"/>
  <c r="Z813" i="22" s="1"/>
  <c r="AG813" i="22" s="1"/>
  <c r="L813" i="22"/>
  <c r="S813" i="22"/>
  <c r="J813" i="22"/>
  <c r="R813" i="22"/>
  <c r="Q813" i="22"/>
  <c r="K813" i="22"/>
  <c r="M837" i="22"/>
  <c r="T837" i="22"/>
  <c r="L837" i="22"/>
  <c r="Q837" i="22"/>
  <c r="P837" i="22"/>
  <c r="O837" i="22"/>
  <c r="U837" i="22" s="1"/>
  <c r="K837" i="22"/>
  <c r="S837" i="22"/>
  <c r="R837" i="22"/>
  <c r="J837" i="22"/>
  <c r="M841" i="22"/>
  <c r="T841" i="22"/>
  <c r="L841" i="22"/>
  <c r="K841" i="22"/>
  <c r="J841" i="22"/>
  <c r="S841" i="22"/>
  <c r="I841" i="22"/>
  <c r="U841" i="22" s="1"/>
  <c r="Q841" i="22"/>
  <c r="N841" i="22"/>
  <c r="R841" i="22"/>
  <c r="M849" i="22"/>
  <c r="T849" i="22"/>
  <c r="L849" i="22"/>
  <c r="K849" i="22"/>
  <c r="J849" i="22"/>
  <c r="S849" i="22"/>
  <c r="I849" i="22"/>
  <c r="Q849" i="22"/>
  <c r="R849" i="22"/>
  <c r="P849" i="22"/>
  <c r="O849" i="22"/>
  <c r="N849" i="22"/>
  <c r="O910" i="22"/>
  <c r="N910" i="22"/>
  <c r="Q910" i="22"/>
  <c r="I910" i="22"/>
  <c r="S910" i="22"/>
  <c r="R910" i="22"/>
  <c r="M910" i="22"/>
  <c r="L910" i="22"/>
  <c r="K910" i="22"/>
  <c r="T910" i="22"/>
  <c r="Z910" i="22" s="1"/>
  <c r="AG910" i="22" s="1"/>
  <c r="J910" i="22"/>
  <c r="P910" i="22"/>
  <c r="R670" i="22"/>
  <c r="J670" i="22"/>
  <c r="V670" i="22" s="1"/>
  <c r="AC670" i="22" s="1"/>
  <c r="O670" i="22"/>
  <c r="S670" i="22"/>
  <c r="R678" i="22"/>
  <c r="J678" i="22"/>
  <c r="V678" i="22" s="1"/>
  <c r="AC678" i="22" s="1"/>
  <c r="O678" i="22"/>
  <c r="S678" i="22"/>
  <c r="R686" i="22"/>
  <c r="J686" i="22"/>
  <c r="V686" i="22" s="1"/>
  <c r="AC686" i="22" s="1"/>
  <c r="O686" i="22"/>
  <c r="S686" i="22"/>
  <c r="I690" i="22"/>
  <c r="I694" i="22"/>
  <c r="I698" i="22"/>
  <c r="I702" i="22"/>
  <c r="I706" i="22"/>
  <c r="I710" i="22"/>
  <c r="I714" i="22"/>
  <c r="I718" i="22"/>
  <c r="I722" i="22"/>
  <c r="I726" i="22"/>
  <c r="I730" i="22"/>
  <c r="T748" i="22"/>
  <c r="L748" i="22"/>
  <c r="Q748" i="22"/>
  <c r="I748" i="22"/>
  <c r="N748" i="22"/>
  <c r="K748" i="22"/>
  <c r="R748" i="22"/>
  <c r="R751" i="22"/>
  <c r="J751" i="22"/>
  <c r="O751" i="22"/>
  <c r="Q751" i="22"/>
  <c r="N751" i="22"/>
  <c r="Z751" i="22" s="1"/>
  <c r="AG751" i="22" s="1"/>
  <c r="K751" i="22"/>
  <c r="T772" i="22"/>
  <c r="Z772" i="22" s="1"/>
  <c r="AG772" i="22" s="1"/>
  <c r="L772" i="22"/>
  <c r="S772" i="22"/>
  <c r="K772" i="22"/>
  <c r="Q772" i="22"/>
  <c r="I772" i="22"/>
  <c r="O772" i="22"/>
  <c r="M772" i="22"/>
  <c r="R779" i="22"/>
  <c r="J779" i="22"/>
  <c r="Q779" i="22"/>
  <c r="I779" i="22"/>
  <c r="O779" i="22"/>
  <c r="K779" i="22"/>
  <c r="T779" i="22"/>
  <c r="N779" i="22"/>
  <c r="J789" i="22"/>
  <c r="O826" i="22"/>
  <c r="N826" i="22"/>
  <c r="M826" i="22"/>
  <c r="L826" i="22"/>
  <c r="X826" i="22" s="1"/>
  <c r="AE826" i="22" s="1"/>
  <c r="S826" i="22"/>
  <c r="J826" i="22"/>
  <c r="T826" i="22"/>
  <c r="Q826" i="22"/>
  <c r="P826" i="22"/>
  <c r="I826" i="22"/>
  <c r="Q853" i="22"/>
  <c r="I853" i="22"/>
  <c r="M853" i="22"/>
  <c r="Y853" i="22" s="1"/>
  <c r="AF853" i="22" s="1"/>
  <c r="T853" i="22"/>
  <c r="L853" i="22"/>
  <c r="P853" i="22"/>
  <c r="O853" i="22"/>
  <c r="N853" i="22"/>
  <c r="J853" i="22"/>
  <c r="K853" i="22"/>
  <c r="W859" i="22"/>
  <c r="AD859" i="22" s="1"/>
  <c r="M555" i="22"/>
  <c r="M559" i="22"/>
  <c r="M563" i="22"/>
  <c r="M567" i="22"/>
  <c r="M571" i="22"/>
  <c r="Y571" i="22" s="1"/>
  <c r="AF571" i="22" s="1"/>
  <c r="M575" i="22"/>
  <c r="M579" i="22"/>
  <c r="M583" i="22"/>
  <c r="M587" i="22"/>
  <c r="Y587" i="22" s="1"/>
  <c r="AF587" i="22" s="1"/>
  <c r="K590" i="22"/>
  <c r="S590" i="22"/>
  <c r="M591" i="22"/>
  <c r="K594" i="22"/>
  <c r="S594" i="22"/>
  <c r="M595" i="22"/>
  <c r="Y595" i="22" s="1"/>
  <c r="AF595" i="22" s="1"/>
  <c r="K598" i="22"/>
  <c r="W598" i="22" s="1"/>
  <c r="AD598" i="22" s="1"/>
  <c r="S598" i="22"/>
  <c r="M599" i="22"/>
  <c r="K602" i="22"/>
  <c r="S602" i="22"/>
  <c r="M603" i="22"/>
  <c r="K606" i="22"/>
  <c r="S606" i="22"/>
  <c r="M607" i="22"/>
  <c r="Y607" i="22" s="1"/>
  <c r="AF607" i="22" s="1"/>
  <c r="K610" i="22"/>
  <c r="S610" i="22"/>
  <c r="Q614" i="22"/>
  <c r="L616" i="22"/>
  <c r="X616" i="22" s="1"/>
  <c r="AE616" i="22" s="1"/>
  <c r="Q617" i="22"/>
  <c r="N618" i="22"/>
  <c r="Z618" i="22" s="1"/>
  <c r="AG618" i="22" s="1"/>
  <c r="L619" i="22"/>
  <c r="O621" i="22"/>
  <c r="Q630" i="22"/>
  <c r="W630" i="22" s="1"/>
  <c r="L632" i="22"/>
  <c r="Q633" i="22"/>
  <c r="N634" i="22"/>
  <c r="L635" i="22"/>
  <c r="O637" i="22"/>
  <c r="L638" i="22"/>
  <c r="L641" i="22"/>
  <c r="Q646" i="22"/>
  <c r="M648" i="22"/>
  <c r="N652" i="22"/>
  <c r="S652" i="22"/>
  <c r="Y652" i="22" s="1"/>
  <c r="AF652" i="22" s="1"/>
  <c r="K652" i="22"/>
  <c r="R652" i="22"/>
  <c r="X652" i="22" s="1"/>
  <c r="AE652" i="22" s="1"/>
  <c r="M656" i="22"/>
  <c r="N660" i="22"/>
  <c r="S660" i="22"/>
  <c r="Y660" i="22" s="1"/>
  <c r="AF660" i="22" s="1"/>
  <c r="K660" i="22"/>
  <c r="W660" i="22" s="1"/>
  <c r="AD660" i="22" s="1"/>
  <c r="R660" i="22"/>
  <c r="X660" i="22" s="1"/>
  <c r="AE660" i="22" s="1"/>
  <c r="M664" i="22"/>
  <c r="N668" i="22"/>
  <c r="S668" i="22"/>
  <c r="Y668" i="22" s="1"/>
  <c r="AF668" i="22" s="1"/>
  <c r="K668" i="22"/>
  <c r="W668" i="22" s="1"/>
  <c r="R668" i="22"/>
  <c r="I670" i="22"/>
  <c r="T670" i="22"/>
  <c r="M672" i="22"/>
  <c r="N676" i="22"/>
  <c r="S676" i="22"/>
  <c r="K676" i="22"/>
  <c r="R676" i="22"/>
  <c r="I678" i="22"/>
  <c r="T678" i="22"/>
  <c r="M680" i="22"/>
  <c r="N684" i="22"/>
  <c r="S684" i="22"/>
  <c r="K684" i="22"/>
  <c r="R684" i="22"/>
  <c r="X684" i="22" s="1"/>
  <c r="AE684" i="22" s="1"/>
  <c r="I686" i="22"/>
  <c r="T686" i="22"/>
  <c r="K690" i="22"/>
  <c r="K694" i="22"/>
  <c r="K698" i="22"/>
  <c r="K702" i="22"/>
  <c r="K706" i="22"/>
  <c r="K710" i="22"/>
  <c r="K714" i="22"/>
  <c r="K718" i="22"/>
  <c r="K722" i="22"/>
  <c r="K726" i="22"/>
  <c r="K730" i="22"/>
  <c r="O736" i="22"/>
  <c r="M737" i="22"/>
  <c r="K738" i="22"/>
  <c r="Q741" i="22"/>
  <c r="M743" i="22"/>
  <c r="J748" i="22"/>
  <c r="L749" i="22"/>
  <c r="I751" i="22"/>
  <c r="N757" i="22"/>
  <c r="S757" i="22"/>
  <c r="K757" i="22"/>
  <c r="P757" i="22"/>
  <c r="V757" i="22" s="1"/>
  <c r="AC757" i="22" s="1"/>
  <c r="M757" i="22"/>
  <c r="T757" i="22"/>
  <c r="I757" i="22"/>
  <c r="N763" i="22"/>
  <c r="T768" i="22"/>
  <c r="L768" i="22"/>
  <c r="S768" i="22"/>
  <c r="K768" i="22"/>
  <c r="Q768" i="22"/>
  <c r="I768" i="22"/>
  <c r="U768" i="22" s="1"/>
  <c r="N768" i="22"/>
  <c r="J768" i="22"/>
  <c r="V768" i="22" s="1"/>
  <c r="AC768" i="22" s="1"/>
  <c r="R768" i="22"/>
  <c r="J772" i="22"/>
  <c r="L779" i="22"/>
  <c r="N781" i="22"/>
  <c r="Z781" i="22" s="1"/>
  <c r="AG781" i="22" s="1"/>
  <c r="M781" i="22"/>
  <c r="S781" i="22"/>
  <c r="K781" i="22"/>
  <c r="L781" i="22"/>
  <c r="I781" i="22"/>
  <c r="Q781" i="22"/>
  <c r="Q789" i="22"/>
  <c r="P813" i="22"/>
  <c r="T819" i="22"/>
  <c r="K826" i="22"/>
  <c r="S829" i="22"/>
  <c r="N837" i="22"/>
  <c r="P841" i="22"/>
  <c r="R853" i="22"/>
  <c r="S866" i="22"/>
  <c r="K866" i="22"/>
  <c r="R866" i="22"/>
  <c r="X866" i="22" s="1"/>
  <c r="AE866" i="22" s="1"/>
  <c r="J866" i="22"/>
  <c r="O866" i="22"/>
  <c r="N866" i="22"/>
  <c r="Q866" i="22"/>
  <c r="P866" i="22"/>
  <c r="M866" i="22"/>
  <c r="I866" i="22"/>
  <c r="T866" i="22"/>
  <c r="M590" i="22"/>
  <c r="M594" i="22"/>
  <c r="M598" i="22"/>
  <c r="M602" i="22"/>
  <c r="M606" i="22"/>
  <c r="M610" i="22"/>
  <c r="N616" i="22"/>
  <c r="Z616" i="22" s="1"/>
  <c r="AG616" i="22" s="1"/>
  <c r="Q618" i="22"/>
  <c r="W618" i="22" s="1"/>
  <c r="AD618" i="22" s="1"/>
  <c r="N619" i="22"/>
  <c r="Q621" i="22"/>
  <c r="W621" i="22" s="1"/>
  <c r="AD621" i="22" s="1"/>
  <c r="N632" i="22"/>
  <c r="Q634" i="22"/>
  <c r="W634" i="22" s="1"/>
  <c r="AD634" i="22" s="1"/>
  <c r="N635" i="22"/>
  <c r="Z635" i="22" s="1"/>
  <c r="AG635" i="22" s="1"/>
  <c r="Q637" i="22"/>
  <c r="N638" i="22"/>
  <c r="Z638" i="22" s="1"/>
  <c r="AG638" i="22" s="1"/>
  <c r="O641" i="22"/>
  <c r="P648" i="22"/>
  <c r="U649" i="22"/>
  <c r="T651" i="22"/>
  <c r="Z651" i="22" s="1"/>
  <c r="AG651" i="22" s="1"/>
  <c r="L651" i="22"/>
  <c r="Q651" i="22"/>
  <c r="I651" i="22"/>
  <c r="U651" i="22" s="1"/>
  <c r="S651" i="22"/>
  <c r="P656" i="22"/>
  <c r="T659" i="22"/>
  <c r="Z659" i="22" s="1"/>
  <c r="AG659" i="22" s="1"/>
  <c r="L659" i="22"/>
  <c r="Q659" i="22"/>
  <c r="W659" i="22" s="1"/>
  <c r="AD659" i="22" s="1"/>
  <c r="I659" i="22"/>
  <c r="S659" i="22"/>
  <c r="Y659" i="22" s="1"/>
  <c r="AF659" i="22" s="1"/>
  <c r="P664" i="22"/>
  <c r="T667" i="22"/>
  <c r="Z667" i="22" s="1"/>
  <c r="AG667" i="22" s="1"/>
  <c r="L667" i="22"/>
  <c r="Q667" i="22"/>
  <c r="W667" i="22" s="1"/>
  <c r="AD667" i="22" s="1"/>
  <c r="I667" i="22"/>
  <c r="U667" i="22" s="1"/>
  <c r="S667" i="22"/>
  <c r="Y667" i="22" s="1"/>
  <c r="AF667" i="22" s="1"/>
  <c r="L670" i="22"/>
  <c r="P672" i="22"/>
  <c r="V672" i="22" s="1"/>
  <c r="AC672" i="22" s="1"/>
  <c r="T675" i="22"/>
  <c r="Z675" i="22" s="1"/>
  <c r="AG675" i="22" s="1"/>
  <c r="L675" i="22"/>
  <c r="Q675" i="22"/>
  <c r="W675" i="22" s="1"/>
  <c r="AD675" i="22" s="1"/>
  <c r="I675" i="22"/>
  <c r="U675" i="22" s="1"/>
  <c r="S675" i="22"/>
  <c r="L678" i="22"/>
  <c r="P680" i="22"/>
  <c r="V680" i="22" s="1"/>
  <c r="AC680" i="22" s="1"/>
  <c r="T683" i="22"/>
  <c r="L683" i="22"/>
  <c r="X683" i="22" s="1"/>
  <c r="AE683" i="22" s="1"/>
  <c r="Q683" i="22"/>
  <c r="I683" i="22"/>
  <c r="S683" i="22"/>
  <c r="Y683" i="22" s="1"/>
  <c r="AF683" i="22" s="1"/>
  <c r="L686" i="22"/>
  <c r="N690" i="22"/>
  <c r="N694" i="22"/>
  <c r="N698" i="22"/>
  <c r="N702" i="22"/>
  <c r="N706" i="22"/>
  <c r="N710" i="22"/>
  <c r="N714" i="22"/>
  <c r="N718" i="22"/>
  <c r="N722" i="22"/>
  <c r="N726" i="22"/>
  <c r="N730" i="22"/>
  <c r="Q732" i="22"/>
  <c r="I732" i="22"/>
  <c r="L732" i="22"/>
  <c r="S732" i="22"/>
  <c r="Y732" i="22" s="1"/>
  <c r="AF732" i="22" s="1"/>
  <c r="J732" i="22"/>
  <c r="O732" i="22"/>
  <c r="S733" i="22"/>
  <c r="K733" i="22"/>
  <c r="W733" i="22" s="1"/>
  <c r="AD733" i="22" s="1"/>
  <c r="R733" i="22"/>
  <c r="X733" i="22" s="1"/>
  <c r="AE733" i="22" s="1"/>
  <c r="I733" i="22"/>
  <c r="P733" i="22"/>
  <c r="M733" i="22"/>
  <c r="T736" i="22"/>
  <c r="Z736" i="22" s="1"/>
  <c r="AG736" i="22" s="1"/>
  <c r="Q737" i="22"/>
  <c r="O738" i="22"/>
  <c r="U738" i="22" s="1"/>
  <c r="S743" i="22"/>
  <c r="O748" i="22"/>
  <c r="Q749" i="22"/>
  <c r="M751" i="22"/>
  <c r="S763" i="22"/>
  <c r="Y763" i="22" s="1"/>
  <c r="AF763" i="22" s="1"/>
  <c r="N765" i="22"/>
  <c r="S765" i="22"/>
  <c r="K765" i="22"/>
  <c r="P765" i="22"/>
  <c r="M765" i="22"/>
  <c r="T765" i="22"/>
  <c r="I765" i="22"/>
  <c r="P772" i="22"/>
  <c r="P779" i="22"/>
  <c r="M796" i="22"/>
  <c r="T796" i="22"/>
  <c r="L796" i="22"/>
  <c r="S796" i="22"/>
  <c r="K796" i="22"/>
  <c r="Q796" i="22"/>
  <c r="I796" i="22"/>
  <c r="U796" i="22" s="1"/>
  <c r="R796" i="22"/>
  <c r="P796" i="22"/>
  <c r="N796" i="22"/>
  <c r="S816" i="22"/>
  <c r="K816" i="22"/>
  <c r="P816" i="22"/>
  <c r="O816" i="22"/>
  <c r="N816" i="22"/>
  <c r="L816" i="22"/>
  <c r="X816" i="22" s="1"/>
  <c r="AE816" i="22" s="1"/>
  <c r="T816" i="22"/>
  <c r="Q816" i="22"/>
  <c r="M816" i="22"/>
  <c r="I816" i="22"/>
  <c r="M845" i="22"/>
  <c r="Y845" i="22" s="1"/>
  <c r="AF845" i="22" s="1"/>
  <c r="T845" i="22"/>
  <c r="L845" i="22"/>
  <c r="Q845" i="22"/>
  <c r="P845" i="22"/>
  <c r="O845" i="22"/>
  <c r="K845" i="22"/>
  <c r="R845" i="22"/>
  <c r="J845" i="22"/>
  <c r="I845" i="22"/>
  <c r="S612" i="22"/>
  <c r="Y612" i="22" s="1"/>
  <c r="AF612" i="22" s="1"/>
  <c r="K612" i="22"/>
  <c r="Q612" i="22"/>
  <c r="Q615" i="22"/>
  <c r="W615" i="22" s="1"/>
  <c r="AD615" i="22" s="1"/>
  <c r="I615" i="22"/>
  <c r="R615" i="22"/>
  <c r="X615" i="22" s="1"/>
  <c r="AE615" i="22" s="1"/>
  <c r="O616" i="22"/>
  <c r="I618" i="22"/>
  <c r="R618" i="22"/>
  <c r="O619" i="22"/>
  <c r="I621" i="22"/>
  <c r="R621" i="22"/>
  <c r="X621" i="22" s="1"/>
  <c r="AE621" i="22" s="1"/>
  <c r="S628" i="22"/>
  <c r="Y628" i="22" s="1"/>
  <c r="AF628" i="22" s="1"/>
  <c r="K628" i="22"/>
  <c r="Q628" i="22"/>
  <c r="Q631" i="22"/>
  <c r="I631" i="22"/>
  <c r="R631" i="22"/>
  <c r="O632" i="22"/>
  <c r="U632" i="22" s="1"/>
  <c r="I634" i="22"/>
  <c r="R634" i="22"/>
  <c r="X634" i="22" s="1"/>
  <c r="AE634" i="22" s="1"/>
  <c r="O635" i="22"/>
  <c r="I637" i="22"/>
  <c r="R637" i="22"/>
  <c r="P638" i="22"/>
  <c r="V638" i="22" s="1"/>
  <c r="AC638" i="22" s="1"/>
  <c r="P641" i="22"/>
  <c r="S644" i="22"/>
  <c r="K644" i="22"/>
  <c r="Q644" i="22"/>
  <c r="Q647" i="22"/>
  <c r="W647" i="22" s="1"/>
  <c r="AD647" i="22" s="1"/>
  <c r="I647" i="22"/>
  <c r="U647" i="22" s="1"/>
  <c r="R647" i="22"/>
  <c r="X647" i="22" s="1"/>
  <c r="AE647" i="22" s="1"/>
  <c r="Q648" i="22"/>
  <c r="R650" i="22"/>
  <c r="J650" i="22"/>
  <c r="O650" i="22"/>
  <c r="S650" i="22"/>
  <c r="Y650" i="22" s="1"/>
  <c r="AF650" i="22" s="1"/>
  <c r="J651" i="22"/>
  <c r="V651" i="22" s="1"/>
  <c r="AC651" i="22" s="1"/>
  <c r="Q656" i="22"/>
  <c r="R658" i="22"/>
  <c r="X658" i="22" s="1"/>
  <c r="AE658" i="22" s="1"/>
  <c r="J658" i="22"/>
  <c r="O658" i="22"/>
  <c r="S658" i="22"/>
  <c r="Y658" i="22" s="1"/>
  <c r="AF658" i="22" s="1"/>
  <c r="J659" i="22"/>
  <c r="V659" i="22" s="1"/>
  <c r="AC659" i="22" s="1"/>
  <c r="Q664" i="22"/>
  <c r="R666" i="22"/>
  <c r="J666" i="22"/>
  <c r="O666" i="22"/>
  <c r="S666" i="22"/>
  <c r="J667" i="22"/>
  <c r="V667" i="22" s="1"/>
  <c r="AC667" i="22" s="1"/>
  <c r="M670" i="22"/>
  <c r="Q672" i="22"/>
  <c r="R674" i="22"/>
  <c r="J674" i="22"/>
  <c r="O674" i="22"/>
  <c r="S674" i="22"/>
  <c r="Y674" i="22" s="1"/>
  <c r="AF674" i="22" s="1"/>
  <c r="J675" i="22"/>
  <c r="M678" i="22"/>
  <c r="Q680" i="22"/>
  <c r="R682" i="22"/>
  <c r="X682" i="22" s="1"/>
  <c r="AE682" i="22" s="1"/>
  <c r="J682" i="22"/>
  <c r="O682" i="22"/>
  <c r="S682" i="22"/>
  <c r="J683" i="22"/>
  <c r="M686" i="22"/>
  <c r="P690" i="22"/>
  <c r="P694" i="22"/>
  <c r="Z697" i="22"/>
  <c r="AG697" i="22" s="1"/>
  <c r="P698" i="22"/>
  <c r="P702" i="22"/>
  <c r="Z705" i="22"/>
  <c r="AG705" i="22" s="1"/>
  <c r="P706" i="22"/>
  <c r="P710" i="22"/>
  <c r="P714" i="22"/>
  <c r="X716" i="22"/>
  <c r="AE716" i="22" s="1"/>
  <c r="P718" i="22"/>
  <c r="X720" i="22"/>
  <c r="AE720" i="22" s="1"/>
  <c r="P722" i="22"/>
  <c r="X724" i="22"/>
  <c r="AE724" i="22" s="1"/>
  <c r="P726" i="22"/>
  <c r="P730" i="22"/>
  <c r="K732" i="22"/>
  <c r="J733" i="22"/>
  <c r="M734" i="22"/>
  <c r="O734" i="22"/>
  <c r="L734" i="22"/>
  <c r="R734" i="22"/>
  <c r="I734" i="22"/>
  <c r="O735" i="22"/>
  <c r="L735" i="22"/>
  <c r="X735" i="22" s="1"/>
  <c r="AE735" i="22" s="1"/>
  <c r="S735" i="22"/>
  <c r="Y735" i="22" s="1"/>
  <c r="AF735" i="22" s="1"/>
  <c r="J735" i="22"/>
  <c r="P735" i="22"/>
  <c r="R737" i="22"/>
  <c r="X737" i="22" s="1"/>
  <c r="AE737" i="22" s="1"/>
  <c r="Q738" i="22"/>
  <c r="Q740" i="22"/>
  <c r="I740" i="22"/>
  <c r="P740" i="22"/>
  <c r="N740" i="22"/>
  <c r="T740" i="22"/>
  <c r="K740" i="22"/>
  <c r="T743" i="22"/>
  <c r="U746" i="22"/>
  <c r="P748" i="22"/>
  <c r="R749" i="22"/>
  <c r="P751" i="22"/>
  <c r="R755" i="22"/>
  <c r="J755" i="22"/>
  <c r="O755" i="22"/>
  <c r="L755" i="22"/>
  <c r="T755" i="22"/>
  <c r="I755" i="22"/>
  <c r="P755" i="22"/>
  <c r="T764" i="22"/>
  <c r="L764" i="22"/>
  <c r="Q764" i="22"/>
  <c r="I764" i="22"/>
  <c r="N764" i="22"/>
  <c r="K764" i="22"/>
  <c r="R764" i="22"/>
  <c r="J765" i="22"/>
  <c r="Z766" i="22"/>
  <c r="AG766" i="22" s="1"/>
  <c r="R767" i="22"/>
  <c r="J767" i="22"/>
  <c r="Q767" i="22"/>
  <c r="O767" i="22"/>
  <c r="U767" i="22" s="1"/>
  <c r="S767" i="22"/>
  <c r="N767" i="22"/>
  <c r="K767" i="22"/>
  <c r="R771" i="22"/>
  <c r="J771" i="22"/>
  <c r="Q771" i="22"/>
  <c r="I771" i="22"/>
  <c r="O771" i="22"/>
  <c r="T771" i="22"/>
  <c r="P771" i="22"/>
  <c r="L771" i="22"/>
  <c r="R772" i="22"/>
  <c r="N773" i="22"/>
  <c r="M773" i="22"/>
  <c r="S773" i="22"/>
  <c r="K773" i="22"/>
  <c r="I773" i="22"/>
  <c r="R773" i="22"/>
  <c r="O773" i="22"/>
  <c r="S779" i="22"/>
  <c r="Y779" i="22" s="1"/>
  <c r="AF779" i="22" s="1"/>
  <c r="T780" i="22"/>
  <c r="Z780" i="22" s="1"/>
  <c r="AG780" i="22" s="1"/>
  <c r="L780" i="22"/>
  <c r="S780" i="22"/>
  <c r="Y780" i="22" s="1"/>
  <c r="AF780" i="22" s="1"/>
  <c r="K780" i="22"/>
  <c r="Q780" i="22"/>
  <c r="I780" i="22"/>
  <c r="R780" i="22"/>
  <c r="O780" i="22"/>
  <c r="J780" i="22"/>
  <c r="N785" i="22"/>
  <c r="M785" i="22"/>
  <c r="S785" i="22"/>
  <c r="K785" i="22"/>
  <c r="O785" i="22"/>
  <c r="J785" i="22"/>
  <c r="I785" i="22"/>
  <c r="R785" i="22"/>
  <c r="J796" i="22"/>
  <c r="S808" i="22"/>
  <c r="K808" i="22"/>
  <c r="L808" i="22"/>
  <c r="T808" i="22"/>
  <c r="Z808" i="22" s="1"/>
  <c r="AG808" i="22" s="1"/>
  <c r="J808" i="22"/>
  <c r="R808" i="22"/>
  <c r="I808" i="22"/>
  <c r="P808" i="22"/>
  <c r="M808" i="22"/>
  <c r="Q808" i="22"/>
  <c r="W808" i="22" s="1"/>
  <c r="AD808" i="22" s="1"/>
  <c r="J816" i="22"/>
  <c r="M833" i="22"/>
  <c r="T833" i="22"/>
  <c r="L833" i="22"/>
  <c r="K833" i="22"/>
  <c r="J833" i="22"/>
  <c r="V833" i="22" s="1"/>
  <c r="AC833" i="22" s="1"/>
  <c r="S833" i="22"/>
  <c r="I833" i="22"/>
  <c r="Q833" i="22"/>
  <c r="R833" i="22"/>
  <c r="O833" i="22"/>
  <c r="N833" i="22"/>
  <c r="N845" i="22"/>
  <c r="O898" i="22"/>
  <c r="N898" i="22"/>
  <c r="Q898" i="22"/>
  <c r="I898" i="22"/>
  <c r="S898" i="22"/>
  <c r="R898" i="22"/>
  <c r="M898" i="22"/>
  <c r="L898" i="22"/>
  <c r="K898" i="22"/>
  <c r="T898" i="22"/>
  <c r="Z898" i="22" s="1"/>
  <c r="AG898" i="22" s="1"/>
  <c r="J898" i="22"/>
  <c r="P898" i="22"/>
  <c r="M649" i="22"/>
  <c r="M653" i="22"/>
  <c r="M657" i="22"/>
  <c r="M661" i="22"/>
  <c r="M665" i="22"/>
  <c r="M669" i="22"/>
  <c r="M673" i="22"/>
  <c r="M677" i="22"/>
  <c r="Y677" i="22" s="1"/>
  <c r="AF677" i="22" s="1"/>
  <c r="M681" i="22"/>
  <c r="M685" i="22"/>
  <c r="Y685" i="22" s="1"/>
  <c r="AF685" i="22" s="1"/>
  <c r="K688" i="22"/>
  <c r="S688" i="22"/>
  <c r="Y688" i="22" s="1"/>
  <c r="AF688" i="22" s="1"/>
  <c r="M689" i="22"/>
  <c r="K692" i="22"/>
  <c r="S692" i="22"/>
  <c r="Y692" i="22" s="1"/>
  <c r="AF692" i="22" s="1"/>
  <c r="M693" i="22"/>
  <c r="K696" i="22"/>
  <c r="W696" i="22" s="1"/>
  <c r="AD696" i="22" s="1"/>
  <c r="S696" i="22"/>
  <c r="Y696" i="22" s="1"/>
  <c r="AF696" i="22" s="1"/>
  <c r="M697" i="22"/>
  <c r="K700" i="22"/>
  <c r="S700" i="22"/>
  <c r="M701" i="22"/>
  <c r="Y701" i="22" s="1"/>
  <c r="AF701" i="22" s="1"/>
  <c r="K704" i="22"/>
  <c r="S704" i="22"/>
  <c r="M705" i="22"/>
  <c r="Y705" i="22" s="1"/>
  <c r="AF705" i="22" s="1"/>
  <c r="K708" i="22"/>
  <c r="S708" i="22"/>
  <c r="M709" i="22"/>
  <c r="K712" i="22"/>
  <c r="S712" i="22"/>
  <c r="Y712" i="22" s="1"/>
  <c r="AF712" i="22" s="1"/>
  <c r="M713" i="22"/>
  <c r="K716" i="22"/>
  <c r="S716" i="22"/>
  <c r="M717" i="22"/>
  <c r="K720" i="22"/>
  <c r="S720" i="22"/>
  <c r="M721" i="22"/>
  <c r="K724" i="22"/>
  <c r="S724" i="22"/>
  <c r="Y724" i="22" s="1"/>
  <c r="AF724" i="22" s="1"/>
  <c r="M725" i="22"/>
  <c r="K728" i="22"/>
  <c r="W728" i="22" s="1"/>
  <c r="AD728" i="22" s="1"/>
  <c r="S728" i="22"/>
  <c r="Y728" i="22" s="1"/>
  <c r="AF728" i="22" s="1"/>
  <c r="M729" i="22"/>
  <c r="Y729" i="22" s="1"/>
  <c r="AF729" i="22" s="1"/>
  <c r="M739" i="22"/>
  <c r="M744" i="22"/>
  <c r="M752" i="22"/>
  <c r="M760" i="22"/>
  <c r="L769" i="22"/>
  <c r="T776" i="22"/>
  <c r="Z776" i="22" s="1"/>
  <c r="AG776" i="22" s="1"/>
  <c r="L776" i="22"/>
  <c r="X776" i="22" s="1"/>
  <c r="AE776" i="22" s="1"/>
  <c r="S776" i="22"/>
  <c r="K776" i="22"/>
  <c r="Q776" i="22"/>
  <c r="I776" i="22"/>
  <c r="O801" i="22"/>
  <c r="U801" i="22" s="1"/>
  <c r="N801" i="22"/>
  <c r="Z801" i="22" s="1"/>
  <c r="AG801" i="22" s="1"/>
  <c r="M801" i="22"/>
  <c r="S801" i="22"/>
  <c r="K801" i="22"/>
  <c r="O810" i="22"/>
  <c r="U810" i="22" s="1"/>
  <c r="N810" i="22"/>
  <c r="M810" i="22"/>
  <c r="L810" i="22"/>
  <c r="S810" i="22"/>
  <c r="J810" i="22"/>
  <c r="V810" i="22" s="1"/>
  <c r="AC810" i="22" s="1"/>
  <c r="S820" i="22"/>
  <c r="K820" i="22"/>
  <c r="W820" i="22" s="1"/>
  <c r="AD820" i="22" s="1"/>
  <c r="N820" i="22"/>
  <c r="M820" i="22"/>
  <c r="L820" i="22"/>
  <c r="R820" i="22"/>
  <c r="I820" i="22"/>
  <c r="U820" i="22" s="1"/>
  <c r="M897" i="22"/>
  <c r="T897" i="22"/>
  <c r="L897" i="22"/>
  <c r="O897" i="22"/>
  <c r="J897" i="22"/>
  <c r="I897" i="22"/>
  <c r="R897" i="22"/>
  <c r="Q897" i="22"/>
  <c r="P897" i="22"/>
  <c r="S897" i="22"/>
  <c r="K897" i="22"/>
  <c r="M909" i="22"/>
  <c r="T909" i="22"/>
  <c r="Z909" i="22" s="1"/>
  <c r="AG909" i="22" s="1"/>
  <c r="L909" i="22"/>
  <c r="O909" i="22"/>
  <c r="J909" i="22"/>
  <c r="I909" i="22"/>
  <c r="R909" i="22"/>
  <c r="Q909" i="22"/>
  <c r="P909" i="22"/>
  <c r="S909" i="22"/>
  <c r="K909" i="22"/>
  <c r="S874" i="22"/>
  <c r="K874" i="22"/>
  <c r="R874" i="22"/>
  <c r="X874" i="22" s="1"/>
  <c r="AE874" i="22" s="1"/>
  <c r="J874" i="22"/>
  <c r="O874" i="22"/>
  <c r="N874" i="22"/>
  <c r="T874" i="22"/>
  <c r="Q874" i="22"/>
  <c r="M874" i="22"/>
  <c r="AB886" i="22"/>
  <c r="M889" i="22"/>
  <c r="Y889" i="22" s="1"/>
  <c r="AF889" i="22" s="1"/>
  <c r="O889" i="22"/>
  <c r="U889" i="22" s="1"/>
  <c r="Q889" i="22"/>
  <c r="P889" i="22"/>
  <c r="L889" i="22"/>
  <c r="K889" i="22"/>
  <c r="T889" i="22"/>
  <c r="J889" i="22"/>
  <c r="R889" i="22"/>
  <c r="N897" i="22"/>
  <c r="R787" i="22"/>
  <c r="J787" i="22"/>
  <c r="Q787" i="22"/>
  <c r="I787" i="22"/>
  <c r="O787" i="22"/>
  <c r="O793" i="22"/>
  <c r="N793" i="22"/>
  <c r="M793" i="22"/>
  <c r="S793" i="22"/>
  <c r="K793" i="22"/>
  <c r="S836" i="22"/>
  <c r="Y836" i="22" s="1"/>
  <c r="AF836" i="22" s="1"/>
  <c r="K836" i="22"/>
  <c r="R836" i="22"/>
  <c r="J836" i="22"/>
  <c r="P836" i="22"/>
  <c r="O836" i="22"/>
  <c r="N836" i="22"/>
  <c r="L836" i="22"/>
  <c r="O850" i="22"/>
  <c r="N850" i="22"/>
  <c r="M850" i="22"/>
  <c r="L850" i="22"/>
  <c r="X850" i="22" s="1"/>
  <c r="AE850" i="22" s="1"/>
  <c r="K850" i="22"/>
  <c r="S850" i="22"/>
  <c r="I850" i="22"/>
  <c r="O864" i="22"/>
  <c r="N864" i="22"/>
  <c r="Z864" i="22" s="1"/>
  <c r="AG864" i="22" s="1"/>
  <c r="S864" i="22"/>
  <c r="K864" i="22"/>
  <c r="R864" i="22"/>
  <c r="J864" i="22"/>
  <c r="Q864" i="22"/>
  <c r="P864" i="22"/>
  <c r="M864" i="22"/>
  <c r="I864" i="22"/>
  <c r="N688" i="22"/>
  <c r="N692" i="22"/>
  <c r="N696" i="22"/>
  <c r="N700" i="22"/>
  <c r="Z700" i="22" s="1"/>
  <c r="AG700" i="22" s="1"/>
  <c r="N704" i="22"/>
  <c r="N708" i="22"/>
  <c r="N712" i="22"/>
  <c r="N716" i="22"/>
  <c r="N720" i="22"/>
  <c r="N724" i="22"/>
  <c r="N728" i="22"/>
  <c r="Q739" i="22"/>
  <c r="W739" i="22" s="1"/>
  <c r="AD739" i="22" s="1"/>
  <c r="N745" i="22"/>
  <c r="S745" i="22"/>
  <c r="K745" i="22"/>
  <c r="W745" i="22" s="1"/>
  <c r="AD745" i="22" s="1"/>
  <c r="R745" i="22"/>
  <c r="X746" i="22"/>
  <c r="AE746" i="22" s="1"/>
  <c r="N753" i="22"/>
  <c r="S753" i="22"/>
  <c r="Y753" i="22" s="1"/>
  <c r="AF753" i="22" s="1"/>
  <c r="K753" i="22"/>
  <c r="W753" i="22" s="1"/>
  <c r="AD753" i="22" s="1"/>
  <c r="R753" i="22"/>
  <c r="X753" i="22" s="1"/>
  <c r="AE753" i="22" s="1"/>
  <c r="N761" i="22"/>
  <c r="S761" i="22"/>
  <c r="Y761" i="22" s="1"/>
  <c r="AF761" i="22" s="1"/>
  <c r="K761" i="22"/>
  <c r="R761" i="22"/>
  <c r="Y775" i="22"/>
  <c r="AF775" i="22" s="1"/>
  <c r="N777" i="22"/>
  <c r="M777" i="22"/>
  <c r="S777" i="22"/>
  <c r="K777" i="22"/>
  <c r="T777" i="22"/>
  <c r="R783" i="22"/>
  <c r="J783" i="22"/>
  <c r="Q783" i="22"/>
  <c r="I783" i="22"/>
  <c r="O783" i="22"/>
  <c r="K787" i="22"/>
  <c r="S791" i="22"/>
  <c r="K791" i="22"/>
  <c r="R791" i="22"/>
  <c r="J791" i="22"/>
  <c r="V791" i="22" s="1"/>
  <c r="AC791" i="22" s="1"/>
  <c r="Q791" i="22"/>
  <c r="I791" i="22"/>
  <c r="O791" i="22"/>
  <c r="M792" i="22"/>
  <c r="T792" i="22"/>
  <c r="L792" i="22"/>
  <c r="S792" i="22"/>
  <c r="K792" i="22"/>
  <c r="Q792" i="22"/>
  <c r="I792" i="22"/>
  <c r="U792" i="22" s="1"/>
  <c r="I793" i="22"/>
  <c r="O805" i="22"/>
  <c r="U805" i="22" s="1"/>
  <c r="N805" i="22"/>
  <c r="M805" i="22"/>
  <c r="S805" i="22"/>
  <c r="K805" i="22"/>
  <c r="W805" i="22" s="1"/>
  <c r="AD805" i="22" s="1"/>
  <c r="S824" i="22"/>
  <c r="Y824" i="22" s="1"/>
  <c r="AF824" i="22" s="1"/>
  <c r="K824" i="22"/>
  <c r="L824" i="22"/>
  <c r="T824" i="22"/>
  <c r="J824" i="22"/>
  <c r="R824" i="22"/>
  <c r="I824" i="22"/>
  <c r="P824" i="22"/>
  <c r="Z828" i="22"/>
  <c r="AG828" i="22" s="1"/>
  <c r="I836" i="22"/>
  <c r="J850" i="22"/>
  <c r="O860" i="22"/>
  <c r="S860" i="22"/>
  <c r="K860" i="22"/>
  <c r="W860" i="22" s="1"/>
  <c r="AD860" i="22" s="1"/>
  <c r="R860" i="22"/>
  <c r="J860" i="22"/>
  <c r="M860" i="22"/>
  <c r="L860" i="22"/>
  <c r="I860" i="22"/>
  <c r="T860" i="22"/>
  <c r="L864" i="22"/>
  <c r="O872" i="22"/>
  <c r="U872" i="22" s="1"/>
  <c r="N872" i="22"/>
  <c r="S872" i="22"/>
  <c r="K872" i="22"/>
  <c r="R872" i="22"/>
  <c r="J872" i="22"/>
  <c r="T872" i="22"/>
  <c r="Q872" i="22"/>
  <c r="M872" i="22"/>
  <c r="S882" i="22"/>
  <c r="K882" i="22"/>
  <c r="R882" i="22"/>
  <c r="J882" i="22"/>
  <c r="O882" i="22"/>
  <c r="N882" i="22"/>
  <c r="T882" i="22"/>
  <c r="Q882" i="22"/>
  <c r="M882" i="22"/>
  <c r="O884" i="22"/>
  <c r="N884" i="22"/>
  <c r="T884" i="22"/>
  <c r="L884" i="22"/>
  <c r="S884" i="22"/>
  <c r="Y884" i="22" s="1"/>
  <c r="AF884" i="22" s="1"/>
  <c r="K884" i="22"/>
  <c r="R884" i="22"/>
  <c r="J884" i="22"/>
  <c r="Q884" i="22"/>
  <c r="P884" i="22"/>
  <c r="I884" i="22"/>
  <c r="N889" i="22"/>
  <c r="S892" i="22"/>
  <c r="K892" i="22"/>
  <c r="M892" i="22"/>
  <c r="J892" i="22"/>
  <c r="T892" i="22"/>
  <c r="I892" i="22"/>
  <c r="Q892" i="22"/>
  <c r="P892" i="22"/>
  <c r="O892" i="22"/>
  <c r="N892" i="22"/>
  <c r="T744" i="22"/>
  <c r="L744" i="22"/>
  <c r="Q744" i="22"/>
  <c r="W744" i="22" s="1"/>
  <c r="AD744" i="22" s="1"/>
  <c r="I744" i="22"/>
  <c r="S744" i="22"/>
  <c r="T752" i="22"/>
  <c r="L752" i="22"/>
  <c r="X752" i="22" s="1"/>
  <c r="AE752" i="22" s="1"/>
  <c r="Q752" i="22"/>
  <c r="W752" i="22" s="1"/>
  <c r="AD752" i="22" s="1"/>
  <c r="I752" i="22"/>
  <c r="U752" i="22" s="1"/>
  <c r="S752" i="22"/>
  <c r="T760" i="22"/>
  <c r="Z760" i="22" s="1"/>
  <c r="AG760" i="22" s="1"/>
  <c r="L760" i="22"/>
  <c r="X760" i="22" s="1"/>
  <c r="AE760" i="22" s="1"/>
  <c r="Q760" i="22"/>
  <c r="I760" i="22"/>
  <c r="S760" i="22"/>
  <c r="N769" i="22"/>
  <c r="M769" i="22"/>
  <c r="S769" i="22"/>
  <c r="K769" i="22"/>
  <c r="T769" i="22"/>
  <c r="R775" i="22"/>
  <c r="J775" i="22"/>
  <c r="Q775" i="22"/>
  <c r="W775" i="22" s="1"/>
  <c r="AD775" i="22" s="1"/>
  <c r="I775" i="22"/>
  <c r="O775" i="22"/>
  <c r="J777" i="22"/>
  <c r="V777" i="22" s="1"/>
  <c r="AC777" i="22" s="1"/>
  <c r="L783" i="22"/>
  <c r="M787" i="22"/>
  <c r="T788" i="22"/>
  <c r="L788" i="22"/>
  <c r="S788" i="22"/>
  <c r="Y788" i="22" s="1"/>
  <c r="AF788" i="22" s="1"/>
  <c r="K788" i="22"/>
  <c r="Q788" i="22"/>
  <c r="I788" i="22"/>
  <c r="M791" i="22"/>
  <c r="N792" i="22"/>
  <c r="L793" i="22"/>
  <c r="O797" i="22"/>
  <c r="U797" i="22" s="1"/>
  <c r="N797" i="22"/>
  <c r="M797" i="22"/>
  <c r="S797" i="22"/>
  <c r="K797" i="22"/>
  <c r="W797" i="22" s="1"/>
  <c r="AD797" i="22" s="1"/>
  <c r="W798" i="22"/>
  <c r="AD798" i="22" s="1"/>
  <c r="J805" i="22"/>
  <c r="N824" i="22"/>
  <c r="Q827" i="22"/>
  <c r="I827" i="22"/>
  <c r="L827" i="22"/>
  <c r="T827" i="22"/>
  <c r="K827" i="22"/>
  <c r="S827" i="22"/>
  <c r="J827" i="22"/>
  <c r="P827" i="22"/>
  <c r="Q836" i="22"/>
  <c r="S844" i="22"/>
  <c r="K844" i="22"/>
  <c r="R844" i="22"/>
  <c r="J844" i="22"/>
  <c r="P844" i="22"/>
  <c r="O844" i="22"/>
  <c r="N844" i="22"/>
  <c r="L844" i="22"/>
  <c r="Q850" i="22"/>
  <c r="Q857" i="22"/>
  <c r="I857" i="22"/>
  <c r="M857" i="22"/>
  <c r="T857" i="22"/>
  <c r="L857" i="22"/>
  <c r="R857" i="22"/>
  <c r="P857" i="22"/>
  <c r="O857" i="22"/>
  <c r="K857" i="22"/>
  <c r="P860" i="22"/>
  <c r="L872" i="22"/>
  <c r="L882" i="22"/>
  <c r="R892" i="22"/>
  <c r="X892" i="22" s="1"/>
  <c r="AE892" i="22" s="1"/>
  <c r="M982" i="22"/>
  <c r="S982" i="22"/>
  <c r="K982" i="22"/>
  <c r="Q982" i="22"/>
  <c r="I982" i="22"/>
  <c r="P982" i="22"/>
  <c r="O982" i="22"/>
  <c r="N982" i="22"/>
  <c r="J982" i="22"/>
  <c r="T982" i="22"/>
  <c r="R982" i="22"/>
  <c r="L982" i="22"/>
  <c r="T932" i="22"/>
  <c r="L932" i="22"/>
  <c r="S932" i="22"/>
  <c r="K932" i="22"/>
  <c r="R932" i="22"/>
  <c r="J932" i="22"/>
  <c r="N932" i="22"/>
  <c r="M932" i="22"/>
  <c r="Q932" i="22"/>
  <c r="P932" i="22"/>
  <c r="O932" i="22"/>
  <c r="M962" i="22"/>
  <c r="S962" i="22"/>
  <c r="K962" i="22"/>
  <c r="Q962" i="22"/>
  <c r="I962" i="22"/>
  <c r="N962" i="22"/>
  <c r="L962" i="22"/>
  <c r="J962" i="22"/>
  <c r="P962" i="22"/>
  <c r="O962" i="22"/>
  <c r="T962" i="22"/>
  <c r="M742" i="22"/>
  <c r="M746" i="22"/>
  <c r="M750" i="22"/>
  <c r="Y750" i="22" s="1"/>
  <c r="AF750" i="22" s="1"/>
  <c r="M754" i="22"/>
  <c r="M758" i="22"/>
  <c r="M762" i="22"/>
  <c r="Y762" i="22" s="1"/>
  <c r="AF762" i="22" s="1"/>
  <c r="M766" i="22"/>
  <c r="M770" i="22"/>
  <c r="Y770" i="22" s="1"/>
  <c r="AF770" i="22" s="1"/>
  <c r="M774" i="22"/>
  <c r="M778" i="22"/>
  <c r="M782" i="22"/>
  <c r="M786" i="22"/>
  <c r="M790" i="22"/>
  <c r="M794" i="22"/>
  <c r="M798" i="22"/>
  <c r="M802" i="22"/>
  <c r="M806" i="22"/>
  <c r="L809" i="22"/>
  <c r="Q814" i="22"/>
  <c r="Q817" i="22"/>
  <c r="N818" i="22"/>
  <c r="O821" i="22"/>
  <c r="L822" i="22"/>
  <c r="X822" i="22" s="1"/>
  <c r="AE822" i="22" s="1"/>
  <c r="L825" i="22"/>
  <c r="X825" i="22" s="1"/>
  <c r="AE825" i="22" s="1"/>
  <c r="S858" i="22"/>
  <c r="K858" i="22"/>
  <c r="W858" i="22" s="1"/>
  <c r="AD858" i="22" s="1"/>
  <c r="O858" i="22"/>
  <c r="U858" i="22" s="1"/>
  <c r="N858" i="22"/>
  <c r="T858" i="22"/>
  <c r="O876" i="22"/>
  <c r="U876" i="22" s="1"/>
  <c r="N876" i="22"/>
  <c r="S876" i="22"/>
  <c r="K876" i="22"/>
  <c r="R876" i="22"/>
  <c r="X876" i="22" s="1"/>
  <c r="AE876" i="22" s="1"/>
  <c r="J876" i="22"/>
  <c r="S878" i="22"/>
  <c r="Y878" i="22" s="1"/>
  <c r="AF878" i="22" s="1"/>
  <c r="K878" i="22"/>
  <c r="R878" i="22"/>
  <c r="J878" i="22"/>
  <c r="V878" i="22" s="1"/>
  <c r="AC878" i="22" s="1"/>
  <c r="O878" i="22"/>
  <c r="U878" i="22" s="1"/>
  <c r="N878" i="22"/>
  <c r="I932" i="22"/>
  <c r="R962" i="22"/>
  <c r="Q964" i="22"/>
  <c r="I964" i="22"/>
  <c r="O964" i="22"/>
  <c r="M964" i="22"/>
  <c r="N964" i="22"/>
  <c r="L964" i="22"/>
  <c r="K964" i="22"/>
  <c r="R964" i="22"/>
  <c r="P964" i="22"/>
  <c r="T964" i="22"/>
  <c r="S964" i="22"/>
  <c r="J964" i="22"/>
  <c r="O809" i="22"/>
  <c r="Q818" i="22"/>
  <c r="W818" i="22" s="1"/>
  <c r="AD818" i="22" s="1"/>
  <c r="Q821" i="22"/>
  <c r="N822" i="22"/>
  <c r="O825" i="22"/>
  <c r="U825" i="22" s="1"/>
  <c r="S832" i="22"/>
  <c r="K832" i="22"/>
  <c r="R832" i="22"/>
  <c r="J832" i="22"/>
  <c r="T832" i="22"/>
  <c r="S840" i="22"/>
  <c r="Y840" i="22" s="1"/>
  <c r="AF840" i="22" s="1"/>
  <c r="K840" i="22"/>
  <c r="W840" i="22" s="1"/>
  <c r="AD840" i="22" s="1"/>
  <c r="R840" i="22"/>
  <c r="X840" i="22" s="1"/>
  <c r="AE840" i="22" s="1"/>
  <c r="J840" i="22"/>
  <c r="T840" i="22"/>
  <c r="X847" i="22"/>
  <c r="AE847" i="22" s="1"/>
  <c r="S848" i="22"/>
  <c r="K848" i="22"/>
  <c r="R848" i="22"/>
  <c r="X848" i="22" s="1"/>
  <c r="AE848" i="22" s="1"/>
  <c r="J848" i="22"/>
  <c r="T848" i="22"/>
  <c r="Z848" i="22" s="1"/>
  <c r="AG848" i="22" s="1"/>
  <c r="O856" i="22"/>
  <c r="S856" i="22"/>
  <c r="Y856" i="22" s="1"/>
  <c r="AF856" i="22" s="1"/>
  <c r="K856" i="22"/>
  <c r="W856" i="22" s="1"/>
  <c r="AD856" i="22" s="1"/>
  <c r="R856" i="22"/>
  <c r="J856" i="22"/>
  <c r="O868" i="22"/>
  <c r="N868" i="22"/>
  <c r="S868" i="22"/>
  <c r="K868" i="22"/>
  <c r="W868" i="22" s="1"/>
  <c r="AD868" i="22" s="1"/>
  <c r="R868" i="22"/>
  <c r="J868" i="22"/>
  <c r="S870" i="22"/>
  <c r="K870" i="22"/>
  <c r="R870" i="22"/>
  <c r="J870" i="22"/>
  <c r="O870" i="22"/>
  <c r="N870" i="22"/>
  <c r="Z870" i="22" s="1"/>
  <c r="AG870" i="22" s="1"/>
  <c r="X903" i="22"/>
  <c r="AE903" i="22" s="1"/>
  <c r="S904" i="22"/>
  <c r="K904" i="22"/>
  <c r="R904" i="22"/>
  <c r="J904" i="22"/>
  <c r="M904" i="22"/>
  <c r="T904" i="22"/>
  <c r="Q904" i="22"/>
  <c r="O904" i="22"/>
  <c r="N904" i="22"/>
  <c r="L904" i="22"/>
  <c r="O943" i="22"/>
  <c r="M943" i="22"/>
  <c r="K943" i="22"/>
  <c r="T943" i="22"/>
  <c r="J943" i="22"/>
  <c r="S943" i="22"/>
  <c r="I943" i="22"/>
  <c r="N943" i="22"/>
  <c r="L943" i="22"/>
  <c r="R943" i="22"/>
  <c r="Q943" i="22"/>
  <c r="W943" i="22" s="1"/>
  <c r="AD943" i="22" s="1"/>
  <c r="P943" i="22"/>
  <c r="P809" i="22"/>
  <c r="V809" i="22" s="1"/>
  <c r="AC809" i="22" s="1"/>
  <c r="S812" i="22"/>
  <c r="K812" i="22"/>
  <c r="Q812" i="22"/>
  <c r="K814" i="22"/>
  <c r="T814" i="22"/>
  <c r="Z814" i="22" s="1"/>
  <c r="AG814" i="22" s="1"/>
  <c r="Q815" i="22"/>
  <c r="I815" i="22"/>
  <c r="R815" i="22"/>
  <c r="X815" i="22" s="1"/>
  <c r="AE815" i="22" s="1"/>
  <c r="K817" i="22"/>
  <c r="T817" i="22"/>
  <c r="I818" i="22"/>
  <c r="R818" i="22"/>
  <c r="I821" i="22"/>
  <c r="R821" i="22"/>
  <c r="P822" i="22"/>
  <c r="V822" i="22" s="1"/>
  <c r="AC822" i="22" s="1"/>
  <c r="P825" i="22"/>
  <c r="S828" i="22"/>
  <c r="K828" i="22"/>
  <c r="Q828" i="22"/>
  <c r="O830" i="22"/>
  <c r="N830" i="22"/>
  <c r="R830" i="22"/>
  <c r="X830" i="22" s="1"/>
  <c r="AE830" i="22" s="1"/>
  <c r="I832" i="22"/>
  <c r="O838" i="22"/>
  <c r="U838" i="22" s="1"/>
  <c r="N838" i="22"/>
  <c r="Z838" i="22" s="1"/>
  <c r="AG838" i="22" s="1"/>
  <c r="R838" i="22"/>
  <c r="X838" i="22" s="1"/>
  <c r="AE838" i="22" s="1"/>
  <c r="I840" i="22"/>
  <c r="U840" i="22" s="1"/>
  <c r="O846" i="22"/>
  <c r="N846" i="22"/>
  <c r="R846" i="22"/>
  <c r="I848" i="22"/>
  <c r="U848" i="22" s="1"/>
  <c r="O852" i="22"/>
  <c r="U852" i="22" s="1"/>
  <c r="S852" i="22"/>
  <c r="Y852" i="22" s="1"/>
  <c r="AF852" i="22" s="1"/>
  <c r="K852" i="22"/>
  <c r="W852" i="22" s="1"/>
  <c r="AD852" i="22" s="1"/>
  <c r="R852" i="22"/>
  <c r="J852" i="22"/>
  <c r="V852" i="22" s="1"/>
  <c r="AC852" i="22" s="1"/>
  <c r="I856" i="22"/>
  <c r="L858" i="22"/>
  <c r="I868" i="22"/>
  <c r="I870" i="22"/>
  <c r="M876" i="22"/>
  <c r="O880" i="22"/>
  <c r="N880" i="22"/>
  <c r="S880" i="22"/>
  <c r="Y880" i="22" s="1"/>
  <c r="AF880" i="22" s="1"/>
  <c r="K880" i="22"/>
  <c r="R880" i="22"/>
  <c r="J880" i="22"/>
  <c r="V880" i="22" s="1"/>
  <c r="AC880" i="22" s="1"/>
  <c r="S900" i="22"/>
  <c r="K900" i="22"/>
  <c r="R900" i="22"/>
  <c r="J900" i="22"/>
  <c r="M900" i="22"/>
  <c r="T900" i="22"/>
  <c r="Q900" i="22"/>
  <c r="O900" i="22"/>
  <c r="U900" i="22" s="1"/>
  <c r="N900" i="22"/>
  <c r="L900" i="22"/>
  <c r="I904" i="22"/>
  <c r="O995" i="22"/>
  <c r="M995" i="22"/>
  <c r="S995" i="22"/>
  <c r="K995" i="22"/>
  <c r="R995" i="22"/>
  <c r="J995" i="22"/>
  <c r="N995" i="22"/>
  <c r="L995" i="22"/>
  <c r="I995" i="22"/>
  <c r="Q995" i="22"/>
  <c r="P995" i="22"/>
  <c r="Q809" i="22"/>
  <c r="Q822" i="22"/>
  <c r="W822" i="22" s="1"/>
  <c r="AD822" i="22" s="1"/>
  <c r="Q825" i="22"/>
  <c r="W825" i="22" s="1"/>
  <c r="AD825" i="22" s="1"/>
  <c r="S862" i="22"/>
  <c r="Y862" i="22" s="1"/>
  <c r="AF862" i="22" s="1"/>
  <c r="K862" i="22"/>
  <c r="R862" i="22"/>
  <c r="X862" i="22" s="1"/>
  <c r="AE862" i="22" s="1"/>
  <c r="J862" i="22"/>
  <c r="O862" i="22"/>
  <c r="U862" i="22" s="1"/>
  <c r="N862" i="22"/>
  <c r="L868" i="22"/>
  <c r="L870" i="22"/>
  <c r="S888" i="22"/>
  <c r="K888" i="22"/>
  <c r="W888" i="22" s="1"/>
  <c r="AD888" i="22" s="1"/>
  <c r="M888" i="22"/>
  <c r="P888" i="22"/>
  <c r="O888" i="22"/>
  <c r="L888" i="22"/>
  <c r="X888" i="22" s="1"/>
  <c r="AE888" i="22" s="1"/>
  <c r="J888" i="22"/>
  <c r="T888" i="22"/>
  <c r="Z888" i="22" s="1"/>
  <c r="AG888" i="22" s="1"/>
  <c r="I888" i="22"/>
  <c r="P904" i="22"/>
  <c r="T928" i="22"/>
  <c r="L928" i="22"/>
  <c r="S928" i="22"/>
  <c r="K928" i="22"/>
  <c r="W928" i="22" s="1"/>
  <c r="AD928" i="22" s="1"/>
  <c r="R928" i="22"/>
  <c r="J928" i="22"/>
  <c r="N928" i="22"/>
  <c r="M928" i="22"/>
  <c r="O928" i="22"/>
  <c r="I928" i="22"/>
  <c r="S937" i="22"/>
  <c r="K937" i="22"/>
  <c r="Q937" i="22"/>
  <c r="I937" i="22"/>
  <c r="O937" i="22"/>
  <c r="N937" i="22"/>
  <c r="M937" i="22"/>
  <c r="R937" i="22"/>
  <c r="P937" i="22"/>
  <c r="V937" i="22" s="1"/>
  <c r="AC937" i="22" s="1"/>
  <c r="T937" i="22"/>
  <c r="L937" i="22"/>
  <c r="O991" i="22"/>
  <c r="M991" i="22"/>
  <c r="S991" i="22"/>
  <c r="K991" i="22"/>
  <c r="R991" i="22"/>
  <c r="J991" i="22"/>
  <c r="N991" i="22"/>
  <c r="L991" i="22"/>
  <c r="I991" i="22"/>
  <c r="Q991" i="22"/>
  <c r="P991" i="22"/>
  <c r="T991" i="22"/>
  <c r="T995" i="22"/>
  <c r="M917" i="22"/>
  <c r="T917" i="22"/>
  <c r="Z917" i="22" s="1"/>
  <c r="AG917" i="22" s="1"/>
  <c r="L917" i="22"/>
  <c r="O917" i="22"/>
  <c r="Q917" i="22"/>
  <c r="P917" i="22"/>
  <c r="K917" i="22"/>
  <c r="J917" i="22"/>
  <c r="I917" i="22"/>
  <c r="P831" i="22"/>
  <c r="P835" i="22"/>
  <c r="V835" i="22" s="1"/>
  <c r="AC835" i="22" s="1"/>
  <c r="P839" i="22"/>
  <c r="P843" i="22"/>
  <c r="V843" i="22" s="1"/>
  <c r="AC843" i="22" s="1"/>
  <c r="P847" i="22"/>
  <c r="V847" i="22" s="1"/>
  <c r="AC847" i="22" s="1"/>
  <c r="P851" i="22"/>
  <c r="P855" i="22"/>
  <c r="P859" i="22"/>
  <c r="V859" i="22" s="1"/>
  <c r="AC859" i="22" s="1"/>
  <c r="L861" i="22"/>
  <c r="X861" i="22" s="1"/>
  <c r="AE861" i="22" s="1"/>
  <c r="T861" i="22"/>
  <c r="Z861" i="22" s="1"/>
  <c r="AG861" i="22" s="1"/>
  <c r="P863" i="22"/>
  <c r="L865" i="22"/>
  <c r="T865" i="22"/>
  <c r="Z865" i="22" s="1"/>
  <c r="AG865" i="22" s="1"/>
  <c r="P867" i="22"/>
  <c r="V867" i="22" s="1"/>
  <c r="AC867" i="22" s="1"/>
  <c r="L869" i="22"/>
  <c r="T869" i="22"/>
  <c r="Z869" i="22" s="1"/>
  <c r="AG869" i="22" s="1"/>
  <c r="P871" i="22"/>
  <c r="V871" i="22" s="1"/>
  <c r="AC871" i="22" s="1"/>
  <c r="L873" i="22"/>
  <c r="X873" i="22" s="1"/>
  <c r="AE873" i="22" s="1"/>
  <c r="T873" i="22"/>
  <c r="P875" i="22"/>
  <c r="L877" i="22"/>
  <c r="X877" i="22" s="1"/>
  <c r="AE877" i="22" s="1"/>
  <c r="T877" i="22"/>
  <c r="P879" i="22"/>
  <c r="L881" i="22"/>
  <c r="T881" i="22"/>
  <c r="P883" i="22"/>
  <c r="V883" i="22" s="1"/>
  <c r="AC883" i="22" s="1"/>
  <c r="L885" i="22"/>
  <c r="T885" i="22"/>
  <c r="Z885" i="22" s="1"/>
  <c r="AG885" i="22" s="1"/>
  <c r="N886" i="22"/>
  <c r="L887" i="22"/>
  <c r="L890" i="22"/>
  <c r="N891" i="22"/>
  <c r="P893" i="22"/>
  <c r="O894" i="22"/>
  <c r="N894" i="22"/>
  <c r="Q894" i="22"/>
  <c r="W894" i="22" s="1"/>
  <c r="AD894" i="22" s="1"/>
  <c r="I894" i="22"/>
  <c r="T894" i="22"/>
  <c r="S896" i="22"/>
  <c r="K896" i="22"/>
  <c r="W896" i="22" s="1"/>
  <c r="AD896" i="22" s="1"/>
  <c r="R896" i="22"/>
  <c r="J896" i="22"/>
  <c r="V896" i="22" s="1"/>
  <c r="AC896" i="22" s="1"/>
  <c r="M896" i="22"/>
  <c r="M902" i="22"/>
  <c r="M906" i="22"/>
  <c r="Y906" i="22" s="1"/>
  <c r="AF906" i="22" s="1"/>
  <c r="S908" i="22"/>
  <c r="K908" i="22"/>
  <c r="W908" i="22" s="1"/>
  <c r="AD908" i="22" s="1"/>
  <c r="R908" i="22"/>
  <c r="J908" i="22"/>
  <c r="V908" i="22" s="1"/>
  <c r="AC908" i="22" s="1"/>
  <c r="M908" i="22"/>
  <c r="Q912" i="22"/>
  <c r="K913" i="22"/>
  <c r="O914" i="22"/>
  <c r="N914" i="22"/>
  <c r="Q914" i="22"/>
  <c r="W914" i="22" s="1"/>
  <c r="AD914" i="22" s="1"/>
  <c r="I914" i="22"/>
  <c r="T914" i="22"/>
  <c r="O916" i="22"/>
  <c r="R918" i="22"/>
  <c r="Y919" i="22"/>
  <c r="AF919" i="22" s="1"/>
  <c r="P920" i="22"/>
  <c r="P922" i="22"/>
  <c r="T924" i="22"/>
  <c r="L924" i="22"/>
  <c r="S924" i="22"/>
  <c r="K924" i="22"/>
  <c r="W924" i="22" s="1"/>
  <c r="AD924" i="22" s="1"/>
  <c r="R924" i="22"/>
  <c r="J924" i="22"/>
  <c r="V924" i="22" s="1"/>
  <c r="AC924" i="22" s="1"/>
  <c r="N924" i="22"/>
  <c r="M924" i="22"/>
  <c r="S936" i="22"/>
  <c r="Q944" i="22"/>
  <c r="I944" i="22"/>
  <c r="O944" i="22"/>
  <c r="M944" i="22"/>
  <c r="L944" i="22"/>
  <c r="X944" i="22" s="1"/>
  <c r="AE944" i="22" s="1"/>
  <c r="K944" i="22"/>
  <c r="P944" i="22"/>
  <c r="V944" i="22" s="1"/>
  <c r="AC944" i="22" s="1"/>
  <c r="N944" i="22"/>
  <c r="S957" i="22"/>
  <c r="K957" i="22"/>
  <c r="Q957" i="22"/>
  <c r="I957" i="22"/>
  <c r="O957" i="22"/>
  <c r="P957" i="22"/>
  <c r="N957" i="22"/>
  <c r="M957" i="22"/>
  <c r="T957" i="22"/>
  <c r="R957" i="22"/>
  <c r="S969" i="22"/>
  <c r="K969" i="22"/>
  <c r="Q969" i="22"/>
  <c r="I969" i="22"/>
  <c r="O969" i="22"/>
  <c r="M969" i="22"/>
  <c r="L969" i="22"/>
  <c r="J969" i="22"/>
  <c r="P969" i="22"/>
  <c r="N969" i="22"/>
  <c r="Z969" i="22" s="1"/>
  <c r="AG969" i="22" s="1"/>
  <c r="O987" i="22"/>
  <c r="M987" i="22"/>
  <c r="S987" i="22"/>
  <c r="K987" i="22"/>
  <c r="R987" i="22"/>
  <c r="J987" i="22"/>
  <c r="N987" i="22"/>
  <c r="L987" i="22"/>
  <c r="I987" i="22"/>
  <c r="Q987" i="22"/>
  <c r="P987" i="22"/>
  <c r="I831" i="22"/>
  <c r="U831" i="22" s="1"/>
  <c r="I835" i="22"/>
  <c r="I839" i="22"/>
  <c r="I843" i="22"/>
  <c r="I847" i="22"/>
  <c r="I851" i="22"/>
  <c r="I855" i="22"/>
  <c r="I859" i="22"/>
  <c r="M861" i="22"/>
  <c r="I863" i="22"/>
  <c r="M865" i="22"/>
  <c r="I867" i="22"/>
  <c r="U867" i="22" s="1"/>
  <c r="M869" i="22"/>
  <c r="I871" i="22"/>
  <c r="U871" i="22" s="1"/>
  <c r="M873" i="22"/>
  <c r="Y873" i="22" s="1"/>
  <c r="AF873" i="22" s="1"/>
  <c r="I875" i="22"/>
  <c r="U875" i="22" s="1"/>
  <c r="M877" i="22"/>
  <c r="I879" i="22"/>
  <c r="U879" i="22" s="1"/>
  <c r="M881" i="22"/>
  <c r="I883" i="22"/>
  <c r="M885" i="22"/>
  <c r="P886" i="22"/>
  <c r="M887" i="22"/>
  <c r="M890" i="22"/>
  <c r="J894" i="22"/>
  <c r="I896" i="22"/>
  <c r="M901" i="22"/>
  <c r="T901" i="22"/>
  <c r="L901" i="22"/>
  <c r="O901" i="22"/>
  <c r="U901" i="22" s="1"/>
  <c r="S901" i="22"/>
  <c r="M905" i="22"/>
  <c r="T905" i="22"/>
  <c r="L905" i="22"/>
  <c r="O905" i="22"/>
  <c r="U905" i="22" s="1"/>
  <c r="S905" i="22"/>
  <c r="I908" i="22"/>
  <c r="N913" i="22"/>
  <c r="J914" i="22"/>
  <c r="I924" i="22"/>
  <c r="U924" i="22" s="1"/>
  <c r="W925" i="22"/>
  <c r="AD925" i="22" s="1"/>
  <c r="Y927" i="22"/>
  <c r="S945" i="22"/>
  <c r="K945" i="22"/>
  <c r="Q945" i="22"/>
  <c r="I945" i="22"/>
  <c r="O945" i="22"/>
  <c r="N945" i="22"/>
  <c r="M945" i="22"/>
  <c r="R945" i="22"/>
  <c r="X945" i="22" s="1"/>
  <c r="AE945" i="22" s="1"/>
  <c r="P945" i="22"/>
  <c r="V945" i="22" s="1"/>
  <c r="AC945" i="22" s="1"/>
  <c r="M966" i="22"/>
  <c r="S966" i="22"/>
  <c r="K966" i="22"/>
  <c r="Q966" i="22"/>
  <c r="I966" i="22"/>
  <c r="P966" i="22"/>
  <c r="O966" i="22"/>
  <c r="N966" i="22"/>
  <c r="T966" i="22"/>
  <c r="R966" i="22"/>
  <c r="X966" i="22" s="1"/>
  <c r="AE966" i="22" s="1"/>
  <c r="R969" i="22"/>
  <c r="T987" i="22"/>
  <c r="Q886" i="22"/>
  <c r="M893" i="22"/>
  <c r="Y893" i="22" s="1"/>
  <c r="AF893" i="22" s="1"/>
  <c r="O893" i="22"/>
  <c r="U893" i="22" s="1"/>
  <c r="R893" i="22"/>
  <c r="X893" i="22" s="1"/>
  <c r="AE893" i="22" s="1"/>
  <c r="S912" i="22"/>
  <c r="K912" i="22"/>
  <c r="R912" i="22"/>
  <c r="J912" i="22"/>
  <c r="M912" i="22"/>
  <c r="O918" i="22"/>
  <c r="N918" i="22"/>
  <c r="Q918" i="22"/>
  <c r="I918" i="22"/>
  <c r="T918" i="22"/>
  <c r="O951" i="22"/>
  <c r="M951" i="22"/>
  <c r="K951" i="22"/>
  <c r="T951" i="22"/>
  <c r="J951" i="22"/>
  <c r="S951" i="22"/>
  <c r="I951" i="22"/>
  <c r="N951" i="22"/>
  <c r="L951" i="22"/>
  <c r="M978" i="22"/>
  <c r="S978" i="22"/>
  <c r="K978" i="22"/>
  <c r="Q978" i="22"/>
  <c r="I978" i="22"/>
  <c r="N978" i="22"/>
  <c r="L978" i="22"/>
  <c r="J978" i="22"/>
  <c r="T978" i="22"/>
  <c r="P978" i="22"/>
  <c r="O978" i="22"/>
  <c r="Q996" i="22"/>
  <c r="I996" i="22"/>
  <c r="O996" i="22"/>
  <c r="M996" i="22"/>
  <c r="T996" i="22"/>
  <c r="L996" i="22"/>
  <c r="N996" i="22"/>
  <c r="K996" i="22"/>
  <c r="J996" i="22"/>
  <c r="R996" i="22"/>
  <c r="P996" i="22"/>
  <c r="P951" i="22"/>
  <c r="Q952" i="22"/>
  <c r="I952" i="22"/>
  <c r="O952" i="22"/>
  <c r="M952" i="22"/>
  <c r="Y952" i="22" s="1"/>
  <c r="AF952" i="22" s="1"/>
  <c r="L952" i="22"/>
  <c r="K952" i="22"/>
  <c r="P952" i="22"/>
  <c r="N952" i="22"/>
  <c r="O971" i="22"/>
  <c r="M971" i="22"/>
  <c r="S971" i="22"/>
  <c r="K971" i="22"/>
  <c r="N971" i="22"/>
  <c r="Z971" i="22" s="1"/>
  <c r="AG971" i="22" s="1"/>
  <c r="L971" i="22"/>
  <c r="X971" i="22" s="1"/>
  <c r="AE971" i="22" s="1"/>
  <c r="J971" i="22"/>
  <c r="Q971" i="22"/>
  <c r="P971" i="22"/>
  <c r="S973" i="22"/>
  <c r="K973" i="22"/>
  <c r="Q973" i="22"/>
  <c r="I973" i="22"/>
  <c r="O973" i="22"/>
  <c r="P973" i="22"/>
  <c r="N973" i="22"/>
  <c r="M973" i="22"/>
  <c r="J973" i="22"/>
  <c r="T973" i="22"/>
  <c r="R973" i="22"/>
  <c r="R978" i="22"/>
  <c r="Q992" i="22"/>
  <c r="I992" i="22"/>
  <c r="O992" i="22"/>
  <c r="M992" i="22"/>
  <c r="T992" i="22"/>
  <c r="L992" i="22"/>
  <c r="N992" i="22"/>
  <c r="K992" i="22"/>
  <c r="J992" i="22"/>
  <c r="R992" i="22"/>
  <c r="P992" i="22"/>
  <c r="S996" i="22"/>
  <c r="P861" i="22"/>
  <c r="P865" i="22"/>
  <c r="V865" i="22" s="1"/>
  <c r="AC865" i="22" s="1"/>
  <c r="P869" i="22"/>
  <c r="P873" i="22"/>
  <c r="V873" i="22" s="1"/>
  <c r="AC873" i="22" s="1"/>
  <c r="P877" i="22"/>
  <c r="J886" i="22"/>
  <c r="S886" i="22"/>
  <c r="Q891" i="22"/>
  <c r="I891" i="22"/>
  <c r="S891" i="22"/>
  <c r="Y891" i="22" s="1"/>
  <c r="AF891" i="22" s="1"/>
  <c r="K891" i="22"/>
  <c r="T891" i="22"/>
  <c r="J893" i="22"/>
  <c r="T893" i="22"/>
  <c r="O902" i="22"/>
  <c r="N902" i="22"/>
  <c r="Q902" i="22"/>
  <c r="W902" i="22" s="1"/>
  <c r="AD902" i="22" s="1"/>
  <c r="I902" i="22"/>
  <c r="T902" i="22"/>
  <c r="O906" i="22"/>
  <c r="N906" i="22"/>
  <c r="Q906" i="22"/>
  <c r="W906" i="22" s="1"/>
  <c r="AD906" i="22" s="1"/>
  <c r="I906" i="22"/>
  <c r="T906" i="22"/>
  <c r="Y911" i="22"/>
  <c r="AF911" i="22" s="1"/>
  <c r="L912" i="22"/>
  <c r="S916" i="22"/>
  <c r="K916" i="22"/>
  <c r="R916" i="22"/>
  <c r="J916" i="22"/>
  <c r="V916" i="22" s="1"/>
  <c r="AC916" i="22" s="1"/>
  <c r="M916" i="22"/>
  <c r="K918" i="22"/>
  <c r="S920" i="22"/>
  <c r="K920" i="22"/>
  <c r="W920" i="22" s="1"/>
  <c r="AD920" i="22" s="1"/>
  <c r="R920" i="22"/>
  <c r="X920" i="22" s="1"/>
  <c r="AE920" i="22" s="1"/>
  <c r="J920" i="22"/>
  <c r="N920" i="22"/>
  <c r="M920" i="22"/>
  <c r="O922" i="22"/>
  <c r="N922" i="22"/>
  <c r="R922" i="22"/>
  <c r="J922" i="22"/>
  <c r="Q922" i="22"/>
  <c r="I922" i="22"/>
  <c r="Y931" i="22"/>
  <c r="AF931" i="22" s="1"/>
  <c r="O935" i="22"/>
  <c r="M935" i="22"/>
  <c r="K935" i="22"/>
  <c r="W935" i="22" s="1"/>
  <c r="AD935" i="22" s="1"/>
  <c r="T935" i="22"/>
  <c r="J935" i="22"/>
  <c r="S935" i="22"/>
  <c r="I935" i="22"/>
  <c r="N935" i="22"/>
  <c r="L935" i="22"/>
  <c r="Q951" i="22"/>
  <c r="J952" i="22"/>
  <c r="S953" i="22"/>
  <c r="K953" i="22"/>
  <c r="Q953" i="22"/>
  <c r="I953" i="22"/>
  <c r="O953" i="22"/>
  <c r="N953" i="22"/>
  <c r="Z953" i="22" s="1"/>
  <c r="AG953" i="22" s="1"/>
  <c r="M953" i="22"/>
  <c r="R953" i="22"/>
  <c r="X953" i="22" s="1"/>
  <c r="AE953" i="22" s="1"/>
  <c r="P953" i="22"/>
  <c r="I971" i="22"/>
  <c r="L973" i="22"/>
  <c r="Q988" i="22"/>
  <c r="I988" i="22"/>
  <c r="O988" i="22"/>
  <c r="M988" i="22"/>
  <c r="Y988" i="22" s="1"/>
  <c r="AF988" i="22" s="1"/>
  <c r="T988" i="22"/>
  <c r="L988" i="22"/>
  <c r="N988" i="22"/>
  <c r="K988" i="22"/>
  <c r="J988" i="22"/>
  <c r="R988" i="22"/>
  <c r="P988" i="22"/>
  <c r="S992" i="22"/>
  <c r="I861" i="22"/>
  <c r="I865" i="22"/>
  <c r="U865" i="22" s="1"/>
  <c r="I869" i="22"/>
  <c r="I873" i="22"/>
  <c r="I877" i="22"/>
  <c r="K886" i="22"/>
  <c r="T886" i="22"/>
  <c r="Q887" i="22"/>
  <c r="W887" i="22" s="1"/>
  <c r="AD887" i="22" s="1"/>
  <c r="I887" i="22"/>
  <c r="R887" i="22"/>
  <c r="O890" i="22"/>
  <c r="Q890" i="22"/>
  <c r="I890" i="22"/>
  <c r="S890" i="22"/>
  <c r="K893" i="22"/>
  <c r="N912" i="22"/>
  <c r="Z912" i="22" s="1"/>
  <c r="AG912" i="22" s="1"/>
  <c r="M913" i="22"/>
  <c r="T913" i="22"/>
  <c r="L913" i="22"/>
  <c r="O913" i="22"/>
  <c r="U913" i="22" s="1"/>
  <c r="S913" i="22"/>
  <c r="L918" i="22"/>
  <c r="Q936" i="22"/>
  <c r="I936" i="22"/>
  <c r="O936" i="22"/>
  <c r="M936" i="22"/>
  <c r="L936" i="22"/>
  <c r="K936" i="22"/>
  <c r="P936" i="22"/>
  <c r="V936" i="22" s="1"/>
  <c r="AC936" i="22" s="1"/>
  <c r="N936" i="22"/>
  <c r="R951" i="22"/>
  <c r="K895" i="22"/>
  <c r="W895" i="22" s="1"/>
  <c r="AD895" i="22" s="1"/>
  <c r="S895" i="22"/>
  <c r="K899" i="22"/>
  <c r="S899" i="22"/>
  <c r="Y899" i="22" s="1"/>
  <c r="AF899" i="22" s="1"/>
  <c r="O921" i="22"/>
  <c r="O925" i="22"/>
  <c r="U925" i="22" s="1"/>
  <c r="I926" i="22"/>
  <c r="Q926" i="22"/>
  <c r="W926" i="22" s="1"/>
  <c r="AD926" i="22" s="1"/>
  <c r="O929" i="22"/>
  <c r="U929" i="22" s="1"/>
  <c r="I930" i="22"/>
  <c r="Q930" i="22"/>
  <c r="O933" i="22"/>
  <c r="I934" i="22"/>
  <c r="Q934" i="22"/>
  <c r="W934" i="22" s="1"/>
  <c r="AD934" i="22" s="1"/>
  <c r="O939" i="22"/>
  <c r="M939" i="22"/>
  <c r="Y939" i="22" s="1"/>
  <c r="AF939" i="22" s="1"/>
  <c r="R939" i="22"/>
  <c r="X939" i="22" s="1"/>
  <c r="AE939" i="22" s="1"/>
  <c r="J940" i="22"/>
  <c r="T940" i="22"/>
  <c r="O947" i="22"/>
  <c r="M947" i="22"/>
  <c r="R947" i="22"/>
  <c r="J948" i="22"/>
  <c r="T948" i="22"/>
  <c r="Z948" i="22" s="1"/>
  <c r="AG948" i="22" s="1"/>
  <c r="L949" i="22"/>
  <c r="O955" i="22"/>
  <c r="U955" i="22" s="1"/>
  <c r="M955" i="22"/>
  <c r="R955" i="22"/>
  <c r="X955" i="22" s="1"/>
  <c r="AE955" i="22" s="1"/>
  <c r="J956" i="22"/>
  <c r="L958" i="22"/>
  <c r="X958" i="22" s="1"/>
  <c r="AE958" i="22" s="1"/>
  <c r="S961" i="22"/>
  <c r="Y961" i="22" s="1"/>
  <c r="AF961" i="22" s="1"/>
  <c r="K961" i="22"/>
  <c r="Q961" i="22"/>
  <c r="I961" i="22"/>
  <c r="O961" i="22"/>
  <c r="I963" i="22"/>
  <c r="L965" i="22"/>
  <c r="X965" i="22" s="1"/>
  <c r="AE965" i="22" s="1"/>
  <c r="M970" i="22"/>
  <c r="S970" i="22"/>
  <c r="K970" i="22"/>
  <c r="Q970" i="22"/>
  <c r="I970" i="22"/>
  <c r="J972" i="22"/>
  <c r="V972" i="22" s="1"/>
  <c r="AC972" i="22" s="1"/>
  <c r="L974" i="22"/>
  <c r="X974" i="22" s="1"/>
  <c r="AE974" i="22" s="1"/>
  <c r="S977" i="22"/>
  <c r="Y977" i="22" s="1"/>
  <c r="AF977" i="22" s="1"/>
  <c r="K977" i="22"/>
  <c r="Q977" i="22"/>
  <c r="I977" i="22"/>
  <c r="O977" i="22"/>
  <c r="I979" i="22"/>
  <c r="P980" i="22"/>
  <c r="L981" i="22"/>
  <c r="R985" i="22"/>
  <c r="R989" i="22"/>
  <c r="R993" i="22"/>
  <c r="I999" i="22"/>
  <c r="J1004" i="22"/>
  <c r="I1007" i="22"/>
  <c r="U1007" i="22" s="1"/>
  <c r="J1010" i="22"/>
  <c r="V1016" i="22"/>
  <c r="AC1016" i="22" s="1"/>
  <c r="P921" i="22"/>
  <c r="P925" i="22"/>
  <c r="J926" i="22"/>
  <c r="R926" i="22"/>
  <c r="X926" i="22" s="1"/>
  <c r="AE926" i="22" s="1"/>
  <c r="P929" i="22"/>
  <c r="V929" i="22" s="1"/>
  <c r="AC929" i="22" s="1"/>
  <c r="J930" i="22"/>
  <c r="R930" i="22"/>
  <c r="P933" i="22"/>
  <c r="V933" i="22" s="1"/>
  <c r="AC933" i="22" s="1"/>
  <c r="J934" i="22"/>
  <c r="R934" i="22"/>
  <c r="M938" i="22"/>
  <c r="S938" i="22"/>
  <c r="K938" i="22"/>
  <c r="R938" i="22"/>
  <c r="K940" i="22"/>
  <c r="M946" i="22"/>
  <c r="S946" i="22"/>
  <c r="K946" i="22"/>
  <c r="R946" i="22"/>
  <c r="K948" i="22"/>
  <c r="M954" i="22"/>
  <c r="S954" i="22"/>
  <c r="K954" i="22"/>
  <c r="R954" i="22"/>
  <c r="X954" i="22" s="1"/>
  <c r="AE954" i="22" s="1"/>
  <c r="K956" i="22"/>
  <c r="O959" i="22"/>
  <c r="M959" i="22"/>
  <c r="S959" i="22"/>
  <c r="K959" i="22"/>
  <c r="W959" i="22" s="1"/>
  <c r="AD959" i="22" s="1"/>
  <c r="T959" i="22"/>
  <c r="J963" i="22"/>
  <c r="V963" i="22" s="1"/>
  <c r="AC963" i="22" s="1"/>
  <c r="Q968" i="22"/>
  <c r="I968" i="22"/>
  <c r="O968" i="22"/>
  <c r="M968" i="22"/>
  <c r="Y968" i="22" s="1"/>
  <c r="AF968" i="22" s="1"/>
  <c r="T968" i="22"/>
  <c r="K972" i="22"/>
  <c r="O975" i="22"/>
  <c r="M975" i="22"/>
  <c r="S975" i="22"/>
  <c r="K975" i="22"/>
  <c r="T975" i="22"/>
  <c r="J979" i="22"/>
  <c r="V979" i="22" s="1"/>
  <c r="AC979" i="22" s="1"/>
  <c r="Q984" i="22"/>
  <c r="W984" i="22" s="1"/>
  <c r="AD984" i="22" s="1"/>
  <c r="I984" i="22"/>
  <c r="O984" i="22"/>
  <c r="M984" i="22"/>
  <c r="T984" i="22"/>
  <c r="Q980" i="22"/>
  <c r="I980" i="22"/>
  <c r="O980" i="22"/>
  <c r="M980" i="22"/>
  <c r="T980" i="22"/>
  <c r="S985" i="22"/>
  <c r="K985" i="22"/>
  <c r="Q985" i="22"/>
  <c r="I985" i="22"/>
  <c r="O985" i="22"/>
  <c r="N985" i="22"/>
  <c r="S989" i="22"/>
  <c r="K989" i="22"/>
  <c r="Q989" i="22"/>
  <c r="I989" i="22"/>
  <c r="O989" i="22"/>
  <c r="N989" i="22"/>
  <c r="Z989" i="22" s="1"/>
  <c r="AG989" i="22" s="1"/>
  <c r="S993" i="22"/>
  <c r="K993" i="22"/>
  <c r="Q993" i="22"/>
  <c r="I993" i="22"/>
  <c r="O993" i="22"/>
  <c r="N993" i="22"/>
  <c r="Q1000" i="22"/>
  <c r="I1000" i="22"/>
  <c r="O1000" i="22"/>
  <c r="N1000" i="22"/>
  <c r="M1000" i="22"/>
  <c r="Y1000" i="22" s="1"/>
  <c r="AF1000" i="22" s="1"/>
  <c r="T1000" i="22"/>
  <c r="L1000" i="22"/>
  <c r="O1003" i="22"/>
  <c r="U1003" i="22" s="1"/>
  <c r="M1003" i="22"/>
  <c r="T1003" i="22"/>
  <c r="L1003" i="22"/>
  <c r="S1003" i="22"/>
  <c r="K1003" i="22"/>
  <c r="R1003" i="22"/>
  <c r="J1003" i="22"/>
  <c r="S1019" i="22"/>
  <c r="K1019" i="22"/>
  <c r="R1019" i="22"/>
  <c r="I1019" i="22"/>
  <c r="P1019" i="22"/>
  <c r="V1019" i="22" s="1"/>
  <c r="AC1019" i="22" s="1"/>
  <c r="O1019" i="22"/>
  <c r="N1019" i="22"/>
  <c r="M1019" i="22"/>
  <c r="L1019" i="22"/>
  <c r="M1028" i="22"/>
  <c r="R1028" i="22"/>
  <c r="J1028" i="22"/>
  <c r="T1028" i="22"/>
  <c r="I1028" i="22"/>
  <c r="Q1028" i="22"/>
  <c r="W1028" i="22" s="1"/>
  <c r="AD1028" i="22" s="1"/>
  <c r="P1028" i="22"/>
  <c r="O1028" i="22"/>
  <c r="N1028" i="22"/>
  <c r="L1028" i="22"/>
  <c r="M1036" i="22"/>
  <c r="R1036" i="22"/>
  <c r="J1036" i="22"/>
  <c r="T1036" i="22"/>
  <c r="I1036" i="22"/>
  <c r="Q1036" i="22"/>
  <c r="W1036" i="22" s="1"/>
  <c r="AD1036" i="22" s="1"/>
  <c r="P1036" i="22"/>
  <c r="O1036" i="22"/>
  <c r="N1036" i="22"/>
  <c r="L1036" i="22"/>
  <c r="P895" i="22"/>
  <c r="V895" i="22" s="1"/>
  <c r="AC895" i="22" s="1"/>
  <c r="P899" i="22"/>
  <c r="P903" i="22"/>
  <c r="V903" i="22" s="1"/>
  <c r="AC903" i="22" s="1"/>
  <c r="L921" i="22"/>
  <c r="T921" i="22"/>
  <c r="Z921" i="22" s="1"/>
  <c r="AG921" i="22" s="1"/>
  <c r="L925" i="22"/>
  <c r="X925" i="22" s="1"/>
  <c r="AE925" i="22" s="1"/>
  <c r="T925" i="22"/>
  <c r="Z925" i="22" s="1"/>
  <c r="AG925" i="22" s="1"/>
  <c r="N926" i="22"/>
  <c r="Z926" i="22" s="1"/>
  <c r="AG926" i="22" s="1"/>
  <c r="L929" i="22"/>
  <c r="T929" i="22"/>
  <c r="N930" i="22"/>
  <c r="L933" i="22"/>
  <c r="T933" i="22"/>
  <c r="Z933" i="22" s="1"/>
  <c r="AG933" i="22" s="1"/>
  <c r="N934" i="22"/>
  <c r="Z934" i="22" s="1"/>
  <c r="AG934" i="22" s="1"/>
  <c r="N938" i="22"/>
  <c r="N939" i="22"/>
  <c r="P940" i="22"/>
  <c r="M942" i="22"/>
  <c r="S942" i="22"/>
  <c r="K942" i="22"/>
  <c r="R942" i="22"/>
  <c r="X942" i="22" s="1"/>
  <c r="AE942" i="22" s="1"/>
  <c r="N946" i="22"/>
  <c r="Z946" i="22" s="1"/>
  <c r="AG946" i="22" s="1"/>
  <c r="N947" i="22"/>
  <c r="P948" i="22"/>
  <c r="M950" i="22"/>
  <c r="S950" i="22"/>
  <c r="K950" i="22"/>
  <c r="R950" i="22"/>
  <c r="N954" i="22"/>
  <c r="N955" i="22"/>
  <c r="R956" i="22"/>
  <c r="N959" i="22"/>
  <c r="Q960" i="22"/>
  <c r="W960" i="22" s="1"/>
  <c r="AD960" i="22" s="1"/>
  <c r="I960" i="22"/>
  <c r="O960" i="22"/>
  <c r="M960" i="22"/>
  <c r="T960" i="22"/>
  <c r="P961" i="22"/>
  <c r="V961" i="22" s="1"/>
  <c r="AC961" i="22" s="1"/>
  <c r="Q963" i="22"/>
  <c r="O967" i="22"/>
  <c r="M967" i="22"/>
  <c r="S967" i="22"/>
  <c r="K967" i="22"/>
  <c r="T967" i="22"/>
  <c r="Z967" i="22" s="1"/>
  <c r="AG967" i="22" s="1"/>
  <c r="N968" i="22"/>
  <c r="P970" i="22"/>
  <c r="V970" i="22" s="1"/>
  <c r="AC970" i="22" s="1"/>
  <c r="R972" i="22"/>
  <c r="X972" i="22" s="1"/>
  <c r="AE972" i="22" s="1"/>
  <c r="N975" i="22"/>
  <c r="Q976" i="22"/>
  <c r="W976" i="22" s="1"/>
  <c r="AD976" i="22" s="1"/>
  <c r="I976" i="22"/>
  <c r="O976" i="22"/>
  <c r="M976" i="22"/>
  <c r="Y976" i="22" s="1"/>
  <c r="AF976" i="22" s="1"/>
  <c r="T976" i="22"/>
  <c r="P977" i="22"/>
  <c r="Q979" i="22"/>
  <c r="K980" i="22"/>
  <c r="O983" i="22"/>
  <c r="U983" i="22" s="1"/>
  <c r="M983" i="22"/>
  <c r="S983" i="22"/>
  <c r="K983" i="22"/>
  <c r="W983" i="22" s="1"/>
  <c r="AD983" i="22" s="1"/>
  <c r="T983" i="22"/>
  <c r="Z983" i="22" s="1"/>
  <c r="AG983" i="22" s="1"/>
  <c r="N984" i="22"/>
  <c r="L985" i="22"/>
  <c r="L989" i="22"/>
  <c r="L993" i="22"/>
  <c r="K1000" i="22"/>
  <c r="N1003" i="22"/>
  <c r="Q1019" i="22"/>
  <c r="S1028" i="22"/>
  <c r="S1036" i="22"/>
  <c r="I895" i="22"/>
  <c r="I899" i="22"/>
  <c r="I903" i="22"/>
  <c r="U903" i="22" s="1"/>
  <c r="O926" i="22"/>
  <c r="O930" i="22"/>
  <c r="O934" i="22"/>
  <c r="O938" i="22"/>
  <c r="P939" i="22"/>
  <c r="S941" i="22"/>
  <c r="Y941" i="22" s="1"/>
  <c r="AF941" i="22" s="1"/>
  <c r="K941" i="22"/>
  <c r="Q941" i="22"/>
  <c r="I941" i="22"/>
  <c r="T941" i="22"/>
  <c r="Z941" i="22" s="1"/>
  <c r="AG941" i="22" s="1"/>
  <c r="O946" i="22"/>
  <c r="P947" i="22"/>
  <c r="V947" i="22" s="1"/>
  <c r="AC947" i="22" s="1"/>
  <c r="S949" i="22"/>
  <c r="K949" i="22"/>
  <c r="Q949" i="22"/>
  <c r="I949" i="22"/>
  <c r="U949" i="22" s="1"/>
  <c r="T949" i="22"/>
  <c r="Z949" i="22" s="1"/>
  <c r="AG949" i="22" s="1"/>
  <c r="O954" i="22"/>
  <c r="P955" i="22"/>
  <c r="M958" i="22"/>
  <c r="S958" i="22"/>
  <c r="K958" i="22"/>
  <c r="Q958" i="22"/>
  <c r="I958" i="22"/>
  <c r="U958" i="22" s="1"/>
  <c r="P959" i="22"/>
  <c r="R961" i="22"/>
  <c r="X961" i="22" s="1"/>
  <c r="AE961" i="22" s="1"/>
  <c r="S965" i="22"/>
  <c r="K965" i="22"/>
  <c r="Q965" i="22"/>
  <c r="I965" i="22"/>
  <c r="O965" i="22"/>
  <c r="P968" i="22"/>
  <c r="R970" i="22"/>
  <c r="M974" i="22"/>
  <c r="S974" i="22"/>
  <c r="K974" i="22"/>
  <c r="Q974" i="22"/>
  <c r="I974" i="22"/>
  <c r="P975" i="22"/>
  <c r="V975" i="22" s="1"/>
  <c r="AC975" i="22" s="1"/>
  <c r="R977" i="22"/>
  <c r="L980" i="22"/>
  <c r="S981" i="22"/>
  <c r="Y981" i="22" s="1"/>
  <c r="AF981" i="22" s="1"/>
  <c r="K981" i="22"/>
  <c r="Q981" i="22"/>
  <c r="I981" i="22"/>
  <c r="O981" i="22"/>
  <c r="P984" i="22"/>
  <c r="M985" i="22"/>
  <c r="M989" i="22"/>
  <c r="M993" i="22"/>
  <c r="P1000" i="22"/>
  <c r="P1003" i="22"/>
  <c r="X1006" i="22"/>
  <c r="AE1006" i="22" s="1"/>
  <c r="T1019" i="22"/>
  <c r="W939" i="22"/>
  <c r="AD939" i="22" s="1"/>
  <c r="Q940" i="22"/>
  <c r="I940" i="22"/>
  <c r="O940" i="22"/>
  <c r="S940" i="22"/>
  <c r="Y940" i="22" s="1"/>
  <c r="AF940" i="22" s="1"/>
  <c r="Q948" i="22"/>
  <c r="I948" i="22"/>
  <c r="O948" i="22"/>
  <c r="S948" i="22"/>
  <c r="Q956" i="22"/>
  <c r="I956" i="22"/>
  <c r="O956" i="22"/>
  <c r="M956" i="22"/>
  <c r="Y956" i="22" s="1"/>
  <c r="AF956" i="22" s="1"/>
  <c r="T956" i="22"/>
  <c r="O963" i="22"/>
  <c r="M963" i="22"/>
  <c r="S963" i="22"/>
  <c r="K963" i="22"/>
  <c r="T963" i="22"/>
  <c r="Q972" i="22"/>
  <c r="I972" i="22"/>
  <c r="O972" i="22"/>
  <c r="M972" i="22"/>
  <c r="Y972" i="22" s="1"/>
  <c r="AF972" i="22" s="1"/>
  <c r="T972" i="22"/>
  <c r="O979" i="22"/>
  <c r="M979" i="22"/>
  <c r="S979" i="22"/>
  <c r="K979" i="22"/>
  <c r="T979" i="22"/>
  <c r="Z979" i="22" s="1"/>
  <c r="AG979" i="22" s="1"/>
  <c r="N980" i="22"/>
  <c r="P985" i="22"/>
  <c r="V985" i="22" s="1"/>
  <c r="AC985" i="22" s="1"/>
  <c r="P989" i="22"/>
  <c r="V989" i="22" s="1"/>
  <c r="AC989" i="22" s="1"/>
  <c r="P993" i="22"/>
  <c r="V993" i="22" s="1"/>
  <c r="AC993" i="22" s="1"/>
  <c r="O999" i="22"/>
  <c r="M999" i="22"/>
  <c r="T999" i="22"/>
  <c r="L999" i="22"/>
  <c r="S999" i="22"/>
  <c r="K999" i="22"/>
  <c r="R999" i="22"/>
  <c r="J999" i="22"/>
  <c r="V999" i="22" s="1"/>
  <c r="AC999" i="22" s="1"/>
  <c r="R1000" i="22"/>
  <c r="Q1003" i="22"/>
  <c r="Q1004" i="22"/>
  <c r="I1004" i="22"/>
  <c r="O1004" i="22"/>
  <c r="N1004" i="22"/>
  <c r="M1004" i="22"/>
  <c r="T1004" i="22"/>
  <c r="L1004" i="22"/>
  <c r="S1007" i="22"/>
  <c r="K1007" i="22"/>
  <c r="P1007" i="22"/>
  <c r="N1007" i="22"/>
  <c r="M1007" i="22"/>
  <c r="L1007" i="22"/>
  <c r="T1007" i="22"/>
  <c r="J1007" i="22"/>
  <c r="Q1010" i="22"/>
  <c r="I1010" i="22"/>
  <c r="U1010" i="22" s="1"/>
  <c r="P1010" i="22"/>
  <c r="N1010" i="22"/>
  <c r="M1010" i="22"/>
  <c r="L1010" i="22"/>
  <c r="X1010" i="22" s="1"/>
  <c r="AE1010" i="22" s="1"/>
  <c r="T1010" i="22"/>
  <c r="K1010" i="22"/>
  <c r="Q1022" i="22"/>
  <c r="W1022" i="22" s="1"/>
  <c r="AD1022" i="22" s="1"/>
  <c r="I1022" i="22"/>
  <c r="S1022" i="22"/>
  <c r="J1022" i="22"/>
  <c r="P1022" i="22"/>
  <c r="O1022" i="22"/>
  <c r="N1022" i="22"/>
  <c r="M1022" i="22"/>
  <c r="L1022" i="22"/>
  <c r="S1023" i="22"/>
  <c r="K1023" i="22"/>
  <c r="P1023" i="22"/>
  <c r="N1023" i="22"/>
  <c r="M1023" i="22"/>
  <c r="L1023" i="22"/>
  <c r="T1023" i="22"/>
  <c r="J1023" i="22"/>
  <c r="R1023" i="22"/>
  <c r="I1023" i="22"/>
  <c r="O1033" i="22"/>
  <c r="T1033" i="22"/>
  <c r="L1033" i="22"/>
  <c r="X1033" i="22" s="1"/>
  <c r="AE1033" i="22" s="1"/>
  <c r="Q1033" i="22"/>
  <c r="N1033" i="22"/>
  <c r="M1033" i="22"/>
  <c r="K1033" i="22"/>
  <c r="J1033" i="22"/>
  <c r="S1033" i="22"/>
  <c r="I1033" i="22"/>
  <c r="Q1090" i="22"/>
  <c r="I1090" i="22"/>
  <c r="M1090" i="22"/>
  <c r="N1090" i="22"/>
  <c r="L1090" i="22"/>
  <c r="K1090" i="22"/>
  <c r="T1090" i="22"/>
  <c r="J1090" i="22"/>
  <c r="R1090" i="22"/>
  <c r="O1090" i="22"/>
  <c r="U1090" i="22" s="1"/>
  <c r="S1090" i="22"/>
  <c r="Y1090" i="22" s="1"/>
  <c r="AF1090" i="22" s="1"/>
  <c r="P1090" i="22"/>
  <c r="N1056" i="22"/>
  <c r="M1056" i="22"/>
  <c r="Y1056" i="22" s="1"/>
  <c r="AF1056" i="22" s="1"/>
  <c r="T1056" i="22"/>
  <c r="L1056" i="22"/>
  <c r="R1056" i="22"/>
  <c r="J1056" i="22"/>
  <c r="O1084" i="22"/>
  <c r="N1084" i="22"/>
  <c r="M1084" i="22"/>
  <c r="T1084" i="22"/>
  <c r="L1084" i="22"/>
  <c r="R1084" i="22"/>
  <c r="J1084" i="22"/>
  <c r="N1112" i="22"/>
  <c r="M1112" i="22"/>
  <c r="S1112" i="22"/>
  <c r="K1112" i="22"/>
  <c r="R1112" i="22"/>
  <c r="J1112" i="22"/>
  <c r="Q1112" i="22"/>
  <c r="I1112" i="22"/>
  <c r="T1112" i="22"/>
  <c r="Z1112" i="22" s="1"/>
  <c r="AG1112" i="22" s="1"/>
  <c r="P1112" i="22"/>
  <c r="O1112" i="22"/>
  <c r="L1112" i="22"/>
  <c r="Q1017" i="22"/>
  <c r="Q1020" i="22"/>
  <c r="I1056" i="22"/>
  <c r="W1077" i="22"/>
  <c r="AD1077" i="22" s="1"/>
  <c r="I1084" i="22"/>
  <c r="M1092" i="22"/>
  <c r="Q1092" i="22"/>
  <c r="I1092" i="22"/>
  <c r="P1092" i="22"/>
  <c r="O1092" i="22"/>
  <c r="N1092" i="22"/>
  <c r="L1092" i="22"/>
  <c r="T1092" i="22"/>
  <c r="J1092" i="22"/>
  <c r="P986" i="22"/>
  <c r="P990" i="22"/>
  <c r="V990" i="22" s="1"/>
  <c r="AC990" i="22" s="1"/>
  <c r="P994" i="22"/>
  <c r="N997" i="22"/>
  <c r="P998" i="22"/>
  <c r="V998" i="22" s="1"/>
  <c r="AC998" i="22" s="1"/>
  <c r="N1001" i="22"/>
  <c r="P1002" i="22"/>
  <c r="V1002" i="22" s="1"/>
  <c r="AC1002" i="22" s="1"/>
  <c r="N1005" i="22"/>
  <c r="P1006" i="22"/>
  <c r="S1011" i="22"/>
  <c r="K1011" i="22"/>
  <c r="Q1011" i="22"/>
  <c r="Q1014" i="22"/>
  <c r="I1014" i="22"/>
  <c r="R1014" i="22"/>
  <c r="O1015" i="22"/>
  <c r="I1017" i="22"/>
  <c r="U1017" i="22" s="1"/>
  <c r="R1017" i="22"/>
  <c r="O1018" i="22"/>
  <c r="I1020" i="22"/>
  <c r="R1020" i="22"/>
  <c r="P1029" i="22"/>
  <c r="V1029" i="22" s="1"/>
  <c r="AC1029" i="22" s="1"/>
  <c r="M1032" i="22"/>
  <c r="R1032" i="22"/>
  <c r="J1032" i="22"/>
  <c r="S1032" i="22"/>
  <c r="P1037" i="22"/>
  <c r="M1040" i="22"/>
  <c r="R1040" i="22"/>
  <c r="J1040" i="22"/>
  <c r="V1040" i="22" s="1"/>
  <c r="AC1040" i="22" s="1"/>
  <c r="S1040" i="22"/>
  <c r="S1042" i="22"/>
  <c r="S1046" i="22"/>
  <c r="S1050" i="22"/>
  <c r="K1056" i="22"/>
  <c r="N1064" i="22"/>
  <c r="M1064" i="22"/>
  <c r="Y1064" i="22" s="1"/>
  <c r="AF1064" i="22" s="1"/>
  <c r="T1064" i="22"/>
  <c r="L1064" i="22"/>
  <c r="R1064" i="22"/>
  <c r="J1064" i="22"/>
  <c r="K1084" i="22"/>
  <c r="O1088" i="22"/>
  <c r="N1088" i="22"/>
  <c r="M1088" i="22"/>
  <c r="T1088" i="22"/>
  <c r="L1088" i="22"/>
  <c r="R1088" i="22"/>
  <c r="J1088" i="22"/>
  <c r="K1092" i="22"/>
  <c r="S1142" i="22"/>
  <c r="K1142" i="22"/>
  <c r="R1142" i="22"/>
  <c r="J1142" i="22"/>
  <c r="Q1142" i="22"/>
  <c r="I1142" i="22"/>
  <c r="N1142" i="22"/>
  <c r="T1142" i="22"/>
  <c r="L1142" i="22"/>
  <c r="P1142" i="22"/>
  <c r="O1142" i="22"/>
  <c r="M1142" i="22"/>
  <c r="I986" i="22"/>
  <c r="Q986" i="22"/>
  <c r="I990" i="22"/>
  <c r="U990" i="22" s="1"/>
  <c r="Q990" i="22"/>
  <c r="I994" i="22"/>
  <c r="Q994" i="22"/>
  <c r="O997" i="22"/>
  <c r="I998" i="22"/>
  <c r="U998" i="22" s="1"/>
  <c r="Q998" i="22"/>
  <c r="O1001" i="22"/>
  <c r="I1002" i="22"/>
  <c r="Q1002" i="22"/>
  <c r="O1005" i="22"/>
  <c r="I1006" i="22"/>
  <c r="Q1006" i="22"/>
  <c r="Q1008" i="22"/>
  <c r="W1008" i="22" s="1"/>
  <c r="AD1008" i="22" s="1"/>
  <c r="I1011" i="22"/>
  <c r="R1011" i="22"/>
  <c r="U1012" i="22"/>
  <c r="J1014" i="22"/>
  <c r="S1014" i="22"/>
  <c r="J1017" i="22"/>
  <c r="S1017" i="22"/>
  <c r="Y1017" i="22" s="1"/>
  <c r="AF1017" i="22" s="1"/>
  <c r="J1020" i="22"/>
  <c r="S1020" i="22"/>
  <c r="Q1021" i="22"/>
  <c r="Q1024" i="22"/>
  <c r="W1024" i="22" s="1"/>
  <c r="AD1024" i="22" s="1"/>
  <c r="Q1030" i="22"/>
  <c r="I1030" i="22"/>
  <c r="N1030" i="22"/>
  <c r="Z1030" i="22" s="1"/>
  <c r="AG1030" i="22" s="1"/>
  <c r="S1030" i="22"/>
  <c r="I1032" i="22"/>
  <c r="T1032" i="22"/>
  <c r="Z1032" i="22" s="1"/>
  <c r="AG1032" i="22" s="1"/>
  <c r="Q1038" i="22"/>
  <c r="I1038" i="22"/>
  <c r="N1038" i="22"/>
  <c r="S1038" i="22"/>
  <c r="I1040" i="22"/>
  <c r="T1040" i="22"/>
  <c r="Z1040" i="22" s="1"/>
  <c r="AG1040" i="22" s="1"/>
  <c r="O1056" i="22"/>
  <c r="Y1062" i="22"/>
  <c r="AF1062" i="22" s="1"/>
  <c r="I1064" i="22"/>
  <c r="O1072" i="22"/>
  <c r="U1072" i="22" s="1"/>
  <c r="N1072" i="22"/>
  <c r="M1072" i="22"/>
  <c r="T1072" i="22"/>
  <c r="L1072" i="22"/>
  <c r="R1072" i="22"/>
  <c r="J1072" i="22"/>
  <c r="W1076" i="22"/>
  <c r="AD1076" i="22" s="1"/>
  <c r="P1084" i="22"/>
  <c r="I1088" i="22"/>
  <c r="R1092" i="22"/>
  <c r="X1100" i="22"/>
  <c r="AE1100" i="22" s="1"/>
  <c r="P997" i="22"/>
  <c r="V997" i="22" s="1"/>
  <c r="AC997" i="22" s="1"/>
  <c r="P1001" i="22"/>
  <c r="V1001" i="22" s="1"/>
  <c r="AC1001" i="22" s="1"/>
  <c r="P1005" i="22"/>
  <c r="V1005" i="22" s="1"/>
  <c r="AC1005" i="22" s="1"/>
  <c r="S1015" i="22"/>
  <c r="K1015" i="22"/>
  <c r="Q1015" i="22"/>
  <c r="K1017" i="22"/>
  <c r="T1017" i="22"/>
  <c r="Q1018" i="22"/>
  <c r="W1018" i="22" s="1"/>
  <c r="AD1018" i="22" s="1"/>
  <c r="I1018" i="22"/>
  <c r="R1018" i="22"/>
  <c r="K1020" i="22"/>
  <c r="T1020" i="22"/>
  <c r="O1029" i="22"/>
  <c r="T1029" i="22"/>
  <c r="L1029" i="22"/>
  <c r="R1029" i="22"/>
  <c r="O1037" i="22"/>
  <c r="T1037" i="22"/>
  <c r="L1037" i="22"/>
  <c r="R1037" i="22"/>
  <c r="R1042" i="22"/>
  <c r="X1042" i="22" s="1"/>
  <c r="AE1042" i="22" s="1"/>
  <c r="J1042" i="22"/>
  <c r="Q1042" i="22"/>
  <c r="I1042" i="22"/>
  <c r="N1042" i="22"/>
  <c r="R1046" i="22"/>
  <c r="J1046" i="22"/>
  <c r="Q1046" i="22"/>
  <c r="I1046" i="22"/>
  <c r="N1046" i="22"/>
  <c r="Z1046" i="22" s="1"/>
  <c r="AG1046" i="22" s="1"/>
  <c r="R1050" i="22"/>
  <c r="X1050" i="22" s="1"/>
  <c r="AE1050" i="22" s="1"/>
  <c r="J1050" i="22"/>
  <c r="Q1050" i="22"/>
  <c r="I1050" i="22"/>
  <c r="N1050" i="22"/>
  <c r="P1056" i="22"/>
  <c r="K1064" i="22"/>
  <c r="W1069" i="22"/>
  <c r="AD1069" i="22" s="1"/>
  <c r="Q1084" i="22"/>
  <c r="S1092" i="22"/>
  <c r="K986" i="22"/>
  <c r="S986" i="22"/>
  <c r="Y986" i="22" s="1"/>
  <c r="AF986" i="22" s="1"/>
  <c r="K990" i="22"/>
  <c r="S990" i="22"/>
  <c r="K994" i="22"/>
  <c r="S994" i="22"/>
  <c r="I997" i="22"/>
  <c r="Q997" i="22"/>
  <c r="K998" i="22"/>
  <c r="S998" i="22"/>
  <c r="I1001" i="22"/>
  <c r="Q1001" i="22"/>
  <c r="K1002" i="22"/>
  <c r="S1002" i="22"/>
  <c r="Y1002" i="22" s="1"/>
  <c r="AF1002" i="22" s="1"/>
  <c r="I1005" i="22"/>
  <c r="Q1005" i="22"/>
  <c r="K1006" i="22"/>
  <c r="S1006" i="22"/>
  <c r="Y1006" i="22" s="1"/>
  <c r="AF1006" i="22" s="1"/>
  <c r="J1008" i="22"/>
  <c r="S1008" i="22"/>
  <c r="Y1008" i="22" s="1"/>
  <c r="AF1008" i="22" s="1"/>
  <c r="Q1009" i="22"/>
  <c r="W1009" i="22" s="1"/>
  <c r="AD1009" i="22" s="1"/>
  <c r="L1011" i="22"/>
  <c r="Q1012" i="22"/>
  <c r="W1012" i="22" s="1"/>
  <c r="AD1012" i="22" s="1"/>
  <c r="L1014" i="22"/>
  <c r="I1015" i="22"/>
  <c r="R1015" i="22"/>
  <c r="L1017" i="22"/>
  <c r="J1018" i="22"/>
  <c r="S1018" i="22"/>
  <c r="Y1018" i="22" s="1"/>
  <c r="AF1018" i="22" s="1"/>
  <c r="L1020" i="22"/>
  <c r="J1021" i="22"/>
  <c r="V1021" i="22" s="1"/>
  <c r="AC1021" i="22" s="1"/>
  <c r="S1021" i="22"/>
  <c r="Y1021" i="22" s="1"/>
  <c r="AF1021" i="22" s="1"/>
  <c r="J1024" i="22"/>
  <c r="V1024" i="22" s="1"/>
  <c r="AC1024" i="22" s="1"/>
  <c r="S1024" i="22"/>
  <c r="Y1024" i="22" s="1"/>
  <c r="AF1024" i="22" s="1"/>
  <c r="Q1025" i="22"/>
  <c r="I1029" i="22"/>
  <c r="S1029" i="22"/>
  <c r="K1030" i="22"/>
  <c r="L1032" i="22"/>
  <c r="I1037" i="22"/>
  <c r="S1037" i="22"/>
  <c r="Y1037" i="22" s="1"/>
  <c r="AF1037" i="22" s="1"/>
  <c r="K1038" i="22"/>
  <c r="L1040" i="22"/>
  <c r="K1042" i="22"/>
  <c r="N1044" i="22"/>
  <c r="M1044" i="22"/>
  <c r="R1044" i="22"/>
  <c r="J1044" i="22"/>
  <c r="T1044" i="22"/>
  <c r="K1046" i="22"/>
  <c r="N1048" i="22"/>
  <c r="M1048" i="22"/>
  <c r="R1048" i="22"/>
  <c r="J1048" i="22"/>
  <c r="T1048" i="22"/>
  <c r="K1050" i="22"/>
  <c r="N1052" i="22"/>
  <c r="M1052" i="22"/>
  <c r="Y1052" i="22" s="1"/>
  <c r="AF1052" i="22" s="1"/>
  <c r="R1052" i="22"/>
  <c r="J1052" i="22"/>
  <c r="T1052" i="22"/>
  <c r="Q1056" i="22"/>
  <c r="N1060" i="22"/>
  <c r="M1060" i="22"/>
  <c r="T1060" i="22"/>
  <c r="L1060" i="22"/>
  <c r="R1060" i="22"/>
  <c r="J1060" i="22"/>
  <c r="O1064" i="22"/>
  <c r="K1072" i="22"/>
  <c r="O1080" i="22"/>
  <c r="N1080" i="22"/>
  <c r="M1080" i="22"/>
  <c r="Y1080" i="22" s="1"/>
  <c r="AF1080" i="22" s="1"/>
  <c r="T1080" i="22"/>
  <c r="L1080" i="22"/>
  <c r="R1080" i="22"/>
  <c r="J1080" i="22"/>
  <c r="V1080" i="22" s="1"/>
  <c r="AC1080" i="22" s="1"/>
  <c r="S1084" i="22"/>
  <c r="P1088" i="22"/>
  <c r="O1089" i="22"/>
  <c r="S1089" i="22"/>
  <c r="K1089" i="22"/>
  <c r="M1089" i="22"/>
  <c r="L1089" i="22"/>
  <c r="X1089" i="22" s="1"/>
  <c r="AE1089" i="22" s="1"/>
  <c r="J1089" i="22"/>
  <c r="T1089" i="22"/>
  <c r="Z1089" i="22" s="1"/>
  <c r="AG1089" i="22" s="1"/>
  <c r="I1089" i="22"/>
  <c r="Q1089" i="22"/>
  <c r="R1102" i="22"/>
  <c r="J1102" i="22"/>
  <c r="Q1102" i="22"/>
  <c r="W1102" i="22" s="1"/>
  <c r="AD1102" i="22" s="1"/>
  <c r="I1102" i="22"/>
  <c r="O1102" i="22"/>
  <c r="M1102" i="22"/>
  <c r="T1102" i="22"/>
  <c r="S1102" i="22"/>
  <c r="P1102" i="22"/>
  <c r="L1102" i="22"/>
  <c r="R1106" i="22"/>
  <c r="X1106" i="22" s="1"/>
  <c r="AE1106" i="22" s="1"/>
  <c r="J1106" i="22"/>
  <c r="Q1106" i="22"/>
  <c r="I1106" i="22"/>
  <c r="O1106" i="22"/>
  <c r="M1106" i="22"/>
  <c r="T1106" i="22"/>
  <c r="S1106" i="22"/>
  <c r="P1106" i="22"/>
  <c r="N1106" i="22"/>
  <c r="K1106" i="22"/>
  <c r="Q1121" i="22"/>
  <c r="I1121" i="22"/>
  <c r="O1121" i="22"/>
  <c r="R1121" i="22"/>
  <c r="P1121" i="22"/>
  <c r="N1121" i="22"/>
  <c r="Z1121" i="22" s="1"/>
  <c r="AG1121" i="22" s="1"/>
  <c r="M1121" i="22"/>
  <c r="L1121" i="22"/>
  <c r="K1121" i="22"/>
  <c r="S1121" i="22"/>
  <c r="K997" i="22"/>
  <c r="K1001" i="22"/>
  <c r="K1005" i="22"/>
  <c r="L1008" i="22"/>
  <c r="J1009" i="22"/>
  <c r="S1009" i="22"/>
  <c r="N1011" i="22"/>
  <c r="J1012" i="22"/>
  <c r="V1012" i="22" s="1"/>
  <c r="AC1012" i="22" s="1"/>
  <c r="S1012" i="22"/>
  <c r="Q1013" i="22"/>
  <c r="W1013" i="22" s="1"/>
  <c r="AD1013" i="22" s="1"/>
  <c r="N1014" i="22"/>
  <c r="L1015" i="22"/>
  <c r="Q1016" i="22"/>
  <c r="W1016" i="22" s="1"/>
  <c r="AD1016" i="22" s="1"/>
  <c r="N1017" i="22"/>
  <c r="L1018" i="22"/>
  <c r="O1020" i="22"/>
  <c r="L1021" i="22"/>
  <c r="L1024" i="22"/>
  <c r="J1025" i="22"/>
  <c r="V1025" i="22" s="1"/>
  <c r="S1025" i="22"/>
  <c r="Q1026" i="22"/>
  <c r="W1026" i="22" s="1"/>
  <c r="AD1026" i="22" s="1"/>
  <c r="I1026" i="22"/>
  <c r="N1026" i="22"/>
  <c r="Z1026" i="22" s="1"/>
  <c r="AG1026" i="22" s="1"/>
  <c r="S1026" i="22"/>
  <c r="K1029" i="22"/>
  <c r="W1029" i="22" s="1"/>
  <c r="AD1029" i="22" s="1"/>
  <c r="M1030" i="22"/>
  <c r="O1032" i="22"/>
  <c r="Q1034" i="22"/>
  <c r="W1034" i="22" s="1"/>
  <c r="AD1034" i="22" s="1"/>
  <c r="I1034" i="22"/>
  <c r="N1034" i="22"/>
  <c r="S1034" i="22"/>
  <c r="K1037" i="22"/>
  <c r="W1037" i="22" s="1"/>
  <c r="AD1037" i="22" s="1"/>
  <c r="M1038" i="22"/>
  <c r="O1040" i="22"/>
  <c r="M1042" i="22"/>
  <c r="K1044" i="22"/>
  <c r="W1044" i="22" s="1"/>
  <c r="AD1044" i="22" s="1"/>
  <c r="M1046" i="22"/>
  <c r="K1048" i="22"/>
  <c r="W1048" i="22" s="1"/>
  <c r="AD1048" i="22" s="1"/>
  <c r="M1050" i="22"/>
  <c r="K1052" i="22"/>
  <c r="K1060" i="22"/>
  <c r="Q1064" i="22"/>
  <c r="N1068" i="22"/>
  <c r="M1068" i="22"/>
  <c r="T1068" i="22"/>
  <c r="L1068" i="22"/>
  <c r="R1068" i="22"/>
  <c r="J1068" i="22"/>
  <c r="Q1072" i="22"/>
  <c r="O1076" i="22"/>
  <c r="U1076" i="22" s="1"/>
  <c r="N1076" i="22"/>
  <c r="M1076" i="22"/>
  <c r="T1076" i="22"/>
  <c r="L1076" i="22"/>
  <c r="R1076" i="22"/>
  <c r="J1076" i="22"/>
  <c r="V1076" i="22" s="1"/>
  <c r="AC1076" i="22" s="1"/>
  <c r="K1080" i="22"/>
  <c r="S1088" i="22"/>
  <c r="P1089" i="22"/>
  <c r="S1091" i="22"/>
  <c r="K1091" i="22"/>
  <c r="O1091" i="22"/>
  <c r="P1091" i="22"/>
  <c r="N1091" i="22"/>
  <c r="M1091" i="22"/>
  <c r="L1091" i="22"/>
  <c r="T1091" i="22"/>
  <c r="I1091" i="22"/>
  <c r="N1102" i="22"/>
  <c r="J1121" i="22"/>
  <c r="P1027" i="22"/>
  <c r="P1031" i="22"/>
  <c r="P1035" i="22"/>
  <c r="V1035" i="22" s="1"/>
  <c r="AC1035" i="22" s="1"/>
  <c r="P1039" i="22"/>
  <c r="L1041" i="22"/>
  <c r="T1041" i="22"/>
  <c r="P1043" i="22"/>
  <c r="L1045" i="22"/>
  <c r="X1045" i="22" s="1"/>
  <c r="AE1045" i="22" s="1"/>
  <c r="T1045" i="22"/>
  <c r="P1047" i="22"/>
  <c r="L1049" i="22"/>
  <c r="X1049" i="22" s="1"/>
  <c r="AE1049" i="22" s="1"/>
  <c r="T1049" i="22"/>
  <c r="Z1049" i="22" s="1"/>
  <c r="AG1049" i="22" s="1"/>
  <c r="P1051" i="22"/>
  <c r="V1051" i="22" s="1"/>
  <c r="AC1051" i="22" s="1"/>
  <c r="L1053" i="22"/>
  <c r="T1053" i="22"/>
  <c r="N1054" i="22"/>
  <c r="P1055" i="22"/>
  <c r="V1055" i="22" s="1"/>
  <c r="AC1055" i="22" s="1"/>
  <c r="L1057" i="22"/>
  <c r="T1057" i="22"/>
  <c r="Z1057" i="22" s="1"/>
  <c r="AG1057" i="22" s="1"/>
  <c r="N1058" i="22"/>
  <c r="P1059" i="22"/>
  <c r="L1061" i="22"/>
  <c r="X1061" i="22" s="1"/>
  <c r="AE1061" i="22" s="1"/>
  <c r="T1061" i="22"/>
  <c r="Z1061" i="22" s="1"/>
  <c r="AG1061" i="22" s="1"/>
  <c r="N1062" i="22"/>
  <c r="Z1062" i="22" s="1"/>
  <c r="AG1062" i="22" s="1"/>
  <c r="P1063" i="22"/>
  <c r="L1065" i="22"/>
  <c r="T1065" i="22"/>
  <c r="N1066" i="22"/>
  <c r="P1067" i="22"/>
  <c r="V1067" i="22" s="1"/>
  <c r="AC1067" i="22" s="1"/>
  <c r="L1069" i="22"/>
  <c r="T1069" i="22"/>
  <c r="Z1069" i="22" s="1"/>
  <c r="AG1069" i="22" s="1"/>
  <c r="N1070" i="22"/>
  <c r="P1071" i="22"/>
  <c r="V1071" i="22" s="1"/>
  <c r="AC1071" i="22" s="1"/>
  <c r="L1073" i="22"/>
  <c r="X1073" i="22" s="1"/>
  <c r="AE1073" i="22" s="1"/>
  <c r="T1073" i="22"/>
  <c r="N1074" i="22"/>
  <c r="Z1074" i="22" s="1"/>
  <c r="AG1074" i="22" s="1"/>
  <c r="P1075" i="22"/>
  <c r="L1077" i="22"/>
  <c r="T1077" i="22"/>
  <c r="Z1077" i="22" s="1"/>
  <c r="AG1077" i="22" s="1"/>
  <c r="N1078" i="22"/>
  <c r="Z1078" i="22" s="1"/>
  <c r="AG1078" i="22" s="1"/>
  <c r="L1081" i="22"/>
  <c r="T1081" i="22"/>
  <c r="Z1081" i="22" s="1"/>
  <c r="AG1081" i="22" s="1"/>
  <c r="N1082" i="22"/>
  <c r="L1085" i="22"/>
  <c r="X1085" i="22" s="1"/>
  <c r="AE1085" i="22" s="1"/>
  <c r="T1085" i="22"/>
  <c r="N1086" i="22"/>
  <c r="N1095" i="22"/>
  <c r="N1096" i="22"/>
  <c r="M1096" i="22"/>
  <c r="Q1096" i="22"/>
  <c r="I1096" i="22"/>
  <c r="T1096" i="22"/>
  <c r="P1100" i="22"/>
  <c r="R1110" i="22"/>
  <c r="J1110" i="22"/>
  <c r="Q1110" i="22"/>
  <c r="W1110" i="22" s="1"/>
  <c r="AD1110" i="22" s="1"/>
  <c r="I1110" i="22"/>
  <c r="O1110" i="22"/>
  <c r="N1110" i="22"/>
  <c r="M1110" i="22"/>
  <c r="Y1110" i="22" s="1"/>
  <c r="AF1110" i="22" s="1"/>
  <c r="O1120" i="22"/>
  <c r="M1120" i="22"/>
  <c r="P1120" i="22"/>
  <c r="N1120" i="22"/>
  <c r="L1120" i="22"/>
  <c r="X1120" i="22" s="1"/>
  <c r="AE1120" i="22" s="1"/>
  <c r="K1120" i="22"/>
  <c r="W1120" i="22" s="1"/>
  <c r="AD1120" i="22" s="1"/>
  <c r="T1120" i="22"/>
  <c r="J1120" i="22"/>
  <c r="S1120" i="22"/>
  <c r="I1120" i="22"/>
  <c r="P1054" i="22"/>
  <c r="P1058" i="22"/>
  <c r="P1062" i="22"/>
  <c r="P1066" i="22"/>
  <c r="P1070" i="22"/>
  <c r="P1074" i="22"/>
  <c r="P1078" i="22"/>
  <c r="P1082" i="22"/>
  <c r="P1086" i="22"/>
  <c r="R1094" i="22"/>
  <c r="X1094" i="22" s="1"/>
  <c r="AE1094" i="22" s="1"/>
  <c r="J1094" i="22"/>
  <c r="Q1094" i="22"/>
  <c r="I1094" i="22"/>
  <c r="M1094" i="22"/>
  <c r="Q1095" i="22"/>
  <c r="K1027" i="22"/>
  <c r="K1031" i="22"/>
  <c r="W1031" i="22" s="1"/>
  <c r="AD1031" i="22" s="1"/>
  <c r="K1035" i="22"/>
  <c r="K1039" i="22"/>
  <c r="W1039" i="22" s="1"/>
  <c r="AD1039" i="22" s="1"/>
  <c r="O1041" i="22"/>
  <c r="U1041" i="22" s="1"/>
  <c r="K1043" i="22"/>
  <c r="O1045" i="22"/>
  <c r="K1047" i="22"/>
  <c r="O1049" i="22"/>
  <c r="U1049" i="22" s="1"/>
  <c r="K1051" i="22"/>
  <c r="O1053" i="22"/>
  <c r="U1053" i="22" s="1"/>
  <c r="I1054" i="22"/>
  <c r="Q1054" i="22"/>
  <c r="W1054" i="22" s="1"/>
  <c r="AD1054" i="22" s="1"/>
  <c r="K1055" i="22"/>
  <c r="O1057" i="22"/>
  <c r="I1058" i="22"/>
  <c r="U1058" i="22" s="1"/>
  <c r="Q1058" i="22"/>
  <c r="K1059" i="22"/>
  <c r="O1061" i="22"/>
  <c r="U1061" i="22" s="1"/>
  <c r="I1062" i="22"/>
  <c r="U1062" i="22" s="1"/>
  <c r="Q1062" i="22"/>
  <c r="K1063" i="22"/>
  <c r="W1063" i="22" s="1"/>
  <c r="AD1063" i="22" s="1"/>
  <c r="O1065" i="22"/>
  <c r="I1066" i="22"/>
  <c r="Q1066" i="22"/>
  <c r="W1066" i="22" s="1"/>
  <c r="AD1066" i="22" s="1"/>
  <c r="K1067" i="22"/>
  <c r="W1067" i="22" s="1"/>
  <c r="AD1067" i="22" s="1"/>
  <c r="O1069" i="22"/>
  <c r="I1070" i="22"/>
  <c r="Q1070" i="22"/>
  <c r="K1071" i="22"/>
  <c r="O1073" i="22"/>
  <c r="U1073" i="22" s="1"/>
  <c r="I1074" i="22"/>
  <c r="Q1074" i="22"/>
  <c r="W1074" i="22" s="1"/>
  <c r="AD1074" i="22" s="1"/>
  <c r="K1075" i="22"/>
  <c r="O1077" i="22"/>
  <c r="I1078" i="22"/>
  <c r="Q1078" i="22"/>
  <c r="W1078" i="22" s="1"/>
  <c r="AD1078" i="22" s="1"/>
  <c r="O1081" i="22"/>
  <c r="U1081" i="22" s="1"/>
  <c r="I1082" i="22"/>
  <c r="U1082" i="22" s="1"/>
  <c r="Q1082" i="22"/>
  <c r="O1085" i="22"/>
  <c r="I1086" i="22"/>
  <c r="Q1086" i="22"/>
  <c r="N1108" i="22"/>
  <c r="M1108" i="22"/>
  <c r="S1108" i="22"/>
  <c r="K1108" i="22"/>
  <c r="R1108" i="22"/>
  <c r="J1108" i="22"/>
  <c r="V1108" i="22" s="1"/>
  <c r="AC1108" i="22" s="1"/>
  <c r="Q1108" i="22"/>
  <c r="I1108" i="22"/>
  <c r="S1213" i="22"/>
  <c r="K1213" i="22"/>
  <c r="R1213" i="22"/>
  <c r="J1213" i="22"/>
  <c r="Q1213" i="22"/>
  <c r="I1213" i="22"/>
  <c r="M1213" i="22"/>
  <c r="T1213" i="22"/>
  <c r="P1213" i="22"/>
  <c r="O1213" i="22"/>
  <c r="N1213" i="22"/>
  <c r="L1213" i="22"/>
  <c r="J1054" i="22"/>
  <c r="J1058" i="22"/>
  <c r="J1062" i="22"/>
  <c r="J1066" i="22"/>
  <c r="J1070" i="22"/>
  <c r="J1074" i="22"/>
  <c r="J1078" i="22"/>
  <c r="P1081" i="22"/>
  <c r="V1081" i="22" s="1"/>
  <c r="AC1081" i="22" s="1"/>
  <c r="J1082" i="22"/>
  <c r="R1082" i="22"/>
  <c r="X1082" i="22" s="1"/>
  <c r="AE1082" i="22" s="1"/>
  <c r="P1085" i="22"/>
  <c r="V1085" i="22" s="1"/>
  <c r="AC1085" i="22" s="1"/>
  <c r="J1086" i="22"/>
  <c r="R1086" i="22"/>
  <c r="X1086" i="22" s="1"/>
  <c r="AE1086" i="22" s="1"/>
  <c r="T1095" i="22"/>
  <c r="L1095" i="22"/>
  <c r="S1095" i="22"/>
  <c r="K1095" i="22"/>
  <c r="O1095" i="22"/>
  <c r="T1099" i="22"/>
  <c r="L1099" i="22"/>
  <c r="X1099" i="22" s="1"/>
  <c r="AE1099" i="22" s="1"/>
  <c r="S1099" i="22"/>
  <c r="Y1099" i="22" s="1"/>
  <c r="AF1099" i="22" s="1"/>
  <c r="K1099" i="22"/>
  <c r="Q1099" i="22"/>
  <c r="I1099" i="22"/>
  <c r="O1099" i="22"/>
  <c r="N1100" i="22"/>
  <c r="M1100" i="22"/>
  <c r="S1100" i="22"/>
  <c r="K1100" i="22"/>
  <c r="Q1100" i="22"/>
  <c r="I1100" i="22"/>
  <c r="L1108" i="22"/>
  <c r="K1082" i="22"/>
  <c r="I1085" i="22"/>
  <c r="K1086" i="22"/>
  <c r="N1094" i="22"/>
  <c r="Z1094" i="22" s="1"/>
  <c r="AG1094" i="22" s="1"/>
  <c r="I1095" i="22"/>
  <c r="R1098" i="22"/>
  <c r="J1098" i="22"/>
  <c r="Q1098" i="22"/>
  <c r="I1098" i="22"/>
  <c r="O1098" i="22"/>
  <c r="M1098" i="22"/>
  <c r="J1099" i="22"/>
  <c r="J1100" i="22"/>
  <c r="T1103" i="22"/>
  <c r="L1103" i="22"/>
  <c r="S1103" i="22"/>
  <c r="K1103" i="22"/>
  <c r="Q1103" i="22"/>
  <c r="I1103" i="22"/>
  <c r="O1103" i="22"/>
  <c r="N1104" i="22"/>
  <c r="M1104" i="22"/>
  <c r="S1104" i="22"/>
  <c r="K1104" i="22"/>
  <c r="Q1104" i="22"/>
  <c r="I1104" i="22"/>
  <c r="O1108" i="22"/>
  <c r="T1110" i="22"/>
  <c r="S1138" i="22"/>
  <c r="Y1138" i="22" s="1"/>
  <c r="AF1138" i="22" s="1"/>
  <c r="K1138" i="22"/>
  <c r="R1138" i="22"/>
  <c r="J1138" i="22"/>
  <c r="Q1138" i="22"/>
  <c r="I1138" i="22"/>
  <c r="T1138" i="22"/>
  <c r="L1138" i="22"/>
  <c r="P1138" i="22"/>
  <c r="O1138" i="22"/>
  <c r="N1138" i="22"/>
  <c r="K1093" i="22"/>
  <c r="W1093" i="22" s="1"/>
  <c r="AD1093" i="22" s="1"/>
  <c r="S1093" i="22"/>
  <c r="K1097" i="22"/>
  <c r="S1097" i="22"/>
  <c r="Y1097" i="22" s="1"/>
  <c r="AF1097" i="22" s="1"/>
  <c r="K1101" i="22"/>
  <c r="S1101" i="22"/>
  <c r="K1105" i="22"/>
  <c r="W1105" i="22" s="1"/>
  <c r="AD1105" i="22" s="1"/>
  <c r="S1105" i="22"/>
  <c r="Y1105" i="22" s="1"/>
  <c r="AF1105" i="22" s="1"/>
  <c r="O1107" i="22"/>
  <c r="K1109" i="22"/>
  <c r="S1109" i="22"/>
  <c r="O1111" i="22"/>
  <c r="K1113" i="22"/>
  <c r="S1113" i="22"/>
  <c r="M1114" i="22"/>
  <c r="Y1114" i="22" s="1"/>
  <c r="AF1114" i="22" s="1"/>
  <c r="O1115" i="22"/>
  <c r="N1116" i="22"/>
  <c r="M1119" i="22"/>
  <c r="S1119" i="22"/>
  <c r="K1119" i="22"/>
  <c r="R1119" i="22"/>
  <c r="N1123" i="22"/>
  <c r="N1124" i="22"/>
  <c r="O1127" i="22"/>
  <c r="Q1131" i="22"/>
  <c r="P1135" i="22"/>
  <c r="O1139" i="22"/>
  <c r="U1139" i="22" s="1"/>
  <c r="M1158" i="22"/>
  <c r="S1158" i="22"/>
  <c r="K1158" i="22"/>
  <c r="L1158" i="22"/>
  <c r="R1158" i="22"/>
  <c r="Q1158" i="22"/>
  <c r="P1158" i="22"/>
  <c r="V1158" i="22" s="1"/>
  <c r="AC1158" i="22" s="1"/>
  <c r="O1158" i="22"/>
  <c r="N1158" i="22"/>
  <c r="I1158" i="22"/>
  <c r="T1158" i="22"/>
  <c r="S1169" i="22"/>
  <c r="K1169" i="22"/>
  <c r="Q1169" i="22"/>
  <c r="I1169" i="22"/>
  <c r="R1169" i="22"/>
  <c r="X1169" i="22" s="1"/>
  <c r="AE1169" i="22" s="1"/>
  <c r="P1169" i="22"/>
  <c r="M1169" i="22"/>
  <c r="T1169" i="22"/>
  <c r="O1169" i="22"/>
  <c r="N1169" i="22"/>
  <c r="J1169" i="22"/>
  <c r="P1107" i="22"/>
  <c r="V1107" i="22" s="1"/>
  <c r="AC1107" i="22" s="1"/>
  <c r="P1111" i="22"/>
  <c r="V1111" i="22" s="1"/>
  <c r="AC1111" i="22" s="1"/>
  <c r="N1114" i="22"/>
  <c r="P1115" i="22"/>
  <c r="P1116" i="22"/>
  <c r="S1118" i="22"/>
  <c r="K1118" i="22"/>
  <c r="Q1118" i="22"/>
  <c r="I1118" i="22"/>
  <c r="T1118" i="22"/>
  <c r="P1124" i="22"/>
  <c r="S1126" i="22"/>
  <c r="Y1126" i="22" s="1"/>
  <c r="AF1126" i="22" s="1"/>
  <c r="K1126" i="22"/>
  <c r="Q1126" i="22"/>
  <c r="I1126" i="22"/>
  <c r="T1126" i="22"/>
  <c r="L1126" i="22"/>
  <c r="X1126" i="22" s="1"/>
  <c r="AE1126" i="22" s="1"/>
  <c r="P1127" i="22"/>
  <c r="V1127" i="22" s="1"/>
  <c r="AC1127" i="22" s="1"/>
  <c r="W1132" i="22"/>
  <c r="AD1132" i="22" s="1"/>
  <c r="M1174" i="22"/>
  <c r="T1174" i="22"/>
  <c r="L1174" i="22"/>
  <c r="S1174" i="22"/>
  <c r="K1174" i="22"/>
  <c r="R1174" i="22"/>
  <c r="Q1174" i="22"/>
  <c r="P1174" i="22"/>
  <c r="N1174" i="22"/>
  <c r="O1174" i="22"/>
  <c r="I1174" i="22"/>
  <c r="O1179" i="22"/>
  <c r="N1179" i="22"/>
  <c r="M1179" i="22"/>
  <c r="Q1179" i="22"/>
  <c r="P1179" i="22"/>
  <c r="L1179" i="22"/>
  <c r="J1179" i="22"/>
  <c r="T1179" i="22"/>
  <c r="S1179" i="22"/>
  <c r="R1179" i="22"/>
  <c r="I1179" i="22"/>
  <c r="I1107" i="22"/>
  <c r="Q1107" i="22"/>
  <c r="I1111" i="22"/>
  <c r="Q1111" i="22"/>
  <c r="O1114" i="22"/>
  <c r="I1115" i="22"/>
  <c r="Q1115" i="22"/>
  <c r="Q1117" i="22"/>
  <c r="I1117" i="22"/>
  <c r="O1117" i="22"/>
  <c r="S1117" i="22"/>
  <c r="Y1117" i="22" s="1"/>
  <c r="AF1117" i="22" s="1"/>
  <c r="J1118" i="22"/>
  <c r="Q1125" i="22"/>
  <c r="W1125" i="22" s="1"/>
  <c r="AD1125" i="22" s="1"/>
  <c r="I1125" i="22"/>
  <c r="O1125" i="22"/>
  <c r="S1125" i="22"/>
  <c r="Y1125" i="22" s="1"/>
  <c r="AF1125" i="22" s="1"/>
  <c r="J1126" i="22"/>
  <c r="V1126" i="22" s="1"/>
  <c r="AC1126" i="22" s="1"/>
  <c r="X1132" i="22"/>
  <c r="AE1132" i="22" s="1"/>
  <c r="J1174" i="22"/>
  <c r="K1179" i="22"/>
  <c r="P1114" i="22"/>
  <c r="O1116" i="22"/>
  <c r="M1116" i="22"/>
  <c r="R1116" i="22"/>
  <c r="X1116" i="22" s="1"/>
  <c r="AE1116" i="22" s="1"/>
  <c r="O1124" i="22"/>
  <c r="M1124" i="22"/>
  <c r="R1124" i="22"/>
  <c r="M1131" i="22"/>
  <c r="T1131" i="22"/>
  <c r="L1131" i="22"/>
  <c r="S1131" i="22"/>
  <c r="K1131" i="22"/>
  <c r="N1131" i="22"/>
  <c r="O1093" i="22"/>
  <c r="O1097" i="22"/>
  <c r="O1101" i="22"/>
  <c r="O1105" i="22"/>
  <c r="K1107" i="22"/>
  <c r="S1107" i="22"/>
  <c r="Y1107" i="22" s="1"/>
  <c r="AF1107" i="22" s="1"/>
  <c r="K1111" i="22"/>
  <c r="S1111" i="22"/>
  <c r="Y1111" i="22" s="1"/>
  <c r="AF1111" i="22" s="1"/>
  <c r="I1114" i="22"/>
  <c r="Q1114" i="22"/>
  <c r="W1114" i="22" s="1"/>
  <c r="AD1114" i="22" s="1"/>
  <c r="K1115" i="22"/>
  <c r="S1115" i="22"/>
  <c r="Y1115" i="22" s="1"/>
  <c r="AF1115" i="22" s="1"/>
  <c r="I1116" i="22"/>
  <c r="S1116" i="22"/>
  <c r="K1117" i="22"/>
  <c r="M1118" i="22"/>
  <c r="M1123" i="22"/>
  <c r="S1123" i="22"/>
  <c r="K1123" i="22"/>
  <c r="R1123" i="22"/>
  <c r="I1124" i="22"/>
  <c r="S1124" i="22"/>
  <c r="N1126" i="22"/>
  <c r="M1127" i="22"/>
  <c r="S1127" i="22"/>
  <c r="K1127" i="22"/>
  <c r="N1127" i="22"/>
  <c r="T1127" i="22"/>
  <c r="S1130" i="22"/>
  <c r="K1130" i="22"/>
  <c r="R1130" i="22"/>
  <c r="J1130" i="22"/>
  <c r="V1130" i="22" s="1"/>
  <c r="AC1130" i="22" s="1"/>
  <c r="Q1130" i="22"/>
  <c r="I1130" i="22"/>
  <c r="T1130" i="22"/>
  <c r="Z1130" i="22" s="1"/>
  <c r="AG1130" i="22" s="1"/>
  <c r="L1130" i="22"/>
  <c r="I1131" i="22"/>
  <c r="M1135" i="22"/>
  <c r="T1135" i="22"/>
  <c r="L1135" i="22"/>
  <c r="S1135" i="22"/>
  <c r="K1135" i="22"/>
  <c r="N1135" i="22"/>
  <c r="Z1137" i="22"/>
  <c r="AG1137" i="22" s="1"/>
  <c r="X1140" i="22"/>
  <c r="AE1140" i="22" s="1"/>
  <c r="Q1168" i="22"/>
  <c r="I1168" i="22"/>
  <c r="O1168" i="22"/>
  <c r="P1168" i="22"/>
  <c r="N1168" i="22"/>
  <c r="K1168" i="22"/>
  <c r="R1168" i="22"/>
  <c r="M1168" i="22"/>
  <c r="L1168" i="22"/>
  <c r="J1168" i="22"/>
  <c r="S1168" i="22"/>
  <c r="M1218" i="22"/>
  <c r="T1218" i="22"/>
  <c r="L1218" i="22"/>
  <c r="S1218" i="22"/>
  <c r="K1218" i="22"/>
  <c r="O1218" i="22"/>
  <c r="R1218" i="22"/>
  <c r="Q1218" i="22"/>
  <c r="P1218" i="22"/>
  <c r="N1218" i="22"/>
  <c r="J1218" i="22"/>
  <c r="I1218" i="22"/>
  <c r="L1107" i="22"/>
  <c r="L1111" i="22"/>
  <c r="J1114" i="22"/>
  <c r="L1115" i="22"/>
  <c r="J1116" i="22"/>
  <c r="T1116" i="22"/>
  <c r="L1117" i="22"/>
  <c r="N1118" i="22"/>
  <c r="S1122" i="22"/>
  <c r="K1122" i="22"/>
  <c r="Q1122" i="22"/>
  <c r="I1122" i="22"/>
  <c r="T1122" i="22"/>
  <c r="I1123" i="22"/>
  <c r="T1123" i="22"/>
  <c r="J1124" i="22"/>
  <c r="T1124" i="22"/>
  <c r="L1125" i="22"/>
  <c r="O1126" i="22"/>
  <c r="I1127" i="22"/>
  <c r="M1130" i="22"/>
  <c r="J1131" i="22"/>
  <c r="S1134" i="22"/>
  <c r="K1134" i="22"/>
  <c r="R1134" i="22"/>
  <c r="J1134" i="22"/>
  <c r="Q1134" i="22"/>
  <c r="I1134" i="22"/>
  <c r="T1134" i="22"/>
  <c r="L1134" i="22"/>
  <c r="M1139" i="22"/>
  <c r="T1139" i="22"/>
  <c r="L1139" i="22"/>
  <c r="X1139" i="22" s="1"/>
  <c r="AE1139" i="22" s="1"/>
  <c r="S1139" i="22"/>
  <c r="K1139" i="22"/>
  <c r="W1139" i="22" s="1"/>
  <c r="AD1139" i="22" s="1"/>
  <c r="N1139" i="22"/>
  <c r="U1143" i="22"/>
  <c r="W1144" i="22"/>
  <c r="AD1144" i="22" s="1"/>
  <c r="S1146" i="22"/>
  <c r="K1146" i="22"/>
  <c r="R1146" i="22"/>
  <c r="J1146" i="22"/>
  <c r="Q1146" i="22"/>
  <c r="I1146" i="22"/>
  <c r="N1146" i="22"/>
  <c r="T1146" i="22"/>
  <c r="L1146" i="22"/>
  <c r="O1159" i="22"/>
  <c r="M1159" i="22"/>
  <c r="L1159" i="22"/>
  <c r="X1159" i="22" s="1"/>
  <c r="AE1159" i="22" s="1"/>
  <c r="S1159" i="22"/>
  <c r="I1159" i="22"/>
  <c r="P1159" i="22"/>
  <c r="N1159" i="22"/>
  <c r="K1159" i="22"/>
  <c r="J1159" i="22"/>
  <c r="T1159" i="22"/>
  <c r="Q1159" i="22"/>
  <c r="T1168" i="22"/>
  <c r="P1128" i="22"/>
  <c r="V1128" i="22" s="1"/>
  <c r="AC1128" i="22" s="1"/>
  <c r="J1129" i="22"/>
  <c r="R1129" i="22"/>
  <c r="P1132" i="22"/>
  <c r="V1132" i="22" s="1"/>
  <c r="J1133" i="22"/>
  <c r="R1133" i="22"/>
  <c r="P1136" i="22"/>
  <c r="V1136" i="22" s="1"/>
  <c r="AC1136" i="22" s="1"/>
  <c r="J1137" i="22"/>
  <c r="R1137" i="22"/>
  <c r="P1140" i="22"/>
  <c r="V1140" i="22" s="1"/>
  <c r="AC1140" i="22" s="1"/>
  <c r="J1141" i="22"/>
  <c r="R1141" i="22"/>
  <c r="X1141" i="22" s="1"/>
  <c r="AE1141" i="22" s="1"/>
  <c r="N1143" i="22"/>
  <c r="P1144" i="22"/>
  <c r="J1145" i="22"/>
  <c r="R1145" i="22"/>
  <c r="X1145" i="22" s="1"/>
  <c r="AE1145" i="22" s="1"/>
  <c r="N1147" i="22"/>
  <c r="P1148" i="22"/>
  <c r="J1149" i="22"/>
  <c r="R1149" i="22"/>
  <c r="L1150" i="22"/>
  <c r="T1150" i="22"/>
  <c r="N1151" i="22"/>
  <c r="P1152" i="22"/>
  <c r="K1153" i="22"/>
  <c r="T1153" i="22"/>
  <c r="Q1154" i="22"/>
  <c r="I1154" i="22"/>
  <c r="R1154" i="22"/>
  <c r="X1154" i="22" s="1"/>
  <c r="AE1154" i="22" s="1"/>
  <c r="K1156" i="22"/>
  <c r="T1156" i="22"/>
  <c r="P1160" i="22"/>
  <c r="J1162" i="22"/>
  <c r="V1162" i="22" s="1"/>
  <c r="AC1162" i="22" s="1"/>
  <c r="N1164" i="22"/>
  <c r="Q1167" i="22"/>
  <c r="X1187" i="22"/>
  <c r="AE1187" i="22" s="1"/>
  <c r="M1190" i="22"/>
  <c r="T1190" i="22"/>
  <c r="L1190" i="22"/>
  <c r="S1190" i="22"/>
  <c r="K1190" i="22"/>
  <c r="R1190" i="22"/>
  <c r="Q1190" i="22"/>
  <c r="P1190" i="22"/>
  <c r="O1190" i="22"/>
  <c r="U1190" i="22" s="1"/>
  <c r="N1190" i="22"/>
  <c r="J1190" i="22"/>
  <c r="P1143" i="22"/>
  <c r="V1143" i="22" s="1"/>
  <c r="AC1143" i="22" s="1"/>
  <c r="P1147" i="22"/>
  <c r="V1147" i="22" s="1"/>
  <c r="AC1147" i="22" s="1"/>
  <c r="N1150" i="22"/>
  <c r="P1151" i="22"/>
  <c r="S1155" i="22"/>
  <c r="K1155" i="22"/>
  <c r="Q1155" i="22"/>
  <c r="O1195" i="22"/>
  <c r="N1195" i="22"/>
  <c r="M1195" i="22"/>
  <c r="Y1195" i="22" s="1"/>
  <c r="AF1195" i="22" s="1"/>
  <c r="Q1195" i="22"/>
  <c r="P1195" i="22"/>
  <c r="L1195" i="22"/>
  <c r="K1195" i="22"/>
  <c r="J1195" i="22"/>
  <c r="T1195" i="22"/>
  <c r="I1195" i="22"/>
  <c r="N1239" i="22"/>
  <c r="M1239" i="22"/>
  <c r="K1239" i="22"/>
  <c r="T1239" i="22"/>
  <c r="J1239" i="22"/>
  <c r="S1239" i="22"/>
  <c r="I1239" i="22"/>
  <c r="O1239" i="22"/>
  <c r="R1239" i="22"/>
  <c r="X1239" i="22" s="1"/>
  <c r="AE1239" i="22" s="1"/>
  <c r="Q1239" i="22"/>
  <c r="P1239" i="22"/>
  <c r="O1269" i="22"/>
  <c r="S1269" i="22"/>
  <c r="K1269" i="22"/>
  <c r="L1269" i="22"/>
  <c r="T1269" i="22"/>
  <c r="I1269" i="22"/>
  <c r="N1269" i="22"/>
  <c r="R1269" i="22"/>
  <c r="Q1269" i="22"/>
  <c r="M1269" i="22"/>
  <c r="J1269" i="22"/>
  <c r="P1269" i="22"/>
  <c r="P1150" i="22"/>
  <c r="Q1160" i="22"/>
  <c r="I1160" i="22"/>
  <c r="O1160" i="22"/>
  <c r="N1160" i="22"/>
  <c r="K1160" i="22"/>
  <c r="Q1164" i="22"/>
  <c r="I1164" i="22"/>
  <c r="O1164" i="22"/>
  <c r="T1164" i="22"/>
  <c r="J1164" i="22"/>
  <c r="P1164" i="22"/>
  <c r="O1167" i="22"/>
  <c r="M1167" i="22"/>
  <c r="N1167" i="22"/>
  <c r="Z1167" i="22" s="1"/>
  <c r="AG1167" i="22" s="1"/>
  <c r="L1167" i="22"/>
  <c r="X1167" i="22" s="1"/>
  <c r="AE1167" i="22" s="1"/>
  <c r="S1167" i="22"/>
  <c r="I1167" i="22"/>
  <c r="S1181" i="22"/>
  <c r="K1181" i="22"/>
  <c r="R1181" i="22"/>
  <c r="J1181" i="22"/>
  <c r="Q1181" i="22"/>
  <c r="I1181" i="22"/>
  <c r="T1181" i="22"/>
  <c r="P1181" i="22"/>
  <c r="O1181" i="22"/>
  <c r="M1181" i="22"/>
  <c r="N1231" i="22"/>
  <c r="M1231" i="22"/>
  <c r="K1231" i="22"/>
  <c r="T1231" i="22"/>
  <c r="J1231" i="22"/>
  <c r="S1231" i="22"/>
  <c r="I1231" i="22"/>
  <c r="O1231" i="22"/>
  <c r="R1231" i="22"/>
  <c r="Q1231" i="22"/>
  <c r="P1231" i="22"/>
  <c r="M1128" i="22"/>
  <c r="O1129" i="22"/>
  <c r="M1132" i="22"/>
  <c r="Y1132" i="22" s="1"/>
  <c r="AF1132" i="22" s="1"/>
  <c r="O1133" i="22"/>
  <c r="M1136" i="22"/>
  <c r="Y1136" i="22" s="1"/>
  <c r="AF1136" i="22" s="1"/>
  <c r="O1137" i="22"/>
  <c r="M1140" i="22"/>
  <c r="O1141" i="22"/>
  <c r="K1143" i="22"/>
  <c r="S1143" i="22"/>
  <c r="M1144" i="22"/>
  <c r="O1145" i="22"/>
  <c r="K1147" i="22"/>
  <c r="W1147" i="22" s="1"/>
  <c r="AD1147" i="22" s="1"/>
  <c r="S1147" i="22"/>
  <c r="Y1147" i="22" s="1"/>
  <c r="AF1147" i="22" s="1"/>
  <c r="O1149" i="22"/>
  <c r="I1150" i="22"/>
  <c r="Q1150" i="22"/>
  <c r="K1151" i="22"/>
  <c r="W1151" i="22" s="1"/>
  <c r="AD1151" i="22" s="1"/>
  <c r="S1151" i="22"/>
  <c r="Y1151" i="22" s="1"/>
  <c r="AF1151" i="22" s="1"/>
  <c r="Q1153" i="22"/>
  <c r="L1155" i="22"/>
  <c r="X1155" i="22" s="1"/>
  <c r="AE1155" i="22" s="1"/>
  <c r="Q1156" i="22"/>
  <c r="S1157" i="22"/>
  <c r="K1157" i="22"/>
  <c r="Q1157" i="22"/>
  <c r="I1157" i="22"/>
  <c r="L1157" i="22"/>
  <c r="X1157" i="22" s="1"/>
  <c r="AE1157" i="22" s="1"/>
  <c r="J1160" i="22"/>
  <c r="S1161" i="22"/>
  <c r="K1161" i="22"/>
  <c r="Q1161" i="22"/>
  <c r="I1161" i="22"/>
  <c r="P1161" i="22"/>
  <c r="M1161" i="22"/>
  <c r="K1164" i="22"/>
  <c r="S1165" i="22"/>
  <c r="K1165" i="22"/>
  <c r="Q1165" i="22"/>
  <c r="I1165" i="22"/>
  <c r="U1165" i="22" s="1"/>
  <c r="M1165" i="22"/>
  <c r="L1165" i="22"/>
  <c r="R1165" i="22"/>
  <c r="J1167" i="22"/>
  <c r="L1181" i="22"/>
  <c r="O1219" i="22"/>
  <c r="N1219" i="22"/>
  <c r="Z1219" i="22" s="1"/>
  <c r="AG1219" i="22" s="1"/>
  <c r="M1219" i="22"/>
  <c r="Q1219" i="22"/>
  <c r="I1219" i="22"/>
  <c r="S1219" i="22"/>
  <c r="R1219" i="22"/>
  <c r="P1219" i="22"/>
  <c r="L1219" i="22"/>
  <c r="K1219" i="22"/>
  <c r="J1219" i="22"/>
  <c r="L1231" i="22"/>
  <c r="P1129" i="22"/>
  <c r="P1133" i="22"/>
  <c r="P1137" i="22"/>
  <c r="P1141" i="22"/>
  <c r="L1143" i="22"/>
  <c r="X1143" i="22" s="1"/>
  <c r="AE1143" i="22" s="1"/>
  <c r="T1143" i="22"/>
  <c r="P1145" i="22"/>
  <c r="L1147" i="22"/>
  <c r="T1147" i="22"/>
  <c r="P1149" i="22"/>
  <c r="J1150" i="22"/>
  <c r="R1150" i="22"/>
  <c r="L1151" i="22"/>
  <c r="X1151" i="22" s="1"/>
  <c r="AE1151" i="22" s="1"/>
  <c r="T1151" i="22"/>
  <c r="I1153" i="22"/>
  <c r="R1153" i="22"/>
  <c r="M1155" i="22"/>
  <c r="L1160" i="22"/>
  <c r="M1162" i="22"/>
  <c r="S1162" i="22"/>
  <c r="K1162" i="22"/>
  <c r="Q1162" i="22"/>
  <c r="N1162" i="22"/>
  <c r="L1164" i="22"/>
  <c r="K1167" i="22"/>
  <c r="N1181" i="22"/>
  <c r="S1197" i="22"/>
  <c r="K1197" i="22"/>
  <c r="R1197" i="22"/>
  <c r="J1197" i="22"/>
  <c r="Q1197" i="22"/>
  <c r="I1197" i="22"/>
  <c r="T1197" i="22"/>
  <c r="P1197" i="22"/>
  <c r="O1197" i="22"/>
  <c r="N1197" i="22"/>
  <c r="M1197" i="22"/>
  <c r="L1197" i="22"/>
  <c r="I1129" i="22"/>
  <c r="I1133" i="22"/>
  <c r="I1137" i="22"/>
  <c r="I1141" i="22"/>
  <c r="I1145" i="22"/>
  <c r="I1149" i="22"/>
  <c r="K1150" i="22"/>
  <c r="J1153" i="22"/>
  <c r="S1153" i="22"/>
  <c r="Y1153" i="22" s="1"/>
  <c r="AF1153" i="22" s="1"/>
  <c r="P1154" i="22"/>
  <c r="V1154" i="22" s="1"/>
  <c r="AC1154" i="22" s="1"/>
  <c r="N1155" i="22"/>
  <c r="J1156" i="22"/>
  <c r="S1156" i="22"/>
  <c r="M1157" i="22"/>
  <c r="M1160" i="22"/>
  <c r="L1161" i="22"/>
  <c r="X1161" i="22" s="1"/>
  <c r="AE1161" i="22" s="1"/>
  <c r="I1162" i="22"/>
  <c r="U1162" i="22" s="1"/>
  <c r="M1164" i="22"/>
  <c r="P1167" i="22"/>
  <c r="S1173" i="22"/>
  <c r="K1173" i="22"/>
  <c r="R1173" i="22"/>
  <c r="Q1173" i="22"/>
  <c r="I1173" i="22"/>
  <c r="U1173" i="22" s="1"/>
  <c r="M1173" i="22"/>
  <c r="L1173" i="22"/>
  <c r="J1173" i="22"/>
  <c r="T1173" i="22"/>
  <c r="M1206" i="22"/>
  <c r="T1206" i="22"/>
  <c r="L1206" i="22"/>
  <c r="S1206" i="22"/>
  <c r="K1206" i="22"/>
  <c r="R1206" i="22"/>
  <c r="Q1206" i="22"/>
  <c r="P1206" i="22"/>
  <c r="O1206" i="22"/>
  <c r="U1206" i="22" s="1"/>
  <c r="N1206" i="22"/>
  <c r="J1206" i="22"/>
  <c r="N1223" i="22"/>
  <c r="M1223" i="22"/>
  <c r="K1223" i="22"/>
  <c r="T1223" i="22"/>
  <c r="J1223" i="22"/>
  <c r="S1223" i="22"/>
  <c r="I1223" i="22"/>
  <c r="O1223" i="22"/>
  <c r="R1223" i="22"/>
  <c r="X1223" i="22" s="1"/>
  <c r="AE1223" i="22" s="1"/>
  <c r="Q1223" i="22"/>
  <c r="P1223" i="22"/>
  <c r="M1264" i="22"/>
  <c r="Q1264" i="22"/>
  <c r="I1264" i="22"/>
  <c r="O1264" i="22"/>
  <c r="L1264" i="22"/>
  <c r="R1264" i="22"/>
  <c r="P1264" i="22"/>
  <c r="N1264" i="22"/>
  <c r="K1264" i="22"/>
  <c r="J1264" i="22"/>
  <c r="T1264" i="22"/>
  <c r="M1186" i="22"/>
  <c r="T1186" i="22"/>
  <c r="L1186" i="22"/>
  <c r="S1186" i="22"/>
  <c r="K1186" i="22"/>
  <c r="Q1198" i="22"/>
  <c r="M1202" i="22"/>
  <c r="T1202" i="22"/>
  <c r="L1202" i="22"/>
  <c r="X1202" i="22" s="1"/>
  <c r="AE1202" i="22" s="1"/>
  <c r="S1202" i="22"/>
  <c r="K1202" i="22"/>
  <c r="P1203" i="22"/>
  <c r="P1205" i="22"/>
  <c r="Q1210" i="22"/>
  <c r="R1211" i="22"/>
  <c r="S1217" i="22"/>
  <c r="K1217" i="22"/>
  <c r="R1217" i="22"/>
  <c r="J1217" i="22"/>
  <c r="Q1217" i="22"/>
  <c r="I1217" i="22"/>
  <c r="U1217" i="22" s="1"/>
  <c r="M1217" i="22"/>
  <c r="Y1220" i="22"/>
  <c r="AF1220" i="22" s="1"/>
  <c r="R1227" i="22"/>
  <c r="X1227" i="22" s="1"/>
  <c r="AE1227" i="22" s="1"/>
  <c r="Z1245" i="22"/>
  <c r="AG1245" i="22" s="1"/>
  <c r="S1264" i="22"/>
  <c r="S1287" i="22"/>
  <c r="K1287" i="22"/>
  <c r="O1287" i="22"/>
  <c r="N1287" i="22"/>
  <c r="M1287" i="22"/>
  <c r="L1287" i="22"/>
  <c r="T1287" i="22"/>
  <c r="I1287" i="22"/>
  <c r="Q1287" i="22"/>
  <c r="R1287" i="22"/>
  <c r="P1287" i="22"/>
  <c r="J1287" i="22"/>
  <c r="M1166" i="22"/>
  <c r="S1166" i="22"/>
  <c r="K1166" i="22"/>
  <c r="R1166" i="22"/>
  <c r="N1170" i="22"/>
  <c r="O1175" i="22"/>
  <c r="N1175" i="22"/>
  <c r="M1175" i="22"/>
  <c r="S1175" i="22"/>
  <c r="S1177" i="22"/>
  <c r="K1177" i="22"/>
  <c r="R1177" i="22"/>
  <c r="J1177" i="22"/>
  <c r="Q1177" i="22"/>
  <c r="I1177" i="22"/>
  <c r="I1186" i="22"/>
  <c r="O1191" i="22"/>
  <c r="U1191" i="22" s="1"/>
  <c r="N1191" i="22"/>
  <c r="M1191" i="22"/>
  <c r="S1191" i="22"/>
  <c r="S1193" i="22"/>
  <c r="K1193" i="22"/>
  <c r="R1193" i="22"/>
  <c r="J1193" i="22"/>
  <c r="Q1193" i="22"/>
  <c r="I1193" i="22"/>
  <c r="I1202" i="22"/>
  <c r="O1207" i="22"/>
  <c r="U1207" i="22" s="1"/>
  <c r="N1207" i="22"/>
  <c r="M1207" i="22"/>
  <c r="S1207" i="22"/>
  <c r="S1209" i="22"/>
  <c r="K1209" i="22"/>
  <c r="R1209" i="22"/>
  <c r="J1209" i="22"/>
  <c r="Q1209" i="22"/>
  <c r="I1209" i="22"/>
  <c r="L1217" i="22"/>
  <c r="M1280" i="22"/>
  <c r="Q1280" i="22"/>
  <c r="I1280" i="22"/>
  <c r="O1280" i="22"/>
  <c r="N1280" i="22"/>
  <c r="L1280" i="22"/>
  <c r="R1280" i="22"/>
  <c r="T1280" i="22"/>
  <c r="P1280" i="22"/>
  <c r="V1280" i="22" s="1"/>
  <c r="AC1280" i="22" s="1"/>
  <c r="K1280" i="22"/>
  <c r="S1280" i="22"/>
  <c r="Q1282" i="22"/>
  <c r="I1282" i="22"/>
  <c r="M1282" i="22"/>
  <c r="R1282" i="22"/>
  <c r="P1282" i="22"/>
  <c r="O1282" i="22"/>
  <c r="T1282" i="22"/>
  <c r="J1282" i="22"/>
  <c r="S1282" i="22"/>
  <c r="L1282" i="22"/>
  <c r="K1282" i="22"/>
  <c r="N1282" i="22"/>
  <c r="M1182" i="22"/>
  <c r="T1182" i="22"/>
  <c r="L1182" i="22"/>
  <c r="S1182" i="22"/>
  <c r="K1182" i="22"/>
  <c r="J1186" i="22"/>
  <c r="M1198" i="22"/>
  <c r="T1198" i="22"/>
  <c r="L1198" i="22"/>
  <c r="S1198" i="22"/>
  <c r="K1198" i="22"/>
  <c r="V1199" i="22"/>
  <c r="AC1199" i="22" s="1"/>
  <c r="Y1212" i="22"/>
  <c r="AF1212" i="22" s="1"/>
  <c r="Q1254" i="22"/>
  <c r="I1254" i="22"/>
  <c r="M1254" i="22"/>
  <c r="L1254" i="22"/>
  <c r="T1254" i="22"/>
  <c r="J1254" i="22"/>
  <c r="P1254" i="22"/>
  <c r="O1254" i="22"/>
  <c r="S1254" i="22"/>
  <c r="R1254" i="22"/>
  <c r="N1254" i="22"/>
  <c r="O1308" i="22"/>
  <c r="N1308" i="22"/>
  <c r="M1308" i="22"/>
  <c r="T1308" i="22"/>
  <c r="L1308" i="22"/>
  <c r="R1308" i="22"/>
  <c r="J1308" i="22"/>
  <c r="Q1308" i="22"/>
  <c r="I1308" i="22"/>
  <c r="S1308" i="22"/>
  <c r="P1308" i="22"/>
  <c r="K1308" i="22"/>
  <c r="Q1172" i="22"/>
  <c r="I1172" i="22"/>
  <c r="O1172" i="22"/>
  <c r="S1172" i="22"/>
  <c r="I1182" i="22"/>
  <c r="U1182" i="22" s="1"/>
  <c r="W1183" i="22"/>
  <c r="AD1183" i="22" s="1"/>
  <c r="Z1185" i="22"/>
  <c r="AG1185" i="22" s="1"/>
  <c r="N1186" i="22"/>
  <c r="O1187" i="22"/>
  <c r="N1187" i="22"/>
  <c r="M1187" i="22"/>
  <c r="S1187" i="22"/>
  <c r="S1189" i="22"/>
  <c r="K1189" i="22"/>
  <c r="R1189" i="22"/>
  <c r="J1189" i="22"/>
  <c r="Q1189" i="22"/>
  <c r="I1189" i="22"/>
  <c r="U1189" i="22" s="1"/>
  <c r="I1198" i="22"/>
  <c r="O1203" i="22"/>
  <c r="N1203" i="22"/>
  <c r="M1203" i="22"/>
  <c r="S1203" i="22"/>
  <c r="S1205" i="22"/>
  <c r="K1205" i="22"/>
  <c r="R1205" i="22"/>
  <c r="J1205" i="22"/>
  <c r="Q1205" i="22"/>
  <c r="I1205" i="22"/>
  <c r="M1210" i="22"/>
  <c r="T1210" i="22"/>
  <c r="Z1210" i="22" s="1"/>
  <c r="AG1210" i="22" s="1"/>
  <c r="L1210" i="22"/>
  <c r="S1210" i="22"/>
  <c r="K1210" i="22"/>
  <c r="O1210" i="22"/>
  <c r="O1211" i="22"/>
  <c r="N1211" i="22"/>
  <c r="Z1211" i="22" s="1"/>
  <c r="AG1211" i="22" s="1"/>
  <c r="M1211" i="22"/>
  <c r="Y1211" i="22" s="1"/>
  <c r="AF1211" i="22" s="1"/>
  <c r="Q1211" i="22"/>
  <c r="I1211" i="22"/>
  <c r="R1225" i="22"/>
  <c r="J1225" i="22"/>
  <c r="Q1225" i="22"/>
  <c r="I1225" i="22"/>
  <c r="N1225" i="22"/>
  <c r="Z1225" i="22" s="1"/>
  <c r="AG1225" i="22" s="1"/>
  <c r="M1225" i="22"/>
  <c r="Y1225" i="22" s="1"/>
  <c r="AF1225" i="22" s="1"/>
  <c r="L1225" i="22"/>
  <c r="P1225" i="22"/>
  <c r="R1233" i="22"/>
  <c r="J1233" i="22"/>
  <c r="Q1233" i="22"/>
  <c r="I1233" i="22"/>
  <c r="N1233" i="22"/>
  <c r="Z1233" i="22" s="1"/>
  <c r="AG1233" i="22" s="1"/>
  <c r="M1233" i="22"/>
  <c r="L1233" i="22"/>
  <c r="P1233" i="22"/>
  <c r="R1241" i="22"/>
  <c r="J1241" i="22"/>
  <c r="Q1241" i="22"/>
  <c r="I1241" i="22"/>
  <c r="N1241" i="22"/>
  <c r="Z1241" i="22" s="1"/>
  <c r="AG1241" i="22" s="1"/>
  <c r="M1241" i="22"/>
  <c r="L1241" i="22"/>
  <c r="P1241" i="22"/>
  <c r="K1254" i="22"/>
  <c r="S1267" i="22"/>
  <c r="K1267" i="22"/>
  <c r="O1267" i="22"/>
  <c r="T1267" i="22"/>
  <c r="I1267" i="22"/>
  <c r="Q1267" i="22"/>
  <c r="L1267" i="22"/>
  <c r="M1267" i="22"/>
  <c r="J1267" i="22"/>
  <c r="R1267" i="22"/>
  <c r="P1267" i="22"/>
  <c r="Q1274" i="22"/>
  <c r="I1274" i="22"/>
  <c r="M1274" i="22"/>
  <c r="R1274" i="22"/>
  <c r="P1274" i="22"/>
  <c r="O1274" i="22"/>
  <c r="T1274" i="22"/>
  <c r="J1274" i="22"/>
  <c r="S1274" i="22"/>
  <c r="N1274" i="22"/>
  <c r="L1274" i="22"/>
  <c r="O1163" i="22"/>
  <c r="M1163" i="22"/>
  <c r="Y1163" i="22" s="1"/>
  <c r="AF1163" i="22" s="1"/>
  <c r="R1163" i="22"/>
  <c r="X1163" i="22" s="1"/>
  <c r="AE1163" i="22" s="1"/>
  <c r="L1166" i="22"/>
  <c r="O1171" i="22"/>
  <c r="U1171" i="22" s="1"/>
  <c r="M1171" i="22"/>
  <c r="Y1171" i="22" s="1"/>
  <c r="AF1171" i="22" s="1"/>
  <c r="R1171" i="22"/>
  <c r="X1171" i="22" s="1"/>
  <c r="AE1171" i="22" s="1"/>
  <c r="J1172" i="22"/>
  <c r="T1172" i="22"/>
  <c r="Z1172" i="22" s="1"/>
  <c r="AG1172" i="22" s="1"/>
  <c r="K1175" i="22"/>
  <c r="N1177" i="22"/>
  <c r="Z1177" i="22" s="1"/>
  <c r="AG1177" i="22" s="1"/>
  <c r="M1178" i="22"/>
  <c r="T1178" i="22"/>
  <c r="L1178" i="22"/>
  <c r="X1178" i="22" s="1"/>
  <c r="AE1178" i="22" s="1"/>
  <c r="S1178" i="22"/>
  <c r="K1178" i="22"/>
  <c r="J1182" i="22"/>
  <c r="V1182" i="22" s="1"/>
  <c r="AC1182" i="22" s="1"/>
  <c r="O1186" i="22"/>
  <c r="I1187" i="22"/>
  <c r="T1187" i="22"/>
  <c r="L1189" i="22"/>
  <c r="M1194" i="22"/>
  <c r="T1194" i="22"/>
  <c r="Z1194" i="22" s="1"/>
  <c r="AG1194" i="22" s="1"/>
  <c r="L1194" i="22"/>
  <c r="S1194" i="22"/>
  <c r="K1194" i="22"/>
  <c r="J1198" i="22"/>
  <c r="O1202" i="22"/>
  <c r="I1203" i="22"/>
  <c r="T1203" i="22"/>
  <c r="L1205" i="22"/>
  <c r="I1210" i="22"/>
  <c r="J1211" i="22"/>
  <c r="P1217" i="22"/>
  <c r="Q1221" i="22"/>
  <c r="T1221" i="22"/>
  <c r="K1221" i="22"/>
  <c r="S1221" i="22"/>
  <c r="J1221" i="22"/>
  <c r="R1221" i="22"/>
  <c r="I1221" i="22"/>
  <c r="M1221" i="22"/>
  <c r="K1225" i="22"/>
  <c r="N1227" i="22"/>
  <c r="Z1227" i="22" s="1"/>
  <c r="AG1227" i="22" s="1"/>
  <c r="M1227" i="22"/>
  <c r="Q1227" i="22"/>
  <c r="W1227" i="22" s="1"/>
  <c r="AD1227" i="22" s="1"/>
  <c r="P1227" i="22"/>
  <c r="O1227" i="22"/>
  <c r="S1227" i="22"/>
  <c r="I1227" i="22"/>
  <c r="K1233" i="22"/>
  <c r="N1235" i="22"/>
  <c r="M1235" i="22"/>
  <c r="Q1235" i="22"/>
  <c r="P1235" i="22"/>
  <c r="O1235" i="22"/>
  <c r="S1235" i="22"/>
  <c r="I1235" i="22"/>
  <c r="K1241" i="22"/>
  <c r="N1243" i="22"/>
  <c r="M1243" i="22"/>
  <c r="Q1243" i="22"/>
  <c r="W1243" i="22" s="1"/>
  <c r="AD1243" i="22" s="1"/>
  <c r="P1243" i="22"/>
  <c r="O1243" i="22"/>
  <c r="S1243" i="22"/>
  <c r="I1243" i="22"/>
  <c r="R1245" i="22"/>
  <c r="J1245" i="22"/>
  <c r="Q1245" i="22"/>
  <c r="I1245" i="22"/>
  <c r="S1245" i="22"/>
  <c r="Y1245" i="22" s="1"/>
  <c r="AF1245" i="22" s="1"/>
  <c r="P1245" i="22"/>
  <c r="O1245" i="22"/>
  <c r="K1245" i="22"/>
  <c r="T1247" i="22"/>
  <c r="L1247" i="22"/>
  <c r="S1247" i="22"/>
  <c r="Y1247" i="22" s="1"/>
  <c r="AF1247" i="22" s="1"/>
  <c r="J1247" i="22"/>
  <c r="R1247" i="22"/>
  <c r="I1247" i="22"/>
  <c r="P1247" i="22"/>
  <c r="O1247" i="22"/>
  <c r="N1247" i="22"/>
  <c r="O1265" i="22"/>
  <c r="S1265" i="22"/>
  <c r="K1265" i="22"/>
  <c r="Q1265" i="22"/>
  <c r="N1265" i="22"/>
  <c r="P1265" i="22"/>
  <c r="M1265" i="22"/>
  <c r="T1265" i="22"/>
  <c r="J1265" i="22"/>
  <c r="I1265" i="22"/>
  <c r="N1267" i="22"/>
  <c r="K1274" i="22"/>
  <c r="M1170" i="22"/>
  <c r="S1170" i="22"/>
  <c r="K1170" i="22"/>
  <c r="R1170" i="22"/>
  <c r="X1170" i="22" s="1"/>
  <c r="AE1170" i="22" s="1"/>
  <c r="K1172" i="22"/>
  <c r="O1177" i="22"/>
  <c r="I1178" i="22"/>
  <c r="U1178" i="22" s="1"/>
  <c r="N1182" i="22"/>
  <c r="O1183" i="22"/>
  <c r="N1183" i="22"/>
  <c r="Z1183" i="22" s="1"/>
  <c r="AG1183" i="22" s="1"/>
  <c r="M1183" i="22"/>
  <c r="S1183" i="22"/>
  <c r="S1185" i="22"/>
  <c r="Y1185" i="22" s="1"/>
  <c r="AF1185" i="22" s="1"/>
  <c r="K1185" i="22"/>
  <c r="R1185" i="22"/>
  <c r="X1185" i="22" s="1"/>
  <c r="AE1185" i="22" s="1"/>
  <c r="J1185" i="22"/>
  <c r="V1185" i="22" s="1"/>
  <c r="AC1185" i="22" s="1"/>
  <c r="Q1185" i="22"/>
  <c r="I1185" i="22"/>
  <c r="P1186" i="22"/>
  <c r="J1187" i="22"/>
  <c r="X1188" i="22"/>
  <c r="AE1188" i="22" s="1"/>
  <c r="M1189" i="22"/>
  <c r="L1191" i="22"/>
  <c r="O1193" i="22"/>
  <c r="I1194" i="22"/>
  <c r="U1194" i="22" s="1"/>
  <c r="N1198" i="22"/>
  <c r="O1199" i="22"/>
  <c r="N1199" i="22"/>
  <c r="M1199" i="22"/>
  <c r="S1199" i="22"/>
  <c r="S1201" i="22"/>
  <c r="Y1201" i="22" s="1"/>
  <c r="AF1201" i="22" s="1"/>
  <c r="K1201" i="22"/>
  <c r="R1201" i="22"/>
  <c r="J1201" i="22"/>
  <c r="Q1201" i="22"/>
  <c r="I1201" i="22"/>
  <c r="P1202" i="22"/>
  <c r="J1203" i="22"/>
  <c r="M1205" i="22"/>
  <c r="L1207" i="22"/>
  <c r="O1209" i="22"/>
  <c r="J1210" i="22"/>
  <c r="K1211" i="22"/>
  <c r="M1214" i="22"/>
  <c r="T1214" i="22"/>
  <c r="Z1214" i="22" s="1"/>
  <c r="AG1214" i="22" s="1"/>
  <c r="L1214" i="22"/>
  <c r="S1214" i="22"/>
  <c r="K1214" i="22"/>
  <c r="O1214" i="22"/>
  <c r="O1215" i="22"/>
  <c r="N1215" i="22"/>
  <c r="Z1215" i="22" s="1"/>
  <c r="AG1215" i="22" s="1"/>
  <c r="M1215" i="22"/>
  <c r="Q1215" i="22"/>
  <c r="I1215" i="22"/>
  <c r="T1217" i="22"/>
  <c r="Z1217" i="22" s="1"/>
  <c r="AG1217" i="22" s="1"/>
  <c r="L1221" i="22"/>
  <c r="O1225" i="22"/>
  <c r="J1227" i="22"/>
  <c r="O1233" i="22"/>
  <c r="J1235" i="22"/>
  <c r="O1241" i="22"/>
  <c r="J1243" i="22"/>
  <c r="L1245" i="22"/>
  <c r="K1247" i="22"/>
  <c r="W1247" i="22" s="1"/>
  <c r="AD1247" i="22" s="1"/>
  <c r="L1265" i="22"/>
  <c r="X1265" i="22" s="1"/>
  <c r="AE1265" i="22" s="1"/>
  <c r="O1281" i="22"/>
  <c r="S1281" i="22"/>
  <c r="K1281" i="22"/>
  <c r="Q1281" i="22"/>
  <c r="P1281" i="22"/>
  <c r="N1281" i="22"/>
  <c r="T1281" i="22"/>
  <c r="I1281" i="22"/>
  <c r="J1281" i="22"/>
  <c r="R1281" i="22"/>
  <c r="X1281" i="22" s="1"/>
  <c r="AE1281" i="22" s="1"/>
  <c r="M1281" i="22"/>
  <c r="T1226" i="22"/>
  <c r="L1226" i="22"/>
  <c r="S1226" i="22"/>
  <c r="Y1226" i="22" s="1"/>
  <c r="AF1226" i="22" s="1"/>
  <c r="K1226" i="22"/>
  <c r="W1226" i="22" s="1"/>
  <c r="AD1226" i="22" s="1"/>
  <c r="R1226" i="22"/>
  <c r="T1234" i="22"/>
  <c r="L1234" i="22"/>
  <c r="S1234" i="22"/>
  <c r="K1234" i="22"/>
  <c r="R1234" i="22"/>
  <c r="T1242" i="22"/>
  <c r="L1242" i="22"/>
  <c r="S1242" i="22"/>
  <c r="K1242" i="22"/>
  <c r="R1242" i="22"/>
  <c r="O1273" i="22"/>
  <c r="S1273" i="22"/>
  <c r="K1273" i="22"/>
  <c r="Q1273" i="22"/>
  <c r="N1273" i="22"/>
  <c r="T1273" i="22"/>
  <c r="I1273" i="22"/>
  <c r="L1273" i="22"/>
  <c r="J1273" i="22"/>
  <c r="O1277" i="22"/>
  <c r="S1277" i="22"/>
  <c r="K1277" i="22"/>
  <c r="L1277" i="22"/>
  <c r="J1277" i="22"/>
  <c r="T1277" i="22"/>
  <c r="I1277" i="22"/>
  <c r="N1277" i="22"/>
  <c r="M1277" i="22"/>
  <c r="O1316" i="22"/>
  <c r="N1316" i="22"/>
  <c r="M1316" i="22"/>
  <c r="T1316" i="22"/>
  <c r="L1316" i="22"/>
  <c r="R1316" i="22"/>
  <c r="J1316" i="22"/>
  <c r="Q1316" i="22"/>
  <c r="I1316" i="22"/>
  <c r="S1316" i="22"/>
  <c r="P1316" i="22"/>
  <c r="K1316" i="22"/>
  <c r="R1339" i="22"/>
  <c r="J1339" i="22"/>
  <c r="Q1339" i="22"/>
  <c r="I1339" i="22"/>
  <c r="M1339" i="22"/>
  <c r="T1339" i="22"/>
  <c r="S1339" i="22"/>
  <c r="P1339" i="22"/>
  <c r="O1339" i="22"/>
  <c r="N1339" i="22"/>
  <c r="L1339" i="22"/>
  <c r="K1339" i="22"/>
  <c r="Q1258" i="22"/>
  <c r="W1258" i="22" s="1"/>
  <c r="AD1258" i="22" s="1"/>
  <c r="I1258" i="22"/>
  <c r="M1258" i="22"/>
  <c r="R1258" i="22"/>
  <c r="O1258" i="22"/>
  <c r="S1258" i="22"/>
  <c r="P1258" i="22"/>
  <c r="V1258" i="22" s="1"/>
  <c r="AC1258" i="22" s="1"/>
  <c r="O1261" i="22"/>
  <c r="S1261" i="22"/>
  <c r="K1261" i="22"/>
  <c r="L1261" i="22"/>
  <c r="T1261" i="22"/>
  <c r="Z1261" i="22" s="1"/>
  <c r="AG1261" i="22" s="1"/>
  <c r="I1261" i="22"/>
  <c r="M1261" i="22"/>
  <c r="J1261" i="22"/>
  <c r="Q1278" i="22"/>
  <c r="I1278" i="22"/>
  <c r="M1278" i="22"/>
  <c r="L1278" i="22"/>
  <c r="X1278" i="22" s="1"/>
  <c r="AE1278" i="22" s="1"/>
  <c r="K1278" i="22"/>
  <c r="T1278" i="22"/>
  <c r="J1278" i="22"/>
  <c r="O1278" i="22"/>
  <c r="S1278" i="22"/>
  <c r="P1278" i="22"/>
  <c r="N1278" i="22"/>
  <c r="O1176" i="22"/>
  <c r="O1180" i="22"/>
  <c r="O1184" i="22"/>
  <c r="O1188" i="22"/>
  <c r="O1192" i="22"/>
  <c r="O1196" i="22"/>
  <c r="O1200" i="22"/>
  <c r="O1204" i="22"/>
  <c r="O1208" i="22"/>
  <c r="O1212" i="22"/>
  <c r="O1216" i="22"/>
  <c r="T1222" i="22"/>
  <c r="L1222" i="22"/>
  <c r="S1222" i="22"/>
  <c r="Y1222" i="22" s="1"/>
  <c r="AF1222" i="22" s="1"/>
  <c r="K1222" i="22"/>
  <c r="R1222" i="22"/>
  <c r="N1226" i="22"/>
  <c r="P1229" i="22"/>
  <c r="T1230" i="22"/>
  <c r="Z1230" i="22" s="1"/>
  <c r="AG1230" i="22" s="1"/>
  <c r="L1230" i="22"/>
  <c r="S1230" i="22"/>
  <c r="Y1230" i="22" s="1"/>
  <c r="AF1230" i="22" s="1"/>
  <c r="K1230" i="22"/>
  <c r="R1230" i="22"/>
  <c r="N1234" i="22"/>
  <c r="P1237" i="22"/>
  <c r="T1238" i="22"/>
  <c r="Z1238" i="22" s="1"/>
  <c r="AG1238" i="22" s="1"/>
  <c r="L1238" i="22"/>
  <c r="S1238" i="22"/>
  <c r="Y1238" i="22" s="1"/>
  <c r="AF1238" i="22" s="1"/>
  <c r="K1238" i="22"/>
  <c r="R1238" i="22"/>
  <c r="N1242" i="22"/>
  <c r="N1252" i="22"/>
  <c r="T1252" i="22"/>
  <c r="L1252" i="22"/>
  <c r="K1252" i="22"/>
  <c r="J1252" i="22"/>
  <c r="O1253" i="22"/>
  <c r="S1253" i="22"/>
  <c r="K1253" i="22"/>
  <c r="L1253" i="22"/>
  <c r="T1253" i="22"/>
  <c r="Z1253" i="22" s="1"/>
  <c r="AG1253" i="22" s="1"/>
  <c r="I1253" i="22"/>
  <c r="R1253" i="22"/>
  <c r="Q1253" i="22"/>
  <c r="L1258" i="22"/>
  <c r="M1260" i="22"/>
  <c r="Y1260" i="22" s="1"/>
  <c r="AF1260" i="22" s="1"/>
  <c r="Q1260" i="22"/>
  <c r="W1260" i="22" s="1"/>
  <c r="AD1260" i="22" s="1"/>
  <c r="I1260" i="22"/>
  <c r="T1260" i="22"/>
  <c r="J1260" i="22"/>
  <c r="R1260" i="22"/>
  <c r="N1260" i="22"/>
  <c r="L1260" i="22"/>
  <c r="Q1261" i="22"/>
  <c r="Q1270" i="22"/>
  <c r="I1270" i="22"/>
  <c r="M1270" i="22"/>
  <c r="L1270" i="22"/>
  <c r="T1270" i="22"/>
  <c r="J1270" i="22"/>
  <c r="V1270" i="22" s="1"/>
  <c r="AC1270" i="22" s="1"/>
  <c r="O1270" i="22"/>
  <c r="S1270" i="22"/>
  <c r="R1270" i="22"/>
  <c r="P1176" i="22"/>
  <c r="V1176" i="22" s="1"/>
  <c r="AC1176" i="22" s="1"/>
  <c r="P1180" i="22"/>
  <c r="V1180" i="22" s="1"/>
  <c r="AC1180" i="22" s="1"/>
  <c r="P1184" i="22"/>
  <c r="P1188" i="22"/>
  <c r="P1192" i="22"/>
  <c r="P1196" i="22"/>
  <c r="V1196" i="22" s="1"/>
  <c r="AC1196" i="22" s="1"/>
  <c r="P1200" i="22"/>
  <c r="P1204" i="22"/>
  <c r="P1208" i="22"/>
  <c r="V1208" i="22" s="1"/>
  <c r="AC1208" i="22" s="1"/>
  <c r="P1212" i="22"/>
  <c r="P1216" i="22"/>
  <c r="P1220" i="22"/>
  <c r="I1222" i="22"/>
  <c r="U1222" i="22" s="1"/>
  <c r="O1226" i="22"/>
  <c r="I1230" i="22"/>
  <c r="U1230" i="22" s="1"/>
  <c r="O1234" i="22"/>
  <c r="U1234" i="22" s="1"/>
  <c r="I1238" i="22"/>
  <c r="O1242" i="22"/>
  <c r="R1246" i="22"/>
  <c r="J1246" i="22"/>
  <c r="M1246" i="22"/>
  <c r="L1246" i="22"/>
  <c r="T1246" i="22"/>
  <c r="I1252" i="22"/>
  <c r="J1253" i="22"/>
  <c r="V1253" i="22" s="1"/>
  <c r="AC1253" i="22" s="1"/>
  <c r="N1258" i="22"/>
  <c r="R1261" i="22"/>
  <c r="M1268" i="22"/>
  <c r="Y1268" i="22" s="1"/>
  <c r="AF1268" i="22" s="1"/>
  <c r="Q1268" i="22"/>
  <c r="I1268" i="22"/>
  <c r="T1268" i="22"/>
  <c r="J1268" i="22"/>
  <c r="V1268" i="22" s="1"/>
  <c r="AC1268" i="22" s="1"/>
  <c r="R1268" i="22"/>
  <c r="L1268" i="22"/>
  <c r="O1268" i="22"/>
  <c r="N1268" i="22"/>
  <c r="K1270" i="22"/>
  <c r="I1176" i="22"/>
  <c r="I1180" i="22"/>
  <c r="I1184" i="22"/>
  <c r="I1188" i="22"/>
  <c r="I1192" i="22"/>
  <c r="I1196" i="22"/>
  <c r="I1200" i="22"/>
  <c r="I1204" i="22"/>
  <c r="I1208" i="22"/>
  <c r="I1212" i="22"/>
  <c r="I1216" i="22"/>
  <c r="J1222" i="22"/>
  <c r="P1226" i="22"/>
  <c r="V1226" i="22" s="1"/>
  <c r="AC1226" i="22" s="1"/>
  <c r="R1229" i="22"/>
  <c r="J1229" i="22"/>
  <c r="Q1229" i="22"/>
  <c r="I1229" i="22"/>
  <c r="T1229" i="22"/>
  <c r="J1230" i="22"/>
  <c r="V1230" i="22" s="1"/>
  <c r="AC1230" i="22" s="1"/>
  <c r="P1234" i="22"/>
  <c r="V1234" i="22" s="1"/>
  <c r="AC1234" i="22" s="1"/>
  <c r="X1236" i="22"/>
  <c r="AE1236" i="22" s="1"/>
  <c r="R1237" i="22"/>
  <c r="J1237" i="22"/>
  <c r="Q1237" i="22"/>
  <c r="I1237" i="22"/>
  <c r="U1237" i="22" s="1"/>
  <c r="T1237" i="22"/>
  <c r="J1238" i="22"/>
  <c r="P1242" i="22"/>
  <c r="V1242" i="22" s="1"/>
  <c r="AC1242" i="22" s="1"/>
  <c r="I1246" i="22"/>
  <c r="M1252" i="22"/>
  <c r="M1253" i="22"/>
  <c r="S1255" i="22"/>
  <c r="K1255" i="22"/>
  <c r="O1255" i="22"/>
  <c r="N1255" i="22"/>
  <c r="L1255" i="22"/>
  <c r="X1255" i="22" s="1"/>
  <c r="AE1255" i="22" s="1"/>
  <c r="P1255" i="22"/>
  <c r="V1255" i="22" s="1"/>
  <c r="AC1255" i="22" s="1"/>
  <c r="M1255" i="22"/>
  <c r="T1258" i="22"/>
  <c r="S1259" i="22"/>
  <c r="Y1259" i="22" s="1"/>
  <c r="AF1259" i="22" s="1"/>
  <c r="K1259" i="22"/>
  <c r="O1259" i="22"/>
  <c r="T1259" i="22"/>
  <c r="I1259" i="22"/>
  <c r="Q1259" i="22"/>
  <c r="P1259" i="22"/>
  <c r="N1259" i="22"/>
  <c r="O1260" i="22"/>
  <c r="Q1266" i="22"/>
  <c r="I1266" i="22"/>
  <c r="M1266" i="22"/>
  <c r="Y1266" i="22" s="1"/>
  <c r="AF1266" i="22" s="1"/>
  <c r="R1266" i="22"/>
  <c r="X1266" i="22" s="1"/>
  <c r="AE1266" i="22" s="1"/>
  <c r="O1266" i="22"/>
  <c r="K1266" i="22"/>
  <c r="J1266" i="22"/>
  <c r="K1268" i="22"/>
  <c r="N1270" i="22"/>
  <c r="Q1286" i="22"/>
  <c r="I1286" i="22"/>
  <c r="M1286" i="22"/>
  <c r="L1286" i="22"/>
  <c r="K1286" i="22"/>
  <c r="T1286" i="22"/>
  <c r="Z1286" i="22" s="1"/>
  <c r="AG1286" i="22" s="1"/>
  <c r="J1286" i="22"/>
  <c r="R1286" i="22"/>
  <c r="O1286" i="22"/>
  <c r="S1286" i="22"/>
  <c r="M1369" i="22"/>
  <c r="O1369" i="22"/>
  <c r="N1369" i="22"/>
  <c r="Q1369" i="22"/>
  <c r="P1369" i="22"/>
  <c r="L1369" i="22"/>
  <c r="J1369" i="22"/>
  <c r="T1369" i="22"/>
  <c r="I1369" i="22"/>
  <c r="S1369" i="22"/>
  <c r="R1369" i="22"/>
  <c r="K1369" i="22"/>
  <c r="O1224" i="22"/>
  <c r="U1224" i="22" s="1"/>
  <c r="O1228" i="22"/>
  <c r="U1228" i="22" s="1"/>
  <c r="O1232" i="22"/>
  <c r="O1236" i="22"/>
  <c r="O1240" i="22"/>
  <c r="U1240" i="22" s="1"/>
  <c r="T1251" i="22"/>
  <c r="L1251" i="22"/>
  <c r="R1251" i="22"/>
  <c r="J1251" i="22"/>
  <c r="S1251" i="22"/>
  <c r="M1256" i="22"/>
  <c r="Q1256" i="22"/>
  <c r="I1256" i="22"/>
  <c r="O1256" i="22"/>
  <c r="L1256" i="22"/>
  <c r="X1256" i="22" s="1"/>
  <c r="AE1256" i="22" s="1"/>
  <c r="O1257" i="22"/>
  <c r="S1257" i="22"/>
  <c r="K1257" i="22"/>
  <c r="Q1257" i="22"/>
  <c r="N1257" i="22"/>
  <c r="Z1257" i="22" s="1"/>
  <c r="AG1257" i="22" s="1"/>
  <c r="R1298" i="22"/>
  <c r="J1298" i="22"/>
  <c r="Q1298" i="22"/>
  <c r="I1298" i="22"/>
  <c r="N1298" i="22"/>
  <c r="M1298" i="22"/>
  <c r="O1298" i="22"/>
  <c r="L1298" i="22"/>
  <c r="K1298" i="22"/>
  <c r="T1298" i="22"/>
  <c r="S1298" i="22"/>
  <c r="N1248" i="22"/>
  <c r="T1248" i="22"/>
  <c r="L1248" i="22"/>
  <c r="R1248" i="22"/>
  <c r="X1249" i="22"/>
  <c r="AE1249" i="22" s="1"/>
  <c r="I1251" i="22"/>
  <c r="J1256" i="22"/>
  <c r="I1257" i="22"/>
  <c r="Q1262" i="22"/>
  <c r="W1262" i="22" s="1"/>
  <c r="AD1262" i="22" s="1"/>
  <c r="I1262" i="22"/>
  <c r="M1262" i="22"/>
  <c r="L1262" i="22"/>
  <c r="T1262" i="22"/>
  <c r="J1262" i="22"/>
  <c r="S1263" i="22"/>
  <c r="K1263" i="22"/>
  <c r="W1263" i="22" s="1"/>
  <c r="AD1263" i="22" s="1"/>
  <c r="O1263" i="22"/>
  <c r="N1263" i="22"/>
  <c r="L1263" i="22"/>
  <c r="X1263" i="22" s="1"/>
  <c r="AE1263" i="22" s="1"/>
  <c r="S1271" i="22"/>
  <c r="Y1271" i="22" s="1"/>
  <c r="AF1271" i="22" s="1"/>
  <c r="K1271" i="22"/>
  <c r="O1271" i="22"/>
  <c r="U1271" i="22" s="1"/>
  <c r="N1271" i="22"/>
  <c r="L1271" i="22"/>
  <c r="Q1271" i="22"/>
  <c r="M1272" i="22"/>
  <c r="Q1272" i="22"/>
  <c r="I1272" i="22"/>
  <c r="O1272" i="22"/>
  <c r="L1272" i="22"/>
  <c r="R1272" i="22"/>
  <c r="S1279" i="22"/>
  <c r="K1279" i="22"/>
  <c r="O1279" i="22"/>
  <c r="N1279" i="22"/>
  <c r="M1279" i="22"/>
  <c r="L1279" i="22"/>
  <c r="Q1279" i="22"/>
  <c r="P1298" i="22"/>
  <c r="O1285" i="22"/>
  <c r="S1285" i="22"/>
  <c r="K1285" i="22"/>
  <c r="L1285" i="22"/>
  <c r="X1285" i="22" s="1"/>
  <c r="AE1285" i="22" s="1"/>
  <c r="J1285" i="22"/>
  <c r="T1285" i="22"/>
  <c r="I1285" i="22"/>
  <c r="Q1285" i="22"/>
  <c r="N1285" i="22"/>
  <c r="L1275" i="22"/>
  <c r="L1276" i="22"/>
  <c r="X1276" i="22" s="1"/>
  <c r="AE1276" i="22" s="1"/>
  <c r="N1288" i="22"/>
  <c r="M1288" i="22"/>
  <c r="Q1288" i="22"/>
  <c r="W1288" i="22" s="1"/>
  <c r="AD1288" i="22" s="1"/>
  <c r="I1288" i="22"/>
  <c r="T1288" i="22"/>
  <c r="R1290" i="22"/>
  <c r="X1290" i="22" s="1"/>
  <c r="AE1290" i="22" s="1"/>
  <c r="J1290" i="22"/>
  <c r="Q1290" i="22"/>
  <c r="I1290" i="22"/>
  <c r="M1290" i="22"/>
  <c r="N1304" i="22"/>
  <c r="M1304" i="22"/>
  <c r="T1304" i="22"/>
  <c r="L1304" i="22"/>
  <c r="R1304" i="22"/>
  <c r="J1304" i="22"/>
  <c r="V1304" i="22" s="1"/>
  <c r="AC1304" i="22" s="1"/>
  <c r="Q1304" i="22"/>
  <c r="W1304" i="22" s="1"/>
  <c r="AD1304" i="22" s="1"/>
  <c r="I1304" i="22"/>
  <c r="N1296" i="22"/>
  <c r="Z1296" i="22" s="1"/>
  <c r="AG1296" i="22" s="1"/>
  <c r="M1296" i="22"/>
  <c r="R1296" i="22"/>
  <c r="J1296" i="22"/>
  <c r="Q1296" i="22"/>
  <c r="I1296" i="22"/>
  <c r="N1300" i="22"/>
  <c r="M1300" i="22"/>
  <c r="T1300" i="22"/>
  <c r="L1300" i="22"/>
  <c r="R1300" i="22"/>
  <c r="J1300" i="22"/>
  <c r="Q1300" i="22"/>
  <c r="I1300" i="22"/>
  <c r="U1300" i="22" s="1"/>
  <c r="O1312" i="22"/>
  <c r="N1312" i="22"/>
  <c r="M1312" i="22"/>
  <c r="T1312" i="22"/>
  <c r="L1312" i="22"/>
  <c r="R1312" i="22"/>
  <c r="J1312" i="22"/>
  <c r="V1312" i="22" s="1"/>
  <c r="AC1312" i="22" s="1"/>
  <c r="Q1312" i="22"/>
  <c r="I1312" i="22"/>
  <c r="T1344" i="22"/>
  <c r="L1344" i="22"/>
  <c r="S1344" i="22"/>
  <c r="K1344" i="22"/>
  <c r="R1344" i="22"/>
  <c r="J1344" i="22"/>
  <c r="O1344" i="22"/>
  <c r="Q1344" i="22"/>
  <c r="P1344" i="22"/>
  <c r="N1344" i="22"/>
  <c r="M1344" i="22"/>
  <c r="I1344" i="22"/>
  <c r="T1291" i="22"/>
  <c r="L1291" i="22"/>
  <c r="S1291" i="22"/>
  <c r="K1291" i="22"/>
  <c r="O1291" i="22"/>
  <c r="U1291" i="22" s="1"/>
  <c r="K1296" i="22"/>
  <c r="K1300" i="22"/>
  <c r="K1312" i="22"/>
  <c r="P1250" i="22"/>
  <c r="O1288" i="22"/>
  <c r="O1290" i="22"/>
  <c r="J1291" i="22"/>
  <c r="O1296" i="22"/>
  <c r="P1300" i="22"/>
  <c r="S1304" i="22"/>
  <c r="S1312" i="22"/>
  <c r="O1324" i="22"/>
  <c r="N1324" i="22"/>
  <c r="M1324" i="22"/>
  <c r="T1324" i="22"/>
  <c r="L1324" i="22"/>
  <c r="S1324" i="22"/>
  <c r="K1324" i="22"/>
  <c r="R1324" i="22"/>
  <c r="J1324" i="22"/>
  <c r="V1324" i="22" s="1"/>
  <c r="AC1324" i="22" s="1"/>
  <c r="Q1324" i="22"/>
  <c r="I1324" i="22"/>
  <c r="N1345" i="22"/>
  <c r="M1345" i="22"/>
  <c r="T1345" i="22"/>
  <c r="L1345" i="22"/>
  <c r="Q1345" i="22"/>
  <c r="I1345" i="22"/>
  <c r="S1345" i="22"/>
  <c r="R1345" i="22"/>
  <c r="P1345" i="22"/>
  <c r="O1345" i="22"/>
  <c r="K1345" i="22"/>
  <c r="J1345" i="22"/>
  <c r="S1384" i="22"/>
  <c r="K1384" i="22"/>
  <c r="R1384" i="22"/>
  <c r="J1384" i="22"/>
  <c r="Q1384" i="22"/>
  <c r="I1384" i="22"/>
  <c r="M1384" i="22"/>
  <c r="T1384" i="22"/>
  <c r="L1384" i="22"/>
  <c r="P1384" i="22"/>
  <c r="O1384" i="22"/>
  <c r="N1384" i="22"/>
  <c r="S1275" i="22"/>
  <c r="K1275" i="22"/>
  <c r="O1275" i="22"/>
  <c r="R1275" i="22"/>
  <c r="M1276" i="22"/>
  <c r="Q1276" i="22"/>
  <c r="W1276" i="22" s="1"/>
  <c r="AD1276" i="22" s="1"/>
  <c r="I1276" i="22"/>
  <c r="U1276" i="22" s="1"/>
  <c r="S1276" i="22"/>
  <c r="S1283" i="22"/>
  <c r="K1283" i="22"/>
  <c r="O1283" i="22"/>
  <c r="R1283" i="22"/>
  <c r="X1283" i="22" s="1"/>
  <c r="AE1283" i="22" s="1"/>
  <c r="M1284" i="22"/>
  <c r="Q1284" i="22"/>
  <c r="I1284" i="22"/>
  <c r="S1284" i="22"/>
  <c r="P1288" i="22"/>
  <c r="P1290" i="22"/>
  <c r="M1291" i="22"/>
  <c r="Z1294" i="22"/>
  <c r="AG1294" i="22" s="1"/>
  <c r="P1296" i="22"/>
  <c r="S1300" i="22"/>
  <c r="Z1311" i="22"/>
  <c r="AG1311" i="22" s="1"/>
  <c r="O1320" i="22"/>
  <c r="N1320" i="22"/>
  <c r="M1320" i="22"/>
  <c r="Y1320" i="22" s="1"/>
  <c r="AF1320" i="22" s="1"/>
  <c r="T1320" i="22"/>
  <c r="L1320" i="22"/>
  <c r="R1320" i="22"/>
  <c r="J1320" i="22"/>
  <c r="Q1320" i="22"/>
  <c r="I1320" i="22"/>
  <c r="Q1327" i="22"/>
  <c r="I1327" i="22"/>
  <c r="P1327" i="22"/>
  <c r="O1327" i="22"/>
  <c r="N1327" i="22"/>
  <c r="M1327" i="22"/>
  <c r="L1327" i="22"/>
  <c r="T1327" i="22"/>
  <c r="K1327" i="22"/>
  <c r="S1327" i="22"/>
  <c r="J1327" i="22"/>
  <c r="J1250" i="22"/>
  <c r="I1275" i="22"/>
  <c r="T1275" i="22"/>
  <c r="Z1275" i="22" s="1"/>
  <c r="AG1275" i="22" s="1"/>
  <c r="J1276" i="22"/>
  <c r="V1276" i="22" s="1"/>
  <c r="AC1276" i="22" s="1"/>
  <c r="T1276" i="22"/>
  <c r="Z1276" i="22" s="1"/>
  <c r="AG1276" i="22" s="1"/>
  <c r="I1283" i="22"/>
  <c r="T1283" i="22"/>
  <c r="Z1283" i="22" s="1"/>
  <c r="AG1283" i="22" s="1"/>
  <c r="J1284" i="22"/>
  <c r="T1284" i="22"/>
  <c r="R1288" i="22"/>
  <c r="X1288" i="22" s="1"/>
  <c r="AE1288" i="22" s="1"/>
  <c r="S1290" i="22"/>
  <c r="N1291" i="22"/>
  <c r="N1292" i="22"/>
  <c r="M1292" i="22"/>
  <c r="Y1292" i="22" s="1"/>
  <c r="AF1292" i="22" s="1"/>
  <c r="Q1292" i="22"/>
  <c r="I1292" i="22"/>
  <c r="T1292" i="22"/>
  <c r="R1294" i="22"/>
  <c r="X1294" i="22" s="1"/>
  <c r="AE1294" i="22" s="1"/>
  <c r="J1294" i="22"/>
  <c r="V1294" i="22" s="1"/>
  <c r="AC1294" i="22" s="1"/>
  <c r="Q1294" i="22"/>
  <c r="W1294" i="22" s="1"/>
  <c r="AD1294" i="22" s="1"/>
  <c r="I1294" i="22"/>
  <c r="M1294" i="22"/>
  <c r="S1296" i="22"/>
  <c r="K1320" i="22"/>
  <c r="R1327" i="22"/>
  <c r="K1289" i="22"/>
  <c r="W1289" i="22" s="1"/>
  <c r="AD1289" i="22" s="1"/>
  <c r="S1289" i="22"/>
  <c r="K1293" i="22"/>
  <c r="W1293" i="22" s="1"/>
  <c r="AD1293" i="22" s="1"/>
  <c r="S1293" i="22"/>
  <c r="Y1293" i="22" s="1"/>
  <c r="AF1293" i="22" s="1"/>
  <c r="O1295" i="22"/>
  <c r="U1295" i="22" s="1"/>
  <c r="K1297" i="22"/>
  <c r="W1297" i="22" s="1"/>
  <c r="AD1297" i="22" s="1"/>
  <c r="S1297" i="22"/>
  <c r="O1299" i="22"/>
  <c r="U1299" i="22" s="1"/>
  <c r="K1301" i="22"/>
  <c r="W1301" i="22" s="1"/>
  <c r="AD1301" i="22" s="1"/>
  <c r="S1301" i="22"/>
  <c r="Y1301" i="22" s="1"/>
  <c r="AF1301" i="22" s="1"/>
  <c r="M1302" i="22"/>
  <c r="Y1302" i="22" s="1"/>
  <c r="AF1302" i="22" s="1"/>
  <c r="O1303" i="22"/>
  <c r="U1303" i="22" s="1"/>
  <c r="K1305" i="22"/>
  <c r="S1305" i="22"/>
  <c r="Y1305" i="22" s="1"/>
  <c r="AF1305" i="22" s="1"/>
  <c r="M1306" i="22"/>
  <c r="O1307" i="22"/>
  <c r="U1307" i="22" s="1"/>
  <c r="K1309" i="22"/>
  <c r="S1309" i="22"/>
  <c r="M1310" i="22"/>
  <c r="O1311" i="22"/>
  <c r="U1311" i="22" s="1"/>
  <c r="K1313" i="22"/>
  <c r="S1313" i="22"/>
  <c r="Y1313" i="22" s="1"/>
  <c r="AF1313" i="22" s="1"/>
  <c r="M1314" i="22"/>
  <c r="O1315" i="22"/>
  <c r="U1315" i="22" s="1"/>
  <c r="K1317" i="22"/>
  <c r="S1317" i="22"/>
  <c r="M1318" i="22"/>
  <c r="Y1318" i="22" s="1"/>
  <c r="AF1318" i="22" s="1"/>
  <c r="O1319" i="22"/>
  <c r="K1321" i="22"/>
  <c r="S1321" i="22"/>
  <c r="Y1321" i="22" s="1"/>
  <c r="AF1321" i="22" s="1"/>
  <c r="M1322" i="22"/>
  <c r="Y1322" i="22" s="1"/>
  <c r="AF1322" i="22" s="1"/>
  <c r="O1323" i="22"/>
  <c r="K1325" i="22"/>
  <c r="S1325" i="22"/>
  <c r="Y1325" i="22" s="1"/>
  <c r="AF1325" i="22" s="1"/>
  <c r="M1326" i="22"/>
  <c r="L1329" i="22"/>
  <c r="J1330" i="22"/>
  <c r="S1330" i="22"/>
  <c r="N1332" i="22"/>
  <c r="K1333" i="22"/>
  <c r="L1337" i="22"/>
  <c r="X1337" i="22" s="1"/>
  <c r="AE1337" i="22" s="1"/>
  <c r="Q1340" i="22"/>
  <c r="K1341" i="22"/>
  <c r="M1377" i="22"/>
  <c r="T1377" i="22"/>
  <c r="L1377" i="22"/>
  <c r="S1377" i="22"/>
  <c r="K1377" i="22"/>
  <c r="W1377" i="22" s="1"/>
  <c r="AD1377" i="22" s="1"/>
  <c r="O1377" i="22"/>
  <c r="N1377" i="22"/>
  <c r="R1377" i="22"/>
  <c r="P1377" i="22"/>
  <c r="J1377" i="22"/>
  <c r="P1295" i="22"/>
  <c r="V1295" i="22" s="1"/>
  <c r="AC1295" i="22" s="1"/>
  <c r="P1299" i="22"/>
  <c r="N1302" i="22"/>
  <c r="P1303" i="22"/>
  <c r="N1306" i="22"/>
  <c r="P1307" i="22"/>
  <c r="V1307" i="22" s="1"/>
  <c r="AC1307" i="22" s="1"/>
  <c r="N1310" i="22"/>
  <c r="P1311" i="22"/>
  <c r="N1314" i="22"/>
  <c r="P1315" i="22"/>
  <c r="V1315" i="22" s="1"/>
  <c r="AC1315" i="22" s="1"/>
  <c r="N1318" i="22"/>
  <c r="Z1318" i="22" s="1"/>
  <c r="AG1318" i="22" s="1"/>
  <c r="P1319" i="22"/>
  <c r="V1319" i="22" s="1"/>
  <c r="AC1319" i="22" s="1"/>
  <c r="N1322" i="22"/>
  <c r="Z1322" i="22" s="1"/>
  <c r="AG1322" i="22" s="1"/>
  <c r="P1323" i="22"/>
  <c r="N1326" i="22"/>
  <c r="S1328" i="22"/>
  <c r="K1328" i="22"/>
  <c r="Q1328" i="22"/>
  <c r="K1330" i="22"/>
  <c r="T1330" i="22"/>
  <c r="Q1331" i="22"/>
  <c r="W1331" i="22" s="1"/>
  <c r="AD1331" i="22" s="1"/>
  <c r="I1331" i="22"/>
  <c r="U1331" i="22" s="1"/>
  <c r="R1331" i="22"/>
  <c r="T1336" i="22"/>
  <c r="L1336" i="22"/>
  <c r="S1336" i="22"/>
  <c r="K1336" i="22"/>
  <c r="O1336" i="22"/>
  <c r="U1336" i="22" s="1"/>
  <c r="O1337" i="22"/>
  <c r="L1341" i="22"/>
  <c r="I1377" i="22"/>
  <c r="T1340" i="22"/>
  <c r="L1340" i="22"/>
  <c r="X1340" i="22" s="1"/>
  <c r="AE1340" i="22" s="1"/>
  <c r="S1340" i="22"/>
  <c r="K1340" i="22"/>
  <c r="O1340" i="22"/>
  <c r="T1348" i="22"/>
  <c r="L1348" i="22"/>
  <c r="S1348" i="22"/>
  <c r="K1348" i="22"/>
  <c r="W1348" i="22" s="1"/>
  <c r="AD1348" i="22" s="1"/>
  <c r="R1348" i="22"/>
  <c r="J1348" i="22"/>
  <c r="O1348" i="22"/>
  <c r="N1349" i="22"/>
  <c r="M1349" i="22"/>
  <c r="Y1349" i="22" s="1"/>
  <c r="AF1349" i="22" s="1"/>
  <c r="T1349" i="22"/>
  <c r="L1349" i="22"/>
  <c r="Q1349" i="22"/>
  <c r="I1349" i="22"/>
  <c r="M1352" i="22"/>
  <c r="O1352" i="22"/>
  <c r="N1352" i="22"/>
  <c r="L1352" i="22"/>
  <c r="S1352" i="22"/>
  <c r="J1352" i="22"/>
  <c r="R1352" i="22"/>
  <c r="I1352" i="22"/>
  <c r="Q1355" i="22"/>
  <c r="I1355" i="22"/>
  <c r="S1355" i="22"/>
  <c r="K1355" i="22"/>
  <c r="M1355" i="22"/>
  <c r="L1355" i="22"/>
  <c r="J1355" i="22"/>
  <c r="R1355" i="22"/>
  <c r="P1355" i="22"/>
  <c r="O1358" i="22"/>
  <c r="Q1358" i="22"/>
  <c r="I1358" i="22"/>
  <c r="P1358" i="22"/>
  <c r="N1358" i="22"/>
  <c r="M1358" i="22"/>
  <c r="K1358" i="22"/>
  <c r="T1358" i="22"/>
  <c r="J1358" i="22"/>
  <c r="M1373" i="22"/>
  <c r="T1373" i="22"/>
  <c r="L1373" i="22"/>
  <c r="S1373" i="22"/>
  <c r="K1373" i="22"/>
  <c r="O1373" i="22"/>
  <c r="N1373" i="22"/>
  <c r="P1373" i="22"/>
  <c r="J1373" i="22"/>
  <c r="I1373" i="22"/>
  <c r="P1302" i="22"/>
  <c r="P1306" i="22"/>
  <c r="P1310" i="22"/>
  <c r="P1314" i="22"/>
  <c r="P1318" i="22"/>
  <c r="P1322" i="22"/>
  <c r="P1326" i="22"/>
  <c r="M1330" i="22"/>
  <c r="S1332" i="22"/>
  <c r="Y1332" i="22" s="1"/>
  <c r="AF1332" i="22" s="1"/>
  <c r="K1332" i="22"/>
  <c r="Q1332" i="22"/>
  <c r="W1334" i="22"/>
  <c r="AD1334" i="22" s="1"/>
  <c r="I1340" i="22"/>
  <c r="P1341" i="22"/>
  <c r="I1348" i="22"/>
  <c r="J1349" i="22"/>
  <c r="K1352" i="22"/>
  <c r="N1355" i="22"/>
  <c r="L1358" i="22"/>
  <c r="Q1359" i="22"/>
  <c r="I1359" i="22"/>
  <c r="S1359" i="22"/>
  <c r="K1359" i="22"/>
  <c r="R1359" i="22"/>
  <c r="P1359" i="22"/>
  <c r="O1359" i="22"/>
  <c r="M1359" i="22"/>
  <c r="L1359" i="22"/>
  <c r="S1364" i="22"/>
  <c r="K1364" i="22"/>
  <c r="M1364" i="22"/>
  <c r="T1364" i="22"/>
  <c r="L1364" i="22"/>
  <c r="R1364" i="22"/>
  <c r="Q1364" i="22"/>
  <c r="P1364" i="22"/>
  <c r="N1364" i="22"/>
  <c r="J1364" i="22"/>
  <c r="Q1373" i="22"/>
  <c r="O1289" i="22"/>
  <c r="U1289" i="22" s="1"/>
  <c r="O1293" i="22"/>
  <c r="U1293" i="22" s="1"/>
  <c r="K1295" i="22"/>
  <c r="S1295" i="22"/>
  <c r="O1297" i="22"/>
  <c r="K1299" i="22"/>
  <c r="W1299" i="22" s="1"/>
  <c r="AD1299" i="22" s="1"/>
  <c r="S1299" i="22"/>
  <c r="Y1299" i="22" s="1"/>
  <c r="AF1299" i="22" s="1"/>
  <c r="O1301" i="22"/>
  <c r="I1302" i="22"/>
  <c r="Q1302" i="22"/>
  <c r="W1302" i="22" s="1"/>
  <c r="AD1302" i="22" s="1"/>
  <c r="K1303" i="22"/>
  <c r="S1303" i="22"/>
  <c r="Y1303" i="22" s="1"/>
  <c r="AF1303" i="22" s="1"/>
  <c r="O1305" i="22"/>
  <c r="I1306" i="22"/>
  <c r="Q1306" i="22"/>
  <c r="K1307" i="22"/>
  <c r="S1307" i="22"/>
  <c r="Y1307" i="22" s="1"/>
  <c r="AF1307" i="22" s="1"/>
  <c r="O1309" i="22"/>
  <c r="I1310" i="22"/>
  <c r="Q1310" i="22"/>
  <c r="K1311" i="22"/>
  <c r="W1311" i="22" s="1"/>
  <c r="AD1311" i="22" s="1"/>
  <c r="S1311" i="22"/>
  <c r="Y1311" i="22" s="1"/>
  <c r="AF1311" i="22" s="1"/>
  <c r="O1313" i="22"/>
  <c r="I1314" i="22"/>
  <c r="Q1314" i="22"/>
  <c r="K1315" i="22"/>
  <c r="S1315" i="22"/>
  <c r="O1317" i="22"/>
  <c r="I1318" i="22"/>
  <c r="U1318" i="22" s="1"/>
  <c r="Q1318" i="22"/>
  <c r="K1319" i="22"/>
  <c r="S1319" i="22"/>
  <c r="O1321" i="22"/>
  <c r="U1321" i="22" s="1"/>
  <c r="I1322" i="22"/>
  <c r="Q1322" i="22"/>
  <c r="W1322" i="22" s="1"/>
  <c r="AD1322" i="22" s="1"/>
  <c r="K1323" i="22"/>
  <c r="S1323" i="22"/>
  <c r="O1325" i="22"/>
  <c r="I1326" i="22"/>
  <c r="Q1326" i="22"/>
  <c r="L1328" i="22"/>
  <c r="X1328" i="22" s="1"/>
  <c r="AE1328" i="22" s="1"/>
  <c r="Q1329" i="22"/>
  <c r="W1329" i="22" s="1"/>
  <c r="AD1329" i="22" s="1"/>
  <c r="N1330" i="22"/>
  <c r="L1331" i="22"/>
  <c r="I1332" i="22"/>
  <c r="U1332" i="22" s="1"/>
  <c r="R1332" i="22"/>
  <c r="X1332" i="22" s="1"/>
  <c r="AE1332" i="22" s="1"/>
  <c r="R1335" i="22"/>
  <c r="J1335" i="22"/>
  <c r="V1335" i="22" s="1"/>
  <c r="AC1335" i="22" s="1"/>
  <c r="Q1335" i="22"/>
  <c r="I1335" i="22"/>
  <c r="T1335" i="22"/>
  <c r="M1336" i="22"/>
  <c r="J1340" i="22"/>
  <c r="V1340" i="22" s="1"/>
  <c r="AC1340" i="22" s="1"/>
  <c r="R1341" i="22"/>
  <c r="M1348" i="22"/>
  <c r="K1349" i="22"/>
  <c r="P1352" i="22"/>
  <c r="O1355" i="22"/>
  <c r="R1358" i="22"/>
  <c r="J1359" i="22"/>
  <c r="I1364" i="22"/>
  <c r="S1372" i="22"/>
  <c r="K1372" i="22"/>
  <c r="R1372" i="22"/>
  <c r="Q1372" i="22"/>
  <c r="I1372" i="22"/>
  <c r="M1372" i="22"/>
  <c r="T1372" i="22"/>
  <c r="L1372" i="22"/>
  <c r="O1372" i="22"/>
  <c r="N1372" i="22"/>
  <c r="R1373" i="22"/>
  <c r="L1295" i="22"/>
  <c r="X1295" i="22" s="1"/>
  <c r="AE1295" i="22" s="1"/>
  <c r="L1299" i="22"/>
  <c r="J1302" i="22"/>
  <c r="L1303" i="22"/>
  <c r="J1306" i="22"/>
  <c r="L1307" i="22"/>
  <c r="J1310" i="22"/>
  <c r="L1311" i="22"/>
  <c r="J1314" i="22"/>
  <c r="L1315" i="22"/>
  <c r="X1315" i="22" s="1"/>
  <c r="AE1315" i="22" s="1"/>
  <c r="J1318" i="22"/>
  <c r="L1319" i="22"/>
  <c r="X1319" i="22" s="1"/>
  <c r="AE1319" i="22" s="1"/>
  <c r="J1322" i="22"/>
  <c r="L1323" i="22"/>
  <c r="J1326" i="22"/>
  <c r="M1328" i="22"/>
  <c r="I1329" i="22"/>
  <c r="R1329" i="22"/>
  <c r="P1330" i="22"/>
  <c r="M1331" i="22"/>
  <c r="J1332" i="22"/>
  <c r="V1332" i="22" s="1"/>
  <c r="AC1332" i="22" s="1"/>
  <c r="T1332" i="22"/>
  <c r="N1333" i="22"/>
  <c r="M1333" i="22"/>
  <c r="Y1333" i="22" s="1"/>
  <c r="AF1333" i="22" s="1"/>
  <c r="R1333" i="22"/>
  <c r="K1335" i="22"/>
  <c r="N1336" i="22"/>
  <c r="N1337" i="22"/>
  <c r="M1337" i="22"/>
  <c r="Q1337" i="22"/>
  <c r="W1337" i="22" s="1"/>
  <c r="AD1337" i="22" s="1"/>
  <c r="I1337" i="22"/>
  <c r="T1337" i="22"/>
  <c r="M1340" i="22"/>
  <c r="N1348" i="22"/>
  <c r="O1349" i="22"/>
  <c r="Q1352" i="22"/>
  <c r="T1355" i="22"/>
  <c r="S1358" i="22"/>
  <c r="N1359" i="22"/>
  <c r="Z1359" i="22" s="1"/>
  <c r="AG1359" i="22" s="1"/>
  <c r="O1364" i="22"/>
  <c r="Q1371" i="22"/>
  <c r="I1371" i="22"/>
  <c r="O1371" i="22"/>
  <c r="S1371" i="22"/>
  <c r="K1371" i="22"/>
  <c r="R1371" i="22"/>
  <c r="X1371" i="22" s="1"/>
  <c r="AE1371" i="22" s="1"/>
  <c r="J1371" i="22"/>
  <c r="V1371" i="22" s="1"/>
  <c r="AC1371" i="22" s="1"/>
  <c r="T1371" i="22"/>
  <c r="N1371" i="22"/>
  <c r="M1371" i="22"/>
  <c r="J1372" i="22"/>
  <c r="V1372" i="22" s="1"/>
  <c r="AC1372" i="22" s="1"/>
  <c r="Q1330" i="22"/>
  <c r="N1340" i="22"/>
  <c r="N1341" i="22"/>
  <c r="M1341" i="22"/>
  <c r="Y1341" i="22" s="1"/>
  <c r="AF1341" i="22" s="1"/>
  <c r="Q1341" i="22"/>
  <c r="I1341" i="22"/>
  <c r="T1341" i="22"/>
  <c r="P1348" i="22"/>
  <c r="P1349" i="22"/>
  <c r="T1352" i="22"/>
  <c r="M1343" i="22"/>
  <c r="M1347" i="22"/>
  <c r="M1351" i="22"/>
  <c r="Y1351" i="22" s="1"/>
  <c r="AF1351" i="22" s="1"/>
  <c r="P1353" i="22"/>
  <c r="M1357" i="22"/>
  <c r="O1357" i="22"/>
  <c r="R1357" i="22"/>
  <c r="S1380" i="22"/>
  <c r="K1380" i="22"/>
  <c r="R1380" i="22"/>
  <c r="J1380" i="22"/>
  <c r="Q1380" i="22"/>
  <c r="I1380" i="22"/>
  <c r="U1380" i="22" s="1"/>
  <c r="M1380" i="22"/>
  <c r="T1380" i="22"/>
  <c r="Z1380" i="22" s="1"/>
  <c r="AG1380" i="22" s="1"/>
  <c r="L1380" i="22"/>
  <c r="Q1353" i="22"/>
  <c r="S1356" i="22"/>
  <c r="K1356" i="22"/>
  <c r="M1356" i="22"/>
  <c r="R1356" i="22"/>
  <c r="Z1363" i="22"/>
  <c r="AG1363" i="22" s="1"/>
  <c r="M1365" i="22"/>
  <c r="O1365" i="22"/>
  <c r="N1365" i="22"/>
  <c r="S1365" i="22"/>
  <c r="Q1367" i="22"/>
  <c r="I1367" i="22"/>
  <c r="S1367" i="22"/>
  <c r="K1367" i="22"/>
  <c r="R1367" i="22"/>
  <c r="X1367" i="22" s="1"/>
  <c r="AE1367" i="22" s="1"/>
  <c r="J1367" i="22"/>
  <c r="V1367" i="22" s="1"/>
  <c r="AC1367" i="22" s="1"/>
  <c r="M1385" i="22"/>
  <c r="T1385" i="22"/>
  <c r="L1385" i="22"/>
  <c r="S1385" i="22"/>
  <c r="K1385" i="22"/>
  <c r="O1385" i="22"/>
  <c r="U1385" i="22" s="1"/>
  <c r="N1385" i="22"/>
  <c r="N1395" i="22"/>
  <c r="M1395" i="22"/>
  <c r="Y1395" i="22" s="1"/>
  <c r="AF1395" i="22" s="1"/>
  <c r="O1395" i="22"/>
  <c r="L1395" i="22"/>
  <c r="K1395" i="22"/>
  <c r="J1395" i="22"/>
  <c r="Q1395" i="22"/>
  <c r="P1395" i="22"/>
  <c r="X1391" i="22"/>
  <c r="AE1391" i="22" s="1"/>
  <c r="O1406" i="22"/>
  <c r="M1406" i="22"/>
  <c r="L1406" i="22"/>
  <c r="T1406" i="22"/>
  <c r="K1406" i="22"/>
  <c r="P1406" i="22"/>
  <c r="N1406" i="22"/>
  <c r="R1406" i="22"/>
  <c r="Q1406" i="22"/>
  <c r="J1406" i="22"/>
  <c r="S1406" i="22"/>
  <c r="P1343" i="22"/>
  <c r="P1347" i="22"/>
  <c r="P1351" i="22"/>
  <c r="J1353" i="22"/>
  <c r="S1353" i="22"/>
  <c r="O1354" i="22"/>
  <c r="Q1354" i="22"/>
  <c r="I1354" i="22"/>
  <c r="S1354" i="22"/>
  <c r="J1356" i="22"/>
  <c r="V1356" i="22" s="1"/>
  <c r="AC1356" i="22" s="1"/>
  <c r="M1361" i="22"/>
  <c r="O1361" i="22"/>
  <c r="N1361" i="22"/>
  <c r="S1361" i="22"/>
  <c r="Q1363" i="22"/>
  <c r="I1363" i="22"/>
  <c r="S1363" i="22"/>
  <c r="K1363" i="22"/>
  <c r="R1363" i="22"/>
  <c r="J1363" i="22"/>
  <c r="J1365" i="22"/>
  <c r="V1365" i="22" s="1"/>
  <c r="AC1365" i="22" s="1"/>
  <c r="M1367" i="22"/>
  <c r="S1376" i="22"/>
  <c r="K1376" i="22"/>
  <c r="R1376" i="22"/>
  <c r="J1376" i="22"/>
  <c r="V1376" i="22" s="1"/>
  <c r="AC1376" i="22" s="1"/>
  <c r="Q1376" i="22"/>
  <c r="I1376" i="22"/>
  <c r="M1376" i="22"/>
  <c r="T1376" i="22"/>
  <c r="L1376" i="22"/>
  <c r="P1380" i="22"/>
  <c r="M1381" i="22"/>
  <c r="T1381" i="22"/>
  <c r="L1381" i="22"/>
  <c r="X1381" i="22" s="1"/>
  <c r="AE1381" i="22" s="1"/>
  <c r="S1381" i="22"/>
  <c r="K1381" i="22"/>
  <c r="O1381" i="22"/>
  <c r="N1381" i="22"/>
  <c r="J1385" i="22"/>
  <c r="Z1387" i="22"/>
  <c r="AG1387" i="22" s="1"/>
  <c r="O1388" i="22"/>
  <c r="L1388" i="22"/>
  <c r="T1388" i="22"/>
  <c r="K1388" i="22"/>
  <c r="S1388" i="22"/>
  <c r="J1388" i="22"/>
  <c r="N1388" i="22"/>
  <c r="M1388" i="22"/>
  <c r="R1395" i="22"/>
  <c r="T1402" i="22"/>
  <c r="L1402" i="22"/>
  <c r="S1402" i="22"/>
  <c r="K1402" i="22"/>
  <c r="R1402" i="22"/>
  <c r="J1402" i="22"/>
  <c r="N1402" i="22"/>
  <c r="M1402" i="22"/>
  <c r="Q1402" i="22"/>
  <c r="P1402" i="22"/>
  <c r="I1406" i="22"/>
  <c r="M1409" i="22"/>
  <c r="N1409" i="22"/>
  <c r="L1409" i="22"/>
  <c r="T1409" i="22"/>
  <c r="K1409" i="22"/>
  <c r="P1409" i="22"/>
  <c r="O1409" i="22"/>
  <c r="R1409" i="22"/>
  <c r="Q1409" i="22"/>
  <c r="J1409" i="22"/>
  <c r="S1409" i="22"/>
  <c r="O1334" i="22"/>
  <c r="O1338" i="22"/>
  <c r="O1342" i="22"/>
  <c r="I1343" i="22"/>
  <c r="Q1343" i="22"/>
  <c r="O1346" i="22"/>
  <c r="I1347" i="22"/>
  <c r="Q1347" i="22"/>
  <c r="W1347" i="22" s="1"/>
  <c r="AD1347" i="22" s="1"/>
  <c r="I1351" i="22"/>
  <c r="U1351" i="22" s="1"/>
  <c r="Q1351" i="22"/>
  <c r="K1353" i="22"/>
  <c r="T1353" i="22"/>
  <c r="Z1353" i="22" s="1"/>
  <c r="AG1353" i="22" s="1"/>
  <c r="J1354" i="22"/>
  <c r="V1354" i="22" s="1"/>
  <c r="AC1354" i="22" s="1"/>
  <c r="T1354" i="22"/>
  <c r="Z1354" i="22" s="1"/>
  <c r="AG1354" i="22" s="1"/>
  <c r="L1356" i="22"/>
  <c r="L1357" i="22"/>
  <c r="I1361" i="22"/>
  <c r="T1361" i="22"/>
  <c r="L1363" i="22"/>
  <c r="K1365" i="22"/>
  <c r="Y1366" i="22"/>
  <c r="AF1366" i="22" s="1"/>
  <c r="N1367" i="22"/>
  <c r="Z1367" i="22" s="1"/>
  <c r="AG1367" i="22" s="1"/>
  <c r="S1368" i="22"/>
  <c r="K1368" i="22"/>
  <c r="M1368" i="22"/>
  <c r="T1368" i="22"/>
  <c r="Z1368" i="22" s="1"/>
  <c r="AG1368" i="22" s="1"/>
  <c r="L1368" i="22"/>
  <c r="X1368" i="22" s="1"/>
  <c r="AE1368" i="22" s="1"/>
  <c r="N1376" i="22"/>
  <c r="I1381" i="22"/>
  <c r="P1385" i="22"/>
  <c r="I1388" i="22"/>
  <c r="N1399" i="22"/>
  <c r="M1399" i="22"/>
  <c r="T1399" i="22"/>
  <c r="L1399" i="22"/>
  <c r="P1399" i="22"/>
  <c r="O1399" i="22"/>
  <c r="K1399" i="22"/>
  <c r="J1399" i="22"/>
  <c r="I1399" i="22"/>
  <c r="R1399" i="22"/>
  <c r="Q1399" i="22"/>
  <c r="I1402" i="22"/>
  <c r="I1409" i="22"/>
  <c r="J1343" i="22"/>
  <c r="J1347" i="22"/>
  <c r="J1351" i="22"/>
  <c r="R1351" i="22"/>
  <c r="X1351" i="22" s="1"/>
  <c r="AE1351" i="22" s="1"/>
  <c r="L1353" i="22"/>
  <c r="X1353" i="22" s="1"/>
  <c r="AE1353" i="22" s="1"/>
  <c r="K1354" i="22"/>
  <c r="N1356" i="22"/>
  <c r="N1357" i="22"/>
  <c r="S1360" i="22"/>
  <c r="K1360" i="22"/>
  <c r="W1360" i="22" s="1"/>
  <c r="AD1360" i="22" s="1"/>
  <c r="M1360" i="22"/>
  <c r="R1360" i="22"/>
  <c r="X1360" i="22" s="1"/>
  <c r="AE1360" i="22" s="1"/>
  <c r="J1361" i="22"/>
  <c r="X1362" i="22"/>
  <c r="AE1362" i="22" s="1"/>
  <c r="M1363" i="22"/>
  <c r="L1365" i="22"/>
  <c r="X1365" i="22" s="1"/>
  <c r="AE1365" i="22" s="1"/>
  <c r="O1367" i="22"/>
  <c r="I1368" i="22"/>
  <c r="O1376" i="22"/>
  <c r="J1381" i="22"/>
  <c r="Z1383" i="22"/>
  <c r="AG1383" i="22" s="1"/>
  <c r="Q1385" i="22"/>
  <c r="P1388" i="22"/>
  <c r="T1395" i="22"/>
  <c r="S1399" i="22"/>
  <c r="O1402" i="22"/>
  <c r="P1362" i="22"/>
  <c r="V1362" i="22" s="1"/>
  <c r="AC1362" i="22" s="1"/>
  <c r="P1366" i="22"/>
  <c r="P1370" i="22"/>
  <c r="P1374" i="22"/>
  <c r="J1375" i="22"/>
  <c r="R1375" i="22"/>
  <c r="X1375" i="22" s="1"/>
  <c r="AE1375" i="22" s="1"/>
  <c r="P1378" i="22"/>
  <c r="V1378" i="22" s="1"/>
  <c r="AC1378" i="22" s="1"/>
  <c r="J1379" i="22"/>
  <c r="R1379" i="22"/>
  <c r="P1382" i="22"/>
  <c r="V1382" i="22" s="1"/>
  <c r="AC1382" i="22" s="1"/>
  <c r="J1383" i="22"/>
  <c r="R1383" i="22"/>
  <c r="X1383" i="22" s="1"/>
  <c r="AE1383" i="22" s="1"/>
  <c r="P1386" i="22"/>
  <c r="J1387" i="22"/>
  <c r="R1387" i="22"/>
  <c r="K1389" i="22"/>
  <c r="T1389" i="22"/>
  <c r="S1390" i="22"/>
  <c r="K1390" i="22"/>
  <c r="M1390" i="22"/>
  <c r="R1390" i="22"/>
  <c r="X1390" i="22" s="1"/>
  <c r="AE1390" i="22" s="1"/>
  <c r="K1391" i="22"/>
  <c r="W1391" i="22" s="1"/>
  <c r="AD1391" i="22" s="1"/>
  <c r="N1393" i="22"/>
  <c r="T1394" i="22"/>
  <c r="Z1394" i="22" s="1"/>
  <c r="AG1394" i="22" s="1"/>
  <c r="L1394" i="22"/>
  <c r="S1394" i="22"/>
  <c r="K1394" i="22"/>
  <c r="W1394" i="22" s="1"/>
  <c r="AD1394" i="22" s="1"/>
  <c r="M1394" i="22"/>
  <c r="O1398" i="22"/>
  <c r="P1410" i="22"/>
  <c r="I1362" i="22"/>
  <c r="U1362" i="22" s="1"/>
  <c r="Q1362" i="22"/>
  <c r="W1362" i="22" s="1"/>
  <c r="AD1362" i="22" s="1"/>
  <c r="I1366" i="22"/>
  <c r="U1366" i="22" s="1"/>
  <c r="Q1366" i="22"/>
  <c r="I1370" i="22"/>
  <c r="Q1370" i="22"/>
  <c r="I1374" i="22"/>
  <c r="U1374" i="22" s="1"/>
  <c r="Q1374" i="22"/>
  <c r="W1374" i="22" s="1"/>
  <c r="AD1374" i="22" s="1"/>
  <c r="K1375" i="22"/>
  <c r="S1375" i="22"/>
  <c r="I1378" i="22"/>
  <c r="Q1378" i="22"/>
  <c r="K1379" i="22"/>
  <c r="S1379" i="22"/>
  <c r="Y1379" i="22" s="1"/>
  <c r="AF1379" i="22" s="1"/>
  <c r="I1382" i="22"/>
  <c r="U1382" i="22" s="1"/>
  <c r="K1383" i="22"/>
  <c r="S1383" i="22"/>
  <c r="Y1383" i="22" s="1"/>
  <c r="AF1383" i="22" s="1"/>
  <c r="I1386" i="22"/>
  <c r="K1387" i="22"/>
  <c r="W1387" i="22" s="1"/>
  <c r="AD1387" i="22" s="1"/>
  <c r="S1387" i="22"/>
  <c r="I1390" i="22"/>
  <c r="T1390" i="22"/>
  <c r="I1394" i="22"/>
  <c r="U1394" i="22" s="1"/>
  <c r="Z1401" i="22"/>
  <c r="AG1401" i="22" s="1"/>
  <c r="O1375" i="22"/>
  <c r="N1391" i="22"/>
  <c r="M1391" i="22"/>
  <c r="O1391" i="22"/>
  <c r="S1391" i="22"/>
  <c r="R1393" i="22"/>
  <c r="J1393" i="22"/>
  <c r="V1393" i="22" s="1"/>
  <c r="AC1393" i="22" s="1"/>
  <c r="Q1393" i="22"/>
  <c r="I1393" i="22"/>
  <c r="U1393" i="22" s="1"/>
  <c r="S1393" i="22"/>
  <c r="K1393" i="22"/>
  <c r="T1398" i="22"/>
  <c r="L1398" i="22"/>
  <c r="S1398" i="22"/>
  <c r="K1398" i="22"/>
  <c r="R1398" i="22"/>
  <c r="J1398" i="22"/>
  <c r="M1398" i="22"/>
  <c r="P1375" i="22"/>
  <c r="P1379" i="22"/>
  <c r="P1383" i="22"/>
  <c r="P1387" i="22"/>
  <c r="Q1389" i="22"/>
  <c r="I1389" i="22"/>
  <c r="R1389" i="22"/>
  <c r="I1391" i="22"/>
  <c r="T1391" i="22"/>
  <c r="L1393" i="22"/>
  <c r="I1398" i="22"/>
  <c r="O1410" i="22"/>
  <c r="T1410" i="22"/>
  <c r="K1410" i="22"/>
  <c r="W1410" i="22" s="1"/>
  <c r="AD1410" i="22" s="1"/>
  <c r="S1410" i="22"/>
  <c r="J1410" i="22"/>
  <c r="R1410" i="22"/>
  <c r="I1410" i="22"/>
  <c r="M1410" i="22"/>
  <c r="L1410" i="22"/>
  <c r="O1413" i="22"/>
  <c r="N1413" i="22"/>
  <c r="Z1413" i="22" s="1"/>
  <c r="AG1413" i="22" s="1"/>
  <c r="M1413" i="22"/>
  <c r="R1413" i="22"/>
  <c r="J1413" i="22"/>
  <c r="L1413" i="22"/>
  <c r="K1413" i="22"/>
  <c r="I1413" i="22"/>
  <c r="Q1413" i="22"/>
  <c r="P1413" i="22"/>
  <c r="I1375" i="22"/>
  <c r="I1379" i="22"/>
  <c r="I1383" i="22"/>
  <c r="I1387" i="22"/>
  <c r="J1389" i="22"/>
  <c r="S1389" i="22"/>
  <c r="J1391" i="22"/>
  <c r="V1391" i="22" s="1"/>
  <c r="AC1391" i="22" s="1"/>
  <c r="M1393" i="22"/>
  <c r="N1398" i="22"/>
  <c r="N1410" i="22"/>
  <c r="S1413" i="22"/>
  <c r="S1415" i="22"/>
  <c r="K1415" i="22"/>
  <c r="R1415" i="22"/>
  <c r="J1415" i="22"/>
  <c r="Q1415" i="22"/>
  <c r="I1415" i="22"/>
  <c r="N1415" i="22"/>
  <c r="O1415" i="22"/>
  <c r="M1415" i="22"/>
  <c r="L1415" i="22"/>
  <c r="T1415" i="22"/>
  <c r="P1415" i="22"/>
  <c r="V1415" i="22" s="1"/>
  <c r="AC1415" i="22" s="1"/>
  <c r="I1392" i="22"/>
  <c r="Q1392" i="22"/>
  <c r="K1397" i="22"/>
  <c r="S1397" i="22"/>
  <c r="Y1397" i="22" s="1"/>
  <c r="AF1397" i="22" s="1"/>
  <c r="K1401" i="22"/>
  <c r="S1401" i="22"/>
  <c r="Y1401" i="22" s="1"/>
  <c r="AF1401" i="22" s="1"/>
  <c r="O1403" i="22"/>
  <c r="K1405" i="22"/>
  <c r="S1405" i="22"/>
  <c r="Y1405" i="22" s="1"/>
  <c r="AF1405" i="22" s="1"/>
  <c r="P1403" i="22"/>
  <c r="Q1433" i="22"/>
  <c r="I1433" i="22"/>
  <c r="O1433" i="22"/>
  <c r="M1433" i="22"/>
  <c r="S1433" i="22"/>
  <c r="R1433" i="22"/>
  <c r="P1433" i="22"/>
  <c r="N1433" i="22"/>
  <c r="Z1433" i="22" s="1"/>
  <c r="AG1433" i="22" s="1"/>
  <c r="L1433" i="22"/>
  <c r="K1433" i="22"/>
  <c r="J1433" i="22"/>
  <c r="O1424" i="22"/>
  <c r="M1424" i="22"/>
  <c r="S1424" i="22"/>
  <c r="K1424" i="22"/>
  <c r="R1424" i="22"/>
  <c r="Q1424" i="22"/>
  <c r="P1424" i="22"/>
  <c r="N1424" i="22"/>
  <c r="Z1424" i="22" s="1"/>
  <c r="AG1424" i="22" s="1"/>
  <c r="L1424" i="22"/>
  <c r="J1424" i="22"/>
  <c r="I1424" i="22"/>
  <c r="P1397" i="22"/>
  <c r="P1401" i="22"/>
  <c r="L1403" i="22"/>
  <c r="T1403" i="22"/>
  <c r="Z1403" i="22" s="1"/>
  <c r="AG1403" i="22" s="1"/>
  <c r="P1405" i="22"/>
  <c r="Q1407" i="22"/>
  <c r="I1407" i="22"/>
  <c r="R1407" i="22"/>
  <c r="O1392" i="22"/>
  <c r="O1396" i="22"/>
  <c r="I1397" i="22"/>
  <c r="Q1397" i="22"/>
  <c r="I1401" i="22"/>
  <c r="Q1401" i="22"/>
  <c r="M1403" i="22"/>
  <c r="I1405" i="22"/>
  <c r="Q1405" i="22"/>
  <c r="J1407" i="22"/>
  <c r="S1407" i="22"/>
  <c r="J1397" i="22"/>
  <c r="J1401" i="22"/>
  <c r="J1405" i="22"/>
  <c r="K1407" i="22"/>
  <c r="T1407" i="22"/>
  <c r="S1408" i="22"/>
  <c r="Y1408" i="22" s="1"/>
  <c r="AF1408" i="22" s="1"/>
  <c r="K1408" i="22"/>
  <c r="Q1408" i="22"/>
  <c r="Q1411" i="22"/>
  <c r="W1411" i="22" s="1"/>
  <c r="AD1411" i="22" s="1"/>
  <c r="I1411" i="22"/>
  <c r="U1411" i="22" s="1"/>
  <c r="N1411" i="22"/>
  <c r="Z1411" i="22" s="1"/>
  <c r="AG1411" i="22" s="1"/>
  <c r="S1411" i="22"/>
  <c r="P1412" i="22"/>
  <c r="V1412" i="22" s="1"/>
  <c r="AC1412" i="22" s="1"/>
  <c r="L1414" i="22"/>
  <c r="X1414" i="22" s="1"/>
  <c r="AE1414" i="22" s="1"/>
  <c r="T1414" i="22"/>
  <c r="P1416" i="22"/>
  <c r="J1417" i="22"/>
  <c r="V1417" i="22" s="1"/>
  <c r="AC1417" i="22" s="1"/>
  <c r="R1417" i="22"/>
  <c r="L1418" i="22"/>
  <c r="T1418" i="22"/>
  <c r="Z1418" i="22" s="1"/>
  <c r="AG1418" i="22" s="1"/>
  <c r="N1419" i="22"/>
  <c r="Z1419" i="22" s="1"/>
  <c r="AG1419" i="22" s="1"/>
  <c r="L1420" i="22"/>
  <c r="S1422" i="22"/>
  <c r="K1422" i="22"/>
  <c r="Q1422" i="22"/>
  <c r="I1422" i="22"/>
  <c r="O1422" i="22"/>
  <c r="O1423" i="22"/>
  <c r="L1426" i="22"/>
  <c r="X1426" i="22" s="1"/>
  <c r="AE1426" i="22" s="1"/>
  <c r="R1427" i="22"/>
  <c r="L1428" i="22"/>
  <c r="N1430" i="22"/>
  <c r="M1431" i="22"/>
  <c r="S1431" i="22"/>
  <c r="K1431" i="22"/>
  <c r="Q1431" i="22"/>
  <c r="I1431" i="22"/>
  <c r="O1419" i="22"/>
  <c r="Q1429" i="22"/>
  <c r="I1429" i="22"/>
  <c r="O1429" i="22"/>
  <c r="M1429" i="22"/>
  <c r="Y1429" i="22" s="1"/>
  <c r="AF1429" i="22" s="1"/>
  <c r="T1429" i="22"/>
  <c r="R1461" i="22"/>
  <c r="J1461" i="22"/>
  <c r="O1461" i="22"/>
  <c r="Q1461" i="22"/>
  <c r="P1461" i="22"/>
  <c r="N1461" i="22"/>
  <c r="M1461" i="22"/>
  <c r="L1461" i="22"/>
  <c r="K1461" i="22"/>
  <c r="T1461" i="22"/>
  <c r="I1461" i="22"/>
  <c r="P1419" i="22"/>
  <c r="M1427" i="22"/>
  <c r="S1427" i="22"/>
  <c r="K1427" i="22"/>
  <c r="Q1427" i="22"/>
  <c r="I1427" i="22"/>
  <c r="J1429" i="22"/>
  <c r="O1436" i="22"/>
  <c r="M1436" i="22"/>
  <c r="T1436" i="22"/>
  <c r="L1436" i="22"/>
  <c r="S1436" i="22"/>
  <c r="K1436" i="22"/>
  <c r="W1436" i="22" s="1"/>
  <c r="AD1436" i="22" s="1"/>
  <c r="Q1437" i="22"/>
  <c r="I1437" i="22"/>
  <c r="O1437" i="22"/>
  <c r="N1437" i="22"/>
  <c r="Z1437" i="22" s="1"/>
  <c r="AG1437" i="22" s="1"/>
  <c r="M1437" i="22"/>
  <c r="O1440" i="22"/>
  <c r="M1440" i="22"/>
  <c r="T1440" i="22"/>
  <c r="L1440" i="22"/>
  <c r="X1440" i="22" s="1"/>
  <c r="AE1440" i="22" s="1"/>
  <c r="S1440" i="22"/>
  <c r="K1440" i="22"/>
  <c r="W1440" i="22" s="1"/>
  <c r="AD1440" i="22" s="1"/>
  <c r="S1461" i="22"/>
  <c r="K1412" i="22"/>
  <c r="W1412" i="22" s="1"/>
  <c r="AD1412" i="22" s="1"/>
  <c r="O1414" i="22"/>
  <c r="K1416" i="22"/>
  <c r="M1417" i="22"/>
  <c r="O1418" i="22"/>
  <c r="I1419" i="22"/>
  <c r="Q1419" i="22"/>
  <c r="Q1421" i="22"/>
  <c r="I1421" i="22"/>
  <c r="O1421" i="22"/>
  <c r="S1421" i="22"/>
  <c r="M1422" i="22"/>
  <c r="Q1425" i="22"/>
  <c r="I1425" i="22"/>
  <c r="O1425" i="22"/>
  <c r="M1425" i="22"/>
  <c r="T1425" i="22"/>
  <c r="Z1425" i="22" s="1"/>
  <c r="AG1425" i="22" s="1"/>
  <c r="P1426" i="22"/>
  <c r="J1427" i="22"/>
  <c r="Q1428" i="22"/>
  <c r="K1429" i="22"/>
  <c r="N1431" i="22"/>
  <c r="Z1431" i="22" s="1"/>
  <c r="AG1431" i="22" s="1"/>
  <c r="O1432" i="22"/>
  <c r="M1432" i="22"/>
  <c r="S1432" i="22"/>
  <c r="K1432" i="22"/>
  <c r="T1432" i="22"/>
  <c r="Z1432" i="22" s="1"/>
  <c r="AG1432" i="22" s="1"/>
  <c r="M1435" i="22"/>
  <c r="S1435" i="22"/>
  <c r="K1435" i="22"/>
  <c r="R1435" i="22"/>
  <c r="X1435" i="22" s="1"/>
  <c r="AE1435" i="22" s="1"/>
  <c r="J1435" i="22"/>
  <c r="V1435" i="22" s="1"/>
  <c r="AC1435" i="22" s="1"/>
  <c r="Q1435" i="22"/>
  <c r="I1435" i="22"/>
  <c r="I1436" i="22"/>
  <c r="J1437" i="22"/>
  <c r="M1439" i="22"/>
  <c r="S1439" i="22"/>
  <c r="K1439" i="22"/>
  <c r="R1439" i="22"/>
  <c r="J1439" i="22"/>
  <c r="Q1439" i="22"/>
  <c r="I1439" i="22"/>
  <c r="I1440" i="22"/>
  <c r="N1447" i="22"/>
  <c r="M1447" i="22"/>
  <c r="T1447" i="22"/>
  <c r="L1447" i="22"/>
  <c r="S1447" i="22"/>
  <c r="K1447" i="22"/>
  <c r="R1447" i="22"/>
  <c r="J1447" i="22"/>
  <c r="V1447" i="22" s="1"/>
  <c r="AC1447" i="22" s="1"/>
  <c r="Q1447" i="22"/>
  <c r="I1447" i="22"/>
  <c r="U1447" i="22" s="1"/>
  <c r="P1414" i="22"/>
  <c r="N1417" i="22"/>
  <c r="J1419" i="22"/>
  <c r="R1419" i="22"/>
  <c r="O1420" i="22"/>
  <c r="M1420" i="22"/>
  <c r="R1420" i="22"/>
  <c r="N1422" i="22"/>
  <c r="Z1422" i="22" s="1"/>
  <c r="AG1422" i="22" s="1"/>
  <c r="M1423" i="22"/>
  <c r="S1423" i="22"/>
  <c r="K1423" i="22"/>
  <c r="Q1423" i="22"/>
  <c r="I1423" i="22"/>
  <c r="L1427" i="22"/>
  <c r="L1429" i="22"/>
  <c r="S1430" i="22"/>
  <c r="K1430" i="22"/>
  <c r="Q1430" i="22"/>
  <c r="I1430" i="22"/>
  <c r="O1430" i="22"/>
  <c r="O1431" i="22"/>
  <c r="I1432" i="22"/>
  <c r="J1436" i="22"/>
  <c r="K1437" i="22"/>
  <c r="J1440" i="22"/>
  <c r="I1414" i="22"/>
  <c r="O1417" i="22"/>
  <c r="U1417" i="22" s="1"/>
  <c r="K1419" i="22"/>
  <c r="S1419" i="22"/>
  <c r="N1427" i="22"/>
  <c r="O1428" i="22"/>
  <c r="M1428" i="22"/>
  <c r="S1428" i="22"/>
  <c r="K1428" i="22"/>
  <c r="T1428" i="22"/>
  <c r="Z1428" i="22" s="1"/>
  <c r="AG1428" i="22" s="1"/>
  <c r="N1429" i="22"/>
  <c r="N1451" i="22"/>
  <c r="M1451" i="22"/>
  <c r="T1451" i="22"/>
  <c r="L1451" i="22"/>
  <c r="S1451" i="22"/>
  <c r="K1451" i="22"/>
  <c r="R1451" i="22"/>
  <c r="J1451" i="22"/>
  <c r="V1451" i="22" s="1"/>
  <c r="AC1451" i="22" s="1"/>
  <c r="Q1451" i="22"/>
  <c r="I1451" i="22"/>
  <c r="N1455" i="22"/>
  <c r="M1455" i="22"/>
  <c r="T1455" i="22"/>
  <c r="L1455" i="22"/>
  <c r="S1455" i="22"/>
  <c r="K1455" i="22"/>
  <c r="R1455" i="22"/>
  <c r="J1455" i="22"/>
  <c r="V1455" i="22" s="1"/>
  <c r="AC1455" i="22" s="1"/>
  <c r="Q1455" i="22"/>
  <c r="I1455" i="22"/>
  <c r="L1419" i="22"/>
  <c r="S1426" i="22"/>
  <c r="K1426" i="22"/>
  <c r="Q1426" i="22"/>
  <c r="I1426" i="22"/>
  <c r="O1426" i="22"/>
  <c r="O1427" i="22"/>
  <c r="I1428" i="22"/>
  <c r="P1429" i="22"/>
  <c r="P1436" i="22"/>
  <c r="P1437" i="22"/>
  <c r="P1440" i="22"/>
  <c r="M1443" i="22"/>
  <c r="T1443" i="22"/>
  <c r="L1443" i="22"/>
  <c r="S1443" i="22"/>
  <c r="K1443" i="22"/>
  <c r="R1443" i="22"/>
  <c r="J1443" i="22"/>
  <c r="V1443" i="22" s="1"/>
  <c r="AC1443" i="22" s="1"/>
  <c r="Q1443" i="22"/>
  <c r="I1443" i="22"/>
  <c r="Y1446" i="22"/>
  <c r="AF1446" i="22" s="1"/>
  <c r="O1451" i="22"/>
  <c r="O1455" i="22"/>
  <c r="P1459" i="22"/>
  <c r="O1434" i="22"/>
  <c r="O1438" i="22"/>
  <c r="M1441" i="22"/>
  <c r="O1442" i="22"/>
  <c r="K1444" i="22"/>
  <c r="S1444" i="22"/>
  <c r="M1445" i="22"/>
  <c r="O1446" i="22"/>
  <c r="K1448" i="22"/>
  <c r="S1448" i="22"/>
  <c r="M1449" i="22"/>
  <c r="O1450" i="22"/>
  <c r="K1452" i="22"/>
  <c r="S1452" i="22"/>
  <c r="M1453" i="22"/>
  <c r="O1454" i="22"/>
  <c r="K1456" i="22"/>
  <c r="S1456" i="22"/>
  <c r="M1457" i="22"/>
  <c r="Y1457" i="22" s="1"/>
  <c r="AF1457" i="22" s="1"/>
  <c r="O1458" i="22"/>
  <c r="I1459" i="22"/>
  <c r="Q1459" i="22"/>
  <c r="K1460" i="22"/>
  <c r="T1460" i="22"/>
  <c r="M1462" i="22"/>
  <c r="V1472" i="22"/>
  <c r="AC1472" i="22" s="1"/>
  <c r="P1434" i="22"/>
  <c r="V1434" i="22" s="1"/>
  <c r="AC1434" i="22" s="1"/>
  <c r="P1438" i="22"/>
  <c r="V1438" i="22" s="1"/>
  <c r="AC1438" i="22" s="1"/>
  <c r="N1441" i="22"/>
  <c r="Z1441" i="22" s="1"/>
  <c r="AG1441" i="22" s="1"/>
  <c r="P1442" i="22"/>
  <c r="L1444" i="22"/>
  <c r="T1444" i="22"/>
  <c r="N1445" i="22"/>
  <c r="Z1445" i="22" s="1"/>
  <c r="AG1445" i="22" s="1"/>
  <c r="P1446" i="22"/>
  <c r="L1448" i="22"/>
  <c r="X1448" i="22" s="1"/>
  <c r="AE1448" i="22" s="1"/>
  <c r="T1448" i="22"/>
  <c r="N1449" i="22"/>
  <c r="P1450" i="22"/>
  <c r="L1452" i="22"/>
  <c r="T1452" i="22"/>
  <c r="N1453" i="22"/>
  <c r="P1454" i="22"/>
  <c r="L1456" i="22"/>
  <c r="T1456" i="22"/>
  <c r="N1457" i="22"/>
  <c r="Z1457" i="22" s="1"/>
  <c r="AG1457" i="22" s="1"/>
  <c r="P1458" i="22"/>
  <c r="J1459" i="22"/>
  <c r="R1459" i="22"/>
  <c r="L1460" i="22"/>
  <c r="I1434" i="22"/>
  <c r="Q1434" i="22"/>
  <c r="I1438" i="22"/>
  <c r="Q1438" i="22"/>
  <c r="O1441" i="22"/>
  <c r="I1442" i="22"/>
  <c r="Q1442" i="22"/>
  <c r="M1444" i="22"/>
  <c r="O1445" i="22"/>
  <c r="I1446" i="22"/>
  <c r="Q1446" i="22"/>
  <c r="M1448" i="22"/>
  <c r="O1449" i="22"/>
  <c r="I1450" i="22"/>
  <c r="Q1450" i="22"/>
  <c r="M1452" i="22"/>
  <c r="O1453" i="22"/>
  <c r="I1454" i="22"/>
  <c r="Q1454" i="22"/>
  <c r="M1456" i="22"/>
  <c r="O1457" i="22"/>
  <c r="I1458" i="22"/>
  <c r="Q1458" i="22"/>
  <c r="K1459" i="22"/>
  <c r="S1459" i="22"/>
  <c r="N1460" i="22"/>
  <c r="X1463" i="22"/>
  <c r="AE1463" i="22" s="1"/>
  <c r="O1467" i="22"/>
  <c r="L1467" i="22"/>
  <c r="S1467" i="22"/>
  <c r="J1467" i="22"/>
  <c r="R1467" i="22"/>
  <c r="I1467" i="22"/>
  <c r="N1467" i="22"/>
  <c r="S1469" i="22"/>
  <c r="K1469" i="22"/>
  <c r="W1469" i="22" s="1"/>
  <c r="AD1469" i="22" s="1"/>
  <c r="P1469" i="22"/>
  <c r="V1469" i="22" s="1"/>
  <c r="AC1469" i="22" s="1"/>
  <c r="O1469" i="22"/>
  <c r="N1469" i="22"/>
  <c r="M1469" i="22"/>
  <c r="R1469" i="22"/>
  <c r="I1469" i="22"/>
  <c r="P1441" i="22"/>
  <c r="N1444" i="22"/>
  <c r="P1445" i="22"/>
  <c r="N1448" i="22"/>
  <c r="P1449" i="22"/>
  <c r="N1452" i="22"/>
  <c r="P1453" i="22"/>
  <c r="J1454" i="22"/>
  <c r="R1454" i="22"/>
  <c r="N1456" i="22"/>
  <c r="P1457" i="22"/>
  <c r="V1457" i="22" s="1"/>
  <c r="AC1457" i="22" s="1"/>
  <c r="J1458" i="22"/>
  <c r="R1458" i="22"/>
  <c r="X1458" i="22" s="1"/>
  <c r="AE1458" i="22" s="1"/>
  <c r="L1459" i="22"/>
  <c r="T1459" i="22"/>
  <c r="Z1459" i="22" s="1"/>
  <c r="AG1459" i="22" s="1"/>
  <c r="O1460" i="22"/>
  <c r="S1476" i="22"/>
  <c r="K1476" i="22"/>
  <c r="R1476" i="22"/>
  <c r="J1476" i="22"/>
  <c r="Q1476" i="22"/>
  <c r="I1476" i="22"/>
  <c r="T1476" i="22"/>
  <c r="P1476" i="22"/>
  <c r="O1476" i="22"/>
  <c r="N1476" i="22"/>
  <c r="L1476" i="22"/>
  <c r="K1434" i="22"/>
  <c r="K1438" i="22"/>
  <c r="I1441" i="22"/>
  <c r="K1442" i="22"/>
  <c r="O1444" i="22"/>
  <c r="U1444" i="22" s="1"/>
  <c r="I1445" i="22"/>
  <c r="K1446" i="22"/>
  <c r="O1448" i="22"/>
  <c r="I1449" i="22"/>
  <c r="K1450" i="22"/>
  <c r="O1452" i="22"/>
  <c r="I1453" i="22"/>
  <c r="K1454" i="22"/>
  <c r="O1456" i="22"/>
  <c r="I1457" i="22"/>
  <c r="K1458" i="22"/>
  <c r="M1459" i="22"/>
  <c r="P1460" i="22"/>
  <c r="V1460" i="22" s="1"/>
  <c r="AC1460" i="22" s="1"/>
  <c r="M1467" i="22"/>
  <c r="L1469" i="22"/>
  <c r="M1476" i="22"/>
  <c r="Q1460" i="22"/>
  <c r="T1462" i="22"/>
  <c r="Z1462" i="22" s="1"/>
  <c r="AG1462" i="22" s="1"/>
  <c r="L1462" i="22"/>
  <c r="X1462" i="22" s="1"/>
  <c r="AE1462" i="22" s="1"/>
  <c r="Q1462" i="22"/>
  <c r="W1462" i="22" s="1"/>
  <c r="AD1462" i="22" s="1"/>
  <c r="I1462" i="22"/>
  <c r="S1462" i="22"/>
  <c r="P1467" i="22"/>
  <c r="M1470" i="22"/>
  <c r="L1470" i="22"/>
  <c r="T1470" i="22"/>
  <c r="K1470" i="22"/>
  <c r="W1470" i="22" s="1"/>
  <c r="AD1470" i="22" s="1"/>
  <c r="S1470" i="22"/>
  <c r="J1470" i="22"/>
  <c r="V1470" i="22" s="1"/>
  <c r="AC1470" i="22" s="1"/>
  <c r="R1470" i="22"/>
  <c r="I1470" i="22"/>
  <c r="O1470" i="22"/>
  <c r="P1463" i="22"/>
  <c r="L1465" i="22"/>
  <c r="Q1466" i="22"/>
  <c r="L1468" i="22"/>
  <c r="K1471" i="22"/>
  <c r="T1471" i="22"/>
  <c r="Q1472" i="22"/>
  <c r="I1472" i="22"/>
  <c r="R1472" i="22"/>
  <c r="L1474" i="22"/>
  <c r="K1478" i="22"/>
  <c r="L1486" i="22"/>
  <c r="S1480" i="22"/>
  <c r="K1480" i="22"/>
  <c r="R1480" i="22"/>
  <c r="J1480" i="22"/>
  <c r="Q1480" i="22"/>
  <c r="I1480" i="22"/>
  <c r="N1480" i="22"/>
  <c r="O1482" i="22"/>
  <c r="N1482" i="22"/>
  <c r="Z1482" i="22" s="1"/>
  <c r="AG1482" i="22" s="1"/>
  <c r="M1482" i="22"/>
  <c r="R1482" i="22"/>
  <c r="J1482" i="22"/>
  <c r="S1473" i="22"/>
  <c r="K1473" i="22"/>
  <c r="Q1473" i="22"/>
  <c r="M1477" i="22"/>
  <c r="T1477" i="22"/>
  <c r="L1477" i="22"/>
  <c r="X1477" i="22" s="1"/>
  <c r="AE1477" i="22" s="1"/>
  <c r="S1477" i="22"/>
  <c r="K1477" i="22"/>
  <c r="W1477" i="22" s="1"/>
  <c r="AD1477" i="22" s="1"/>
  <c r="P1478" i="22"/>
  <c r="L1480" i="22"/>
  <c r="I1482" i="22"/>
  <c r="O1490" i="22"/>
  <c r="N1490" i="22"/>
  <c r="M1490" i="22"/>
  <c r="Y1490" i="22" s="1"/>
  <c r="AF1490" i="22" s="1"/>
  <c r="T1490" i="22"/>
  <c r="L1490" i="22"/>
  <c r="R1490" i="22"/>
  <c r="J1490" i="22"/>
  <c r="K1463" i="22"/>
  <c r="S1463" i="22"/>
  <c r="M1464" i="22"/>
  <c r="Y1464" i="22" s="1"/>
  <c r="O1465" i="22"/>
  <c r="K1466" i="22"/>
  <c r="T1466" i="22"/>
  <c r="O1468" i="22"/>
  <c r="N1471" i="22"/>
  <c r="I1473" i="22"/>
  <c r="U1473" i="22" s="1"/>
  <c r="R1473" i="22"/>
  <c r="I1477" i="22"/>
  <c r="Q1478" i="22"/>
  <c r="M1480" i="22"/>
  <c r="K1482" i="22"/>
  <c r="W1487" i="22"/>
  <c r="AD1487" i="22" s="1"/>
  <c r="I1490" i="22"/>
  <c r="P1465" i="22"/>
  <c r="P1471" i="22"/>
  <c r="V1471" i="22" s="1"/>
  <c r="AC1471" i="22" s="1"/>
  <c r="J1473" i="22"/>
  <c r="T1473" i="22"/>
  <c r="O1474" i="22"/>
  <c r="M1474" i="22"/>
  <c r="R1474" i="22"/>
  <c r="J1477" i="22"/>
  <c r="V1477" i="22" s="1"/>
  <c r="AC1477" i="22" s="1"/>
  <c r="O1480" i="22"/>
  <c r="L1482" i="22"/>
  <c r="K1490" i="22"/>
  <c r="S1495" i="22"/>
  <c r="K1495" i="22"/>
  <c r="P1495" i="22"/>
  <c r="O1495" i="22"/>
  <c r="N1495" i="22"/>
  <c r="M1495" i="22"/>
  <c r="L1495" i="22"/>
  <c r="X1495" i="22" s="1"/>
  <c r="AE1495" i="22" s="1"/>
  <c r="T1495" i="22"/>
  <c r="J1495" i="22"/>
  <c r="Q1468" i="22"/>
  <c r="I1468" i="22"/>
  <c r="R1468" i="22"/>
  <c r="Q1471" i="22"/>
  <c r="L1473" i="22"/>
  <c r="I1474" i="22"/>
  <c r="S1474" i="22"/>
  <c r="N1477" i="22"/>
  <c r="O1478" i="22"/>
  <c r="N1478" i="22"/>
  <c r="M1478" i="22"/>
  <c r="S1478" i="22"/>
  <c r="P1480" i="22"/>
  <c r="P1482" i="22"/>
  <c r="S1484" i="22"/>
  <c r="K1484" i="22"/>
  <c r="R1484" i="22"/>
  <c r="J1484" i="22"/>
  <c r="Q1484" i="22"/>
  <c r="I1484" i="22"/>
  <c r="N1484" i="22"/>
  <c r="Z1484" i="22" s="1"/>
  <c r="AG1484" i="22" s="1"/>
  <c r="O1486" i="22"/>
  <c r="N1486" i="22"/>
  <c r="M1486" i="22"/>
  <c r="Y1486" i="22" s="1"/>
  <c r="AF1486" i="22" s="1"/>
  <c r="R1486" i="22"/>
  <c r="J1486" i="22"/>
  <c r="P1490" i="22"/>
  <c r="I1495" i="22"/>
  <c r="J1465" i="22"/>
  <c r="R1465" i="22"/>
  <c r="O1466" i="22"/>
  <c r="U1466" i="22" s="1"/>
  <c r="J1468" i="22"/>
  <c r="S1468" i="22"/>
  <c r="Y1468" i="22" s="1"/>
  <c r="AF1468" i="22" s="1"/>
  <c r="I1471" i="22"/>
  <c r="U1471" i="22" s="1"/>
  <c r="R1471" i="22"/>
  <c r="O1472" i="22"/>
  <c r="M1473" i="22"/>
  <c r="J1474" i="22"/>
  <c r="V1474" i="22" s="1"/>
  <c r="AC1474" i="22" s="1"/>
  <c r="T1474" i="22"/>
  <c r="Z1474" i="22" s="1"/>
  <c r="AG1474" i="22" s="1"/>
  <c r="O1477" i="22"/>
  <c r="I1478" i="22"/>
  <c r="T1478" i="22"/>
  <c r="T1480" i="22"/>
  <c r="Q1482" i="22"/>
  <c r="L1484" i="22"/>
  <c r="I1486" i="22"/>
  <c r="Q1490" i="22"/>
  <c r="Q1495" i="22"/>
  <c r="P1481" i="22"/>
  <c r="P1485" i="22"/>
  <c r="V1485" i="22" s="1"/>
  <c r="AC1485" i="22" s="1"/>
  <c r="N1488" i="22"/>
  <c r="P1489" i="22"/>
  <c r="V1489" i="22" s="1"/>
  <c r="AC1489" i="22" s="1"/>
  <c r="N1492" i="22"/>
  <c r="P1493" i="22"/>
  <c r="V1493" i="22" s="1"/>
  <c r="AC1493" i="22" s="1"/>
  <c r="M1494" i="22"/>
  <c r="P1496" i="22"/>
  <c r="M1499" i="22"/>
  <c r="S1504" i="22"/>
  <c r="M1504" i="22"/>
  <c r="L1504" i="22"/>
  <c r="R1504" i="22"/>
  <c r="M1522" i="22"/>
  <c r="S1522" i="22"/>
  <c r="K1522" i="22"/>
  <c r="O1522" i="22"/>
  <c r="U1522" i="22" s="1"/>
  <c r="N1522" i="22"/>
  <c r="L1522" i="22"/>
  <c r="P1522" i="22"/>
  <c r="Q1522" i="22"/>
  <c r="J1522" i="22"/>
  <c r="R1522" i="22"/>
  <c r="Q1496" i="22"/>
  <c r="S1503" i="22"/>
  <c r="K1503" i="22"/>
  <c r="W1503" i="22" s="1"/>
  <c r="AD1503" i="22" s="1"/>
  <c r="R1503" i="22"/>
  <c r="J1503" i="22"/>
  <c r="T1503" i="22"/>
  <c r="P1488" i="22"/>
  <c r="P1492" i="22"/>
  <c r="I1496" i="22"/>
  <c r="R1496" i="22"/>
  <c r="O1501" i="22"/>
  <c r="N1501" i="22"/>
  <c r="R1501" i="22"/>
  <c r="I1503" i="22"/>
  <c r="N1509" i="22"/>
  <c r="Z1509" i="22" s="1"/>
  <c r="AG1509" i="22" s="1"/>
  <c r="M1509" i="22"/>
  <c r="O1509" i="22"/>
  <c r="L1509" i="22"/>
  <c r="S1509" i="22"/>
  <c r="I1509" i="22"/>
  <c r="M1515" i="22"/>
  <c r="T1515" i="22"/>
  <c r="K1515" i="22"/>
  <c r="S1515" i="22"/>
  <c r="J1515" i="22"/>
  <c r="R1515" i="22"/>
  <c r="I1515" i="22"/>
  <c r="L1515" i="22"/>
  <c r="O1515" i="22"/>
  <c r="N1515" i="22"/>
  <c r="P1515" i="22"/>
  <c r="O1475" i="22"/>
  <c r="O1479" i="22"/>
  <c r="K1481" i="22"/>
  <c r="S1481" i="22"/>
  <c r="Y1481" i="22" s="1"/>
  <c r="AF1481" i="22" s="1"/>
  <c r="O1483" i="22"/>
  <c r="U1483" i="22" s="1"/>
  <c r="K1485" i="22"/>
  <c r="S1485" i="22"/>
  <c r="Y1485" i="22" s="1"/>
  <c r="AF1485" i="22" s="1"/>
  <c r="O1487" i="22"/>
  <c r="U1487" i="22" s="1"/>
  <c r="I1488" i="22"/>
  <c r="Q1488" i="22"/>
  <c r="K1489" i="22"/>
  <c r="S1489" i="22"/>
  <c r="Y1489" i="22" s="1"/>
  <c r="AF1489" i="22" s="1"/>
  <c r="O1491" i="22"/>
  <c r="I1492" i="22"/>
  <c r="U1492" i="22" s="1"/>
  <c r="Q1492" i="22"/>
  <c r="K1493" i="22"/>
  <c r="S1493" i="22"/>
  <c r="J1496" i="22"/>
  <c r="S1496" i="22"/>
  <c r="Y1496" i="22" s="1"/>
  <c r="AF1496" i="22" s="1"/>
  <c r="Q1497" i="22"/>
  <c r="W1497" i="22" s="1"/>
  <c r="AD1497" i="22" s="1"/>
  <c r="P1499" i="22"/>
  <c r="I1501" i="22"/>
  <c r="S1501" i="22"/>
  <c r="Y1501" i="22" s="1"/>
  <c r="AF1501" i="22" s="1"/>
  <c r="L1503" i="22"/>
  <c r="K1504" i="22"/>
  <c r="W1504" i="22" s="1"/>
  <c r="AD1504" i="22" s="1"/>
  <c r="J1509" i="22"/>
  <c r="Q1515" i="22"/>
  <c r="P1475" i="22"/>
  <c r="V1475" i="22" s="1"/>
  <c r="AC1475" i="22" s="1"/>
  <c r="P1479" i="22"/>
  <c r="V1479" i="22" s="1"/>
  <c r="AC1479" i="22" s="1"/>
  <c r="L1481" i="22"/>
  <c r="T1481" i="22"/>
  <c r="Z1481" i="22" s="1"/>
  <c r="AG1481" i="22" s="1"/>
  <c r="L1485" i="22"/>
  <c r="X1485" i="22" s="1"/>
  <c r="AE1485" i="22" s="1"/>
  <c r="T1485" i="22"/>
  <c r="J1488" i="22"/>
  <c r="R1488" i="22"/>
  <c r="X1488" i="22" s="1"/>
  <c r="AE1488" i="22" s="1"/>
  <c r="L1489" i="22"/>
  <c r="J1492" i="22"/>
  <c r="R1492" i="22"/>
  <c r="X1492" i="22" s="1"/>
  <c r="AE1492" i="22" s="1"/>
  <c r="L1493" i="22"/>
  <c r="X1493" i="22" s="1"/>
  <c r="AE1493" i="22" s="1"/>
  <c r="Q1494" i="22"/>
  <c r="I1494" i="22"/>
  <c r="R1494" i="22"/>
  <c r="K1496" i="22"/>
  <c r="T1496" i="22"/>
  <c r="Z1496" i="22" s="1"/>
  <c r="AG1496" i="22" s="1"/>
  <c r="M1500" i="22"/>
  <c r="T1500" i="22"/>
  <c r="L1500" i="22"/>
  <c r="R1500" i="22"/>
  <c r="J1501" i="22"/>
  <c r="V1501" i="22" s="1"/>
  <c r="AC1501" i="22" s="1"/>
  <c r="T1501" i="22"/>
  <c r="M1503" i="22"/>
  <c r="N1504" i="22"/>
  <c r="K1509" i="22"/>
  <c r="Q1520" i="22"/>
  <c r="I1520" i="22"/>
  <c r="O1520" i="22"/>
  <c r="L1520" i="22"/>
  <c r="K1520" i="22"/>
  <c r="T1520" i="22"/>
  <c r="Z1520" i="22" s="1"/>
  <c r="AG1520" i="22" s="1"/>
  <c r="J1520" i="22"/>
  <c r="M1520" i="22"/>
  <c r="R1520" i="22"/>
  <c r="P1520" i="22"/>
  <c r="S1520" i="22"/>
  <c r="I1475" i="22"/>
  <c r="I1479" i="22"/>
  <c r="K1488" i="22"/>
  <c r="K1492" i="22"/>
  <c r="L1496" i="22"/>
  <c r="S1499" i="22"/>
  <c r="K1499" i="22"/>
  <c r="R1499" i="22"/>
  <c r="J1499" i="22"/>
  <c r="T1499" i="22"/>
  <c r="K1501" i="22"/>
  <c r="W1501" i="22" s="1"/>
  <c r="AD1501" i="22" s="1"/>
  <c r="N1503" i="22"/>
  <c r="R1507" i="22"/>
  <c r="J1507" i="22"/>
  <c r="Q1507" i="22"/>
  <c r="I1507" i="22"/>
  <c r="U1507" i="22" s="1"/>
  <c r="L1507" i="22"/>
  <c r="K1507" i="22"/>
  <c r="P1507" i="22"/>
  <c r="P1509" i="22"/>
  <c r="T1512" i="22"/>
  <c r="Z1512" i="22" s="1"/>
  <c r="AG1512" i="22" s="1"/>
  <c r="L1512" i="22"/>
  <c r="S1512" i="22"/>
  <c r="K1512" i="22"/>
  <c r="R1512" i="22"/>
  <c r="S1521" i="22"/>
  <c r="K1521" i="22"/>
  <c r="Q1521" i="22"/>
  <c r="I1521" i="22"/>
  <c r="N1521" i="22"/>
  <c r="M1521" i="22"/>
  <c r="L1521" i="22"/>
  <c r="O1521" i="22"/>
  <c r="O1523" i="22"/>
  <c r="M1523" i="22"/>
  <c r="P1523" i="22"/>
  <c r="V1523" i="22" s="1"/>
  <c r="AC1523" i="22" s="1"/>
  <c r="N1523" i="22"/>
  <c r="L1523" i="22"/>
  <c r="X1523" i="22" s="1"/>
  <c r="AE1523" i="22" s="1"/>
  <c r="Q1523" i="22"/>
  <c r="R1511" i="22"/>
  <c r="J1511" i="22"/>
  <c r="V1511" i="22" s="1"/>
  <c r="AC1511" i="22" s="1"/>
  <c r="Q1511" i="22"/>
  <c r="I1511" i="22"/>
  <c r="T1511" i="22"/>
  <c r="S1518" i="22"/>
  <c r="K1518" i="22"/>
  <c r="M1518" i="22"/>
  <c r="L1518" i="22"/>
  <c r="T1518" i="22"/>
  <c r="J1518" i="22"/>
  <c r="N1518" i="22"/>
  <c r="V1521" i="22"/>
  <c r="AC1521" i="22" s="1"/>
  <c r="T1508" i="22"/>
  <c r="L1508" i="22"/>
  <c r="S1508" i="22"/>
  <c r="K1508" i="22"/>
  <c r="R1508" i="22"/>
  <c r="K1511" i="22"/>
  <c r="M1512" i="22"/>
  <c r="Q1517" i="22"/>
  <c r="W1517" i="22" s="1"/>
  <c r="AD1517" i="22" s="1"/>
  <c r="I1517" i="22"/>
  <c r="O1517" i="22"/>
  <c r="N1517" i="22"/>
  <c r="M1517" i="22"/>
  <c r="P1517" i="22"/>
  <c r="V1517" i="22" s="1"/>
  <c r="AC1517" i="22" s="1"/>
  <c r="I1518" i="22"/>
  <c r="U1518" i="22" s="1"/>
  <c r="R1521" i="22"/>
  <c r="K1523" i="22"/>
  <c r="P1498" i="22"/>
  <c r="P1502" i="22"/>
  <c r="V1502" i="22" s="1"/>
  <c r="AC1502" i="22" s="1"/>
  <c r="N1505" i="22"/>
  <c r="M1505" i="22"/>
  <c r="R1505" i="22"/>
  <c r="X1505" i="22" s="1"/>
  <c r="AE1505" i="22" s="1"/>
  <c r="M1508" i="22"/>
  <c r="N1511" i="22"/>
  <c r="P1512" i="22"/>
  <c r="V1512" i="22" s="1"/>
  <c r="AC1512" i="22" s="1"/>
  <c r="N1513" i="22"/>
  <c r="M1513" i="22"/>
  <c r="O1513" i="22"/>
  <c r="S1513" i="22"/>
  <c r="L1517" i="22"/>
  <c r="Q1518" i="22"/>
  <c r="T1523" i="22"/>
  <c r="I1498" i="22"/>
  <c r="U1498" i="22" s="1"/>
  <c r="I1502" i="22"/>
  <c r="I1505" i="22"/>
  <c r="S1505" i="22"/>
  <c r="N1508" i="22"/>
  <c r="O1511" i="22"/>
  <c r="Q1512" i="22"/>
  <c r="I1513" i="22"/>
  <c r="T1513" i="22"/>
  <c r="R1517" i="22"/>
  <c r="R1518" i="22"/>
  <c r="Q1524" i="22"/>
  <c r="I1524" i="22"/>
  <c r="O1524" i="22"/>
  <c r="S1524" i="22"/>
  <c r="O1519" i="22"/>
  <c r="M1519" i="22"/>
  <c r="R1519" i="22"/>
  <c r="O1506" i="22"/>
  <c r="U1506" i="22" s="1"/>
  <c r="Q1516" i="22"/>
  <c r="I1519" i="22"/>
  <c r="S1519" i="22"/>
  <c r="P1524" i="22"/>
  <c r="I1516" i="22"/>
  <c r="U1516" i="22" s="1"/>
  <c r="R1516" i="22"/>
  <c r="J1519" i="22"/>
  <c r="V1519" i="22" s="1"/>
  <c r="AC1519" i="22" s="1"/>
  <c r="T1519" i="22"/>
  <c r="R1524" i="22"/>
  <c r="X1524" i="22" s="1"/>
  <c r="AE1524" i="22" s="1"/>
  <c r="O1496" i="10" l="1"/>
  <c r="S1496" i="10" s="1"/>
  <c r="O1417" i="10"/>
  <c r="O484" i="10"/>
  <c r="O540" i="10"/>
  <c r="O596" i="10"/>
  <c r="O628" i="10"/>
  <c r="O724" i="10"/>
  <c r="O1284" i="10"/>
  <c r="O788" i="10"/>
  <c r="O964" i="10"/>
  <c r="O900" i="10"/>
  <c r="O718" i="10"/>
  <c r="O1158" i="10"/>
  <c r="O987" i="10"/>
  <c r="O1357" i="10"/>
  <c r="O1110" i="10"/>
  <c r="O716" i="10"/>
  <c r="X716" i="10" s="1"/>
  <c r="O1100" i="10"/>
  <c r="O1512" i="10"/>
  <c r="O1480" i="10"/>
  <c r="O492" i="10"/>
  <c r="O1407" i="10"/>
  <c r="O670" i="10"/>
  <c r="O758" i="10"/>
  <c r="O1350" i="10"/>
  <c r="O464" i="10"/>
  <c r="O584" i="10"/>
  <c r="O664" i="10"/>
  <c r="O720" i="10"/>
  <c r="O760" i="10"/>
  <c r="O904" i="10"/>
  <c r="O952" i="10"/>
  <c r="O1064" i="10"/>
  <c r="O1499" i="10"/>
  <c r="O521" i="10"/>
  <c r="O905" i="10"/>
  <c r="O1450" i="10"/>
  <c r="O563" i="10"/>
  <c r="O1259" i="10"/>
  <c r="O1165" i="10"/>
  <c r="O1398" i="10"/>
  <c r="O1400" i="10"/>
  <c r="O1273" i="10"/>
  <c r="O1478" i="10"/>
  <c r="O1208" i="10"/>
  <c r="O764" i="10"/>
  <c r="O852" i="10"/>
  <c r="O868" i="10"/>
  <c r="S868" i="10" s="1"/>
  <c r="O892" i="10"/>
  <c r="X892" i="10" s="1"/>
  <c r="O1012" i="10"/>
  <c r="O1028" i="10"/>
  <c r="O1092" i="10"/>
  <c r="O1268" i="10"/>
  <c r="O1348" i="10"/>
  <c r="O1404" i="10"/>
  <c r="O454" i="10"/>
  <c r="O582" i="10"/>
  <c r="S582" i="10" s="1"/>
  <c r="O1102" i="10"/>
  <c r="O1142" i="10"/>
  <c r="O1190" i="10"/>
  <c r="O1238" i="10"/>
  <c r="O976" i="10"/>
  <c r="O1240" i="10"/>
  <c r="O737" i="10"/>
  <c r="O1233" i="10"/>
  <c r="O1166" i="10"/>
  <c r="O1087" i="10"/>
  <c r="O740" i="10"/>
  <c r="O820" i="10"/>
  <c r="O1052" i="10"/>
  <c r="O1124" i="10"/>
  <c r="O1188" i="10"/>
  <c r="O1204" i="10"/>
  <c r="O1212" i="10"/>
  <c r="O1300" i="10"/>
  <c r="O550" i="10"/>
  <c r="O622" i="10"/>
  <c r="O734" i="10"/>
  <c r="O822" i="10"/>
  <c r="O894" i="10"/>
  <c r="X894" i="10" s="1"/>
  <c r="O910" i="10"/>
  <c r="O1118" i="10"/>
  <c r="O1310" i="10"/>
  <c r="O512" i="10"/>
  <c r="O872" i="10"/>
  <c r="O1177" i="10"/>
  <c r="O643" i="10"/>
  <c r="O851" i="10"/>
  <c r="O1211" i="10"/>
  <c r="O1275" i="10"/>
  <c r="O780" i="10"/>
  <c r="O884" i="10"/>
  <c r="O1004" i="10"/>
  <c r="O1132" i="10"/>
  <c r="O1164" i="10"/>
  <c r="O638" i="10"/>
  <c r="O846" i="10"/>
  <c r="O982" i="10"/>
  <c r="O433" i="10"/>
  <c r="O625" i="10"/>
  <c r="O1163" i="10"/>
  <c r="O1487" i="10"/>
  <c r="O1448" i="10"/>
  <c r="O477" i="10"/>
  <c r="O558" i="10"/>
  <c r="O1505" i="10"/>
  <c r="O485" i="10"/>
  <c r="O693" i="10"/>
  <c r="O805" i="10"/>
  <c r="O829" i="10"/>
  <c r="O893" i="10"/>
  <c r="O949" i="10"/>
  <c r="O1021" i="10"/>
  <c r="O1125" i="10"/>
  <c r="O1205" i="10"/>
  <c r="O1301" i="10"/>
  <c r="O1341" i="10"/>
  <c r="O1381" i="10"/>
  <c r="O705" i="10"/>
  <c r="O1209" i="10"/>
  <c r="O539" i="10"/>
  <c r="X539" i="10" s="1"/>
  <c r="O973" i="10"/>
  <c r="O1509" i="10"/>
  <c r="O1335" i="10"/>
  <c r="O493" i="10"/>
  <c r="O685" i="10"/>
  <c r="O941" i="10"/>
  <c r="O1069" i="10"/>
  <c r="S1069" i="10" s="1"/>
  <c r="O1117" i="10"/>
  <c r="O1213" i="10"/>
  <c r="O1245" i="10"/>
  <c r="O1253" i="10"/>
  <c r="O1309" i="10"/>
  <c r="O1317" i="10"/>
  <c r="O1389" i="10"/>
  <c r="O1447" i="10"/>
  <c r="O574" i="10"/>
  <c r="O990" i="10"/>
  <c r="O520" i="10"/>
  <c r="O1248" i="10"/>
  <c r="O1141" i="10"/>
  <c r="O1405" i="10"/>
  <c r="O462" i="10"/>
  <c r="O750" i="10"/>
  <c r="O782" i="10"/>
  <c r="O902" i="10"/>
  <c r="O1014" i="10"/>
  <c r="O719" i="10"/>
  <c r="O751" i="10"/>
  <c r="O961" i="10"/>
  <c r="O926" i="10"/>
  <c r="O974" i="10"/>
  <c r="O1094" i="10"/>
  <c r="S1094" i="10" s="1"/>
  <c r="O1150" i="10"/>
  <c r="O1286" i="10"/>
  <c r="O1413" i="10"/>
  <c r="O544" i="10"/>
  <c r="O1412" i="10"/>
  <c r="O865" i="10"/>
  <c r="O1121" i="10"/>
  <c r="X1121" i="10" s="1"/>
  <c r="O1225" i="10"/>
  <c r="O1091" i="10"/>
  <c r="O1414" i="10"/>
  <c r="O767" i="10"/>
  <c r="O942" i="10"/>
  <c r="O1155" i="10"/>
  <c r="O1458" i="10"/>
  <c r="O467" i="10"/>
  <c r="O795" i="10"/>
  <c r="O1179" i="10"/>
  <c r="O1501" i="10"/>
  <c r="O439" i="10"/>
  <c r="O463" i="10"/>
  <c r="O479" i="10"/>
  <c r="O735" i="10"/>
  <c r="O1214" i="10"/>
  <c r="O1270" i="10"/>
  <c r="O896" i="10"/>
  <c r="O1184" i="10"/>
  <c r="O1410" i="10"/>
  <c r="O1139" i="10"/>
  <c r="O1485" i="10"/>
  <c r="O1438" i="10"/>
  <c r="O607" i="10"/>
  <c r="X607" i="10" s="1"/>
  <c r="O655" i="10"/>
  <c r="O687" i="10"/>
  <c r="O959" i="10"/>
  <c r="O991" i="10"/>
  <c r="O1047" i="10"/>
  <c r="O887" i="10"/>
  <c r="O1207" i="10"/>
  <c r="O1231" i="10"/>
  <c r="O1201" i="10"/>
  <c r="O1319" i="10"/>
  <c r="O1513" i="10"/>
  <c r="O1516" i="10"/>
  <c r="O889" i="10"/>
  <c r="O1442" i="10"/>
  <c r="O1515" i="10"/>
  <c r="O449" i="10"/>
  <c r="O577" i="10"/>
  <c r="O761" i="10"/>
  <c r="O841" i="10"/>
  <c r="O929" i="10"/>
  <c r="O627" i="10"/>
  <c r="O683" i="10"/>
  <c r="O1514" i="10"/>
  <c r="O538" i="10"/>
  <c r="O578" i="10"/>
  <c r="O1359" i="10"/>
  <c r="O1391" i="10"/>
  <c r="O1445" i="10"/>
  <c r="O432" i="10"/>
  <c r="O968" i="10"/>
  <c r="O1227" i="10"/>
  <c r="O505" i="10"/>
  <c r="S505" i="10" s="1"/>
  <c r="O1009" i="10"/>
  <c r="O1057" i="10"/>
  <c r="O1367" i="10"/>
  <c r="O1375" i="10"/>
  <c r="O1016" i="10"/>
  <c r="O1072" i="10"/>
  <c r="O1200" i="10"/>
  <c r="O731" i="10"/>
  <c r="O921" i="10"/>
  <c r="O1506" i="10"/>
  <c r="O778" i="10"/>
  <c r="O1288" i="10"/>
  <c r="O729" i="10"/>
  <c r="O769" i="10"/>
  <c r="O913" i="10"/>
  <c r="O1489" i="10"/>
  <c r="O571" i="10"/>
  <c r="O931" i="10"/>
  <c r="O1339" i="10"/>
  <c r="O1097" i="10"/>
  <c r="O1345" i="10"/>
  <c r="O1083" i="10"/>
  <c r="O434" i="10"/>
  <c r="X434" i="10" s="1"/>
  <c r="O1474" i="10"/>
  <c r="O1451" i="10"/>
  <c r="O962" i="10"/>
  <c r="O818" i="10"/>
  <c r="O562" i="10"/>
  <c r="O594" i="10"/>
  <c r="O890" i="10"/>
  <c r="O1378" i="10"/>
  <c r="O514" i="10"/>
  <c r="O618" i="10"/>
  <c r="X618" i="10" s="1"/>
  <c r="O746" i="10"/>
  <c r="O842" i="10"/>
  <c r="O1322" i="10"/>
  <c r="X438" i="10"/>
  <c r="S438" i="10"/>
  <c r="S446" i="10"/>
  <c r="X446" i="10"/>
  <c r="S494" i="10"/>
  <c r="X494" i="10"/>
  <c r="X526" i="10"/>
  <c r="S526" i="10"/>
  <c r="S574" i="10"/>
  <c r="X574" i="10"/>
  <c r="S590" i="10"/>
  <c r="X590" i="10"/>
  <c r="X1150" i="10"/>
  <c r="S1150" i="10"/>
  <c r="S1230" i="10"/>
  <c r="X1230" i="10"/>
  <c r="X1286" i="10"/>
  <c r="S1286" i="10"/>
  <c r="X1413" i="10"/>
  <c r="S1413" i="10"/>
  <c r="X544" i="10"/>
  <c r="S544" i="10"/>
  <c r="S568" i="10"/>
  <c r="X568" i="10"/>
  <c r="X848" i="10"/>
  <c r="S848" i="10"/>
  <c r="X1412" i="10"/>
  <c r="S1412" i="10"/>
  <c r="S1121" i="10"/>
  <c r="S499" i="10"/>
  <c r="X499" i="10"/>
  <c r="S1051" i="10"/>
  <c r="X1051" i="10"/>
  <c r="X1091" i="10"/>
  <c r="S1091" i="10"/>
  <c r="X771" i="10"/>
  <c r="S771" i="10"/>
  <c r="S1414" i="10"/>
  <c r="X1414" i="10"/>
  <c r="S447" i="10"/>
  <c r="X447" i="10"/>
  <c r="S455" i="10"/>
  <c r="X455" i="10"/>
  <c r="S519" i="10"/>
  <c r="X519" i="10"/>
  <c r="S575" i="10"/>
  <c r="X575" i="10"/>
  <c r="X583" i="10"/>
  <c r="S583" i="10"/>
  <c r="S647" i="10"/>
  <c r="X647" i="10"/>
  <c r="S703" i="10"/>
  <c r="X703" i="10"/>
  <c r="S767" i="10"/>
  <c r="X767" i="10"/>
  <c r="S807" i="10"/>
  <c r="X807" i="10"/>
  <c r="X871" i="10"/>
  <c r="S871" i="10"/>
  <c r="X895" i="10"/>
  <c r="S895" i="10"/>
  <c r="X951" i="10"/>
  <c r="S951" i="10"/>
  <c r="S959" i="10"/>
  <c r="X959" i="10"/>
  <c r="S1023" i="10"/>
  <c r="X1023" i="10"/>
  <c r="X1031" i="10"/>
  <c r="S1031" i="10"/>
  <c r="X1087" i="10"/>
  <c r="S1087" i="10"/>
  <c r="X1095" i="10"/>
  <c r="S1095" i="10"/>
  <c r="X1119" i="10"/>
  <c r="S1119" i="10"/>
  <c r="X1175" i="10"/>
  <c r="S1175" i="10"/>
  <c r="X1255" i="10"/>
  <c r="S1255" i="10"/>
  <c r="X1279" i="10"/>
  <c r="S1279" i="10"/>
  <c r="S1311" i="10"/>
  <c r="X1311" i="10"/>
  <c r="X1496" i="10"/>
  <c r="X1457" i="10"/>
  <c r="S1457" i="10"/>
  <c r="X1417" i="10"/>
  <c r="S1417" i="10"/>
  <c r="S444" i="10"/>
  <c r="X444" i="10"/>
  <c r="X484" i="10"/>
  <c r="S484" i="10"/>
  <c r="X540" i="10"/>
  <c r="S540" i="10"/>
  <c r="S596" i="10"/>
  <c r="X596" i="10"/>
  <c r="S660" i="10"/>
  <c r="X660" i="10"/>
  <c r="S1012" i="10"/>
  <c r="X1012" i="10"/>
  <c r="S1268" i="10"/>
  <c r="X1268" i="10"/>
  <c r="X1404" i="10"/>
  <c r="S1102" i="10"/>
  <c r="X1102" i="10"/>
  <c r="X1142" i="10"/>
  <c r="S1142" i="10"/>
  <c r="S1190" i="10"/>
  <c r="X1190" i="10"/>
  <c r="X1238" i="10"/>
  <c r="S1238" i="10"/>
  <c r="X657" i="10"/>
  <c r="S657" i="10"/>
  <c r="X1213" i="10"/>
  <c r="S1213" i="10"/>
  <c r="X1245" i="10"/>
  <c r="S1245" i="10"/>
  <c r="X1253" i="10"/>
  <c r="S1253" i="10"/>
  <c r="S1309" i="10"/>
  <c r="X1309" i="10"/>
  <c r="S1317" i="10"/>
  <c r="X1317" i="10"/>
  <c r="X804" i="10"/>
  <c r="S804" i="10"/>
  <c r="S836" i="10"/>
  <c r="X836" i="10"/>
  <c r="X868" i="10"/>
  <c r="S1092" i="10"/>
  <c r="X1092" i="10"/>
  <c r="X697" i="10"/>
  <c r="S697" i="10"/>
  <c r="X825" i="10"/>
  <c r="S825" i="10"/>
  <c r="X1507" i="10"/>
  <c r="S1507" i="10"/>
  <c r="S513" i="10"/>
  <c r="X513" i="10"/>
  <c r="X1345" i="10"/>
  <c r="S1345" i="10"/>
  <c r="X1426" i="10"/>
  <c r="S1426" i="10"/>
  <c r="S587" i="10"/>
  <c r="X587" i="10"/>
  <c r="S1083" i="10"/>
  <c r="X1083" i="10"/>
  <c r="O1449" i="10"/>
  <c r="O452" i="10"/>
  <c r="S524" i="10"/>
  <c r="X524" i="10"/>
  <c r="X556" i="10"/>
  <c r="S556" i="10"/>
  <c r="X572" i="10"/>
  <c r="S572" i="10"/>
  <c r="O580" i="10"/>
  <c r="S588" i="10"/>
  <c r="X588" i="10"/>
  <c r="O644" i="10"/>
  <c r="X668" i="10"/>
  <c r="S668" i="10"/>
  <c r="O708" i="10"/>
  <c r="X876" i="10"/>
  <c r="S876" i="10"/>
  <c r="X900" i="10"/>
  <c r="S900" i="10"/>
  <c r="X932" i="10"/>
  <c r="S932" i="10"/>
  <c r="X964" i="10"/>
  <c r="S964" i="10"/>
  <c r="X1084" i="10"/>
  <c r="S1084" i="10"/>
  <c r="S1100" i="10"/>
  <c r="X1100" i="10"/>
  <c r="X1148" i="10"/>
  <c r="S1148" i="10"/>
  <c r="X1180" i="10"/>
  <c r="S1180" i="10"/>
  <c r="X1196" i="10"/>
  <c r="S1196" i="10"/>
  <c r="S1260" i="10"/>
  <c r="X1260" i="10"/>
  <c r="X1276" i="10"/>
  <c r="S1276" i="10"/>
  <c r="S1340" i="10"/>
  <c r="X1340" i="10"/>
  <c r="S534" i="10"/>
  <c r="X534" i="10"/>
  <c r="O566" i="10"/>
  <c r="S606" i="10"/>
  <c r="X606" i="10"/>
  <c r="X1158" i="10"/>
  <c r="S1158" i="10"/>
  <c r="S1334" i="10"/>
  <c r="X1334" i="10"/>
  <c r="O800" i="10"/>
  <c r="S1024" i="10"/>
  <c r="X1024" i="10"/>
  <c r="O1088" i="10"/>
  <c r="X1280" i="10"/>
  <c r="S1280" i="10"/>
  <c r="X489" i="10"/>
  <c r="S489" i="10"/>
  <c r="X1129" i="10"/>
  <c r="S1129" i="10"/>
  <c r="X1329" i="10"/>
  <c r="S1329" i="10"/>
  <c r="S987" i="10"/>
  <c r="X987" i="10"/>
  <c r="S1131" i="10"/>
  <c r="X1131" i="10"/>
  <c r="X764" i="10"/>
  <c r="S764" i="10"/>
  <c r="S852" i="10"/>
  <c r="X852" i="10"/>
  <c r="S892" i="10"/>
  <c r="X924" i="10"/>
  <c r="S924" i="10"/>
  <c r="X1028" i="10"/>
  <c r="S1028" i="10"/>
  <c r="X1348" i="10"/>
  <c r="S1348" i="10"/>
  <c r="X976" i="10"/>
  <c r="S976" i="10"/>
  <c r="X1240" i="10"/>
  <c r="X1123" i="10"/>
  <c r="S1123" i="10"/>
  <c r="X1395" i="10"/>
  <c r="S1395" i="10"/>
  <c r="X493" i="10"/>
  <c r="S493" i="10"/>
  <c r="X685" i="10"/>
  <c r="S685" i="10"/>
  <c r="X1512" i="10"/>
  <c r="S1512" i="10"/>
  <c r="S1480" i="10"/>
  <c r="X1480" i="10"/>
  <c r="S492" i="10"/>
  <c r="X492" i="10"/>
  <c r="S716" i="10"/>
  <c r="X732" i="10"/>
  <c r="S732" i="10"/>
  <c r="X828" i="10"/>
  <c r="S828" i="10"/>
  <c r="S1506" i="10"/>
  <c r="X1506" i="10"/>
  <c r="X498" i="10"/>
  <c r="S498" i="10"/>
  <c r="S530" i="10"/>
  <c r="X530" i="10"/>
  <c r="X610" i="10"/>
  <c r="S610" i="10"/>
  <c r="S722" i="10"/>
  <c r="X722" i="10"/>
  <c r="X746" i="10"/>
  <c r="S746" i="10"/>
  <c r="X754" i="10"/>
  <c r="S754" i="10"/>
  <c r="S802" i="10"/>
  <c r="X802" i="10"/>
  <c r="S842" i="10"/>
  <c r="X842" i="10"/>
  <c r="X906" i="10"/>
  <c r="S906" i="10"/>
  <c r="X1074" i="10"/>
  <c r="S1074" i="10"/>
  <c r="S1162" i="10"/>
  <c r="X1162" i="10"/>
  <c r="S1322" i="10"/>
  <c r="X1322" i="10"/>
  <c r="X600" i="10"/>
  <c r="S600" i="10"/>
  <c r="S632" i="10"/>
  <c r="X632" i="10"/>
  <c r="X648" i="10"/>
  <c r="S648" i="10"/>
  <c r="X888" i="10"/>
  <c r="S888" i="10"/>
  <c r="S944" i="10"/>
  <c r="X944" i="10"/>
  <c r="S1264" i="10"/>
  <c r="X1264" i="10"/>
  <c r="X961" i="10"/>
  <c r="S961" i="10"/>
  <c r="S1025" i="10"/>
  <c r="X1025" i="10"/>
  <c r="X1315" i="10"/>
  <c r="S1315" i="10"/>
  <c r="S1403" i="10"/>
  <c r="X1403" i="10"/>
  <c r="X1428" i="10"/>
  <c r="S1428" i="10"/>
  <c r="S441" i="10"/>
  <c r="X441" i="10"/>
  <c r="S473" i="10"/>
  <c r="X473" i="10"/>
  <c r="X569" i="10"/>
  <c r="S569" i="10"/>
  <c r="S673" i="10"/>
  <c r="X673" i="10"/>
  <c r="S753" i="10"/>
  <c r="X753" i="10"/>
  <c r="X1434" i="10"/>
  <c r="S1434" i="10"/>
  <c r="O940" i="10"/>
  <c r="O956" i="10"/>
  <c r="O996" i="10"/>
  <c r="O1020" i="10"/>
  <c r="O1060" i="10"/>
  <c r="O1244" i="10"/>
  <c r="O1308" i="10"/>
  <c r="O1316" i="10"/>
  <c r="O1388" i="10"/>
  <c r="O1494" i="10"/>
  <c r="S1407" i="10"/>
  <c r="X1407" i="10"/>
  <c r="O518" i="10"/>
  <c r="O862" i="10"/>
  <c r="O934" i="10"/>
  <c r="O998" i="10"/>
  <c r="O1278" i="10"/>
  <c r="S1398" i="10"/>
  <c r="X1398" i="10"/>
  <c r="O536" i="10"/>
  <c r="O616" i="10"/>
  <c r="O1352" i="10"/>
  <c r="X1400" i="10"/>
  <c r="S1400" i="10"/>
  <c r="O553" i="10"/>
  <c r="O585" i="10"/>
  <c r="O993" i="10"/>
  <c r="O1041" i="10"/>
  <c r="S1273" i="10"/>
  <c r="X1273" i="10"/>
  <c r="O1361" i="10"/>
  <c r="O755" i="10"/>
  <c r="O1035" i="10"/>
  <c r="O1519" i="10"/>
  <c r="O1416" i="10"/>
  <c r="O445" i="10"/>
  <c r="O517" i="10"/>
  <c r="O573" i="10"/>
  <c r="O661" i="10"/>
  <c r="O733" i="10"/>
  <c r="O789" i="10"/>
  <c r="O869" i="10"/>
  <c r="O997" i="10"/>
  <c r="O1029" i="10"/>
  <c r="O1085" i="10"/>
  <c r="S1141" i="10"/>
  <c r="X1141" i="10"/>
  <c r="O1173" i="10"/>
  <c r="O1181" i="10"/>
  <c r="O1269" i="10"/>
  <c r="O1333" i="10"/>
  <c r="X1405" i="10"/>
  <c r="S1405" i="10"/>
  <c r="O1486" i="10"/>
  <c r="O798" i="10"/>
  <c r="O854" i="10"/>
  <c r="X942" i="10"/>
  <c r="S942" i="10"/>
  <c r="O624" i="10"/>
  <c r="O744" i="10"/>
  <c r="O984" i="10"/>
  <c r="O1080" i="10"/>
  <c r="O1436" i="10"/>
  <c r="O1001" i="10"/>
  <c r="O843" i="10"/>
  <c r="O1481" i="10"/>
  <c r="O819" i="10"/>
  <c r="O915" i="10"/>
  <c r="S1155" i="10"/>
  <c r="X1155" i="10"/>
  <c r="O1203" i="10"/>
  <c r="O1517" i="10"/>
  <c r="O1446" i="10"/>
  <c r="O1430" i="10"/>
  <c r="O487" i="10"/>
  <c r="O671" i="10"/>
  <c r="O711" i="10"/>
  <c r="O791" i="10"/>
  <c r="S903" i="10"/>
  <c r="X903" i="10"/>
  <c r="O919" i="10"/>
  <c r="O967" i="10"/>
  <c r="S1127" i="10"/>
  <c r="X1127" i="10"/>
  <c r="O1239" i="10"/>
  <c r="O1271" i="10"/>
  <c r="O1303" i="10"/>
  <c r="O1383" i="10"/>
  <c r="O1484" i="10"/>
  <c r="O1461" i="10"/>
  <c r="O776" i="10"/>
  <c r="O808" i="10"/>
  <c r="O816" i="10"/>
  <c r="X992" i="10"/>
  <c r="S992" i="10"/>
  <c r="O1336" i="10"/>
  <c r="O1376" i="10"/>
  <c r="X849" i="10"/>
  <c r="S849" i="10"/>
  <c r="O1145" i="10"/>
  <c r="O1185" i="10"/>
  <c r="O1265" i="10"/>
  <c r="O971" i="10"/>
  <c r="O1193" i="10"/>
  <c r="O1473" i="10"/>
  <c r="O979" i="10"/>
  <c r="O1075" i="10"/>
  <c r="O1187" i="10"/>
  <c r="O881" i="10"/>
  <c r="O969" i="10"/>
  <c r="O1153" i="10"/>
  <c r="O1249" i="10"/>
  <c r="O1466" i="10"/>
  <c r="O1443" i="10"/>
  <c r="O1411" i="10"/>
  <c r="S434" i="10"/>
  <c r="O674" i="10"/>
  <c r="S818" i="10"/>
  <c r="X818" i="10"/>
  <c r="O834" i="10"/>
  <c r="O898" i="10"/>
  <c r="O978" i="10"/>
  <c r="O1002" i="10"/>
  <c r="O1058" i="10"/>
  <c r="O1090" i="10"/>
  <c r="O1106" i="10"/>
  <c r="S1138" i="10"/>
  <c r="X1138" i="10"/>
  <c r="O1170" i="10"/>
  <c r="O1194" i="10"/>
  <c r="O1218" i="10"/>
  <c r="O1250" i="10"/>
  <c r="O1282" i="10"/>
  <c r="O1298" i="10"/>
  <c r="X631" i="10"/>
  <c r="S631" i="10"/>
  <c r="X663" i="10"/>
  <c r="S663" i="10"/>
  <c r="O695" i="10"/>
  <c r="S727" i="10"/>
  <c r="X727" i="10"/>
  <c r="S799" i="10"/>
  <c r="X799" i="10"/>
  <c r="S855" i="10"/>
  <c r="X855" i="10"/>
  <c r="O863" i="10"/>
  <c r="X1015" i="10"/>
  <c r="S1015" i="10"/>
  <c r="X1079" i="10"/>
  <c r="S1079" i="10"/>
  <c r="O1111" i="10"/>
  <c r="X1335" i="10"/>
  <c r="S1335" i="10"/>
  <c r="S1359" i="10"/>
  <c r="X1359" i="10"/>
  <c r="S1391" i="10"/>
  <c r="X1391" i="10"/>
  <c r="O1399" i="10"/>
  <c r="S1524" i="10"/>
  <c r="X1524" i="10"/>
  <c r="S1429" i="10"/>
  <c r="X1429" i="10"/>
  <c r="X528" i="10"/>
  <c r="S528" i="10"/>
  <c r="X840" i="10"/>
  <c r="S840" i="10"/>
  <c r="S1040" i="10"/>
  <c r="X1040" i="10"/>
  <c r="X1048" i="10"/>
  <c r="S1048" i="10"/>
  <c r="X1096" i="10"/>
  <c r="S1096" i="10"/>
  <c r="X1312" i="10"/>
  <c r="S1312" i="10"/>
  <c r="O1368" i="10"/>
  <c r="S617" i="10"/>
  <c r="X617" i="10"/>
  <c r="X659" i="10"/>
  <c r="S659" i="10"/>
  <c r="X691" i="10"/>
  <c r="S691" i="10"/>
  <c r="S859" i="10"/>
  <c r="X859" i="10"/>
  <c r="X1355" i="10"/>
  <c r="S1355" i="10"/>
  <c r="S873" i="10"/>
  <c r="X873" i="10"/>
  <c r="X1353" i="10"/>
  <c r="S1353" i="10"/>
  <c r="O1393" i="10"/>
  <c r="S531" i="10"/>
  <c r="X531" i="10"/>
  <c r="X675" i="10"/>
  <c r="S675" i="10"/>
  <c r="O723" i="10"/>
  <c r="X827" i="10"/>
  <c r="S827" i="10"/>
  <c r="O923" i="10"/>
  <c r="S449" i="10"/>
  <c r="S481" i="10"/>
  <c r="X481" i="10"/>
  <c r="X577" i="10"/>
  <c r="S577" i="10"/>
  <c r="X761" i="10"/>
  <c r="S761" i="10"/>
  <c r="X841" i="10"/>
  <c r="S841" i="10"/>
  <c r="S929" i="10"/>
  <c r="X929" i="10"/>
  <c r="S1089" i="10"/>
  <c r="X1089" i="10"/>
  <c r="S627" i="10"/>
  <c r="X627" i="10"/>
  <c r="S683" i="10"/>
  <c r="X683" i="10"/>
  <c r="S835" i="10"/>
  <c r="X835" i="10"/>
  <c r="S1474" i="10"/>
  <c r="X1451" i="10"/>
  <c r="S1451" i="10"/>
  <c r="X482" i="10"/>
  <c r="S482" i="10"/>
  <c r="X522" i="10"/>
  <c r="S522" i="10"/>
  <c r="X546" i="10"/>
  <c r="S546" i="10"/>
  <c r="O554" i="10"/>
  <c r="S578" i="10"/>
  <c r="X578" i="10"/>
  <c r="X586" i="10"/>
  <c r="S586" i="10"/>
  <c r="S642" i="10"/>
  <c r="X642" i="10"/>
  <c r="S650" i="10"/>
  <c r="X650" i="10"/>
  <c r="S794" i="10"/>
  <c r="X794" i="10"/>
  <c r="X874" i="10"/>
  <c r="S874" i="10"/>
  <c r="X930" i="10"/>
  <c r="S930" i="10"/>
  <c r="X970" i="10"/>
  <c r="S970" i="10"/>
  <c r="X1034" i="10"/>
  <c r="S1034" i="10"/>
  <c r="X1226" i="10"/>
  <c r="S1226" i="10"/>
  <c r="S1258" i="10"/>
  <c r="X1258" i="10"/>
  <c r="O1274" i="10"/>
  <c r="O1314" i="10"/>
  <c r="X1487" i="10"/>
  <c r="S1487" i="10"/>
  <c r="S485" i="10"/>
  <c r="X485" i="10"/>
  <c r="S765" i="10"/>
  <c r="X765" i="10"/>
  <c r="S805" i="10"/>
  <c r="X805" i="10"/>
  <c r="S893" i="10"/>
  <c r="X893" i="10"/>
  <c r="X814" i="10"/>
  <c r="S814" i="10"/>
  <c r="S870" i="10"/>
  <c r="X870" i="10"/>
  <c r="X752" i="10"/>
  <c r="S752" i="10"/>
  <c r="X1248" i="10"/>
  <c r="S1248" i="10"/>
  <c r="X1281" i="10"/>
  <c r="S1281" i="10"/>
  <c r="S795" i="10"/>
  <c r="X795" i="10"/>
  <c r="S1257" i="10"/>
  <c r="X1257" i="10"/>
  <c r="S1179" i="10"/>
  <c r="X1179" i="10"/>
  <c r="O1422" i="10"/>
  <c r="X439" i="10"/>
  <c r="S439" i="10"/>
  <c r="X463" i="10"/>
  <c r="S463" i="10"/>
  <c r="S479" i="10"/>
  <c r="X479" i="10"/>
  <c r="O503" i="10"/>
  <c r="O511" i="10"/>
  <c r="X567" i="10"/>
  <c r="S567" i="10"/>
  <c r="O436" i="10"/>
  <c r="X628" i="10"/>
  <c r="S628" i="10"/>
  <c r="S1124" i="10"/>
  <c r="X1124" i="10"/>
  <c r="X1204" i="10"/>
  <c r="S1204" i="10"/>
  <c r="X1300" i="10"/>
  <c r="S1300" i="10"/>
  <c r="S550" i="10"/>
  <c r="X550" i="10"/>
  <c r="S622" i="10"/>
  <c r="X622" i="10"/>
  <c r="X822" i="10"/>
  <c r="S822" i="10"/>
  <c r="O1174" i="10"/>
  <c r="X1310" i="10"/>
  <c r="S1310" i="10"/>
  <c r="X512" i="10"/>
  <c r="S512" i="10"/>
  <c r="X872" i="10"/>
  <c r="S872" i="10"/>
  <c r="O857" i="10"/>
  <c r="O1195" i="10"/>
  <c r="X629" i="10"/>
  <c r="S629" i="10"/>
  <c r="O861" i="10"/>
  <c r="S957" i="10"/>
  <c r="X957" i="10"/>
  <c r="O1109" i="10"/>
  <c r="X1357" i="10"/>
  <c r="S1357" i="10"/>
  <c r="X1373" i="10"/>
  <c r="S1373" i="10"/>
  <c r="S1397" i="10"/>
  <c r="X1397" i="10"/>
  <c r="S1214" i="10"/>
  <c r="X1270" i="10"/>
  <c r="S1270" i="10"/>
  <c r="S896" i="10"/>
  <c r="X896" i="10"/>
  <c r="O1169" i="10"/>
  <c r="X1139" i="10"/>
  <c r="S1139" i="10"/>
  <c r="O599" i="10"/>
  <c r="S607" i="10"/>
  <c r="X655" i="10"/>
  <c r="S655" i="10"/>
  <c r="S687" i="10"/>
  <c r="X687" i="10"/>
  <c r="O1263" i="10"/>
  <c r="X1367" i="10"/>
  <c r="S1367" i="10"/>
  <c r="S1375" i="10"/>
  <c r="X1375" i="10"/>
  <c r="X1445" i="10"/>
  <c r="S1445" i="10"/>
  <c r="X432" i="10"/>
  <c r="S432" i="10"/>
  <c r="O504" i="10"/>
  <c r="X968" i="10"/>
  <c r="S968" i="10"/>
  <c r="X1217" i="10"/>
  <c r="S1217" i="10"/>
  <c r="O611" i="10"/>
  <c r="S1227" i="10"/>
  <c r="X1227" i="10"/>
  <c r="O1283" i="10"/>
  <c r="S1384" i="10"/>
  <c r="X1384" i="10"/>
  <c r="X1460" i="10"/>
  <c r="S1460" i="10"/>
  <c r="X505" i="10"/>
  <c r="S713" i="10"/>
  <c r="X713" i="10"/>
  <c r="S1009" i="10"/>
  <c r="X1009" i="10"/>
  <c r="X1057" i="10"/>
  <c r="S1057" i="10"/>
  <c r="X1027" i="10"/>
  <c r="S1027" i="10"/>
  <c r="S1243" i="10"/>
  <c r="X1243" i="10"/>
  <c r="S681" i="10"/>
  <c r="X681" i="10"/>
  <c r="X1201" i="10"/>
  <c r="S1201" i="10"/>
  <c r="S1385" i="10"/>
  <c r="X1385" i="10"/>
  <c r="X1513" i="10"/>
  <c r="S1513" i="10"/>
  <c r="X739" i="10"/>
  <c r="S739" i="10"/>
  <c r="X1514" i="10"/>
  <c r="S1514" i="10"/>
  <c r="X1482" i="10"/>
  <c r="S1482" i="10"/>
  <c r="S490" i="10"/>
  <c r="X490" i="10"/>
  <c r="S666" i="10"/>
  <c r="X666" i="10"/>
  <c r="S714" i="10"/>
  <c r="X714" i="10"/>
  <c r="S730" i="10"/>
  <c r="X730" i="10"/>
  <c r="O770" i="10"/>
  <c r="X778" i="10"/>
  <c r="S778" i="10"/>
  <c r="X954" i="10"/>
  <c r="S954" i="10"/>
  <c r="S962" i="10"/>
  <c r="X962" i="10"/>
  <c r="S1122" i="10"/>
  <c r="X1122" i="10"/>
  <c r="O1130" i="10"/>
  <c r="S1242" i="10"/>
  <c r="X1242" i="10"/>
  <c r="X1306" i="10"/>
  <c r="S1306" i="10"/>
  <c r="X1386" i="10"/>
  <c r="S1386" i="10"/>
  <c r="X701" i="10"/>
  <c r="S701" i="10"/>
  <c r="X1021" i="10"/>
  <c r="S1021" i="10"/>
  <c r="S1205" i="10"/>
  <c r="X1205" i="10"/>
  <c r="S510" i="10"/>
  <c r="X510" i="10"/>
  <c r="O480" i="10"/>
  <c r="O1369" i="10"/>
  <c r="X1471" i="10"/>
  <c r="S1471" i="10"/>
  <c r="S894" i="10"/>
  <c r="X1262" i="10"/>
  <c r="S1262" i="10"/>
  <c r="X1177" i="10"/>
  <c r="S1177" i="10"/>
  <c r="X1331" i="10"/>
  <c r="S1331" i="10"/>
  <c r="O1503" i="10"/>
  <c r="S1424" i="10"/>
  <c r="X1424" i="10"/>
  <c r="O597" i="10"/>
  <c r="S1485" i="10"/>
  <c r="X1485" i="10"/>
  <c r="O1462" i="10"/>
  <c r="S1438" i="10"/>
  <c r="X1438" i="10"/>
  <c r="O495" i="10"/>
  <c r="O823" i="10"/>
  <c r="X911" i="10"/>
  <c r="S911" i="10"/>
  <c r="S991" i="10"/>
  <c r="X991" i="10"/>
  <c r="S1039" i="10"/>
  <c r="X1039" i="10"/>
  <c r="O1232" i="10"/>
  <c r="S809" i="10"/>
  <c r="X809" i="10"/>
  <c r="O985" i="10"/>
  <c r="S1113" i="10"/>
  <c r="X1113" i="10"/>
  <c r="S811" i="10"/>
  <c r="X811" i="10"/>
  <c r="O1520" i="10"/>
  <c r="O1433" i="10"/>
  <c r="O1425" i="10"/>
  <c r="O476" i="10"/>
  <c r="O508" i="10"/>
  <c r="O564" i="10"/>
  <c r="O692" i="10"/>
  <c r="S780" i="10"/>
  <c r="X780" i="10"/>
  <c r="O860" i="10"/>
  <c r="S884" i="10"/>
  <c r="X884" i="10"/>
  <c r="O916" i="10"/>
  <c r="X1004" i="10"/>
  <c r="S1004" i="10"/>
  <c r="S1132" i="10"/>
  <c r="X1132" i="10"/>
  <c r="X1164" i="10"/>
  <c r="S1164" i="10"/>
  <c r="O1236" i="10"/>
  <c r="O1372" i="10"/>
  <c r="S638" i="10"/>
  <c r="X638" i="10"/>
  <c r="S846" i="10"/>
  <c r="X846" i="10"/>
  <c r="S982" i="10"/>
  <c r="X982" i="10"/>
  <c r="O1038" i="10"/>
  <c r="O832" i="10"/>
  <c r="O1216" i="10"/>
  <c r="O1444" i="10"/>
  <c r="X433" i="10"/>
  <c r="S433" i="10"/>
  <c r="S625" i="10"/>
  <c r="X625" i="10"/>
  <c r="O953" i="10"/>
  <c r="X1163" i="10"/>
  <c r="S1163" i="10"/>
  <c r="O1464" i="10"/>
  <c r="O565" i="10"/>
  <c r="X605" i="10"/>
  <c r="S605" i="10"/>
  <c r="S637" i="10"/>
  <c r="X637" i="10"/>
  <c r="O717" i="10"/>
  <c r="S797" i="10"/>
  <c r="X797" i="10"/>
  <c r="O813" i="10"/>
  <c r="S821" i="10"/>
  <c r="X821" i="10"/>
  <c r="O853" i="10"/>
  <c r="X989" i="10"/>
  <c r="S989" i="10"/>
  <c r="X1013" i="10"/>
  <c r="S1013" i="10"/>
  <c r="O1077" i="10"/>
  <c r="S1325" i="10"/>
  <c r="X1325" i="10"/>
  <c r="O1365" i="10"/>
  <c r="S478" i="10"/>
  <c r="X478" i="10"/>
  <c r="O614" i="10"/>
  <c r="O726" i="10"/>
  <c r="X766" i="10"/>
  <c r="S766" i="10"/>
  <c r="O1030" i="10"/>
  <c r="S1062" i="10"/>
  <c r="X1062" i="10"/>
  <c r="O1078" i="10"/>
  <c r="O1358" i="10"/>
  <c r="S440" i="10"/>
  <c r="X440" i="10"/>
  <c r="O456" i="10"/>
  <c r="S592" i="10"/>
  <c r="X592" i="10"/>
  <c r="O824" i="10"/>
  <c r="S880" i="10"/>
  <c r="X880" i="10"/>
  <c r="O920" i="10"/>
  <c r="O1032" i="10"/>
  <c r="O1272" i="10"/>
  <c r="O1296" i="10"/>
  <c r="O497" i="10"/>
  <c r="O593" i="10"/>
  <c r="S745" i="10"/>
  <c r="X745" i="10"/>
  <c r="O1073" i="10"/>
  <c r="X1321" i="10"/>
  <c r="S1321" i="10"/>
  <c r="X747" i="10"/>
  <c r="S747" i="10"/>
  <c r="O955" i="10"/>
  <c r="S1105" i="10"/>
  <c r="X1105" i="10"/>
  <c r="O1401" i="10"/>
  <c r="O667" i="10"/>
  <c r="S1011" i="10"/>
  <c r="X1011" i="10"/>
  <c r="S1059" i="10"/>
  <c r="X1059" i="10"/>
  <c r="O1107" i="10"/>
  <c r="O1406" i="10"/>
  <c r="O471" i="10"/>
  <c r="O535" i="10"/>
  <c r="S719" i="10"/>
  <c r="X719" i="10"/>
  <c r="S751" i="10"/>
  <c r="X751" i="10"/>
  <c r="O759" i="10"/>
  <c r="S975" i="10"/>
  <c r="X975" i="10"/>
  <c r="X1047" i="10"/>
  <c r="S1047" i="10"/>
  <c r="S1223" i="10"/>
  <c r="X1223" i="10"/>
  <c r="O1295" i="10"/>
  <c r="O1351" i="10"/>
  <c r="O1508" i="10"/>
  <c r="O1500" i="10"/>
  <c r="O1421" i="10"/>
  <c r="X576" i="10"/>
  <c r="S576" i="10"/>
  <c r="O864" i="10"/>
  <c r="O936" i="10"/>
  <c r="S1016" i="10"/>
  <c r="X1016" i="10"/>
  <c r="X1072" i="10"/>
  <c r="S1072" i="10"/>
  <c r="O1120" i="10"/>
  <c r="S1200" i="10"/>
  <c r="X1200" i="10"/>
  <c r="O1065" i="10"/>
  <c r="O1337" i="10"/>
  <c r="S731" i="10"/>
  <c r="X731" i="10"/>
  <c r="X891" i="10"/>
  <c r="S891" i="10"/>
  <c r="O1344" i="10"/>
  <c r="O537" i="10"/>
  <c r="O833" i="10"/>
  <c r="S921" i="10"/>
  <c r="X921" i="10"/>
  <c r="O1289" i="10"/>
  <c r="O1521" i="10"/>
  <c r="X443" i="10"/>
  <c r="S443" i="10"/>
  <c r="O483" i="10"/>
  <c r="O883" i="10"/>
  <c r="O721" i="10"/>
  <c r="X801" i="10"/>
  <c r="S801" i="10"/>
  <c r="O1049" i="10"/>
  <c r="S451" i="10"/>
  <c r="X451" i="10"/>
  <c r="X787" i="10"/>
  <c r="S787" i="10"/>
  <c r="O875" i="10"/>
  <c r="O1498" i="10"/>
  <c r="S1490" i="10"/>
  <c r="X1490" i="10"/>
  <c r="X1459" i="10"/>
  <c r="S1459" i="10"/>
  <c r="O1419" i="10"/>
  <c r="S442" i="10"/>
  <c r="X442" i="10"/>
  <c r="O450" i="10"/>
  <c r="O506" i="10"/>
  <c r="S690" i="10"/>
  <c r="X690" i="10"/>
  <c r="O706" i="10"/>
  <c r="X786" i="10"/>
  <c r="S786" i="10"/>
  <c r="O866" i="10"/>
  <c r="S914" i="10"/>
  <c r="X914" i="10"/>
  <c r="O922" i="10"/>
  <c r="S994" i="10"/>
  <c r="X994" i="10"/>
  <c r="O1026" i="10"/>
  <c r="O1114" i="10"/>
  <c r="O1146" i="10"/>
  <c r="X1338" i="10"/>
  <c r="S1338" i="10"/>
  <c r="O1346" i="10"/>
  <c r="X1394" i="10"/>
  <c r="S1394" i="10"/>
  <c r="O1402" i="10"/>
  <c r="X1277" i="10"/>
  <c r="S1277" i="10"/>
  <c r="S1293" i="10"/>
  <c r="X1293" i="10"/>
  <c r="X1447" i="10"/>
  <c r="S1447" i="10"/>
  <c r="S542" i="10"/>
  <c r="X542" i="10"/>
  <c r="O598" i="10"/>
  <c r="S958" i="10"/>
  <c r="X958" i="10"/>
  <c r="S990" i="10"/>
  <c r="X990" i="10"/>
  <c r="O1198" i="10"/>
  <c r="S1468" i="10"/>
  <c r="X1468" i="10"/>
  <c r="O1488" i="10"/>
  <c r="S460" i="10"/>
  <c r="X460" i="10"/>
  <c r="O700" i="10"/>
  <c r="X796" i="10"/>
  <c r="S796" i="10"/>
  <c r="O1108" i="10"/>
  <c r="S1356" i="10"/>
  <c r="X1356" i="10"/>
  <c r="O1364" i="10"/>
  <c r="O1423" i="10"/>
  <c r="O654" i="10"/>
  <c r="S670" i="10"/>
  <c r="X670" i="10"/>
  <c r="S758" i="10"/>
  <c r="X758" i="10"/>
  <c r="O806" i="10"/>
  <c r="O1070" i="10"/>
  <c r="X1294" i="10"/>
  <c r="S1294" i="10"/>
  <c r="S1350" i="10"/>
  <c r="X1350" i="10"/>
  <c r="S464" i="10"/>
  <c r="X464" i="10"/>
  <c r="O560" i="10"/>
  <c r="S584" i="10"/>
  <c r="X584" i="10"/>
  <c r="S664" i="10"/>
  <c r="X664" i="10"/>
  <c r="S720" i="10"/>
  <c r="X720" i="10"/>
  <c r="S760" i="10"/>
  <c r="X760" i="10"/>
  <c r="O856" i="10"/>
  <c r="X904" i="10"/>
  <c r="S904" i="10"/>
  <c r="S952" i="10"/>
  <c r="X952" i="10"/>
  <c r="S1064" i="10"/>
  <c r="X1064" i="10"/>
  <c r="X1499" i="10"/>
  <c r="S1499" i="10"/>
  <c r="S521" i="10"/>
  <c r="X521" i="10"/>
  <c r="S905" i="10"/>
  <c r="X905" i="10"/>
  <c r="S1450" i="10"/>
  <c r="X1450" i="10"/>
  <c r="X563" i="10"/>
  <c r="S563" i="10"/>
  <c r="O803" i="10"/>
  <c r="S1259" i="10"/>
  <c r="X1259" i="10"/>
  <c r="O1371" i="10"/>
  <c r="X1479" i="10"/>
  <c r="S1479" i="10"/>
  <c r="S461" i="10"/>
  <c r="X461" i="10"/>
  <c r="S469" i="10"/>
  <c r="X469" i="10"/>
  <c r="X501" i="10"/>
  <c r="S501" i="10"/>
  <c r="X533" i="10"/>
  <c r="S533" i="10"/>
  <c r="S621" i="10"/>
  <c r="X621" i="10"/>
  <c r="S653" i="10"/>
  <c r="X653" i="10"/>
  <c r="O677" i="10"/>
  <c r="X749" i="10"/>
  <c r="S749" i="10"/>
  <c r="S757" i="10"/>
  <c r="X757" i="10"/>
  <c r="O773" i="10"/>
  <c r="X837" i="10"/>
  <c r="S837" i="10"/>
  <c r="O845" i="10"/>
  <c r="S901" i="10"/>
  <c r="X901" i="10"/>
  <c r="O917" i="10"/>
  <c r="O1045" i="10"/>
  <c r="O1221" i="10"/>
  <c r="S1285" i="10"/>
  <c r="X1285" i="10"/>
  <c r="X1349" i="10"/>
  <c r="S1349" i="10"/>
  <c r="X1478" i="10"/>
  <c r="S1478" i="10"/>
  <c r="S558" i="10"/>
  <c r="X558" i="10"/>
  <c r="S662" i="10"/>
  <c r="X662" i="10"/>
  <c r="O742" i="10"/>
  <c r="S886" i="10"/>
  <c r="X886" i="10"/>
  <c r="S902" i="10"/>
  <c r="X902" i="10"/>
  <c r="X1014" i="10"/>
  <c r="S1014" i="10"/>
  <c r="O1246" i="10"/>
  <c r="X1254" i="10"/>
  <c r="S1254" i="10"/>
  <c r="O1302" i="10"/>
  <c r="X1318" i="10"/>
  <c r="S1318" i="10"/>
  <c r="O1326" i="10"/>
  <c r="X1390" i="10"/>
  <c r="S1390" i="10"/>
  <c r="S696" i="10"/>
  <c r="X696" i="10"/>
  <c r="X1112" i="10"/>
  <c r="S1112" i="10"/>
  <c r="O1128" i="10"/>
  <c r="O1176" i="10"/>
  <c r="X1208" i="10"/>
  <c r="S1208" i="10"/>
  <c r="X1328" i="10"/>
  <c r="S1328" i="10"/>
  <c r="X1392" i="10"/>
  <c r="S1392" i="10"/>
  <c r="X705" i="10"/>
  <c r="S705" i="10"/>
  <c r="O777" i="10"/>
  <c r="O1033" i="10"/>
  <c r="S1505" i="10"/>
  <c r="X1505" i="10"/>
  <c r="O603" i="10"/>
  <c r="O1003" i="10"/>
  <c r="O1491" i="10"/>
  <c r="X1209" i="10"/>
  <c r="S1209" i="10"/>
  <c r="S715" i="10"/>
  <c r="X715" i="10"/>
  <c r="O1307" i="10"/>
  <c r="O1387" i="10"/>
  <c r="S1509" i="10"/>
  <c r="X1509" i="10"/>
  <c r="S1493" i="10"/>
  <c r="X1493" i="10"/>
  <c r="S1477" i="10"/>
  <c r="X1477" i="10"/>
  <c r="S1470" i="10"/>
  <c r="X1470" i="10"/>
  <c r="X591" i="10"/>
  <c r="S591" i="10"/>
  <c r="S743" i="10"/>
  <c r="X743" i="10"/>
  <c r="X775" i="10"/>
  <c r="S775" i="10"/>
  <c r="X887" i="10"/>
  <c r="S887" i="10"/>
  <c r="O983" i="10"/>
  <c r="X1071" i="10"/>
  <c r="S1071" i="10"/>
  <c r="X1103" i="10"/>
  <c r="S1103" i="10"/>
  <c r="O1143" i="10"/>
  <c r="O1167" i="10"/>
  <c r="S1207" i="10"/>
  <c r="X1207" i="10"/>
  <c r="X1231" i="10"/>
  <c r="S1231" i="10"/>
  <c r="X1288" i="10"/>
  <c r="S1288" i="10"/>
  <c r="S1483" i="10"/>
  <c r="X1483" i="10"/>
  <c r="X729" i="10"/>
  <c r="S729" i="10"/>
  <c r="X769" i="10"/>
  <c r="S769" i="10"/>
  <c r="X913" i="10"/>
  <c r="S913" i="10"/>
  <c r="S1489" i="10"/>
  <c r="X1489" i="10"/>
  <c r="S435" i="10"/>
  <c r="X435" i="10"/>
  <c r="O515" i="10"/>
  <c r="X571" i="10"/>
  <c r="S571" i="10"/>
  <c r="S931" i="10"/>
  <c r="X931" i="10"/>
  <c r="O1267" i="10"/>
  <c r="O1299" i="10"/>
  <c r="S1339" i="10"/>
  <c r="X1339" i="10"/>
  <c r="O1379" i="10"/>
  <c r="S1097" i="10"/>
  <c r="X1097" i="10"/>
  <c r="O1452" i="10"/>
  <c r="O491" i="10"/>
  <c r="O995" i="10"/>
  <c r="O1363" i="10"/>
  <c r="X562" i="10"/>
  <c r="S562" i="10"/>
  <c r="X594" i="10"/>
  <c r="S594" i="10"/>
  <c r="X658" i="10"/>
  <c r="S658" i="10"/>
  <c r="S698" i="10"/>
  <c r="X698" i="10"/>
  <c r="O738" i="10"/>
  <c r="O826" i="10"/>
  <c r="X890" i="10"/>
  <c r="S890" i="10"/>
  <c r="X1018" i="10"/>
  <c r="S1018" i="10"/>
  <c r="O1082" i="10"/>
  <c r="O1154" i="10"/>
  <c r="X1178" i="10"/>
  <c r="S1178" i="10"/>
  <c r="O1186" i="10"/>
  <c r="X1202" i="10"/>
  <c r="S1202" i="10"/>
  <c r="O1330" i="10"/>
  <c r="S1378" i="10"/>
  <c r="X1378" i="10"/>
  <c r="S1448" i="10"/>
  <c r="X1448" i="10"/>
  <c r="S693" i="10"/>
  <c r="X693" i="10"/>
  <c r="X741" i="10"/>
  <c r="S741" i="10"/>
  <c r="S829" i="10"/>
  <c r="X829" i="10"/>
  <c r="S949" i="10"/>
  <c r="X949" i="10"/>
  <c r="X1125" i="10"/>
  <c r="S1125" i="10"/>
  <c r="S918" i="10"/>
  <c r="X918" i="10"/>
  <c r="X529" i="10"/>
  <c r="S529" i="10"/>
  <c r="X945" i="10"/>
  <c r="S945" i="10"/>
  <c r="S1458" i="10"/>
  <c r="X1458" i="10"/>
  <c r="O1504" i="10"/>
  <c r="O468" i="10"/>
  <c r="X500" i="10"/>
  <c r="S500" i="10"/>
  <c r="S532" i="10"/>
  <c r="X532" i="10"/>
  <c r="O620" i="10"/>
  <c r="O652" i="10"/>
  <c r="O676" i="10"/>
  <c r="O684" i="10"/>
  <c r="X724" i="10"/>
  <c r="S724" i="10"/>
  <c r="O748" i="10"/>
  <c r="S756" i="10"/>
  <c r="X756" i="10"/>
  <c r="O772" i="10"/>
  <c r="X788" i="10"/>
  <c r="S788" i="10"/>
  <c r="O812" i="10"/>
  <c r="O844" i="10"/>
  <c r="O1044" i="10"/>
  <c r="O1068" i="10"/>
  <c r="O1172" i="10"/>
  <c r="X1228" i="10"/>
  <c r="S1228" i="10"/>
  <c r="O1292" i="10"/>
  <c r="O1324" i="10"/>
  <c r="O1332" i="10"/>
  <c r="O1380" i="10"/>
  <c r="S1455" i="10"/>
  <c r="X1455" i="10"/>
  <c r="O1439" i="10"/>
  <c r="O486" i="10"/>
  <c r="O686" i="10"/>
  <c r="X718" i="10"/>
  <c r="S718" i="10"/>
  <c r="O966" i="10"/>
  <c r="O1022" i="10"/>
  <c r="O1086" i="10"/>
  <c r="O1206" i="10"/>
  <c r="O1222" i="10"/>
  <c r="O1366" i="10"/>
  <c r="O1382" i="10"/>
  <c r="X488" i="10"/>
  <c r="S488" i="10"/>
  <c r="O640" i="10"/>
  <c r="X1152" i="10"/>
  <c r="S1152" i="10"/>
  <c r="X1192" i="10"/>
  <c r="S1192" i="10"/>
  <c r="X1304" i="10"/>
  <c r="S1304" i="10"/>
  <c r="O1320" i="10"/>
  <c r="O1081" i="10"/>
  <c r="O595" i="10"/>
  <c r="O947" i="10"/>
  <c r="O1235" i="10"/>
  <c r="O1291" i="10"/>
  <c r="O1511" i="10"/>
  <c r="O1440" i="10"/>
  <c r="O1408" i="10"/>
  <c r="O549" i="10"/>
  <c r="S709" i="10"/>
  <c r="X709" i="10"/>
  <c r="S973" i="10"/>
  <c r="X973" i="10"/>
  <c r="O981" i="10"/>
  <c r="O1005" i="10"/>
  <c r="O1037" i="10"/>
  <c r="O1061" i="10"/>
  <c r="O1093" i="10"/>
  <c r="O1189" i="10"/>
  <c r="O1197" i="10"/>
  <c r="O1229" i="10"/>
  <c r="O1237" i="10"/>
  <c r="O1502" i="10"/>
  <c r="O1431" i="10"/>
  <c r="O1415" i="10"/>
  <c r="S462" i="10"/>
  <c r="X462" i="10"/>
  <c r="O630" i="10"/>
  <c r="O646" i="10"/>
  <c r="O838" i="10"/>
  <c r="O1134" i="10"/>
  <c r="S1166" i="10"/>
  <c r="X1166" i="10"/>
  <c r="O1374" i="10"/>
  <c r="O496" i="10"/>
  <c r="S520" i="10"/>
  <c r="X520" i="10"/>
  <c r="X672" i="10"/>
  <c r="S672" i="10"/>
  <c r="O768" i="10"/>
  <c r="S960" i="10"/>
  <c r="X960" i="10"/>
  <c r="O1000" i="10"/>
  <c r="O1056" i="10"/>
  <c r="X1144" i="10"/>
  <c r="S1144" i="10"/>
  <c r="O1360" i="10"/>
  <c r="O1523" i="10"/>
  <c r="O457" i="10"/>
  <c r="O897" i="10"/>
  <c r="O555" i="10"/>
  <c r="O651" i="10"/>
  <c r="O937" i="10"/>
  <c r="O1161" i="10"/>
  <c r="O1313" i="10"/>
  <c r="O619" i="10"/>
  <c r="O867" i="10"/>
  <c r="O963" i="10"/>
  <c r="O1347" i="10"/>
  <c r="O1454" i="10"/>
  <c r="O527" i="10"/>
  <c r="O551" i="10"/>
  <c r="O615" i="10"/>
  <c r="O623" i="10"/>
  <c r="O679" i="10"/>
  <c r="O783" i="10"/>
  <c r="O831" i="10"/>
  <c r="O879" i="10"/>
  <c r="S927" i="10"/>
  <c r="X927" i="10"/>
  <c r="O1055" i="10"/>
  <c r="O1063" i="10"/>
  <c r="O1135" i="10"/>
  <c r="O1199" i="10"/>
  <c r="O1215" i="10"/>
  <c r="O1287" i="10"/>
  <c r="O1343" i="10"/>
  <c r="O1492" i="10"/>
  <c r="O1476" i="10"/>
  <c r="O448" i="10"/>
  <c r="O472" i="10"/>
  <c r="O552" i="10"/>
  <c r="O912" i="10"/>
  <c r="O1224" i="10"/>
  <c r="O475" i="10"/>
  <c r="O763" i="10"/>
  <c r="O1019" i="10"/>
  <c r="O1067" i="10"/>
  <c r="O1115" i="10"/>
  <c r="O1256" i="10"/>
  <c r="O601" i="10"/>
  <c r="O649" i="10"/>
  <c r="O793" i="10"/>
  <c r="O579" i="10"/>
  <c r="O635" i="10"/>
  <c r="O779" i="10"/>
  <c r="O1420" i="10"/>
  <c r="O545" i="10"/>
  <c r="O641" i="10"/>
  <c r="S1297" i="10"/>
  <c r="X1297" i="10"/>
  <c r="O1043" i="10"/>
  <c r="O1323" i="10"/>
  <c r="O1522" i="10"/>
  <c r="X1435" i="10"/>
  <c r="S1435" i="10"/>
  <c r="O1427" i="10"/>
  <c r="O458" i="10"/>
  <c r="O474" i="10"/>
  <c r="O570" i="10"/>
  <c r="O634" i="10"/>
  <c r="X762" i="10"/>
  <c r="S762" i="10"/>
  <c r="O850" i="10"/>
  <c r="O858" i="10"/>
  <c r="O1050" i="10"/>
  <c r="O1066" i="10"/>
  <c r="O1210" i="10"/>
  <c r="O1234" i="10"/>
  <c r="O1354" i="10"/>
  <c r="O1370" i="10"/>
  <c r="X1233" i="10"/>
  <c r="S1233" i="10"/>
  <c r="S437" i="10"/>
  <c r="X437" i="10"/>
  <c r="S725" i="10"/>
  <c r="X725" i="10"/>
  <c r="X885" i="10"/>
  <c r="S885" i="10"/>
  <c r="O1157" i="10"/>
  <c r="S1301" i="10"/>
  <c r="X1301" i="10"/>
  <c r="X1341" i="10"/>
  <c r="S1341" i="10"/>
  <c r="X1381" i="10"/>
  <c r="S1381" i="10"/>
  <c r="X1510" i="10"/>
  <c r="S1510" i="10"/>
  <c r="X782" i="10"/>
  <c r="S782" i="10"/>
  <c r="S1046" i="10"/>
  <c r="X1046" i="10"/>
  <c r="S1110" i="10"/>
  <c r="X1110" i="10"/>
  <c r="S1342" i="10"/>
  <c r="X1342" i="10"/>
  <c r="S792" i="10"/>
  <c r="X792" i="10"/>
  <c r="X633" i="10"/>
  <c r="S633" i="10"/>
  <c r="S467" i="10"/>
  <c r="X467" i="10"/>
  <c r="X523" i="10"/>
  <c r="S523" i="10"/>
  <c r="S1501" i="10"/>
  <c r="X1501" i="10"/>
  <c r="X1465" i="10"/>
  <c r="S1465" i="10"/>
  <c r="S740" i="10"/>
  <c r="X740" i="10"/>
  <c r="S820" i="10"/>
  <c r="X820" i="10"/>
  <c r="O948" i="10"/>
  <c r="S1052" i="10"/>
  <c r="X1052" i="10"/>
  <c r="S1076" i="10"/>
  <c r="X1076" i="10"/>
  <c r="O1116" i="10"/>
  <c r="O1156" i="10"/>
  <c r="S1188" i="10"/>
  <c r="X1188" i="10"/>
  <c r="S1212" i="10"/>
  <c r="X1212" i="10"/>
  <c r="X1396" i="10"/>
  <c r="S1396" i="10"/>
  <c r="S734" i="10"/>
  <c r="X734" i="10"/>
  <c r="S910" i="10"/>
  <c r="X910" i="10"/>
  <c r="S1118" i="10"/>
  <c r="X1118" i="10"/>
  <c r="X680" i="10"/>
  <c r="S680" i="10"/>
  <c r="O459" i="10"/>
  <c r="S643" i="10"/>
  <c r="X643" i="10"/>
  <c r="S851" i="10"/>
  <c r="X851" i="10"/>
  <c r="X1211" i="10"/>
  <c r="S1211" i="10"/>
  <c r="X1275" i="10"/>
  <c r="S1275" i="10"/>
  <c r="S1432" i="10"/>
  <c r="X1432" i="10"/>
  <c r="S477" i="10"/>
  <c r="X477" i="10"/>
  <c r="X509" i="10"/>
  <c r="S509" i="10"/>
  <c r="O925" i="10"/>
  <c r="X1165" i="10"/>
  <c r="S1165" i="10"/>
  <c r="O1463" i="10"/>
  <c r="O678" i="10"/>
  <c r="X1184" i="10"/>
  <c r="S1184" i="10"/>
  <c r="O817" i="10"/>
  <c r="S1410" i="10"/>
  <c r="X1410" i="10"/>
  <c r="O604" i="10"/>
  <c r="O636" i="10"/>
  <c r="X972" i="10"/>
  <c r="S972" i="10"/>
  <c r="O988" i="10"/>
  <c r="O1472" i="10"/>
  <c r="O1441" i="10"/>
  <c r="O1409" i="10"/>
  <c r="O516" i="10"/>
  <c r="O548" i="10"/>
  <c r="O612" i="10"/>
  <c r="O908" i="10"/>
  <c r="O980" i="10"/>
  <c r="O1036" i="10"/>
  <c r="O1140" i="10"/>
  <c r="O1220" i="10"/>
  <c r="O1252" i="10"/>
  <c r="O1518" i="10"/>
  <c r="O470" i="10"/>
  <c r="O502" i="10"/>
  <c r="O702" i="10"/>
  <c r="O774" i="10"/>
  <c r="O790" i="10"/>
  <c r="O878" i="10"/>
  <c r="O950" i="10"/>
  <c r="O1054" i="10"/>
  <c r="O1453" i="10"/>
  <c r="O688" i="10"/>
  <c r="O704" i="10"/>
  <c r="O784" i="10"/>
  <c r="O928" i="10"/>
  <c r="O1008" i="10"/>
  <c r="O1104" i="10"/>
  <c r="O1136" i="10"/>
  <c r="O1168" i="10"/>
  <c r="O1475" i="10"/>
  <c r="O465" i="10"/>
  <c r="O785" i="10"/>
  <c r="O1497" i="10"/>
  <c r="O1418" i="10"/>
  <c r="O507" i="10"/>
  <c r="O707" i="10"/>
  <c r="O899" i="10"/>
  <c r="O1099" i="10"/>
  <c r="O1219" i="10"/>
  <c r="O1495" i="10"/>
  <c r="O1456" i="10"/>
  <c r="O453" i="10"/>
  <c r="O525" i="10"/>
  <c r="O541" i="10"/>
  <c r="O557" i="10"/>
  <c r="O581" i="10"/>
  <c r="O589" i="10"/>
  <c r="O613" i="10"/>
  <c r="O645" i="10"/>
  <c r="O669" i="10"/>
  <c r="O781" i="10"/>
  <c r="O877" i="10"/>
  <c r="O909" i="10"/>
  <c r="O933" i="10"/>
  <c r="O965" i="10"/>
  <c r="O1053" i="10"/>
  <c r="O1101" i="10"/>
  <c r="O1133" i="10"/>
  <c r="O1149" i="10"/>
  <c r="O1261" i="10"/>
  <c r="O694" i="10"/>
  <c r="O710" i="10"/>
  <c r="O830" i="10"/>
  <c r="O1006" i="10"/>
  <c r="X1126" i="10"/>
  <c r="S1126" i="10"/>
  <c r="O1182" i="10"/>
  <c r="S1469" i="10"/>
  <c r="X1469" i="10"/>
  <c r="O608" i="10"/>
  <c r="X656" i="10"/>
  <c r="S656" i="10"/>
  <c r="S561" i="10"/>
  <c r="X561" i="10"/>
  <c r="X665" i="10"/>
  <c r="S665" i="10"/>
  <c r="S699" i="10"/>
  <c r="X699" i="10"/>
  <c r="O907" i="10"/>
  <c r="O736" i="10"/>
  <c r="O1171" i="10"/>
  <c r="O543" i="10"/>
  <c r="S559" i="10"/>
  <c r="X559" i="10"/>
  <c r="S639" i="10"/>
  <c r="X639" i="10"/>
  <c r="O815" i="10"/>
  <c r="O839" i="10"/>
  <c r="O847" i="10"/>
  <c r="O935" i="10"/>
  <c r="O943" i="10"/>
  <c r="O999" i="10"/>
  <c r="O1007" i="10"/>
  <c r="O1151" i="10"/>
  <c r="O1159" i="10"/>
  <c r="O1183" i="10"/>
  <c r="O1191" i="10"/>
  <c r="O1247" i="10"/>
  <c r="S1319" i="10"/>
  <c r="X1319" i="10"/>
  <c r="O1327" i="10"/>
  <c r="X1516" i="10"/>
  <c r="S1516" i="10"/>
  <c r="O1437" i="10"/>
  <c r="O712" i="10"/>
  <c r="S1160" i="10"/>
  <c r="X1160" i="10"/>
  <c r="O689" i="10"/>
  <c r="S889" i="10"/>
  <c r="X889" i="10"/>
  <c r="O1305" i="10"/>
  <c r="O1377" i="10"/>
  <c r="S1442" i="10"/>
  <c r="X1442" i="10"/>
  <c r="O1251" i="10"/>
  <c r="O728" i="10"/>
  <c r="X1515" i="10"/>
  <c r="S1515" i="10"/>
  <c r="O977" i="10"/>
  <c r="O1137" i="10"/>
  <c r="O1241" i="10"/>
  <c r="O1147" i="10"/>
  <c r="O609" i="10"/>
  <c r="O1017" i="10"/>
  <c r="O547" i="10"/>
  <c r="O939" i="10"/>
  <c r="O1467" i="10"/>
  <c r="O466" i="10"/>
  <c r="O602" i="10"/>
  <c r="O626" i="10"/>
  <c r="O682" i="10"/>
  <c r="O810" i="10"/>
  <c r="S882" i="10"/>
  <c r="X882" i="10"/>
  <c r="X938" i="10"/>
  <c r="S938" i="10"/>
  <c r="O946" i="10"/>
  <c r="O986" i="10"/>
  <c r="O1010" i="10"/>
  <c r="X1042" i="10"/>
  <c r="S1042" i="10"/>
  <c r="O1098" i="10"/>
  <c r="O1266" i="10"/>
  <c r="O1290" i="10"/>
  <c r="O1362" i="10"/>
  <c r="Y542" i="22"/>
  <c r="AF542" i="22" s="1"/>
  <c r="Y532" i="22"/>
  <c r="AF532" i="22" s="1"/>
  <c r="Z523" i="22"/>
  <c r="AG523" i="22" s="1"/>
  <c r="X1479" i="22"/>
  <c r="AE1479" i="22" s="1"/>
  <c r="X708" i="22"/>
  <c r="AE708" i="22" s="1"/>
  <c r="V1428" i="22"/>
  <c r="AC1428" i="22" s="1"/>
  <c r="Z1083" i="22"/>
  <c r="AG1083" i="22" s="1"/>
  <c r="V1183" i="22"/>
  <c r="AC1183" i="22" s="1"/>
  <c r="W1207" i="22"/>
  <c r="AD1207" i="22" s="1"/>
  <c r="V555" i="22"/>
  <c r="AC555" i="22" s="1"/>
  <c r="W650" i="22"/>
  <c r="AD650" i="22" s="1"/>
  <c r="U774" i="22"/>
  <c r="X1517" i="22"/>
  <c r="AE1517" i="22" s="1"/>
  <c r="X1491" i="22"/>
  <c r="AE1491" i="22" s="1"/>
  <c r="X700" i="22"/>
  <c r="AE700" i="22" s="1"/>
  <c r="W631" i="22"/>
  <c r="AD631" i="22" s="1"/>
  <c r="V582" i="22"/>
  <c r="AC582" i="22" s="1"/>
  <c r="Z498" i="22"/>
  <c r="AG498" i="22" s="1"/>
  <c r="Z674" i="22"/>
  <c r="AG674" i="22" s="1"/>
  <c r="Z709" i="22"/>
  <c r="AG709" i="22" s="1"/>
  <c r="Y472" i="22"/>
  <c r="AF472" i="22" s="1"/>
  <c r="Z607" i="22"/>
  <c r="AG607" i="22" s="1"/>
  <c r="V712" i="22"/>
  <c r="AC712" i="22" s="1"/>
  <c r="V1178" i="22"/>
  <c r="AC1178" i="22" s="1"/>
  <c r="Z1184" i="22"/>
  <c r="AG1184" i="22" s="1"/>
  <c r="Y847" i="22"/>
  <c r="AF847" i="22" s="1"/>
  <c r="U1338" i="22"/>
  <c r="X1349" i="22"/>
  <c r="AE1349" i="22" s="1"/>
  <c r="X1111" i="22"/>
  <c r="AE1111" i="22" s="1"/>
  <c r="V1043" i="22"/>
  <c r="AC1043" i="22" s="1"/>
  <c r="Y1009" i="22"/>
  <c r="AF1009" i="22" s="1"/>
  <c r="U1006" i="22"/>
  <c r="V934" i="22"/>
  <c r="AC934" i="22" s="1"/>
  <c r="U873" i="22"/>
  <c r="U674" i="22"/>
  <c r="U616" i="22"/>
  <c r="U733" i="22"/>
  <c r="W527" i="22"/>
  <c r="AD527" i="22" s="1"/>
  <c r="Y871" i="22"/>
  <c r="AF871" i="22" s="1"/>
  <c r="V778" i="22"/>
  <c r="AC778" i="22" s="1"/>
  <c r="V1193" i="22"/>
  <c r="AC1193" i="22" s="1"/>
  <c r="X1456" i="22"/>
  <c r="AE1456" i="22" s="1"/>
  <c r="V1370" i="22"/>
  <c r="AC1370" i="22" s="1"/>
  <c r="U1334" i="22"/>
  <c r="W1313" i="22"/>
  <c r="AD1313" i="22" s="1"/>
  <c r="Y1294" i="22"/>
  <c r="AF1294" i="22" s="1"/>
  <c r="V1288" i="22"/>
  <c r="AC1288" i="22" s="1"/>
  <c r="U1198" i="22"/>
  <c r="W1186" i="22"/>
  <c r="AD1186" i="22" s="1"/>
  <c r="X1147" i="22"/>
  <c r="AE1147" i="22" s="1"/>
  <c r="Y1103" i="22"/>
  <c r="AF1103" i="22" s="1"/>
  <c r="X1110" i="22"/>
  <c r="AE1110" i="22" s="1"/>
  <c r="Z1041" i="22"/>
  <c r="AG1041" i="22" s="1"/>
  <c r="Z976" i="22"/>
  <c r="AG976" i="22" s="1"/>
  <c r="W968" i="22"/>
  <c r="AD968" i="22" s="1"/>
  <c r="V879" i="22"/>
  <c r="AC879" i="22" s="1"/>
  <c r="V855" i="22"/>
  <c r="AC855" i="22" s="1"/>
  <c r="U830" i="22"/>
  <c r="Z805" i="22"/>
  <c r="AG805" i="22" s="1"/>
  <c r="U874" i="22"/>
  <c r="Y708" i="22"/>
  <c r="AF708" i="22" s="1"/>
  <c r="Y697" i="22"/>
  <c r="AF697" i="22" s="1"/>
  <c r="X656" i="22"/>
  <c r="AE656" i="22" s="1"/>
  <c r="U601" i="22"/>
  <c r="U1008" i="22"/>
  <c r="AB1008" i="22" s="1"/>
  <c r="W955" i="22"/>
  <c r="AD955" i="22" s="1"/>
  <c r="X758" i="22"/>
  <c r="AE758" i="22" s="1"/>
  <c r="Y1150" i="22"/>
  <c r="AF1150" i="22" s="1"/>
  <c r="U676" i="22"/>
  <c r="Y615" i="22"/>
  <c r="AF615" i="22" s="1"/>
  <c r="X1489" i="22"/>
  <c r="AE1489" i="22" s="1"/>
  <c r="X1418" i="22"/>
  <c r="AE1418" i="22" s="1"/>
  <c r="V1284" i="22"/>
  <c r="AC1284" i="22" s="1"/>
  <c r="U1104" i="22"/>
  <c r="V925" i="22"/>
  <c r="AC925" i="22" s="1"/>
  <c r="W809" i="22"/>
  <c r="AD809" i="22" s="1"/>
  <c r="X1472" i="22"/>
  <c r="AE1472" i="22" s="1"/>
  <c r="Z1156" i="22"/>
  <c r="AG1156" i="22" s="1"/>
  <c r="V1468" i="22"/>
  <c r="AC1468" i="22" s="1"/>
  <c r="U1460" i="22"/>
  <c r="Z1485" i="22"/>
  <c r="AG1485" i="22" s="1"/>
  <c r="Y1493" i="22"/>
  <c r="AF1493" i="22" s="1"/>
  <c r="U1488" i="22"/>
  <c r="Y1494" i="22"/>
  <c r="AF1494" i="22" s="1"/>
  <c r="Y1482" i="22"/>
  <c r="AF1482" i="22" s="1"/>
  <c r="U1302" i="22"/>
  <c r="W1255" i="22"/>
  <c r="AD1255" i="22" s="1"/>
  <c r="Y1234" i="22"/>
  <c r="AF1234" i="22" s="1"/>
  <c r="V1187" i="22"/>
  <c r="AC1187" i="22" s="1"/>
  <c r="Y990" i="22"/>
  <c r="AF990" i="22" s="1"/>
  <c r="Y965" i="22"/>
  <c r="AF965" i="22" s="1"/>
  <c r="V953" i="22"/>
  <c r="AC953" i="22" s="1"/>
  <c r="V957" i="22"/>
  <c r="AC957" i="22" s="1"/>
  <c r="V856" i="22"/>
  <c r="AC856" i="22" s="1"/>
  <c r="W876" i="22"/>
  <c r="AD876" i="22" s="1"/>
  <c r="Y858" i="22"/>
  <c r="AF858" i="22" s="1"/>
  <c r="Y844" i="22"/>
  <c r="AF844" i="22" s="1"/>
  <c r="V874" i="22"/>
  <c r="AC874" i="22" s="1"/>
  <c r="W638" i="22"/>
  <c r="AD638" i="22" s="1"/>
  <c r="X623" i="22"/>
  <c r="AE623" i="22" s="1"/>
  <c r="W533" i="22"/>
  <c r="AD533" i="22" s="1"/>
  <c r="X517" i="22"/>
  <c r="AE517" i="22" s="1"/>
  <c r="Z1228" i="22"/>
  <c r="AG1228" i="22" s="1"/>
  <c r="V792" i="22"/>
  <c r="AC792" i="22" s="1"/>
  <c r="Z519" i="22"/>
  <c r="AG519" i="22" s="1"/>
  <c r="Z1113" i="22"/>
  <c r="AG1113" i="22" s="1"/>
  <c r="Y1143" i="22"/>
  <c r="AF1143" i="22" s="1"/>
  <c r="Z1070" i="22"/>
  <c r="AG1070" i="22" s="1"/>
  <c r="X1454" i="22"/>
  <c r="AE1454" i="22" s="1"/>
  <c r="W1351" i="22"/>
  <c r="AD1351" i="22" s="1"/>
  <c r="W1292" i="22"/>
  <c r="AD1292" i="22" s="1"/>
  <c r="W1468" i="22"/>
  <c r="AD1468" i="22" s="1"/>
  <c r="X1511" i="22"/>
  <c r="AE1511" i="22" s="1"/>
  <c r="Y1484" i="22"/>
  <c r="AF1484" i="22" s="1"/>
  <c r="U1396" i="22"/>
  <c r="U1314" i="22"/>
  <c r="Y1257" i="22"/>
  <c r="AF1257" i="22" s="1"/>
  <c r="V1251" i="22"/>
  <c r="AC1251" i="22" s="1"/>
  <c r="W1229" i="22"/>
  <c r="AD1229" i="22" s="1"/>
  <c r="U1199" i="22"/>
  <c r="Y1193" i="22"/>
  <c r="AF1193" i="22" s="1"/>
  <c r="U1154" i="22"/>
  <c r="W1070" i="22"/>
  <c r="AD1070" i="22" s="1"/>
  <c r="Z1058" i="22"/>
  <c r="AG1058" i="22" s="1"/>
  <c r="X1052" i="22"/>
  <c r="AE1052" i="22" s="1"/>
  <c r="U1038" i="22"/>
  <c r="U1002" i="22"/>
  <c r="U954" i="22"/>
  <c r="Y902" i="22"/>
  <c r="AF902" i="22" s="1"/>
  <c r="U659" i="22"/>
  <c r="Z529" i="22"/>
  <c r="AG529" i="22" s="1"/>
  <c r="V477" i="22"/>
  <c r="AC477" i="22" s="1"/>
  <c r="V461" i="22"/>
  <c r="AC461" i="22" s="1"/>
  <c r="Y489" i="22"/>
  <c r="AF489" i="22" s="1"/>
  <c r="X1438" i="22"/>
  <c r="AE1438" i="22" s="1"/>
  <c r="U1504" i="22"/>
  <c r="U1144" i="22"/>
  <c r="AB1144" i="22" s="1"/>
  <c r="W927" i="22"/>
  <c r="AD927" i="22" s="1"/>
  <c r="X863" i="22"/>
  <c r="AE863" i="22" s="1"/>
  <c r="Z518" i="22"/>
  <c r="AG518" i="22" s="1"/>
  <c r="W838" i="22"/>
  <c r="AD838" i="22" s="1"/>
  <c r="U1508" i="22"/>
  <c r="AB1508" i="22" s="1"/>
  <c r="X637" i="22"/>
  <c r="AE637" i="22" s="1"/>
  <c r="W1256" i="22"/>
  <c r="AD1256" i="22" s="1"/>
  <c r="V1204" i="22"/>
  <c r="AC1204" i="22" s="1"/>
  <c r="Z1155" i="22"/>
  <c r="AG1155" i="22" s="1"/>
  <c r="V1449" i="22"/>
  <c r="AC1449" i="22" s="1"/>
  <c r="Y1309" i="22"/>
  <c r="AF1309" i="22" s="1"/>
  <c r="Z1108" i="22"/>
  <c r="AG1108" i="22" s="1"/>
  <c r="W1094" i="22"/>
  <c r="AD1094" i="22" s="1"/>
  <c r="Y998" i="22"/>
  <c r="AF998" i="22" s="1"/>
  <c r="Y1015" i="22"/>
  <c r="AF1015" i="22" s="1"/>
  <c r="Z929" i="22"/>
  <c r="AG929" i="22" s="1"/>
  <c r="W938" i="22"/>
  <c r="AD938" i="22" s="1"/>
  <c r="Y886" i="22"/>
  <c r="AF886" i="22" s="1"/>
  <c r="X775" i="22"/>
  <c r="AE775" i="22" s="1"/>
  <c r="Y704" i="22"/>
  <c r="AF704" i="22" s="1"/>
  <c r="Y644" i="22"/>
  <c r="AF644" i="22" s="1"/>
  <c r="X586" i="22"/>
  <c r="AE586" i="22" s="1"/>
  <c r="W561" i="22"/>
  <c r="AD561" i="22" s="1"/>
  <c r="V512" i="22"/>
  <c r="AC512" i="22" s="1"/>
  <c r="V504" i="22"/>
  <c r="AC504" i="22" s="1"/>
  <c r="V488" i="22"/>
  <c r="AC488" i="22" s="1"/>
  <c r="V1516" i="22"/>
  <c r="AC1516" i="22" s="1"/>
  <c r="U725" i="22"/>
  <c r="AB725" i="22" s="1"/>
  <c r="W1073" i="22"/>
  <c r="AD1073" i="22" s="1"/>
  <c r="W1049" i="22"/>
  <c r="AD1049" i="22" s="1"/>
  <c r="Z641" i="22"/>
  <c r="AG641" i="22" s="1"/>
  <c r="U1031" i="22"/>
  <c r="AB1031" i="22" s="1"/>
  <c r="Z972" i="22"/>
  <c r="AG972" i="22" s="1"/>
  <c r="Z592" i="22"/>
  <c r="AG592" i="22" s="1"/>
  <c r="V485" i="22"/>
  <c r="AC485" i="22" s="1"/>
  <c r="U1087" i="22"/>
  <c r="AB1087" i="22" s="1"/>
  <c r="Y1421" i="22"/>
  <c r="AF1421" i="22" s="1"/>
  <c r="V1414" i="22"/>
  <c r="AC1414" i="22" s="1"/>
  <c r="X1335" i="22"/>
  <c r="AE1335" i="22" s="1"/>
  <c r="V1188" i="22"/>
  <c r="AC1188" i="22" s="1"/>
  <c r="Z1065" i="22"/>
  <c r="AG1065" i="22" s="1"/>
  <c r="V899" i="22"/>
  <c r="AC899" i="22" s="1"/>
  <c r="Z1393" i="22"/>
  <c r="AG1393" i="22" s="1"/>
  <c r="X1387" i="22"/>
  <c r="AE1387" i="22" s="1"/>
  <c r="Z1332" i="22"/>
  <c r="AG1332" i="22" s="1"/>
  <c r="U1325" i="22"/>
  <c r="W1317" i="22"/>
  <c r="AD1317" i="22" s="1"/>
  <c r="V1209" i="22"/>
  <c r="AC1209" i="22" s="1"/>
  <c r="Z1122" i="22"/>
  <c r="AG1122" i="22" s="1"/>
  <c r="W1096" i="22"/>
  <c r="AD1096" i="22" s="1"/>
  <c r="X1046" i="22"/>
  <c r="AE1046" i="22" s="1"/>
  <c r="Y1020" i="22"/>
  <c r="AF1020" i="22" s="1"/>
  <c r="X810" i="22"/>
  <c r="AE810" i="22" s="1"/>
  <c r="Y767" i="22"/>
  <c r="AF767" i="22" s="1"/>
  <c r="Y563" i="22"/>
  <c r="AF563" i="22" s="1"/>
  <c r="U800" i="22"/>
  <c r="Y593" i="22"/>
  <c r="AF593" i="22" s="1"/>
  <c r="W541" i="22"/>
  <c r="AD541" i="22" s="1"/>
  <c r="W516" i="22"/>
  <c r="AD516" i="22" s="1"/>
  <c r="W1449" i="22"/>
  <c r="AD1449" i="22" s="1"/>
  <c r="U1063" i="22"/>
  <c r="AB1063" i="22" s="1"/>
  <c r="X488" i="22"/>
  <c r="AE488" i="22" s="1"/>
  <c r="U1400" i="22"/>
  <c r="AB1400" i="22" s="1"/>
  <c r="U652" i="22"/>
  <c r="V1466" i="22"/>
  <c r="AC1466" i="22" s="1"/>
  <c r="Y1158" i="22"/>
  <c r="AF1158" i="22" s="1"/>
  <c r="Y671" i="22"/>
  <c r="AF671" i="22" s="1"/>
  <c r="V1411" i="22"/>
  <c r="AC1411" i="22" s="1"/>
  <c r="X1457" i="22"/>
  <c r="AE1457" i="22" s="1"/>
  <c r="X599" i="22"/>
  <c r="AE599" i="22" s="1"/>
  <c r="V731" i="22"/>
  <c r="AC731" i="22" s="1"/>
  <c r="W778" i="22"/>
  <c r="AD778" i="22" s="1"/>
  <c r="W1196" i="22"/>
  <c r="AD1196" i="22" s="1"/>
  <c r="V705" i="22"/>
  <c r="AC705" i="22" s="1"/>
  <c r="X587" i="22"/>
  <c r="AE587" i="22" s="1"/>
  <c r="Z568" i="22"/>
  <c r="AG568" i="22" s="1"/>
  <c r="V927" i="22"/>
  <c r="AC927" i="22" s="1"/>
  <c r="U728" i="22"/>
  <c r="AB728" i="22" s="1"/>
  <c r="W658" i="22"/>
  <c r="AD658" i="22" s="1"/>
  <c r="V1065" i="22"/>
  <c r="AC1065" i="22" s="1"/>
  <c r="U563" i="22"/>
  <c r="V817" i="22"/>
  <c r="AC817" i="22" s="1"/>
  <c r="V1337" i="22"/>
  <c r="AC1337" i="22" s="1"/>
  <c r="Z835" i="22"/>
  <c r="AG835" i="22" s="1"/>
  <c r="U1079" i="22"/>
  <c r="AB1079" i="22" s="1"/>
  <c r="X802" i="22"/>
  <c r="AE802" i="22" s="1"/>
  <c r="W761" i="22"/>
  <c r="AD761" i="22" s="1"/>
  <c r="Z716" i="22"/>
  <c r="AG716" i="22" s="1"/>
  <c r="Y548" i="22"/>
  <c r="AF548" i="22" s="1"/>
  <c r="Z504" i="22"/>
  <c r="AG504" i="22" s="1"/>
  <c r="W661" i="22"/>
  <c r="AD661" i="22" s="1"/>
  <c r="X801" i="22"/>
  <c r="AE801" i="22" s="1"/>
  <c r="Z560" i="22"/>
  <c r="AG560" i="22" s="1"/>
  <c r="V956" i="22"/>
  <c r="AC956" i="22" s="1"/>
  <c r="U618" i="22"/>
  <c r="U683" i="22"/>
  <c r="X936" i="22"/>
  <c r="AE936" i="22" s="1"/>
  <c r="X890" i="22"/>
  <c r="AE890" i="22" s="1"/>
  <c r="Z660" i="22"/>
  <c r="AG660" i="22" s="1"/>
  <c r="V560" i="22"/>
  <c r="AC560" i="22" s="1"/>
  <c r="X626" i="22"/>
  <c r="AE626" i="22" s="1"/>
  <c r="X639" i="22"/>
  <c r="AE639" i="22" s="1"/>
  <c r="U1024" i="22"/>
  <c r="AB1024" i="22" s="1"/>
  <c r="W539" i="22"/>
  <c r="AD539" i="22" s="1"/>
  <c r="Y1362" i="22"/>
  <c r="AF1362" i="22" s="1"/>
  <c r="Y591" i="22"/>
  <c r="AF591" i="22" s="1"/>
  <c r="V732" i="22"/>
  <c r="AC732" i="22" s="1"/>
  <c r="X981" i="22"/>
  <c r="AE981" i="22" s="1"/>
  <c r="U869" i="22"/>
  <c r="Z830" i="22"/>
  <c r="AG830" i="22" s="1"/>
  <c r="U593" i="22"/>
  <c r="U499" i="22"/>
  <c r="X1464" i="22"/>
  <c r="AE1464" i="22" s="1"/>
  <c r="U1304" i="22"/>
  <c r="U824" i="22"/>
  <c r="V1261" i="22"/>
  <c r="AC1261" i="22" s="1"/>
  <c r="W1043" i="22"/>
  <c r="AD1043" i="22" s="1"/>
  <c r="W942" i="22"/>
  <c r="X933" i="22"/>
  <c r="AE933" i="22" s="1"/>
  <c r="X732" i="22"/>
  <c r="AE732" i="22" s="1"/>
  <c r="U757" i="22"/>
  <c r="Y599" i="22"/>
  <c r="X473" i="22"/>
  <c r="AE473" i="22" s="1"/>
  <c r="Z810" i="22"/>
  <c r="AG810" i="22" s="1"/>
  <c r="U1094" i="22"/>
  <c r="V930" i="22"/>
  <c r="AC930" i="22" s="1"/>
  <c r="Z797" i="22"/>
  <c r="AG797" i="22" s="1"/>
  <c r="V894" i="22"/>
  <c r="AC894" i="22" s="1"/>
  <c r="Z1449" i="22"/>
  <c r="AG1449" i="22" s="1"/>
  <c r="Z1427" i="22"/>
  <c r="AG1427" i="22" s="1"/>
  <c r="V1266" i="22"/>
  <c r="AC1266" i="22" s="1"/>
  <c r="W1252" i="22"/>
  <c r="AD1252" i="22" s="1"/>
  <c r="V1131" i="22"/>
  <c r="AC1131" i="22" s="1"/>
  <c r="Z1082" i="22"/>
  <c r="AG1082" i="22" s="1"/>
  <c r="Z952" i="22"/>
  <c r="AG952" i="22" s="1"/>
  <c r="V775" i="22"/>
  <c r="AC775" i="22" s="1"/>
  <c r="W1383" i="22"/>
  <c r="AD1383" i="22" s="1"/>
  <c r="W1388" i="22"/>
  <c r="AD1388" i="22" s="1"/>
  <c r="W1035" i="22"/>
  <c r="AD1035" i="22" s="1"/>
  <c r="W824" i="22"/>
  <c r="AD824" i="22" s="1"/>
  <c r="Y579" i="22"/>
  <c r="AF579" i="22" s="1"/>
  <c r="Z472" i="22"/>
  <c r="AG472" i="22" s="1"/>
  <c r="X806" i="22"/>
  <c r="AE806" i="22" s="1"/>
  <c r="V1407" i="22"/>
  <c r="AC1407" i="22" s="1"/>
  <c r="Z1306" i="22"/>
  <c r="AG1306" i="22" s="1"/>
  <c r="U471" i="22"/>
  <c r="X1034" i="22"/>
  <c r="AE1034" i="22" s="1"/>
  <c r="Y1232" i="22"/>
  <c r="AF1232" i="22" s="1"/>
  <c r="Y1417" i="22"/>
  <c r="AF1417" i="22" s="1"/>
  <c r="Z1357" i="22"/>
  <c r="AG1357" i="22" s="1"/>
  <c r="U1246" i="22"/>
  <c r="AB1246" i="22" s="1"/>
  <c r="U1401" i="22"/>
  <c r="X1160" i="22"/>
  <c r="AE1160" i="22" s="1"/>
  <c r="V1497" i="22"/>
  <c r="AC1497" i="22" s="1"/>
  <c r="Z1382" i="22"/>
  <c r="AG1382" i="22" s="1"/>
  <c r="Z492" i="22"/>
  <c r="AG492" i="22" s="1"/>
  <c r="Z476" i="22"/>
  <c r="AG476" i="22" s="1"/>
  <c r="Z839" i="22"/>
  <c r="AG839" i="22" s="1"/>
  <c r="Y1487" i="22"/>
  <c r="AF1487" i="22" s="1"/>
  <c r="Y1188" i="22"/>
  <c r="AF1188" i="22" s="1"/>
  <c r="V1325" i="22"/>
  <c r="AC1325" i="22" s="1"/>
  <c r="V885" i="22"/>
  <c r="AC885" i="22" s="1"/>
  <c r="X1192" i="22"/>
  <c r="AE1192" i="22" s="1"/>
  <c r="W971" i="22"/>
  <c r="AD971" i="22" s="1"/>
  <c r="U770" i="22"/>
  <c r="U512" i="22"/>
  <c r="AB512" i="22" s="1"/>
  <c r="Y1327" i="22"/>
  <c r="AF1327" i="22" s="1"/>
  <c r="V918" i="22"/>
  <c r="AC918" i="22" s="1"/>
  <c r="Z531" i="22"/>
  <c r="AG531" i="22" s="1"/>
  <c r="X552" i="22"/>
  <c r="AE552" i="22" s="1"/>
  <c r="X696" i="22"/>
  <c r="AE696" i="22" s="1"/>
  <c r="U1048" i="22"/>
  <c r="X1431" i="22"/>
  <c r="AE1431" i="22" s="1"/>
  <c r="V1463" i="22"/>
  <c r="AC1463" i="22" s="1"/>
  <c r="U1405" i="22"/>
  <c r="AB1405" i="22" s="1"/>
  <c r="X1210" i="22"/>
  <c r="AE1210" i="22" s="1"/>
  <c r="U849" i="22"/>
  <c r="W1236" i="22"/>
  <c r="AD1236" i="22" s="1"/>
  <c r="U571" i="22"/>
  <c r="Y839" i="22"/>
  <c r="AF839" i="22" s="1"/>
  <c r="U777" i="22"/>
  <c r="X468" i="22"/>
  <c r="AE468" i="22" s="1"/>
  <c r="V1453" i="22"/>
  <c r="AC1453" i="22" s="1"/>
  <c r="U1317" i="22"/>
  <c r="X1135" i="22"/>
  <c r="AE1135" i="22" s="1"/>
  <c r="X957" i="22"/>
  <c r="AE957" i="22" s="1"/>
  <c r="W783" i="22"/>
  <c r="AD783" i="22" s="1"/>
  <c r="W613" i="22"/>
  <c r="AD613" i="22" s="1"/>
  <c r="Z510" i="22"/>
  <c r="AG510" i="22" s="1"/>
  <c r="Z486" i="22"/>
  <c r="AG486" i="22" s="1"/>
  <c r="Z470" i="22"/>
  <c r="AG470" i="22" s="1"/>
  <c r="U1408" i="22"/>
  <c r="AB1408" i="22" s="1"/>
  <c r="X1343" i="22"/>
  <c r="AE1343" i="22" s="1"/>
  <c r="X1220" i="22"/>
  <c r="AE1220" i="22" s="1"/>
  <c r="W583" i="22"/>
  <c r="AD583" i="22" s="1"/>
  <c r="X531" i="22"/>
  <c r="AE531" i="22" s="1"/>
  <c r="Y1192" i="22"/>
  <c r="AF1192" i="22" s="1"/>
  <c r="Y512" i="22"/>
  <c r="AF512" i="22" s="1"/>
  <c r="X1446" i="22"/>
  <c r="AE1446" i="22" s="1"/>
  <c r="V1510" i="22"/>
  <c r="AC1510" i="22" s="1"/>
  <c r="Z1024" i="22"/>
  <c r="AG1024" i="22" s="1"/>
  <c r="Z524" i="22"/>
  <c r="AG524" i="22" s="1"/>
  <c r="X1059" i="22"/>
  <c r="AE1059" i="22" s="1"/>
  <c r="V1498" i="22"/>
  <c r="AC1498" i="22" s="1"/>
  <c r="V1361" i="22"/>
  <c r="AC1361" i="22" s="1"/>
  <c r="W1291" i="22"/>
  <c r="AD1291" i="22" s="1"/>
  <c r="U1255" i="22"/>
  <c r="Z1243" i="22"/>
  <c r="AG1243" i="22" s="1"/>
  <c r="Y1209" i="22"/>
  <c r="AF1209" i="22" s="1"/>
  <c r="X745" i="22"/>
  <c r="AE745" i="22" s="1"/>
  <c r="X631" i="22"/>
  <c r="AE631" i="22" s="1"/>
  <c r="W635" i="22"/>
  <c r="AD635" i="22" s="1"/>
  <c r="Y501" i="22"/>
  <c r="V492" i="22"/>
  <c r="AC492" i="22" s="1"/>
  <c r="V484" i="22"/>
  <c r="AC484" i="22" s="1"/>
  <c r="W1250" i="22"/>
  <c r="AD1250" i="22" s="1"/>
  <c r="X578" i="22"/>
  <c r="AE578" i="22" s="1"/>
  <c r="Z461" i="22"/>
  <c r="AG461" i="22" s="1"/>
  <c r="W1418" i="22"/>
  <c r="AD1418" i="22" s="1"/>
  <c r="W603" i="22"/>
  <c r="AD603" i="22" s="1"/>
  <c r="V1077" i="22"/>
  <c r="AC1077" i="22" s="1"/>
  <c r="U1128" i="22"/>
  <c r="AB1128" i="22" s="1"/>
  <c r="W802" i="22"/>
  <c r="AD802" i="22" s="1"/>
  <c r="U1151" i="22"/>
  <c r="V1366" i="22"/>
  <c r="AC1366" i="22" s="1"/>
  <c r="U1279" i="22"/>
  <c r="U1065" i="22"/>
  <c r="V1060" i="22"/>
  <c r="AC1060" i="22" s="1"/>
  <c r="U1023" i="22"/>
  <c r="AB1023" i="22" s="1"/>
  <c r="Y666" i="22"/>
  <c r="AF666" i="22" s="1"/>
  <c r="W602" i="22"/>
  <c r="AD602" i="22" s="1"/>
  <c r="Y484" i="22"/>
  <c r="AF484" i="22" s="1"/>
  <c r="W1514" i="22"/>
  <c r="AD1514" i="22" s="1"/>
  <c r="X1404" i="22"/>
  <c r="AE1404" i="22" s="1"/>
  <c r="W1244" i="22"/>
  <c r="AD1244" i="22" s="1"/>
  <c r="V1214" i="22"/>
  <c r="AC1214" i="22" s="1"/>
  <c r="Z1039" i="22"/>
  <c r="AG1039" i="22" s="1"/>
  <c r="Z591" i="22"/>
  <c r="AG591" i="22" s="1"/>
  <c r="Z552" i="22"/>
  <c r="AG552" i="22" s="1"/>
  <c r="U724" i="22"/>
  <c r="AB724" i="22" s="1"/>
  <c r="U648" i="22"/>
  <c r="X565" i="22"/>
  <c r="AE565" i="22" s="1"/>
  <c r="U487" i="22"/>
  <c r="Y481" i="22"/>
  <c r="AF481" i="22" s="1"/>
  <c r="Z1378" i="22"/>
  <c r="AG1378" i="22" s="1"/>
  <c r="W919" i="22"/>
  <c r="AD919" i="22" s="1"/>
  <c r="U673" i="22"/>
  <c r="X1067" i="22"/>
  <c r="AE1067" i="22" s="1"/>
  <c r="W1333" i="22"/>
  <c r="U1166" i="22"/>
  <c r="AB1166" i="22" s="1"/>
  <c r="V1046" i="22"/>
  <c r="AC1046" i="22" s="1"/>
  <c r="U776" i="22"/>
  <c r="AB776" i="22" s="1"/>
  <c r="U594" i="22"/>
  <c r="AB594" i="22" s="1"/>
  <c r="W1485" i="22"/>
  <c r="AD1485" i="22" s="1"/>
  <c r="U634" i="22"/>
  <c r="V639" i="22"/>
  <c r="AC639" i="22" s="1"/>
  <c r="Z574" i="22"/>
  <c r="AG574" i="22" s="1"/>
  <c r="U463" i="22"/>
  <c r="Y561" i="22"/>
  <c r="AF561" i="22" s="1"/>
  <c r="Z1416" i="22"/>
  <c r="AG1416" i="22" s="1"/>
  <c r="W1382" i="22"/>
  <c r="AD1382" i="22" s="1"/>
  <c r="U1250" i="22"/>
  <c r="AB1250" i="22" s="1"/>
  <c r="W1140" i="22"/>
  <c r="AD1140" i="22" s="1"/>
  <c r="V1155" i="22"/>
  <c r="AC1155" i="22" s="1"/>
  <c r="U716" i="22"/>
  <c r="AB716" i="22" s="1"/>
  <c r="W701" i="22"/>
  <c r="AD701" i="22" s="1"/>
  <c r="V540" i="22"/>
  <c r="AC540" i="22" s="1"/>
  <c r="X721" i="22"/>
  <c r="AE721" i="22" s="1"/>
  <c r="V628" i="22"/>
  <c r="AC628" i="22" s="1"/>
  <c r="W1416" i="22"/>
  <c r="AD1416" i="22" s="1"/>
  <c r="X1460" i="22"/>
  <c r="AE1460" i="22" s="1"/>
  <c r="U1205" i="22"/>
  <c r="W1321" i="22"/>
  <c r="AD1321" i="22" s="1"/>
  <c r="Y1288" i="22"/>
  <c r="AF1288" i="22" s="1"/>
  <c r="V1238" i="22"/>
  <c r="AC1238" i="22" s="1"/>
  <c r="V1156" i="22"/>
  <c r="AC1156" i="22" s="1"/>
  <c r="Y980" i="22"/>
  <c r="AF980" i="22" s="1"/>
  <c r="Y869" i="22"/>
  <c r="AF869" i="22" s="1"/>
  <c r="W773" i="22"/>
  <c r="AD773" i="22" s="1"/>
  <c r="V650" i="22"/>
  <c r="AC650" i="22" s="1"/>
  <c r="V586" i="22"/>
  <c r="AC586" i="22" s="1"/>
  <c r="X518" i="22"/>
  <c r="AE518" i="22" s="1"/>
  <c r="Z1514" i="22"/>
  <c r="AG1514" i="22" s="1"/>
  <c r="Y1137" i="22"/>
  <c r="AF1137" i="22" s="1"/>
  <c r="U1039" i="22"/>
  <c r="AB1039" i="22" s="1"/>
  <c r="X1013" i="22"/>
  <c r="AE1013" i="22" s="1"/>
  <c r="U950" i="22"/>
  <c r="AB950" i="22" s="1"/>
  <c r="X1065" i="22"/>
  <c r="AE1065" i="22" s="1"/>
  <c r="X1336" i="22"/>
  <c r="AE1336" i="22" s="1"/>
  <c r="Y1144" i="22"/>
  <c r="AF1144" i="22" s="1"/>
  <c r="X1081" i="22"/>
  <c r="AE1081" i="22" s="1"/>
  <c r="U1378" i="22"/>
  <c r="AB1378" i="22" s="1"/>
  <c r="U1363" i="22"/>
  <c r="AB1363" i="22" s="1"/>
  <c r="Z1310" i="22"/>
  <c r="AG1310" i="22" s="1"/>
  <c r="Z1279" i="22"/>
  <c r="AG1279" i="22" s="1"/>
  <c r="Z1235" i="22"/>
  <c r="AG1235" i="22" s="1"/>
  <c r="V1173" i="22"/>
  <c r="AC1173" i="22" s="1"/>
  <c r="V1134" i="22"/>
  <c r="AC1134" i="22" s="1"/>
  <c r="X1125" i="22"/>
  <c r="AE1125" i="22" s="1"/>
  <c r="W870" i="22"/>
  <c r="AD870" i="22" s="1"/>
  <c r="W777" i="22"/>
  <c r="AD777" i="22" s="1"/>
  <c r="Y661" i="22"/>
  <c r="AF661" i="22" s="1"/>
  <c r="X659" i="22"/>
  <c r="AE659" i="22" s="1"/>
  <c r="U781" i="22"/>
  <c r="Y603" i="22"/>
  <c r="AF603" i="22" s="1"/>
  <c r="W594" i="22"/>
  <c r="Z642" i="22"/>
  <c r="AG642" i="22" s="1"/>
  <c r="Z480" i="22"/>
  <c r="AG480" i="22" s="1"/>
  <c r="W488" i="22"/>
  <c r="AD488" i="22" s="1"/>
  <c r="Y461" i="22"/>
  <c r="AF461" i="22" s="1"/>
  <c r="Y1511" i="22"/>
  <c r="AF1511" i="22" s="1"/>
  <c r="X1361" i="22"/>
  <c r="AE1361" i="22" s="1"/>
  <c r="X814" i="22"/>
  <c r="AE814" i="22" s="1"/>
  <c r="U480" i="22"/>
  <c r="AB480" i="22" s="1"/>
  <c r="W847" i="22"/>
  <c r="AD847" i="22" s="1"/>
  <c r="V1256" i="22"/>
  <c r="AC1256" i="22" s="1"/>
  <c r="V1486" i="22"/>
  <c r="AC1486" i="22" s="1"/>
  <c r="Z1175" i="22"/>
  <c r="AG1175" i="22" s="1"/>
  <c r="Y657" i="22"/>
  <c r="AF657" i="22" s="1"/>
  <c r="W550" i="22"/>
  <c r="AD550" i="22" s="1"/>
  <c r="Z746" i="22"/>
  <c r="AG746" i="22" s="1"/>
  <c r="X606" i="22"/>
  <c r="AE606" i="22" s="1"/>
  <c r="V746" i="22"/>
  <c r="AC746" i="22" s="1"/>
  <c r="X1405" i="22"/>
  <c r="AE1405" i="22" s="1"/>
  <c r="V1273" i="22"/>
  <c r="AC1273" i="22" s="1"/>
  <c r="Z720" i="22"/>
  <c r="AG720" i="22" s="1"/>
  <c r="U1494" i="22"/>
  <c r="Y1140" i="22"/>
  <c r="AF1140" i="22" s="1"/>
  <c r="X885" i="22"/>
  <c r="Y754" i="22"/>
  <c r="Z875" i="22"/>
  <c r="AG875" i="22" s="1"/>
  <c r="X1069" i="22"/>
  <c r="AE1069" i="22" s="1"/>
  <c r="U974" i="22"/>
  <c r="Y782" i="22"/>
  <c r="AF782" i="22" s="1"/>
  <c r="X927" i="22"/>
  <c r="AE927" i="22" s="1"/>
  <c r="W1071" i="22"/>
  <c r="AD1071" i="22" s="1"/>
  <c r="U896" i="22"/>
  <c r="U835" i="22"/>
  <c r="W606" i="22"/>
  <c r="AD606" i="22" s="1"/>
  <c r="X1434" i="22"/>
  <c r="AE1434" i="22" s="1"/>
  <c r="V1014" i="22"/>
  <c r="AC1014" i="22" s="1"/>
  <c r="V1033" i="22"/>
  <c r="AC1033" i="22" s="1"/>
  <c r="W1023" i="22"/>
  <c r="AD1023" i="22" s="1"/>
  <c r="U827" i="22"/>
  <c r="Y709" i="22"/>
  <c r="AF709" i="22" s="1"/>
  <c r="U808" i="22"/>
  <c r="X581" i="22"/>
  <c r="AE581" i="22" s="1"/>
  <c r="Y551" i="22"/>
  <c r="AF551" i="22" s="1"/>
  <c r="U859" i="22"/>
  <c r="W688" i="22"/>
  <c r="AD688" i="22" s="1"/>
  <c r="Z634" i="22"/>
  <c r="AG634" i="22" s="1"/>
  <c r="Z1521" i="22"/>
  <c r="AG1521" i="22" s="1"/>
  <c r="W1305" i="22"/>
  <c r="AD1305" i="22" s="1"/>
  <c r="V1285" i="22"/>
  <c r="AC1285" i="22" s="1"/>
  <c r="W1060" i="22"/>
  <c r="AD1060" i="22" s="1"/>
  <c r="U1521" i="22"/>
  <c r="AB1521" i="22" s="1"/>
  <c r="W1154" i="22"/>
  <c r="AD1154" i="22" s="1"/>
  <c r="Z881" i="22"/>
  <c r="AG881" i="22" s="1"/>
  <c r="Y848" i="22"/>
  <c r="AF848" i="22" s="1"/>
  <c r="X1200" i="22"/>
  <c r="AE1200" i="22" s="1"/>
  <c r="U931" i="22"/>
  <c r="AB931" i="22" s="1"/>
  <c r="W681" i="22"/>
  <c r="AD681" i="22" s="1"/>
  <c r="U650" i="22"/>
  <c r="Z1204" i="22"/>
  <c r="AG1204" i="22" s="1"/>
  <c r="U750" i="22"/>
  <c r="AB750" i="22" s="1"/>
  <c r="Y783" i="22"/>
  <c r="AF783" i="22" s="1"/>
  <c r="X930" i="22"/>
  <c r="AE930" i="22" s="1"/>
  <c r="Z940" i="22"/>
  <c r="AG940" i="22" s="1"/>
  <c r="V473" i="22"/>
  <c r="AC473" i="22" s="1"/>
  <c r="Y883" i="22"/>
  <c r="AF883" i="22" s="1"/>
  <c r="U519" i="22"/>
  <c r="AB519" i="22" s="1"/>
  <c r="X489" i="22"/>
  <c r="AE489" i="22" s="1"/>
  <c r="W595" i="22"/>
  <c r="AD595" i="22" s="1"/>
  <c r="W771" i="22"/>
  <c r="AD771" i="22" s="1"/>
  <c r="W480" i="22"/>
  <c r="AD480" i="22" s="1"/>
  <c r="V468" i="22"/>
  <c r="AC468" i="22" s="1"/>
  <c r="Z1360" i="22"/>
  <c r="AG1360" i="22" s="1"/>
  <c r="X1313" i="22"/>
  <c r="AE1313" i="22" s="1"/>
  <c r="X1378" i="22"/>
  <c r="AE1378" i="22" s="1"/>
  <c r="Y809" i="22"/>
  <c r="AF809" i="22" s="1"/>
  <c r="W762" i="22"/>
  <c r="AD762" i="22" s="1"/>
  <c r="Z603" i="22"/>
  <c r="AG603" i="22" s="1"/>
  <c r="X519" i="22"/>
  <c r="AE519" i="22" s="1"/>
  <c r="U680" i="22"/>
  <c r="W517" i="22"/>
  <c r="AD517" i="22" s="1"/>
  <c r="X570" i="22"/>
  <c r="AE570" i="22" s="1"/>
  <c r="Z474" i="22"/>
  <c r="AG474" i="22" s="1"/>
  <c r="Z871" i="22"/>
  <c r="AG871" i="22" s="1"/>
  <c r="U927" i="22"/>
  <c r="AB927" i="22" s="1"/>
  <c r="X692" i="22"/>
  <c r="AE692" i="22" s="1"/>
  <c r="V673" i="22"/>
  <c r="AC673" i="22" s="1"/>
  <c r="U464" i="22"/>
  <c r="AB464" i="22" s="1"/>
  <c r="X1062" i="22"/>
  <c r="AE1062" i="22" s="1"/>
  <c r="U967" i="22"/>
  <c r="U880" i="22"/>
  <c r="W1228" i="22"/>
  <c r="AD1228" i="22" s="1"/>
  <c r="X1035" i="22"/>
  <c r="AE1035" i="22" s="1"/>
  <c r="Z729" i="22"/>
  <c r="AG729" i="22" s="1"/>
  <c r="W766" i="22"/>
  <c r="AD766" i="22" s="1"/>
  <c r="U595" i="22"/>
  <c r="V1333" i="22"/>
  <c r="AC1333" i="22" s="1"/>
  <c r="Y933" i="22"/>
  <c r="AF933" i="22" s="1"/>
  <c r="X766" i="22"/>
  <c r="AE766" i="22" s="1"/>
  <c r="V1073" i="22"/>
  <c r="AC1073" i="22" s="1"/>
  <c r="Z637" i="22"/>
  <c r="AG637" i="22" s="1"/>
  <c r="Y1454" i="22"/>
  <c r="AF1454" i="22" s="1"/>
  <c r="Z903" i="22"/>
  <c r="AG903" i="22" s="1"/>
  <c r="V668" i="22"/>
  <c r="AC668" i="22" s="1"/>
  <c r="Z1341" i="22"/>
  <c r="AG1341" i="22" s="1"/>
  <c r="U1126" i="22"/>
  <c r="U962" i="22"/>
  <c r="AB962" i="22" s="1"/>
  <c r="V1420" i="22"/>
  <c r="AC1420" i="22" s="1"/>
  <c r="U578" i="22"/>
  <c r="AB578" i="22" s="1"/>
  <c r="X1502" i="22"/>
  <c r="AE1502" i="22" s="1"/>
  <c r="V858" i="22"/>
  <c r="AC858" i="22" s="1"/>
  <c r="Y1507" i="22"/>
  <c r="AF1507" i="22" s="1"/>
  <c r="V1110" i="22"/>
  <c r="AC1110" i="22" s="1"/>
  <c r="Y631" i="22"/>
  <c r="AF631" i="22" s="1"/>
  <c r="V725" i="22"/>
  <c r="AC725" i="22" s="1"/>
  <c r="W1271" i="22"/>
  <c r="AD1271" i="22" s="1"/>
  <c r="Z1127" i="22"/>
  <c r="AG1127" i="22" s="1"/>
  <c r="U1022" i="22"/>
  <c r="Y905" i="22"/>
  <c r="AF905" i="22" s="1"/>
  <c r="X1392" i="22"/>
  <c r="AE1392" i="22" s="1"/>
  <c r="X794" i="22"/>
  <c r="AE794" i="22" s="1"/>
  <c r="Y1414" i="22"/>
  <c r="AF1414" i="22" s="1"/>
  <c r="W666" i="22"/>
  <c r="AD666" i="22" s="1"/>
  <c r="Y1141" i="22"/>
  <c r="AF1141" i="22" s="1"/>
  <c r="V960" i="22"/>
  <c r="AC960" i="22" s="1"/>
  <c r="U1412" i="22"/>
  <c r="AB1412" i="22" s="1"/>
  <c r="Z859" i="22"/>
  <c r="AG859" i="22" s="1"/>
  <c r="Y921" i="22"/>
  <c r="AF921" i="22" s="1"/>
  <c r="U742" i="22"/>
  <c r="W865" i="22"/>
  <c r="AD865" i="22" s="1"/>
  <c r="Y477" i="22"/>
  <c r="AF477" i="22" s="1"/>
  <c r="W1499" i="22"/>
  <c r="AD1499" i="22" s="1"/>
  <c r="V1473" i="22"/>
  <c r="AC1473" i="22" s="1"/>
  <c r="W1365" i="22"/>
  <c r="AD1365" i="22" s="1"/>
  <c r="U1326" i="22"/>
  <c r="U1161" i="22"/>
  <c r="V1094" i="22"/>
  <c r="AC1094" i="22" s="1"/>
  <c r="X1057" i="22"/>
  <c r="AE1057" i="22" s="1"/>
  <c r="V914" i="22"/>
  <c r="AC914" i="22" s="1"/>
  <c r="U855" i="22"/>
  <c r="AB855" i="22" s="1"/>
  <c r="Y798" i="22"/>
  <c r="AF798" i="22" s="1"/>
  <c r="Y766" i="22"/>
  <c r="AF766" i="22" s="1"/>
  <c r="W676" i="22"/>
  <c r="AD676" i="22" s="1"/>
  <c r="W574" i="22"/>
  <c r="AD574" i="22" s="1"/>
  <c r="U1443" i="22"/>
  <c r="Y955" i="22"/>
  <c r="AF955" i="22" s="1"/>
  <c r="Z1505" i="22"/>
  <c r="AG1505" i="22" s="1"/>
  <c r="U1439" i="22"/>
  <c r="AB1439" i="22" s="1"/>
  <c r="V1427" i="22"/>
  <c r="AC1427" i="22" s="1"/>
  <c r="Y1343" i="22"/>
  <c r="AF1343" i="22" s="1"/>
  <c r="V1286" i="22"/>
  <c r="AC1286" i="22" s="1"/>
  <c r="Y1060" i="22"/>
  <c r="AF1060" i="22" s="1"/>
  <c r="W1338" i="22"/>
  <c r="AD1338" i="22" s="1"/>
  <c r="X1228" i="22"/>
  <c r="AE1228" i="22" s="1"/>
  <c r="Z1087" i="22"/>
  <c r="AG1087" i="22" s="1"/>
  <c r="V676" i="22"/>
  <c r="AC676" i="22" s="1"/>
  <c r="U1333" i="22"/>
  <c r="AB1333" i="22" s="1"/>
  <c r="X1198" i="22"/>
  <c r="AE1198" i="22" s="1"/>
  <c r="X858" i="22"/>
  <c r="AE858" i="22" s="1"/>
  <c r="U1390" i="22"/>
  <c r="U1370" i="22"/>
  <c r="AB1370" i="22" s="1"/>
  <c r="W1309" i="22"/>
  <c r="AD1309" i="22" s="1"/>
  <c r="V1211" i="22"/>
  <c r="AC1211" i="22" s="1"/>
  <c r="W1027" i="22"/>
  <c r="AD1027" i="22" s="1"/>
  <c r="Z1011" i="22"/>
  <c r="AG1011" i="22" s="1"/>
  <c r="U557" i="22"/>
  <c r="W673" i="22"/>
  <c r="AD673" i="22" s="1"/>
  <c r="U1146" i="22"/>
  <c r="X1024" i="22"/>
  <c r="AE1024" i="22" s="1"/>
  <c r="Y802" i="22"/>
  <c r="AF802" i="22" s="1"/>
  <c r="Z1522" i="22"/>
  <c r="AG1522" i="22" s="1"/>
  <c r="Z1469" i="22"/>
  <c r="AG1469" i="22" s="1"/>
  <c r="X1117" i="22"/>
  <c r="AE1117" i="22" s="1"/>
  <c r="W1109" i="22"/>
  <c r="AD1109" i="22" s="1"/>
  <c r="U883" i="22"/>
  <c r="Z822" i="22"/>
  <c r="AG822" i="22" s="1"/>
  <c r="Z688" i="22"/>
  <c r="AG688" i="22" s="1"/>
  <c r="W464" i="22"/>
  <c r="AD464" i="22" s="1"/>
  <c r="Z1321" i="22"/>
  <c r="AG1321" i="22" s="1"/>
  <c r="Z708" i="22"/>
  <c r="AG708" i="22" s="1"/>
  <c r="Z945" i="22"/>
  <c r="AG945" i="22" s="1"/>
  <c r="W1481" i="22"/>
  <c r="AD1481" i="22" s="1"/>
  <c r="X1385" i="22"/>
  <c r="AE1385" i="22" s="1"/>
  <c r="Y1076" i="22"/>
  <c r="AF1076" i="22" s="1"/>
  <c r="Y1044" i="22"/>
  <c r="AF1044" i="22" s="1"/>
  <c r="Z947" i="22"/>
  <c r="AG947" i="22" s="1"/>
  <c r="V876" i="22"/>
  <c r="AC876" i="22" s="1"/>
  <c r="Y673" i="22"/>
  <c r="AF673" i="22" s="1"/>
  <c r="U473" i="22"/>
  <c r="U802" i="22"/>
  <c r="AB802" i="22" s="1"/>
  <c r="Z1486" i="22"/>
  <c r="AG1486" i="22" s="1"/>
  <c r="Z1417" i="22"/>
  <c r="AG1417" i="22" s="1"/>
  <c r="V1052" i="22"/>
  <c r="AC1052" i="22" s="1"/>
  <c r="W724" i="22"/>
  <c r="AD724" i="22" s="1"/>
  <c r="Y669" i="22"/>
  <c r="AF669" i="22" s="1"/>
  <c r="Y555" i="22"/>
  <c r="AF555" i="22" s="1"/>
  <c r="Z1149" i="22"/>
  <c r="AG1149" i="22" s="1"/>
  <c r="U555" i="22"/>
  <c r="AB555" i="22" s="1"/>
  <c r="U514" i="22"/>
  <c r="AB514" i="22" s="1"/>
  <c r="Y1437" i="22"/>
  <c r="AF1437" i="22" s="1"/>
  <c r="W1051" i="22"/>
  <c r="AD1051" i="22" s="1"/>
  <c r="X1022" i="22"/>
  <c r="AE1022" i="22" s="1"/>
  <c r="V912" i="22"/>
  <c r="Z785" i="22"/>
  <c r="AG785" i="22" s="1"/>
  <c r="W1128" i="22"/>
  <c r="AD1128" i="22" s="1"/>
  <c r="U1397" i="22"/>
  <c r="AB1397" i="22" s="1"/>
  <c r="V1189" i="22"/>
  <c r="AC1189" i="22" s="1"/>
  <c r="W1368" i="22"/>
  <c r="AD1368" i="22" s="1"/>
  <c r="W1303" i="22"/>
  <c r="AD1303" i="22" s="1"/>
  <c r="Y1241" i="22"/>
  <c r="AF1241" i="22" s="1"/>
  <c r="V862" i="22"/>
  <c r="AC862" i="22" s="1"/>
  <c r="Y734" i="22"/>
  <c r="AF734" i="22" s="1"/>
  <c r="W757" i="22"/>
  <c r="AD757" i="22" s="1"/>
  <c r="V584" i="22"/>
  <c r="AC584" i="22" s="1"/>
  <c r="X566" i="22"/>
  <c r="AE566" i="22" s="1"/>
  <c r="Y822" i="22"/>
  <c r="AF822" i="22" s="1"/>
  <c r="X1403" i="22"/>
  <c r="AE1403" i="22" s="1"/>
  <c r="W1493" i="22"/>
  <c r="AD1493" i="22" s="1"/>
  <c r="W1444" i="22"/>
  <c r="AD1444" i="22" s="1"/>
  <c r="Z1314" i="22"/>
  <c r="AG1314" i="22" s="1"/>
  <c r="W1277" i="22"/>
  <c r="AD1277" i="22" s="1"/>
  <c r="U1066" i="22"/>
  <c r="AB1066" i="22" s="1"/>
  <c r="Z1022" i="22"/>
  <c r="AG1022" i="22" s="1"/>
  <c r="U908" i="22"/>
  <c r="AB908" i="22" s="1"/>
  <c r="Z868" i="22"/>
  <c r="AG868" i="22" s="1"/>
  <c r="W708" i="22"/>
  <c r="AD708" i="22" s="1"/>
  <c r="V1170" i="22"/>
  <c r="AC1170" i="22" s="1"/>
  <c r="U684" i="22"/>
  <c r="X1077" i="22"/>
  <c r="AE1077" i="22" s="1"/>
  <c r="V683" i="22"/>
  <c r="AC683" i="22" s="1"/>
  <c r="X667" i="22"/>
  <c r="AE667" i="22" s="1"/>
  <c r="Z632" i="22"/>
  <c r="AG632" i="22" s="1"/>
  <c r="Y567" i="22"/>
  <c r="AF567" i="22" s="1"/>
  <c r="Z1008" i="22"/>
  <c r="AG1008" i="22" s="1"/>
  <c r="W873" i="22"/>
  <c r="AD873" i="22" s="1"/>
  <c r="W734" i="22"/>
  <c r="AD734" i="22" s="1"/>
  <c r="U1383" i="22"/>
  <c r="X1311" i="22"/>
  <c r="AE1311" i="22" s="1"/>
  <c r="W1055" i="22"/>
  <c r="AD1055" i="22" s="1"/>
  <c r="X1007" i="22"/>
  <c r="AE1007" i="22" s="1"/>
  <c r="Z920" i="22"/>
  <c r="AG920" i="22" s="1"/>
  <c r="Y865" i="22"/>
  <c r="AF865" i="22" s="1"/>
  <c r="Z684" i="22"/>
  <c r="AG684" i="22" s="1"/>
  <c r="Y535" i="22"/>
  <c r="AF535" i="22" s="1"/>
  <c r="Y1087" i="22"/>
  <c r="AF1087" i="22" s="1"/>
  <c r="W1390" i="22"/>
  <c r="AD1390" i="22" s="1"/>
  <c r="V1198" i="22"/>
  <c r="AC1198" i="22" s="1"/>
  <c r="U1150" i="22"/>
  <c r="AB1150" i="22" s="1"/>
  <c r="U994" i="22"/>
  <c r="AB994" i="22" s="1"/>
  <c r="Y947" i="22"/>
  <c r="AF947" i="22" s="1"/>
  <c r="X952" i="22"/>
  <c r="AE952" i="22" s="1"/>
  <c r="X905" i="22"/>
  <c r="AE905" i="22" s="1"/>
  <c r="W704" i="22"/>
  <c r="AD704" i="22" s="1"/>
  <c r="W1502" i="22"/>
  <c r="AD1502" i="22" s="1"/>
  <c r="X1207" i="22"/>
  <c r="AE1207" i="22" s="1"/>
  <c r="V1221" i="22"/>
  <c r="AC1221" i="22" s="1"/>
  <c r="W1182" i="22"/>
  <c r="AD1182" i="22" s="1"/>
  <c r="W1166" i="22"/>
  <c r="AD1166" i="22" s="1"/>
  <c r="X831" i="22"/>
  <c r="AE831" i="22" s="1"/>
  <c r="X1038" i="22"/>
  <c r="AE1038" i="22" s="1"/>
  <c r="Z793" i="22"/>
  <c r="AG793" i="22" s="1"/>
  <c r="Y531" i="22"/>
  <c r="AF531" i="22" s="1"/>
  <c r="Z1055" i="22"/>
  <c r="AG1055" i="22" s="1"/>
  <c r="U1034" i="22"/>
  <c r="AB1034" i="22" s="1"/>
  <c r="W769" i="22"/>
  <c r="AD769" i="22" s="1"/>
  <c r="U575" i="22"/>
  <c r="AB575" i="22" s="1"/>
  <c r="V1503" i="22"/>
  <c r="AC1503" i="22" s="1"/>
  <c r="X1307" i="22"/>
  <c r="AE1307" i="22" s="1"/>
  <c r="Y1272" i="22"/>
  <c r="AF1272" i="22" s="1"/>
  <c r="Y881" i="22"/>
  <c r="AF881" i="22" s="1"/>
  <c r="W547" i="22"/>
  <c r="AD547" i="22" s="1"/>
  <c r="Z1256" i="22"/>
  <c r="AG1256" i="22" s="1"/>
  <c r="V1041" i="22"/>
  <c r="AC1041" i="22" s="1"/>
  <c r="U1493" i="22"/>
  <c r="AB1493" i="22" s="1"/>
  <c r="X1107" i="22"/>
  <c r="AE1107" i="22" s="1"/>
  <c r="Z1038" i="22"/>
  <c r="AG1038" i="22" s="1"/>
  <c r="U863" i="22"/>
  <c r="Y1331" i="22"/>
  <c r="AF1331" i="22" s="1"/>
  <c r="Z1170" i="22"/>
  <c r="AG1170" i="22" s="1"/>
  <c r="W844" i="22"/>
  <c r="AD844" i="22" s="1"/>
  <c r="V1423" i="22"/>
  <c r="AC1423" i="22" s="1"/>
  <c r="Y1439" i="22"/>
  <c r="AF1439" i="22" s="1"/>
  <c r="X1150" i="22"/>
  <c r="AE1150" i="22" s="1"/>
  <c r="V1159" i="22"/>
  <c r="AC1159" i="22" s="1"/>
  <c r="X907" i="22"/>
  <c r="AE907" i="22" s="1"/>
  <c r="V1103" i="22"/>
  <c r="AC1103" i="22" s="1"/>
  <c r="X986" i="22"/>
  <c r="AE986" i="22" s="1"/>
  <c r="V1013" i="22"/>
  <c r="AC1013" i="22" s="1"/>
  <c r="V802" i="22"/>
  <c r="AC802" i="22" s="1"/>
  <c r="Z742" i="22"/>
  <c r="AG742" i="22" s="1"/>
  <c r="V621" i="22"/>
  <c r="AC621" i="22" s="1"/>
  <c r="W746" i="22"/>
  <c r="AD746" i="22" s="1"/>
  <c r="X607" i="22"/>
  <c r="AE607" i="22" s="1"/>
  <c r="U786" i="22"/>
  <c r="AB786" i="22" s="1"/>
  <c r="X500" i="22"/>
  <c r="AE500" i="22" s="1"/>
  <c r="V609" i="22"/>
  <c r="AC609" i="22" s="1"/>
  <c r="Z1154" i="22"/>
  <c r="AG1154" i="22" s="1"/>
  <c r="U1035" i="22"/>
  <c r="AB1035" i="22" s="1"/>
  <c r="Z825" i="22"/>
  <c r="AG825" i="22" s="1"/>
  <c r="U535" i="22"/>
  <c r="V785" i="22"/>
  <c r="AC785" i="22" s="1"/>
  <c r="U666" i="22"/>
  <c r="AB666" i="22" s="1"/>
  <c r="X781" i="22"/>
  <c r="AE781" i="22" s="1"/>
  <c r="V592" i="22"/>
  <c r="AC592" i="22" s="1"/>
  <c r="Z468" i="22"/>
  <c r="AG468" i="22" s="1"/>
  <c r="U532" i="22"/>
  <c r="W1513" i="22"/>
  <c r="AD1513" i="22" s="1"/>
  <c r="W1479" i="22"/>
  <c r="AD1479" i="22" s="1"/>
  <c r="U1481" i="22"/>
  <c r="AB1481" i="22" s="1"/>
  <c r="Z1366" i="22"/>
  <c r="AG1366" i="22" s="1"/>
  <c r="X1322" i="22"/>
  <c r="AE1322" i="22" s="1"/>
  <c r="Y1204" i="22"/>
  <c r="AF1204" i="22" s="1"/>
  <c r="W1249" i="22"/>
  <c r="AD1249" i="22" s="1"/>
  <c r="Z1043" i="22"/>
  <c r="AG1043" i="22" s="1"/>
  <c r="V1097" i="22"/>
  <c r="AC1097" i="22" s="1"/>
  <c r="Y1078" i="22"/>
  <c r="AF1078" i="22" s="1"/>
  <c r="Z867" i="22"/>
  <c r="AG867" i="22" s="1"/>
  <c r="U919" i="22"/>
  <c r="AB919" i="22" s="1"/>
  <c r="Z809" i="22"/>
  <c r="AG809" i="22" s="1"/>
  <c r="V812" i="22"/>
  <c r="AC812" i="22" s="1"/>
  <c r="X653" i="22"/>
  <c r="AE653" i="22" s="1"/>
  <c r="Z717" i="22"/>
  <c r="AG717" i="22" s="1"/>
  <c r="Y831" i="22"/>
  <c r="AF831" i="22" s="1"/>
  <c r="U614" i="22"/>
  <c r="W505" i="22"/>
  <c r="AD505" i="22" s="1"/>
  <c r="Y519" i="22"/>
  <c r="AF519" i="22" s="1"/>
  <c r="W758" i="22"/>
  <c r="AD758" i="22" s="1"/>
  <c r="V1422" i="22"/>
  <c r="AC1422" i="22" s="1"/>
  <c r="X1025" i="22"/>
  <c r="AE1025" i="22" s="1"/>
  <c r="X1144" i="22"/>
  <c r="AE1144" i="22" s="1"/>
  <c r="V612" i="22"/>
  <c r="AC612" i="22" s="1"/>
  <c r="U1131" i="22"/>
  <c r="U1093" i="22"/>
  <c r="AB1093" i="22" s="1"/>
  <c r="U1118" i="22"/>
  <c r="AB1118" i="22" s="1"/>
  <c r="W1097" i="22"/>
  <c r="AD1097" i="22" s="1"/>
  <c r="Y1010" i="22"/>
  <c r="AF1010" i="22" s="1"/>
  <c r="W1004" i="22"/>
  <c r="AD1004" i="22" s="1"/>
  <c r="Z999" i="22"/>
  <c r="AG999" i="22" s="1"/>
  <c r="Z893" i="22"/>
  <c r="AG893" i="22" s="1"/>
  <c r="Z880" i="22"/>
  <c r="AG880" i="22" s="1"/>
  <c r="X852" i="22"/>
  <c r="AE852" i="22" s="1"/>
  <c r="Y812" i="22"/>
  <c r="AF812" i="22" s="1"/>
  <c r="V832" i="22"/>
  <c r="AC832" i="22" s="1"/>
  <c r="V882" i="22"/>
  <c r="AC882" i="22" s="1"/>
  <c r="Z850" i="22"/>
  <c r="AG850" i="22" s="1"/>
  <c r="W700" i="22"/>
  <c r="AD700" i="22" s="1"/>
  <c r="W683" i="22"/>
  <c r="AD683" i="22" s="1"/>
  <c r="X675" i="22"/>
  <c r="AE675" i="22" s="1"/>
  <c r="X676" i="22"/>
  <c r="AE676" i="22" s="1"/>
  <c r="U743" i="22"/>
  <c r="AB743" i="22" s="1"/>
  <c r="Z626" i="22"/>
  <c r="AG626" i="22" s="1"/>
  <c r="U533" i="22"/>
  <c r="AB533" i="22" s="1"/>
  <c r="U469" i="22"/>
  <c r="AB469" i="22" s="1"/>
  <c r="X582" i="22"/>
  <c r="AE582" i="22" s="1"/>
  <c r="X687" i="22"/>
  <c r="AE687" i="22" s="1"/>
  <c r="Y500" i="22"/>
  <c r="AF500" i="22" s="1"/>
  <c r="Y492" i="22"/>
  <c r="AF492" i="22" s="1"/>
  <c r="W487" i="22"/>
  <c r="AD487" i="22" s="1"/>
  <c r="U1512" i="22"/>
  <c r="AB1512" i="22" s="1"/>
  <c r="Y1438" i="22"/>
  <c r="AF1438" i="22" s="1"/>
  <c r="W1350" i="22"/>
  <c r="AD1350" i="22" s="1"/>
  <c r="W1400" i="22"/>
  <c r="Y1250" i="22"/>
  <c r="AF1250" i="22" s="1"/>
  <c r="X1289" i="22"/>
  <c r="AE1289" i="22" s="1"/>
  <c r="Z1293" i="22"/>
  <c r="AG1293" i="22" s="1"/>
  <c r="V1272" i="22"/>
  <c r="AC1272" i="22" s="1"/>
  <c r="Y1224" i="22"/>
  <c r="AF1224" i="22" s="1"/>
  <c r="V1057" i="22"/>
  <c r="AC1057" i="22" s="1"/>
  <c r="X1016" i="22"/>
  <c r="AE1016" i="22" s="1"/>
  <c r="U907" i="22"/>
  <c r="AB907" i="22" s="1"/>
  <c r="X1054" i="22"/>
  <c r="AE1054" i="22" s="1"/>
  <c r="X998" i="22"/>
  <c r="AE998" i="22" s="1"/>
  <c r="V890" i="22"/>
  <c r="AC890" i="22" s="1"/>
  <c r="Z944" i="22"/>
  <c r="AG944" i="22" s="1"/>
  <c r="Z758" i="22"/>
  <c r="AG758" i="22" s="1"/>
  <c r="W806" i="22"/>
  <c r="AD806" i="22" s="1"/>
  <c r="V739" i="22"/>
  <c r="AC739" i="22" s="1"/>
  <c r="X705" i="22"/>
  <c r="AE705" i="22" s="1"/>
  <c r="U697" i="22"/>
  <c r="AB697" i="22" s="1"/>
  <c r="V754" i="22"/>
  <c r="AC754" i="22" s="1"/>
  <c r="X693" i="22"/>
  <c r="AE693" i="22" s="1"/>
  <c r="W642" i="22"/>
  <c r="AD642" i="22" s="1"/>
  <c r="X786" i="22"/>
  <c r="AE786" i="22" s="1"/>
  <c r="Z614" i="22"/>
  <c r="AG614" i="22" s="1"/>
  <c r="V563" i="22"/>
  <c r="AC563" i="22" s="1"/>
  <c r="X469" i="22"/>
  <c r="AE469" i="22" s="1"/>
  <c r="U591" i="22"/>
  <c r="AB591" i="22" s="1"/>
  <c r="X559" i="22"/>
  <c r="AE559" i="22" s="1"/>
  <c r="X1087" i="22"/>
  <c r="AE1087" i="22" s="1"/>
  <c r="Y894" i="22"/>
  <c r="AF894" i="22" s="1"/>
  <c r="X563" i="22"/>
  <c r="AE563" i="22" s="1"/>
  <c r="Y1145" i="22"/>
  <c r="AF1145" i="22" s="1"/>
  <c r="V798" i="22"/>
  <c r="AC798" i="22" s="1"/>
  <c r="Z576" i="22"/>
  <c r="AG576" i="22" s="1"/>
  <c r="W555" i="22"/>
  <c r="AD555" i="22" s="1"/>
  <c r="V976" i="22"/>
  <c r="AC976" i="22" s="1"/>
  <c r="X851" i="22"/>
  <c r="AE851" i="22" s="1"/>
  <c r="U930" i="22"/>
  <c r="AB930" i="22" s="1"/>
  <c r="V722" i="22"/>
  <c r="AC722" i="22" s="1"/>
  <c r="U1213" i="22"/>
  <c r="X493" i="22"/>
  <c r="AE493" i="22" s="1"/>
  <c r="X886" i="22"/>
  <c r="AE886" i="22" s="1"/>
  <c r="U1484" i="22"/>
  <c r="AB1484" i="22" s="1"/>
  <c r="U1465" i="22"/>
  <c r="AB1465" i="22" s="1"/>
  <c r="Y1297" i="22"/>
  <c r="AF1297" i="22" s="1"/>
  <c r="Y1252" i="22"/>
  <c r="AF1252" i="22" s="1"/>
  <c r="U1252" i="22"/>
  <c r="AB1252" i="22" s="1"/>
  <c r="W1242" i="22"/>
  <c r="AD1242" i="22" s="1"/>
  <c r="V1201" i="22"/>
  <c r="AC1201" i="22" s="1"/>
  <c r="U1185" i="22"/>
  <c r="U1123" i="22"/>
  <c r="AB1123" i="22" s="1"/>
  <c r="Z1114" i="22"/>
  <c r="AG1114" i="22" s="1"/>
  <c r="W1058" i="22"/>
  <c r="AD1058" i="22" s="1"/>
  <c r="Z1066" i="22"/>
  <c r="AG1066" i="22" s="1"/>
  <c r="Z1054" i="22"/>
  <c r="AG1054" i="22" s="1"/>
  <c r="V1039" i="22"/>
  <c r="AC1039" i="22" s="1"/>
  <c r="V1008" i="22"/>
  <c r="Z1005" i="22"/>
  <c r="AG1005" i="22" s="1"/>
  <c r="Z997" i="22"/>
  <c r="AG997" i="22" s="1"/>
  <c r="W975" i="22"/>
  <c r="AD975" i="22" s="1"/>
  <c r="U921" i="22"/>
  <c r="AB921" i="22" s="1"/>
  <c r="W890" i="22"/>
  <c r="AD890" i="22" s="1"/>
  <c r="X922" i="22"/>
  <c r="AE922" i="22" s="1"/>
  <c r="X916" i="22"/>
  <c r="AE916" i="22" s="1"/>
  <c r="U891" i="22"/>
  <c r="V877" i="22"/>
  <c r="AC877" i="22" s="1"/>
  <c r="V863" i="22"/>
  <c r="AC863" i="22" s="1"/>
  <c r="Z862" i="22"/>
  <c r="AG862" i="22" s="1"/>
  <c r="U818" i="22"/>
  <c r="AB818" i="22" s="1"/>
  <c r="U815" i="22"/>
  <c r="AB815" i="22" s="1"/>
  <c r="Z876" i="22"/>
  <c r="AG876" i="22" s="1"/>
  <c r="V857" i="22"/>
  <c r="AC857" i="22" s="1"/>
  <c r="Y857" i="22"/>
  <c r="AF857" i="22" s="1"/>
  <c r="X788" i="22"/>
  <c r="AE788" i="22" s="1"/>
  <c r="Z752" i="22"/>
  <c r="AG752" i="22" s="1"/>
  <c r="Y713" i="22"/>
  <c r="AF713" i="22" s="1"/>
  <c r="W637" i="22"/>
  <c r="AD637" i="22" s="1"/>
  <c r="W614" i="22"/>
  <c r="AD614" i="22" s="1"/>
  <c r="U664" i="22"/>
  <c r="AB664" i="22" s="1"/>
  <c r="Y616" i="22"/>
  <c r="AF616" i="22" s="1"/>
  <c r="W625" i="22"/>
  <c r="AD625" i="22" s="1"/>
  <c r="W584" i="22"/>
  <c r="AD584" i="22" s="1"/>
  <c r="U605" i="22"/>
  <c r="AB605" i="22" s="1"/>
  <c r="U553" i="22"/>
  <c r="AB553" i="22" s="1"/>
  <c r="V495" i="22"/>
  <c r="AC495" i="22" s="1"/>
  <c r="V524" i="22"/>
  <c r="AC524" i="22" s="1"/>
  <c r="Z464" i="22"/>
  <c r="AG464" i="22" s="1"/>
  <c r="U529" i="22"/>
  <c r="U511" i="22"/>
  <c r="Y505" i="22"/>
  <c r="U495" i="22"/>
  <c r="AB495" i="22" s="1"/>
  <c r="U479" i="22"/>
  <c r="AB479" i="22" s="1"/>
  <c r="W468" i="22"/>
  <c r="AD468" i="22" s="1"/>
  <c r="U536" i="22"/>
  <c r="AB536" i="22" s="1"/>
  <c r="X1449" i="22"/>
  <c r="AE1449" i="22" s="1"/>
  <c r="X1423" i="22"/>
  <c r="AE1423" i="22" s="1"/>
  <c r="Z1408" i="22"/>
  <c r="AG1408" i="22" s="1"/>
  <c r="V1368" i="22"/>
  <c r="AC1368" i="22" s="1"/>
  <c r="Z1325" i="22"/>
  <c r="AG1325" i="22" s="1"/>
  <c r="U1249" i="22"/>
  <c r="AB1249" i="22" s="1"/>
  <c r="Y1061" i="22"/>
  <c r="AF1061" i="22" s="1"/>
  <c r="X1039" i="22"/>
  <c r="AE1039" i="22" s="1"/>
  <c r="V950" i="22"/>
  <c r="AC950" i="22" s="1"/>
  <c r="W869" i="22"/>
  <c r="AD869" i="22" s="1"/>
  <c r="V901" i="22"/>
  <c r="AC901" i="22" s="1"/>
  <c r="W851" i="22"/>
  <c r="AD851" i="22" s="1"/>
  <c r="V820" i="22"/>
  <c r="AC820" i="22" s="1"/>
  <c r="X984" i="22"/>
  <c r="AE984" i="22" s="1"/>
  <c r="X817" i="22"/>
  <c r="AE817" i="22" s="1"/>
  <c r="W665" i="22"/>
  <c r="AD665" i="22" s="1"/>
  <c r="U653" i="22"/>
  <c r="AB653" i="22" s="1"/>
  <c r="W754" i="22"/>
  <c r="AD754" i="22" s="1"/>
  <c r="Z669" i="22"/>
  <c r="AG669" i="22" s="1"/>
  <c r="Z633" i="22"/>
  <c r="AG633" i="22" s="1"/>
  <c r="W697" i="22"/>
  <c r="AD697" i="22" s="1"/>
  <c r="V614" i="22"/>
  <c r="AC614" i="22" s="1"/>
  <c r="X602" i="22"/>
  <c r="AE602" i="22" s="1"/>
  <c r="V587" i="22"/>
  <c r="AC587" i="22" s="1"/>
  <c r="W551" i="22"/>
  <c r="AD551" i="22" s="1"/>
  <c r="X535" i="22"/>
  <c r="AE535" i="22" s="1"/>
  <c r="W497" i="22"/>
  <c r="AD497" i="22" s="1"/>
  <c r="V542" i="22"/>
  <c r="AC542" i="22" s="1"/>
  <c r="Y524" i="22"/>
  <c r="AF524" i="22" s="1"/>
  <c r="Z481" i="22"/>
  <c r="AG481" i="22" s="1"/>
  <c r="X617" i="22"/>
  <c r="AE617" i="22" s="1"/>
  <c r="X539" i="22"/>
  <c r="AE539" i="22" s="1"/>
  <c r="Z1396" i="22"/>
  <c r="AG1396" i="22" s="1"/>
  <c r="W1199" i="22"/>
  <c r="AD1199" i="22" s="1"/>
  <c r="V660" i="22"/>
  <c r="AC660" i="22" s="1"/>
  <c r="X504" i="22"/>
  <c r="AE504" i="22" s="1"/>
  <c r="U705" i="22"/>
  <c r="AB705" i="22" s="1"/>
  <c r="X509" i="22"/>
  <c r="AE509" i="22" s="1"/>
  <c r="W1220" i="22"/>
  <c r="AD1220" i="22" s="1"/>
  <c r="V535" i="22"/>
  <c r="AC535" i="22" s="1"/>
  <c r="W705" i="22"/>
  <c r="AD705" i="22" s="1"/>
  <c r="X754" i="22"/>
  <c r="AE754" i="22" s="1"/>
  <c r="X496" i="22"/>
  <c r="AE496" i="22" s="1"/>
  <c r="Z1212" i="22"/>
  <c r="AG1212" i="22" s="1"/>
  <c r="Z457" i="22"/>
  <c r="AG457" i="22" s="1"/>
  <c r="X481" i="22"/>
  <c r="AE481" i="22" s="1"/>
  <c r="Z1101" i="22"/>
  <c r="AG1101" i="22" s="1"/>
  <c r="X1516" i="22"/>
  <c r="AE1516" i="22" s="1"/>
  <c r="Z1473" i="22"/>
  <c r="AG1473" i="22" s="1"/>
  <c r="X1323" i="22"/>
  <c r="AE1323" i="22" s="1"/>
  <c r="W1315" i="22"/>
  <c r="AD1315" i="22" s="1"/>
  <c r="Y1326" i="22"/>
  <c r="AF1326" i="22" s="1"/>
  <c r="Y1314" i="22"/>
  <c r="AF1314" i="22" s="1"/>
  <c r="Z1499" i="22"/>
  <c r="AG1499" i="22" s="1"/>
  <c r="X1501" i="22"/>
  <c r="AE1501" i="22" s="1"/>
  <c r="V1398" i="22"/>
  <c r="AC1398" i="22" s="1"/>
  <c r="U1346" i="22"/>
  <c r="W1356" i="22"/>
  <c r="AD1356" i="22" s="1"/>
  <c r="Y1323" i="22"/>
  <c r="AF1323" i="22" s="1"/>
  <c r="W1314" i="22"/>
  <c r="AD1314" i="22" s="1"/>
  <c r="U1305" i="22"/>
  <c r="AB1305" i="22" s="1"/>
  <c r="U1297" i="22"/>
  <c r="AB1297" i="22" s="1"/>
  <c r="Y1289" i="22"/>
  <c r="AF1289" i="22" s="1"/>
  <c r="U1284" i="22"/>
  <c r="AB1284" i="22" s="1"/>
  <c r="Z1263" i="22"/>
  <c r="AG1263" i="22" s="1"/>
  <c r="U1262" i="22"/>
  <c r="Z1251" i="22"/>
  <c r="AG1251" i="22" s="1"/>
  <c r="U1229" i="22"/>
  <c r="AB1229" i="22" s="1"/>
  <c r="Z1246" i="22"/>
  <c r="AG1246" i="22" s="1"/>
  <c r="V1200" i="22"/>
  <c r="AC1200" i="22" s="1"/>
  <c r="W1230" i="22"/>
  <c r="AD1230" i="22" s="1"/>
  <c r="V1277" i="22"/>
  <c r="AC1277" i="22" s="1"/>
  <c r="W1234" i="22"/>
  <c r="AD1234" i="22" s="1"/>
  <c r="Z1221" i="22"/>
  <c r="AG1221" i="22" s="1"/>
  <c r="V1172" i="22"/>
  <c r="AC1172" i="22" s="1"/>
  <c r="W1119" i="22"/>
  <c r="AD1119" i="22" s="1"/>
  <c r="Y1095" i="22"/>
  <c r="AF1095" i="22" s="1"/>
  <c r="W1047" i="22"/>
  <c r="AD1047" i="22" s="1"/>
  <c r="Z1073" i="22"/>
  <c r="AG1073" i="22" s="1"/>
  <c r="X1091" i="22"/>
  <c r="AE1091" i="22" s="1"/>
  <c r="Y994" i="22"/>
  <c r="AF994" i="22" s="1"/>
  <c r="Z1020" i="22"/>
  <c r="AG1020" i="22" s="1"/>
  <c r="V955" i="22"/>
  <c r="AC955" i="22" s="1"/>
  <c r="U946" i="22"/>
  <c r="AB946" i="22" s="1"/>
  <c r="U899" i="22"/>
  <c r="AB899" i="22" s="1"/>
  <c r="X929" i="22"/>
  <c r="AE929" i="22" s="1"/>
  <c r="X913" i="22"/>
  <c r="AE913" i="22" s="1"/>
  <c r="Y887" i="22"/>
  <c r="AF887" i="22" s="1"/>
  <c r="U839" i="22"/>
  <c r="V928" i="22"/>
  <c r="AC928" i="22" s="1"/>
  <c r="V900" i="22"/>
  <c r="AC900" i="22" s="1"/>
  <c r="U846" i="22"/>
  <c r="AB846" i="22" s="1"/>
  <c r="X821" i="22"/>
  <c r="AE821" i="22" s="1"/>
  <c r="Z817" i="22"/>
  <c r="AG817" i="22" s="1"/>
  <c r="W815" i="22"/>
  <c r="AD815" i="22" s="1"/>
  <c r="W848" i="22"/>
  <c r="AD848" i="22" s="1"/>
  <c r="V840" i="22"/>
  <c r="AC840" i="22" s="1"/>
  <c r="X809" i="22"/>
  <c r="AE809" i="22" s="1"/>
  <c r="W760" i="22"/>
  <c r="AD760" i="22" s="1"/>
  <c r="Z744" i="22"/>
  <c r="AG744" i="22" s="1"/>
  <c r="Z753" i="22"/>
  <c r="AG753" i="22" s="1"/>
  <c r="Y745" i="22"/>
  <c r="AF745" i="22" s="1"/>
  <c r="Z724" i="22"/>
  <c r="AG724" i="22" s="1"/>
  <c r="Z820" i="22"/>
  <c r="AG820" i="22" s="1"/>
  <c r="Y717" i="22"/>
  <c r="AF717" i="22" s="1"/>
  <c r="Y675" i="22"/>
  <c r="AF675" i="22" s="1"/>
  <c r="Y559" i="22"/>
  <c r="AF559" i="22" s="1"/>
  <c r="V594" i="22"/>
  <c r="AC594" i="22" s="1"/>
  <c r="V625" i="22"/>
  <c r="AC625" i="22" s="1"/>
  <c r="Y520" i="22"/>
  <c r="AF520" i="22" s="1"/>
  <c r="V574" i="22"/>
  <c r="AC574" i="22" s="1"/>
  <c r="Z458" i="22"/>
  <c r="AG458" i="22" s="1"/>
  <c r="X1156" i="22"/>
  <c r="AE1156" i="22" s="1"/>
  <c r="Y1077" i="22"/>
  <c r="AF1077" i="22" s="1"/>
  <c r="Z1067" i="22"/>
  <c r="AG1067" i="22" s="1"/>
  <c r="X1093" i="22"/>
  <c r="AE1093" i="22" s="1"/>
  <c r="Y1073" i="22"/>
  <c r="AF1073" i="22" s="1"/>
  <c r="X990" i="22"/>
  <c r="AE990" i="22" s="1"/>
  <c r="X782" i="22"/>
  <c r="AE782" i="22" s="1"/>
  <c r="U693" i="22"/>
  <c r="AB693" i="22" s="1"/>
  <c r="U612" i="22"/>
  <c r="AB612" i="22" s="1"/>
  <c r="V762" i="22"/>
  <c r="AC762" i="22" s="1"/>
  <c r="W653" i="22"/>
  <c r="AD653" i="22" s="1"/>
  <c r="Z1035" i="22"/>
  <c r="AG1035" i="22" s="1"/>
  <c r="X867" i="22"/>
  <c r="AE867" i="22" s="1"/>
  <c r="W810" i="22"/>
  <c r="AD810" i="22" s="1"/>
  <c r="U524" i="22"/>
  <c r="AB524" i="22" s="1"/>
  <c r="X902" i="22"/>
  <c r="AE902" i="22" s="1"/>
  <c r="V830" i="22"/>
  <c r="AC830" i="22" s="1"/>
  <c r="X757" i="22"/>
  <c r="AE757" i="22" s="1"/>
  <c r="V1360" i="22"/>
  <c r="AC1360" i="22" s="1"/>
  <c r="X894" i="22"/>
  <c r="AE894" i="22" s="1"/>
  <c r="Z625" i="22"/>
  <c r="AG625" i="22" s="1"/>
  <c r="W481" i="22"/>
  <c r="AD481" i="22" s="1"/>
  <c r="X1338" i="22"/>
  <c r="AE1338" i="22" s="1"/>
  <c r="U606" i="22"/>
  <c r="Z1405" i="22"/>
  <c r="AG1405" i="22" s="1"/>
  <c r="X1494" i="22"/>
  <c r="AE1494" i="22" s="1"/>
  <c r="X1481" i="22"/>
  <c r="AE1481" i="22" s="1"/>
  <c r="W1425" i="22"/>
  <c r="AD1425" i="22" s="1"/>
  <c r="V1381" i="22"/>
  <c r="AC1381" i="22" s="1"/>
  <c r="V1017" i="22"/>
  <c r="AC1017" i="22" s="1"/>
  <c r="Y1011" i="22"/>
  <c r="AF1011" i="22" s="1"/>
  <c r="U970" i="22"/>
  <c r="AB970" i="22" s="1"/>
  <c r="Y890" i="22"/>
  <c r="AF890" i="22" s="1"/>
  <c r="U851" i="22"/>
  <c r="AB851" i="22" s="1"/>
  <c r="Z928" i="22"/>
  <c r="AG928" i="22" s="1"/>
  <c r="W720" i="22"/>
  <c r="AD720" i="22" s="1"/>
  <c r="Z1442" i="22"/>
  <c r="AG1442" i="22" s="1"/>
  <c r="Z896" i="22"/>
  <c r="AG896" i="22" s="1"/>
  <c r="V915" i="22"/>
  <c r="AC915" i="22" s="1"/>
  <c r="U530" i="22"/>
  <c r="AB530" i="22" s="1"/>
  <c r="U1496" i="22"/>
  <c r="X1452" i="22"/>
  <c r="AE1452" i="22" s="1"/>
  <c r="Y1453" i="22"/>
  <c r="AF1453" i="22" s="1"/>
  <c r="Y1409" i="22"/>
  <c r="AF1409" i="22" s="1"/>
  <c r="Z1365" i="22"/>
  <c r="AG1365" i="22" s="1"/>
  <c r="V1308" i="22"/>
  <c r="AC1308" i="22" s="1"/>
  <c r="Y1500" i="22"/>
  <c r="AF1500" i="22" s="1"/>
  <c r="V1440" i="22"/>
  <c r="AC1440" i="22" s="1"/>
  <c r="Y1461" i="22"/>
  <c r="AF1461" i="22" s="1"/>
  <c r="Z1407" i="22"/>
  <c r="AG1407" i="22" s="1"/>
  <c r="V1403" i="22"/>
  <c r="AC1403" i="22" s="1"/>
  <c r="Y1389" i="22"/>
  <c r="AF1389" i="22" s="1"/>
  <c r="Y1375" i="22"/>
  <c r="AF1375" i="22" s="1"/>
  <c r="X1388" i="22"/>
  <c r="AE1388" i="22" s="1"/>
  <c r="W1319" i="22"/>
  <c r="AD1319" i="22" s="1"/>
  <c r="U1313" i="22"/>
  <c r="V1323" i="22"/>
  <c r="AC1323" i="22" s="1"/>
  <c r="V1299" i="22"/>
  <c r="AC1299" i="22" s="1"/>
  <c r="Z1222" i="22"/>
  <c r="AG1222" i="22" s="1"/>
  <c r="W1194" i="22"/>
  <c r="AD1194" i="22" s="1"/>
  <c r="Y1156" i="22"/>
  <c r="AF1156" i="22" s="1"/>
  <c r="W1143" i="22"/>
  <c r="AD1143" i="22" s="1"/>
  <c r="X1149" i="22"/>
  <c r="AE1149" i="22" s="1"/>
  <c r="Y1122" i="22"/>
  <c r="AF1122" i="22" s="1"/>
  <c r="W1135" i="22"/>
  <c r="AD1135" i="22" s="1"/>
  <c r="U1097" i="22"/>
  <c r="X1124" i="22"/>
  <c r="AE1124" i="22" s="1"/>
  <c r="W1098" i="22"/>
  <c r="AD1098" i="22" s="1"/>
  <c r="U1074" i="22"/>
  <c r="AB1074" i="22" s="1"/>
  <c r="U1096" i="22"/>
  <c r="AB1096" i="22" s="1"/>
  <c r="Y1012" i="22"/>
  <c r="AF1012" i="22" s="1"/>
  <c r="V1018" i="22"/>
  <c r="AC1018" i="22" s="1"/>
  <c r="X1092" i="22"/>
  <c r="AE1092" i="22" s="1"/>
  <c r="Y1014" i="22"/>
  <c r="AF1014" i="22" s="1"/>
  <c r="W999" i="22"/>
  <c r="AD999" i="22" s="1"/>
  <c r="Z955" i="22"/>
  <c r="AG955" i="22" s="1"/>
  <c r="V921" i="22"/>
  <c r="AC921" i="22" s="1"/>
  <c r="Y944" i="22"/>
  <c r="AF944" i="22" s="1"/>
  <c r="V875" i="22"/>
  <c r="AC875" i="22" s="1"/>
  <c r="V870" i="22"/>
  <c r="AC870" i="22" s="1"/>
  <c r="Y653" i="22"/>
  <c r="AF653" i="22" s="1"/>
  <c r="Z767" i="22"/>
  <c r="AG767" i="22" s="1"/>
  <c r="U735" i="22"/>
  <c r="AB735" i="22" s="1"/>
  <c r="X650" i="22"/>
  <c r="AE650" i="22" s="1"/>
  <c r="V641" i="22"/>
  <c r="AC641" i="22" s="1"/>
  <c r="U461" i="22"/>
  <c r="AB461" i="22" s="1"/>
  <c r="W554" i="22"/>
  <c r="AD554" i="22" s="1"/>
  <c r="Y821" i="22"/>
  <c r="AF821" i="22" s="1"/>
  <c r="Y541" i="22"/>
  <c r="AF541" i="22" s="1"/>
  <c r="Y1428" i="22"/>
  <c r="AF1428" i="22" s="1"/>
  <c r="Z1391" i="22"/>
  <c r="AG1391" i="22" s="1"/>
  <c r="V1375" i="22"/>
  <c r="AC1375" i="22" s="1"/>
  <c r="Y1162" i="22"/>
  <c r="AF1162" i="22" s="1"/>
  <c r="Y1139" i="22"/>
  <c r="AF1139" i="22" s="1"/>
  <c r="X772" i="22"/>
  <c r="AE772" i="22" s="1"/>
  <c r="W466" i="22"/>
  <c r="AD466" i="22" s="1"/>
  <c r="Y613" i="22"/>
  <c r="AF613" i="22" s="1"/>
  <c r="Z1450" i="22"/>
  <c r="AG1450" i="22" s="1"/>
  <c r="W1475" i="22"/>
  <c r="AD1475" i="22" s="1"/>
  <c r="V700" i="22"/>
  <c r="AC700" i="22" s="1"/>
  <c r="U817" i="22"/>
  <c r="AB817" i="22" s="1"/>
  <c r="Z689" i="22"/>
  <c r="AG689" i="22" s="1"/>
  <c r="Z895" i="22"/>
  <c r="AG895" i="22" s="1"/>
  <c r="U1027" i="22"/>
  <c r="AB1027" i="22" s="1"/>
  <c r="X1162" i="22"/>
  <c r="AE1162" i="22" s="1"/>
  <c r="W921" i="22"/>
  <c r="AD921" i="22" s="1"/>
  <c r="V1257" i="22"/>
  <c r="AC1257" i="22" s="1"/>
  <c r="Y930" i="22"/>
  <c r="AF930" i="22" s="1"/>
  <c r="W1491" i="22"/>
  <c r="AD1491" i="22" s="1"/>
  <c r="X1250" i="22"/>
  <c r="AE1250" i="22" s="1"/>
  <c r="Y1350" i="22"/>
  <c r="AF1350" i="22" s="1"/>
  <c r="Y846" i="22"/>
  <c r="AF846" i="22" s="1"/>
  <c r="Z738" i="22"/>
  <c r="AG738" i="22" s="1"/>
  <c r="W713" i="22"/>
  <c r="AD713" i="22" s="1"/>
  <c r="Z725" i="22"/>
  <c r="AG725" i="22" s="1"/>
  <c r="W571" i="22"/>
  <c r="AD571" i="22" s="1"/>
  <c r="V647" i="22"/>
  <c r="AC647" i="22" s="1"/>
  <c r="X1341" i="22"/>
  <c r="AE1341" i="22" s="1"/>
  <c r="V1133" i="22"/>
  <c r="AC1133" i="22" s="1"/>
  <c r="Z1158" i="22"/>
  <c r="AG1158" i="22" s="1"/>
  <c r="Z882" i="22"/>
  <c r="AG882" i="22" s="1"/>
  <c r="V730" i="22"/>
  <c r="AC730" i="22" s="1"/>
  <c r="X1346" i="22"/>
  <c r="AE1346" i="22" s="1"/>
  <c r="U1119" i="22"/>
  <c r="U1136" i="22"/>
  <c r="AB1136" i="22" s="1"/>
  <c r="W1176" i="22"/>
  <c r="AD1176" i="22" s="1"/>
  <c r="V793" i="22"/>
  <c r="AC793" i="22" s="1"/>
  <c r="W843" i="22"/>
  <c r="AD843" i="22" s="1"/>
  <c r="Z657" i="22"/>
  <c r="AG657" i="22" s="1"/>
  <c r="X492" i="22"/>
  <c r="AE492" i="22" s="1"/>
  <c r="X1325" i="22"/>
  <c r="AE1325" i="22" s="1"/>
  <c r="Z1289" i="22"/>
  <c r="AG1289" i="22" s="1"/>
  <c r="Y1380" i="22"/>
  <c r="AF1380" i="22" s="1"/>
  <c r="W1208" i="22"/>
  <c r="AD1208" i="22" s="1"/>
  <c r="X1326" i="22"/>
  <c r="AE1326" i="22" s="1"/>
  <c r="U665" i="22"/>
  <c r="AB665" i="22" s="1"/>
  <c r="U677" i="22"/>
  <c r="AB677" i="22" s="1"/>
  <c r="Z775" i="22"/>
  <c r="AG775" i="22" s="1"/>
  <c r="Z693" i="22"/>
  <c r="AG693" i="22" s="1"/>
  <c r="U1350" i="22"/>
  <c r="AB1350" i="22" s="1"/>
  <c r="U1060" i="22"/>
  <c r="X567" i="22"/>
  <c r="AE567" i="22" s="1"/>
  <c r="X514" i="22"/>
  <c r="AE514" i="22" s="1"/>
  <c r="X1386" i="22"/>
  <c r="AE1386" i="22" s="1"/>
  <c r="V1505" i="22"/>
  <c r="AC1505" i="22" s="1"/>
  <c r="Y926" i="22"/>
  <c r="AF926" i="22" s="1"/>
  <c r="W774" i="22"/>
  <c r="AD774" i="22" s="1"/>
  <c r="V644" i="22"/>
  <c r="AC644" i="22" s="1"/>
  <c r="X742" i="22"/>
  <c r="AE742" i="22" s="1"/>
  <c r="W742" i="22"/>
  <c r="AD742" i="22" s="1"/>
  <c r="Z621" i="22"/>
  <c r="AG621" i="22" s="1"/>
  <c r="Z923" i="22"/>
  <c r="AG923" i="22" s="1"/>
  <c r="V567" i="22"/>
  <c r="AC567" i="22" s="1"/>
  <c r="X476" i="22"/>
  <c r="AE476" i="22" s="1"/>
  <c r="U599" i="22"/>
  <c r="AB599" i="22" s="1"/>
  <c r="U1514" i="22"/>
  <c r="AB1514" i="22" s="1"/>
  <c r="X1466" i="22"/>
  <c r="AE1466" i="22" s="1"/>
  <c r="Z1502" i="22"/>
  <c r="AG1502" i="22" s="1"/>
  <c r="V457" i="22"/>
  <c r="AC457" i="22" s="1"/>
  <c r="X1519" i="22"/>
  <c r="AE1519" i="22" s="1"/>
  <c r="Y1523" i="22"/>
  <c r="AF1523" i="22" s="1"/>
  <c r="X1499" i="22"/>
  <c r="AE1499" i="22" s="1"/>
  <c r="Z1488" i="22"/>
  <c r="AG1488" i="22" s="1"/>
  <c r="V1484" i="22"/>
  <c r="AC1484" i="22" s="1"/>
  <c r="W1432" i="22"/>
  <c r="AD1432" i="22" s="1"/>
  <c r="V1426" i="22"/>
  <c r="AC1426" i="22" s="1"/>
  <c r="Z1436" i="22"/>
  <c r="AG1436" i="22" s="1"/>
  <c r="W1370" i="22"/>
  <c r="AD1370" i="22" s="1"/>
  <c r="V1386" i="22"/>
  <c r="AC1386" i="22" s="1"/>
  <c r="U1342" i="22"/>
  <c r="AB1342" i="22" s="1"/>
  <c r="W1323" i="22"/>
  <c r="AD1323" i="22" s="1"/>
  <c r="U1301" i="22"/>
  <c r="Y1306" i="22"/>
  <c r="AF1306" i="22" s="1"/>
  <c r="Z1284" i="22"/>
  <c r="AG1284" i="22" s="1"/>
  <c r="W1275" i="22"/>
  <c r="AD1275" i="22" s="1"/>
  <c r="V1262" i="22"/>
  <c r="AC1262" i="22" s="1"/>
  <c r="U1251" i="22"/>
  <c r="AB1251" i="22" s="1"/>
  <c r="V1184" i="22"/>
  <c r="AC1184" i="22" s="1"/>
  <c r="X1252" i="22"/>
  <c r="AE1252" i="22" s="1"/>
  <c r="U1214" i="22"/>
  <c r="W1170" i="22"/>
  <c r="AD1170" i="22" s="1"/>
  <c r="W1235" i="22"/>
  <c r="AD1235" i="22" s="1"/>
  <c r="Y1177" i="22"/>
  <c r="AF1177" i="22" s="1"/>
  <c r="Z1153" i="22"/>
  <c r="AG1153" i="22" s="1"/>
  <c r="U1122" i="22"/>
  <c r="AB1122" i="22" s="1"/>
  <c r="X1123" i="22"/>
  <c r="AE1123" i="22" s="1"/>
  <c r="U1105" i="22"/>
  <c r="AB1105" i="22" s="1"/>
  <c r="Y1113" i="22"/>
  <c r="AF1113" i="22" s="1"/>
  <c r="Y1093" i="22"/>
  <c r="AF1093" i="22" s="1"/>
  <c r="U1100" i="22"/>
  <c r="U1077" i="22"/>
  <c r="AB1077" i="22" s="1"/>
  <c r="AH1077" i="22" s="1"/>
  <c r="U1057" i="22"/>
  <c r="AB1057" i="22" s="1"/>
  <c r="AH1057" i="22" s="1"/>
  <c r="U1045" i="22"/>
  <c r="AB1045" i="22" s="1"/>
  <c r="X1053" i="22"/>
  <c r="AE1053" i="22" s="1"/>
  <c r="V1047" i="22"/>
  <c r="AC1047" i="22" s="1"/>
  <c r="W1080" i="22"/>
  <c r="AD1080" i="22" s="1"/>
  <c r="W1052" i="22"/>
  <c r="AD1052" i="22" s="1"/>
  <c r="Y1026" i="22"/>
  <c r="AF1026" i="22" s="1"/>
  <c r="Y1025" i="22"/>
  <c r="AF1025" i="22" s="1"/>
  <c r="X1008" i="22"/>
  <c r="AE1008" i="22" s="1"/>
  <c r="X1044" i="22"/>
  <c r="AE1044" i="22" s="1"/>
  <c r="U1050" i="22"/>
  <c r="AB1050" i="22" s="1"/>
  <c r="Z1029" i="22"/>
  <c r="AG1029" i="22" s="1"/>
  <c r="Y1072" i="22"/>
  <c r="AF1072" i="22" s="1"/>
  <c r="U1011" i="22"/>
  <c r="AB1011" i="22" s="1"/>
  <c r="X980" i="22"/>
  <c r="AE980" i="22" s="1"/>
  <c r="X970" i="22"/>
  <c r="AE970" i="22" s="1"/>
  <c r="V959" i="22"/>
  <c r="AC959" i="22" s="1"/>
  <c r="U941" i="22"/>
  <c r="AB941" i="22" s="1"/>
  <c r="Z939" i="22"/>
  <c r="AG939" i="22" s="1"/>
  <c r="Z993" i="22"/>
  <c r="AG993" i="22" s="1"/>
  <c r="Z985" i="22"/>
  <c r="AG985" i="22" s="1"/>
  <c r="W954" i="22"/>
  <c r="AD954" i="22" s="1"/>
  <c r="Z936" i="22"/>
  <c r="AG936" i="22" s="1"/>
  <c r="U890" i="22"/>
  <c r="AB890" i="22" s="1"/>
  <c r="Z922" i="22"/>
  <c r="AG922" i="22" s="1"/>
  <c r="Z905" i="22"/>
  <c r="AG905" i="22" s="1"/>
  <c r="Y885" i="22"/>
  <c r="AF885" i="22" s="1"/>
  <c r="Y877" i="22"/>
  <c r="AF877" i="22" s="1"/>
  <c r="X881" i="22"/>
  <c r="AE881" i="22" s="1"/>
  <c r="X865" i="22"/>
  <c r="AE865" i="22" s="1"/>
  <c r="X846" i="22"/>
  <c r="AE846" i="22" s="1"/>
  <c r="U832" i="22"/>
  <c r="AB832" i="22" s="1"/>
  <c r="V825" i="22"/>
  <c r="AC825" i="22" s="1"/>
  <c r="X818" i="22"/>
  <c r="AE818" i="22" s="1"/>
  <c r="Y870" i="22"/>
  <c r="AF870" i="22" s="1"/>
  <c r="Y868" i="22"/>
  <c r="AF868" i="22" s="1"/>
  <c r="X856" i="22"/>
  <c r="AE856" i="22" s="1"/>
  <c r="X878" i="22"/>
  <c r="AE878" i="22" s="1"/>
  <c r="Y794" i="22"/>
  <c r="Z844" i="22"/>
  <c r="AG844" i="22" s="1"/>
  <c r="X793" i="22"/>
  <c r="AE793" i="22" s="1"/>
  <c r="X791" i="22"/>
  <c r="AE791" i="22" s="1"/>
  <c r="Y716" i="22"/>
  <c r="AF716" i="22" s="1"/>
  <c r="W712" i="22"/>
  <c r="AD712" i="22" s="1"/>
  <c r="Y681" i="22"/>
  <c r="AF681" i="22" s="1"/>
  <c r="Y649" i="22"/>
  <c r="AF649" i="22" s="1"/>
  <c r="V780" i="22"/>
  <c r="AC780" i="22" s="1"/>
  <c r="X773" i="22"/>
  <c r="AE773" i="22" s="1"/>
  <c r="V767" i="22"/>
  <c r="AC767" i="22" s="1"/>
  <c r="U740" i="22"/>
  <c r="AB740" i="22" s="1"/>
  <c r="U682" i="22"/>
  <c r="AB682" i="22" s="1"/>
  <c r="X666" i="22"/>
  <c r="AE666" i="22" s="1"/>
  <c r="U765" i="22"/>
  <c r="W765" i="22"/>
  <c r="AD765" i="22" s="1"/>
  <c r="Z683" i="22"/>
  <c r="AG683" i="22" s="1"/>
  <c r="W684" i="22"/>
  <c r="AD684" i="22" s="1"/>
  <c r="W652" i="22"/>
  <c r="AD652" i="22" s="1"/>
  <c r="W646" i="22"/>
  <c r="AD646" i="22" s="1"/>
  <c r="W610" i="22"/>
  <c r="AD610" i="22" s="1"/>
  <c r="X751" i="22"/>
  <c r="AE751" i="22" s="1"/>
  <c r="W619" i="22"/>
  <c r="AD619" i="22" s="1"/>
  <c r="V610" i="22"/>
  <c r="AC610" i="22" s="1"/>
  <c r="X541" i="22"/>
  <c r="AE541" i="22" s="1"/>
  <c r="X605" i="22"/>
  <c r="AE605" i="22" s="1"/>
  <c r="Y577" i="22"/>
  <c r="AF577" i="22" s="1"/>
  <c r="W540" i="22"/>
  <c r="AD540" i="22" s="1"/>
  <c r="V523" i="22"/>
  <c r="AC523" i="22" s="1"/>
  <c r="Y514" i="22"/>
  <c r="AF514" i="22" s="1"/>
  <c r="Z460" i="22"/>
  <c r="AG460" i="22" s="1"/>
  <c r="X524" i="22"/>
  <c r="AE524" i="22" s="1"/>
  <c r="Y509" i="22"/>
  <c r="U475" i="22"/>
  <c r="AB475" i="22" s="1"/>
  <c r="Y469" i="22"/>
  <c r="AF469" i="22" s="1"/>
  <c r="Y534" i="22"/>
  <c r="AF534" i="22" s="1"/>
  <c r="Z1479" i="22"/>
  <c r="AG1479" i="22" s="1"/>
  <c r="Z1244" i="22"/>
  <c r="AG1244" i="22" s="1"/>
  <c r="Z1196" i="22"/>
  <c r="AG1196" i="22" s="1"/>
  <c r="U1248" i="22"/>
  <c r="AB1248" i="22" s="1"/>
  <c r="X1293" i="22"/>
  <c r="AE1293" i="22" s="1"/>
  <c r="X1127" i="22"/>
  <c r="AE1127" i="22" s="1"/>
  <c r="X1051" i="22"/>
  <c r="AE1051" i="22" s="1"/>
  <c r="Y1334" i="22"/>
  <c r="AF1334" i="22" s="1"/>
  <c r="X1175" i="22"/>
  <c r="AE1175" i="22" s="1"/>
  <c r="Y1067" i="22"/>
  <c r="AF1067" i="22" s="1"/>
  <c r="W1061" i="22"/>
  <c r="AD1061" i="22" s="1"/>
  <c r="X1047" i="22"/>
  <c r="AE1047" i="22" s="1"/>
  <c r="X1031" i="22"/>
  <c r="AE1031" i="22" s="1"/>
  <c r="Z1016" i="22"/>
  <c r="AG1016" i="22" s="1"/>
  <c r="Z851" i="22"/>
  <c r="AG851" i="22" s="1"/>
  <c r="Z598" i="22"/>
  <c r="AG598" i="22" s="1"/>
  <c r="X540" i="22"/>
  <c r="AE540" i="22" s="1"/>
  <c r="V505" i="22"/>
  <c r="AC505" i="22" s="1"/>
  <c r="U1244" i="22"/>
  <c r="AB1244" i="22" s="1"/>
  <c r="X914" i="22"/>
  <c r="AE914" i="22" s="1"/>
  <c r="W465" i="22"/>
  <c r="AD465" i="22" s="1"/>
  <c r="X906" i="22"/>
  <c r="AE906" i="22" s="1"/>
  <c r="Z974" i="22"/>
  <c r="AG974" i="22" s="1"/>
  <c r="W836" i="22"/>
  <c r="AD836" i="22" s="1"/>
  <c r="V690" i="22"/>
  <c r="AC690" i="22" s="1"/>
  <c r="W1516" i="22"/>
  <c r="AD1516" i="22" s="1"/>
  <c r="Y1524" i="22"/>
  <c r="AF1524" i="22" s="1"/>
  <c r="W1494" i="22"/>
  <c r="AD1494" i="22" s="1"/>
  <c r="X1471" i="22"/>
  <c r="AE1471" i="22" s="1"/>
  <c r="V1446" i="22"/>
  <c r="AC1446" i="22" s="1"/>
  <c r="Y1419" i="22"/>
  <c r="AF1419" i="22" s="1"/>
  <c r="U1420" i="22"/>
  <c r="Z1430" i="22"/>
  <c r="AG1430" i="22" s="1"/>
  <c r="V1416" i="22"/>
  <c r="AC1416" i="22" s="1"/>
  <c r="U1386" i="22"/>
  <c r="AB1386" i="22" s="1"/>
  <c r="X1394" i="22"/>
  <c r="AE1394" i="22" s="1"/>
  <c r="Z1389" i="22"/>
  <c r="AG1389" i="22" s="1"/>
  <c r="X1379" i="22"/>
  <c r="AE1379" i="22" s="1"/>
  <c r="U1347" i="22"/>
  <c r="U1395" i="22"/>
  <c r="W1326" i="22"/>
  <c r="AD1326" i="22" s="1"/>
  <c r="Y1319" i="22"/>
  <c r="AF1319" i="22" s="1"/>
  <c r="W1310" i="22"/>
  <c r="AD1310" i="22" s="1"/>
  <c r="Y1295" i="22"/>
  <c r="AF1295" i="22" s="1"/>
  <c r="Y1310" i="22"/>
  <c r="AF1310" i="22" s="1"/>
  <c r="W1284" i="22"/>
  <c r="AD1284" i="22" s="1"/>
  <c r="W1290" i="22"/>
  <c r="AD1290" i="22" s="1"/>
  <c r="V1222" i="22"/>
  <c r="AC1222" i="22" s="1"/>
  <c r="Y1242" i="22"/>
  <c r="AF1242" i="22" s="1"/>
  <c r="W1175" i="22"/>
  <c r="AD1175" i="22" s="1"/>
  <c r="Z1191" i="22"/>
  <c r="AG1191" i="22" s="1"/>
  <c r="U1175" i="22"/>
  <c r="AB1175" i="22" s="1"/>
  <c r="V1115" i="22"/>
  <c r="AC1115" i="22" s="1"/>
  <c r="W1508" i="22"/>
  <c r="AD1508" i="22" s="1"/>
  <c r="V1518" i="22"/>
  <c r="AC1518" i="22" s="1"/>
  <c r="U1523" i="22"/>
  <c r="AB1523" i="22" s="1"/>
  <c r="U1503" i="22"/>
  <c r="V1478" i="22"/>
  <c r="AC1478" i="22" s="1"/>
  <c r="U1462" i="22"/>
  <c r="Z1453" i="22"/>
  <c r="AG1453" i="22" s="1"/>
  <c r="U1459" i="22"/>
  <c r="AB1459" i="22" s="1"/>
  <c r="W1452" i="22"/>
  <c r="AD1452" i="22" s="1"/>
  <c r="Y1411" i="22"/>
  <c r="AF1411" i="22" s="1"/>
  <c r="X1407" i="22"/>
  <c r="AE1407" i="22" s="1"/>
  <c r="V1389" i="22"/>
  <c r="AC1389" i="22" s="1"/>
  <c r="V1383" i="22"/>
  <c r="AC1383" i="22" s="1"/>
  <c r="W1379" i="22"/>
  <c r="AD1379" i="22" s="1"/>
  <c r="W1375" i="22"/>
  <c r="AD1375" i="22" s="1"/>
  <c r="V1374" i="22"/>
  <c r="AC1374" i="22" s="1"/>
  <c r="U1402" i="22"/>
  <c r="AB1402" i="22" s="1"/>
  <c r="U1349" i="22"/>
  <c r="AB1349" i="22" s="1"/>
  <c r="Z1333" i="22"/>
  <c r="AG1333" i="22" s="1"/>
  <c r="Z1335" i="22"/>
  <c r="AG1335" i="22" s="1"/>
  <c r="U1310" i="22"/>
  <c r="AB1310" i="22" s="1"/>
  <c r="W1295" i="22"/>
  <c r="AD1295" i="22" s="1"/>
  <c r="U1292" i="22"/>
  <c r="X1324" i="22"/>
  <c r="AE1324" i="22" s="1"/>
  <c r="Y1285" i="22"/>
  <c r="AF1285" i="22" s="1"/>
  <c r="Z1229" i="22"/>
  <c r="AG1229" i="22" s="1"/>
  <c r="U1226" i="22"/>
  <c r="AB1226" i="22" s="1"/>
  <c r="V1212" i="22"/>
  <c r="AC1212" i="22" s="1"/>
  <c r="X1277" i="22"/>
  <c r="AE1277" i="22" s="1"/>
  <c r="Y1215" i="22"/>
  <c r="AF1215" i="22" s="1"/>
  <c r="W1214" i="22"/>
  <c r="AD1214" i="22" s="1"/>
  <c r="V1202" i="22"/>
  <c r="AC1202" i="22" s="1"/>
  <c r="X1201" i="22"/>
  <c r="AE1201" i="22" s="1"/>
  <c r="U1183" i="22"/>
  <c r="AB1183" i="22" s="1"/>
  <c r="V1177" i="22"/>
  <c r="AC1177" i="22" s="1"/>
  <c r="X1211" i="22"/>
  <c r="AE1211" i="22" s="1"/>
  <c r="W1202" i="22"/>
  <c r="AD1202" i="22" s="1"/>
  <c r="X1186" i="22"/>
  <c r="AE1186" i="22" s="1"/>
  <c r="Z1173" i="22"/>
  <c r="AG1173" i="22" s="1"/>
  <c r="Z1162" i="22"/>
  <c r="AG1162" i="22" s="1"/>
  <c r="V1161" i="22"/>
  <c r="AC1161" i="22" s="1"/>
  <c r="X1137" i="22"/>
  <c r="AE1137" i="22" s="1"/>
  <c r="X1115" i="22"/>
  <c r="AE1115" i="22" s="1"/>
  <c r="W1123" i="22"/>
  <c r="AD1123" i="22" s="1"/>
  <c r="U1101" i="22"/>
  <c r="V1118" i="22"/>
  <c r="AC1118" i="22" s="1"/>
  <c r="X1119" i="22"/>
  <c r="AE1119" i="22" s="1"/>
  <c r="W1113" i="22"/>
  <c r="AD1113" i="22" s="1"/>
  <c r="W1101" i="22"/>
  <c r="AD1101" i="22" s="1"/>
  <c r="Z1104" i="22"/>
  <c r="AG1104" i="22" s="1"/>
  <c r="U1086" i="22"/>
  <c r="AB1086" i="22" s="1"/>
  <c r="W1075" i="22"/>
  <c r="AD1075" i="22" s="1"/>
  <c r="Y1094" i="22"/>
  <c r="AF1094" i="22" s="1"/>
  <c r="V1075" i="22"/>
  <c r="AC1075" i="22" s="1"/>
  <c r="Z1045" i="22"/>
  <c r="AG1045" i="22" s="1"/>
  <c r="V1027" i="22"/>
  <c r="AC1027" i="22" s="1"/>
  <c r="Z1068" i="22"/>
  <c r="AG1068" i="22" s="1"/>
  <c r="Y1034" i="22"/>
  <c r="AF1034" i="22" s="1"/>
  <c r="V1048" i="22"/>
  <c r="AC1048" i="22" s="1"/>
  <c r="W1025" i="22"/>
  <c r="AD1025" i="22" s="1"/>
  <c r="U1046" i="22"/>
  <c r="V1020" i="22"/>
  <c r="AC1020" i="22" s="1"/>
  <c r="V1064" i="22"/>
  <c r="AC1064" i="22" s="1"/>
  <c r="V1032" i="22"/>
  <c r="AC1032" i="22" s="1"/>
  <c r="V986" i="22"/>
  <c r="AC986" i="22" s="1"/>
  <c r="Y948" i="22"/>
  <c r="AF948" i="22" s="1"/>
  <c r="V1000" i="22"/>
  <c r="AC1000" i="22" s="1"/>
  <c r="V968" i="22"/>
  <c r="AC968" i="22" s="1"/>
  <c r="W967" i="22"/>
  <c r="AD967" i="22" s="1"/>
  <c r="X956" i="22"/>
  <c r="AE956" i="22" s="1"/>
  <c r="W950" i="22"/>
  <c r="AD950" i="22" s="1"/>
  <c r="Z930" i="22"/>
  <c r="AG930" i="22" s="1"/>
  <c r="U975" i="22"/>
  <c r="AB975" i="22" s="1"/>
  <c r="W946" i="22"/>
  <c r="AD946" i="22" s="1"/>
  <c r="X938" i="22"/>
  <c r="AE938" i="22" s="1"/>
  <c r="X934" i="22"/>
  <c r="AE934" i="22" s="1"/>
  <c r="Y895" i="22"/>
  <c r="AF895" i="22" s="1"/>
  <c r="Z913" i="22"/>
  <c r="AG913" i="22" s="1"/>
  <c r="X935" i="22"/>
  <c r="AE935" i="22" s="1"/>
  <c r="W922" i="22"/>
  <c r="AD922" i="22" s="1"/>
  <c r="V869" i="22"/>
  <c r="AC869" i="22" s="1"/>
  <c r="Z901" i="22"/>
  <c r="AG901" i="22" s="1"/>
  <c r="U843" i="22"/>
  <c r="AB843" i="22" s="1"/>
  <c r="X869" i="22"/>
  <c r="AE869" i="22" s="1"/>
  <c r="V839" i="22"/>
  <c r="AC839" i="22" s="1"/>
  <c r="Z846" i="22"/>
  <c r="AG846" i="22" s="1"/>
  <c r="V868" i="22"/>
  <c r="AC868" i="22" s="1"/>
  <c r="V848" i="22"/>
  <c r="AC848" i="22" s="1"/>
  <c r="Z832" i="22"/>
  <c r="AG832" i="22" s="1"/>
  <c r="Y790" i="22"/>
  <c r="AF790" i="22" s="1"/>
  <c r="Y774" i="22"/>
  <c r="AF774" i="22" s="1"/>
  <c r="X744" i="22"/>
  <c r="AE744" i="22" s="1"/>
  <c r="U882" i="22"/>
  <c r="AB882" i="22" s="1"/>
  <c r="V850" i="22"/>
  <c r="AC850" i="22" s="1"/>
  <c r="X792" i="22"/>
  <c r="AE792" i="22" s="1"/>
  <c r="X761" i="22"/>
  <c r="AE761" i="22" s="1"/>
  <c r="V787" i="22"/>
  <c r="AC787" i="22" s="1"/>
  <c r="W801" i="22"/>
  <c r="AD801" i="22" s="1"/>
  <c r="X769" i="22"/>
  <c r="AE769" i="22" s="1"/>
  <c r="Y720" i="22"/>
  <c r="AF720" i="22" s="1"/>
  <c r="W716" i="22"/>
  <c r="AD716" i="22" s="1"/>
  <c r="Z773" i="22"/>
  <c r="AG773" i="22" s="1"/>
  <c r="Z771" i="22"/>
  <c r="AG771" i="22" s="1"/>
  <c r="V682" i="22"/>
  <c r="AC682" i="22" s="1"/>
  <c r="V675" i="22"/>
  <c r="AC675" i="22" s="1"/>
  <c r="X674" i="22"/>
  <c r="AE674" i="22" s="1"/>
  <c r="V658" i="22"/>
  <c r="AC658" i="22" s="1"/>
  <c r="X618" i="22"/>
  <c r="AE618" i="22" s="1"/>
  <c r="U615" i="22"/>
  <c r="AB615" i="22" s="1"/>
  <c r="V656" i="22"/>
  <c r="AC656" i="22" s="1"/>
  <c r="V648" i="22"/>
  <c r="AC648" i="22" s="1"/>
  <c r="Z619" i="22"/>
  <c r="AG619" i="22" s="1"/>
  <c r="Y684" i="22"/>
  <c r="AF684" i="22" s="1"/>
  <c r="X668" i="22"/>
  <c r="AE668" i="22" s="1"/>
  <c r="Y583" i="22"/>
  <c r="AF583" i="22" s="1"/>
  <c r="X743" i="22"/>
  <c r="AE743" i="22" s="1"/>
  <c r="V590" i="22"/>
  <c r="AC590" i="22" s="1"/>
  <c r="X648" i="22"/>
  <c r="AE648" i="22" s="1"/>
  <c r="V578" i="22"/>
  <c r="AC578" i="22" s="1"/>
  <c r="V576" i="22"/>
  <c r="AC576" i="22" s="1"/>
  <c r="U609" i="22"/>
  <c r="AB609" i="22" s="1"/>
  <c r="X577" i="22"/>
  <c r="AE577" i="22" s="1"/>
  <c r="Z565" i="22"/>
  <c r="AG565" i="22" s="1"/>
  <c r="X549" i="22"/>
  <c r="AE549" i="22" s="1"/>
  <c r="V465" i="22"/>
  <c r="AC465" i="22" s="1"/>
  <c r="Y547" i="22"/>
  <c r="AF547" i="22" s="1"/>
  <c r="V554" i="22"/>
  <c r="AC554" i="22" s="1"/>
  <c r="X1498" i="22"/>
  <c r="AE1498" i="22" s="1"/>
  <c r="X1514" i="22"/>
  <c r="AE1514" i="22" s="1"/>
  <c r="Z1472" i="22"/>
  <c r="AG1472" i="22" s="1"/>
  <c r="X1400" i="22"/>
  <c r="AE1400" i="22" s="1"/>
  <c r="X1301" i="22"/>
  <c r="AE1301" i="22" s="1"/>
  <c r="W1149" i="22"/>
  <c r="AD1149" i="22" s="1"/>
  <c r="V1109" i="22"/>
  <c r="AC1109" i="22" s="1"/>
  <c r="U1059" i="22"/>
  <c r="AB1059" i="22" s="1"/>
  <c r="Z1002" i="22"/>
  <c r="AG1002" i="22" s="1"/>
  <c r="X1002" i="22"/>
  <c r="AE1002" i="22" s="1"/>
  <c r="W879" i="22"/>
  <c r="AD879" i="22" s="1"/>
  <c r="Z855" i="22"/>
  <c r="AG855" i="22" s="1"/>
  <c r="Y859" i="22"/>
  <c r="AF859" i="22" s="1"/>
  <c r="Y835" i="22"/>
  <c r="AF835" i="22" s="1"/>
  <c r="Z681" i="22"/>
  <c r="AG681" i="22" s="1"/>
  <c r="U669" i="22"/>
  <c r="AB669" i="22" s="1"/>
  <c r="Z685" i="22"/>
  <c r="AG685" i="22" s="1"/>
  <c r="X681" i="22"/>
  <c r="AE681" i="22" s="1"/>
  <c r="X701" i="22"/>
  <c r="AE701" i="22" s="1"/>
  <c r="X689" i="22"/>
  <c r="AE689" i="22" s="1"/>
  <c r="V538" i="22"/>
  <c r="AC538" i="22" s="1"/>
  <c r="Z551" i="22"/>
  <c r="AG551" i="22" s="1"/>
  <c r="X516" i="22"/>
  <c r="AE516" i="22" s="1"/>
  <c r="Z540" i="22"/>
  <c r="AG540" i="22" s="1"/>
  <c r="Y517" i="22"/>
  <c r="AF517" i="22" s="1"/>
  <c r="U685" i="22"/>
  <c r="AB685" i="22" s="1"/>
  <c r="V1236" i="22"/>
  <c r="AC1236" i="22" s="1"/>
  <c r="V981" i="22"/>
  <c r="AC981" i="22" s="1"/>
  <c r="W871" i="22"/>
  <c r="AD871" i="22" s="1"/>
  <c r="U603" i="22"/>
  <c r="AB603" i="22" s="1"/>
  <c r="X1244" i="22"/>
  <c r="AE1244" i="22" s="1"/>
  <c r="Z1109" i="22"/>
  <c r="AG1109" i="22" s="1"/>
  <c r="Y1051" i="22"/>
  <c r="AF1051" i="22" s="1"/>
  <c r="X579" i="22"/>
  <c r="AE579" i="22" s="1"/>
  <c r="X1504" i="22"/>
  <c r="AE1504" i="22" s="1"/>
  <c r="Y1478" i="22"/>
  <c r="AF1478" i="22" s="1"/>
  <c r="W1257" i="22"/>
  <c r="AD1257" i="22" s="1"/>
  <c r="X1369" i="22"/>
  <c r="AE1369" i="22" s="1"/>
  <c r="U1264" i="22"/>
  <c r="Z984" i="22"/>
  <c r="AG984" i="22" s="1"/>
  <c r="U515" i="22"/>
  <c r="AB515" i="22" s="1"/>
  <c r="U543" i="22"/>
  <c r="AB543" i="22" s="1"/>
  <c r="W501" i="22"/>
  <c r="AD501" i="22" s="1"/>
  <c r="Z563" i="22"/>
  <c r="AG563" i="22" s="1"/>
  <c r="W855" i="22"/>
  <c r="AD855" i="22" s="1"/>
  <c r="W457" i="22"/>
  <c r="AD457" i="22" s="1"/>
  <c r="W1138" i="22"/>
  <c r="AD1138" i="22" s="1"/>
  <c r="W1064" i="22"/>
  <c r="AD1064" i="22" s="1"/>
  <c r="V711" i="22"/>
  <c r="AC711" i="22" s="1"/>
  <c r="V887" i="22"/>
  <c r="AC887" i="22" s="1"/>
  <c r="U457" i="22"/>
  <c r="X457" i="22"/>
  <c r="AE457" i="22" s="1"/>
  <c r="Z1269" i="22"/>
  <c r="AG1269" i="22" s="1"/>
  <c r="Z1464" i="22"/>
  <c r="AG1464" i="22" s="1"/>
  <c r="U1016" i="22"/>
  <c r="AA1016" i="22" s="1"/>
  <c r="Z998" i="22"/>
  <c r="AG998" i="22" s="1"/>
  <c r="X704" i="22"/>
  <c r="AE704" i="22" s="1"/>
  <c r="X530" i="22"/>
  <c r="AE530" i="22" s="1"/>
  <c r="X968" i="22"/>
  <c r="AE968" i="22" s="1"/>
  <c r="U696" i="22"/>
  <c r="AB696" i="22" s="1"/>
  <c r="X941" i="22"/>
  <c r="AE941" i="22" s="1"/>
  <c r="W560" i="22"/>
  <c r="AD560" i="22" s="1"/>
  <c r="U688" i="22"/>
  <c r="AB688" i="22" s="1"/>
  <c r="V906" i="22"/>
  <c r="AC906" i="22" s="1"/>
  <c r="Z649" i="22"/>
  <c r="AG649" i="22" s="1"/>
  <c r="Y647" i="22"/>
  <c r="AF647" i="22" s="1"/>
  <c r="Y457" i="22"/>
  <c r="AF457" i="22" s="1"/>
  <c r="U1281" i="22"/>
  <c r="Y1124" i="22"/>
  <c r="AF1124" i="22" s="1"/>
  <c r="U1089" i="22"/>
  <c r="W1005" i="22"/>
  <c r="AD1005" i="22" s="1"/>
  <c r="U1004" i="22"/>
  <c r="AB1004" i="22" s="1"/>
  <c r="U940" i="22"/>
  <c r="AB940" i="22" s="1"/>
  <c r="X951" i="22"/>
  <c r="AE951" i="22" s="1"/>
  <c r="Y1497" i="22"/>
  <c r="AF1497" i="22" s="1"/>
  <c r="Y914" i="22"/>
  <c r="AF914" i="22" s="1"/>
  <c r="U692" i="22"/>
  <c r="AB692" i="22" s="1"/>
  <c r="U1353" i="22"/>
  <c r="AB1353" i="22" s="1"/>
  <c r="Z1295" i="22"/>
  <c r="AG1295" i="22" s="1"/>
  <c r="X1401" i="22"/>
  <c r="AE1401" i="22" s="1"/>
  <c r="W1204" i="22"/>
  <c r="AD1204" i="22" s="1"/>
  <c r="V1125" i="22"/>
  <c r="AC1125" i="22" s="1"/>
  <c r="V891" i="22"/>
  <c r="AC891" i="22" s="1"/>
  <c r="V954" i="22"/>
  <c r="AC954" i="22" s="1"/>
  <c r="Y630" i="22"/>
  <c r="AF630" i="22" s="1"/>
  <c r="Z555" i="22"/>
  <c r="AG555" i="22" s="1"/>
  <c r="X630" i="22"/>
  <c r="AE630" i="22" s="1"/>
  <c r="U1356" i="22"/>
  <c r="AB1356" i="22" s="1"/>
  <c r="U633" i="22"/>
  <c r="AB633" i="22" s="1"/>
  <c r="U661" i="22"/>
  <c r="AB661" i="22" s="1"/>
  <c r="X911" i="22"/>
  <c r="AE911" i="22" s="1"/>
  <c r="U681" i="22"/>
  <c r="Y1377" i="22"/>
  <c r="AF1377" i="22" s="1"/>
  <c r="V1441" i="22"/>
  <c r="AC1441" i="22" s="1"/>
  <c r="U1435" i="22"/>
  <c r="AB1435" i="22" s="1"/>
  <c r="Y1387" i="22"/>
  <c r="AF1387" i="22" s="1"/>
  <c r="Z1358" i="22"/>
  <c r="AG1358" i="22" s="1"/>
  <c r="U1124" i="22"/>
  <c r="V1082" i="22"/>
  <c r="AC1082" i="22" s="1"/>
  <c r="V951" i="22"/>
  <c r="AC951" i="22" s="1"/>
  <c r="V964" i="22"/>
  <c r="AC964" i="22" s="1"/>
  <c r="V748" i="22"/>
  <c r="AC748" i="22" s="1"/>
  <c r="U635" i="22"/>
  <c r="AB635" i="22" s="1"/>
  <c r="Y795" i="22"/>
  <c r="AF795" i="22" s="1"/>
  <c r="Y605" i="22"/>
  <c r="AF605" i="22" s="1"/>
  <c r="X527" i="22"/>
  <c r="AE527" i="22" s="1"/>
  <c r="X784" i="22"/>
  <c r="AE784" i="22" s="1"/>
  <c r="V464" i="22"/>
  <c r="AC464" i="22" s="1"/>
  <c r="X534" i="22"/>
  <c r="AE534" i="22" s="1"/>
  <c r="Z1161" i="22"/>
  <c r="AG1161" i="22" s="1"/>
  <c r="X1114" i="22"/>
  <c r="AE1114" i="22" s="1"/>
  <c r="X1297" i="22"/>
  <c r="AE1297" i="22" s="1"/>
  <c r="W1192" i="22"/>
  <c r="AD1192" i="22" s="1"/>
  <c r="Y1240" i="22"/>
  <c r="AF1240" i="22" s="1"/>
  <c r="Y1237" i="22"/>
  <c r="AF1237" i="22" s="1"/>
  <c r="V1321" i="22"/>
  <c r="AC1321" i="22" s="1"/>
  <c r="X1203" i="22"/>
  <c r="AE1203" i="22" s="1"/>
  <c r="U1155" i="22"/>
  <c r="AB1155" i="22" s="1"/>
  <c r="W1136" i="22"/>
  <c r="AD1136" i="22" s="1"/>
  <c r="X1314" i="22"/>
  <c r="AE1314" i="22" s="1"/>
  <c r="U1170" i="22"/>
  <c r="AB1170" i="22" s="1"/>
  <c r="Y1149" i="22"/>
  <c r="AF1149" i="22" s="1"/>
  <c r="Z1097" i="22"/>
  <c r="AG1097" i="22" s="1"/>
  <c r="Z1157" i="22"/>
  <c r="AG1157" i="22" s="1"/>
  <c r="W1184" i="22"/>
  <c r="AD1184" i="22" s="1"/>
  <c r="U1044" i="22"/>
  <c r="Y1129" i="22"/>
  <c r="AF1129" i="22" s="1"/>
  <c r="W1085" i="22"/>
  <c r="AD1085" i="22" s="1"/>
  <c r="Y1031" i="22"/>
  <c r="AF1031" i="22" s="1"/>
  <c r="X1176" i="22"/>
  <c r="AE1176" i="22" s="1"/>
  <c r="Y1066" i="22"/>
  <c r="AF1066" i="22" s="1"/>
  <c r="V1042" i="22"/>
  <c r="AC1042" i="22" s="1"/>
  <c r="Y1054" i="22"/>
  <c r="AF1054" i="22" s="1"/>
  <c r="W929" i="22"/>
  <c r="AD929" i="22" s="1"/>
  <c r="X612" i="22"/>
  <c r="AE612" i="22" s="1"/>
  <c r="V615" i="22"/>
  <c r="AC615" i="22" s="1"/>
  <c r="U505" i="22"/>
  <c r="AB505" i="22" s="1"/>
  <c r="Z493" i="22"/>
  <c r="AG493" i="22" s="1"/>
  <c r="Y619" i="22"/>
  <c r="AF619" i="22" s="1"/>
  <c r="Z721" i="22"/>
  <c r="AG721" i="22" s="1"/>
  <c r="X555" i="22"/>
  <c r="AE555" i="22" s="1"/>
  <c r="W903" i="22"/>
  <c r="AD903" i="22" s="1"/>
  <c r="V776" i="22"/>
  <c r="AC776" i="22" s="1"/>
  <c r="X1437" i="22"/>
  <c r="AE1437" i="22" s="1"/>
  <c r="Z1105" i="22"/>
  <c r="AG1105" i="22" s="1"/>
  <c r="V797" i="22"/>
  <c r="AC797" i="22" s="1"/>
  <c r="X1382" i="22"/>
  <c r="AE1382" i="22" s="1"/>
  <c r="V974" i="22"/>
  <c r="AC974" i="22" s="1"/>
  <c r="X1105" i="22"/>
  <c r="AE1105" i="22" s="1"/>
  <c r="Y1005" i="22"/>
  <c r="AF1005" i="22" s="1"/>
  <c r="V941" i="22"/>
  <c r="AC941" i="22" s="1"/>
  <c r="Y655" i="22"/>
  <c r="AF655" i="22" s="1"/>
  <c r="U644" i="22"/>
  <c r="AB644" i="22" s="1"/>
  <c r="U1392" i="22"/>
  <c r="AB1392" i="22" s="1"/>
  <c r="Y1519" i="22"/>
  <c r="AF1519" i="22" s="1"/>
  <c r="U1502" i="22"/>
  <c r="AB1502" i="22" s="1"/>
  <c r="Z1356" i="22"/>
  <c r="AG1356" i="22" s="1"/>
  <c r="U1341" i="22"/>
  <c r="AB1341" i="22" s="1"/>
  <c r="X1486" i="22"/>
  <c r="AE1486" i="22" s="1"/>
  <c r="Y1445" i="22"/>
  <c r="AF1445" i="22" s="1"/>
  <c r="Y1426" i="22"/>
  <c r="AF1426" i="22" s="1"/>
  <c r="V1424" i="22"/>
  <c r="AC1424" i="22" s="1"/>
  <c r="Y1424" i="22"/>
  <c r="AF1424" i="22" s="1"/>
  <c r="U1368" i="22"/>
  <c r="Z1361" i="22"/>
  <c r="AG1361" i="22" s="1"/>
  <c r="X1303" i="22"/>
  <c r="AE1303" i="22" s="1"/>
  <c r="X1373" i="22"/>
  <c r="AE1373" i="22" s="1"/>
  <c r="V1314" i="22"/>
  <c r="AC1314" i="22" s="1"/>
  <c r="X1355" i="22"/>
  <c r="AE1355" i="22" s="1"/>
  <c r="Y1175" i="22"/>
  <c r="AF1175" i="22" s="1"/>
  <c r="Y1128" i="22"/>
  <c r="AF1128" i="22" s="1"/>
  <c r="U1167" i="22"/>
  <c r="AB1167" i="22" s="1"/>
  <c r="W1103" i="22"/>
  <c r="AD1103" i="22" s="1"/>
  <c r="U1098" i="22"/>
  <c r="AB1098" i="22" s="1"/>
  <c r="Z1088" i="22"/>
  <c r="AG1088" i="22" s="1"/>
  <c r="X1064" i="22"/>
  <c r="AE1064" i="22" s="1"/>
  <c r="W1011" i="22"/>
  <c r="AD1011" i="22" s="1"/>
  <c r="U1092" i="22"/>
  <c r="AB1092" i="22" s="1"/>
  <c r="Z740" i="22"/>
  <c r="AG740" i="22" s="1"/>
  <c r="W664" i="22"/>
  <c r="AD664" i="22" s="1"/>
  <c r="V642" i="22"/>
  <c r="AC642" i="22" s="1"/>
  <c r="X625" i="22"/>
  <c r="AE625" i="22" s="1"/>
  <c r="V803" i="22"/>
  <c r="AC803" i="22" s="1"/>
  <c r="Y803" i="22"/>
  <c r="AF803" i="22" s="1"/>
  <c r="U715" i="22"/>
  <c r="AB715" i="22" s="1"/>
  <c r="Y1502" i="22"/>
  <c r="AF1502" i="22" s="1"/>
  <c r="X1442" i="22"/>
  <c r="AE1442" i="22" s="1"/>
  <c r="Z1370" i="22"/>
  <c r="AG1370" i="22" s="1"/>
  <c r="X1412" i="22"/>
  <c r="AE1412" i="22" s="1"/>
  <c r="Y1458" i="22"/>
  <c r="AF1458" i="22" s="1"/>
  <c r="V1452" i="22"/>
  <c r="AC1452" i="22" s="1"/>
  <c r="Y1335" i="22"/>
  <c r="AF1335" i="22" s="1"/>
  <c r="Z1454" i="22"/>
  <c r="AG1454" i="22" s="1"/>
  <c r="X919" i="22"/>
  <c r="AE919" i="22" s="1"/>
  <c r="X875" i="22"/>
  <c r="AE875" i="22" s="1"/>
  <c r="Z653" i="22"/>
  <c r="AG653" i="22" s="1"/>
  <c r="U1448" i="22"/>
  <c r="AB1448" i="22" s="1"/>
  <c r="Z1467" i="22"/>
  <c r="AG1467" i="22" s="1"/>
  <c r="U1418" i="22"/>
  <c r="AB1418" i="22" s="1"/>
  <c r="U1403" i="22"/>
  <c r="Y1315" i="22"/>
  <c r="AF1315" i="22" s="1"/>
  <c r="V1311" i="22"/>
  <c r="AC1311" i="22" s="1"/>
  <c r="U1319" i="22"/>
  <c r="AB1319" i="22" s="1"/>
  <c r="W1471" i="22"/>
  <c r="AD1471" i="22" s="1"/>
  <c r="Z1466" i="22"/>
  <c r="AG1466" i="22" s="1"/>
  <c r="Z1517" i="22"/>
  <c r="AG1517" i="22" s="1"/>
  <c r="W1507" i="22"/>
  <c r="AD1507" i="22" s="1"/>
  <c r="W1509" i="22"/>
  <c r="AD1509" i="22" s="1"/>
  <c r="X1468" i="22"/>
  <c r="AE1468" i="22" s="1"/>
  <c r="W1463" i="22"/>
  <c r="AD1463" i="22" s="1"/>
  <c r="W1472" i="22"/>
  <c r="AD1472" i="22" s="1"/>
  <c r="W1456" i="22"/>
  <c r="AD1456" i="22" s="1"/>
  <c r="W1448" i="22"/>
  <c r="AD1448" i="22" s="1"/>
  <c r="W1422" i="22"/>
  <c r="AD1422" i="22" s="1"/>
  <c r="W1424" i="22"/>
  <c r="AD1424" i="22" s="1"/>
  <c r="U1389" i="22"/>
  <c r="Y1354" i="22"/>
  <c r="AF1354" i="22" s="1"/>
  <c r="Y1337" i="22"/>
  <c r="AF1337" i="22" s="1"/>
  <c r="Y1317" i="22"/>
  <c r="AF1317" i="22" s="1"/>
  <c r="W1283" i="22"/>
  <c r="AD1283" i="22" s="1"/>
  <c r="X1291" i="22"/>
  <c r="AE1291" i="22" s="1"/>
  <c r="X1279" i="22"/>
  <c r="AE1279" i="22" s="1"/>
  <c r="U1263" i="22"/>
  <c r="AB1263" i="22" s="1"/>
  <c r="Z1248" i="22"/>
  <c r="AG1248" i="22" s="1"/>
  <c r="U1256" i="22"/>
  <c r="AB1256" i="22" s="1"/>
  <c r="X1229" i="22"/>
  <c r="AE1229" i="22" s="1"/>
  <c r="V1246" i="22"/>
  <c r="AC1246" i="22" s="1"/>
  <c r="V1260" i="22"/>
  <c r="AC1260" i="22" s="1"/>
  <c r="Z1273" i="22"/>
  <c r="AG1273" i="22" s="1"/>
  <c r="W1281" i="22"/>
  <c r="AD1281" i="22" s="1"/>
  <c r="U1225" i="22"/>
  <c r="AB1225" i="22" s="1"/>
  <c r="W1215" i="22"/>
  <c r="AD1215" i="22" s="1"/>
  <c r="X1191" i="22"/>
  <c r="AE1191" i="22" s="1"/>
  <c r="W1265" i="22"/>
  <c r="AD1265" i="22" s="1"/>
  <c r="X1182" i="22"/>
  <c r="AE1182" i="22" s="1"/>
  <c r="V1287" i="22"/>
  <c r="AC1287" i="22" s="1"/>
  <c r="Z1287" i="22"/>
  <c r="AG1287" i="22" s="1"/>
  <c r="Y1202" i="22"/>
  <c r="AF1202" i="22" s="1"/>
  <c r="W1173" i="22"/>
  <c r="AD1173" i="22" s="1"/>
  <c r="U1153" i="22"/>
  <c r="AB1153" i="22" s="1"/>
  <c r="X1131" i="22"/>
  <c r="AE1131" i="22" s="1"/>
  <c r="Y1098" i="22"/>
  <c r="AF1098" i="22" s="1"/>
  <c r="W1062" i="22"/>
  <c r="AD1062" i="22" s="1"/>
  <c r="Y1096" i="22"/>
  <c r="AF1096" i="22" s="1"/>
  <c r="Z1085" i="22"/>
  <c r="AG1085" i="22" s="1"/>
  <c r="X1041" i="22"/>
  <c r="AE1041" i="22" s="1"/>
  <c r="Y1048" i="22"/>
  <c r="AF1048" i="22" s="1"/>
  <c r="Y1029" i="22"/>
  <c r="AF1029" i="22" s="1"/>
  <c r="V1006" i="22"/>
  <c r="AC1006" i="22" s="1"/>
  <c r="W1092" i="22"/>
  <c r="AD1092" i="22" s="1"/>
  <c r="W1112" i="22"/>
  <c r="AD1112" i="22" s="1"/>
  <c r="Y1112" i="22"/>
  <c r="AF1112" i="22" s="1"/>
  <c r="X1056" i="22"/>
  <c r="AE1056" i="22" s="1"/>
  <c r="U979" i="22"/>
  <c r="AB979" i="22" s="1"/>
  <c r="Y963" i="22"/>
  <c r="AF963" i="22" s="1"/>
  <c r="Z1019" i="22"/>
  <c r="AG1019" i="22" s="1"/>
  <c r="Y949" i="22"/>
  <c r="AF949" i="22" s="1"/>
  <c r="V939" i="22"/>
  <c r="AC939" i="22" s="1"/>
  <c r="X950" i="22"/>
  <c r="AE950" i="22" s="1"/>
  <c r="X921" i="22"/>
  <c r="AE921" i="22" s="1"/>
  <c r="W1000" i="22"/>
  <c r="AD1000" i="22" s="1"/>
  <c r="W993" i="22"/>
  <c r="AD993" i="22" s="1"/>
  <c r="U989" i="22"/>
  <c r="AB989" i="22" s="1"/>
  <c r="W985" i="22"/>
  <c r="AD985" i="22" s="1"/>
  <c r="V1004" i="22"/>
  <c r="AC1004" i="22" s="1"/>
  <c r="W952" i="22"/>
  <c r="AD952" i="22" s="1"/>
  <c r="Z873" i="22"/>
  <c r="AG873" i="22" s="1"/>
  <c r="Y746" i="22"/>
  <c r="AF746" i="22" s="1"/>
  <c r="Z827" i="22"/>
  <c r="AG827" i="22" s="1"/>
  <c r="Y760" i="22"/>
  <c r="AF760" i="22" s="1"/>
  <c r="Y872" i="22"/>
  <c r="AF872" i="22" s="1"/>
  <c r="U764" i="22"/>
  <c r="AB764" i="22" s="1"/>
  <c r="Y682" i="22"/>
  <c r="AF682" i="22" s="1"/>
  <c r="Y651" i="22"/>
  <c r="AF651" i="22" s="1"/>
  <c r="Y834" i="22"/>
  <c r="AF834" i="22" s="1"/>
  <c r="Y623" i="22"/>
  <c r="AF623" i="22" s="1"/>
  <c r="X592" i="22"/>
  <c r="AE592" i="22" s="1"/>
  <c r="Z557" i="22"/>
  <c r="AG557" i="22" s="1"/>
  <c r="V483" i="22"/>
  <c r="AC483" i="22" s="1"/>
  <c r="W756" i="22"/>
  <c r="AD756" i="22" s="1"/>
  <c r="V532" i="22"/>
  <c r="AC532" i="22" s="1"/>
  <c r="U537" i="22"/>
  <c r="AB537" i="22" s="1"/>
  <c r="X703" i="22"/>
  <c r="AE703" i="22" s="1"/>
  <c r="W707" i="22"/>
  <c r="AD707" i="22" s="1"/>
  <c r="Y804" i="22"/>
  <c r="AF804" i="22" s="1"/>
  <c r="U474" i="22"/>
  <c r="AB474" i="22" s="1"/>
  <c r="V570" i="22"/>
  <c r="AC570" i="22" s="1"/>
  <c r="U561" i="22"/>
  <c r="AB561" i="22" s="1"/>
  <c r="X1445" i="22"/>
  <c r="AE1445" i="22" s="1"/>
  <c r="W1467" i="22"/>
  <c r="AD1467" i="22" s="1"/>
  <c r="X1347" i="22"/>
  <c r="AE1347" i="22" s="1"/>
  <c r="U1156" i="22"/>
  <c r="AB1156" i="22" s="1"/>
  <c r="W846" i="22"/>
  <c r="AD846" i="22" s="1"/>
  <c r="W674" i="22"/>
  <c r="AD674" i="22" s="1"/>
  <c r="U709" i="22"/>
  <c r="AB709" i="22" s="1"/>
  <c r="X484" i="22"/>
  <c r="AE484" i="22" s="1"/>
  <c r="Y1473" i="22"/>
  <c r="AF1473" i="22" s="1"/>
  <c r="V1439" i="22"/>
  <c r="AC1439" i="22" s="1"/>
  <c r="W1378" i="22"/>
  <c r="AD1378" i="22" s="1"/>
  <c r="U1201" i="22"/>
  <c r="AB1201" i="22" s="1"/>
  <c r="Z1199" i="22"/>
  <c r="AG1199" i="22" s="1"/>
  <c r="U1221" i="22"/>
  <c r="AB1221" i="22" s="1"/>
  <c r="Z1178" i="22"/>
  <c r="AG1178" i="22" s="1"/>
  <c r="U1181" i="22"/>
  <c r="AB1181" i="22" s="1"/>
  <c r="Z1160" i="22"/>
  <c r="AG1160" i="22" s="1"/>
  <c r="Y1155" i="22"/>
  <c r="AF1155" i="22" s="1"/>
  <c r="V1148" i="22"/>
  <c r="AC1148" i="22" s="1"/>
  <c r="V1144" i="22"/>
  <c r="AC1144" i="22" s="1"/>
  <c r="Y1109" i="22"/>
  <c r="AF1109" i="22" s="1"/>
  <c r="U1069" i="22"/>
  <c r="AB1069" i="22" s="1"/>
  <c r="Z1053" i="22"/>
  <c r="AG1053" i="22" s="1"/>
  <c r="Z1014" i="22"/>
  <c r="AG1014" i="22" s="1"/>
  <c r="Z1050" i="22"/>
  <c r="AG1050" i="22" s="1"/>
  <c r="V994" i="22"/>
  <c r="AC994" i="22" s="1"/>
  <c r="X1004" i="22"/>
  <c r="AE1004" i="22" s="1"/>
  <c r="Z963" i="22"/>
  <c r="AG963" i="22" s="1"/>
  <c r="U847" i="22"/>
  <c r="Y786" i="22"/>
  <c r="AF786" i="22" s="1"/>
  <c r="Y744" i="22"/>
  <c r="AF744" i="22" s="1"/>
  <c r="Y739" i="22"/>
  <c r="AF739" i="22" s="1"/>
  <c r="Z755" i="22"/>
  <c r="AG755" i="22" s="1"/>
  <c r="W644" i="22"/>
  <c r="AD644" i="22" s="1"/>
  <c r="U631" i="22"/>
  <c r="U772" i="22"/>
  <c r="W581" i="22"/>
  <c r="AD581" i="22" s="1"/>
  <c r="Z747" i="22"/>
  <c r="AG747" i="22" s="1"/>
  <c r="V707" i="22"/>
  <c r="AC707" i="22" s="1"/>
  <c r="W636" i="22"/>
  <c r="AD636" i="22" s="1"/>
  <c r="X499" i="22"/>
  <c r="AE499" i="22" s="1"/>
  <c r="X1478" i="22"/>
  <c r="AE1478" i="22" s="1"/>
  <c r="U1500" i="22"/>
  <c r="AB1500" i="22" s="1"/>
  <c r="V1456" i="22"/>
  <c r="AC1456" i="22" s="1"/>
  <c r="Z1465" i="22"/>
  <c r="AG1465" i="22" s="1"/>
  <c r="Z1319" i="22"/>
  <c r="AG1319" i="22" s="1"/>
  <c r="V1240" i="22"/>
  <c r="AC1240" i="22" s="1"/>
  <c r="Z977" i="22"/>
  <c r="AG977" i="22" s="1"/>
  <c r="V788" i="22"/>
  <c r="AC788" i="22" s="1"/>
  <c r="X669" i="22"/>
  <c r="X777" i="22"/>
  <c r="AE777" i="22" s="1"/>
  <c r="Y622" i="22"/>
  <c r="AF622" i="22" s="1"/>
  <c r="X610" i="22"/>
  <c r="AE610" i="22" s="1"/>
  <c r="Y1441" i="22"/>
  <c r="AF1441" i="22" s="1"/>
  <c r="Z1414" i="22"/>
  <c r="AG1414" i="22" s="1"/>
  <c r="W1398" i="22"/>
  <c r="AD1398" i="22" s="1"/>
  <c r="W1366" i="22"/>
  <c r="AD1366" i="22" s="1"/>
  <c r="W1306" i="22"/>
  <c r="AD1306" i="22" s="1"/>
  <c r="V1341" i="22"/>
  <c r="AC1341" i="22" s="1"/>
  <c r="V1303" i="22"/>
  <c r="AC1303" i="22" s="1"/>
  <c r="U1323" i="22"/>
  <c r="AB1323" i="22" s="1"/>
  <c r="W1272" i="22"/>
  <c r="AD1272" i="22" s="1"/>
  <c r="Y1263" i="22"/>
  <c r="AF1263" i="22" s="1"/>
  <c r="U1236" i="22"/>
  <c r="AB1236" i="22" s="1"/>
  <c r="U1242" i="22"/>
  <c r="X1273" i="22"/>
  <c r="AE1273" i="22" s="1"/>
  <c r="Z1519" i="22"/>
  <c r="AG1519" i="22" s="1"/>
  <c r="Z1500" i="22"/>
  <c r="AG1500" i="22" s="1"/>
  <c r="X1509" i="22"/>
  <c r="AE1509" i="22" s="1"/>
  <c r="W1495" i="22"/>
  <c r="AD1495" i="22" s="1"/>
  <c r="Y1463" i="22"/>
  <c r="AF1463" i="22" s="1"/>
  <c r="Z1470" i="22"/>
  <c r="AG1470" i="22" s="1"/>
  <c r="V1445" i="22"/>
  <c r="AC1445" i="22" s="1"/>
  <c r="V1450" i="22"/>
  <c r="AC1450" i="22" s="1"/>
  <c r="Z1443" i="22"/>
  <c r="AG1443" i="22" s="1"/>
  <c r="Y1420" i="22"/>
  <c r="AF1420" i="22" s="1"/>
  <c r="X1439" i="22"/>
  <c r="AE1439" i="22" s="1"/>
  <c r="Y1425" i="22"/>
  <c r="AF1425" i="22" s="1"/>
  <c r="Y1407" i="22"/>
  <c r="AF1407" i="22" s="1"/>
  <c r="Y1403" i="22"/>
  <c r="AF1403" i="22" s="1"/>
  <c r="W1392" i="22"/>
  <c r="AD1392" i="22" s="1"/>
  <c r="Y1347" i="22"/>
  <c r="AF1347" i="22" s="1"/>
  <c r="X1299" i="22"/>
  <c r="AE1299" i="22" s="1"/>
  <c r="U1335" i="22"/>
  <c r="AB1335" i="22" s="1"/>
  <c r="W1318" i="22"/>
  <c r="AD1318" i="22" s="1"/>
  <c r="U1309" i="22"/>
  <c r="AB1309" i="22" s="1"/>
  <c r="Z1326" i="22"/>
  <c r="AG1326" i="22" s="1"/>
  <c r="Z1302" i="22"/>
  <c r="AG1302" i="22" s="1"/>
  <c r="Z1345" i="22"/>
  <c r="AG1345" i="22" s="1"/>
  <c r="V1259" i="22"/>
  <c r="AC1259" i="22" s="1"/>
  <c r="W1222" i="22"/>
  <c r="AD1222" i="22" s="1"/>
  <c r="X1214" i="22"/>
  <c r="AE1214" i="22" s="1"/>
  <c r="U1265" i="22"/>
  <c r="AB1265" i="22" s="1"/>
  <c r="X1194" i="22"/>
  <c r="AE1194" i="22" s="1"/>
  <c r="W1178" i="22"/>
  <c r="AD1178" i="22" s="1"/>
  <c r="X1282" i="22"/>
  <c r="AE1282" i="22" s="1"/>
  <c r="X1193" i="22"/>
  <c r="AE1193" i="22" s="1"/>
  <c r="X1177" i="22"/>
  <c r="AE1177" i="22" s="1"/>
  <c r="X1153" i="22"/>
  <c r="AE1153" i="22" s="1"/>
  <c r="V1141" i="22"/>
  <c r="AC1141" i="22" s="1"/>
  <c r="U1219" i="22"/>
  <c r="AB1219" i="22" s="1"/>
  <c r="V1099" i="22"/>
  <c r="AC1099" i="22" s="1"/>
  <c r="Z1100" i="22"/>
  <c r="AG1100" i="22" s="1"/>
  <c r="W1059" i="22"/>
  <c r="AD1059" i="22" s="1"/>
  <c r="Z1086" i="22"/>
  <c r="AG1086" i="22" s="1"/>
  <c r="V1031" i="22"/>
  <c r="AC1031" i="22" s="1"/>
  <c r="V1072" i="22"/>
  <c r="AC1072" i="22" s="1"/>
  <c r="U1030" i="22"/>
  <c r="AB1030" i="22" s="1"/>
  <c r="Z956" i="22"/>
  <c r="AG956" i="22" s="1"/>
  <c r="Z954" i="22"/>
  <c r="AG954" i="22" s="1"/>
  <c r="U959" i="22"/>
  <c r="AB959" i="22" s="1"/>
  <c r="X947" i="22"/>
  <c r="AE947" i="22" s="1"/>
  <c r="X887" i="22"/>
  <c r="AE887" i="22" s="1"/>
  <c r="X969" i="22"/>
  <c r="AE969" i="22" s="1"/>
  <c r="W912" i="22"/>
  <c r="AD912" i="22" s="1"/>
  <c r="Z982" i="22"/>
  <c r="AG982" i="22" s="1"/>
  <c r="U744" i="22"/>
  <c r="AB744" i="22" s="1"/>
  <c r="X882" i="22"/>
  <c r="AE882" i="22" s="1"/>
  <c r="U850" i="22"/>
  <c r="AB850" i="22" s="1"/>
  <c r="Z500" i="22"/>
  <c r="AG500" i="22" s="1"/>
  <c r="Y588" i="22"/>
  <c r="AF588" i="22" s="1"/>
  <c r="U513" i="22"/>
  <c r="AB513" i="22" s="1"/>
  <c r="W1474" i="22"/>
  <c r="AD1474" i="22" s="1"/>
  <c r="U1140" i="22"/>
  <c r="AA1140" i="22" s="1"/>
  <c r="Z1334" i="22"/>
  <c r="AG1334" i="22" s="1"/>
  <c r="Y1329" i="22"/>
  <c r="AF1329" i="22" s="1"/>
  <c r="V1444" i="22"/>
  <c r="AC1444" i="22" s="1"/>
  <c r="V1249" i="22"/>
  <c r="AC1249" i="22" s="1"/>
  <c r="Y1079" i="22"/>
  <c r="AF1079" i="22" s="1"/>
  <c r="V1026" i="22"/>
  <c r="AC1026" i="22" s="1"/>
  <c r="Z1148" i="22"/>
  <c r="AG1148" i="22" s="1"/>
  <c r="V565" i="22"/>
  <c r="AC565" i="22" s="1"/>
  <c r="V557" i="22"/>
  <c r="AC557" i="22" s="1"/>
  <c r="X1342" i="22"/>
  <c r="AE1342" i="22" s="1"/>
  <c r="Y903" i="22"/>
  <c r="AF903" i="22" s="1"/>
  <c r="X1074" i="22"/>
  <c r="AE1074" i="22" s="1"/>
  <c r="V958" i="22"/>
  <c r="AC958" i="22" s="1"/>
  <c r="V1279" i="22"/>
  <c r="AC1279" i="22" s="1"/>
  <c r="W1148" i="22"/>
  <c r="AD1148" i="22" s="1"/>
  <c r="Y879" i="22"/>
  <c r="AF879" i="22" s="1"/>
  <c r="Z879" i="22"/>
  <c r="AG879" i="22" s="1"/>
  <c r="X931" i="22"/>
  <c r="AE931" i="22" s="1"/>
  <c r="X915" i="22"/>
  <c r="AE915" i="22" s="1"/>
  <c r="W863" i="22"/>
  <c r="AD863" i="22" s="1"/>
  <c r="V761" i="22"/>
  <c r="AC761" i="22" s="1"/>
  <c r="Z623" i="22"/>
  <c r="AG623" i="22" s="1"/>
  <c r="U782" i="22"/>
  <c r="AB782" i="22" s="1"/>
  <c r="V745" i="22"/>
  <c r="AC745" i="22" s="1"/>
  <c r="Z942" i="22"/>
  <c r="AG942" i="22" s="1"/>
  <c r="Y815" i="22"/>
  <c r="AF815" i="22" s="1"/>
  <c r="Z815" i="22"/>
  <c r="AG815" i="22" s="1"/>
  <c r="U590" i="22"/>
  <c r="AB590" i="22" s="1"/>
  <c r="Z575" i="22"/>
  <c r="AG575" i="22" s="1"/>
  <c r="U459" i="22"/>
  <c r="AB459" i="22" s="1"/>
  <c r="V533" i="22"/>
  <c r="AC533" i="22" s="1"/>
  <c r="V530" i="22"/>
  <c r="AC530" i="22" s="1"/>
  <c r="V514" i="22"/>
  <c r="AC514" i="22" s="1"/>
  <c r="X472" i="22"/>
  <c r="AE472" i="22" s="1"/>
  <c r="U657" i="22"/>
  <c r="AB657" i="22" s="1"/>
  <c r="U610" i="22"/>
  <c r="AB610" i="22" s="1"/>
  <c r="X553" i="22"/>
  <c r="AE553" i="22" s="1"/>
  <c r="U531" i="22"/>
  <c r="AB531" i="22" s="1"/>
  <c r="Z465" i="22"/>
  <c r="AG465" i="22" s="1"/>
  <c r="Y618" i="22"/>
  <c r="AF618" i="22" s="1"/>
  <c r="U630" i="22"/>
  <c r="AB630" i="22" s="1"/>
  <c r="V617" i="22"/>
  <c r="AC617" i="22" s="1"/>
  <c r="Y576" i="22"/>
  <c r="AF576" i="22" s="1"/>
  <c r="X883" i="22"/>
  <c r="AE883" i="22" s="1"/>
  <c r="X1441" i="22"/>
  <c r="AE1441" i="22" s="1"/>
  <c r="W1396" i="22"/>
  <c r="AD1396" i="22" s="1"/>
  <c r="Z1236" i="22"/>
  <c r="AG1236" i="22" s="1"/>
  <c r="V1215" i="22"/>
  <c r="AC1215" i="22" s="1"/>
  <c r="Y1180" i="22"/>
  <c r="AF1180" i="22" s="1"/>
  <c r="V1165" i="22"/>
  <c r="AC1165" i="22" s="1"/>
  <c r="Z1128" i="22"/>
  <c r="AG1128" i="22" s="1"/>
  <c r="X895" i="22"/>
  <c r="AE895" i="22" s="1"/>
  <c r="Z847" i="22"/>
  <c r="AG847" i="22" s="1"/>
  <c r="X805" i="22"/>
  <c r="AE805" i="22" s="1"/>
  <c r="U758" i="22"/>
  <c r="AB758" i="22" s="1"/>
  <c r="W693" i="22"/>
  <c r="AD693" i="22" s="1"/>
  <c r="X685" i="22"/>
  <c r="AE685" i="22" s="1"/>
  <c r="W1486" i="22"/>
  <c r="AD1486" i="22" s="1"/>
  <c r="W1417" i="22"/>
  <c r="AD1417" i="22" s="1"/>
  <c r="V1191" i="22"/>
  <c r="AC1191" i="22" s="1"/>
  <c r="V1487" i="22"/>
  <c r="AC1487" i="22" s="1"/>
  <c r="V1418" i="22"/>
  <c r="AC1418" i="22" s="1"/>
  <c r="Y1244" i="22"/>
  <c r="AF1244" i="22" s="1"/>
  <c r="X1196" i="22"/>
  <c r="AE1196" i="22" s="1"/>
  <c r="X812" i="22"/>
  <c r="AE812" i="22" s="1"/>
  <c r="Y545" i="22"/>
  <c r="AF545" i="22" s="1"/>
  <c r="W531" i="22"/>
  <c r="AD531" i="22" s="1"/>
  <c r="Z542" i="22"/>
  <c r="AG542" i="22" s="1"/>
  <c r="V1083" i="22"/>
  <c r="AC1083" i="22" s="1"/>
  <c r="Z783" i="22"/>
  <c r="AG783" i="22" s="1"/>
  <c r="Z658" i="22"/>
  <c r="AG658" i="22" s="1"/>
  <c r="Z610" i="22"/>
  <c r="AG610" i="22" s="1"/>
  <c r="V697" i="22"/>
  <c r="AC697" i="22" s="1"/>
  <c r="W735" i="22"/>
  <c r="AD735" i="22" s="1"/>
  <c r="V661" i="22"/>
  <c r="AC661" i="22" s="1"/>
  <c r="X688" i="22"/>
  <c r="AE688" i="22" s="1"/>
  <c r="W911" i="22"/>
  <c r="AD911" i="22" s="1"/>
  <c r="W649" i="22"/>
  <c r="AD649" i="22" s="1"/>
  <c r="V913" i="22"/>
  <c r="AC913" i="22" s="1"/>
  <c r="Y830" i="22"/>
  <c r="AF830" i="22" s="1"/>
  <c r="W685" i="22"/>
  <c r="AD685" i="22" s="1"/>
  <c r="U828" i="22"/>
  <c r="AB828" i="22" s="1"/>
  <c r="Z631" i="22"/>
  <c r="AG631" i="22" s="1"/>
  <c r="V923" i="22"/>
  <c r="AC923" i="22" s="1"/>
  <c r="V774" i="22"/>
  <c r="AC774" i="22" s="1"/>
  <c r="V752" i="22"/>
  <c r="AC752" i="22" s="1"/>
  <c r="Z682" i="22"/>
  <c r="AG682" i="22" s="1"/>
  <c r="W575" i="22"/>
  <c r="AD575" i="22" s="1"/>
  <c r="X712" i="22"/>
  <c r="AE712" i="22" s="1"/>
  <c r="U602" i="22"/>
  <c r="AB602" i="22" s="1"/>
  <c r="W626" i="22"/>
  <c r="AD626" i="22" s="1"/>
  <c r="W770" i="22"/>
  <c r="AD770" i="22" s="1"/>
  <c r="W579" i="22"/>
  <c r="AD579" i="22" s="1"/>
  <c r="Z1027" i="22"/>
  <c r="AG1027" i="22" s="1"/>
  <c r="Y638" i="22"/>
  <c r="AF638" i="22" s="1"/>
  <c r="Y1472" i="22"/>
  <c r="AF1472" i="22" s="1"/>
  <c r="V967" i="22"/>
  <c r="AC967" i="22" s="1"/>
  <c r="W669" i="22"/>
  <c r="AD669" i="22" s="1"/>
  <c r="V653" i="22"/>
  <c r="AC653" i="22" s="1"/>
  <c r="V595" i="22"/>
  <c r="AC595" i="22" s="1"/>
  <c r="W1191" i="22"/>
  <c r="AD1191" i="22" s="1"/>
  <c r="V1069" i="22"/>
  <c r="AC1069" i="22" s="1"/>
  <c r="U739" i="22"/>
  <c r="AB739" i="22" s="1"/>
  <c r="U713" i="22"/>
  <c r="W682" i="22"/>
  <c r="AD682" i="22" s="1"/>
  <c r="Z546" i="22"/>
  <c r="AG546" i="22" s="1"/>
  <c r="X485" i="22"/>
  <c r="AE485" i="22" s="1"/>
  <c r="Z1489" i="22"/>
  <c r="AG1489" i="22" s="1"/>
  <c r="X1436" i="22"/>
  <c r="AE1436" i="22" s="1"/>
  <c r="V1462" i="22"/>
  <c r="AC1462" i="22" s="1"/>
  <c r="U1322" i="22"/>
  <c r="AB1322" i="22" s="1"/>
  <c r="V1313" i="22"/>
  <c r="AC1313" i="22" s="1"/>
  <c r="X1232" i="22"/>
  <c r="AE1232" i="22" s="1"/>
  <c r="Z1493" i="22"/>
  <c r="AG1493" i="22" s="1"/>
  <c r="Y1249" i="22"/>
  <c r="AF1249" i="22" s="1"/>
  <c r="Y521" i="22"/>
  <c r="AF521" i="22" s="1"/>
  <c r="W827" i="22"/>
  <c r="AD827" i="22" s="1"/>
  <c r="W872" i="22"/>
  <c r="AD872" i="22" s="1"/>
  <c r="W1465" i="22"/>
  <c r="AD1465" i="22" s="1"/>
  <c r="V1390" i="22"/>
  <c r="AC1390" i="22" s="1"/>
  <c r="Y1520" i="22"/>
  <c r="AF1520" i="22" s="1"/>
  <c r="U1456" i="22"/>
  <c r="AB1456" i="22" s="1"/>
  <c r="V1524" i="22"/>
  <c r="AC1524" i="22" s="1"/>
  <c r="Y1517" i="22"/>
  <c r="AF1517" i="22" s="1"/>
  <c r="W1521" i="22"/>
  <c r="AD1521" i="22" s="1"/>
  <c r="W1492" i="22"/>
  <c r="AD1492" i="22" s="1"/>
  <c r="W1489" i="22"/>
  <c r="AD1489" i="22" s="1"/>
  <c r="V1490" i="22"/>
  <c r="AC1490" i="22" s="1"/>
  <c r="V1480" i="22"/>
  <c r="AC1480" i="22" s="1"/>
  <c r="U1474" i="22"/>
  <c r="AB1474" i="22" s="1"/>
  <c r="X1444" i="22"/>
  <c r="AE1444" i="22" s="1"/>
  <c r="W1421" i="22"/>
  <c r="AD1421" i="22" s="1"/>
  <c r="X1417" i="22"/>
  <c r="AE1417" i="22" s="1"/>
  <c r="V1397" i="22"/>
  <c r="AC1397" i="22" s="1"/>
  <c r="Y1413" i="22"/>
  <c r="AF1413" i="22" s="1"/>
  <c r="Z1390" i="22"/>
  <c r="AG1390" i="22" s="1"/>
  <c r="W1343" i="22"/>
  <c r="AD1343" i="22" s="1"/>
  <c r="Z1409" i="22"/>
  <c r="AG1409" i="22" s="1"/>
  <c r="Y1353" i="22"/>
  <c r="AF1353" i="22" s="1"/>
  <c r="U1357" i="22"/>
  <c r="U1371" i="22"/>
  <c r="W1352" i="22"/>
  <c r="AD1352" i="22" s="1"/>
  <c r="W1307" i="22"/>
  <c r="AD1307" i="22" s="1"/>
  <c r="V1355" i="22"/>
  <c r="AC1355" i="22" s="1"/>
  <c r="W1355" i="22"/>
  <c r="AD1355" i="22" s="1"/>
  <c r="Y1340" i="22"/>
  <c r="AF1340" i="22" s="1"/>
  <c r="W1325" i="22"/>
  <c r="AD1325" i="22" s="1"/>
  <c r="U1288" i="22"/>
  <c r="AB1288" i="22" s="1"/>
  <c r="Z1312" i="22"/>
  <c r="AG1312" i="22" s="1"/>
  <c r="V1298" i="22"/>
  <c r="AC1298" i="22" s="1"/>
  <c r="Y1262" i="22"/>
  <c r="AF1262" i="22" s="1"/>
  <c r="U1266" i="22"/>
  <c r="AB1266" i="22" s="1"/>
  <c r="X1238" i="22"/>
  <c r="AE1238" i="22" s="1"/>
  <c r="W1185" i="22"/>
  <c r="AD1185" i="22" s="1"/>
  <c r="Y1170" i="22"/>
  <c r="AF1170" i="22" s="1"/>
  <c r="Y1194" i="22"/>
  <c r="AF1194" i="22" s="1"/>
  <c r="U1163" i="22"/>
  <c r="AB1163" i="22" s="1"/>
  <c r="V1267" i="22"/>
  <c r="AC1267" i="22" s="1"/>
  <c r="Y1233" i="22"/>
  <c r="AF1233" i="22" s="1"/>
  <c r="W1161" i="22"/>
  <c r="AD1161" i="22" s="1"/>
  <c r="W1155" i="22"/>
  <c r="AD1155" i="22" s="1"/>
  <c r="V1160" i="22"/>
  <c r="AC1160" i="22" s="1"/>
  <c r="V1152" i="22"/>
  <c r="AC1152" i="22" s="1"/>
  <c r="Z1168" i="22"/>
  <c r="AG1168" i="22" s="1"/>
  <c r="U1125" i="22"/>
  <c r="AB1125" i="22" s="1"/>
  <c r="X1158" i="22"/>
  <c r="AE1158" i="22" s="1"/>
  <c r="V1054" i="22"/>
  <c r="AC1054" i="22" s="1"/>
  <c r="V1120" i="22"/>
  <c r="AC1120" i="22" s="1"/>
  <c r="X1021" i="22"/>
  <c r="AE1021" i="22" s="1"/>
  <c r="Y1089" i="22"/>
  <c r="AF1089" i="22" s="1"/>
  <c r="U986" i="22"/>
  <c r="AB986" i="22" s="1"/>
  <c r="Y1142" i="22"/>
  <c r="AF1142" i="22" s="1"/>
  <c r="U1014" i="22"/>
  <c r="AB1014" i="22" s="1"/>
  <c r="U965" i="22"/>
  <c r="AB965" i="22" s="1"/>
  <c r="W958" i="22"/>
  <c r="AD958" i="22" s="1"/>
  <c r="W949" i="22"/>
  <c r="AD949" i="22" s="1"/>
  <c r="V940" i="22"/>
  <c r="AC940" i="22" s="1"/>
  <c r="U984" i="22"/>
  <c r="U968" i="22"/>
  <c r="AB968" i="22" s="1"/>
  <c r="Y954" i="22"/>
  <c r="AF954" i="22" s="1"/>
  <c r="W886" i="22"/>
  <c r="AD886" i="22" s="1"/>
  <c r="V966" i="22"/>
  <c r="AC966" i="22" s="1"/>
  <c r="Y969" i="22"/>
  <c r="AF969" i="22" s="1"/>
  <c r="U916" i="22"/>
  <c r="AB916" i="22" s="1"/>
  <c r="Z962" i="22"/>
  <c r="AG962" i="22" s="1"/>
  <c r="V666" i="22"/>
  <c r="AC666" i="22" s="1"/>
  <c r="W737" i="22"/>
  <c r="AD737" i="22" s="1"/>
  <c r="V910" i="22"/>
  <c r="AC910" i="22" s="1"/>
  <c r="Y841" i="22"/>
  <c r="AF841" i="22" s="1"/>
  <c r="Z841" i="22"/>
  <c r="AG841" i="22" s="1"/>
  <c r="X494" i="22"/>
  <c r="AE494" i="22" s="1"/>
  <c r="V549" i="22"/>
  <c r="AC549" i="22" s="1"/>
  <c r="U526" i="22"/>
  <c r="AB526" i="22" s="1"/>
  <c r="X790" i="22"/>
  <c r="AE790" i="22" s="1"/>
  <c r="U587" i="22"/>
  <c r="AB587" i="22" s="1"/>
  <c r="U1434" i="22"/>
  <c r="U1407" i="22"/>
  <c r="AB1407" i="22" s="1"/>
  <c r="V1410" i="22"/>
  <c r="AC1410" i="22" s="1"/>
  <c r="U1376" i="22"/>
  <c r="U1306" i="22"/>
  <c r="AB1306" i="22" s="1"/>
  <c r="W1336" i="22"/>
  <c r="AD1336" i="22" s="1"/>
  <c r="U1294" i="22"/>
  <c r="AA1294" i="22" s="1"/>
  <c r="V1320" i="22"/>
  <c r="AC1320" i="22" s="1"/>
  <c r="Z1262" i="22"/>
  <c r="AG1262" i="22" s="1"/>
  <c r="Y1256" i="22"/>
  <c r="AF1256" i="22" s="1"/>
  <c r="W1237" i="22"/>
  <c r="AD1237" i="22" s="1"/>
  <c r="V1220" i="22"/>
  <c r="AC1220" i="22" s="1"/>
  <c r="U1209" i="22"/>
  <c r="AB1209" i="22" s="1"/>
  <c r="Z1265" i="22"/>
  <c r="AG1265" i="22" s="1"/>
  <c r="W1205" i="22"/>
  <c r="AD1205" i="22" s="1"/>
  <c r="W1193" i="22"/>
  <c r="AD1193" i="22" s="1"/>
  <c r="Z1223" i="22"/>
  <c r="AG1223" i="22" s="1"/>
  <c r="V1153" i="22"/>
  <c r="AC1153" i="22" s="1"/>
  <c r="Z1239" i="22"/>
  <c r="AG1239" i="22" s="1"/>
  <c r="X1195" i="22"/>
  <c r="AE1195" i="22" s="1"/>
  <c r="Y1146" i="22"/>
  <c r="AF1146" i="22" s="1"/>
  <c r="Z1135" i="22"/>
  <c r="AG1135" i="22" s="1"/>
  <c r="Z1099" i="22"/>
  <c r="AG1099" i="22" s="1"/>
  <c r="X1213" i="22"/>
  <c r="AE1213" i="22" s="1"/>
  <c r="U1078" i="22"/>
  <c r="AB1078" i="22" s="1"/>
  <c r="V1062" i="22"/>
  <c r="AC1062" i="22" s="1"/>
  <c r="U1080" i="22"/>
  <c r="AB1080" i="22" s="1"/>
  <c r="X985" i="22"/>
  <c r="AE985" i="22" s="1"/>
  <c r="Y832" i="22"/>
  <c r="AF832" i="22" s="1"/>
  <c r="Z860" i="22"/>
  <c r="AG860" i="22" s="1"/>
  <c r="X787" i="22"/>
  <c r="AE787" i="22" s="1"/>
  <c r="Z676" i="22"/>
  <c r="AG676" i="22" s="1"/>
  <c r="X1354" i="22"/>
  <c r="AE1354" i="22" s="1"/>
  <c r="Z1250" i="22"/>
  <c r="AG1250" i="22" s="1"/>
  <c r="Y960" i="22"/>
  <c r="AF960" i="22" s="1"/>
  <c r="Z571" i="22"/>
  <c r="AG571" i="22" s="1"/>
  <c r="V729" i="22"/>
  <c r="AC729" i="22" s="1"/>
  <c r="U1491" i="22"/>
  <c r="AB1491" i="22" s="1"/>
  <c r="Z1471" i="22"/>
  <c r="AG1471" i="22" s="1"/>
  <c r="Z1440" i="22"/>
  <c r="AG1440" i="22" s="1"/>
  <c r="X1512" i="22"/>
  <c r="AE1512" i="22" s="1"/>
  <c r="Z1492" i="22"/>
  <c r="AG1492" i="22" s="1"/>
  <c r="W1443" i="22"/>
  <c r="AD1443" i="22" s="1"/>
  <c r="X1428" i="22"/>
  <c r="AE1428" i="22" s="1"/>
  <c r="U1387" i="22"/>
  <c r="AB1387" i="22" s="1"/>
  <c r="X1389" i="22"/>
  <c r="AE1389" i="22" s="1"/>
  <c r="U1388" i="22"/>
  <c r="AB1388" i="22" s="1"/>
  <c r="U1365" i="22"/>
  <c r="AB1365" i="22" s="1"/>
  <c r="Y1371" i="22"/>
  <c r="AF1371" i="22" s="1"/>
  <c r="Z1355" i="22"/>
  <c r="AG1355" i="22" s="1"/>
  <c r="X1333" i="22"/>
  <c r="AE1333" i="22" s="1"/>
  <c r="U1358" i="22"/>
  <c r="AB1358" i="22" s="1"/>
  <c r="U1352" i="22"/>
  <c r="AB1352" i="22" s="1"/>
  <c r="U1348" i="22"/>
  <c r="AB1348" i="22" s="1"/>
  <c r="X1320" i="22"/>
  <c r="AE1320" i="22" s="1"/>
  <c r="Y1300" i="22"/>
  <c r="AF1300" i="22" s="1"/>
  <c r="X1296" i="22"/>
  <c r="AE1296" i="22" s="1"/>
  <c r="X1262" i="22"/>
  <c r="AE1262" i="22" s="1"/>
  <c r="Y1251" i="22"/>
  <c r="AF1251" i="22" s="1"/>
  <c r="Z1255" i="22"/>
  <c r="AG1255" i="22" s="1"/>
  <c r="Y1246" i="22"/>
  <c r="AF1246" i="22" s="1"/>
  <c r="Z1267" i="22"/>
  <c r="AG1267" i="22" s="1"/>
  <c r="Y1287" i="22"/>
  <c r="AF1287" i="22" s="1"/>
  <c r="Y1186" i="22"/>
  <c r="AF1186" i="22" s="1"/>
  <c r="V1149" i="22"/>
  <c r="AC1149" i="22" s="1"/>
  <c r="U1134" i="22"/>
  <c r="AB1134" i="22" s="1"/>
  <c r="X1174" i="22"/>
  <c r="AE1174" i="22" s="1"/>
  <c r="Z1110" i="22"/>
  <c r="AG1110" i="22" s="1"/>
  <c r="Z1095" i="22"/>
  <c r="AG1095" i="22" s="1"/>
  <c r="V1063" i="22"/>
  <c r="AC1063" i="22" s="1"/>
  <c r="AH1063" i="22" s="1"/>
  <c r="X1121" i="22"/>
  <c r="AE1121" i="22" s="1"/>
  <c r="Y1084" i="22"/>
  <c r="AF1084" i="22" s="1"/>
  <c r="X1048" i="22"/>
  <c r="AE1048" i="22" s="1"/>
  <c r="Z1037" i="22"/>
  <c r="AG1037" i="22" s="1"/>
  <c r="W1021" i="22"/>
  <c r="AD1021" i="22" s="1"/>
  <c r="V1142" i="22"/>
  <c r="AC1142" i="22" s="1"/>
  <c r="X977" i="22"/>
  <c r="AE977" i="22" s="1"/>
  <c r="U938" i="22"/>
  <c r="AB938" i="22" s="1"/>
  <c r="V977" i="22"/>
  <c r="AC977" i="22" s="1"/>
  <c r="U947" i="22"/>
  <c r="U933" i="22"/>
  <c r="AB933" i="22" s="1"/>
  <c r="Z996" i="22"/>
  <c r="AG996" i="22" s="1"/>
  <c r="X880" i="22"/>
  <c r="AE880" i="22" s="1"/>
  <c r="W692" i="22"/>
  <c r="AD692" i="22" s="1"/>
  <c r="V816" i="22"/>
  <c r="AC816" i="22" s="1"/>
  <c r="V813" i="22"/>
  <c r="AC813" i="22" s="1"/>
  <c r="U577" i="22"/>
  <c r="AB577" i="22" s="1"/>
  <c r="Y1471" i="22"/>
  <c r="AF1471" i="22" s="1"/>
  <c r="W931" i="22"/>
  <c r="AD931" i="22" s="1"/>
  <c r="X661" i="22"/>
  <c r="AE661" i="22" s="1"/>
  <c r="V631" i="22"/>
  <c r="AC631" i="22" s="1"/>
  <c r="X1422" i="22"/>
  <c r="AE1422" i="22" s="1"/>
  <c r="X1183" i="22"/>
  <c r="AE1183" i="22" s="1"/>
  <c r="W866" i="22"/>
  <c r="AD866" i="22" s="1"/>
  <c r="Z819" i="22"/>
  <c r="AG819" i="22" s="1"/>
  <c r="Y768" i="22"/>
  <c r="AF768" i="22" s="1"/>
  <c r="Y676" i="22"/>
  <c r="AF676" i="22" s="1"/>
  <c r="Z668" i="22"/>
  <c r="AG668" i="22" s="1"/>
  <c r="Y575" i="22"/>
  <c r="AF575" i="22" s="1"/>
  <c r="X837" i="22"/>
  <c r="AE837" i="22" s="1"/>
  <c r="X829" i="22"/>
  <c r="AE829" i="22" s="1"/>
  <c r="X819" i="22"/>
  <c r="AE819" i="22" s="1"/>
  <c r="X763" i="22"/>
  <c r="AE763" i="22" s="1"/>
  <c r="V854" i="22"/>
  <c r="AC854" i="22" s="1"/>
  <c r="V596" i="22"/>
  <c r="AC596" i="22" s="1"/>
  <c r="Y533" i="22"/>
  <c r="AF533" i="22" s="1"/>
  <c r="U489" i="22"/>
  <c r="U465" i="22"/>
  <c r="AB465" i="22" s="1"/>
  <c r="Z756" i="22"/>
  <c r="AG756" i="22" s="1"/>
  <c r="X719" i="22"/>
  <c r="AE719" i="22" s="1"/>
  <c r="Z513" i="22"/>
  <c r="AG513" i="22" s="1"/>
  <c r="X478" i="22"/>
  <c r="AE478" i="22" s="1"/>
  <c r="X462" i="22"/>
  <c r="AE462" i="22" s="1"/>
  <c r="X573" i="22"/>
  <c r="AE573" i="22" s="1"/>
  <c r="X727" i="22"/>
  <c r="AE727" i="22" s="1"/>
  <c r="V548" i="22"/>
  <c r="AC548" i="22" s="1"/>
  <c r="Z662" i="22"/>
  <c r="AG662" i="22" s="1"/>
  <c r="W715" i="22"/>
  <c r="AD715" i="22" s="1"/>
  <c r="X600" i="22"/>
  <c r="AE600" i="22" s="1"/>
  <c r="W512" i="22"/>
  <c r="AD512" i="22" s="1"/>
  <c r="W496" i="22"/>
  <c r="AD496" i="22" s="1"/>
  <c r="Y493" i="22"/>
  <c r="AF493" i="22" s="1"/>
  <c r="U491" i="22"/>
  <c r="AB491" i="22" s="1"/>
  <c r="U483" i="22"/>
  <c r="AB483" i="22" s="1"/>
  <c r="U467" i="22"/>
  <c r="AB467" i="22" s="1"/>
  <c r="Z506" i="22"/>
  <c r="AG506" i="22" s="1"/>
  <c r="Z490" i="22"/>
  <c r="AG490" i="22" s="1"/>
  <c r="Z482" i="22"/>
  <c r="AG482" i="22" s="1"/>
  <c r="Z466" i="22"/>
  <c r="AG466" i="22" s="1"/>
  <c r="Z1507" i="22"/>
  <c r="AG1507" i="22" s="1"/>
  <c r="V1504" i="22"/>
  <c r="AC1504" i="22" s="1"/>
  <c r="X1396" i="22"/>
  <c r="AE1396" i="22" s="1"/>
  <c r="U1220" i="22"/>
  <c r="AB1220" i="22" s="1"/>
  <c r="W1145" i="22"/>
  <c r="AD1145" i="22" s="1"/>
  <c r="W1200" i="22"/>
  <c r="AD1200" i="22" s="1"/>
  <c r="Y1065" i="22"/>
  <c r="AF1065" i="22" s="1"/>
  <c r="V1194" i="22"/>
  <c r="AC1194" i="22" s="1"/>
  <c r="Z1107" i="22"/>
  <c r="AG1107" i="22" s="1"/>
  <c r="V1093" i="22"/>
  <c r="AC1093" i="22" s="1"/>
  <c r="Y1081" i="22"/>
  <c r="AF1081" i="22" s="1"/>
  <c r="V1061" i="22"/>
  <c r="AC1061" i="22" s="1"/>
  <c r="X1184" i="22"/>
  <c r="AE1184" i="22" s="1"/>
  <c r="Y1152" i="22"/>
  <c r="AF1152" i="22" s="1"/>
  <c r="W1079" i="22"/>
  <c r="AD1079" i="22" s="1"/>
  <c r="V1053" i="22"/>
  <c r="AC1053" i="22" s="1"/>
  <c r="W915" i="22"/>
  <c r="AD915" i="22" s="1"/>
  <c r="X975" i="22"/>
  <c r="AE975" i="22" s="1"/>
  <c r="V790" i="22"/>
  <c r="AC790" i="22" s="1"/>
  <c r="Z754" i="22"/>
  <c r="AG754" i="22" s="1"/>
  <c r="U708" i="22"/>
  <c r="AB708" i="22" s="1"/>
  <c r="Y843" i="22"/>
  <c r="AF843" i="22" s="1"/>
  <c r="U762" i="22"/>
  <c r="AB762" i="22" s="1"/>
  <c r="V559" i="22"/>
  <c r="AC559" i="22" s="1"/>
  <c r="X614" i="22"/>
  <c r="AE614" i="22" s="1"/>
  <c r="Z587" i="22"/>
  <c r="AG587" i="22" s="1"/>
  <c r="Y543" i="22"/>
  <c r="AF543" i="22" s="1"/>
  <c r="Y584" i="22"/>
  <c r="AF584" i="22" s="1"/>
  <c r="V519" i="22"/>
  <c r="AC519" i="22" s="1"/>
  <c r="X1350" i="22"/>
  <c r="AE1350" i="22" s="1"/>
  <c r="Y1083" i="22"/>
  <c r="AF1083" i="22" s="1"/>
  <c r="V907" i="22"/>
  <c r="AC907" i="22" s="1"/>
  <c r="Y907" i="22"/>
  <c r="AF907" i="22" s="1"/>
  <c r="Z778" i="22"/>
  <c r="AG778" i="22" s="1"/>
  <c r="Z798" i="22"/>
  <c r="AG798" i="22" s="1"/>
  <c r="V665" i="22"/>
  <c r="AC665" i="22" s="1"/>
  <c r="U812" i="22"/>
  <c r="AB812" i="22" s="1"/>
  <c r="U741" i="22"/>
  <c r="AB741" i="22" s="1"/>
  <c r="W641" i="22"/>
  <c r="AD641" i="22" s="1"/>
  <c r="X593" i="22"/>
  <c r="AE593" i="22" s="1"/>
  <c r="Z639" i="22"/>
  <c r="AG639" i="22" s="1"/>
  <c r="Z577" i="22"/>
  <c r="AG577" i="22" s="1"/>
  <c r="U565" i="22"/>
  <c r="X557" i="22"/>
  <c r="AE557" i="22" s="1"/>
  <c r="W543" i="22"/>
  <c r="AD543" i="22" s="1"/>
  <c r="V520" i="22"/>
  <c r="AC520" i="22" s="1"/>
  <c r="X523" i="22"/>
  <c r="AE523" i="22" s="1"/>
  <c r="Z512" i="22"/>
  <c r="AG512" i="22" s="1"/>
  <c r="Z496" i="22"/>
  <c r="AG496" i="22" s="1"/>
  <c r="V469" i="22"/>
  <c r="AC469" i="22" s="1"/>
  <c r="X467" i="22"/>
  <c r="AE467" i="22" s="1"/>
  <c r="V715" i="22"/>
  <c r="AC715" i="22" s="1"/>
  <c r="U503" i="22"/>
  <c r="AB503" i="22" s="1"/>
  <c r="W500" i="22"/>
  <c r="AD500" i="22" s="1"/>
  <c r="W460" i="22"/>
  <c r="AD460" i="22" s="1"/>
  <c r="V480" i="22"/>
  <c r="AC480" i="22" s="1"/>
  <c r="Z1468" i="22"/>
  <c r="AG1468" i="22" s="1"/>
  <c r="Y1516" i="22"/>
  <c r="AF1516" i="22" s="1"/>
  <c r="W1464" i="22"/>
  <c r="AD1464" i="22" s="1"/>
  <c r="Z1446" i="22"/>
  <c r="AG1446" i="22" s="1"/>
  <c r="U1510" i="22"/>
  <c r="AB1510" i="22" s="1"/>
  <c r="Y1475" i="22"/>
  <c r="AF1475" i="22" s="1"/>
  <c r="Z1483" i="22"/>
  <c r="AG1483" i="22" s="1"/>
  <c r="V1425" i="22"/>
  <c r="AC1425" i="22" s="1"/>
  <c r="W1403" i="22"/>
  <c r="AD1403" i="22" s="1"/>
  <c r="W1083" i="22"/>
  <c r="AD1083" i="22" s="1"/>
  <c r="Y1049" i="22"/>
  <c r="AF1049" i="22" s="1"/>
  <c r="Z1166" i="22"/>
  <c r="AG1166" i="22" s="1"/>
  <c r="Y1229" i="22"/>
  <c r="AF1229" i="22" s="1"/>
  <c r="Y1039" i="22"/>
  <c r="AF1039" i="22" s="1"/>
  <c r="W1163" i="22"/>
  <c r="AD1163" i="22" s="1"/>
  <c r="X1026" i="22"/>
  <c r="AE1026" i="22" s="1"/>
  <c r="V1123" i="22"/>
  <c r="AC1123" i="22" s="1"/>
  <c r="W1152" i="22"/>
  <c r="AD1152" i="22" s="1"/>
  <c r="W1068" i="22"/>
  <c r="AD1068" i="22" s="1"/>
  <c r="Z1018" i="22"/>
  <c r="AG1018" i="22" s="1"/>
  <c r="V1117" i="22"/>
  <c r="AC1117" i="22" s="1"/>
  <c r="U1052" i="22"/>
  <c r="Z812" i="22"/>
  <c r="AG812" i="22" s="1"/>
  <c r="U790" i="22"/>
  <c r="AB790" i="22" s="1"/>
  <c r="Y817" i="22"/>
  <c r="AF817" i="22" s="1"/>
  <c r="U720" i="22"/>
  <c r="AB720" i="22" s="1"/>
  <c r="V701" i="22"/>
  <c r="AC701" i="22" s="1"/>
  <c r="V652" i="22"/>
  <c r="AC652" i="22" s="1"/>
  <c r="V571" i="22"/>
  <c r="AC571" i="22" s="1"/>
  <c r="Z477" i="22"/>
  <c r="AG477" i="22" s="1"/>
  <c r="Y706" i="22"/>
  <c r="AF706" i="22" s="1"/>
  <c r="Z617" i="22"/>
  <c r="AG617" i="22" s="1"/>
  <c r="W678" i="22"/>
  <c r="AD678" i="22" s="1"/>
  <c r="Y1466" i="22"/>
  <c r="AF1466" i="22" s="1"/>
  <c r="U885" i="22"/>
  <c r="AB885" i="22" s="1"/>
  <c r="Z907" i="22"/>
  <c r="AG907" i="22" s="1"/>
  <c r="AH907" i="22" s="1"/>
  <c r="V543" i="22"/>
  <c r="AC543" i="22" s="1"/>
  <c r="X464" i="22"/>
  <c r="AE464" i="22" s="1"/>
  <c r="W725" i="22"/>
  <c r="AD725" i="22" s="1"/>
  <c r="X480" i="22"/>
  <c r="AE480" i="22" s="1"/>
  <c r="W977" i="22"/>
  <c r="AD977" i="22" s="1"/>
  <c r="Y970" i="22"/>
  <c r="AF970" i="22" s="1"/>
  <c r="U961" i="22"/>
  <c r="AB961" i="22" s="1"/>
  <c r="U939" i="22"/>
  <c r="AB939" i="22" s="1"/>
  <c r="U887" i="22"/>
  <c r="AB887" i="22" s="1"/>
  <c r="U861" i="22"/>
  <c r="V935" i="22"/>
  <c r="AC935" i="22" s="1"/>
  <c r="W916" i="22"/>
  <c r="AD916" i="22" s="1"/>
  <c r="Z891" i="22"/>
  <c r="AG891" i="22" s="1"/>
  <c r="X901" i="22"/>
  <c r="AE901" i="22" s="1"/>
  <c r="W913" i="22"/>
  <c r="AD913" i="22" s="1"/>
  <c r="X908" i="22"/>
  <c r="AE908" i="22" s="1"/>
  <c r="Z877" i="22"/>
  <c r="AG877" i="22" s="1"/>
  <c r="V851" i="22"/>
  <c r="AC851" i="22" s="1"/>
  <c r="V888" i="22"/>
  <c r="AC888" i="22" s="1"/>
  <c r="Z900" i="22"/>
  <c r="AG900" i="22" s="1"/>
  <c r="W880" i="22"/>
  <c r="AD880" i="22" s="1"/>
  <c r="U943" i="22"/>
  <c r="AB943" i="22" s="1"/>
  <c r="Z840" i="22"/>
  <c r="AG840" i="22" s="1"/>
  <c r="Y964" i="22"/>
  <c r="AF964" i="22" s="1"/>
  <c r="Z878" i="22"/>
  <c r="AG878" i="22" s="1"/>
  <c r="Z818" i="22"/>
  <c r="AG818" i="22" s="1"/>
  <c r="Y806" i="22"/>
  <c r="AF806" i="22" s="1"/>
  <c r="Y758" i="22"/>
  <c r="AF758" i="22" s="1"/>
  <c r="Y742" i="22"/>
  <c r="AF742" i="22" s="1"/>
  <c r="U844" i="22"/>
  <c r="AB844" i="22" s="1"/>
  <c r="X827" i="22"/>
  <c r="AE827" i="22" s="1"/>
  <c r="V805" i="22"/>
  <c r="AC805" i="22" s="1"/>
  <c r="U760" i="22"/>
  <c r="AB760" i="22" s="1"/>
  <c r="Y752" i="22"/>
  <c r="AF752" i="22" s="1"/>
  <c r="V872" i="22"/>
  <c r="AC872" i="22" s="1"/>
  <c r="V783" i="22"/>
  <c r="AC783" i="22" s="1"/>
  <c r="Z761" i="22"/>
  <c r="AG761" i="22" s="1"/>
  <c r="Z728" i="22"/>
  <c r="AG728" i="22" s="1"/>
  <c r="AH728" i="22" s="1"/>
  <c r="Z712" i="22"/>
  <c r="AG712" i="22" s="1"/>
  <c r="W889" i="22"/>
  <c r="AD889" i="22" s="1"/>
  <c r="Y776" i="22"/>
  <c r="AF776" i="22" s="1"/>
  <c r="Y689" i="22"/>
  <c r="AF689" i="22" s="1"/>
  <c r="W785" i="22"/>
  <c r="AD785" i="22" s="1"/>
  <c r="W767" i="22"/>
  <c r="AD767" i="22" s="1"/>
  <c r="V740" i="22"/>
  <c r="AC740" i="22" s="1"/>
  <c r="V698" i="22"/>
  <c r="AC698" i="22" s="1"/>
  <c r="V674" i="22"/>
  <c r="AC674" i="22" s="1"/>
  <c r="U658" i="22"/>
  <c r="AB658" i="22" s="1"/>
  <c r="V845" i="22"/>
  <c r="AC845" i="22" s="1"/>
  <c r="V765" i="22"/>
  <c r="AC765" i="22" s="1"/>
  <c r="V664" i="22"/>
  <c r="AC664" i="22" s="1"/>
  <c r="X651" i="22"/>
  <c r="AE651" i="22" s="1"/>
  <c r="Z652" i="22"/>
  <c r="AG652" i="22" s="1"/>
  <c r="Z730" i="22"/>
  <c r="AG730" i="22" s="1"/>
  <c r="Z698" i="22"/>
  <c r="AG698" i="22" s="1"/>
  <c r="U656" i="22"/>
  <c r="AB656" i="22" s="1"/>
  <c r="Y807" i="22"/>
  <c r="AF807" i="22" s="1"/>
  <c r="V645" i="22"/>
  <c r="AC645" i="22" s="1"/>
  <c r="Z645" i="22"/>
  <c r="AG645" i="22" s="1"/>
  <c r="V568" i="22"/>
  <c r="AC568" i="22" s="1"/>
  <c r="W545" i="22"/>
  <c r="AD545" i="22" s="1"/>
  <c r="Z586" i="22"/>
  <c r="AG586" i="22" s="1"/>
  <c r="U580" i="22"/>
  <c r="AB580" i="22" s="1"/>
  <c r="U640" i="22"/>
  <c r="AB640" i="22" s="1"/>
  <c r="W548" i="22"/>
  <c r="AD548" i="22" s="1"/>
  <c r="Z508" i="22"/>
  <c r="AG508" i="22" s="1"/>
  <c r="Z484" i="22"/>
  <c r="AG484" i="22" s="1"/>
  <c r="X528" i="22"/>
  <c r="AE528" i="22" s="1"/>
  <c r="W537" i="22"/>
  <c r="AD537" i="22" s="1"/>
  <c r="Y496" i="22"/>
  <c r="AF496" i="22" s="1"/>
  <c r="Y480" i="22"/>
  <c r="AF480" i="22" s="1"/>
  <c r="U711" i="22"/>
  <c r="AB711" i="22" s="1"/>
  <c r="Y1498" i="22"/>
  <c r="AF1498" i="22" s="1"/>
  <c r="W1510" i="22"/>
  <c r="AD1510" i="22" s="1"/>
  <c r="Z1400" i="22"/>
  <c r="AG1400" i="22" s="1"/>
  <c r="Y1412" i="22"/>
  <c r="AF1412" i="22" s="1"/>
  <c r="Y1510" i="22"/>
  <c r="AF1510" i="22" s="1"/>
  <c r="Z1435" i="22"/>
  <c r="AG1435" i="22" s="1"/>
  <c r="U1463" i="22"/>
  <c r="AB1463" i="22" s="1"/>
  <c r="W1483" i="22"/>
  <c r="AD1483" i="22" s="1"/>
  <c r="W1232" i="22"/>
  <c r="AD1232" i="22" s="1"/>
  <c r="X1334" i="22"/>
  <c r="AE1334" i="22" s="1"/>
  <c r="V1301" i="22"/>
  <c r="AC1301" i="22" s="1"/>
  <c r="Z1201" i="22"/>
  <c r="AG1201" i="22" s="1"/>
  <c r="W1133" i="22"/>
  <c r="AD1133" i="22" s="1"/>
  <c r="Y1184" i="22"/>
  <c r="AF1184" i="22" s="1"/>
  <c r="Z1013" i="22"/>
  <c r="AG1013" i="22" s="1"/>
  <c r="X1104" i="22"/>
  <c r="AE1104" i="22" s="1"/>
  <c r="Y1071" i="22"/>
  <c r="AF1071" i="22" s="1"/>
  <c r="Y838" i="22"/>
  <c r="AF838" i="22" s="1"/>
  <c r="X1152" i="22"/>
  <c r="AE1152" i="22" s="1"/>
  <c r="U1152" i="22"/>
  <c r="AB1152" i="22" s="1"/>
  <c r="V1101" i="22"/>
  <c r="AC1101" i="22" s="1"/>
  <c r="X1079" i="22"/>
  <c r="AE1079" i="22" s="1"/>
  <c r="Y1176" i="22"/>
  <c r="AF1176" i="22" s="1"/>
  <c r="Y929" i="22"/>
  <c r="AF929" i="22" s="1"/>
  <c r="Z1012" i="22"/>
  <c r="AG1012" i="22" s="1"/>
  <c r="U769" i="22"/>
  <c r="AB769" i="22" s="1"/>
  <c r="V734" i="22"/>
  <c r="AC734" i="22" s="1"/>
  <c r="Y740" i="22"/>
  <c r="AF740" i="22" s="1"/>
  <c r="X725" i="22"/>
  <c r="AE725" i="22" s="1"/>
  <c r="Z661" i="22"/>
  <c r="AG661" i="22" s="1"/>
  <c r="Z782" i="22"/>
  <c r="AG782" i="22" s="1"/>
  <c r="X713" i="22"/>
  <c r="AE713" i="22" s="1"/>
  <c r="W729" i="22"/>
  <c r="AD729" i="22" s="1"/>
  <c r="X673" i="22"/>
  <c r="AE673" i="22" s="1"/>
  <c r="Y818" i="22"/>
  <c r="AF818" i="22" s="1"/>
  <c r="V814" i="22"/>
  <c r="AC814" i="22" s="1"/>
  <c r="U689" i="22"/>
  <c r="AB689" i="22" s="1"/>
  <c r="U628" i="22"/>
  <c r="AB628" i="22" s="1"/>
  <c r="Z469" i="22"/>
  <c r="AG469" i="22" s="1"/>
  <c r="V579" i="22"/>
  <c r="AC579" i="22" s="1"/>
  <c r="Y608" i="22"/>
  <c r="AF608" i="22" s="1"/>
  <c r="V517" i="22"/>
  <c r="AC517" i="22" s="1"/>
  <c r="W509" i="22"/>
  <c r="AD509" i="22" s="1"/>
  <c r="W493" i="22"/>
  <c r="AD493" i="22" s="1"/>
  <c r="V657" i="22"/>
  <c r="AC657" i="22" s="1"/>
  <c r="X646" i="22"/>
  <c r="AE646" i="22" s="1"/>
  <c r="X677" i="22"/>
  <c r="AE677" i="22" s="1"/>
  <c r="Z1180" i="22"/>
  <c r="AG1180" i="22" s="1"/>
  <c r="W883" i="22"/>
  <c r="AD883" i="22" s="1"/>
  <c r="Z735" i="22"/>
  <c r="AG735" i="22" s="1"/>
  <c r="Y633" i="22"/>
  <c r="AF633" i="22" s="1"/>
  <c r="Y634" i="22"/>
  <c r="AF634" i="22" s="1"/>
  <c r="Z1111" i="22"/>
  <c r="AG1111" i="22" s="1"/>
  <c r="V649" i="22"/>
  <c r="AC649" i="22" s="1"/>
  <c r="AA1087" i="22"/>
  <c r="U714" i="22"/>
  <c r="Z593" i="22"/>
  <c r="AG593" i="22" s="1"/>
  <c r="Y747" i="22"/>
  <c r="AF747" i="22" s="1"/>
  <c r="V564" i="22"/>
  <c r="AC564" i="22" s="1"/>
  <c r="Z1506" i="22"/>
  <c r="AG1506" i="22" s="1"/>
  <c r="U1464" i="22"/>
  <c r="AB1464" i="22" s="1"/>
  <c r="Y1374" i="22"/>
  <c r="AF1374" i="22" s="1"/>
  <c r="W1342" i="22"/>
  <c r="AD1342" i="22" s="1"/>
  <c r="W1188" i="22"/>
  <c r="AD1188" i="22" s="1"/>
  <c r="W1212" i="22"/>
  <c r="AD1212" i="22" s="1"/>
  <c r="X1317" i="22"/>
  <c r="AE1317" i="22" s="1"/>
  <c r="V965" i="22"/>
  <c r="AC965" i="22" s="1"/>
  <c r="Z1163" i="22"/>
  <c r="AG1163" i="22" s="1"/>
  <c r="X1078" i="22"/>
  <c r="AE1078" i="22" s="1"/>
  <c r="U1071" i="22"/>
  <c r="AB1071" i="22" s="1"/>
  <c r="V946" i="22"/>
  <c r="AC946" i="22" s="1"/>
  <c r="Z931" i="22"/>
  <c r="AG931" i="22" s="1"/>
  <c r="Y915" i="22"/>
  <c r="AF915" i="22" s="1"/>
  <c r="Z1009" i="22"/>
  <c r="AG1009" i="22" s="1"/>
  <c r="V846" i="22"/>
  <c r="AC846" i="22" s="1"/>
  <c r="Z527" i="22"/>
  <c r="AG527" i="22" s="1"/>
  <c r="U497" i="22"/>
  <c r="AB497" i="22" s="1"/>
  <c r="U509" i="22"/>
  <c r="AB509" i="22" s="1"/>
  <c r="X871" i="22"/>
  <c r="AE871" i="22" s="1"/>
  <c r="V634" i="22"/>
  <c r="AC634" i="22" s="1"/>
  <c r="X465" i="22"/>
  <c r="AE465" i="22" s="1"/>
  <c r="X835" i="22"/>
  <c r="AE835" i="22" s="1"/>
  <c r="W1458" i="22"/>
  <c r="AD1458" i="22" s="1"/>
  <c r="X1304" i="22"/>
  <c r="AE1304" i="22" s="1"/>
  <c r="Z1252" i="22"/>
  <c r="AG1252" i="22" s="1"/>
  <c r="Y1203" i="22"/>
  <c r="AF1203" i="22" s="1"/>
  <c r="X1264" i="22"/>
  <c r="AE1264" i="22" s="1"/>
  <c r="U1141" i="22"/>
  <c r="AB1141" i="22" s="1"/>
  <c r="U1117" i="22"/>
  <c r="AB1117" i="22" s="1"/>
  <c r="W1107" i="22"/>
  <c r="AD1107" i="22" s="1"/>
  <c r="U1121" i="22"/>
  <c r="AB1121" i="22" s="1"/>
  <c r="Y974" i="22"/>
  <c r="AF974" i="22" s="1"/>
  <c r="U928" i="22"/>
  <c r="AB928" i="22" s="1"/>
  <c r="Y962" i="22"/>
  <c r="AF962" i="22" s="1"/>
  <c r="Y769" i="22"/>
  <c r="AF769" i="22" s="1"/>
  <c r="X702" i="22"/>
  <c r="AE702" i="22" s="1"/>
  <c r="U581" i="22"/>
  <c r="AB581" i="22" s="1"/>
  <c r="Z556" i="22"/>
  <c r="AG556" i="22" s="1"/>
  <c r="U507" i="22"/>
  <c r="AB507" i="22" s="1"/>
  <c r="Z1342" i="22"/>
  <c r="AG1342" i="22" s="1"/>
  <c r="V1404" i="22"/>
  <c r="AC1404" i="22" s="1"/>
  <c r="Y863" i="22"/>
  <c r="AF863" i="22" s="1"/>
  <c r="U806" i="22"/>
  <c r="AB806" i="22" s="1"/>
  <c r="V760" i="22"/>
  <c r="AC760" i="22" s="1"/>
  <c r="Z584" i="22"/>
  <c r="AG584" i="22" s="1"/>
  <c r="W790" i="22"/>
  <c r="AD790" i="22" s="1"/>
  <c r="U1511" i="22"/>
  <c r="AB1511" i="22" s="1"/>
  <c r="Y656" i="22"/>
  <c r="AF656" i="22" s="1"/>
  <c r="X665" i="22"/>
  <c r="AE665" i="22" s="1"/>
  <c r="Z734" i="22"/>
  <c r="AG734" i="22" s="1"/>
  <c r="Z1051" i="22"/>
  <c r="AG1051" i="22" s="1"/>
  <c r="V1248" i="22"/>
  <c r="AC1248" i="22" s="1"/>
  <c r="W1221" i="22"/>
  <c r="AD1221" i="22" s="1"/>
  <c r="U1254" i="22"/>
  <c r="AB1254" i="22" s="1"/>
  <c r="W1089" i="22"/>
  <c r="AD1089" i="22" s="1"/>
  <c r="W1524" i="22"/>
  <c r="AD1524" i="22" s="1"/>
  <c r="V1458" i="22"/>
  <c r="AC1458" i="22" s="1"/>
  <c r="V1442" i="22"/>
  <c r="AC1442" i="22" s="1"/>
  <c r="W1401" i="22"/>
  <c r="AD1401" i="22" s="1"/>
  <c r="U1398" i="22"/>
  <c r="AB1398" i="22" s="1"/>
  <c r="U1359" i="22"/>
  <c r="AB1359" i="22" s="1"/>
  <c r="X1237" i="22"/>
  <c r="AE1237" i="22" s="1"/>
  <c r="Y1164" i="22"/>
  <c r="AF1164" i="22" s="1"/>
  <c r="V1151" i="22"/>
  <c r="AC1151" i="22" s="1"/>
  <c r="X1133" i="22"/>
  <c r="AE1133" i="22" s="1"/>
  <c r="Y1134" i="22"/>
  <c r="AF1134" i="22" s="1"/>
  <c r="U1116" i="22"/>
  <c r="Y1068" i="22"/>
  <c r="AF1068" i="22" s="1"/>
  <c r="V1084" i="22"/>
  <c r="AC1084" i="22" s="1"/>
  <c r="Z1001" i="22"/>
  <c r="AG1001" i="22" s="1"/>
  <c r="Y1004" i="22"/>
  <c r="AF1004" i="22" s="1"/>
  <c r="U926" i="22"/>
  <c r="Z938" i="22"/>
  <c r="AG938" i="22" s="1"/>
  <c r="Y984" i="22"/>
  <c r="AF984" i="22" s="1"/>
  <c r="W893" i="22"/>
  <c r="AD893" i="22" s="1"/>
  <c r="X978" i="22"/>
  <c r="AE978" i="22" s="1"/>
  <c r="W821" i="22"/>
  <c r="AD821" i="22" s="1"/>
  <c r="W878" i="22"/>
  <c r="AD878" i="22" s="1"/>
  <c r="Y725" i="22"/>
  <c r="AF725" i="22" s="1"/>
  <c r="Y693" i="22"/>
  <c r="AF693" i="22" s="1"/>
  <c r="X785" i="22"/>
  <c r="AE785" i="22" s="1"/>
  <c r="Z743" i="22"/>
  <c r="AG743" i="22" s="1"/>
  <c r="V726" i="22"/>
  <c r="AC726" i="22" s="1"/>
  <c r="V694" i="22"/>
  <c r="AC694" i="22" s="1"/>
  <c r="W656" i="22"/>
  <c r="AD656" i="22" s="1"/>
  <c r="W845" i="22"/>
  <c r="AD845" i="22" s="1"/>
  <c r="U748" i="22"/>
  <c r="AB748" i="22" s="1"/>
  <c r="U641" i="22"/>
  <c r="AB641" i="22" s="1"/>
  <c r="Z866" i="22"/>
  <c r="AG866" i="22" s="1"/>
  <c r="Z670" i="22"/>
  <c r="AG670" i="22" s="1"/>
  <c r="W617" i="22"/>
  <c r="AD617" i="22" s="1"/>
  <c r="X664" i="22"/>
  <c r="AE664" i="22" s="1"/>
  <c r="X671" i="22"/>
  <c r="AE671" i="22" s="1"/>
  <c r="X542" i="22"/>
  <c r="AE542" i="22" s="1"/>
  <c r="V553" i="22"/>
  <c r="AC553" i="22" s="1"/>
  <c r="V663" i="22"/>
  <c r="AC663" i="22" s="1"/>
  <c r="Z528" i="22"/>
  <c r="AG528" i="22" s="1"/>
  <c r="V536" i="22"/>
  <c r="AC536" i="22" s="1"/>
  <c r="V528" i="22"/>
  <c r="AC528" i="22" s="1"/>
  <c r="X1497" i="22"/>
  <c r="AE1497" i="22" s="1"/>
  <c r="V1464" i="22"/>
  <c r="AC1464" i="22" s="1"/>
  <c r="Y1342" i="22"/>
  <c r="AF1342" i="22" s="1"/>
  <c r="W1180" i="22"/>
  <c r="AD1180" i="22" s="1"/>
  <c r="Z1299" i="22"/>
  <c r="AG1299" i="22" s="1"/>
  <c r="W1124" i="22"/>
  <c r="AD1124" i="22" s="1"/>
  <c r="X979" i="22"/>
  <c r="AE979" i="22" s="1"/>
  <c r="U822" i="22"/>
  <c r="AB822" i="22" s="1"/>
  <c r="AH822" i="22" s="1"/>
  <c r="U700" i="22"/>
  <c r="AB700" i="22" s="1"/>
  <c r="V983" i="22"/>
  <c r="AC983" i="22" s="1"/>
  <c r="V545" i="22"/>
  <c r="AC545" i="22" s="1"/>
  <c r="X879" i="22"/>
  <c r="AE879" i="22" s="1"/>
  <c r="X859" i="22"/>
  <c r="AE859" i="22" s="1"/>
  <c r="U778" i="22"/>
  <c r="AB778" i="22" s="1"/>
  <c r="V633" i="22"/>
  <c r="AC633" i="22" s="1"/>
  <c r="X1331" i="22"/>
  <c r="AE1331" i="22" s="1"/>
  <c r="U821" i="22"/>
  <c r="AB821" i="22" s="1"/>
  <c r="Y1505" i="22"/>
  <c r="AF1505" i="22" s="1"/>
  <c r="Z1523" i="22"/>
  <c r="AG1523" i="22" s="1"/>
  <c r="Y1515" i="22"/>
  <c r="AF1515" i="22" s="1"/>
  <c r="W1482" i="22"/>
  <c r="AD1482" i="22" s="1"/>
  <c r="U1467" i="22"/>
  <c r="AB1467" i="22" s="1"/>
  <c r="W1438" i="22"/>
  <c r="AD1438" i="22" s="1"/>
  <c r="W1461" i="22"/>
  <c r="AD1461" i="22" s="1"/>
  <c r="W1408" i="22"/>
  <c r="AD1408" i="22" s="1"/>
  <c r="AH1408" i="22" s="1"/>
  <c r="X1410" i="22"/>
  <c r="AE1410" i="22" s="1"/>
  <c r="V1379" i="22"/>
  <c r="AC1379" i="22" s="1"/>
  <c r="W1371" i="22"/>
  <c r="AD1371" i="22" s="1"/>
  <c r="V1290" i="22"/>
  <c r="AC1290" i="22" s="1"/>
  <c r="W1285" i="22"/>
  <c r="AD1285" i="22" s="1"/>
  <c r="X1271" i="22"/>
  <c r="AE1271" i="22" s="1"/>
  <c r="U1232" i="22"/>
  <c r="AB1232" i="22" s="1"/>
  <c r="V1192" i="22"/>
  <c r="AC1192" i="22" s="1"/>
  <c r="W1261" i="22"/>
  <c r="AD1261" i="22" s="1"/>
  <c r="Y1227" i="22"/>
  <c r="AF1227" i="22" s="1"/>
  <c r="U1211" i="22"/>
  <c r="AB1211" i="22" s="1"/>
  <c r="U1203" i="22"/>
  <c r="Y1189" i="22"/>
  <c r="AF1189" i="22" s="1"/>
  <c r="Z1207" i="22"/>
  <c r="AG1207" i="22" s="1"/>
  <c r="Z1202" i="22"/>
  <c r="AG1202" i="22" s="1"/>
  <c r="V1219" i="22"/>
  <c r="AC1219" i="22" s="1"/>
  <c r="X1231" i="22"/>
  <c r="AE1231" i="22" s="1"/>
  <c r="X1179" i="22"/>
  <c r="AE1179" i="22" s="1"/>
  <c r="V1124" i="22"/>
  <c r="AC1124" i="22" s="1"/>
  <c r="Y1101" i="22"/>
  <c r="AF1101" i="22" s="1"/>
  <c r="U1070" i="22"/>
  <c r="AB1070" i="22" s="1"/>
  <c r="U1054" i="22"/>
  <c r="AB1054" i="22" s="1"/>
  <c r="V1091" i="22"/>
  <c r="AC1091" i="22" s="1"/>
  <c r="Z1034" i="22"/>
  <c r="AG1034" i="22" s="1"/>
  <c r="U1026" i="22"/>
  <c r="AB1026" i="22" s="1"/>
  <c r="Z1042" i="22"/>
  <c r="AG1042" i="22" s="1"/>
  <c r="W1014" i="22"/>
  <c r="AD1014" i="22" s="1"/>
  <c r="V1010" i="22"/>
  <c r="AC1010" i="22" s="1"/>
  <c r="V980" i="22"/>
  <c r="AC980" i="22" s="1"/>
  <c r="W930" i="22"/>
  <c r="AD930" i="22" s="1"/>
  <c r="W899" i="22"/>
  <c r="AD899" i="22" s="1"/>
  <c r="Y861" i="22"/>
  <c r="AF861" i="22" s="1"/>
  <c r="X832" i="22"/>
  <c r="AE832" i="22" s="1"/>
  <c r="Z788" i="22"/>
  <c r="AG788" i="22" s="1"/>
  <c r="U860" i="22"/>
  <c r="AB860" i="22" s="1"/>
  <c r="Z745" i="22"/>
  <c r="AG745" i="22" s="1"/>
  <c r="Z704" i="22"/>
  <c r="AG704" i="22" s="1"/>
  <c r="Z836" i="22"/>
  <c r="AG836" i="22" s="1"/>
  <c r="U909" i="22"/>
  <c r="AB909" i="22" s="1"/>
  <c r="Y820" i="22"/>
  <c r="AF820" i="22" s="1"/>
  <c r="W898" i="22"/>
  <c r="AD898" i="22" s="1"/>
  <c r="V735" i="22"/>
  <c r="AC735" i="22" s="1"/>
  <c r="V714" i="22"/>
  <c r="AC714" i="22" s="1"/>
  <c r="Y910" i="22"/>
  <c r="AF910" i="22" s="1"/>
  <c r="W813" i="22"/>
  <c r="AD813" i="22" s="1"/>
  <c r="Z714" i="22"/>
  <c r="AG714" i="22" s="1"/>
  <c r="X706" i="22"/>
  <c r="AE706" i="22" s="1"/>
  <c r="X842" i="22"/>
  <c r="AE842" i="22" s="1"/>
  <c r="Z596" i="22"/>
  <c r="AG596" i="22" s="1"/>
  <c r="V539" i="22"/>
  <c r="AC539" i="22" s="1"/>
  <c r="W506" i="22"/>
  <c r="AD506" i="22" s="1"/>
  <c r="X597" i="22"/>
  <c r="AE597" i="22" s="1"/>
  <c r="Y558" i="22"/>
  <c r="AF558" i="22" s="1"/>
  <c r="U569" i="22"/>
  <c r="AB569" i="22" s="1"/>
  <c r="U552" i="22"/>
  <c r="AB552" i="22" s="1"/>
  <c r="U518" i="22"/>
  <c r="AB518" i="22" s="1"/>
  <c r="Z507" i="22"/>
  <c r="AG507" i="22" s="1"/>
  <c r="Z483" i="22"/>
  <c r="AG483" i="22" s="1"/>
  <c r="Z467" i="22"/>
  <c r="AG467" i="22" s="1"/>
  <c r="X515" i="22"/>
  <c r="AE515" i="22" s="1"/>
  <c r="X546" i="22"/>
  <c r="AE546" i="22" s="1"/>
  <c r="V525" i="22"/>
  <c r="AC525" i="22" s="1"/>
  <c r="X1506" i="22"/>
  <c r="AE1506" i="22" s="1"/>
  <c r="W1505" i="22"/>
  <c r="AD1505" i="22" s="1"/>
  <c r="Z1351" i="22"/>
  <c r="AG1351" i="22" s="1"/>
  <c r="Y1216" i="22"/>
  <c r="AF1216" i="22" s="1"/>
  <c r="Z1025" i="22"/>
  <c r="AG1025" i="22" s="1"/>
  <c r="Z1115" i="22"/>
  <c r="AG1115" i="22" s="1"/>
  <c r="W875" i="22"/>
  <c r="AD875" i="22" s="1"/>
  <c r="V938" i="22"/>
  <c r="AC938" i="22" s="1"/>
  <c r="U1009" i="22"/>
  <c r="AB1009" i="22" s="1"/>
  <c r="X891" i="22"/>
  <c r="AE891" i="22" s="1"/>
  <c r="V818" i="22"/>
  <c r="AC818" i="22" s="1"/>
  <c r="U942" i="22"/>
  <c r="AB942" i="22" s="1"/>
  <c r="V786" i="22"/>
  <c r="AC786" i="22" s="1"/>
  <c r="X497" i="22"/>
  <c r="AE497" i="22" s="1"/>
  <c r="U617" i="22"/>
  <c r="AB617" i="22" s="1"/>
  <c r="Z732" i="22"/>
  <c r="AG732" i="22" s="1"/>
  <c r="W552" i="22"/>
  <c r="AD552" i="22" s="1"/>
  <c r="Z559" i="22"/>
  <c r="AG559" i="22" s="1"/>
  <c r="Z489" i="22"/>
  <c r="AG489" i="22" s="1"/>
  <c r="Z473" i="22"/>
  <c r="AG473" i="22" s="1"/>
  <c r="Z1350" i="22"/>
  <c r="AG1350" i="22" s="1"/>
  <c r="Y1236" i="22"/>
  <c r="AF1236" i="22" s="1"/>
  <c r="W933" i="22"/>
  <c r="AD933" i="22" s="1"/>
  <c r="Z595" i="22"/>
  <c r="AG595" i="22" s="1"/>
  <c r="Z1119" i="22"/>
  <c r="AG1119" i="22" s="1"/>
  <c r="X1518" i="22"/>
  <c r="AE1518" i="22" s="1"/>
  <c r="U1505" i="22"/>
  <c r="AB1505" i="22" s="1"/>
  <c r="V1507" i="22"/>
  <c r="AC1507" i="22" s="1"/>
  <c r="U1452" i="22"/>
  <c r="AB1452" i="22" s="1"/>
  <c r="Y1469" i="22"/>
  <c r="AF1469" i="22" s="1"/>
  <c r="W1454" i="22"/>
  <c r="AD1454" i="22" s="1"/>
  <c r="X1447" i="22"/>
  <c r="AE1447" i="22" s="1"/>
  <c r="W1428" i="22"/>
  <c r="AD1428" i="22" s="1"/>
  <c r="W1415" i="22"/>
  <c r="AD1415" i="22" s="1"/>
  <c r="U1379" i="22"/>
  <c r="AB1379" i="22" s="1"/>
  <c r="W1381" i="22"/>
  <c r="AD1381" i="22" s="1"/>
  <c r="U1329" i="22"/>
  <c r="AB1329" i="22" s="1"/>
  <c r="Y1283" i="22"/>
  <c r="AF1283" i="22" s="1"/>
  <c r="Y1275" i="22"/>
  <c r="AF1275" i="22" s="1"/>
  <c r="Z1271" i="22"/>
  <c r="AG1271" i="22" s="1"/>
  <c r="W1298" i="22"/>
  <c r="AD1298" i="22" s="1"/>
  <c r="W1238" i="22"/>
  <c r="AD1238" i="22" s="1"/>
  <c r="Y1277" i="22"/>
  <c r="AF1277" i="22" s="1"/>
  <c r="U1233" i="22"/>
  <c r="AB1233" i="22" s="1"/>
  <c r="V1245" i="22"/>
  <c r="AC1245" i="22" s="1"/>
  <c r="U1243" i="22"/>
  <c r="AB1243" i="22" s="1"/>
  <c r="X1241" i="22"/>
  <c r="AE1241" i="22" s="1"/>
  <c r="X1173" i="22"/>
  <c r="AE1173" i="22" s="1"/>
  <c r="W1153" i="22"/>
  <c r="AD1153" i="22" s="1"/>
  <c r="U1145" i="22"/>
  <c r="AB1145" i="22" s="1"/>
  <c r="U1231" i="22"/>
  <c r="AB1231" i="22" s="1"/>
  <c r="V1146" i="22"/>
  <c r="AC1146" i="22" s="1"/>
  <c r="Z1134" i="22"/>
  <c r="AG1134" i="22" s="1"/>
  <c r="U1130" i="22"/>
  <c r="AB1130" i="22" s="1"/>
  <c r="W1127" i="22"/>
  <c r="AD1127" i="22" s="1"/>
  <c r="Y1174" i="22"/>
  <c r="AF1174" i="22" s="1"/>
  <c r="X1103" i="22"/>
  <c r="AE1103" i="22" s="1"/>
  <c r="V1098" i="22"/>
  <c r="AC1098" i="22" s="1"/>
  <c r="U1099" i="22"/>
  <c r="AB1099" i="22" s="1"/>
  <c r="V1009" i="22"/>
  <c r="AC1009" i="22" s="1"/>
  <c r="V1044" i="22"/>
  <c r="AC1044" i="22" s="1"/>
  <c r="V1050" i="22"/>
  <c r="AC1050" i="22" s="1"/>
  <c r="U1042" i="22"/>
  <c r="AB1042" i="22" s="1"/>
  <c r="V1007" i="22"/>
  <c r="AC1007" i="22" s="1"/>
  <c r="W956" i="22"/>
  <c r="AD956" i="22" s="1"/>
  <c r="V984" i="22"/>
  <c r="AC984" i="22" s="1"/>
  <c r="W1019" i="22"/>
  <c r="AD1019" i="22" s="1"/>
  <c r="Z960" i="22"/>
  <c r="AG960" i="22" s="1"/>
  <c r="U877" i="22"/>
  <c r="AB877" i="22" s="1"/>
  <c r="W988" i="22"/>
  <c r="AD988" i="22" s="1"/>
  <c r="V861" i="22"/>
  <c r="AC861" i="22" s="1"/>
  <c r="X896" i="22"/>
  <c r="AE896" i="22" s="1"/>
  <c r="V893" i="22"/>
  <c r="AC893" i="22" s="1"/>
  <c r="V831" i="22"/>
  <c r="AC831" i="22" s="1"/>
  <c r="X917" i="22"/>
  <c r="AE917" i="22" s="1"/>
  <c r="X928" i="22"/>
  <c r="AE928" i="22" s="1"/>
  <c r="W862" i="22"/>
  <c r="AD862" i="22" s="1"/>
  <c r="U868" i="22"/>
  <c r="W832" i="22"/>
  <c r="AD832" i="22" s="1"/>
  <c r="U809" i="22"/>
  <c r="AB809" i="22" s="1"/>
  <c r="Z857" i="22"/>
  <c r="AG857" i="22" s="1"/>
  <c r="Y827" i="22"/>
  <c r="AF827" i="22" s="1"/>
  <c r="Y787" i="22"/>
  <c r="AF787" i="22" s="1"/>
  <c r="V892" i="22"/>
  <c r="AC892" i="22" s="1"/>
  <c r="W793" i="22"/>
  <c r="AD793" i="22" s="1"/>
  <c r="AH701" i="22"/>
  <c r="U780" i="22"/>
  <c r="AB780" i="22" s="1"/>
  <c r="X767" i="22"/>
  <c r="AE767" i="22" s="1"/>
  <c r="Y765" i="22"/>
  <c r="AF765" i="22" s="1"/>
  <c r="W651" i="22"/>
  <c r="AD651" i="22" s="1"/>
  <c r="Y757" i="22"/>
  <c r="AF757" i="22" s="1"/>
  <c r="W633" i="22"/>
  <c r="Y749" i="22"/>
  <c r="AF749" i="22" s="1"/>
  <c r="Z656" i="22"/>
  <c r="AG656" i="22" s="1"/>
  <c r="X823" i="22"/>
  <c r="AE823" i="22" s="1"/>
  <c r="W718" i="22"/>
  <c r="AD718" i="22" s="1"/>
  <c r="W702" i="22"/>
  <c r="AD702" i="22" s="1"/>
  <c r="V795" i="22"/>
  <c r="AC795" i="22" s="1"/>
  <c r="Y581" i="22"/>
  <c r="AF581" i="22" s="1"/>
  <c r="W834" i="22"/>
  <c r="AD834" i="22" s="1"/>
  <c r="Z654" i="22"/>
  <c r="AG654" i="22" s="1"/>
  <c r="Y538" i="22"/>
  <c r="AF538" i="22" s="1"/>
  <c r="V569" i="22"/>
  <c r="AC569" i="22" s="1"/>
  <c r="V518" i="22"/>
  <c r="AC518" i="22" s="1"/>
  <c r="W482" i="22"/>
  <c r="AD482" i="22" s="1"/>
  <c r="V566" i="22"/>
  <c r="AC566" i="22" s="1"/>
  <c r="Y530" i="22"/>
  <c r="AF530" i="22" s="1"/>
  <c r="V703" i="22"/>
  <c r="AC703" i="22" s="1"/>
  <c r="V491" i="22"/>
  <c r="AC491" i="22" s="1"/>
  <c r="Z759" i="22"/>
  <c r="AG759" i="22" s="1"/>
  <c r="Z537" i="22"/>
  <c r="AG537" i="22" s="1"/>
  <c r="W472" i="22"/>
  <c r="AD472" i="22" s="1"/>
  <c r="AH472" i="22" s="1"/>
  <c r="Z494" i="22"/>
  <c r="AG494" i="22" s="1"/>
  <c r="V1506" i="22"/>
  <c r="AC1506" i="22" s="1"/>
  <c r="X1475" i="22"/>
  <c r="AE1475" i="22" s="1"/>
  <c r="Y1208" i="22"/>
  <c r="AF1208" i="22" s="1"/>
  <c r="X1310" i="22"/>
  <c r="AE1310" i="22" s="1"/>
  <c r="Y1148" i="22"/>
  <c r="AF1148" i="22" s="1"/>
  <c r="V1015" i="22"/>
  <c r="AC1015" i="22" s="1"/>
  <c r="X948" i="22"/>
  <c r="AE948" i="22" s="1"/>
  <c r="W763" i="22"/>
  <c r="AD763" i="22" s="1"/>
  <c r="Z887" i="22"/>
  <c r="AG887" i="22" s="1"/>
  <c r="U881" i="22"/>
  <c r="AB881" i="22" s="1"/>
  <c r="Z774" i="22"/>
  <c r="AG774" i="22" s="1"/>
  <c r="Z485" i="22"/>
  <c r="AG485" i="22" s="1"/>
  <c r="X628" i="22"/>
  <c r="AE628" i="22" s="1"/>
  <c r="U550" i="22"/>
  <c r="AB550" i="22" s="1"/>
  <c r="U646" i="22"/>
  <c r="AB646" i="22" s="1"/>
  <c r="V516" i="22"/>
  <c r="AC516" i="22" s="1"/>
  <c r="U501" i="22"/>
  <c r="AB501" i="22" s="1"/>
  <c r="Y1491" i="22"/>
  <c r="AF1491" i="22" s="1"/>
  <c r="W1476" i="22"/>
  <c r="AD1476" i="22" s="1"/>
  <c r="Y1449" i="22"/>
  <c r="AF1449" i="22" s="1"/>
  <c r="Y1443" i="22"/>
  <c r="AF1443" i="22" s="1"/>
  <c r="Y1430" i="22"/>
  <c r="AF1430" i="22" s="1"/>
  <c r="Y1410" i="22"/>
  <c r="AF1410" i="22" s="1"/>
  <c r="U1343" i="22"/>
  <c r="AB1343" i="22" s="1"/>
  <c r="V1363" i="22"/>
  <c r="AC1363" i="22" s="1"/>
  <c r="Y1365" i="22"/>
  <c r="AF1365" i="22" s="1"/>
  <c r="Y1357" i="22"/>
  <c r="AF1357" i="22" s="1"/>
  <c r="Z1352" i="22"/>
  <c r="AG1352" i="22" s="1"/>
  <c r="Z1349" i="22"/>
  <c r="AG1349" i="22" s="1"/>
  <c r="U1327" i="22"/>
  <c r="AB1327" i="22" s="1"/>
  <c r="X1251" i="22"/>
  <c r="AE1251" i="22" s="1"/>
  <c r="U1238" i="22"/>
  <c r="AB1238" i="22" s="1"/>
  <c r="V1216" i="22"/>
  <c r="AC1216" i="22" s="1"/>
  <c r="W1253" i="22"/>
  <c r="AD1253" i="22" s="1"/>
  <c r="V1252" i="22"/>
  <c r="AC1252" i="22" s="1"/>
  <c r="W1316" i="22"/>
  <c r="AD1316" i="22" s="1"/>
  <c r="Y1273" i="22"/>
  <c r="AF1273" i="22" s="1"/>
  <c r="X1247" i="22"/>
  <c r="AE1247" i="22" s="1"/>
  <c r="V1243" i="22"/>
  <c r="AC1243" i="22" s="1"/>
  <c r="X1233" i="22"/>
  <c r="AE1233" i="22" s="1"/>
  <c r="Y1172" i="22"/>
  <c r="AF1172" i="22" s="1"/>
  <c r="W1308" i="22"/>
  <c r="AD1308" i="22" s="1"/>
  <c r="W1198" i="22"/>
  <c r="AD1198" i="22" s="1"/>
  <c r="Z1147" i="22"/>
  <c r="AG1147" i="22" s="1"/>
  <c r="Y1219" i="22"/>
  <c r="AF1219" i="22" s="1"/>
  <c r="V1150" i="22"/>
  <c r="AC1150" i="22" s="1"/>
  <c r="X1129" i="22"/>
  <c r="AE1129" i="22" s="1"/>
  <c r="Z1116" i="22"/>
  <c r="AG1116" i="22" s="1"/>
  <c r="Y1135" i="22"/>
  <c r="AF1135" i="22" s="1"/>
  <c r="W1130" i="22"/>
  <c r="AD1130" i="22" s="1"/>
  <c r="Z1103" i="22"/>
  <c r="AG1103" i="22" s="1"/>
  <c r="X1098" i="22"/>
  <c r="AE1098" i="22" s="1"/>
  <c r="X1108" i="22"/>
  <c r="AE1108" i="22" s="1"/>
  <c r="V1070" i="22"/>
  <c r="AC1070" i="22" s="1"/>
  <c r="W1091" i="22"/>
  <c r="AD1091" i="22" s="1"/>
  <c r="X1080" i="22"/>
  <c r="AE1080" i="22" s="1"/>
  <c r="AH1024" i="22"/>
  <c r="W998" i="22"/>
  <c r="AD998" i="22" s="1"/>
  <c r="V1037" i="22"/>
  <c r="AC1037" i="22" s="1"/>
  <c r="W1007" i="22"/>
  <c r="AD1007" i="22" s="1"/>
  <c r="U895" i="22"/>
  <c r="AB895" i="22" s="1"/>
  <c r="U1000" i="22"/>
  <c r="AB1000" i="22" s="1"/>
  <c r="X949" i="22"/>
  <c r="AE949" i="22" s="1"/>
  <c r="U935" i="22"/>
  <c r="AB935" i="22" s="1"/>
  <c r="Y996" i="22"/>
  <c r="AF996" i="22" s="1"/>
  <c r="W945" i="22"/>
  <c r="AD945" i="22" s="1"/>
  <c r="W900" i="22"/>
  <c r="AD900" i="22" s="1"/>
  <c r="Y828" i="22"/>
  <c r="AF828" i="22" s="1"/>
  <c r="Y904" i="22"/>
  <c r="AF904" i="22" s="1"/>
  <c r="Y778" i="22"/>
  <c r="AF778" i="22" s="1"/>
  <c r="Y792" i="22"/>
  <c r="AF792" i="22" s="1"/>
  <c r="Z696" i="22"/>
  <c r="AG696" i="22" s="1"/>
  <c r="V836" i="22"/>
  <c r="AC836" i="22" s="1"/>
  <c r="V889" i="22"/>
  <c r="AC889" i="22" s="1"/>
  <c r="Y810" i="22"/>
  <c r="AF810" i="22" s="1"/>
  <c r="Y721" i="22"/>
  <c r="AF721" i="22" s="1"/>
  <c r="Y700" i="22"/>
  <c r="AF700" i="22" s="1"/>
  <c r="Y665" i="22"/>
  <c r="AF665" i="22" s="1"/>
  <c r="X771" i="22"/>
  <c r="AE771" i="22" s="1"/>
  <c r="Y733" i="22"/>
  <c r="AF733" i="22" s="1"/>
  <c r="X632" i="22"/>
  <c r="AE632" i="22" s="1"/>
  <c r="Y610" i="22"/>
  <c r="AF610" i="22" s="1"/>
  <c r="W590" i="22"/>
  <c r="AD590" i="22" s="1"/>
  <c r="Y842" i="22"/>
  <c r="AF842" i="22" s="1"/>
  <c r="X834" i="22"/>
  <c r="AE834" i="22" s="1"/>
  <c r="Y626" i="22"/>
  <c r="AF626" i="22" s="1"/>
  <c r="Y627" i="22"/>
  <c r="AF627" i="22" s="1"/>
  <c r="U477" i="22"/>
  <c r="AB477" i="22" s="1"/>
  <c r="Z691" i="22"/>
  <c r="AG691" i="22" s="1"/>
  <c r="U566" i="22"/>
  <c r="AB566" i="22" s="1"/>
  <c r="V551" i="22"/>
  <c r="AC551" i="22" s="1"/>
  <c r="U517" i="22"/>
  <c r="AB517" i="22" s="1"/>
  <c r="X506" i="22"/>
  <c r="AE506" i="22" s="1"/>
  <c r="Z499" i="22"/>
  <c r="AG499" i="22" s="1"/>
  <c r="X482" i="22"/>
  <c r="AE482" i="22" s="1"/>
  <c r="X466" i="22"/>
  <c r="AE466" i="22" s="1"/>
  <c r="Y695" i="22"/>
  <c r="AF695" i="22" s="1"/>
  <c r="V562" i="22"/>
  <c r="AC562" i="22" s="1"/>
  <c r="U546" i="22"/>
  <c r="AB546" i="22" s="1"/>
  <c r="Y476" i="22"/>
  <c r="AF476" i="22" s="1"/>
  <c r="U466" i="22"/>
  <c r="Y460" i="22"/>
  <c r="AF460" i="22" s="1"/>
  <c r="Z784" i="22"/>
  <c r="AG784" i="22" s="1"/>
  <c r="Z1497" i="22"/>
  <c r="AG1497" i="22" s="1"/>
  <c r="Z1524" i="22"/>
  <c r="AG1524" i="22" s="1"/>
  <c r="V1263" i="22"/>
  <c r="AC1263" i="22" s="1"/>
  <c r="Z1328" i="22"/>
  <c r="AG1328" i="22" s="1"/>
  <c r="U1109" i="22"/>
  <c r="AB1109" i="22" s="1"/>
  <c r="X959" i="22"/>
  <c r="AE959" i="22" s="1"/>
  <c r="Z965" i="22"/>
  <c r="AG965" i="22" s="1"/>
  <c r="Z1117" i="22"/>
  <c r="AG1117" i="22" s="1"/>
  <c r="U717" i="22"/>
  <c r="AB717" i="22" s="1"/>
  <c r="W877" i="22"/>
  <c r="AD877" i="22" s="1"/>
  <c r="X729" i="22"/>
  <c r="X697" i="22"/>
  <c r="AE697" i="22" s="1"/>
  <c r="X633" i="22"/>
  <c r="AE633" i="22" s="1"/>
  <c r="X717" i="22"/>
  <c r="AE717" i="22" s="1"/>
  <c r="V541" i="22"/>
  <c r="AC541" i="22" s="1"/>
  <c r="V619" i="22"/>
  <c r="AC619" i="22" s="1"/>
  <c r="Y646" i="22"/>
  <c r="AF646" i="22" s="1"/>
  <c r="W686" i="22"/>
  <c r="AD686" i="22" s="1"/>
  <c r="Z545" i="22"/>
  <c r="AG545" i="22" s="1"/>
  <c r="Z1487" i="22"/>
  <c r="AG1487" i="22" s="1"/>
  <c r="V948" i="22"/>
  <c r="AC948" i="22" s="1"/>
  <c r="Z1504" i="22"/>
  <c r="AG1504" i="22" s="1"/>
  <c r="U1515" i="22"/>
  <c r="AB1515" i="22" s="1"/>
  <c r="V1481" i="22"/>
  <c r="AC1481" i="22" s="1"/>
  <c r="Z1478" i="22"/>
  <c r="AG1478" i="22" s="1"/>
  <c r="Z1495" i="22"/>
  <c r="AG1495" i="22" s="1"/>
  <c r="X1429" i="22"/>
  <c r="AE1429" i="22" s="1"/>
  <c r="W1431" i="22"/>
  <c r="AD1431" i="22" s="1"/>
  <c r="Z1415" i="22"/>
  <c r="AG1415" i="22" s="1"/>
  <c r="X1415" i="22"/>
  <c r="AE1415" i="22" s="1"/>
  <c r="X1363" i="22"/>
  <c r="AE1363" i="22" s="1"/>
  <c r="V1351" i="22"/>
  <c r="AC1351" i="22" s="1"/>
  <c r="V1349" i="22"/>
  <c r="AC1349" i="22" s="1"/>
  <c r="V1291" i="22"/>
  <c r="AC1291" i="22" s="1"/>
  <c r="U1260" i="22"/>
  <c r="AB1260" i="22" s="1"/>
  <c r="Z1237" i="22"/>
  <c r="AG1237" i="22" s="1"/>
  <c r="U1273" i="22"/>
  <c r="AB1273" i="22" s="1"/>
  <c r="X1234" i="22"/>
  <c r="AE1234" i="22" s="1"/>
  <c r="V1281" i="22"/>
  <c r="AC1281" i="22" s="1"/>
  <c r="V1210" i="22"/>
  <c r="AC1210" i="22" s="1"/>
  <c r="X1225" i="22"/>
  <c r="AE1225" i="22" s="1"/>
  <c r="Y1210" i="22"/>
  <c r="AF1210" i="22" s="1"/>
  <c r="U1282" i="22"/>
  <c r="AB1282" i="22" s="1"/>
  <c r="X1209" i="22"/>
  <c r="AE1209" i="22" s="1"/>
  <c r="Y1160" i="22"/>
  <c r="AF1160" i="22" s="1"/>
  <c r="W1197" i="22"/>
  <c r="AD1197" i="22" s="1"/>
  <c r="X1164" i="22"/>
  <c r="AE1164" i="22" s="1"/>
  <c r="X1165" i="22"/>
  <c r="AE1165" i="22" s="1"/>
  <c r="U1157" i="22"/>
  <c r="AB1157" i="22" s="1"/>
  <c r="Y1231" i="22"/>
  <c r="AF1231" i="22" s="1"/>
  <c r="W1134" i="22"/>
  <c r="AD1134" i="22" s="1"/>
  <c r="W1111" i="22"/>
  <c r="AD1111" i="22" s="1"/>
  <c r="V1135" i="22"/>
  <c r="AC1135" i="22" s="1"/>
  <c r="X1095" i="22"/>
  <c r="AE1095" i="22" s="1"/>
  <c r="V1059" i="22"/>
  <c r="AC1059" i="22" s="1"/>
  <c r="V1068" i="22"/>
  <c r="AC1068" i="22" s="1"/>
  <c r="Y1050" i="22"/>
  <c r="AF1050" i="22" s="1"/>
  <c r="Y1032" i="22"/>
  <c r="AF1032" i="22" s="1"/>
  <c r="Z1056" i="22"/>
  <c r="AG1056" i="22" s="1"/>
  <c r="Z1090" i="22"/>
  <c r="AG1090" i="22" s="1"/>
  <c r="Y1007" i="22"/>
  <c r="AF1007" i="22" s="1"/>
  <c r="X1019" i="22"/>
  <c r="AE1019" i="22" s="1"/>
  <c r="X946" i="22"/>
  <c r="AE946" i="22" s="1"/>
  <c r="V926" i="22"/>
  <c r="AC926" i="22" s="1"/>
  <c r="U992" i="22"/>
  <c r="AB992" i="22" s="1"/>
  <c r="Y917" i="22"/>
  <c r="AF917" i="22" s="1"/>
  <c r="U788" i="22"/>
  <c r="AB788" i="22" s="1"/>
  <c r="Z769" i="22"/>
  <c r="AG769" i="22" s="1"/>
  <c r="V884" i="22"/>
  <c r="AC884" i="22" s="1"/>
  <c r="Z692" i="22"/>
  <c r="AG692" i="22" s="1"/>
  <c r="V808" i="22"/>
  <c r="AC808" i="22" s="1"/>
  <c r="X749" i="22"/>
  <c r="AE749" i="22" s="1"/>
  <c r="V772" i="22"/>
  <c r="AC772" i="22" s="1"/>
  <c r="W841" i="22"/>
  <c r="AD841" i="22" s="1"/>
  <c r="Y813" i="22"/>
  <c r="AF813" i="22" s="1"/>
  <c r="V819" i="22"/>
  <c r="AC819" i="22" s="1"/>
  <c r="Z680" i="22"/>
  <c r="AG680" i="22" s="1"/>
  <c r="Z648" i="22"/>
  <c r="AG648" i="22" s="1"/>
  <c r="U854" i="22"/>
  <c r="AB854" i="22" s="1"/>
  <c r="Y601" i="22"/>
  <c r="AF601" i="22" s="1"/>
  <c r="Y568" i="22"/>
  <c r="AF568" i="22" s="1"/>
  <c r="W747" i="22"/>
  <c r="AD747" i="22" s="1"/>
  <c r="X731" i="22"/>
  <c r="AE731" i="22" s="1"/>
  <c r="Y699" i="22"/>
  <c r="AF699" i="22" s="1"/>
  <c r="X589" i="22"/>
  <c r="AE589" i="22" s="1"/>
  <c r="Z564" i="22"/>
  <c r="AG564" i="22" s="1"/>
  <c r="Y529" i="22"/>
  <c r="AF529" i="22" s="1"/>
  <c r="V597" i="22"/>
  <c r="AC597" i="22" s="1"/>
  <c r="U558" i="22"/>
  <c r="AB558" i="22" s="1"/>
  <c r="Y582" i="22"/>
  <c r="AF582" i="22" s="1"/>
  <c r="W566" i="22"/>
  <c r="AD566" i="22" s="1"/>
  <c r="U588" i="22"/>
  <c r="AB588" i="22" s="1"/>
  <c r="Z572" i="22"/>
  <c r="AG572" i="22" s="1"/>
  <c r="W508" i="22"/>
  <c r="AD508" i="22" s="1"/>
  <c r="Y497" i="22"/>
  <c r="AF497" i="22" s="1"/>
  <c r="W492" i="22"/>
  <c r="AD492" i="22" s="1"/>
  <c r="AH492" i="22" s="1"/>
  <c r="W476" i="22"/>
  <c r="AD476" i="22" s="1"/>
  <c r="U784" i="22"/>
  <c r="AB784" i="22" s="1"/>
  <c r="V508" i="22"/>
  <c r="AC508" i="22" s="1"/>
  <c r="V500" i="22"/>
  <c r="AC500" i="22" s="1"/>
  <c r="V476" i="22"/>
  <c r="AC476" i="22" s="1"/>
  <c r="V460" i="22"/>
  <c r="AC460" i="22" s="1"/>
  <c r="Z1412" i="22"/>
  <c r="AG1412" i="22" s="1"/>
  <c r="X1483" i="22"/>
  <c r="AE1483" i="22" s="1"/>
  <c r="W1420" i="22"/>
  <c r="AD1420" i="22" s="1"/>
  <c r="V1289" i="22"/>
  <c r="AC1289" i="22" s="1"/>
  <c r="Z1240" i="22"/>
  <c r="AG1240" i="22" s="1"/>
  <c r="Z1208" i="22"/>
  <c r="AG1208" i="22" s="1"/>
  <c r="W1240" i="22"/>
  <c r="AD1240" i="22" s="1"/>
  <c r="U1328" i="22"/>
  <c r="AB1328" i="22" s="1"/>
  <c r="Z1216" i="22"/>
  <c r="AG1216" i="22" s="1"/>
  <c r="X1224" i="22"/>
  <c r="AE1224" i="22" s="1"/>
  <c r="Z1031" i="22"/>
  <c r="AG1031" i="22" s="1"/>
  <c r="Y997" i="22"/>
  <c r="AF997" i="22" s="1"/>
  <c r="V1163" i="22"/>
  <c r="AC1163" i="22" s="1"/>
  <c r="Z919" i="22"/>
  <c r="AG919" i="22" s="1"/>
  <c r="V794" i="22"/>
  <c r="AC794" i="22" s="1"/>
  <c r="V591" i="22"/>
  <c r="AC591" i="22" s="1"/>
  <c r="W591" i="22"/>
  <c r="AD591" i="22" s="1"/>
  <c r="Z583" i="22"/>
  <c r="AG583" i="22" s="1"/>
  <c r="V630" i="22"/>
  <c r="AC630" i="22" s="1"/>
  <c r="Z770" i="22"/>
  <c r="AG770" i="22" s="1"/>
  <c r="Z497" i="22"/>
  <c r="AG497" i="22" s="1"/>
  <c r="U1051" i="22"/>
  <c r="AB1051" i="22" s="1"/>
  <c r="Z1426" i="22"/>
  <c r="AG1426" i="22" s="1"/>
  <c r="Z856" i="22"/>
  <c r="AG856" i="22" s="1"/>
  <c r="AF1464" i="22"/>
  <c r="U1426" i="22"/>
  <c r="AB1426" i="22" s="1"/>
  <c r="U1429" i="22"/>
  <c r="AB1429" i="22" s="1"/>
  <c r="W1405" i="22"/>
  <c r="AD1405" i="22" s="1"/>
  <c r="U1433" i="22"/>
  <c r="AB1433" i="22" s="1"/>
  <c r="X1364" i="22"/>
  <c r="AE1364" i="22" s="1"/>
  <c r="V1254" i="22"/>
  <c r="AC1254" i="22" s="1"/>
  <c r="X1280" i="22"/>
  <c r="AE1280" i="22" s="1"/>
  <c r="W1264" i="22"/>
  <c r="AD1264" i="22" s="1"/>
  <c r="U1223" i="22"/>
  <c r="AB1223" i="22" s="1"/>
  <c r="U1239" i="22"/>
  <c r="AB1239" i="22" s="1"/>
  <c r="U1110" i="22"/>
  <c r="AB1110" i="22" s="1"/>
  <c r="W1001" i="22"/>
  <c r="AD1001" i="22" s="1"/>
  <c r="AB614" i="22"/>
  <c r="AC497" i="22"/>
  <c r="Z1226" i="22"/>
  <c r="AG1226" i="22" s="1"/>
  <c r="X1221" i="22"/>
  <c r="AE1221" i="22" s="1"/>
  <c r="W1050" i="22"/>
  <c r="AD1050" i="22" s="1"/>
  <c r="U1037" i="22"/>
  <c r="AB1037" i="22" s="1"/>
  <c r="Z1033" i="22"/>
  <c r="AG1033" i="22" s="1"/>
  <c r="U981" i="22"/>
  <c r="AB981" i="22" s="1"/>
  <c r="V952" i="22"/>
  <c r="AC952" i="22" s="1"/>
  <c r="X987" i="22"/>
  <c r="AE987" i="22" s="1"/>
  <c r="V904" i="22"/>
  <c r="AC904" i="22" s="1"/>
  <c r="Z1362" i="22"/>
  <c r="AG1362" i="22" s="1"/>
  <c r="AB742" i="22"/>
  <c r="V1237" i="22"/>
  <c r="AC1237" i="22" s="1"/>
  <c r="V1522" i="22"/>
  <c r="AC1522" i="22" s="1"/>
  <c r="U1477" i="22"/>
  <c r="AB1477" i="22" s="1"/>
  <c r="U1490" i="22"/>
  <c r="AB1490" i="22" s="1"/>
  <c r="U1455" i="22"/>
  <c r="AB1455" i="22" s="1"/>
  <c r="V1437" i="22"/>
  <c r="AC1437" i="22" s="1"/>
  <c r="W1426" i="22"/>
  <c r="AD1426" i="22" s="1"/>
  <c r="U1421" i="22"/>
  <c r="AB1421" i="22" s="1"/>
  <c r="U1437" i="22"/>
  <c r="AB1437" i="22" s="1"/>
  <c r="V1401" i="22"/>
  <c r="AC1401" i="22" s="1"/>
  <c r="X1424" i="22"/>
  <c r="AE1424" i="22" s="1"/>
  <c r="X1413" i="22"/>
  <c r="AE1413" i="22" s="1"/>
  <c r="Y1399" i="22"/>
  <c r="AF1399" i="22" s="1"/>
  <c r="V1330" i="22"/>
  <c r="AC1330" i="22" s="1"/>
  <c r="X1359" i="22"/>
  <c r="AE1359" i="22" s="1"/>
  <c r="V1306" i="22"/>
  <c r="AC1306" i="22" s="1"/>
  <c r="U1373" i="22"/>
  <c r="AB1373" i="22" s="1"/>
  <c r="V1327" i="22"/>
  <c r="AC1327" i="22" s="1"/>
  <c r="Y1279" i="22"/>
  <c r="AF1279" i="22" s="1"/>
  <c r="V1186" i="22"/>
  <c r="AC1186" i="22" s="1"/>
  <c r="V1241" i="22"/>
  <c r="AC1241" i="22" s="1"/>
  <c r="U1210" i="22"/>
  <c r="AB1210" i="22" s="1"/>
  <c r="Y1187" i="22"/>
  <c r="AF1187" i="22" s="1"/>
  <c r="Z1254" i="22"/>
  <c r="AG1254" i="22" s="1"/>
  <c r="Y1223" i="22"/>
  <c r="AF1223" i="22" s="1"/>
  <c r="W1231" i="22"/>
  <c r="AD1231" i="22" s="1"/>
  <c r="V1181" i="22"/>
  <c r="AC1181" i="22" s="1"/>
  <c r="Y1239" i="22"/>
  <c r="AF1239" i="22" s="1"/>
  <c r="Y1159" i="22"/>
  <c r="AF1159" i="22" s="1"/>
  <c r="Z1146" i="22"/>
  <c r="AG1146" i="22" s="1"/>
  <c r="Y1108" i="22"/>
  <c r="AF1108" i="22" s="1"/>
  <c r="U1020" i="22"/>
  <c r="AB1020" i="22" s="1"/>
  <c r="V1106" i="22"/>
  <c r="AC1106" i="22" s="1"/>
  <c r="W1017" i="22"/>
  <c r="AD1017" i="22" s="1"/>
  <c r="V1028" i="22"/>
  <c r="AC1028" i="22" s="1"/>
  <c r="U922" i="22"/>
  <c r="AB922" i="22" s="1"/>
  <c r="Z906" i="22"/>
  <c r="AG906" i="22" s="1"/>
  <c r="W891" i="22"/>
  <c r="AD891" i="22" s="1"/>
  <c r="Z964" i="22"/>
  <c r="AG964" i="22" s="1"/>
  <c r="W814" i="22"/>
  <c r="AD814" i="22" s="1"/>
  <c r="Z874" i="22"/>
  <c r="AG874" i="22" s="1"/>
  <c r="Z779" i="22"/>
  <c r="AG779" i="22" s="1"/>
  <c r="V1488" i="22"/>
  <c r="AC1488" i="22" s="1"/>
  <c r="Z1477" i="22"/>
  <c r="AG1477" i="22" s="1"/>
  <c r="W1434" i="22"/>
  <c r="AD1434" i="22" s="1"/>
  <c r="Z1456" i="22"/>
  <c r="AG1456" i="22" s="1"/>
  <c r="U1419" i="22"/>
  <c r="AB1419" i="22" s="1"/>
  <c r="Y1356" i="22"/>
  <c r="AF1356" i="22" s="1"/>
  <c r="X1352" i="22"/>
  <c r="AE1352" i="22" s="1"/>
  <c r="W1349" i="22"/>
  <c r="AD1349" i="22" s="1"/>
  <c r="Y1304" i="22"/>
  <c r="AF1304" i="22" s="1"/>
  <c r="U1268" i="22"/>
  <c r="AB1268" i="22" s="1"/>
  <c r="X1261" i="22"/>
  <c r="AE1261" i="22" s="1"/>
  <c r="X1246" i="22"/>
  <c r="AE1246" i="22" s="1"/>
  <c r="V1278" i="22"/>
  <c r="AC1278" i="22" s="1"/>
  <c r="X1242" i="22"/>
  <c r="AE1242" i="22" s="1"/>
  <c r="Y1214" i="22"/>
  <c r="AF1214" i="22" s="1"/>
  <c r="W1245" i="22"/>
  <c r="AD1245" i="22" s="1"/>
  <c r="X1205" i="22"/>
  <c r="AE1205" i="22" s="1"/>
  <c r="U1280" i="22"/>
  <c r="AB1280" i="22" s="1"/>
  <c r="Y1166" i="22"/>
  <c r="AF1166" i="22" s="1"/>
  <c r="V1206" i="22"/>
  <c r="AC1206" i="22" s="1"/>
  <c r="Y1173" i="22"/>
  <c r="AF1173" i="22" s="1"/>
  <c r="Y1161" i="22"/>
  <c r="AF1161" i="22" s="1"/>
  <c r="U1160" i="22"/>
  <c r="AB1160" i="22" s="1"/>
  <c r="X1190" i="22"/>
  <c r="AE1190" i="22" s="1"/>
  <c r="W1159" i="22"/>
  <c r="AD1159" i="22" s="1"/>
  <c r="Z1124" i="22"/>
  <c r="AG1124" i="22" s="1"/>
  <c r="X1130" i="22"/>
  <c r="AE1130" i="22" s="1"/>
  <c r="U1158" i="22"/>
  <c r="X1138" i="22"/>
  <c r="AE1138" i="22" s="1"/>
  <c r="Y1100" i="22"/>
  <c r="AF1100" i="22" s="1"/>
  <c r="W1082" i="22"/>
  <c r="AD1082" i="22" s="1"/>
  <c r="Y1121" i="22"/>
  <c r="AF1121" i="22" s="1"/>
  <c r="Y1106" i="22"/>
  <c r="AF1106" i="22" s="1"/>
  <c r="U1064" i="22"/>
  <c r="AB1064" i="22" s="1"/>
  <c r="W1056" i="22"/>
  <c r="AD1056" i="22" s="1"/>
  <c r="Z1017" i="22"/>
  <c r="AG1017" i="22" s="1"/>
  <c r="W1038" i="22"/>
  <c r="AD1038" i="22" s="1"/>
  <c r="X1011" i="22"/>
  <c r="AE1011" i="22" s="1"/>
  <c r="U1001" i="22"/>
  <c r="AB1001" i="22" s="1"/>
  <c r="Z1064" i="22"/>
  <c r="AG1064" i="22" s="1"/>
  <c r="V1090" i="22"/>
  <c r="AC1090" i="22" s="1"/>
  <c r="X1000" i="22"/>
  <c r="AE1000" i="22" s="1"/>
  <c r="Y979" i="22"/>
  <c r="AF979" i="22" s="1"/>
  <c r="W972" i="22"/>
  <c r="AD972" i="22" s="1"/>
  <c r="Z1036" i="22"/>
  <c r="AG1036" i="22" s="1"/>
  <c r="Y953" i="22"/>
  <c r="AF953" i="22" s="1"/>
  <c r="Y971" i="22"/>
  <c r="AF971" i="22" s="1"/>
  <c r="X996" i="22"/>
  <c r="AE996" i="22" s="1"/>
  <c r="U894" i="22"/>
  <c r="AB894" i="22" s="1"/>
  <c r="Y864" i="22"/>
  <c r="AF864" i="22" s="1"/>
  <c r="X722" i="22"/>
  <c r="AE722" i="22" s="1"/>
  <c r="X690" i="22"/>
  <c r="AE690" i="22" s="1"/>
  <c r="X1507" i="22"/>
  <c r="AE1507" i="22" s="1"/>
  <c r="Y1503" i="22"/>
  <c r="AF1503" i="22" s="1"/>
  <c r="Y1459" i="22"/>
  <c r="AF1459" i="22" s="1"/>
  <c r="Z1447" i="22"/>
  <c r="AG1447" i="22" s="1"/>
  <c r="W1437" i="22"/>
  <c r="AD1437" i="22" s="1"/>
  <c r="Z1461" i="22"/>
  <c r="AG1461" i="22" s="1"/>
  <c r="X1427" i="22"/>
  <c r="AE1427" i="22" s="1"/>
  <c r="U1367" i="22"/>
  <c r="AB1367" i="22" s="1"/>
  <c r="Y1360" i="22"/>
  <c r="AF1360" i="22" s="1"/>
  <c r="V1385" i="22"/>
  <c r="AC1385" i="22" s="1"/>
  <c r="Z1406" i="22"/>
  <c r="AG1406" i="22" s="1"/>
  <c r="U1364" i="22"/>
  <c r="AB1364" i="22" s="1"/>
  <c r="Y1348" i="22"/>
  <c r="AF1348" i="22" s="1"/>
  <c r="X1377" i="22"/>
  <c r="AE1377" i="22" s="1"/>
  <c r="U1384" i="22"/>
  <c r="AB1384" i="22" s="1"/>
  <c r="X1384" i="22"/>
  <c r="AE1384" i="22" s="1"/>
  <c r="X1345" i="22"/>
  <c r="AE1345" i="22" s="1"/>
  <c r="Z1324" i="22"/>
  <c r="AG1324" i="22" s="1"/>
  <c r="V1300" i="22"/>
  <c r="AC1300" i="22" s="1"/>
  <c r="Z1298" i="22"/>
  <c r="AG1298" i="22" s="1"/>
  <c r="U1286" i="22"/>
  <c r="AB1286" i="22" s="1"/>
  <c r="Y1253" i="22"/>
  <c r="AF1253" i="22" s="1"/>
  <c r="U1196" i="22"/>
  <c r="W1278" i="22"/>
  <c r="AD1278" i="22" s="1"/>
  <c r="Y1316" i="22"/>
  <c r="AF1316" i="22" s="1"/>
  <c r="Z1234" i="22"/>
  <c r="AG1234" i="22" s="1"/>
  <c r="U1193" i="22"/>
  <c r="AB1193" i="22" s="1"/>
  <c r="Y1274" i="22"/>
  <c r="AF1274" i="22" s="1"/>
  <c r="W1274" i="22"/>
  <c r="AD1274" i="22" s="1"/>
  <c r="X1217" i="22"/>
  <c r="AE1217" i="22" s="1"/>
  <c r="Z1186" i="22"/>
  <c r="AG1186" i="22" s="1"/>
  <c r="W1206" i="22"/>
  <c r="AD1206" i="22" s="1"/>
  <c r="V1129" i="22"/>
  <c r="AC1129" i="22" s="1"/>
  <c r="Y1165" i="22"/>
  <c r="AF1165" i="22" s="1"/>
  <c r="U1091" i="22"/>
  <c r="AB1091" i="22" s="1"/>
  <c r="Z1106" i="22"/>
  <c r="AG1106" i="22" s="1"/>
  <c r="Z1052" i="22"/>
  <c r="AG1052" i="22" s="1"/>
  <c r="W997" i="22"/>
  <c r="AD997" i="22" s="1"/>
  <c r="Z1084" i="22"/>
  <c r="AG1084" i="22" s="1"/>
  <c r="U934" i="22"/>
  <c r="AA934" i="22" s="1"/>
  <c r="Y1036" i="22"/>
  <c r="AF1036" i="22" s="1"/>
  <c r="Z886" i="22"/>
  <c r="AG886" i="22" s="1"/>
  <c r="V988" i="22"/>
  <c r="AC988" i="22" s="1"/>
  <c r="Y945" i="22"/>
  <c r="AF945" i="22" s="1"/>
  <c r="V886" i="22"/>
  <c r="AC886" i="22" s="1"/>
  <c r="Z924" i="22"/>
  <c r="AG924" i="22" s="1"/>
  <c r="AA660" i="22"/>
  <c r="Z1513" i="22"/>
  <c r="AG1513" i="22" s="1"/>
  <c r="V1509" i="22"/>
  <c r="AC1509" i="22" s="1"/>
  <c r="X1500" i="22"/>
  <c r="AE1500" i="22" s="1"/>
  <c r="Y1504" i="22"/>
  <c r="AF1504" i="22" s="1"/>
  <c r="U1478" i="22"/>
  <c r="AB1478" i="22" s="1"/>
  <c r="V1465" i="22"/>
  <c r="AC1465" i="22" s="1"/>
  <c r="X1490" i="22"/>
  <c r="AE1490" i="22" s="1"/>
  <c r="W1466" i="22"/>
  <c r="AD1466" i="22" s="1"/>
  <c r="X1470" i="22"/>
  <c r="AE1470" i="22" s="1"/>
  <c r="V1467" i="22"/>
  <c r="AC1467" i="22" s="1"/>
  <c r="X1467" i="22"/>
  <c r="AE1467" i="22" s="1"/>
  <c r="V1454" i="22"/>
  <c r="AC1454" i="22" s="1"/>
  <c r="U1438" i="22"/>
  <c r="AB1438" i="22" s="1"/>
  <c r="V1429" i="22"/>
  <c r="AC1429" i="22" s="1"/>
  <c r="W1451" i="22"/>
  <c r="AD1451" i="22" s="1"/>
  <c r="U1428" i="22"/>
  <c r="AB1428" i="22" s="1"/>
  <c r="U1430" i="22"/>
  <c r="AB1430" i="22" s="1"/>
  <c r="W1423" i="22"/>
  <c r="AD1423" i="22" s="1"/>
  <c r="U1432" i="22"/>
  <c r="AB1432" i="22" s="1"/>
  <c r="U1425" i="22"/>
  <c r="AB1425" i="22" s="1"/>
  <c r="W1419" i="22"/>
  <c r="AD1419" i="22" s="1"/>
  <c r="W1427" i="22"/>
  <c r="AD1427" i="22" s="1"/>
  <c r="X1461" i="22"/>
  <c r="AE1461" i="22" s="1"/>
  <c r="W1397" i="22"/>
  <c r="AD1397" i="22" s="1"/>
  <c r="W1413" i="22"/>
  <c r="AD1413" i="22" s="1"/>
  <c r="Z1410" i="22"/>
  <c r="AG1410" i="22" s="1"/>
  <c r="V1399" i="22"/>
  <c r="AC1399" i="22" s="1"/>
  <c r="X1409" i="22"/>
  <c r="AE1409" i="22" s="1"/>
  <c r="Y1388" i="22"/>
  <c r="AF1388" i="22" s="1"/>
  <c r="Y1376" i="22"/>
  <c r="AF1376" i="22" s="1"/>
  <c r="W1363" i="22"/>
  <c r="AD1363" i="22" s="1"/>
  <c r="Y1406" i="22"/>
  <c r="AF1406" i="22" s="1"/>
  <c r="W1380" i="22"/>
  <c r="AD1380" i="22" s="1"/>
  <c r="V1353" i="22"/>
  <c r="AC1353" i="22" s="1"/>
  <c r="Z1337" i="22"/>
  <c r="AG1337" i="22" s="1"/>
  <c r="Y1364" i="22"/>
  <c r="AF1364" i="22" s="1"/>
  <c r="V1326" i="22"/>
  <c r="AC1326" i="22" s="1"/>
  <c r="Z1330" i="22"/>
  <c r="AG1330" i="22" s="1"/>
  <c r="Y1330" i="22"/>
  <c r="AF1330" i="22" s="1"/>
  <c r="Z1327" i="22"/>
  <c r="AG1327" i="22" s="1"/>
  <c r="Z1320" i="22"/>
  <c r="AG1320" i="22" s="1"/>
  <c r="V1296" i="22"/>
  <c r="AC1296" i="22" s="1"/>
  <c r="V1384" i="22"/>
  <c r="AC1384" i="22" s="1"/>
  <c r="Y1345" i="22"/>
  <c r="AF1345" i="22" s="1"/>
  <c r="Y1291" i="22"/>
  <c r="AF1291" i="22" s="1"/>
  <c r="V1344" i="22"/>
  <c r="AC1344" i="22" s="1"/>
  <c r="Z1304" i="22"/>
  <c r="AG1304" i="22" s="1"/>
  <c r="U1285" i="22"/>
  <c r="AB1285" i="22" s="1"/>
  <c r="U1272" i="22"/>
  <c r="AB1272" i="22" s="1"/>
  <c r="X1298" i="22"/>
  <c r="AE1298" i="22" s="1"/>
  <c r="X1286" i="22"/>
  <c r="AE1286" i="22" s="1"/>
  <c r="W1266" i="22"/>
  <c r="AD1266" i="22" s="1"/>
  <c r="U1270" i="22"/>
  <c r="AB1270" i="22" s="1"/>
  <c r="U1253" i="22"/>
  <c r="AB1253" i="22" s="1"/>
  <c r="U1192" i="22"/>
  <c r="AB1192" i="22" s="1"/>
  <c r="U1316" i="22"/>
  <c r="AB1316" i="22" s="1"/>
  <c r="W1273" i="22"/>
  <c r="AD1273" i="22" s="1"/>
  <c r="U1202" i="22"/>
  <c r="AB1202" i="22" s="1"/>
  <c r="Z1187" i="22"/>
  <c r="AG1187" i="22" s="1"/>
  <c r="X1308" i="22"/>
  <c r="AE1308" i="22" s="1"/>
  <c r="X1206" i="22"/>
  <c r="AE1206" i="22" s="1"/>
  <c r="Y1190" i="22"/>
  <c r="AF1190" i="22" s="1"/>
  <c r="W1146" i="22"/>
  <c r="AD1146" i="22" s="1"/>
  <c r="Z1123" i="22"/>
  <c r="AG1123" i="22" s="1"/>
  <c r="W1168" i="22"/>
  <c r="AD1168" i="22" s="1"/>
  <c r="W1169" i="22"/>
  <c r="AD1169" i="22" s="1"/>
  <c r="W1158" i="22"/>
  <c r="AD1158" i="22" s="1"/>
  <c r="Y1119" i="22"/>
  <c r="AF1119" i="22" s="1"/>
  <c r="V1066" i="22"/>
  <c r="AC1066" i="22" s="1"/>
  <c r="W1072" i="22"/>
  <c r="AD1072" i="22" s="1"/>
  <c r="Y1102" i="22"/>
  <c r="AF1102" i="22" s="1"/>
  <c r="X1060" i="22"/>
  <c r="AE1060" i="22" s="1"/>
  <c r="U1029" i="22"/>
  <c r="AB1029" i="22" s="1"/>
  <c r="U1056" i="22"/>
  <c r="AB1056" i="22" s="1"/>
  <c r="W1142" i="22"/>
  <c r="AD1142" i="22" s="1"/>
  <c r="V1112" i="22"/>
  <c r="AC1112" i="22" s="1"/>
  <c r="X999" i="22"/>
  <c r="AE999" i="22" s="1"/>
  <c r="X988" i="22"/>
  <c r="AE988" i="22" s="1"/>
  <c r="W969" i="22"/>
  <c r="AD969" i="22" s="1"/>
  <c r="Z937" i="22"/>
  <c r="AG937" i="22" s="1"/>
  <c r="W1442" i="22"/>
  <c r="AD1442" i="22" s="1"/>
  <c r="Y1455" i="22"/>
  <c r="AF1455" i="22" s="1"/>
  <c r="U1440" i="22"/>
  <c r="AB1440" i="22" s="1"/>
  <c r="Z1429" i="22"/>
  <c r="AG1429" i="22" s="1"/>
  <c r="U1415" i="22"/>
  <c r="AB1415" i="22" s="1"/>
  <c r="U1410" i="22"/>
  <c r="AB1410" i="22" s="1"/>
  <c r="Y1402" i="22"/>
  <c r="AF1402" i="22" s="1"/>
  <c r="Y1385" i="22"/>
  <c r="AF1385" i="22" s="1"/>
  <c r="W1372" i="22"/>
  <c r="AD1372" i="22" s="1"/>
  <c r="V1322" i="22"/>
  <c r="AC1322" i="22" s="1"/>
  <c r="Z1373" i="22"/>
  <c r="AG1373" i="22" s="1"/>
  <c r="Y1384" i="22"/>
  <c r="AF1384" i="22" s="1"/>
  <c r="Y1258" i="22"/>
  <c r="AF1258" i="22" s="1"/>
  <c r="X1267" i="22"/>
  <c r="AE1267" i="22" s="1"/>
  <c r="U1287" i="22"/>
  <c r="AB1287" i="22" s="1"/>
  <c r="Y1217" i="22"/>
  <c r="AF1217" i="22" s="1"/>
  <c r="Y1218" i="22"/>
  <c r="AF1218" i="22" s="1"/>
  <c r="Y1131" i="22"/>
  <c r="AF1131" i="22" s="1"/>
  <c r="W1108" i="22"/>
  <c r="AD1108" i="22" s="1"/>
  <c r="Y1091" i="22"/>
  <c r="AF1091" i="22" s="1"/>
  <c r="Z1076" i="22"/>
  <c r="AG1076" i="22" s="1"/>
  <c r="Z1072" i="22"/>
  <c r="AG1072" i="22" s="1"/>
  <c r="Z1092" i="22"/>
  <c r="AG1092" i="22" s="1"/>
  <c r="Y989" i="22"/>
  <c r="AF989" i="22" s="1"/>
  <c r="Z980" i="22"/>
  <c r="AG980" i="22" s="1"/>
  <c r="V978" i="22"/>
  <c r="AC978" i="22" s="1"/>
  <c r="AF927" i="22"/>
  <c r="Y937" i="22"/>
  <c r="AF937" i="22" s="1"/>
  <c r="X904" i="22"/>
  <c r="AE904" i="22" s="1"/>
  <c r="U785" i="22"/>
  <c r="AB785" i="22" s="1"/>
  <c r="AH660" i="22"/>
  <c r="U1513" i="22"/>
  <c r="AB1513" i="22" s="1"/>
  <c r="U1476" i="22"/>
  <c r="AB1476" i="22" s="1"/>
  <c r="U1509" i="22"/>
  <c r="AB1509" i="22" s="1"/>
  <c r="Y1522" i="22"/>
  <c r="AF1522" i="22" s="1"/>
  <c r="V1482" i="22"/>
  <c r="AC1482" i="22" s="1"/>
  <c r="Y1474" i="22"/>
  <c r="AF1474" i="22" s="1"/>
  <c r="V1495" i="22"/>
  <c r="AC1495" i="22" s="1"/>
  <c r="Z1490" i="22"/>
  <c r="AG1490" i="22" s="1"/>
  <c r="Y1470" i="22"/>
  <c r="AF1470" i="22" s="1"/>
  <c r="U1427" i="22"/>
  <c r="X1451" i="22"/>
  <c r="AE1451" i="22" s="1"/>
  <c r="W1430" i="22"/>
  <c r="AD1430" i="22" s="1"/>
  <c r="Y1423" i="22"/>
  <c r="AF1423" i="22" s="1"/>
  <c r="Y1435" i="22"/>
  <c r="AF1435" i="22" s="1"/>
  <c r="Y1427" i="22"/>
  <c r="AF1427" i="22" s="1"/>
  <c r="U1422" i="22"/>
  <c r="AB1422" i="22" s="1"/>
  <c r="X1398" i="22"/>
  <c r="AE1398" i="22" s="1"/>
  <c r="W1399" i="22"/>
  <c r="AD1399" i="22" s="1"/>
  <c r="Z1399" i="22"/>
  <c r="AG1399" i="22" s="1"/>
  <c r="V1409" i="22"/>
  <c r="AC1409" i="22" s="1"/>
  <c r="V1402" i="22"/>
  <c r="AC1402" i="22" s="1"/>
  <c r="Z1388" i="22"/>
  <c r="AG1388" i="22" s="1"/>
  <c r="Y1381" i="22"/>
  <c r="AF1381" i="22" s="1"/>
  <c r="W1406" i="22"/>
  <c r="AD1406" i="22" s="1"/>
  <c r="Y1367" i="22"/>
  <c r="AF1367" i="22" s="1"/>
  <c r="X1372" i="22"/>
  <c r="AE1372" i="22" s="1"/>
  <c r="V1352" i="22"/>
  <c r="AC1352" i="22" s="1"/>
  <c r="X1275" i="22"/>
  <c r="AE1275" i="22" s="1"/>
  <c r="Z1384" i="22"/>
  <c r="AG1384" i="22" s="1"/>
  <c r="U1290" i="22"/>
  <c r="AB1290" i="22" s="1"/>
  <c r="W1296" i="22"/>
  <c r="AD1296" i="22" s="1"/>
  <c r="X1248" i="22"/>
  <c r="AE1248" i="22" s="1"/>
  <c r="U1298" i="22"/>
  <c r="AB1298" i="22" s="1"/>
  <c r="Y1369" i="22"/>
  <c r="AF1369" i="22" s="1"/>
  <c r="U1369" i="22"/>
  <c r="AB1369" i="22" s="1"/>
  <c r="Z1258" i="22"/>
  <c r="AG1258" i="22" s="1"/>
  <c r="Y1255" i="22"/>
  <c r="AF1255" i="22" s="1"/>
  <c r="X1253" i="22"/>
  <c r="AE1253" i="22" s="1"/>
  <c r="U1258" i="22"/>
  <c r="AB1258" i="22" s="1"/>
  <c r="U1277" i="22"/>
  <c r="AB1277" i="22" s="1"/>
  <c r="Z1242" i="22"/>
  <c r="AG1242" i="22" s="1"/>
  <c r="U1245" i="22"/>
  <c r="AB1245" i="22" s="1"/>
  <c r="Y1243" i="22"/>
  <c r="AF1243" i="22" s="1"/>
  <c r="Y1235" i="22"/>
  <c r="AF1235" i="22" s="1"/>
  <c r="U1186" i="22"/>
  <c r="AB1186" i="22" s="1"/>
  <c r="V1282" i="22"/>
  <c r="AC1282" i="22" s="1"/>
  <c r="Z1280" i="22"/>
  <c r="AG1280" i="22" s="1"/>
  <c r="Y1191" i="22"/>
  <c r="AF1191" i="22" s="1"/>
  <c r="W1177" i="22"/>
  <c r="AD1177" i="22" s="1"/>
  <c r="X1287" i="22"/>
  <c r="AE1287" i="22" s="1"/>
  <c r="Z1264" i="22"/>
  <c r="AG1264" i="22" s="1"/>
  <c r="W1162" i="22"/>
  <c r="AD1162" i="22" s="1"/>
  <c r="W1164" i="22"/>
  <c r="AD1164" i="22" s="1"/>
  <c r="V1269" i="22"/>
  <c r="AC1269" i="22" s="1"/>
  <c r="X1146" i="22"/>
  <c r="AE1146" i="22" s="1"/>
  <c r="V1116" i="22"/>
  <c r="AC1116" i="22" s="1"/>
  <c r="Y1169" i="22"/>
  <c r="AF1169" i="22" s="1"/>
  <c r="U1107" i="22"/>
  <c r="AB1107" i="22" s="1"/>
  <c r="U1103" i="22"/>
  <c r="AB1103" i="22" s="1"/>
  <c r="Z1096" i="22"/>
  <c r="AG1096" i="22" s="1"/>
  <c r="V1088" i="22"/>
  <c r="AC1088" i="22" s="1"/>
  <c r="Z1060" i="22"/>
  <c r="AG1060" i="22" s="1"/>
  <c r="W1084" i="22"/>
  <c r="AD1084" i="22" s="1"/>
  <c r="X1142" i="22"/>
  <c r="AE1142" i="22" s="1"/>
  <c r="X1088" i="22"/>
  <c r="AE1088" i="22" s="1"/>
  <c r="X1040" i="22"/>
  <c r="AE1040" i="22" s="1"/>
  <c r="X1020" i="22"/>
  <c r="AE1020" i="22" s="1"/>
  <c r="U1084" i="22"/>
  <c r="AB1084" i="22" s="1"/>
  <c r="W1033" i="22"/>
  <c r="AD1033" i="22" s="1"/>
  <c r="Z1023" i="22"/>
  <c r="AG1023" i="22" s="1"/>
  <c r="W1010" i="22"/>
  <c r="AD1010" i="22" s="1"/>
  <c r="Y999" i="22"/>
  <c r="AF999" i="22" s="1"/>
  <c r="Y1003" i="22"/>
  <c r="AF1003" i="22" s="1"/>
  <c r="U953" i="22"/>
  <c r="AB953" i="22" s="1"/>
  <c r="V973" i="22"/>
  <c r="AC973" i="22" s="1"/>
  <c r="X912" i="22"/>
  <c r="AE912" i="22" s="1"/>
  <c r="X870" i="22"/>
  <c r="AE870" i="22" s="1"/>
  <c r="X686" i="22"/>
  <c r="AE686" i="22" s="1"/>
  <c r="Y781" i="22"/>
  <c r="AF781" i="22" s="1"/>
  <c r="Z768" i="22"/>
  <c r="AG768" i="22" s="1"/>
  <c r="U819" i="22"/>
  <c r="AB819" i="22" s="1"/>
  <c r="U834" i="22"/>
  <c r="AB834" i="22" s="1"/>
  <c r="X608" i="22"/>
  <c r="AE608" i="22" s="1"/>
  <c r="Z609" i="22"/>
  <c r="AG609" i="22" s="1"/>
  <c r="Z533" i="22"/>
  <c r="AG533" i="22" s="1"/>
  <c r="Y756" i="22"/>
  <c r="AF756" i="22" s="1"/>
  <c r="Y564" i="22"/>
  <c r="AF564" i="22" s="1"/>
  <c r="W544" i="22"/>
  <c r="AD544" i="22" s="1"/>
  <c r="V459" i="22"/>
  <c r="AC459" i="22" s="1"/>
  <c r="Z695" i="22"/>
  <c r="AG695" i="22" s="1"/>
  <c r="V471" i="22"/>
  <c r="AC471" i="22" s="1"/>
  <c r="X643" i="22"/>
  <c r="AE643" i="22" s="1"/>
  <c r="X624" i="22"/>
  <c r="AE624" i="22" s="1"/>
  <c r="Y536" i="22"/>
  <c r="AF536" i="22" s="1"/>
  <c r="Y1200" i="22"/>
  <c r="AF1200" i="22" s="1"/>
  <c r="W1357" i="22"/>
  <c r="AD1357" i="22" s="1"/>
  <c r="X1330" i="22"/>
  <c r="AE1330" i="22" s="1"/>
  <c r="U1043" i="22"/>
  <c r="AB1043" i="22" s="1"/>
  <c r="AH1043" i="22" s="1"/>
  <c r="Y1053" i="22"/>
  <c r="AF1053" i="22" s="1"/>
  <c r="X1030" i="22"/>
  <c r="AE1030" i="22" s="1"/>
  <c r="U1055" i="22"/>
  <c r="AB1055" i="22" s="1"/>
  <c r="X1096" i="22"/>
  <c r="AE1096" i="22" s="1"/>
  <c r="W1045" i="22"/>
  <c r="AD1045" i="22" s="1"/>
  <c r="V949" i="22"/>
  <c r="AC949" i="22" s="1"/>
  <c r="V1038" i="22"/>
  <c r="AC1038" i="22" s="1"/>
  <c r="V806" i="22"/>
  <c r="AC806" i="22" s="1"/>
  <c r="W923" i="22"/>
  <c r="AD923" i="22" s="1"/>
  <c r="U794" i="22"/>
  <c r="AB794" i="22" s="1"/>
  <c r="U598" i="22"/>
  <c r="AB598" i="22" s="1"/>
  <c r="X508" i="22"/>
  <c r="AE508" i="22" s="1"/>
  <c r="X460" i="22"/>
  <c r="AE460" i="22" s="1"/>
  <c r="Z579" i="22"/>
  <c r="AG579" i="22" s="1"/>
  <c r="V637" i="22"/>
  <c r="AC637" i="22" s="1"/>
  <c r="Z509" i="22"/>
  <c r="AG509" i="22" s="1"/>
  <c r="U766" i="22"/>
  <c r="AB766" i="22" s="1"/>
  <c r="U712" i="22"/>
  <c r="AB712" i="22" s="1"/>
  <c r="AH712" i="22" s="1"/>
  <c r="V684" i="22"/>
  <c r="AC684" i="22" s="1"/>
  <c r="W709" i="22"/>
  <c r="AD709" i="22" s="1"/>
  <c r="U538" i="22"/>
  <c r="AB538" i="22" s="1"/>
  <c r="X544" i="22"/>
  <c r="AE544" i="22" s="1"/>
  <c r="U636" i="22"/>
  <c r="AB636" i="22" s="1"/>
  <c r="X804" i="22"/>
  <c r="AE804" i="22" s="1"/>
  <c r="V1432" i="22"/>
  <c r="AC1432" i="22" s="1"/>
  <c r="Y1400" i="22"/>
  <c r="AF1400" i="22" s="1"/>
  <c r="W1519" i="22"/>
  <c r="AD1519" i="22" s="1"/>
  <c r="U1404" i="22"/>
  <c r="X1259" i="22"/>
  <c r="AE1259" i="22" s="1"/>
  <c r="V635" i="22"/>
  <c r="AC635" i="22" s="1"/>
  <c r="Z994" i="22"/>
  <c r="AG994" i="22" s="1"/>
  <c r="U902" i="22"/>
  <c r="AB902" i="22" s="1"/>
  <c r="X973" i="22"/>
  <c r="AE973" i="22" s="1"/>
  <c r="W973" i="22"/>
  <c r="AD973" i="22" s="1"/>
  <c r="Z987" i="22"/>
  <c r="AG987" i="22" s="1"/>
  <c r="W966" i="22"/>
  <c r="AD966" i="22" s="1"/>
  <c r="W957" i="22"/>
  <c r="AD957" i="22" s="1"/>
  <c r="X991" i="22"/>
  <c r="AE991" i="22" s="1"/>
  <c r="X995" i="22"/>
  <c r="AE995" i="22" s="1"/>
  <c r="U904" i="22"/>
  <c r="AB904" i="22" s="1"/>
  <c r="W982" i="22"/>
  <c r="AD982" i="22" s="1"/>
  <c r="V827" i="22"/>
  <c r="AC827" i="22" s="1"/>
  <c r="U775" i="22"/>
  <c r="X783" i="22"/>
  <c r="AE783" i="22" s="1"/>
  <c r="V909" i="22"/>
  <c r="AC909" i="22" s="1"/>
  <c r="W776" i="22"/>
  <c r="AD776" i="22" s="1"/>
  <c r="V710" i="22"/>
  <c r="AC710" i="22" s="1"/>
  <c r="W680" i="22"/>
  <c r="AD680" i="22" s="1"/>
  <c r="Z816" i="22"/>
  <c r="AG816" i="22" s="1"/>
  <c r="Z765" i="22"/>
  <c r="AG765" i="22" s="1"/>
  <c r="V841" i="22"/>
  <c r="AC841" i="22" s="1"/>
  <c r="U853" i="22"/>
  <c r="AB853" i="22" s="1"/>
  <c r="U678" i="22"/>
  <c r="AB678" i="22" s="1"/>
  <c r="W910" i="22"/>
  <c r="AD910" i="22" s="1"/>
  <c r="Y789" i="22"/>
  <c r="AF789" i="22" s="1"/>
  <c r="U799" i="22"/>
  <c r="AB799" i="22" s="1"/>
  <c r="W632" i="22"/>
  <c r="AD632" i="22" s="1"/>
  <c r="Y823" i="22"/>
  <c r="AF823" i="22" s="1"/>
  <c r="Y741" i="22"/>
  <c r="AF741" i="22" s="1"/>
  <c r="W736" i="22"/>
  <c r="AD736" i="22" s="1"/>
  <c r="Z811" i="22"/>
  <c r="AG811" i="22" s="1"/>
  <c r="Z795" i="22"/>
  <c r="AG795" i="22" s="1"/>
  <c r="U655" i="22"/>
  <c r="AB655" i="22" s="1"/>
  <c r="X679" i="22"/>
  <c r="AE679" i="22" s="1"/>
  <c r="Z679" i="22"/>
  <c r="AG679" i="22" s="1"/>
  <c r="U639" i="22"/>
  <c r="AB639" i="22" s="1"/>
  <c r="W731" i="22"/>
  <c r="AD731" i="22" s="1"/>
  <c r="Z588" i="22"/>
  <c r="AG588" i="22" s="1"/>
  <c r="Y574" i="22"/>
  <c r="AF574" i="22" s="1"/>
  <c r="W562" i="22"/>
  <c r="AD562" i="22" s="1"/>
  <c r="V550" i="22"/>
  <c r="AC550" i="22" s="1"/>
  <c r="X691" i="22"/>
  <c r="AE691" i="22" s="1"/>
  <c r="X663" i="22"/>
  <c r="AE663" i="22" s="1"/>
  <c r="Z604" i="22"/>
  <c r="AG604" i="22" s="1"/>
  <c r="Z534" i="22"/>
  <c r="AG534" i="22" s="1"/>
  <c r="X498" i="22"/>
  <c r="AE498" i="22" s="1"/>
  <c r="Z491" i="22"/>
  <c r="AG491" i="22" s="1"/>
  <c r="X486" i="22"/>
  <c r="AE486" i="22" s="1"/>
  <c r="Z475" i="22"/>
  <c r="AG475" i="22" s="1"/>
  <c r="X470" i="22"/>
  <c r="AE470" i="22" s="1"/>
  <c r="Z459" i="22"/>
  <c r="AG459" i="22" s="1"/>
  <c r="Z589" i="22"/>
  <c r="AG589" i="22" s="1"/>
  <c r="Y585" i="22"/>
  <c r="AF585" i="22" s="1"/>
  <c r="V544" i="22"/>
  <c r="AC544" i="22" s="1"/>
  <c r="U723" i="22"/>
  <c r="AB723" i="22" s="1"/>
  <c r="Y562" i="22"/>
  <c r="AF562" i="22" s="1"/>
  <c r="V510" i="22"/>
  <c r="AC510" i="22" s="1"/>
  <c r="X487" i="22"/>
  <c r="AE487" i="22" s="1"/>
  <c r="V478" i="22"/>
  <c r="AC478" i="22" s="1"/>
  <c r="U662" i="22"/>
  <c r="AB662" i="22" s="1"/>
  <c r="Z715" i="22"/>
  <c r="AG715" i="22" s="1"/>
  <c r="Y611" i="22"/>
  <c r="AF611" i="22" s="1"/>
  <c r="Y485" i="22"/>
  <c r="AF485" i="22" s="1"/>
  <c r="Z711" i="22"/>
  <c r="AG711" i="22" s="1"/>
  <c r="X561" i="22"/>
  <c r="AE561" i="22" s="1"/>
  <c r="Z520" i="22"/>
  <c r="AG520" i="22" s="1"/>
  <c r="W510" i="22"/>
  <c r="AD510" i="22" s="1"/>
  <c r="Z1498" i="22"/>
  <c r="AG1498" i="22" s="1"/>
  <c r="X1510" i="22"/>
  <c r="AE1510" i="22" s="1"/>
  <c r="Y1506" i="22"/>
  <c r="AF1506" i="22" s="1"/>
  <c r="V1500" i="22"/>
  <c r="AC1500" i="22" s="1"/>
  <c r="Y1450" i="22"/>
  <c r="AF1450" i="22" s="1"/>
  <c r="Y1483" i="22"/>
  <c r="AF1483" i="22" s="1"/>
  <c r="Y1382" i="22"/>
  <c r="AF1382" i="22" s="1"/>
  <c r="V1392" i="22"/>
  <c r="AC1392" i="22" s="1"/>
  <c r="Z1379" i="22"/>
  <c r="AG1379" i="22" s="1"/>
  <c r="X1425" i="22"/>
  <c r="AE1425" i="22" s="1"/>
  <c r="X1305" i="22"/>
  <c r="AE1305" i="22" s="1"/>
  <c r="V1228" i="22"/>
  <c r="AC1228" i="22" s="1"/>
  <c r="Z1132" i="22"/>
  <c r="AG1132" i="22" s="1"/>
  <c r="V1293" i="22"/>
  <c r="AC1293" i="22" s="1"/>
  <c r="Z1329" i="22"/>
  <c r="AG1329" i="22" s="1"/>
  <c r="Z1297" i="22"/>
  <c r="AG1297" i="22" s="1"/>
  <c r="V1105" i="22"/>
  <c r="AC1105" i="22" s="1"/>
  <c r="X1321" i="22"/>
  <c r="AE1321" i="22" s="1"/>
  <c r="Z1315" i="22"/>
  <c r="AG1315" i="22" s="1"/>
  <c r="V1309" i="22"/>
  <c r="AC1309" i="22" s="1"/>
  <c r="Z1071" i="22"/>
  <c r="AG1071" i="22" s="1"/>
  <c r="W1129" i="22"/>
  <c r="AD1129" i="22" s="1"/>
  <c r="U1075" i="22"/>
  <c r="AB1075" i="22" s="1"/>
  <c r="V1045" i="22"/>
  <c r="AC1045" i="22" s="1"/>
  <c r="X963" i="22"/>
  <c r="AE963" i="22" s="1"/>
  <c r="X940" i="22"/>
  <c r="AE940" i="22" s="1"/>
  <c r="U915" i="22"/>
  <c r="AB915" i="22" s="1"/>
  <c r="V773" i="22"/>
  <c r="AC773" i="22" s="1"/>
  <c r="V782" i="22"/>
  <c r="AC782" i="22" s="1"/>
  <c r="Y755" i="22"/>
  <c r="AF755" i="22" s="1"/>
  <c r="U814" i="22"/>
  <c r="Z786" i="22"/>
  <c r="AG786" i="22" s="1"/>
  <c r="Z794" i="22"/>
  <c r="AG794" i="22" s="1"/>
  <c r="W750" i="22"/>
  <c r="AD750" i="22" s="1"/>
  <c r="V616" i="22"/>
  <c r="AC616" i="22" s="1"/>
  <c r="U583" i="22"/>
  <c r="AB583" i="22" s="1"/>
  <c r="U567" i="22"/>
  <c r="AB567" i="22" s="1"/>
  <c r="V766" i="22"/>
  <c r="AC766" i="22" s="1"/>
  <c r="Y635" i="22"/>
  <c r="AF635" i="22" s="1"/>
  <c r="V721" i="22"/>
  <c r="AC721" i="22" s="1"/>
  <c r="V709" i="22"/>
  <c r="AC709" i="22" s="1"/>
  <c r="V677" i="22"/>
  <c r="AC677" i="22" s="1"/>
  <c r="Y637" i="22"/>
  <c r="AF637" i="22" s="1"/>
  <c r="X770" i="22"/>
  <c r="AE770" i="22" s="1"/>
  <c r="Z599" i="22"/>
  <c r="AG599" i="22" s="1"/>
  <c r="X538" i="22"/>
  <c r="AE538" i="22" s="1"/>
  <c r="X505" i="22"/>
  <c r="AE505" i="22" s="1"/>
  <c r="Z943" i="22"/>
  <c r="AG943" i="22" s="1"/>
  <c r="W904" i="22"/>
  <c r="AD904" i="22" s="1"/>
  <c r="W817" i="22"/>
  <c r="AD817" i="22" s="1"/>
  <c r="U932" i="22"/>
  <c r="AB932" i="22" s="1"/>
  <c r="X884" i="22"/>
  <c r="AE884" i="22" s="1"/>
  <c r="W882" i="22"/>
  <c r="AD882" i="22" s="1"/>
  <c r="Z777" i="22"/>
  <c r="AG777" i="22" s="1"/>
  <c r="W864" i="22"/>
  <c r="AD864" i="22" s="1"/>
  <c r="Y850" i="22"/>
  <c r="AF850" i="22" s="1"/>
  <c r="W787" i="22"/>
  <c r="AD787" i="22" s="1"/>
  <c r="X889" i="22"/>
  <c r="AE889" i="22" s="1"/>
  <c r="W909" i="22"/>
  <c r="AD909" i="22" s="1"/>
  <c r="U897" i="22"/>
  <c r="AB897" i="22" s="1"/>
  <c r="X808" i="22"/>
  <c r="AE808" i="22" s="1"/>
  <c r="X764" i="22"/>
  <c r="AE764" i="22" s="1"/>
  <c r="U619" i="22"/>
  <c r="AB619" i="22" s="1"/>
  <c r="W749" i="22"/>
  <c r="AD749" i="22" s="1"/>
  <c r="V733" i="22"/>
  <c r="AC733" i="22" s="1"/>
  <c r="U866" i="22"/>
  <c r="AB866" i="22" s="1"/>
  <c r="W768" i="22"/>
  <c r="AD768" i="22" s="1"/>
  <c r="Z757" i="22"/>
  <c r="AG757" i="22" s="1"/>
  <c r="V853" i="22"/>
  <c r="AC853" i="22" s="1"/>
  <c r="U718" i="22"/>
  <c r="AB718" i="22" s="1"/>
  <c r="Z702" i="22"/>
  <c r="AG702" i="22" s="1"/>
  <c r="V763" i="22"/>
  <c r="AC763" i="22" s="1"/>
  <c r="Z737" i="22"/>
  <c r="AG737" i="22" s="1"/>
  <c r="Z672" i="22"/>
  <c r="AG672" i="22" s="1"/>
  <c r="X641" i="22"/>
  <c r="AE641" i="22" s="1"/>
  <c r="Z854" i="22"/>
  <c r="AG854" i="22" s="1"/>
  <c r="W730" i="22"/>
  <c r="AD730" i="22" s="1"/>
  <c r="W714" i="22"/>
  <c r="AD714" i="22" s="1"/>
  <c r="W698" i="22"/>
  <c r="AD698" i="22" s="1"/>
  <c r="Y648" i="22"/>
  <c r="AF648" i="22" s="1"/>
  <c r="U811" i="22"/>
  <c r="AB811" i="22" s="1"/>
  <c r="U795" i="22"/>
  <c r="AB795" i="22" s="1"/>
  <c r="Y645" i="22"/>
  <c r="AF645" i="22" s="1"/>
  <c r="U803" i="22"/>
  <c r="AB803" i="22" s="1"/>
  <c r="U654" i="22"/>
  <c r="AB654" i="22" s="1"/>
  <c r="U608" i="22"/>
  <c r="AB608" i="22" s="1"/>
  <c r="U747" i="22"/>
  <c r="AB747" i="22" s="1"/>
  <c r="W609" i="22"/>
  <c r="AD609" i="22" s="1"/>
  <c r="Y731" i="22"/>
  <c r="AF731" i="22" s="1"/>
  <c r="U731" i="22"/>
  <c r="AB731" i="22" s="1"/>
  <c r="W627" i="22"/>
  <c r="AD627" i="22" s="1"/>
  <c r="U585" i="22"/>
  <c r="AB585" i="22" s="1"/>
  <c r="W515" i="22"/>
  <c r="AD515" i="22" s="1"/>
  <c r="Z719" i="22"/>
  <c r="AG719" i="22" s="1"/>
  <c r="Z613" i="22"/>
  <c r="AG613" i="22" s="1"/>
  <c r="U604" i="22"/>
  <c r="AB604" i="22" s="1"/>
  <c r="Y552" i="22"/>
  <c r="AF552" i="22" s="1"/>
  <c r="U521" i="22"/>
  <c r="AB521" i="22" s="1"/>
  <c r="X510" i="22"/>
  <c r="AE510" i="22" s="1"/>
  <c r="V556" i="22"/>
  <c r="AC556" i="22" s="1"/>
  <c r="V723" i="22"/>
  <c r="AC723" i="22" s="1"/>
  <c r="Z723" i="22"/>
  <c r="AG723" i="22" s="1"/>
  <c r="U687" i="22"/>
  <c r="AB687" i="22" s="1"/>
  <c r="V727" i="22"/>
  <c r="AC727" i="22" s="1"/>
  <c r="V588" i="22"/>
  <c r="AC588" i="22" s="1"/>
  <c r="V572" i="22"/>
  <c r="AC572" i="22" s="1"/>
  <c r="X548" i="22"/>
  <c r="AE548" i="22" s="1"/>
  <c r="W526" i="22"/>
  <c r="AD526" i="22" s="1"/>
  <c r="V498" i="22"/>
  <c r="AC498" i="22" s="1"/>
  <c r="X475" i="22"/>
  <c r="AE475" i="22" s="1"/>
  <c r="V466" i="22"/>
  <c r="AC466" i="22" s="1"/>
  <c r="U624" i="22"/>
  <c r="AB624" i="22" s="1"/>
  <c r="Y624" i="22"/>
  <c r="AF624" i="22" s="1"/>
  <c r="W570" i="22"/>
  <c r="AD570" i="22" s="1"/>
  <c r="U458" i="22"/>
  <c r="AB458" i="22" s="1"/>
  <c r="Z570" i="22"/>
  <c r="AG570" i="22" s="1"/>
  <c r="U525" i="22"/>
  <c r="AB525" i="22" s="1"/>
  <c r="W1506" i="22"/>
  <c r="AD1506" i="22" s="1"/>
  <c r="Z1386" i="22"/>
  <c r="AG1386" i="22" s="1"/>
  <c r="X1430" i="22"/>
  <c r="AE1430" i="22" s="1"/>
  <c r="Y1404" i="22"/>
  <c r="AF1404" i="22" s="1"/>
  <c r="V1421" i="22"/>
  <c r="AC1421" i="22" s="1"/>
  <c r="V1336" i="22"/>
  <c r="AC1336" i="22" s="1"/>
  <c r="Y1346" i="22"/>
  <c r="AF1346" i="22" s="1"/>
  <c r="X1306" i="22"/>
  <c r="AE1306" i="22" s="1"/>
  <c r="V1317" i="22"/>
  <c r="AC1317" i="22" s="1"/>
  <c r="Z1224" i="22"/>
  <c r="AG1224" i="22" s="1"/>
  <c r="V1275" i="22"/>
  <c r="AC1275" i="22" s="1"/>
  <c r="X1309" i="22"/>
  <c r="AE1309" i="22" s="1"/>
  <c r="Y1085" i="22"/>
  <c r="AF1085" i="22" s="1"/>
  <c r="Z1079" i="22"/>
  <c r="AG1079" i="22" s="1"/>
  <c r="X1066" i="22"/>
  <c r="AE1066" i="22" s="1"/>
  <c r="V931" i="22"/>
  <c r="AC931" i="22" s="1"/>
  <c r="Z911" i="22"/>
  <c r="AG911" i="22" s="1"/>
  <c r="W861" i="22"/>
  <c r="AD861" i="22" s="1"/>
  <c r="V942" i="22"/>
  <c r="AC942" i="22" s="1"/>
  <c r="W831" i="22"/>
  <c r="AD831" i="22" s="1"/>
  <c r="U923" i="22"/>
  <c r="W881" i="22"/>
  <c r="AD881" i="22" s="1"/>
  <c r="V618" i="22"/>
  <c r="AC618" i="22" s="1"/>
  <c r="U579" i="22"/>
  <c r="AB579" i="22" s="1"/>
  <c r="U721" i="22"/>
  <c r="AB721" i="22" s="1"/>
  <c r="Z677" i="22"/>
  <c r="AG677" i="22" s="1"/>
  <c r="V770" i="22"/>
  <c r="AC770" i="22" s="1"/>
  <c r="X860" i="22"/>
  <c r="AE860" i="22" s="1"/>
  <c r="X909" i="22"/>
  <c r="AE909" i="22" s="1"/>
  <c r="W740" i="22"/>
  <c r="AD740" i="22" s="1"/>
  <c r="Y829" i="22"/>
  <c r="AF829" i="22" s="1"/>
  <c r="Y606" i="22"/>
  <c r="AF606" i="22" s="1"/>
  <c r="W837" i="22"/>
  <c r="AD837" i="22" s="1"/>
  <c r="U730" i="22"/>
  <c r="AB730" i="22" s="1"/>
  <c r="U698" i="22"/>
  <c r="AB698" i="22" s="1"/>
  <c r="Z671" i="22"/>
  <c r="AG671" i="22" s="1"/>
  <c r="W655" i="22"/>
  <c r="AD655" i="22" s="1"/>
  <c r="U626" i="22"/>
  <c r="AB626" i="22" s="1"/>
  <c r="X490" i="22"/>
  <c r="AE490" i="22" s="1"/>
  <c r="X474" i="22"/>
  <c r="AE474" i="22" s="1"/>
  <c r="X458" i="22"/>
  <c r="AE458" i="22" s="1"/>
  <c r="Y513" i="22"/>
  <c r="AF513" i="22" s="1"/>
  <c r="X569" i="22"/>
  <c r="AE569" i="22" s="1"/>
  <c r="Y643" i="22"/>
  <c r="AF643" i="22" s="1"/>
  <c r="Y711" i="22"/>
  <c r="AF711" i="22" s="1"/>
  <c r="Z554" i="22"/>
  <c r="AG554" i="22" s="1"/>
  <c r="Z1510" i="22"/>
  <c r="AG1510" i="22" s="1"/>
  <c r="X1421" i="22"/>
  <c r="AE1421" i="22" s="1"/>
  <c r="V1305" i="22"/>
  <c r="AC1305" i="22" s="1"/>
  <c r="V1297" i="22"/>
  <c r="AC1297" i="22" s="1"/>
  <c r="X1172" i="22"/>
  <c r="AE1172" i="22" s="1"/>
  <c r="X960" i="22"/>
  <c r="AE960" i="22" s="1"/>
  <c r="X1148" i="22"/>
  <c r="AE1148" i="22" s="1"/>
  <c r="V1011" i="22"/>
  <c r="AC1011" i="22" s="1"/>
  <c r="Y1045" i="22"/>
  <c r="AF1045" i="22" s="1"/>
  <c r="V919" i="22"/>
  <c r="V815" i="22"/>
  <c r="AC815" i="22" s="1"/>
  <c r="V583" i="22"/>
  <c r="AC583" i="22" s="1"/>
  <c r="V575" i="22"/>
  <c r="AC575" i="22" s="1"/>
  <c r="X992" i="22"/>
  <c r="AE992" i="22" s="1"/>
  <c r="V971" i="22"/>
  <c r="AC971" i="22" s="1"/>
  <c r="U971" i="22"/>
  <c r="AB971" i="22" s="1"/>
  <c r="W996" i="22"/>
  <c r="AD996" i="22" s="1"/>
  <c r="W978" i="22"/>
  <c r="AD978" i="22" s="1"/>
  <c r="Y951" i="22"/>
  <c r="AF951" i="22" s="1"/>
  <c r="Y936" i="22"/>
  <c r="AF936" i="22" s="1"/>
  <c r="Y924" i="22"/>
  <c r="AF924" i="22" s="1"/>
  <c r="Z914" i="22"/>
  <c r="AG914" i="22" s="1"/>
  <c r="W991" i="22"/>
  <c r="AD991" i="22" s="1"/>
  <c r="U937" i="22"/>
  <c r="AB937" i="22" s="1"/>
  <c r="W995" i="22"/>
  <c r="AD995" i="22" s="1"/>
  <c r="W828" i="22"/>
  <c r="AD828" i="22" s="1"/>
  <c r="W812" i="22"/>
  <c r="AD812" i="22" s="1"/>
  <c r="X943" i="22"/>
  <c r="AE943" i="22" s="1"/>
  <c r="X868" i="22"/>
  <c r="AE868" i="22" s="1"/>
  <c r="W964" i="22"/>
  <c r="AD964" i="22" s="1"/>
  <c r="U892" i="22"/>
  <c r="AB892" i="22" s="1"/>
  <c r="U791" i="22"/>
  <c r="AB791" i="22" s="1"/>
  <c r="Y777" i="22"/>
  <c r="AF777" i="22" s="1"/>
  <c r="X864" i="22"/>
  <c r="AE864" i="22" s="1"/>
  <c r="Z889" i="22"/>
  <c r="AG889" i="22" s="1"/>
  <c r="U771" i="22"/>
  <c r="AB771" i="22" s="1"/>
  <c r="U816" i="22"/>
  <c r="AB816" i="22" s="1"/>
  <c r="U637" i="22"/>
  <c r="AB637" i="22" s="1"/>
  <c r="Y594" i="22"/>
  <c r="AF594" i="22" s="1"/>
  <c r="Z853" i="22"/>
  <c r="AG853" i="22" s="1"/>
  <c r="W779" i="22"/>
  <c r="AD779" i="22" s="1"/>
  <c r="Y772" i="22"/>
  <c r="AF772" i="22" s="1"/>
  <c r="Z726" i="22"/>
  <c r="AG726" i="22" s="1"/>
  <c r="X718" i="22"/>
  <c r="AE718" i="22" s="1"/>
  <c r="Z694" i="22"/>
  <c r="AG694" i="22" s="1"/>
  <c r="Z763" i="22"/>
  <c r="AG763" i="22" s="1"/>
  <c r="W795" i="22"/>
  <c r="AD795" i="22" s="1"/>
  <c r="V622" i="22"/>
  <c r="AC622" i="22" s="1"/>
  <c r="W593" i="22"/>
  <c r="AD593" i="22" s="1"/>
  <c r="W803" i="22"/>
  <c r="AD803" i="22" s="1"/>
  <c r="X747" i="22"/>
  <c r="AE747" i="22" s="1"/>
  <c r="Y609" i="22"/>
  <c r="AF609" i="22" s="1"/>
  <c r="U592" i="22"/>
  <c r="AB592" i="22" s="1"/>
  <c r="W577" i="22"/>
  <c r="AD577" i="22" s="1"/>
  <c r="U699" i="22"/>
  <c r="AB699" i="22" s="1"/>
  <c r="U586" i="22"/>
  <c r="AB586" i="22" s="1"/>
  <c r="U574" i="22"/>
  <c r="AB574" i="22" s="1"/>
  <c r="W486" i="22"/>
  <c r="AD486" i="22" s="1"/>
  <c r="Y597" i="22"/>
  <c r="AF597" i="22" s="1"/>
  <c r="U663" i="22"/>
  <c r="AB663" i="22" s="1"/>
  <c r="V552" i="22"/>
  <c r="AC552" i="22" s="1"/>
  <c r="X502" i="22"/>
  <c r="AE502" i="22" s="1"/>
  <c r="W458" i="22"/>
  <c r="AD458" i="22" s="1"/>
  <c r="Z573" i="22"/>
  <c r="AG573" i="22" s="1"/>
  <c r="Y549" i="22"/>
  <c r="AF549" i="22" s="1"/>
  <c r="V507" i="22"/>
  <c r="AC507" i="22" s="1"/>
  <c r="Y723" i="22"/>
  <c r="AF723" i="22" s="1"/>
  <c r="W687" i="22"/>
  <c r="AD687" i="22" s="1"/>
  <c r="V629" i="22"/>
  <c r="AC629" i="22" s="1"/>
  <c r="W620" i="22"/>
  <c r="AD620" i="22" s="1"/>
  <c r="W759" i="22"/>
  <c r="AD759" i="22" s="1"/>
  <c r="Y727" i="22"/>
  <c r="AF727" i="22" s="1"/>
  <c r="V624" i="22"/>
  <c r="AC624" i="22" s="1"/>
  <c r="W499" i="22"/>
  <c r="AD499" i="22" s="1"/>
  <c r="U494" i="22"/>
  <c r="AB494" i="22" s="1"/>
  <c r="U478" i="22"/>
  <c r="AB478" i="22" s="1"/>
  <c r="W467" i="22"/>
  <c r="AD467" i="22" s="1"/>
  <c r="U462" i="22"/>
  <c r="AB462" i="22" s="1"/>
  <c r="Y784" i="22"/>
  <c r="AF784" i="22" s="1"/>
  <c r="Z1516" i="22"/>
  <c r="AG1516" i="22" s="1"/>
  <c r="W1500" i="22"/>
  <c r="AD1500" i="22" s="1"/>
  <c r="Y1386" i="22"/>
  <c r="AF1386" i="22" s="1"/>
  <c r="U1499" i="22"/>
  <c r="AB1499" i="22" s="1"/>
  <c r="Z1404" i="22"/>
  <c r="AG1404" i="22" s="1"/>
  <c r="V1342" i="22"/>
  <c r="AC1342" i="22" s="1"/>
  <c r="W1141" i="22"/>
  <c r="AD1141" i="22" s="1"/>
  <c r="W1346" i="22"/>
  <c r="AD1346" i="22" s="1"/>
  <c r="Z1346" i="22"/>
  <c r="AG1346" i="22" s="1"/>
  <c r="Z1323" i="22"/>
  <c r="AG1323" i="22" s="1"/>
  <c r="U1330" i="22"/>
  <c r="AB1330" i="22" s="1"/>
  <c r="X1284" i="22"/>
  <c r="AE1284" i="22" s="1"/>
  <c r="Z1136" i="22"/>
  <c r="AG1136" i="22" s="1"/>
  <c r="W1224" i="22"/>
  <c r="AD1224" i="22" s="1"/>
  <c r="V1224" i="22"/>
  <c r="AC1224" i="22" s="1"/>
  <c r="X1122" i="22"/>
  <c r="AE1122" i="22" s="1"/>
  <c r="Z1133" i="22"/>
  <c r="AG1133" i="22" s="1"/>
  <c r="W1081" i="22"/>
  <c r="AD1081" i="22" s="1"/>
  <c r="X1027" i="22"/>
  <c r="Z1209" i="22"/>
  <c r="AG1209" i="22" s="1"/>
  <c r="Z1309" i="22"/>
  <c r="AG1309" i="22" s="1"/>
  <c r="U1013" i="22"/>
  <c r="AB1013" i="22" s="1"/>
  <c r="Z1152" i="22"/>
  <c r="AG1152" i="22" s="1"/>
  <c r="Y1055" i="22"/>
  <c r="AF1055" i="22" s="1"/>
  <c r="Z1129" i="22"/>
  <c r="AG1129" i="22" s="1"/>
  <c r="Y1075" i="22"/>
  <c r="AF1075" i="22" s="1"/>
  <c r="Z1047" i="22"/>
  <c r="AG1047" i="22" s="1"/>
  <c r="Z1176" i="22"/>
  <c r="AG1176" i="22" s="1"/>
  <c r="V911" i="22"/>
  <c r="U754" i="22"/>
  <c r="AB754" i="22" s="1"/>
  <c r="Y923" i="22"/>
  <c r="AF923" i="22" s="1"/>
  <c r="Z843" i="22"/>
  <c r="AG843" i="22" s="1"/>
  <c r="V750" i="22"/>
  <c r="AC750" i="22" s="1"/>
  <c r="Y764" i="22"/>
  <c r="AF764" i="22" s="1"/>
  <c r="V828" i="22"/>
  <c r="AC828" i="22" s="1"/>
  <c r="V689" i="22"/>
  <c r="AC689" i="22" s="1"/>
  <c r="U559" i="22"/>
  <c r="AB559" i="22" s="1"/>
  <c r="Y748" i="22"/>
  <c r="AF748" i="22" s="1"/>
  <c r="X657" i="22"/>
  <c r="AE657" i="22" s="1"/>
  <c r="Z646" i="22"/>
  <c r="AG646" i="22" s="1"/>
  <c r="Z501" i="22"/>
  <c r="AG501" i="22" s="1"/>
  <c r="U527" i="22"/>
  <c r="AB527" i="22" s="1"/>
  <c r="Z516" i="22"/>
  <c r="AG516" i="22" s="1"/>
  <c r="Y516" i="22"/>
  <c r="AF516" i="22" s="1"/>
  <c r="Z567" i="22"/>
  <c r="AG567" i="22" s="1"/>
  <c r="U783" i="22"/>
  <c r="AB783" i="22" s="1"/>
  <c r="X836" i="22"/>
  <c r="AE836" i="22" s="1"/>
  <c r="W874" i="22"/>
  <c r="AD874" i="22" s="1"/>
  <c r="Y773" i="22"/>
  <c r="AF773" i="22" s="1"/>
  <c r="W796" i="22"/>
  <c r="AD796" i="22" s="1"/>
  <c r="Z678" i="22"/>
  <c r="AG678" i="22" s="1"/>
  <c r="U686" i="22"/>
  <c r="AB686" i="22" s="1"/>
  <c r="U670" i="22"/>
  <c r="AB670" i="22" s="1"/>
  <c r="X799" i="22"/>
  <c r="AE799" i="22" s="1"/>
  <c r="V736" i="22"/>
  <c r="AC736" i="22" s="1"/>
  <c r="V811" i="22"/>
  <c r="AC811" i="22" s="1"/>
  <c r="Z655" i="22"/>
  <c r="AG655" i="22" s="1"/>
  <c r="Z803" i="22"/>
  <c r="AG803" i="22" s="1"/>
  <c r="Z699" i="22"/>
  <c r="AG699" i="22" s="1"/>
  <c r="W586" i="22"/>
  <c r="AD586" i="22" s="1"/>
  <c r="U613" i="22"/>
  <c r="AB613" i="22" s="1"/>
  <c r="W589" i="22"/>
  <c r="AD589" i="22" s="1"/>
  <c r="U573" i="22"/>
  <c r="AB573" i="22" s="1"/>
  <c r="W564" i="22"/>
  <c r="AD564" i="22" s="1"/>
  <c r="V475" i="22"/>
  <c r="AC475" i="22" s="1"/>
  <c r="V687" i="22"/>
  <c r="AC687" i="22" s="1"/>
  <c r="U620" i="22"/>
  <c r="AB620" i="22" s="1"/>
  <c r="V759" i="22"/>
  <c r="AC759" i="22" s="1"/>
  <c r="U759" i="22"/>
  <c r="AB759" i="22" s="1"/>
  <c r="U695" i="22"/>
  <c r="AB695" i="22" s="1"/>
  <c r="Y636" i="22"/>
  <c r="AF636" i="22" s="1"/>
  <c r="W588" i="22"/>
  <c r="AD588" i="22" s="1"/>
  <c r="V503" i="22"/>
  <c r="AC503" i="22" s="1"/>
  <c r="W804" i="22"/>
  <c r="AD804" i="22" s="1"/>
  <c r="U643" i="22"/>
  <c r="AB643" i="22" s="1"/>
  <c r="W600" i="22"/>
  <c r="AD600" i="22" s="1"/>
  <c r="Z1475" i="22"/>
  <c r="AG1475" i="22" s="1"/>
  <c r="W1457" i="22"/>
  <c r="AD1457" i="22" s="1"/>
  <c r="V1483" i="22"/>
  <c r="AC1483" i="22" s="1"/>
  <c r="W1453" i="22"/>
  <c r="AD1453" i="22" s="1"/>
  <c r="Z1374" i="22"/>
  <c r="AG1374" i="22" s="1"/>
  <c r="Z1313" i="22"/>
  <c r="AG1313" i="22" s="1"/>
  <c r="V1331" i="22"/>
  <c r="AC1331" i="22" s="1"/>
  <c r="Z1144" i="22"/>
  <c r="V1329" i="22"/>
  <c r="AC1329" i="22" s="1"/>
  <c r="V1346" i="22"/>
  <c r="AC1346" i="22" s="1"/>
  <c r="V1334" i="22"/>
  <c r="AC1334" i="22" s="1"/>
  <c r="W1216" i="22"/>
  <c r="AD1216" i="22" s="1"/>
  <c r="Z1317" i="22"/>
  <c r="AG1317" i="22" s="1"/>
  <c r="X976" i="22"/>
  <c r="AE976" i="22" s="1"/>
  <c r="U912" i="22"/>
  <c r="AB912" i="22" s="1"/>
  <c r="V1030" i="22"/>
  <c r="AC1030" i="22" s="1"/>
  <c r="U1148" i="22"/>
  <c r="AB1148" i="22" s="1"/>
  <c r="X1075" i="22"/>
  <c r="AE1075" i="22" s="1"/>
  <c r="W1053" i="22"/>
  <c r="AD1053" i="22" s="1"/>
  <c r="V1079" i="22"/>
  <c r="Y1047" i="22"/>
  <c r="AF1047" i="22" s="1"/>
  <c r="X1070" i="22"/>
  <c r="AE1070" i="22" s="1"/>
  <c r="Z1015" i="22"/>
  <c r="AG1015" i="22" s="1"/>
  <c r="W839" i="22"/>
  <c r="AD839" i="22" s="1"/>
  <c r="V881" i="22"/>
  <c r="AC881" i="22" s="1"/>
  <c r="X590" i="22"/>
  <c r="AE590" i="22" s="1"/>
  <c r="Z505" i="22"/>
  <c r="AG505" i="22" s="1"/>
  <c r="U493" i="22"/>
  <c r="AB493" i="22" s="1"/>
  <c r="AH493" i="22" s="1"/>
  <c r="X477" i="22"/>
  <c r="AE477" i="22" s="1"/>
  <c r="X461" i="22"/>
  <c r="AE461" i="22" s="1"/>
  <c r="AB1447" i="22"/>
  <c r="AB859" i="22"/>
  <c r="AB485" i="22"/>
  <c r="AB582" i="22"/>
  <c r="AB1300" i="22"/>
  <c r="AB1010" i="22"/>
  <c r="AE885" i="22"/>
  <c r="AA885" i="22"/>
  <c r="AB796" i="22"/>
  <c r="AB667" i="22"/>
  <c r="AH667" i="22" s="1"/>
  <c r="AA667" i="22"/>
  <c r="AB659" i="22"/>
  <c r="AH659" i="22" s="1"/>
  <c r="AA659" i="22"/>
  <c r="AB1131" i="22"/>
  <c r="AB875" i="22"/>
  <c r="AB675" i="22"/>
  <c r="AA675" i="22"/>
  <c r="AB593" i="22"/>
  <c r="AB511" i="22"/>
  <c r="AF505" i="22"/>
  <c r="AB463" i="22"/>
  <c r="AB1062" i="22"/>
  <c r="AC1025" i="22"/>
  <c r="AA1025" i="22"/>
  <c r="AB903" i="22"/>
  <c r="AB871" i="22"/>
  <c r="AA848" i="22"/>
  <c r="AB848" i="22"/>
  <c r="AH848" i="22" s="1"/>
  <c r="AB792" i="22"/>
  <c r="AB647" i="22"/>
  <c r="AD594" i="22"/>
  <c r="AB638" i="22"/>
  <c r="AH708" i="22"/>
  <c r="AB481" i="22"/>
  <c r="AH481" i="22" s="1"/>
  <c r="AF509" i="22"/>
  <c r="AB1302" i="22"/>
  <c r="AB1262" i="22"/>
  <c r="AB1205" i="22"/>
  <c r="AB869" i="22"/>
  <c r="AB847" i="22"/>
  <c r="AB841" i="22"/>
  <c r="AB1507" i="22"/>
  <c r="AB1492" i="22"/>
  <c r="AA1485" i="22"/>
  <c r="AB1394" i="22"/>
  <c r="AB1374" i="22"/>
  <c r="AB1314" i="22"/>
  <c r="AB1182" i="22"/>
  <c r="AB1162" i="22"/>
  <c r="AB1104" i="22"/>
  <c r="AC1008" i="22"/>
  <c r="AH1008" i="22" s="1"/>
  <c r="AA1008" i="22"/>
  <c r="AB865" i="22"/>
  <c r="AB891" i="22"/>
  <c r="AC912" i="22"/>
  <c r="AB883" i="22"/>
  <c r="AB487" i="22"/>
  <c r="AB1326" i="22"/>
  <c r="AB1198" i="22"/>
  <c r="AB1038" i="22"/>
  <c r="AB1002" i="22"/>
  <c r="AB1007" i="22"/>
  <c r="AF794" i="22"/>
  <c r="AB765" i="22"/>
  <c r="AF599" i="22"/>
  <c r="AB551" i="22"/>
  <c r="AB1473" i="22"/>
  <c r="AB1390" i="22"/>
  <c r="AB1368" i="22"/>
  <c r="AB1347" i="22"/>
  <c r="AD1333" i="22"/>
  <c r="AB1222" i="22"/>
  <c r="AB1194" i="22"/>
  <c r="AB1185" i="22"/>
  <c r="AA1113" i="22"/>
  <c r="AB1017" i="22"/>
  <c r="AB896" i="22"/>
  <c r="AB863" i="22"/>
  <c r="AH802" i="22"/>
  <c r="AD668" i="22"/>
  <c r="AF501" i="22"/>
  <c r="AB1518" i="22"/>
  <c r="AB1380" i="22"/>
  <c r="AB1276" i="22"/>
  <c r="AB1146" i="22"/>
  <c r="AB1082" i="22"/>
  <c r="AB1094" i="22"/>
  <c r="AD942" i="22"/>
  <c r="AF754" i="22"/>
  <c r="AB683" i="22"/>
  <c r="AH683" i="22" s="1"/>
  <c r="AA683" i="22"/>
  <c r="AB534" i="22"/>
  <c r="AB1147" i="22"/>
  <c r="Y1127" i="22"/>
  <c r="AF1127" i="22" s="1"/>
  <c r="AB1124" i="22"/>
  <c r="U1114" i="22"/>
  <c r="AB1151" i="22"/>
  <c r="W1126" i="22"/>
  <c r="AD1126" i="22" s="1"/>
  <c r="W1100" i="22"/>
  <c r="AD1100" i="22" s="1"/>
  <c r="AB1058" i="22"/>
  <c r="V1100" i="22"/>
  <c r="AC1100" i="22" s="1"/>
  <c r="X1076" i="22"/>
  <c r="AE1076" i="22" s="1"/>
  <c r="U1106" i="22"/>
  <c r="X1072" i="22"/>
  <c r="AE1072" i="22" s="1"/>
  <c r="W986" i="22"/>
  <c r="AD986" i="22" s="1"/>
  <c r="AB1068" i="22"/>
  <c r="X1084" i="22"/>
  <c r="AE1084" i="22" s="1"/>
  <c r="AH1067" i="22"/>
  <c r="W981" i="22"/>
  <c r="AD981" i="22" s="1"/>
  <c r="AB998" i="22"/>
  <c r="Y967" i="22"/>
  <c r="AF967" i="22" s="1"/>
  <c r="Y950" i="22"/>
  <c r="AF950" i="22" s="1"/>
  <c r="Y975" i="22"/>
  <c r="AF975" i="22" s="1"/>
  <c r="AB974" i="22"/>
  <c r="U988" i="22"/>
  <c r="W953" i="22"/>
  <c r="AD953" i="22" s="1"/>
  <c r="W992" i="22"/>
  <c r="AD992" i="22" s="1"/>
  <c r="U952" i="22"/>
  <c r="AB901" i="22"/>
  <c r="V969" i="22"/>
  <c r="AC969" i="22" s="1"/>
  <c r="W937" i="22"/>
  <c r="AD937" i="22" s="1"/>
  <c r="U856" i="22"/>
  <c r="U964" i="22"/>
  <c r="W962" i="22"/>
  <c r="AD962" i="22" s="1"/>
  <c r="Y982" i="22"/>
  <c r="AF982" i="22" s="1"/>
  <c r="X857" i="22"/>
  <c r="AE857" i="22" s="1"/>
  <c r="W850" i="22"/>
  <c r="AD850" i="22" s="1"/>
  <c r="AA840" i="22"/>
  <c r="AB840" i="22"/>
  <c r="AH840" i="22" s="1"/>
  <c r="Y805" i="22"/>
  <c r="AF805" i="22" s="1"/>
  <c r="U787" i="22"/>
  <c r="AB810" i="22"/>
  <c r="AB632" i="22"/>
  <c r="W612" i="22"/>
  <c r="AB770" i="22"/>
  <c r="W772" i="22"/>
  <c r="AD772" i="22" s="1"/>
  <c r="X670" i="22"/>
  <c r="AE670" i="22" s="1"/>
  <c r="Z837" i="22"/>
  <c r="AG837" i="22" s="1"/>
  <c r="X726" i="22"/>
  <c r="AE726" i="22" s="1"/>
  <c r="X694" i="22"/>
  <c r="AE694" i="22" s="1"/>
  <c r="Z800" i="22"/>
  <c r="AG800" i="22" s="1"/>
  <c r="Y664" i="22"/>
  <c r="AF664" i="22" s="1"/>
  <c r="U576" i="22"/>
  <c r="W542" i="22"/>
  <c r="V626" i="22"/>
  <c r="AC626" i="22" s="1"/>
  <c r="U596" i="22"/>
  <c r="U584" i="22"/>
  <c r="Y578" i="22"/>
  <c r="AF578" i="22" s="1"/>
  <c r="V627" i="22"/>
  <c r="AC627" i="22" s="1"/>
  <c r="W597" i="22"/>
  <c r="AD597" i="22" s="1"/>
  <c r="Y640" i="22"/>
  <c r="AF640" i="22" s="1"/>
  <c r="W530" i="22"/>
  <c r="AB520" i="22"/>
  <c r="Z495" i="22"/>
  <c r="AG495" i="22" s="1"/>
  <c r="V585" i="22"/>
  <c r="AC585" i="22" s="1"/>
  <c r="AB601" i="22"/>
  <c r="AA644" i="22"/>
  <c r="X620" i="22"/>
  <c r="AE620" i="22" s="1"/>
  <c r="Z727" i="22"/>
  <c r="AG727" i="22" s="1"/>
  <c r="X572" i="22"/>
  <c r="AE572" i="22" s="1"/>
  <c r="Z569" i="22"/>
  <c r="AG569" i="22" s="1"/>
  <c r="Z547" i="22"/>
  <c r="AG547" i="22" s="1"/>
  <c r="V490" i="22"/>
  <c r="AC490" i="22" s="1"/>
  <c r="V458" i="22"/>
  <c r="AC458" i="22" s="1"/>
  <c r="V511" i="22"/>
  <c r="AC511" i="22" s="1"/>
  <c r="V611" i="22"/>
  <c r="AC611" i="22" s="1"/>
  <c r="W784" i="22"/>
  <c r="AD784" i="22" s="1"/>
  <c r="AB545" i="22"/>
  <c r="AA504" i="22"/>
  <c r="AB528" i="22"/>
  <c r="AB1203" i="22"/>
  <c r="Y1308" i="22"/>
  <c r="AF1308" i="22" s="1"/>
  <c r="AB1237" i="22"/>
  <c r="V1137" i="22"/>
  <c r="AC1137" i="22" s="1"/>
  <c r="U1133" i="22"/>
  <c r="Z1195" i="22"/>
  <c r="AG1195" i="22" s="1"/>
  <c r="U1195" i="22"/>
  <c r="AB1178" i="22"/>
  <c r="AB1161" i="22"/>
  <c r="Y1118" i="22"/>
  <c r="AF1118" i="22" s="1"/>
  <c r="AB1073" i="22"/>
  <c r="AB1065" i="22"/>
  <c r="Z1102" i="22"/>
  <c r="AG1102" i="22" s="1"/>
  <c r="AB1089" i="22"/>
  <c r="AB1044" i="22"/>
  <c r="AB1046" i="22"/>
  <c r="AB983" i="22"/>
  <c r="AB958" i="22"/>
  <c r="AB862" i="22"/>
  <c r="AB876" i="22"/>
  <c r="AB867" i="22"/>
  <c r="AH867" i="22" s="1"/>
  <c r="AA867" i="22"/>
  <c r="AB879" i="22"/>
  <c r="U836" i="22"/>
  <c r="Y808" i="22"/>
  <c r="AF808" i="22" s="1"/>
  <c r="AB733" i="22"/>
  <c r="AB827" i="22"/>
  <c r="Y678" i="22"/>
  <c r="AF678" i="22" s="1"/>
  <c r="U789" i="22"/>
  <c r="AB824" i="22"/>
  <c r="AA753" i="22"/>
  <c r="AB753" i="22"/>
  <c r="AH753" i="22" s="1"/>
  <c r="AB680" i="22"/>
  <c r="AB648" i="22"/>
  <c r="AB823" i="22"/>
  <c r="AC758" i="22"/>
  <c r="AB749" i="22"/>
  <c r="AB672" i="22"/>
  <c r="AB651" i="22"/>
  <c r="W478" i="22"/>
  <c r="AD478" i="22" s="1"/>
  <c r="U510" i="22"/>
  <c r="W483" i="22"/>
  <c r="AD483" i="22" s="1"/>
  <c r="AB652" i="22"/>
  <c r="V499" i="22"/>
  <c r="AC499" i="22" s="1"/>
  <c r="AB499" i="22"/>
  <c r="AH504" i="22"/>
  <c r="AB473" i="22"/>
  <c r="AB1516" i="22"/>
  <c r="X1508" i="22"/>
  <c r="AE1508" i="22" s="1"/>
  <c r="Y1518" i="22"/>
  <c r="AF1518" i="22" s="1"/>
  <c r="W1523" i="22"/>
  <c r="AD1523" i="22" s="1"/>
  <c r="V1515" i="22"/>
  <c r="AC1515" i="22" s="1"/>
  <c r="X1496" i="22"/>
  <c r="AE1496" i="22" s="1"/>
  <c r="U1486" i="22"/>
  <c r="W1480" i="22"/>
  <c r="AD1480" i="22" s="1"/>
  <c r="AA1493" i="22"/>
  <c r="Y1462" i="22"/>
  <c r="AF1462" i="22" s="1"/>
  <c r="AB1444" i="22"/>
  <c r="X1476" i="22"/>
  <c r="AE1476" i="22" s="1"/>
  <c r="Z1460" i="22"/>
  <c r="AG1460" i="22" s="1"/>
  <c r="U1454" i="22"/>
  <c r="U1446" i="22"/>
  <c r="X1443" i="22"/>
  <c r="AE1443" i="22" s="1"/>
  <c r="W1447" i="22"/>
  <c r="AD1447" i="22" s="1"/>
  <c r="Y1436" i="22"/>
  <c r="AF1436" i="22" s="1"/>
  <c r="U1423" i="22"/>
  <c r="AB1401" i="22"/>
  <c r="AB1376" i="22"/>
  <c r="Z1376" i="22"/>
  <c r="AG1376" i="22" s="1"/>
  <c r="Y1361" i="22"/>
  <c r="AF1361" i="22" s="1"/>
  <c r="U1354" i="22"/>
  <c r="AB1385" i="22"/>
  <c r="W1353" i="22"/>
  <c r="AD1353" i="22" s="1"/>
  <c r="W1341" i="22"/>
  <c r="AD1341" i="22" s="1"/>
  <c r="X1358" i="22"/>
  <c r="AE1358" i="22" s="1"/>
  <c r="AB1325" i="22"/>
  <c r="Z1364" i="22"/>
  <c r="AG1364" i="22" s="1"/>
  <c r="V1359" i="22"/>
  <c r="AC1359" i="22" s="1"/>
  <c r="V1318" i="22"/>
  <c r="AC1318" i="22" s="1"/>
  <c r="Y1373" i="22"/>
  <c r="AF1373" i="22" s="1"/>
  <c r="X1348" i="22"/>
  <c r="AE1348" i="22" s="1"/>
  <c r="AB1360" i="22"/>
  <c r="Y1336" i="22"/>
  <c r="AF1336" i="22" s="1"/>
  <c r="W1328" i="22"/>
  <c r="U1377" i="22"/>
  <c r="W1324" i="22"/>
  <c r="AD1324" i="22" s="1"/>
  <c r="U1296" i="22"/>
  <c r="Z1291" i="22"/>
  <c r="AG1291" i="22" s="1"/>
  <c r="W1300" i="22"/>
  <c r="AD1300" i="22" s="1"/>
  <c r="AB1240" i="22"/>
  <c r="AB1242" i="22"/>
  <c r="Z1270" i="22"/>
  <c r="AG1270" i="22" s="1"/>
  <c r="U1188" i="22"/>
  <c r="X1258" i="22"/>
  <c r="AE1258" i="22" s="1"/>
  <c r="W1339" i="22"/>
  <c r="AD1339" i="22" s="1"/>
  <c r="U1235" i="22"/>
  <c r="V1217" i="22"/>
  <c r="AC1217" i="22" s="1"/>
  <c r="U1267" i="22"/>
  <c r="V1233" i="22"/>
  <c r="AC1233" i="22" s="1"/>
  <c r="U1308" i="22"/>
  <c r="W1287" i="22"/>
  <c r="AD1287" i="22" s="1"/>
  <c r="Y1181" i="22"/>
  <c r="AF1181" i="22" s="1"/>
  <c r="Z1150" i="22"/>
  <c r="AG1150" i="22" s="1"/>
  <c r="Y1179" i="22"/>
  <c r="AF1179" i="22" s="1"/>
  <c r="U1179" i="22"/>
  <c r="AB1139" i="22"/>
  <c r="U1111" i="22"/>
  <c r="U1108" i="22"/>
  <c r="AB1213" i="22"/>
  <c r="AB1081" i="22"/>
  <c r="W1106" i="22"/>
  <c r="AD1106" i="22" s="1"/>
  <c r="X1018" i="22"/>
  <c r="AE1018" i="22" s="1"/>
  <c r="AB1100" i="22"/>
  <c r="AB954" i="22"/>
  <c r="AB967" i="22"/>
  <c r="Z959" i="22"/>
  <c r="AG959" i="22" s="1"/>
  <c r="Z995" i="22"/>
  <c r="AG995" i="22" s="1"/>
  <c r="Y892" i="22"/>
  <c r="AF892" i="22" s="1"/>
  <c r="AB872" i="22"/>
  <c r="AB889" i="22"/>
  <c r="X898" i="22"/>
  <c r="AE898" i="22" s="1"/>
  <c r="AB767" i="22"/>
  <c r="AB746" i="22"/>
  <c r="V718" i="22"/>
  <c r="AC718" i="22" s="1"/>
  <c r="W648" i="22"/>
  <c r="AD648" i="22" s="1"/>
  <c r="AB781" i="22"/>
  <c r="Y743" i="22"/>
  <c r="AF743" i="22" s="1"/>
  <c r="W732" i="22"/>
  <c r="AD732" i="22" s="1"/>
  <c r="X768" i="22"/>
  <c r="AE768" i="22" s="1"/>
  <c r="W741" i="22"/>
  <c r="AD741" i="22" s="1"/>
  <c r="Z686" i="22"/>
  <c r="AG686" i="22" s="1"/>
  <c r="AB849" i="22"/>
  <c r="Y837" i="22"/>
  <c r="AF837" i="22" s="1"/>
  <c r="AB835" i="22"/>
  <c r="U710" i="22"/>
  <c r="V800" i="22"/>
  <c r="AC800" i="22" s="1"/>
  <c r="Y854" i="22"/>
  <c r="AF854" i="22" s="1"/>
  <c r="W823" i="22"/>
  <c r="AD823" i="22" s="1"/>
  <c r="Y672" i="22"/>
  <c r="AF672" i="22" s="1"/>
  <c r="U642" i="22"/>
  <c r="AA802" i="22"/>
  <c r="AA560" i="22"/>
  <c r="AB560" i="22"/>
  <c r="AH560" i="22" s="1"/>
  <c r="AB606" i="22"/>
  <c r="AB563" i="22"/>
  <c r="AH563" i="22" s="1"/>
  <c r="AA563" i="22"/>
  <c r="Z731" i="22"/>
  <c r="AG731" i="22" s="1"/>
  <c r="Y537" i="22"/>
  <c r="AF537" i="22" s="1"/>
  <c r="Y550" i="22"/>
  <c r="AF550" i="22" s="1"/>
  <c r="W558" i="22"/>
  <c r="AD558" i="22" s="1"/>
  <c r="V640" i="22"/>
  <c r="AC640" i="22" s="1"/>
  <c r="W703" i="22"/>
  <c r="AD703" i="22" s="1"/>
  <c r="U707" i="22"/>
  <c r="X723" i="22"/>
  <c r="AE723" i="22" s="1"/>
  <c r="W629" i="22"/>
  <c r="AD629" i="22" s="1"/>
  <c r="Y759" i="22"/>
  <c r="AF759" i="22" s="1"/>
  <c r="Z515" i="22"/>
  <c r="AG515" i="22" s="1"/>
  <c r="X507" i="22"/>
  <c r="AE507" i="22" s="1"/>
  <c r="U556" i="22"/>
  <c r="Z643" i="22"/>
  <c r="AG643" i="22" s="1"/>
  <c r="Y600" i="22"/>
  <c r="AF600" i="22" s="1"/>
  <c r="AA535" i="22"/>
  <c r="AB535" i="22"/>
  <c r="X711" i="22"/>
  <c r="AE711" i="22" s="1"/>
  <c r="V467" i="22"/>
  <c r="AC467" i="22" s="1"/>
  <c r="AB529" i="22"/>
  <c r="AB471" i="22"/>
  <c r="Y1456" i="22"/>
  <c r="AF1456" i="22" s="1"/>
  <c r="AB1503" i="22"/>
  <c r="U1340" i="22"/>
  <c r="AB1255" i="22"/>
  <c r="AB1332" i="22"/>
  <c r="W1225" i="22"/>
  <c r="AD1225" i="22" s="1"/>
  <c r="AB1264" i="22"/>
  <c r="AB1206" i="22"/>
  <c r="X1181" i="22"/>
  <c r="AE1181" i="22" s="1"/>
  <c r="U1501" i="22"/>
  <c r="AB1496" i="22"/>
  <c r="W1478" i="22"/>
  <c r="AD1478" i="22" s="1"/>
  <c r="Y1393" i="22"/>
  <c r="AF1393" i="22" s="1"/>
  <c r="U1409" i="22"/>
  <c r="W1354" i="22"/>
  <c r="AD1354" i="22" s="1"/>
  <c r="AB1371" i="22"/>
  <c r="AB1393" i="22"/>
  <c r="AB1299" i="22"/>
  <c r="U1519" i="22"/>
  <c r="Y1512" i="22"/>
  <c r="AF1512" i="22" s="1"/>
  <c r="Y1499" i="22"/>
  <c r="AF1499" i="22" s="1"/>
  <c r="Z1501" i="22"/>
  <c r="AG1501" i="22" s="1"/>
  <c r="W1515" i="22"/>
  <c r="AD1515" i="22" s="1"/>
  <c r="V1499" i="22"/>
  <c r="AB1483" i="22"/>
  <c r="Z1515" i="22"/>
  <c r="AG1515" i="22" s="1"/>
  <c r="W1496" i="22"/>
  <c r="AD1496" i="22" s="1"/>
  <c r="AB1522" i="22"/>
  <c r="W1490" i="22"/>
  <c r="AD1490" i="22" s="1"/>
  <c r="W1473" i="22"/>
  <c r="AD1473" i="22" s="1"/>
  <c r="AB1488" i="22"/>
  <c r="AB1462" i="22"/>
  <c r="X1469" i="22"/>
  <c r="AE1469" i="22" s="1"/>
  <c r="U1453" i="22"/>
  <c r="U1445" i="22"/>
  <c r="Z1448" i="22"/>
  <c r="AG1448" i="22" s="1"/>
  <c r="U1451" i="22"/>
  <c r="Z1455" i="22"/>
  <c r="AG1455" i="22" s="1"/>
  <c r="X1420" i="22"/>
  <c r="AE1420" i="22" s="1"/>
  <c r="W1433" i="22"/>
  <c r="AD1433" i="22" s="1"/>
  <c r="V1413" i="22"/>
  <c r="AC1413" i="22" s="1"/>
  <c r="W1393" i="22"/>
  <c r="AD1393" i="22" s="1"/>
  <c r="U1375" i="22"/>
  <c r="AA1366" i="22"/>
  <c r="AB1366" i="22"/>
  <c r="AH1366" i="22" s="1"/>
  <c r="X1399" i="22"/>
  <c r="AE1399" i="22" s="1"/>
  <c r="AA1338" i="22"/>
  <c r="AB1338" i="22"/>
  <c r="W1402" i="22"/>
  <c r="AD1402" i="22" s="1"/>
  <c r="Z1402" i="22"/>
  <c r="AG1402" i="22" s="1"/>
  <c r="U1406" i="22"/>
  <c r="AB1395" i="22"/>
  <c r="X1380" i="22"/>
  <c r="AE1380" i="22" s="1"/>
  <c r="U1355" i="22"/>
  <c r="W1373" i="22"/>
  <c r="AD1373" i="22" s="1"/>
  <c r="Y1290" i="22"/>
  <c r="AF1290" i="22" s="1"/>
  <c r="W1327" i="22"/>
  <c r="AD1327" i="22" s="1"/>
  <c r="W1345" i="22"/>
  <c r="AD1345" i="22" s="1"/>
  <c r="U1324" i="22"/>
  <c r="Z1344" i="22"/>
  <c r="AG1344" i="22" s="1"/>
  <c r="Z1285" i="22"/>
  <c r="AG1285" i="22" s="1"/>
  <c r="W1279" i="22"/>
  <c r="AD1279" i="22" s="1"/>
  <c r="Z1369" i="22"/>
  <c r="AG1369" i="22" s="1"/>
  <c r="X1268" i="22"/>
  <c r="AE1268" i="22" s="1"/>
  <c r="X1260" i="22"/>
  <c r="AE1260" i="22" s="1"/>
  <c r="U1216" i="22"/>
  <c r="U1184" i="22"/>
  <c r="Y1278" i="22"/>
  <c r="AF1278" i="22" s="1"/>
  <c r="V1265" i="22"/>
  <c r="AC1265" i="22" s="1"/>
  <c r="V1235" i="22"/>
  <c r="AC1235" i="22" s="1"/>
  <c r="U1227" i="22"/>
  <c r="Z1274" i="22"/>
  <c r="AG1274" i="22" s="1"/>
  <c r="V1225" i="22"/>
  <c r="AC1225" i="22" s="1"/>
  <c r="AB1217" i="22"/>
  <c r="X1166" i="22"/>
  <c r="AE1166" i="22" s="1"/>
  <c r="V1223" i="22"/>
  <c r="AC1223" i="22" s="1"/>
  <c r="X1197" i="22"/>
  <c r="AE1197" i="22" s="1"/>
  <c r="X1219" i="22"/>
  <c r="AE1219" i="22" s="1"/>
  <c r="U1129" i="22"/>
  <c r="V1239" i="22"/>
  <c r="AC1239" i="22" s="1"/>
  <c r="W1167" i="22"/>
  <c r="AD1167" i="22" s="1"/>
  <c r="Z1218" i="22"/>
  <c r="AG1218" i="22" s="1"/>
  <c r="X1168" i="22"/>
  <c r="AE1168" i="22" s="1"/>
  <c r="Y1116" i="22"/>
  <c r="AF1116" i="22" s="1"/>
  <c r="AB1116" i="22"/>
  <c r="Z1179" i="22"/>
  <c r="AG1179" i="22" s="1"/>
  <c r="U1169" i="22"/>
  <c r="V1213" i="22"/>
  <c r="AC1213" i="22" s="1"/>
  <c r="Y1213" i="22"/>
  <c r="AF1213" i="22" s="1"/>
  <c r="AB1041" i="22"/>
  <c r="V1058" i="22"/>
  <c r="AC1058" i="22" s="1"/>
  <c r="Y1120" i="22"/>
  <c r="AF1120" i="22" s="1"/>
  <c r="U1120" i="22"/>
  <c r="Z1091" i="22"/>
  <c r="AG1091" i="22" s="1"/>
  <c r="V1089" i="22"/>
  <c r="AC1089" i="22" s="1"/>
  <c r="X1068" i="22"/>
  <c r="AE1068" i="22" s="1"/>
  <c r="W1121" i="22"/>
  <c r="AD1121" i="22" s="1"/>
  <c r="U1102" i="22"/>
  <c r="Y1092" i="22"/>
  <c r="AF1092" i="22" s="1"/>
  <c r="X1029" i="22"/>
  <c r="AE1029" i="22" s="1"/>
  <c r="Y1030" i="22"/>
  <c r="AF1030" i="22" s="1"/>
  <c r="W1006" i="22"/>
  <c r="AD1006" i="22" s="1"/>
  <c r="U997" i="22"/>
  <c r="U1088" i="22"/>
  <c r="U1018" i="22"/>
  <c r="W1020" i="22"/>
  <c r="AD1020" i="22" s="1"/>
  <c r="Y1033" i="22"/>
  <c r="AF1033" i="22" s="1"/>
  <c r="U1033" i="22"/>
  <c r="AB1022" i="22"/>
  <c r="Z1010" i="22"/>
  <c r="AG1010" i="22" s="1"/>
  <c r="U963" i="22"/>
  <c r="W940" i="22"/>
  <c r="AD940" i="22" s="1"/>
  <c r="W979" i="22"/>
  <c r="AD979" i="22" s="1"/>
  <c r="W963" i="22"/>
  <c r="AD963" i="22" s="1"/>
  <c r="X1036" i="22"/>
  <c r="AE1036" i="22" s="1"/>
  <c r="Z1028" i="22"/>
  <c r="AG1028" i="22" s="1"/>
  <c r="Z1003" i="22"/>
  <c r="AG1003" i="22" s="1"/>
  <c r="Y993" i="22"/>
  <c r="AF993" i="22" s="1"/>
  <c r="U985" i="22"/>
  <c r="U980" i="22"/>
  <c r="AA955" i="22"/>
  <c r="AB955" i="22"/>
  <c r="Y935" i="22"/>
  <c r="AF935" i="22" s="1"/>
  <c r="U973" i="22"/>
  <c r="U978" i="22"/>
  <c r="Z918" i="22"/>
  <c r="AG918" i="22" s="1"/>
  <c r="Y966" i="22"/>
  <c r="AF966" i="22" s="1"/>
  <c r="AB905" i="22"/>
  <c r="AB839" i="22"/>
  <c r="V987" i="22"/>
  <c r="AC987" i="22" s="1"/>
  <c r="Y987" i="22"/>
  <c r="AF987" i="22" s="1"/>
  <c r="Z957" i="22"/>
  <c r="AG957" i="22" s="1"/>
  <c r="Y957" i="22"/>
  <c r="AF957" i="22" s="1"/>
  <c r="V922" i="22"/>
  <c r="AC922" i="22" s="1"/>
  <c r="Y908" i="22"/>
  <c r="AF908" i="22" s="1"/>
  <c r="V917" i="22"/>
  <c r="AC917" i="22" s="1"/>
  <c r="Z991" i="22"/>
  <c r="AG991" i="22" s="1"/>
  <c r="X937" i="22"/>
  <c r="AE937" i="22" s="1"/>
  <c r="Y928" i="22"/>
  <c r="AF928" i="22" s="1"/>
  <c r="Y888" i="22"/>
  <c r="AF888" i="22" s="1"/>
  <c r="Z904" i="22"/>
  <c r="AG904" i="22" s="1"/>
  <c r="X964" i="22"/>
  <c r="AE964" i="22" s="1"/>
  <c r="X962" i="22"/>
  <c r="AE962" i="22" s="1"/>
  <c r="Z858" i="22"/>
  <c r="AG858" i="22" s="1"/>
  <c r="V962" i="22"/>
  <c r="AC962" i="22" s="1"/>
  <c r="X932" i="22"/>
  <c r="AE932" i="22" s="1"/>
  <c r="U982" i="22"/>
  <c r="V860" i="22"/>
  <c r="AC860" i="22" s="1"/>
  <c r="V824" i="22"/>
  <c r="AC824" i="22" s="1"/>
  <c r="AB805" i="22"/>
  <c r="Z792" i="22"/>
  <c r="AG792" i="22" s="1"/>
  <c r="Y791" i="22"/>
  <c r="AF791" i="22" s="1"/>
  <c r="AB874" i="22"/>
  <c r="Y897" i="22"/>
  <c r="AF897" i="22" s="1"/>
  <c r="Z897" i="22"/>
  <c r="AG897" i="22" s="1"/>
  <c r="Y898" i="22"/>
  <c r="AF898" i="22" s="1"/>
  <c r="U833" i="22"/>
  <c r="Z833" i="22"/>
  <c r="AG833" i="22" s="1"/>
  <c r="U755" i="22"/>
  <c r="AB745" i="22"/>
  <c r="W738" i="22"/>
  <c r="AD738" i="22" s="1"/>
  <c r="X734" i="22"/>
  <c r="AE734" i="22" s="1"/>
  <c r="V706" i="22"/>
  <c r="AC706" i="22" s="1"/>
  <c r="AB618" i="22"/>
  <c r="Z845" i="22"/>
  <c r="AG845" i="22" s="1"/>
  <c r="Y816" i="22"/>
  <c r="AF816" i="22" s="1"/>
  <c r="Y796" i="22"/>
  <c r="AF796" i="22" s="1"/>
  <c r="V779" i="22"/>
  <c r="AC779" i="22" s="1"/>
  <c r="Y602" i="22"/>
  <c r="AF602" i="22" s="1"/>
  <c r="V826" i="22"/>
  <c r="AC826" i="22" s="1"/>
  <c r="U826" i="22"/>
  <c r="X779" i="22"/>
  <c r="AE779" i="22" s="1"/>
  <c r="W751" i="22"/>
  <c r="AD751" i="22" s="1"/>
  <c r="W748" i="22"/>
  <c r="AD748" i="22" s="1"/>
  <c r="V849" i="22"/>
  <c r="AC849" i="22" s="1"/>
  <c r="Z849" i="22"/>
  <c r="AG849" i="22" s="1"/>
  <c r="AB813" i="22"/>
  <c r="V789" i="22"/>
  <c r="AC789" i="22" s="1"/>
  <c r="AB774" i="22"/>
  <c r="X730" i="22"/>
  <c r="AE730" i="22" s="1"/>
  <c r="U722" i="22"/>
  <c r="Z706" i="22"/>
  <c r="AG706" i="22" s="1"/>
  <c r="X698" i="22"/>
  <c r="AE698" i="22" s="1"/>
  <c r="U690" i="22"/>
  <c r="U829" i="22"/>
  <c r="W819" i="22"/>
  <c r="AD819" i="22" s="1"/>
  <c r="Y799" i="22"/>
  <c r="AF799" i="22" s="1"/>
  <c r="X854" i="22"/>
  <c r="AE854" i="22" s="1"/>
  <c r="Z823" i="22"/>
  <c r="AG823" i="22" s="1"/>
  <c r="Y751" i="22"/>
  <c r="AF751" i="22" s="1"/>
  <c r="X738" i="22"/>
  <c r="AE738" i="22" s="1"/>
  <c r="Y654" i="22"/>
  <c r="AF654" i="22" s="1"/>
  <c r="X622" i="22"/>
  <c r="AE622" i="22" s="1"/>
  <c r="AB607" i="22"/>
  <c r="AH607" i="22" s="1"/>
  <c r="AA607" i="22"/>
  <c r="AB571" i="22"/>
  <c r="X655" i="22"/>
  <c r="AE655" i="22" s="1"/>
  <c r="W601" i="22"/>
  <c r="AD601" i="22" s="1"/>
  <c r="X654" i="22"/>
  <c r="AE654" i="22" s="1"/>
  <c r="W605" i="22"/>
  <c r="AD605" i="22" s="1"/>
  <c r="W553" i="22"/>
  <c r="AD553" i="22" s="1"/>
  <c r="W691" i="22"/>
  <c r="AD691" i="22" s="1"/>
  <c r="W580" i="22"/>
  <c r="AD580" i="22" s="1"/>
  <c r="X756" i="22"/>
  <c r="AE756" i="22" s="1"/>
  <c r="W719" i="22"/>
  <c r="AD719" i="22" s="1"/>
  <c r="Y556" i="22"/>
  <c r="AF556" i="22" s="1"/>
  <c r="X536" i="22"/>
  <c r="AE536" i="22" s="1"/>
  <c r="Z487" i="22"/>
  <c r="AG487" i="22" s="1"/>
  <c r="Z471" i="22"/>
  <c r="AG471" i="22" s="1"/>
  <c r="U703" i="22"/>
  <c r="Z707" i="22"/>
  <c r="AG707" i="22" s="1"/>
  <c r="Z636" i="22"/>
  <c r="AG636" i="22" s="1"/>
  <c r="Y589" i="22"/>
  <c r="AF589" i="22" s="1"/>
  <c r="W585" i="22"/>
  <c r="AD585" i="22" s="1"/>
  <c r="U549" i="22"/>
  <c r="Y687" i="22"/>
  <c r="AF687" i="22" s="1"/>
  <c r="X629" i="22"/>
  <c r="AE629" i="22" s="1"/>
  <c r="X759" i="22"/>
  <c r="AE759" i="22" s="1"/>
  <c r="V558" i="22"/>
  <c r="AC558" i="22" s="1"/>
  <c r="U548" i="22"/>
  <c r="X495" i="22"/>
  <c r="AE495" i="22" s="1"/>
  <c r="V486" i="22"/>
  <c r="AC486" i="22" s="1"/>
  <c r="X463" i="22"/>
  <c r="AE463" i="22" s="1"/>
  <c r="X715" i="22"/>
  <c r="AE715" i="22" s="1"/>
  <c r="V561" i="22"/>
  <c r="AC561" i="22" s="1"/>
  <c r="V534" i="22"/>
  <c r="AC534" i="22" s="1"/>
  <c r="U523" i="22"/>
  <c r="W503" i="22"/>
  <c r="AD503" i="22" s="1"/>
  <c r="U498" i="22"/>
  <c r="U482" i="22"/>
  <c r="W471" i="22"/>
  <c r="AD471" i="22" s="1"/>
  <c r="W518" i="22"/>
  <c r="AD518" i="22" s="1"/>
  <c r="V463" i="22"/>
  <c r="AC463" i="22" s="1"/>
  <c r="AA468" i="22"/>
  <c r="U1524" i="22"/>
  <c r="U1517" i="22"/>
  <c r="Y1508" i="22"/>
  <c r="AF1508" i="22" s="1"/>
  <c r="Z1511" i="22"/>
  <c r="AG1511" i="22" s="1"/>
  <c r="AB1504" i="22"/>
  <c r="U1520" i="22"/>
  <c r="AB1494" i="22"/>
  <c r="AH1494" i="22" s="1"/>
  <c r="AA1494" i="22"/>
  <c r="V1492" i="22"/>
  <c r="AC1492" i="22" s="1"/>
  <c r="AB1466" i="22"/>
  <c r="U1495" i="22"/>
  <c r="U1480" i="22"/>
  <c r="X1473" i="22"/>
  <c r="AE1473" i="22" s="1"/>
  <c r="X1482" i="22"/>
  <c r="AE1482" i="22" s="1"/>
  <c r="X1480" i="22"/>
  <c r="AE1480" i="22" s="1"/>
  <c r="Y1476" i="22"/>
  <c r="AF1476" i="22" s="1"/>
  <c r="W1459" i="22"/>
  <c r="AD1459" i="22" s="1"/>
  <c r="Y1452" i="22"/>
  <c r="AF1452" i="22" s="1"/>
  <c r="Y1444" i="22"/>
  <c r="AF1444" i="22" s="1"/>
  <c r="V1436" i="22"/>
  <c r="AC1436" i="22" s="1"/>
  <c r="W1429" i="22"/>
  <c r="AD1429" i="22" s="1"/>
  <c r="Y1431" i="22"/>
  <c r="AF1431" i="22" s="1"/>
  <c r="Y1415" i="22"/>
  <c r="AF1415" i="22" s="1"/>
  <c r="U1413" i="22"/>
  <c r="Z1395" i="22"/>
  <c r="AG1395" i="22" s="1"/>
  <c r="AB1351" i="22"/>
  <c r="AB1334" i="22"/>
  <c r="X1395" i="22"/>
  <c r="AE1395" i="22" s="1"/>
  <c r="U1361" i="22"/>
  <c r="X1406" i="22"/>
  <c r="AE1406" i="22" s="1"/>
  <c r="Z1371" i="22"/>
  <c r="AG1371" i="22" s="1"/>
  <c r="AB1317" i="22"/>
  <c r="W1332" i="22"/>
  <c r="AD1332" i="22" s="1"/>
  <c r="V1310" i="22"/>
  <c r="AC1310" i="22" s="1"/>
  <c r="Z1340" i="22"/>
  <c r="AG1340" i="22" s="1"/>
  <c r="Z1336" i="22"/>
  <c r="AG1336" i="22" s="1"/>
  <c r="Y1328" i="22"/>
  <c r="AF1328" i="22" s="1"/>
  <c r="AB1295" i="22"/>
  <c r="AH1295" i="22" s="1"/>
  <c r="AA1295" i="22"/>
  <c r="U1283" i="22"/>
  <c r="U1275" i="22"/>
  <c r="W1344" i="22"/>
  <c r="AD1344" i="22" s="1"/>
  <c r="U1312" i="22"/>
  <c r="X1300" i="22"/>
  <c r="AE1300" i="22" s="1"/>
  <c r="X1272" i="22"/>
  <c r="AE1272" i="22" s="1"/>
  <c r="Y1298" i="22"/>
  <c r="AF1298" i="22" s="1"/>
  <c r="W1259" i="22"/>
  <c r="AD1259" i="22" s="1"/>
  <c r="V1229" i="22"/>
  <c r="AC1229" i="22" s="1"/>
  <c r="U1212" i="22"/>
  <c r="U1180" i="22"/>
  <c r="U1278" i="22"/>
  <c r="U1339" i="22"/>
  <c r="X1339" i="22"/>
  <c r="AE1339" i="22" s="1"/>
  <c r="X1316" i="22"/>
  <c r="AE1316" i="22" s="1"/>
  <c r="Y1281" i="22"/>
  <c r="AF1281" i="22" s="1"/>
  <c r="Y1199" i="22"/>
  <c r="AF1199" i="22" s="1"/>
  <c r="V1227" i="22"/>
  <c r="AC1227" i="22" s="1"/>
  <c r="U1274" i="22"/>
  <c r="Y1267" i="22"/>
  <c r="AF1267" i="22" s="1"/>
  <c r="U1172" i="22"/>
  <c r="Y1207" i="22"/>
  <c r="AF1207" i="22" s="1"/>
  <c r="AB1191" i="22"/>
  <c r="W1223" i="22"/>
  <c r="AD1223" i="22" s="1"/>
  <c r="W1157" i="22"/>
  <c r="AD1157" i="22" s="1"/>
  <c r="W1150" i="22"/>
  <c r="AD1150" i="22" s="1"/>
  <c r="Z1181" i="22"/>
  <c r="AG1181" i="22" s="1"/>
  <c r="V1164" i="22"/>
  <c r="AC1164" i="22" s="1"/>
  <c r="Y1269" i="22"/>
  <c r="AF1269" i="22" s="1"/>
  <c r="W1239" i="22"/>
  <c r="AD1239" i="22" s="1"/>
  <c r="Z1190" i="22"/>
  <c r="AG1190" i="22" s="1"/>
  <c r="AA1154" i="22"/>
  <c r="AB1154" i="22"/>
  <c r="AH1154" i="22" s="1"/>
  <c r="AC1132" i="22"/>
  <c r="AB1126" i="22"/>
  <c r="W1122" i="22"/>
  <c r="AD1122" i="22" s="1"/>
  <c r="V1218" i="22"/>
  <c r="AC1218" i="22" s="1"/>
  <c r="Y1130" i="22"/>
  <c r="AF1130" i="22" s="1"/>
  <c r="Z1131" i="22"/>
  <c r="AG1131" i="22" s="1"/>
  <c r="V1114" i="22"/>
  <c r="AC1114" i="22" s="1"/>
  <c r="U1174" i="22"/>
  <c r="Z1174" i="22"/>
  <c r="AG1174" i="22" s="1"/>
  <c r="Z1169" i="22"/>
  <c r="AG1169" i="22" s="1"/>
  <c r="W1131" i="22"/>
  <c r="AD1131" i="22" s="1"/>
  <c r="U1138" i="22"/>
  <c r="W1104" i="22"/>
  <c r="AD1104" i="22" s="1"/>
  <c r="Z1213" i="22"/>
  <c r="AG1213" i="22" s="1"/>
  <c r="V1086" i="22"/>
  <c r="AC1086" i="22" s="1"/>
  <c r="Y1088" i="22"/>
  <c r="AF1088" i="22" s="1"/>
  <c r="W1042" i="22"/>
  <c r="AD1042" i="22" s="1"/>
  <c r="W994" i="22"/>
  <c r="AD994" i="22" s="1"/>
  <c r="U1142" i="22"/>
  <c r="Y1046" i="22"/>
  <c r="AF1046" i="22" s="1"/>
  <c r="X1017" i="22"/>
  <c r="AE1017" i="22" s="1"/>
  <c r="X1112" i="22"/>
  <c r="AE1112" i="22" s="1"/>
  <c r="AB1060" i="22"/>
  <c r="V1022" i="22"/>
  <c r="AC1022" i="22" s="1"/>
  <c r="W1003" i="22"/>
  <c r="AD1003" i="22" s="1"/>
  <c r="U972" i="22"/>
  <c r="U948" i="22"/>
  <c r="W941" i="22"/>
  <c r="AD941" i="22" s="1"/>
  <c r="Y1019" i="22"/>
  <c r="AF1019" i="22" s="1"/>
  <c r="Z968" i="22"/>
  <c r="AG968" i="22" s="1"/>
  <c r="Y959" i="22"/>
  <c r="AF959" i="22" s="1"/>
  <c r="Y938" i="22"/>
  <c r="AF938" i="22" s="1"/>
  <c r="X993" i="22"/>
  <c r="AE993" i="22" s="1"/>
  <c r="U977" i="22"/>
  <c r="W970" i="22"/>
  <c r="AD970" i="22" s="1"/>
  <c r="W961" i="22"/>
  <c r="AD961" i="22" s="1"/>
  <c r="AB929" i="22"/>
  <c r="U936" i="22"/>
  <c r="W951" i="22"/>
  <c r="AD951" i="22" s="1"/>
  <c r="Z992" i="22"/>
  <c r="AG992" i="22" s="1"/>
  <c r="Y978" i="22"/>
  <c r="AF978" i="22" s="1"/>
  <c r="Z951" i="22"/>
  <c r="AG951" i="22" s="1"/>
  <c r="Y912" i="22"/>
  <c r="AF912" i="22" s="1"/>
  <c r="Z966" i="22"/>
  <c r="AG966" i="22" s="1"/>
  <c r="U945" i="22"/>
  <c r="W987" i="22"/>
  <c r="AD987" i="22" s="1"/>
  <c r="U969" i="22"/>
  <c r="U944" i="22"/>
  <c r="V920" i="22"/>
  <c r="U914" i="22"/>
  <c r="Y896" i="22"/>
  <c r="AF896" i="22" s="1"/>
  <c r="W917" i="22"/>
  <c r="AD917" i="22" s="1"/>
  <c r="V991" i="22"/>
  <c r="AC991" i="22" s="1"/>
  <c r="Y991" i="22"/>
  <c r="AF991" i="22" s="1"/>
  <c r="V995" i="22"/>
  <c r="AC995" i="22" s="1"/>
  <c r="Y995" i="22"/>
  <c r="AF995" i="22" s="1"/>
  <c r="X900" i="22"/>
  <c r="AE900" i="22" s="1"/>
  <c r="AB830" i="22"/>
  <c r="V982" i="22"/>
  <c r="AC982" i="22" s="1"/>
  <c r="V844" i="22"/>
  <c r="AC844" i="22" s="1"/>
  <c r="Y797" i="22"/>
  <c r="AF797" i="22" s="1"/>
  <c r="W788" i="22"/>
  <c r="AD788" i="22" s="1"/>
  <c r="W892" i="22"/>
  <c r="AD892" i="22" s="1"/>
  <c r="Z884" i="22"/>
  <c r="AG884" i="22" s="1"/>
  <c r="Z872" i="22"/>
  <c r="AG872" i="22" s="1"/>
  <c r="Y860" i="22"/>
  <c r="AF860" i="22" s="1"/>
  <c r="Y793" i="22"/>
  <c r="AF793" i="22" s="1"/>
  <c r="V897" i="22"/>
  <c r="AC897" i="22" s="1"/>
  <c r="X820" i="22"/>
  <c r="AE820" i="22" s="1"/>
  <c r="Y801" i="22"/>
  <c r="AF801" i="22" s="1"/>
  <c r="V898" i="22"/>
  <c r="AC898" i="22" s="1"/>
  <c r="X833" i="22"/>
  <c r="AE833" i="22" s="1"/>
  <c r="W764" i="22"/>
  <c r="AD764" i="22" s="1"/>
  <c r="AB674" i="22"/>
  <c r="W628" i="22"/>
  <c r="AB616" i="22"/>
  <c r="W816" i="22"/>
  <c r="AD816" i="22" s="1"/>
  <c r="AB738" i="22"/>
  <c r="Y866" i="22"/>
  <c r="AF866" i="22" s="1"/>
  <c r="W789" i="22"/>
  <c r="AD789" i="22" s="1"/>
  <c r="AE669" i="22"/>
  <c r="Y590" i="22"/>
  <c r="AF590" i="22" s="1"/>
  <c r="W826" i="22"/>
  <c r="AD826" i="22" s="1"/>
  <c r="U751" i="22"/>
  <c r="X678" i="22"/>
  <c r="AE678" i="22" s="1"/>
  <c r="U910" i="22"/>
  <c r="X849" i="22"/>
  <c r="AE849" i="22" s="1"/>
  <c r="AB837" i="22"/>
  <c r="X789" i="22"/>
  <c r="AE789" i="22" s="1"/>
  <c r="V738" i="22"/>
  <c r="AC738" i="22" s="1"/>
  <c r="Z718" i="22"/>
  <c r="AG718" i="22" s="1"/>
  <c r="X710" i="22"/>
  <c r="AE710" i="22" s="1"/>
  <c r="U702" i="22"/>
  <c r="W800" i="22"/>
  <c r="AD800" i="22" s="1"/>
  <c r="V799" i="22"/>
  <c r="AC799" i="22" s="1"/>
  <c r="U763" i="22"/>
  <c r="W743" i="22"/>
  <c r="AD743" i="22" s="1"/>
  <c r="V737" i="22"/>
  <c r="Z664" i="22"/>
  <c r="AG664" i="22" s="1"/>
  <c r="X638" i="22"/>
  <c r="AE638" i="22" s="1"/>
  <c r="X619" i="22"/>
  <c r="AE619" i="22" s="1"/>
  <c r="W726" i="22"/>
  <c r="AD726" i="22" s="1"/>
  <c r="W710" i="22"/>
  <c r="AD710" i="22" s="1"/>
  <c r="W694" i="22"/>
  <c r="AD694" i="22" s="1"/>
  <c r="Y680" i="22"/>
  <c r="AF680" i="22" s="1"/>
  <c r="X811" i="22"/>
  <c r="AE811" i="22" s="1"/>
  <c r="W811" i="22"/>
  <c r="AD811" i="22" s="1"/>
  <c r="U671" i="22"/>
  <c r="V654" i="22"/>
  <c r="AC654" i="22" s="1"/>
  <c r="Z608" i="22"/>
  <c r="AG608" i="22" s="1"/>
  <c r="V747" i="22"/>
  <c r="AC747" i="22" s="1"/>
  <c r="U679" i="22"/>
  <c r="X596" i="22"/>
  <c r="AE596" i="22" s="1"/>
  <c r="X584" i="22"/>
  <c r="AE584" i="22" s="1"/>
  <c r="Y639" i="22"/>
  <c r="AF639" i="22" s="1"/>
  <c r="AB557" i="22"/>
  <c r="W699" i="22"/>
  <c r="AD699" i="22" s="1"/>
  <c r="Z627" i="22"/>
  <c r="AG627" i="22" s="1"/>
  <c r="X525" i="22"/>
  <c r="AE525" i="22" s="1"/>
  <c r="U691" i="22"/>
  <c r="U597" i="22"/>
  <c r="Z597" i="22"/>
  <c r="AG597" i="22" s="1"/>
  <c r="Z558" i="22"/>
  <c r="AG558" i="22" s="1"/>
  <c r="U719" i="22"/>
  <c r="X640" i="22"/>
  <c r="AE640" i="22" s="1"/>
  <c r="W604" i="22"/>
  <c r="AD604" i="22" s="1"/>
  <c r="X551" i="22"/>
  <c r="AE551" i="22" s="1"/>
  <c r="Z511" i="22"/>
  <c r="AG511" i="22" s="1"/>
  <c r="W474" i="22"/>
  <c r="AD474" i="22" s="1"/>
  <c r="Z703" i="22"/>
  <c r="AG703" i="22" s="1"/>
  <c r="Y522" i="22"/>
  <c r="AF522" i="22" s="1"/>
  <c r="X707" i="22"/>
  <c r="AE707" i="22" s="1"/>
  <c r="V589" i="22"/>
  <c r="AC589" i="22" s="1"/>
  <c r="W573" i="22"/>
  <c r="AD573" i="22" s="1"/>
  <c r="U629" i="22"/>
  <c r="V620" i="22"/>
  <c r="AC620" i="22" s="1"/>
  <c r="Y620" i="22"/>
  <c r="AF620" i="22" s="1"/>
  <c r="Z544" i="22"/>
  <c r="AG544" i="22" s="1"/>
  <c r="W695" i="22"/>
  <c r="AD695" i="22" s="1"/>
  <c r="X636" i="22"/>
  <c r="AE636" i="22" s="1"/>
  <c r="U572" i="22"/>
  <c r="Z562" i="22"/>
  <c r="AG562" i="22" s="1"/>
  <c r="U547" i="22"/>
  <c r="Y526" i="22"/>
  <c r="AF526" i="22" s="1"/>
  <c r="X513" i="22"/>
  <c r="AE513" i="22" s="1"/>
  <c r="V506" i="22"/>
  <c r="AC506" i="22" s="1"/>
  <c r="X483" i="22"/>
  <c r="AE483" i="22" s="1"/>
  <c r="V474" i="22"/>
  <c r="AC474" i="22" s="1"/>
  <c r="Y662" i="22"/>
  <c r="AF662" i="22" s="1"/>
  <c r="Y715" i="22"/>
  <c r="AF715" i="22" s="1"/>
  <c r="W643" i="22"/>
  <c r="AD643" i="22" s="1"/>
  <c r="Z611" i="22"/>
  <c r="AG611" i="22" s="1"/>
  <c r="Y546" i="22"/>
  <c r="AF546" i="22" s="1"/>
  <c r="X522" i="22"/>
  <c r="AE522" i="22" s="1"/>
  <c r="U570" i="22"/>
  <c r="AB532" i="22"/>
  <c r="W523" i="22"/>
  <c r="AD523" i="22" s="1"/>
  <c r="AA488" i="22"/>
  <c r="AH468" i="22"/>
  <c r="U1381" i="22"/>
  <c r="AB1313" i="22"/>
  <c r="AB1307" i="22"/>
  <c r="AA1307" i="22"/>
  <c r="W1320" i="22"/>
  <c r="AD1320" i="22" s="1"/>
  <c r="AB1506" i="22"/>
  <c r="AB1498" i="22"/>
  <c r="W1518" i="22"/>
  <c r="AD1518" i="22" s="1"/>
  <c r="V1520" i="22"/>
  <c r="AC1520" i="22" s="1"/>
  <c r="Z1503" i="22"/>
  <c r="AG1503" i="22" s="1"/>
  <c r="X1522" i="22"/>
  <c r="AE1522" i="22" s="1"/>
  <c r="X1465" i="22"/>
  <c r="AE1465" i="22" s="1"/>
  <c r="W1484" i="22"/>
  <c r="AD1484" i="22" s="1"/>
  <c r="AB1489" i="22"/>
  <c r="V1476" i="22"/>
  <c r="AC1476" i="22" s="1"/>
  <c r="W1450" i="22"/>
  <c r="AD1450" i="22" s="1"/>
  <c r="V1459" i="22"/>
  <c r="AC1459" i="22" s="1"/>
  <c r="W1455" i="22"/>
  <c r="AD1455" i="22" s="1"/>
  <c r="Y1451" i="22"/>
  <c r="AF1451" i="22" s="1"/>
  <c r="U1431" i="22"/>
  <c r="AB1420" i="22"/>
  <c r="AB1396" i="22"/>
  <c r="V1433" i="22"/>
  <c r="AC1433" i="22" s="1"/>
  <c r="W1389" i="22"/>
  <c r="AD1389" i="22" s="1"/>
  <c r="Y1398" i="22"/>
  <c r="AF1398" i="22" s="1"/>
  <c r="X1393" i="22"/>
  <c r="AE1393" i="22" s="1"/>
  <c r="V1388" i="22"/>
  <c r="AC1388" i="22" s="1"/>
  <c r="Z1381" i="22"/>
  <c r="AG1381" i="22" s="1"/>
  <c r="W1376" i="22"/>
  <c r="AD1376" i="22" s="1"/>
  <c r="U1372" i="22"/>
  <c r="Y1372" i="22"/>
  <c r="AF1372" i="22" s="1"/>
  <c r="Y1359" i="22"/>
  <c r="AF1359" i="22" s="1"/>
  <c r="V1358" i="22"/>
  <c r="AC1358" i="22" s="1"/>
  <c r="Y1352" i="22"/>
  <c r="AF1352" i="22" s="1"/>
  <c r="AB1311" i="22"/>
  <c r="AH1311" i="22" s="1"/>
  <c r="AA1311" i="22"/>
  <c r="AB1303" i="22"/>
  <c r="Z1292" i="22"/>
  <c r="AG1292" i="22" s="1"/>
  <c r="AB1292" i="22"/>
  <c r="U1344" i="22"/>
  <c r="AB1331" i="22"/>
  <c r="W1312" i="22"/>
  <c r="AD1312" i="22" s="1"/>
  <c r="AB1271" i="22"/>
  <c r="AB1228" i="22"/>
  <c r="Z1268" i="22"/>
  <c r="AG1268" i="22" s="1"/>
  <c r="AB1234" i="22"/>
  <c r="Z1260" i="22"/>
  <c r="AG1260" i="22" s="1"/>
  <c r="U1208" i="22"/>
  <c r="U1176" i="22"/>
  <c r="Y1261" i="22"/>
  <c r="AF1261" i="22" s="1"/>
  <c r="V1339" i="22"/>
  <c r="AC1339" i="22" s="1"/>
  <c r="AB1281" i="22"/>
  <c r="U1177" i="22"/>
  <c r="Z1247" i="22"/>
  <c r="AG1247" i="22" s="1"/>
  <c r="Y1178" i="22"/>
  <c r="AF1178" i="22" s="1"/>
  <c r="V1274" i="22"/>
  <c r="AC1274" i="22" s="1"/>
  <c r="Y1205" i="22"/>
  <c r="AF1205" i="22" s="1"/>
  <c r="W1189" i="22"/>
  <c r="AD1189" i="22" s="1"/>
  <c r="U1187" i="22"/>
  <c r="Y1198" i="22"/>
  <c r="AF1198" i="22" s="1"/>
  <c r="Y1182" i="22"/>
  <c r="AF1182" i="22" s="1"/>
  <c r="Y1282" i="22"/>
  <c r="AF1282" i="22" s="1"/>
  <c r="W1282" i="22"/>
  <c r="AD1282" i="22" s="1"/>
  <c r="Y1264" i="22"/>
  <c r="AF1264" i="22" s="1"/>
  <c r="W1210" i="22"/>
  <c r="AD1210" i="22" s="1"/>
  <c r="V1264" i="22"/>
  <c r="AC1264" i="22" s="1"/>
  <c r="Y1206" i="22"/>
  <c r="AF1206" i="22" s="1"/>
  <c r="V1167" i="22"/>
  <c r="AC1167" i="22" s="1"/>
  <c r="U1197" i="22"/>
  <c r="Y1197" i="22"/>
  <c r="AF1197" i="22" s="1"/>
  <c r="V1145" i="22"/>
  <c r="AC1145" i="22" s="1"/>
  <c r="Z1231" i="22"/>
  <c r="AG1231" i="22" s="1"/>
  <c r="W1269" i="22"/>
  <c r="AD1269" i="22" s="1"/>
  <c r="U1269" i="22"/>
  <c r="V1195" i="22"/>
  <c r="AC1195" i="22" s="1"/>
  <c r="AB1190" i="22"/>
  <c r="Z1159" i="22"/>
  <c r="AG1159" i="22" s="1"/>
  <c r="X1134" i="22"/>
  <c r="AE1134" i="22" s="1"/>
  <c r="W1218" i="22"/>
  <c r="AD1218" i="22" s="1"/>
  <c r="AB1189" i="22"/>
  <c r="W1117" i="22"/>
  <c r="AD1117" i="22" s="1"/>
  <c r="Z1118" i="22"/>
  <c r="AG1118" i="22" s="1"/>
  <c r="V1138" i="22"/>
  <c r="AC1138" i="22" s="1"/>
  <c r="U1095" i="22"/>
  <c r="W1086" i="22"/>
  <c r="AD1086" i="22" s="1"/>
  <c r="AB1061" i="22"/>
  <c r="AB1053" i="22"/>
  <c r="Z1120" i="22"/>
  <c r="AG1120" i="22" s="1"/>
  <c r="AB1076" i="22"/>
  <c r="Z1044" i="22"/>
  <c r="AG1044" i="22" s="1"/>
  <c r="AB1072" i="22"/>
  <c r="Y1038" i="22"/>
  <c r="AF1038" i="22" s="1"/>
  <c r="U1005" i="22"/>
  <c r="AB1090" i="22"/>
  <c r="V1023" i="22"/>
  <c r="AC1023" i="22" s="1"/>
  <c r="Z1007" i="22"/>
  <c r="AG1007" i="22" s="1"/>
  <c r="AB1006" i="22"/>
  <c r="U1036" i="22"/>
  <c r="X1028" i="22"/>
  <c r="AE1028" i="22" s="1"/>
  <c r="AB1003" i="22"/>
  <c r="W980" i="22"/>
  <c r="AD980" i="22" s="1"/>
  <c r="AB990" i="22"/>
  <c r="Y913" i="22"/>
  <c r="AF913" i="22" s="1"/>
  <c r="AB949" i="22"/>
  <c r="Z935" i="22"/>
  <c r="AG935" i="22" s="1"/>
  <c r="Y916" i="22"/>
  <c r="AF916" i="22" s="1"/>
  <c r="U906" i="22"/>
  <c r="Z978" i="22"/>
  <c r="AG978" i="22" s="1"/>
  <c r="AB924" i="22"/>
  <c r="W918" i="22"/>
  <c r="AD918" i="22" s="1"/>
  <c r="AH1035" i="22"/>
  <c r="AB831" i="22"/>
  <c r="U987" i="22"/>
  <c r="Z894" i="22"/>
  <c r="AG894" i="22" s="1"/>
  <c r="U917" i="22"/>
  <c r="AA852" i="22"/>
  <c r="AB852" i="22"/>
  <c r="AH852" i="22" s="1"/>
  <c r="Y943" i="22"/>
  <c r="AF943" i="22" s="1"/>
  <c r="AB873" i="22"/>
  <c r="AH873" i="22" s="1"/>
  <c r="AA873" i="22"/>
  <c r="AB858" i="22"/>
  <c r="Y932" i="22"/>
  <c r="AF932" i="22" s="1"/>
  <c r="W857" i="22"/>
  <c r="AD857" i="22" s="1"/>
  <c r="X824" i="22"/>
  <c r="AE824" i="22" s="1"/>
  <c r="W897" i="22"/>
  <c r="AD897" i="22" s="1"/>
  <c r="W833" i="22"/>
  <c r="AD833" i="22" s="1"/>
  <c r="X780" i="22"/>
  <c r="AE780" i="22" s="1"/>
  <c r="AB777" i="22"/>
  <c r="X755" i="22"/>
  <c r="AE755" i="22" s="1"/>
  <c r="U734" i="22"/>
  <c r="X845" i="22"/>
  <c r="AE845" i="22" s="1"/>
  <c r="Z796" i="22"/>
  <c r="AG796" i="22" s="1"/>
  <c r="U732" i="22"/>
  <c r="AB681" i="22"/>
  <c r="V866" i="22"/>
  <c r="AC866" i="22" s="1"/>
  <c r="W781" i="22"/>
  <c r="AD781" i="22" s="1"/>
  <c r="AB768" i="22"/>
  <c r="AB757" i="22"/>
  <c r="Z826" i="22"/>
  <c r="AG826" i="22" s="1"/>
  <c r="Z748" i="22"/>
  <c r="AG748" i="22" s="1"/>
  <c r="Y686" i="22"/>
  <c r="AF686" i="22" s="1"/>
  <c r="Y670" i="22"/>
  <c r="AF670" i="22" s="1"/>
  <c r="W849" i="22"/>
  <c r="AD849" i="22" s="1"/>
  <c r="V837" i="22"/>
  <c r="AC837" i="22" s="1"/>
  <c r="Z749" i="22"/>
  <c r="AG749" i="22" s="1"/>
  <c r="AB714" i="22"/>
  <c r="W829" i="22"/>
  <c r="AD829" i="22" s="1"/>
  <c r="AB808" i="22"/>
  <c r="Z741" i="22"/>
  <c r="AG741" i="22" s="1"/>
  <c r="AA716" i="22"/>
  <c r="AB645" i="22"/>
  <c r="X545" i="22"/>
  <c r="AE545" i="22" s="1"/>
  <c r="AB541" i="22"/>
  <c r="AB595" i="22"/>
  <c r="V691" i="22"/>
  <c r="AC691" i="22" s="1"/>
  <c r="V719" i="22"/>
  <c r="AC719" i="22" s="1"/>
  <c r="W663" i="22"/>
  <c r="AD663" i="22" s="1"/>
  <c r="W582" i="22"/>
  <c r="AD582" i="22" s="1"/>
  <c r="Z566" i="22"/>
  <c r="AG566" i="22" s="1"/>
  <c r="W494" i="22"/>
  <c r="AD494" i="22" s="1"/>
  <c r="Y707" i="22"/>
  <c r="AF707" i="22" s="1"/>
  <c r="W549" i="22"/>
  <c r="AD549" i="22" s="1"/>
  <c r="W502" i="22"/>
  <c r="AD502" i="22" s="1"/>
  <c r="Z687" i="22"/>
  <c r="AG687" i="22" s="1"/>
  <c r="U544" i="22"/>
  <c r="X588" i="22"/>
  <c r="AE588" i="22" s="1"/>
  <c r="X529" i="22"/>
  <c r="AE529" i="22" s="1"/>
  <c r="Z525" i="22"/>
  <c r="AG525" i="22" s="1"/>
  <c r="X503" i="22"/>
  <c r="AE503" i="22" s="1"/>
  <c r="V494" i="22"/>
  <c r="AC494" i="22" s="1"/>
  <c r="X471" i="22"/>
  <c r="AE471" i="22" s="1"/>
  <c r="V462" i="22"/>
  <c r="AC462" i="22" s="1"/>
  <c r="X662" i="22"/>
  <c r="AE662" i="22" s="1"/>
  <c r="U804" i="22"/>
  <c r="Z804" i="22"/>
  <c r="AG804" i="22" s="1"/>
  <c r="V580" i="22"/>
  <c r="AC580" i="22" s="1"/>
  <c r="U554" i="22"/>
  <c r="W507" i="22"/>
  <c r="AD507" i="22" s="1"/>
  <c r="U502" i="22"/>
  <c r="W491" i="22"/>
  <c r="AD491" i="22" s="1"/>
  <c r="U486" i="22"/>
  <c r="W475" i="22"/>
  <c r="AD475" i="22" s="1"/>
  <c r="U470" i="22"/>
  <c r="W459" i="22"/>
  <c r="AD459" i="22" s="1"/>
  <c r="U522" i="22"/>
  <c r="W520" i="22"/>
  <c r="AD520" i="22" s="1"/>
  <c r="AH488" i="22"/>
  <c r="AB1487" i="22"/>
  <c r="Y1448" i="22"/>
  <c r="AF1448" i="22" s="1"/>
  <c r="AB1443" i="22"/>
  <c r="AB1411" i="22"/>
  <c r="AH1411" i="22" s="1"/>
  <c r="AB1357" i="22"/>
  <c r="AB1362" i="22"/>
  <c r="AB1301" i="22"/>
  <c r="AB1336" i="22"/>
  <c r="U1320" i="22"/>
  <c r="AB1230" i="22"/>
  <c r="AB1171" i="22"/>
  <c r="AH1171" i="22" s="1"/>
  <c r="AA1171" i="22"/>
  <c r="AB1471" i="22"/>
  <c r="W1446" i="22"/>
  <c r="AD1446" i="22" s="1"/>
  <c r="U1461" i="22"/>
  <c r="AB1315" i="22"/>
  <c r="Y1344" i="22"/>
  <c r="AF1344" i="22" s="1"/>
  <c r="AB1318" i="22"/>
  <c r="X1521" i="22"/>
  <c r="AE1521" i="22" s="1"/>
  <c r="Z1508" i="22"/>
  <c r="AG1508" i="22" s="1"/>
  <c r="Z1518" i="22"/>
  <c r="AG1518" i="22" s="1"/>
  <c r="W1511" i="22"/>
  <c r="AD1511" i="22" s="1"/>
  <c r="X1520" i="22"/>
  <c r="AE1520" i="22" s="1"/>
  <c r="W1520" i="22"/>
  <c r="AD1520" i="22" s="1"/>
  <c r="W1488" i="22"/>
  <c r="AD1488" i="22" s="1"/>
  <c r="U1479" i="22"/>
  <c r="Y1509" i="22"/>
  <c r="AF1509" i="22" s="1"/>
  <c r="V1496" i="22"/>
  <c r="AC1496" i="22" s="1"/>
  <c r="X1474" i="22"/>
  <c r="AE1474" i="22" s="1"/>
  <c r="Y1477" i="22"/>
  <c r="AF1477" i="22" s="1"/>
  <c r="Y1480" i="22"/>
  <c r="AF1480" i="22" s="1"/>
  <c r="Z1476" i="22"/>
  <c r="AG1476" i="22" s="1"/>
  <c r="AB1460" i="22"/>
  <c r="U1469" i="22"/>
  <c r="Y1467" i="22"/>
  <c r="AF1467" i="22" s="1"/>
  <c r="U1458" i="22"/>
  <c r="U1450" i="22"/>
  <c r="U1442" i="22"/>
  <c r="AB1417" i="22"/>
  <c r="AA1417" i="22"/>
  <c r="X1419" i="22"/>
  <c r="AE1419" i="22" s="1"/>
  <c r="Y1447" i="22"/>
  <c r="AF1447" i="22" s="1"/>
  <c r="W1439" i="22"/>
  <c r="AD1439" i="22" s="1"/>
  <c r="U1414" i="22"/>
  <c r="Y1440" i="22"/>
  <c r="AF1440" i="22" s="1"/>
  <c r="U1436" i="22"/>
  <c r="V1419" i="22"/>
  <c r="AC1419" i="22" s="1"/>
  <c r="W1407" i="22"/>
  <c r="AD1407" i="22" s="1"/>
  <c r="X1433" i="22"/>
  <c r="AE1433" i="22" s="1"/>
  <c r="AB1416" i="22"/>
  <c r="AH1416" i="22" s="1"/>
  <c r="AA1416" i="22"/>
  <c r="V1387" i="22"/>
  <c r="AC1387" i="22" s="1"/>
  <c r="Y1391" i="22"/>
  <c r="AF1391" i="22" s="1"/>
  <c r="AD1400" i="22"/>
  <c r="Y1394" i="22"/>
  <c r="AF1394" i="22" s="1"/>
  <c r="Y1368" i="22"/>
  <c r="AF1368" i="22" s="1"/>
  <c r="V1347" i="22"/>
  <c r="AC1347" i="22" s="1"/>
  <c r="V1406" i="22"/>
  <c r="AC1406" i="22" s="1"/>
  <c r="V1395" i="22"/>
  <c r="AC1395" i="22" s="1"/>
  <c r="Z1385" i="22"/>
  <c r="AG1385" i="22" s="1"/>
  <c r="X1356" i="22"/>
  <c r="AE1356" i="22" s="1"/>
  <c r="V1348" i="22"/>
  <c r="AC1348" i="22" s="1"/>
  <c r="W1330" i="22"/>
  <c r="AD1330" i="22" s="1"/>
  <c r="X1329" i="22"/>
  <c r="AE1329" i="22" s="1"/>
  <c r="W1335" i="22"/>
  <c r="AD1335" i="22" s="1"/>
  <c r="AB1293" i="22"/>
  <c r="V1364" i="22"/>
  <c r="AC1364" i="22" s="1"/>
  <c r="V1302" i="22"/>
  <c r="AC1302" i="22" s="1"/>
  <c r="V1373" i="22"/>
  <c r="AC1373" i="22" s="1"/>
  <c r="Z1348" i="22"/>
  <c r="AG1348" i="22" s="1"/>
  <c r="Z1377" i="22"/>
  <c r="AG1377" i="22" s="1"/>
  <c r="W1340" i="22"/>
  <c r="AD1340" i="22" s="1"/>
  <c r="X1327" i="22"/>
  <c r="AE1327" i="22" s="1"/>
  <c r="Y1296" i="22"/>
  <c r="AF1296" i="22" s="1"/>
  <c r="W1384" i="22"/>
  <c r="AD1384" i="22" s="1"/>
  <c r="U1345" i="22"/>
  <c r="Y1324" i="22"/>
  <c r="AF1324" i="22" s="1"/>
  <c r="Y1312" i="22"/>
  <c r="AF1312" i="22" s="1"/>
  <c r="AB1291" i="22"/>
  <c r="Z1300" i="22"/>
  <c r="AG1300" i="22" s="1"/>
  <c r="Z1288" i="22"/>
  <c r="AG1288" i="22" s="1"/>
  <c r="U1257" i="22"/>
  <c r="AB1224" i="22"/>
  <c r="V1369" i="22"/>
  <c r="AC1369" i="22" s="1"/>
  <c r="Y1286" i="22"/>
  <c r="AF1286" i="22" s="1"/>
  <c r="Z1259" i="22"/>
  <c r="AG1259" i="22" s="1"/>
  <c r="X1270" i="22"/>
  <c r="AE1270" i="22" s="1"/>
  <c r="W1270" i="22"/>
  <c r="AD1270" i="22" s="1"/>
  <c r="X1222" i="22"/>
  <c r="AE1222" i="22" s="1"/>
  <c r="U1204" i="22"/>
  <c r="Z1278" i="22"/>
  <c r="AG1278" i="22" s="1"/>
  <c r="U1261" i="22"/>
  <c r="Y1339" i="22"/>
  <c r="AF1339" i="22" s="1"/>
  <c r="Z1316" i="22"/>
  <c r="AG1316" i="22" s="1"/>
  <c r="X1226" i="22"/>
  <c r="AE1226" i="22" s="1"/>
  <c r="U1215" i="22"/>
  <c r="U1247" i="22"/>
  <c r="X1245" i="22"/>
  <c r="AE1245" i="22" s="1"/>
  <c r="Y1221" i="22"/>
  <c r="AF1221" i="22" s="1"/>
  <c r="Z1203" i="22"/>
  <c r="AG1203" i="22" s="1"/>
  <c r="X1274" i="22"/>
  <c r="AE1274" i="22" s="1"/>
  <c r="W1241" i="22"/>
  <c r="AD1241" i="22" s="1"/>
  <c r="W1211" i="22"/>
  <c r="AD1211" i="22" s="1"/>
  <c r="W1172" i="22"/>
  <c r="AD1172" i="22" s="1"/>
  <c r="X1254" i="22"/>
  <c r="AE1254" i="22" s="1"/>
  <c r="Y1280" i="22"/>
  <c r="AF1280" i="22" s="1"/>
  <c r="V1205" i="22"/>
  <c r="AC1205" i="22" s="1"/>
  <c r="V1197" i="22"/>
  <c r="AC1197" i="22" s="1"/>
  <c r="Z1151" i="22"/>
  <c r="AG1151" i="22" s="1"/>
  <c r="Z1143" i="22"/>
  <c r="AG1143" i="22" s="1"/>
  <c r="W1219" i="22"/>
  <c r="AD1219" i="22" s="1"/>
  <c r="AB1165" i="22"/>
  <c r="Y1157" i="22"/>
  <c r="AF1157" i="22" s="1"/>
  <c r="U1149" i="22"/>
  <c r="V1231" i="22"/>
  <c r="AC1231" i="22" s="1"/>
  <c r="W1181" i="22"/>
  <c r="AD1181" i="22" s="1"/>
  <c r="Z1164" i="22"/>
  <c r="AG1164" i="22" s="1"/>
  <c r="X1269" i="22"/>
  <c r="AE1269" i="22" s="1"/>
  <c r="W1195" i="22"/>
  <c r="AD1195" i="22" s="1"/>
  <c r="V1190" i="22"/>
  <c r="AC1190" i="22" s="1"/>
  <c r="U1159" i="22"/>
  <c r="Z1139" i="22"/>
  <c r="AG1139" i="22" s="1"/>
  <c r="X1218" i="22"/>
  <c r="AE1218" i="22" s="1"/>
  <c r="V1168" i="22"/>
  <c r="AC1168" i="22" s="1"/>
  <c r="AB1101" i="22"/>
  <c r="W1115" i="22"/>
  <c r="AD1115" i="22" s="1"/>
  <c r="V1179" i="22"/>
  <c r="AC1179" i="22" s="1"/>
  <c r="V1174" i="22"/>
  <c r="AC1174" i="22" s="1"/>
  <c r="Z1126" i="22"/>
  <c r="AG1126" i="22" s="1"/>
  <c r="V1169" i="22"/>
  <c r="AC1169" i="22" s="1"/>
  <c r="U1127" i="22"/>
  <c r="U1115" i="22"/>
  <c r="Y1104" i="22"/>
  <c r="AF1104" i="22" s="1"/>
  <c r="W1095" i="22"/>
  <c r="AD1095" i="22" s="1"/>
  <c r="V1078" i="22"/>
  <c r="AC1078" i="22" s="1"/>
  <c r="U1032" i="22"/>
  <c r="AB1016" i="22"/>
  <c r="AH1016" i="22" s="1"/>
  <c r="AB1083" i="22"/>
  <c r="V1056" i="22"/>
  <c r="AC1056" i="22" s="1"/>
  <c r="W1030" i="22"/>
  <c r="AD1030" i="22" s="1"/>
  <c r="W1002" i="22"/>
  <c r="AD1002" i="22" s="1"/>
  <c r="W990" i="22"/>
  <c r="AD990" i="22" s="1"/>
  <c r="Y1042" i="22"/>
  <c r="AF1042" i="22" s="1"/>
  <c r="X1032" i="22"/>
  <c r="AE1032" i="22" s="1"/>
  <c r="U1015" i="22"/>
  <c r="V1092" i="22"/>
  <c r="AC1092" i="22" s="1"/>
  <c r="U1112" i="22"/>
  <c r="X1090" i="22"/>
  <c r="AE1090" i="22" s="1"/>
  <c r="W1090" i="22"/>
  <c r="AD1090" i="22" s="1"/>
  <c r="Y1022" i="22"/>
  <c r="AF1022" i="22" s="1"/>
  <c r="Z1004" i="22"/>
  <c r="AG1004" i="22" s="1"/>
  <c r="U999" i="22"/>
  <c r="W948" i="22"/>
  <c r="AD948" i="22" s="1"/>
  <c r="V1036" i="22"/>
  <c r="AC1036" i="22" s="1"/>
  <c r="Z975" i="22"/>
  <c r="AG975" i="22" s="1"/>
  <c r="X989" i="22"/>
  <c r="AE989" i="22" s="1"/>
  <c r="W936" i="22"/>
  <c r="AD936" i="22" s="1"/>
  <c r="AB913" i="22"/>
  <c r="Z988" i="22"/>
  <c r="AG988" i="22" s="1"/>
  <c r="Z902" i="22"/>
  <c r="AG902" i="22" s="1"/>
  <c r="V992" i="22"/>
  <c r="AC992" i="22" s="1"/>
  <c r="Z973" i="22"/>
  <c r="AG973" i="22" s="1"/>
  <c r="AA1035" i="22"/>
  <c r="U966" i="22"/>
  <c r="W944" i="22"/>
  <c r="AD944" i="22" s="1"/>
  <c r="X924" i="22"/>
  <c r="AE924" i="22" s="1"/>
  <c r="X918" i="22"/>
  <c r="AE918" i="22" s="1"/>
  <c r="U991" i="22"/>
  <c r="U995" i="22"/>
  <c r="Y900" i="22"/>
  <c r="AF900" i="22" s="1"/>
  <c r="V932" i="22"/>
  <c r="AC932" i="22" s="1"/>
  <c r="U857" i="22"/>
  <c r="X844" i="22"/>
  <c r="AE844" i="22" s="1"/>
  <c r="AB752" i="22"/>
  <c r="Z892" i="22"/>
  <c r="AG892" i="22" s="1"/>
  <c r="W884" i="22"/>
  <c r="AD884" i="22" s="1"/>
  <c r="U884" i="22"/>
  <c r="X872" i="22"/>
  <c r="AE872" i="22" s="1"/>
  <c r="U864" i="22"/>
  <c r="X897" i="22"/>
  <c r="AE897" i="22" s="1"/>
  <c r="U773" i="22"/>
  <c r="Z764" i="22"/>
  <c r="AG764" i="22" s="1"/>
  <c r="V751" i="22"/>
  <c r="AC751" i="22" s="1"/>
  <c r="V702" i="22"/>
  <c r="AC702" i="22" s="1"/>
  <c r="V796" i="22"/>
  <c r="AC796" i="22" s="1"/>
  <c r="AB673" i="22"/>
  <c r="X853" i="22"/>
  <c r="AE853" i="22" s="1"/>
  <c r="U736" i="22"/>
  <c r="AD630" i="22"/>
  <c r="Y598" i="22"/>
  <c r="AF598" i="22" s="1"/>
  <c r="W853" i="22"/>
  <c r="AD853" i="22" s="1"/>
  <c r="AB772" i="22"/>
  <c r="X841" i="22"/>
  <c r="AE841" i="22" s="1"/>
  <c r="X813" i="22"/>
  <c r="AE813" i="22" s="1"/>
  <c r="Y738" i="22"/>
  <c r="AF738" i="22" s="1"/>
  <c r="U726" i="22"/>
  <c r="Z710" i="22"/>
  <c r="AG710" i="22" s="1"/>
  <c r="U694" i="22"/>
  <c r="U807" i="22"/>
  <c r="Y800" i="22"/>
  <c r="AF800" i="22" s="1"/>
  <c r="Y737" i="22"/>
  <c r="AF737" i="22" s="1"/>
  <c r="X635" i="22"/>
  <c r="AE635" i="22" s="1"/>
  <c r="W842" i="22"/>
  <c r="AD842" i="22" s="1"/>
  <c r="U842" i="22"/>
  <c r="V807" i="22"/>
  <c r="AC807" i="22" s="1"/>
  <c r="W807" i="22"/>
  <c r="AD807" i="22" s="1"/>
  <c r="W722" i="22"/>
  <c r="AD722" i="22" s="1"/>
  <c r="W706" i="22"/>
  <c r="AD706" i="22" s="1"/>
  <c r="W690" i="22"/>
  <c r="AD690" i="22" s="1"/>
  <c r="X795" i="22"/>
  <c r="AE795" i="22" s="1"/>
  <c r="Z834" i="22"/>
  <c r="AG834" i="22" s="1"/>
  <c r="AA676" i="22"/>
  <c r="AB676" i="22"/>
  <c r="AH676" i="22" s="1"/>
  <c r="W671" i="22"/>
  <c r="AD671" i="22" s="1"/>
  <c r="AB568" i="22"/>
  <c r="X803" i="22"/>
  <c r="AE803" i="22" s="1"/>
  <c r="AB684" i="22"/>
  <c r="W679" i="22"/>
  <c r="AD679" i="22" s="1"/>
  <c r="Z578" i="22"/>
  <c r="AG578" i="22" s="1"/>
  <c r="V699" i="22"/>
  <c r="AC699" i="22" s="1"/>
  <c r="U627" i="22"/>
  <c r="X574" i="22"/>
  <c r="AE574" i="22" s="1"/>
  <c r="Y572" i="22"/>
  <c r="AF572" i="22" s="1"/>
  <c r="Y539" i="22"/>
  <c r="AF539" i="22" s="1"/>
  <c r="Z580" i="22"/>
  <c r="AG580" i="22" s="1"/>
  <c r="AB756" i="22"/>
  <c r="Y663" i="22"/>
  <c r="AF663" i="22" s="1"/>
  <c r="Z640" i="22"/>
  <c r="AG640" i="22" s="1"/>
  <c r="X613" i="22"/>
  <c r="AE613" i="22" s="1"/>
  <c r="X604" i="22"/>
  <c r="AE604" i="22" s="1"/>
  <c r="W514" i="22"/>
  <c r="Z503" i="22"/>
  <c r="AG503" i="22" s="1"/>
  <c r="Y703" i="22"/>
  <c r="AF703" i="22" s="1"/>
  <c r="U589" i="22"/>
  <c r="Y573" i="22"/>
  <c r="AF573" i="22" s="1"/>
  <c r="W462" i="22"/>
  <c r="AD462" i="22" s="1"/>
  <c r="U564" i="22"/>
  <c r="W727" i="22"/>
  <c r="AD727" i="22" s="1"/>
  <c r="V695" i="22"/>
  <c r="AC695" i="22" s="1"/>
  <c r="Y580" i="22"/>
  <c r="AF580" i="22" s="1"/>
  <c r="W572" i="22"/>
  <c r="AD572" i="22" s="1"/>
  <c r="W569" i="22"/>
  <c r="AD569" i="22" s="1"/>
  <c r="U562" i="22"/>
  <c r="X547" i="22"/>
  <c r="AE547" i="22" s="1"/>
  <c r="W513" i="22"/>
  <c r="AD513" i="22" s="1"/>
  <c r="X491" i="22"/>
  <c r="AE491" i="22" s="1"/>
  <c r="V482" i="22"/>
  <c r="AC482" i="22" s="1"/>
  <c r="X459" i="22"/>
  <c r="AE459" i="22" s="1"/>
  <c r="V662" i="22"/>
  <c r="AC662" i="22" s="1"/>
  <c r="W525" i="22"/>
  <c r="AD525" i="22" s="1"/>
  <c r="V804" i="22"/>
  <c r="AC804" i="22" s="1"/>
  <c r="V537" i="22"/>
  <c r="AC537" i="22" s="1"/>
  <c r="V643" i="22"/>
  <c r="AC643" i="22" s="1"/>
  <c r="U611" i="22"/>
  <c r="W611" i="22"/>
  <c r="AD611" i="22" s="1"/>
  <c r="U600" i="22"/>
  <c r="X550" i="22"/>
  <c r="AE550" i="22" s="1"/>
  <c r="Y528" i="22"/>
  <c r="AF528" i="22" s="1"/>
  <c r="V784" i="22"/>
  <c r="AC784" i="22" s="1"/>
  <c r="X532" i="22"/>
  <c r="AE532" i="22" s="1"/>
  <c r="X521" i="22"/>
  <c r="AE521" i="22" s="1"/>
  <c r="V515" i="22"/>
  <c r="AC515" i="22" s="1"/>
  <c r="AH540" i="22"/>
  <c r="AH480" i="22"/>
  <c r="W1512" i="22"/>
  <c r="AD1512" i="22" s="1"/>
  <c r="Y1513" i="22"/>
  <c r="AF1513" i="22" s="1"/>
  <c r="Y1521" i="22"/>
  <c r="AF1521" i="22" s="1"/>
  <c r="U1475" i="22"/>
  <c r="X1515" i="22"/>
  <c r="AE1515" i="22" s="1"/>
  <c r="X1503" i="22"/>
  <c r="AE1503" i="22" s="1"/>
  <c r="W1522" i="22"/>
  <c r="AD1522" i="22" s="1"/>
  <c r="Z1480" i="22"/>
  <c r="AG1480" i="22" s="1"/>
  <c r="U1472" i="22"/>
  <c r="X1484" i="22"/>
  <c r="AE1484" i="22" s="1"/>
  <c r="Y1495" i="22"/>
  <c r="AF1495" i="22" s="1"/>
  <c r="U1468" i="22"/>
  <c r="U1482" i="22"/>
  <c r="U1470" i="22"/>
  <c r="W1460" i="22"/>
  <c r="AD1460" i="22" s="1"/>
  <c r="U1457" i="22"/>
  <c r="U1449" i="22"/>
  <c r="U1441" i="22"/>
  <c r="X1459" i="22"/>
  <c r="AE1459" i="22" s="1"/>
  <c r="Z1452" i="22"/>
  <c r="AG1452" i="22" s="1"/>
  <c r="Z1444" i="22"/>
  <c r="AG1444" i="22" s="1"/>
  <c r="X1455" i="22"/>
  <c r="AE1455" i="22" s="1"/>
  <c r="Z1451" i="22"/>
  <c r="AG1451" i="22" s="1"/>
  <c r="W1435" i="22"/>
  <c r="AD1435" i="22" s="1"/>
  <c r="Y1432" i="22"/>
  <c r="AF1432" i="22" s="1"/>
  <c r="V1461" i="22"/>
  <c r="AC1461" i="22" s="1"/>
  <c r="Y1422" i="22"/>
  <c r="AF1422" i="22" s="1"/>
  <c r="V1405" i="22"/>
  <c r="AC1405" i="22" s="1"/>
  <c r="U1424" i="22"/>
  <c r="Y1433" i="22"/>
  <c r="AF1433" i="22" s="1"/>
  <c r="AB1383" i="22"/>
  <c r="Z1398" i="22"/>
  <c r="AG1398" i="22" s="1"/>
  <c r="U1391" i="22"/>
  <c r="AB1382" i="22"/>
  <c r="Y1390" i="22"/>
  <c r="AF1390" i="22" s="1"/>
  <c r="W1385" i="22"/>
  <c r="AD1385" i="22" s="1"/>
  <c r="U1399" i="22"/>
  <c r="AB1346" i="22"/>
  <c r="W1409" i="22"/>
  <c r="AD1409" i="22" s="1"/>
  <c r="X1402" i="22"/>
  <c r="AE1402" i="22" s="1"/>
  <c r="V1380" i="22"/>
  <c r="AC1380" i="22" s="1"/>
  <c r="X1376" i="22"/>
  <c r="AE1376" i="22" s="1"/>
  <c r="Y1363" i="22"/>
  <c r="AF1363" i="22" s="1"/>
  <c r="V1343" i="22"/>
  <c r="AC1343" i="22" s="1"/>
  <c r="W1395" i="22"/>
  <c r="AD1395" i="22" s="1"/>
  <c r="W1367" i="22"/>
  <c r="AD1367" i="22" s="1"/>
  <c r="X1357" i="22"/>
  <c r="AE1357" i="22" s="1"/>
  <c r="Y1358" i="22"/>
  <c r="AF1358" i="22" s="1"/>
  <c r="Z1372" i="22"/>
  <c r="AG1372" i="22" s="1"/>
  <c r="AB1321" i="22"/>
  <c r="AB1289" i="22"/>
  <c r="W1364" i="22"/>
  <c r="AD1364" i="22" s="1"/>
  <c r="W1359" i="22"/>
  <c r="AD1359" i="22" s="1"/>
  <c r="W1358" i="22"/>
  <c r="AD1358" i="22" s="1"/>
  <c r="Y1355" i="22"/>
  <c r="AF1355" i="22" s="1"/>
  <c r="U1337" i="22"/>
  <c r="V1377" i="22"/>
  <c r="AC1377" i="22" s="1"/>
  <c r="Y1284" i="22"/>
  <c r="AF1284" i="22" s="1"/>
  <c r="Y1276" i="22"/>
  <c r="AF1276" i="22" s="1"/>
  <c r="V1345" i="22"/>
  <c r="AC1345" i="22" s="1"/>
  <c r="V1250" i="22"/>
  <c r="AB1304" i="22"/>
  <c r="X1344" i="22"/>
  <c r="AE1344" i="22" s="1"/>
  <c r="X1312" i="22"/>
  <c r="AE1312" i="22" s="1"/>
  <c r="AB1279" i="22"/>
  <c r="W1369" i="22"/>
  <c r="AD1369" i="22" s="1"/>
  <c r="W1286" i="22"/>
  <c r="AD1286" i="22" s="1"/>
  <c r="U1259" i="22"/>
  <c r="W1268" i="22"/>
  <c r="AD1268" i="22" s="1"/>
  <c r="Y1270" i="22"/>
  <c r="AF1270" i="22" s="1"/>
  <c r="X1230" i="22"/>
  <c r="AE1230" i="22" s="1"/>
  <c r="U1200" i="22"/>
  <c r="Z1339" i="22"/>
  <c r="AG1339" i="22" s="1"/>
  <c r="V1316" i="22"/>
  <c r="AC1316" i="22" s="1"/>
  <c r="Z1277" i="22"/>
  <c r="AG1277" i="22" s="1"/>
  <c r="Z1281" i="22"/>
  <c r="AG1281" i="22" s="1"/>
  <c r="U1241" i="22"/>
  <c r="AB1214" i="22"/>
  <c r="W1201" i="22"/>
  <c r="AD1201" i="22" s="1"/>
  <c r="AB1199" i="22"/>
  <c r="Y1183" i="22"/>
  <c r="AF1183" i="22" s="1"/>
  <c r="Y1265" i="22"/>
  <c r="AF1265" i="22" s="1"/>
  <c r="V1247" i="22"/>
  <c r="AC1247" i="22" s="1"/>
  <c r="W1267" i="22"/>
  <c r="AD1267" i="22" s="1"/>
  <c r="W1233" i="22"/>
  <c r="AD1233" i="22" s="1"/>
  <c r="X1189" i="22"/>
  <c r="AE1189" i="22" s="1"/>
  <c r="Z1308" i="22"/>
  <c r="AG1308" i="22" s="1"/>
  <c r="Y1254" i="22"/>
  <c r="AF1254" i="22" s="1"/>
  <c r="W1254" i="22"/>
  <c r="AD1254" i="22" s="1"/>
  <c r="Z1198" i="22"/>
  <c r="AG1198" i="22" s="1"/>
  <c r="Z1182" i="22"/>
  <c r="AG1182" i="22" s="1"/>
  <c r="Z1282" i="22"/>
  <c r="AG1282" i="22" s="1"/>
  <c r="W1280" i="22"/>
  <c r="AD1280" i="22" s="1"/>
  <c r="W1209" i="22"/>
  <c r="AD1209" i="22" s="1"/>
  <c r="AB1207" i="22"/>
  <c r="W1217" i="22"/>
  <c r="AD1217" i="22" s="1"/>
  <c r="V1203" i="22"/>
  <c r="AC1203" i="22" s="1"/>
  <c r="Z1206" i="22"/>
  <c r="AG1206" i="22" s="1"/>
  <c r="AB1173" i="22"/>
  <c r="Z1197" i="22"/>
  <c r="AG1197" i="22" s="1"/>
  <c r="W1165" i="22"/>
  <c r="AD1165" i="22" s="1"/>
  <c r="W1156" i="22"/>
  <c r="U1137" i="22"/>
  <c r="Y1167" i="22"/>
  <c r="AF1167" i="22" s="1"/>
  <c r="U1164" i="22"/>
  <c r="W1160" i="22"/>
  <c r="AD1160" i="22" s="1"/>
  <c r="W1190" i="22"/>
  <c r="AD1190" i="22" s="1"/>
  <c r="AB1143" i="22"/>
  <c r="U1218" i="22"/>
  <c r="Y1168" i="22"/>
  <c r="AF1168" i="22" s="1"/>
  <c r="U1168" i="22"/>
  <c r="Y1123" i="22"/>
  <c r="AF1123" i="22" s="1"/>
  <c r="AB1097" i="22"/>
  <c r="W1179" i="22"/>
  <c r="AD1179" i="22" s="1"/>
  <c r="W1174" i="22"/>
  <c r="AD1174" i="22" s="1"/>
  <c r="W1118" i="22"/>
  <c r="AD1118" i="22" s="1"/>
  <c r="Z1138" i="22"/>
  <c r="AG1138" i="22" s="1"/>
  <c r="W1099" i="22"/>
  <c r="AD1099" i="22" s="1"/>
  <c r="W1213" i="22"/>
  <c r="AD1213" i="22" s="1"/>
  <c r="U1085" i="22"/>
  <c r="AB1049" i="22"/>
  <c r="AH1049" i="22" s="1"/>
  <c r="AA1049" i="22"/>
  <c r="V1074" i="22"/>
  <c r="AC1074" i="22" s="1"/>
  <c r="U1040" i="22"/>
  <c r="V1121" i="22"/>
  <c r="AC1121" i="22" s="1"/>
  <c r="V1102" i="22"/>
  <c r="AC1102" i="22" s="1"/>
  <c r="X1102" i="22"/>
  <c r="AE1102" i="22" s="1"/>
  <c r="Z1080" i="22"/>
  <c r="AG1080" i="22" s="1"/>
  <c r="Z1048" i="22"/>
  <c r="AG1048" i="22" s="1"/>
  <c r="X1015" i="22"/>
  <c r="AE1015" i="22" s="1"/>
  <c r="W1046" i="22"/>
  <c r="AD1046" i="22" s="1"/>
  <c r="X1037" i="22"/>
  <c r="AE1037" i="22" s="1"/>
  <c r="AA1024" i="22"/>
  <c r="W1015" i="22"/>
  <c r="AD1015" i="22" s="1"/>
  <c r="AB1012" i="22"/>
  <c r="Z1142" i="22"/>
  <c r="AG1142" i="22" s="1"/>
  <c r="Y1040" i="22"/>
  <c r="AF1040" i="22" s="1"/>
  <c r="X1014" i="22"/>
  <c r="AE1014" i="22" s="1"/>
  <c r="AB1048" i="22"/>
  <c r="AA1067" i="22"/>
  <c r="X1023" i="22"/>
  <c r="AE1023" i="22" s="1"/>
  <c r="Y1023" i="22"/>
  <c r="AF1023" i="22" s="1"/>
  <c r="U956" i="22"/>
  <c r="V1003" i="22"/>
  <c r="AC1003" i="22" s="1"/>
  <c r="W974" i="22"/>
  <c r="AD974" i="22" s="1"/>
  <c r="W965" i="22"/>
  <c r="AD965" i="22" s="1"/>
  <c r="Y958" i="22"/>
  <c r="AF958" i="22" s="1"/>
  <c r="Y1028" i="22"/>
  <c r="AF1028" i="22" s="1"/>
  <c r="Y983" i="22"/>
  <c r="AF983" i="22" s="1"/>
  <c r="U976" i="22"/>
  <c r="U960" i="22"/>
  <c r="Y942" i="22"/>
  <c r="AF942" i="22" s="1"/>
  <c r="U1028" i="22"/>
  <c r="U1019" i="22"/>
  <c r="X1003" i="22"/>
  <c r="AE1003" i="22" s="1"/>
  <c r="Z1000" i="22"/>
  <c r="AG1000" i="22" s="1"/>
  <c r="U993" i="22"/>
  <c r="W989" i="22"/>
  <c r="AD989" i="22" s="1"/>
  <c r="Y985" i="22"/>
  <c r="AF985" i="22" s="1"/>
  <c r="Y946" i="22"/>
  <c r="AF946" i="22" s="1"/>
  <c r="AB925" i="22"/>
  <c r="AH925" i="22" s="1"/>
  <c r="AA925" i="22"/>
  <c r="Y992" i="22"/>
  <c r="AF992" i="22" s="1"/>
  <c r="Y920" i="22"/>
  <c r="AF920" i="22" s="1"/>
  <c r="Y973" i="22"/>
  <c r="AF973" i="22" s="1"/>
  <c r="V996" i="22"/>
  <c r="AC996" i="22" s="1"/>
  <c r="U996" i="22"/>
  <c r="U951" i="22"/>
  <c r="U918" i="22"/>
  <c r="AB893" i="22"/>
  <c r="Y901" i="22"/>
  <c r="AF901" i="22" s="1"/>
  <c r="U957" i="22"/>
  <c r="U888" i="22"/>
  <c r="AB900" i="22"/>
  <c r="AB880" i="22"/>
  <c r="AB838" i="22"/>
  <c r="V943" i="22"/>
  <c r="AC943" i="22" s="1"/>
  <c r="U870" i="22"/>
  <c r="AB825" i="22"/>
  <c r="AH825" i="22" s="1"/>
  <c r="AA825" i="22"/>
  <c r="AB878" i="22"/>
  <c r="Y876" i="22"/>
  <c r="AF876" i="22" s="1"/>
  <c r="W932" i="22"/>
  <c r="AD932" i="22" s="1"/>
  <c r="Z932" i="22"/>
  <c r="AG932" i="22" s="1"/>
  <c r="X982" i="22"/>
  <c r="AE982" i="22" s="1"/>
  <c r="AB797" i="22"/>
  <c r="Y882" i="22"/>
  <c r="AF882" i="22" s="1"/>
  <c r="Z824" i="22"/>
  <c r="AG824" i="22" s="1"/>
  <c r="W792" i="22"/>
  <c r="AD792" i="22" s="1"/>
  <c r="W791" i="22"/>
  <c r="AD791" i="22" s="1"/>
  <c r="V864" i="22"/>
  <c r="AC864" i="22" s="1"/>
  <c r="AB820" i="22"/>
  <c r="U793" i="22"/>
  <c r="Y874" i="22"/>
  <c r="AF874" i="22" s="1"/>
  <c r="Y909" i="22"/>
  <c r="AF909" i="22" s="1"/>
  <c r="AB801" i="22"/>
  <c r="U898" i="22"/>
  <c r="Y833" i="22"/>
  <c r="AF833" i="22" s="1"/>
  <c r="Y785" i="22"/>
  <c r="AF785" i="22" s="1"/>
  <c r="W780" i="22"/>
  <c r="AD780" i="22" s="1"/>
  <c r="V771" i="22"/>
  <c r="AC771" i="22" s="1"/>
  <c r="V755" i="22"/>
  <c r="AC755" i="22" s="1"/>
  <c r="W672" i="22"/>
  <c r="AD672" i="22" s="1"/>
  <c r="AB650" i="22"/>
  <c r="AH650" i="22" s="1"/>
  <c r="AA650" i="22"/>
  <c r="AB634" i="22"/>
  <c r="AH634" i="22" s="1"/>
  <c r="U845" i="22"/>
  <c r="X796" i="22"/>
  <c r="AE796" i="22" s="1"/>
  <c r="AB649" i="22"/>
  <c r="U621" i="22"/>
  <c r="Y826" i="22"/>
  <c r="AF826" i="22" s="1"/>
  <c r="U779" i="22"/>
  <c r="X748" i="22"/>
  <c r="AE748" i="22" s="1"/>
  <c r="X910" i="22"/>
  <c r="AE910" i="22" s="1"/>
  <c r="Y849" i="22"/>
  <c r="AF849" i="22" s="1"/>
  <c r="AB800" i="22"/>
  <c r="Z722" i="22"/>
  <c r="AG722" i="22" s="1"/>
  <c r="X714" i="22"/>
  <c r="AE714" i="22" s="1"/>
  <c r="U706" i="22"/>
  <c r="Z690" i="22"/>
  <c r="AG690" i="22" s="1"/>
  <c r="V842" i="22"/>
  <c r="AC842" i="22" s="1"/>
  <c r="W799" i="22"/>
  <c r="AD799" i="22" s="1"/>
  <c r="W616" i="22"/>
  <c r="AD616" i="22" s="1"/>
  <c r="X807" i="22"/>
  <c r="AE807" i="22" s="1"/>
  <c r="V741" i="22"/>
  <c r="AC741" i="22" s="1"/>
  <c r="Y736" i="22"/>
  <c r="AF736" i="22" s="1"/>
  <c r="Y811" i="22"/>
  <c r="AF811" i="22" s="1"/>
  <c r="Y642" i="22"/>
  <c r="AF642" i="22" s="1"/>
  <c r="U625" i="22"/>
  <c r="U622" i="22"/>
  <c r="V834" i="22"/>
  <c r="AC834" i="22" s="1"/>
  <c r="V671" i="22"/>
  <c r="AC671" i="22" s="1"/>
  <c r="U623" i="22"/>
  <c r="Z601" i="22"/>
  <c r="AG601" i="22" s="1"/>
  <c r="W608" i="22"/>
  <c r="AD608" i="22" s="1"/>
  <c r="V679" i="22"/>
  <c r="AC679" i="22" s="1"/>
  <c r="W538" i="22"/>
  <c r="Z605" i="22"/>
  <c r="AG605" i="22" s="1"/>
  <c r="X699" i="22"/>
  <c r="AE699" i="22" s="1"/>
  <c r="Y586" i="22"/>
  <c r="AF586" i="22" s="1"/>
  <c r="Z550" i="22"/>
  <c r="AG550" i="22" s="1"/>
  <c r="V479" i="22"/>
  <c r="AC479" i="22" s="1"/>
  <c r="Y691" i="22"/>
  <c r="AF691" i="22" s="1"/>
  <c r="V756" i="22"/>
  <c r="AC756" i="22" s="1"/>
  <c r="Y719" i="22"/>
  <c r="AF719" i="22" s="1"/>
  <c r="Z663" i="22"/>
  <c r="AG663" i="22" s="1"/>
  <c r="V613" i="22"/>
  <c r="AC613" i="22" s="1"/>
  <c r="V604" i="22"/>
  <c r="AC604" i="22" s="1"/>
  <c r="Z479" i="22"/>
  <c r="AG479" i="22" s="1"/>
  <c r="Z463" i="22"/>
  <c r="AG463" i="22" s="1"/>
  <c r="W490" i="22"/>
  <c r="AD490" i="22" s="1"/>
  <c r="W470" i="22"/>
  <c r="AD470" i="22" s="1"/>
  <c r="V487" i="22"/>
  <c r="AC487" i="22" s="1"/>
  <c r="Z585" i="22"/>
  <c r="AG585" i="22" s="1"/>
  <c r="X526" i="22"/>
  <c r="AE526" i="22" s="1"/>
  <c r="W498" i="22"/>
  <c r="AD498" i="22" s="1"/>
  <c r="W723" i="22"/>
  <c r="AD723" i="22" s="1"/>
  <c r="AH644" i="22"/>
  <c r="Y629" i="22"/>
  <c r="AF629" i="22" s="1"/>
  <c r="W528" i="22"/>
  <c r="AD528" i="22" s="1"/>
  <c r="U727" i="22"/>
  <c r="X695" i="22"/>
  <c r="AE695" i="22" s="1"/>
  <c r="V636" i="22"/>
  <c r="AC636" i="22" s="1"/>
  <c r="W529" i="22"/>
  <c r="AD529" i="22" s="1"/>
  <c r="Z522" i="22"/>
  <c r="AG522" i="22" s="1"/>
  <c r="X511" i="22"/>
  <c r="AE511" i="22" s="1"/>
  <c r="V502" i="22"/>
  <c r="AC502" i="22" s="1"/>
  <c r="X479" i="22"/>
  <c r="AE479" i="22" s="1"/>
  <c r="V470" i="22"/>
  <c r="AC470" i="22" s="1"/>
  <c r="W556" i="22"/>
  <c r="AD556" i="22" s="1"/>
  <c r="Z624" i="22"/>
  <c r="AG624" i="22" s="1"/>
  <c r="AB539" i="22"/>
  <c r="W511" i="22"/>
  <c r="AD511" i="22" s="1"/>
  <c r="U506" i="22"/>
  <c r="W495" i="22"/>
  <c r="AD495" i="22" s="1"/>
  <c r="U490" i="22"/>
  <c r="W479" i="22"/>
  <c r="AD479" i="22" s="1"/>
  <c r="W463" i="22"/>
  <c r="AD463" i="22" s="1"/>
  <c r="W711" i="22"/>
  <c r="AD711" i="22" s="1"/>
  <c r="Z561" i="22"/>
  <c r="AG561" i="22" s="1"/>
  <c r="E33" i="5"/>
  <c r="E53" i="5" s="1"/>
  <c r="E32" i="5"/>
  <c r="E52" i="5" s="1"/>
  <c r="A1" i="5"/>
  <c r="X514" i="10" l="1"/>
  <c r="S514" i="10"/>
  <c r="X1474" i="10"/>
  <c r="X538" i="10"/>
  <c r="S538" i="10"/>
  <c r="X449" i="10"/>
  <c r="S974" i="10"/>
  <c r="X974" i="10"/>
  <c r="S750" i="10"/>
  <c r="X750" i="10"/>
  <c r="S737" i="10"/>
  <c r="X737" i="10"/>
  <c r="X454" i="10"/>
  <c r="S454" i="10"/>
  <c r="X1284" i="10"/>
  <c r="X1069" i="10"/>
  <c r="X1214" i="10"/>
  <c r="S1284" i="10"/>
  <c r="X735" i="10"/>
  <c r="S735" i="10"/>
  <c r="S865" i="10"/>
  <c r="X865" i="10"/>
  <c r="S926" i="10"/>
  <c r="X926" i="10"/>
  <c r="S1389" i="10"/>
  <c r="X1389" i="10"/>
  <c r="S941" i="10"/>
  <c r="X941" i="10"/>
  <c r="S1240" i="10"/>
  <c r="S1404" i="10"/>
  <c r="X582" i="10"/>
  <c r="X1117" i="10"/>
  <c r="S1117" i="10"/>
  <c r="X1225" i="10"/>
  <c r="S539" i="10"/>
  <c r="S618" i="10"/>
  <c r="S1225" i="10"/>
  <c r="X1094" i="10"/>
  <c r="X1518" i="10"/>
  <c r="S1518" i="10"/>
  <c r="S772" i="10"/>
  <c r="X772" i="10"/>
  <c r="S560" i="10"/>
  <c r="X560" i="10"/>
  <c r="S1508" i="10"/>
  <c r="X1508" i="10"/>
  <c r="S456" i="10"/>
  <c r="X456" i="10"/>
  <c r="S495" i="10"/>
  <c r="X495" i="10"/>
  <c r="S436" i="10"/>
  <c r="X436" i="10"/>
  <c r="S1446" i="10"/>
  <c r="X1446" i="10"/>
  <c r="S1481" i="10"/>
  <c r="X1481" i="10"/>
  <c r="S1333" i="10"/>
  <c r="X1333" i="10"/>
  <c r="X1519" i="10"/>
  <c r="S1519" i="10"/>
  <c r="X934" i="10"/>
  <c r="S934" i="10"/>
  <c r="X1308" i="10"/>
  <c r="S1308" i="10"/>
  <c r="S541" i="10"/>
  <c r="X541" i="10"/>
  <c r="X1136" i="10"/>
  <c r="S1136" i="10"/>
  <c r="X604" i="10"/>
  <c r="S604" i="10"/>
  <c r="S1043" i="10"/>
  <c r="X1043" i="10"/>
  <c r="S1115" i="10"/>
  <c r="X1115" i="10"/>
  <c r="S619" i="10"/>
  <c r="X619" i="10"/>
  <c r="X768" i="10"/>
  <c r="S768" i="10"/>
  <c r="X1061" i="10"/>
  <c r="S1061" i="10"/>
  <c r="X966" i="10"/>
  <c r="S966" i="10"/>
  <c r="X742" i="10"/>
  <c r="S742" i="10"/>
  <c r="X1108" i="10"/>
  <c r="S1108" i="10"/>
  <c r="S598" i="10"/>
  <c r="X598" i="10"/>
  <c r="X953" i="10"/>
  <c r="S953" i="10"/>
  <c r="X692" i="10"/>
  <c r="S692" i="10"/>
  <c r="X597" i="10"/>
  <c r="S597" i="10"/>
  <c r="S770" i="10"/>
  <c r="X770" i="10"/>
  <c r="X611" i="10"/>
  <c r="S611" i="10"/>
  <c r="X599" i="10"/>
  <c r="S599" i="10"/>
  <c r="X1250" i="10"/>
  <c r="S1250" i="10"/>
  <c r="S1002" i="10"/>
  <c r="X1002" i="10"/>
  <c r="S671" i="10"/>
  <c r="X671" i="10"/>
  <c r="X487" i="10"/>
  <c r="S487" i="10"/>
  <c r="S1001" i="10"/>
  <c r="X1001" i="10"/>
  <c r="S1436" i="10"/>
  <c r="X1436" i="10"/>
  <c r="X862" i="10"/>
  <c r="S862" i="10"/>
  <c r="S1241" i="10"/>
  <c r="X1241" i="10"/>
  <c r="X1327" i="10"/>
  <c r="S1327" i="10"/>
  <c r="X1247" i="10"/>
  <c r="S1247" i="10"/>
  <c r="X815" i="10"/>
  <c r="S815" i="10"/>
  <c r="S830" i="10"/>
  <c r="X830" i="10"/>
  <c r="X1133" i="10"/>
  <c r="S1133" i="10"/>
  <c r="S645" i="10"/>
  <c r="X645" i="10"/>
  <c r="S525" i="10"/>
  <c r="X525" i="10"/>
  <c r="S1219" i="10"/>
  <c r="X1219" i="10"/>
  <c r="S507" i="10"/>
  <c r="X507" i="10"/>
  <c r="X465" i="10"/>
  <c r="S465" i="10"/>
  <c r="S1104" i="10"/>
  <c r="X1104" i="10"/>
  <c r="X688" i="10"/>
  <c r="S688" i="10"/>
  <c r="S516" i="10"/>
  <c r="X516" i="10"/>
  <c r="X1156" i="10"/>
  <c r="S1156" i="10"/>
  <c r="X1210" i="10"/>
  <c r="S1210" i="10"/>
  <c r="X1050" i="10"/>
  <c r="S1050" i="10"/>
  <c r="X850" i="10"/>
  <c r="S850" i="10"/>
  <c r="X545" i="10"/>
  <c r="S545" i="10"/>
  <c r="X601" i="10"/>
  <c r="S601" i="10"/>
  <c r="X1067" i="10"/>
  <c r="S1067" i="10"/>
  <c r="S552" i="10"/>
  <c r="X552" i="10"/>
  <c r="X679" i="10"/>
  <c r="S679" i="10"/>
  <c r="X527" i="10"/>
  <c r="S527" i="10"/>
  <c r="X1037" i="10"/>
  <c r="S1037" i="10"/>
  <c r="S1511" i="10"/>
  <c r="X1511" i="10"/>
  <c r="X1291" i="10"/>
  <c r="S1291" i="10"/>
  <c r="S1086" i="10"/>
  <c r="X1086" i="10"/>
  <c r="X1292" i="10"/>
  <c r="S1292" i="10"/>
  <c r="X812" i="10"/>
  <c r="S812" i="10"/>
  <c r="X676" i="10"/>
  <c r="S676" i="10"/>
  <c r="X1330" i="10"/>
  <c r="S1330" i="10"/>
  <c r="S515" i="10"/>
  <c r="X515" i="10"/>
  <c r="S983" i="10"/>
  <c r="X983" i="10"/>
  <c r="S1246" i="10"/>
  <c r="X1246" i="10"/>
  <c r="S1114" i="10"/>
  <c r="X1114" i="10"/>
  <c r="X922" i="10"/>
  <c r="S922" i="10"/>
  <c r="S866" i="10"/>
  <c r="X866" i="10"/>
  <c r="X450" i="10"/>
  <c r="S450" i="10"/>
  <c r="X1049" i="10"/>
  <c r="S1049" i="10"/>
  <c r="S483" i="10"/>
  <c r="X483" i="10"/>
  <c r="S497" i="10"/>
  <c r="X497" i="10"/>
  <c r="S726" i="10"/>
  <c r="X726" i="10"/>
  <c r="S916" i="10"/>
  <c r="X916" i="10"/>
  <c r="S1109" i="10"/>
  <c r="X1109" i="10"/>
  <c r="X1195" i="10"/>
  <c r="S1195" i="10"/>
  <c r="S1174" i="10"/>
  <c r="X1174" i="10"/>
  <c r="S1314" i="10"/>
  <c r="X1314" i="10"/>
  <c r="S1218" i="10"/>
  <c r="X1218" i="10"/>
  <c r="S978" i="10"/>
  <c r="X978" i="10"/>
  <c r="X674" i="10"/>
  <c r="S674" i="10"/>
  <c r="S1249" i="10"/>
  <c r="X1249" i="10"/>
  <c r="X816" i="10"/>
  <c r="S816" i="10"/>
  <c r="S1303" i="10"/>
  <c r="X1303" i="10"/>
  <c r="S919" i="10"/>
  <c r="X919" i="10"/>
  <c r="X997" i="10"/>
  <c r="S997" i="10"/>
  <c r="S445" i="10"/>
  <c r="X445" i="10"/>
  <c r="X1041" i="10"/>
  <c r="S1041" i="10"/>
  <c r="S518" i="10"/>
  <c r="X518" i="10"/>
  <c r="S644" i="10"/>
  <c r="X644" i="10"/>
  <c r="X1387" i="10"/>
  <c r="S1387" i="10"/>
  <c r="S917" i="10"/>
  <c r="X917" i="10"/>
  <c r="S654" i="10"/>
  <c r="X654" i="10"/>
  <c r="S1503" i="10"/>
  <c r="X1503" i="10"/>
  <c r="S1283" i="10"/>
  <c r="X1283" i="10"/>
  <c r="S1080" i="10"/>
  <c r="X1080" i="10"/>
  <c r="S661" i="10"/>
  <c r="X661" i="10"/>
  <c r="S1388" i="10"/>
  <c r="X1388" i="10"/>
  <c r="S996" i="10"/>
  <c r="X996" i="10"/>
  <c r="X1149" i="10"/>
  <c r="S1149" i="10"/>
  <c r="S704" i="10"/>
  <c r="X704" i="10"/>
  <c r="S1220" i="10"/>
  <c r="X1220" i="10"/>
  <c r="S548" i="10"/>
  <c r="X548" i="10"/>
  <c r="S634" i="10"/>
  <c r="X634" i="10"/>
  <c r="X641" i="10"/>
  <c r="S641" i="10"/>
  <c r="S879" i="10"/>
  <c r="X879" i="10"/>
  <c r="S1366" i="10"/>
  <c r="X1366" i="10"/>
  <c r="S468" i="10"/>
  <c r="X468" i="10"/>
  <c r="X1295" i="10"/>
  <c r="S1295" i="10"/>
  <c r="S471" i="10"/>
  <c r="X471" i="10"/>
  <c r="X1078" i="10"/>
  <c r="S1078" i="10"/>
  <c r="S853" i="10"/>
  <c r="X853" i="10"/>
  <c r="X1038" i="10"/>
  <c r="S1038" i="10"/>
  <c r="S1411" i="10"/>
  <c r="X1411" i="10"/>
  <c r="X1029" i="10"/>
  <c r="S1029" i="10"/>
  <c r="S1010" i="10"/>
  <c r="X1010" i="10"/>
  <c r="X609" i="10"/>
  <c r="S609" i="10"/>
  <c r="S1147" i="10"/>
  <c r="X1147" i="10"/>
  <c r="S1137" i="10"/>
  <c r="X1137" i="10"/>
  <c r="S1377" i="10"/>
  <c r="X1377" i="10"/>
  <c r="S1437" i="10"/>
  <c r="X1437" i="10"/>
  <c r="S943" i="10"/>
  <c r="X943" i="10"/>
  <c r="S1006" i="10"/>
  <c r="X1006" i="10"/>
  <c r="S965" i="10"/>
  <c r="X965" i="10"/>
  <c r="X781" i="10"/>
  <c r="S781" i="10"/>
  <c r="X613" i="10"/>
  <c r="S613" i="10"/>
  <c r="S1418" i="10"/>
  <c r="X1418" i="10"/>
  <c r="S1475" i="10"/>
  <c r="X1475" i="10"/>
  <c r="X1008" i="10"/>
  <c r="S1008" i="10"/>
  <c r="X878" i="10"/>
  <c r="S878" i="10"/>
  <c r="X1140" i="10"/>
  <c r="S1140" i="10"/>
  <c r="S1036" i="10"/>
  <c r="X1036" i="10"/>
  <c r="S1370" i="10"/>
  <c r="X1370" i="10"/>
  <c r="S1420" i="10"/>
  <c r="X1420" i="10"/>
  <c r="S1019" i="10"/>
  <c r="X1019" i="10"/>
  <c r="X831" i="10"/>
  <c r="S831" i="10"/>
  <c r="S623" i="10"/>
  <c r="X623" i="10"/>
  <c r="X1347" i="10"/>
  <c r="S1347" i="10"/>
  <c r="X1313" i="10"/>
  <c r="S1313" i="10"/>
  <c r="X651" i="10"/>
  <c r="S651" i="10"/>
  <c r="S457" i="10"/>
  <c r="X457" i="10"/>
  <c r="X1056" i="10"/>
  <c r="S1056" i="10"/>
  <c r="X646" i="10"/>
  <c r="S646" i="10"/>
  <c r="S1415" i="10"/>
  <c r="X1415" i="10"/>
  <c r="X1197" i="10"/>
  <c r="S1197" i="10"/>
  <c r="S1235" i="10"/>
  <c r="X1235" i="10"/>
  <c r="X486" i="10"/>
  <c r="S486" i="10"/>
  <c r="S1504" i="10"/>
  <c r="X1504" i="10"/>
  <c r="X738" i="10"/>
  <c r="S738" i="10"/>
  <c r="X1363" i="10"/>
  <c r="S1363" i="10"/>
  <c r="X1267" i="10"/>
  <c r="S1267" i="10"/>
  <c r="X1491" i="10"/>
  <c r="S1491" i="10"/>
  <c r="S1033" i="10"/>
  <c r="X1033" i="10"/>
  <c r="X773" i="10"/>
  <c r="S773" i="10"/>
  <c r="X1070" i="10"/>
  <c r="S1070" i="10"/>
  <c r="X1423" i="10"/>
  <c r="S1423" i="10"/>
  <c r="S1488" i="10"/>
  <c r="X1488" i="10"/>
  <c r="S1198" i="10"/>
  <c r="X1198" i="10"/>
  <c r="S1402" i="10"/>
  <c r="X1402" i="10"/>
  <c r="S864" i="10"/>
  <c r="X864" i="10"/>
  <c r="S535" i="10"/>
  <c r="X535" i="10"/>
  <c r="X920" i="10"/>
  <c r="S920" i="10"/>
  <c r="X1077" i="10"/>
  <c r="S1077" i="10"/>
  <c r="X565" i="10"/>
  <c r="S565" i="10"/>
  <c r="X508" i="10"/>
  <c r="S508" i="10"/>
  <c r="S1263" i="10"/>
  <c r="X1263" i="10"/>
  <c r="X1274" i="10"/>
  <c r="S1274" i="10"/>
  <c r="X723" i="10"/>
  <c r="S723" i="10"/>
  <c r="X1393" i="10"/>
  <c r="S1393" i="10"/>
  <c r="S1399" i="10"/>
  <c r="X1399" i="10"/>
  <c r="S1106" i="10"/>
  <c r="X1106" i="10"/>
  <c r="S1153" i="10"/>
  <c r="X1153" i="10"/>
  <c r="S808" i="10"/>
  <c r="X808" i="10"/>
  <c r="X1461" i="10"/>
  <c r="S1461" i="10"/>
  <c r="X967" i="10"/>
  <c r="S967" i="10"/>
  <c r="X984" i="10"/>
  <c r="S984" i="10"/>
  <c r="X1085" i="10"/>
  <c r="S1085" i="10"/>
  <c r="X789" i="10"/>
  <c r="S789" i="10"/>
  <c r="X1416" i="10"/>
  <c r="S1416" i="10"/>
  <c r="S993" i="10"/>
  <c r="X993" i="10"/>
  <c r="X1278" i="10"/>
  <c r="S1278" i="10"/>
  <c r="X800" i="10"/>
  <c r="S800" i="10"/>
  <c r="X669" i="10"/>
  <c r="S669" i="10"/>
  <c r="X1234" i="10"/>
  <c r="S1234" i="10"/>
  <c r="S1492" i="10"/>
  <c r="X1492" i="10"/>
  <c r="X1454" i="10"/>
  <c r="S1454" i="10"/>
  <c r="X684" i="10"/>
  <c r="S684" i="10"/>
  <c r="X1326" i="10"/>
  <c r="S1326" i="10"/>
  <c r="S1421" i="10"/>
  <c r="X1421" i="10"/>
  <c r="X564" i="10"/>
  <c r="S564" i="10"/>
  <c r="S985" i="10"/>
  <c r="X985" i="10"/>
  <c r="X1290" i="10"/>
  <c r="S1290" i="10"/>
  <c r="S1098" i="10"/>
  <c r="X1098" i="10"/>
  <c r="S602" i="10"/>
  <c r="X602" i="10"/>
  <c r="S466" i="10"/>
  <c r="X466" i="10"/>
  <c r="S977" i="10"/>
  <c r="X977" i="10"/>
  <c r="S1251" i="10"/>
  <c r="X1251" i="10"/>
  <c r="X935" i="10"/>
  <c r="S935" i="10"/>
  <c r="S1101" i="10"/>
  <c r="X1101" i="10"/>
  <c r="X589" i="10"/>
  <c r="S589" i="10"/>
  <c r="X453" i="10"/>
  <c r="S453" i="10"/>
  <c r="S1099" i="10"/>
  <c r="X1099" i="10"/>
  <c r="X1497" i="10"/>
  <c r="S1497" i="10"/>
  <c r="X502" i="10"/>
  <c r="S502" i="10"/>
  <c r="S1116" i="10"/>
  <c r="X1116" i="10"/>
  <c r="S1354" i="10"/>
  <c r="X1354" i="10"/>
  <c r="X474" i="10"/>
  <c r="S474" i="10"/>
  <c r="S1522" i="10"/>
  <c r="X1522" i="10"/>
  <c r="S1256" i="10"/>
  <c r="X1256" i="10"/>
  <c r="X1224" i="10"/>
  <c r="S1224" i="10"/>
  <c r="S472" i="10"/>
  <c r="X472" i="10"/>
  <c r="S1215" i="10"/>
  <c r="X1215" i="10"/>
  <c r="X615" i="10"/>
  <c r="S615" i="10"/>
  <c r="X555" i="10"/>
  <c r="S555" i="10"/>
  <c r="X1000" i="10"/>
  <c r="S1000" i="10"/>
  <c r="X630" i="10"/>
  <c r="S630" i="10"/>
  <c r="X1431" i="10"/>
  <c r="S1431" i="10"/>
  <c r="S1189" i="10"/>
  <c r="X1189" i="10"/>
  <c r="X1005" i="10"/>
  <c r="S1005" i="10"/>
  <c r="X1408" i="10"/>
  <c r="S1408" i="10"/>
  <c r="S947" i="10"/>
  <c r="X947" i="10"/>
  <c r="S1081" i="10"/>
  <c r="X1081" i="10"/>
  <c r="X1380" i="10"/>
  <c r="S1380" i="10"/>
  <c r="X1068" i="10"/>
  <c r="S1068" i="10"/>
  <c r="X748" i="10"/>
  <c r="S748" i="10"/>
  <c r="X652" i="10"/>
  <c r="S652" i="10"/>
  <c r="X1379" i="10"/>
  <c r="S1379" i="10"/>
  <c r="X803" i="10"/>
  <c r="S803" i="10"/>
  <c r="S856" i="10"/>
  <c r="X856" i="10"/>
  <c r="S700" i="10"/>
  <c r="X700" i="10"/>
  <c r="S1026" i="10"/>
  <c r="X1026" i="10"/>
  <c r="S759" i="10"/>
  <c r="X759" i="10"/>
  <c r="S1406" i="10"/>
  <c r="X1406" i="10"/>
  <c r="X1296" i="10"/>
  <c r="S1296" i="10"/>
  <c r="S1372" i="10"/>
  <c r="X1372" i="10"/>
  <c r="X476" i="10"/>
  <c r="S476" i="10"/>
  <c r="S823" i="10"/>
  <c r="X823" i="10"/>
  <c r="X1368" i="10"/>
  <c r="S1368" i="10"/>
  <c r="X1298" i="10"/>
  <c r="S1298" i="10"/>
  <c r="S1194" i="10"/>
  <c r="X1194" i="10"/>
  <c r="S1090" i="10"/>
  <c r="X1090" i="10"/>
  <c r="X1443" i="10"/>
  <c r="S1443" i="10"/>
  <c r="X1473" i="10"/>
  <c r="S1473" i="10"/>
  <c r="S776" i="10"/>
  <c r="X776" i="10"/>
  <c r="X1484" i="10"/>
  <c r="S1484" i="10"/>
  <c r="X791" i="10"/>
  <c r="S791" i="10"/>
  <c r="S854" i="10"/>
  <c r="X854" i="10"/>
  <c r="S573" i="10"/>
  <c r="X573" i="10"/>
  <c r="X1361" i="10"/>
  <c r="S1361" i="10"/>
  <c r="S1244" i="10"/>
  <c r="X1244" i="10"/>
  <c r="X956" i="10"/>
  <c r="S956" i="10"/>
  <c r="X946" i="10"/>
  <c r="S946" i="10"/>
  <c r="X999" i="10"/>
  <c r="S999" i="10"/>
  <c r="S1495" i="10"/>
  <c r="X1495" i="10"/>
  <c r="S784" i="10"/>
  <c r="X784" i="10"/>
  <c r="S1441" i="10"/>
  <c r="X1441" i="10"/>
  <c r="S1172" i="10"/>
  <c r="X1172" i="10"/>
  <c r="X844" i="10"/>
  <c r="S844" i="10"/>
  <c r="X1299" i="10"/>
  <c r="S1299" i="10"/>
  <c r="S826" i="10"/>
  <c r="X826" i="10"/>
  <c r="X995" i="10"/>
  <c r="S995" i="10"/>
  <c r="S1452" i="10"/>
  <c r="X1452" i="10"/>
  <c r="X603" i="10"/>
  <c r="S603" i="10"/>
  <c r="X1302" i="10"/>
  <c r="S1302" i="10"/>
  <c r="X845" i="10"/>
  <c r="S845" i="10"/>
  <c r="X677" i="10"/>
  <c r="S677" i="10"/>
  <c r="X1498" i="10"/>
  <c r="S1498" i="10"/>
  <c r="X875" i="10"/>
  <c r="S875" i="10"/>
  <c r="S883" i="10"/>
  <c r="X883" i="10"/>
  <c r="S537" i="10"/>
  <c r="X537" i="10"/>
  <c r="S955" i="10"/>
  <c r="X955" i="10"/>
  <c r="S1272" i="10"/>
  <c r="X1272" i="10"/>
  <c r="S1358" i="10"/>
  <c r="X1358" i="10"/>
  <c r="S1030" i="10"/>
  <c r="X1030" i="10"/>
  <c r="S1520" i="10"/>
  <c r="X1520" i="10"/>
  <c r="X1232" i="10"/>
  <c r="S1232" i="10"/>
  <c r="S504" i="10"/>
  <c r="X504" i="10"/>
  <c r="S511" i="10"/>
  <c r="X511" i="10"/>
  <c r="X923" i="10"/>
  <c r="S923" i="10"/>
  <c r="X898" i="10"/>
  <c r="S898" i="10"/>
  <c r="X1466" i="10"/>
  <c r="S1466" i="10"/>
  <c r="S969" i="10"/>
  <c r="X969" i="10"/>
  <c r="S1187" i="10"/>
  <c r="X1187" i="10"/>
  <c r="S1265" i="10"/>
  <c r="X1265" i="10"/>
  <c r="X1271" i="10"/>
  <c r="S1271" i="10"/>
  <c r="S744" i="10"/>
  <c r="X744" i="10"/>
  <c r="X798" i="10"/>
  <c r="S798" i="10"/>
  <c r="X1269" i="10"/>
  <c r="S1269" i="10"/>
  <c r="S1181" i="10"/>
  <c r="X1181" i="10"/>
  <c r="X1060" i="10"/>
  <c r="S1060" i="10"/>
  <c r="X940" i="10"/>
  <c r="S940" i="10"/>
  <c r="S1088" i="10"/>
  <c r="X1088" i="10"/>
  <c r="S1449" i="10"/>
  <c r="X1449" i="10"/>
  <c r="S1289" i="10"/>
  <c r="X1289" i="10"/>
  <c r="S1365" i="10"/>
  <c r="X1365" i="10"/>
  <c r="X717" i="10"/>
  <c r="S717" i="10"/>
  <c r="X1433" i="10"/>
  <c r="S1433" i="10"/>
  <c r="S1462" i="10"/>
  <c r="X1462" i="10"/>
  <c r="S480" i="10"/>
  <c r="X480" i="10"/>
  <c r="X554" i="10"/>
  <c r="S554" i="10"/>
  <c r="S843" i="10"/>
  <c r="X843" i="10"/>
  <c r="X755" i="10"/>
  <c r="S755" i="10"/>
  <c r="S580" i="10"/>
  <c r="X580" i="10"/>
  <c r="X707" i="10"/>
  <c r="S707" i="10"/>
  <c r="X1472" i="10"/>
  <c r="S1472" i="10"/>
  <c r="X858" i="10"/>
  <c r="S858" i="10"/>
  <c r="S1287" i="10"/>
  <c r="X1287" i="10"/>
  <c r="S640" i="10"/>
  <c r="X640" i="10"/>
  <c r="X1307" i="10"/>
  <c r="S1307" i="10"/>
  <c r="X806" i="10"/>
  <c r="S806" i="10"/>
  <c r="X1146" i="10"/>
  <c r="S1146" i="10"/>
  <c r="X506" i="10"/>
  <c r="S506" i="10"/>
  <c r="S936" i="10"/>
  <c r="X936" i="10"/>
  <c r="X1032" i="10"/>
  <c r="S1032" i="10"/>
  <c r="S1444" i="10"/>
  <c r="X1444" i="10"/>
  <c r="S682" i="10"/>
  <c r="X682" i="10"/>
  <c r="S1017" i="10"/>
  <c r="X1017" i="10"/>
  <c r="X928" i="10"/>
  <c r="S928" i="10"/>
  <c r="X470" i="10"/>
  <c r="S470" i="10"/>
  <c r="X612" i="10"/>
  <c r="S612" i="10"/>
  <c r="S1463" i="10"/>
  <c r="X1463" i="10"/>
  <c r="X570" i="10"/>
  <c r="S570" i="10"/>
  <c r="S779" i="10"/>
  <c r="X779" i="10"/>
  <c r="S448" i="10"/>
  <c r="X448" i="10"/>
  <c r="X1199" i="10"/>
  <c r="S1199" i="10"/>
  <c r="S1063" i="10"/>
  <c r="X1063" i="10"/>
  <c r="X1523" i="10"/>
  <c r="S1523" i="10"/>
  <c r="X1266" i="10"/>
  <c r="S1266" i="10"/>
  <c r="X986" i="10"/>
  <c r="S986" i="10"/>
  <c r="X1191" i="10"/>
  <c r="S1191" i="10"/>
  <c r="X1171" i="10"/>
  <c r="S1171" i="10"/>
  <c r="X1182" i="10"/>
  <c r="S1182" i="10"/>
  <c r="S694" i="10"/>
  <c r="X694" i="10"/>
  <c r="X1261" i="10"/>
  <c r="S1261" i="10"/>
  <c r="X774" i="10"/>
  <c r="S774" i="10"/>
  <c r="S980" i="10"/>
  <c r="X980" i="10"/>
  <c r="X1409" i="10"/>
  <c r="S1409" i="10"/>
  <c r="X459" i="10"/>
  <c r="S459" i="10"/>
  <c r="X1427" i="10"/>
  <c r="S1427" i="10"/>
  <c r="X1323" i="10"/>
  <c r="S1323" i="10"/>
  <c r="X635" i="10"/>
  <c r="S635" i="10"/>
  <c r="X1055" i="10"/>
  <c r="S1055" i="10"/>
  <c r="S783" i="10"/>
  <c r="X783" i="10"/>
  <c r="X963" i="10"/>
  <c r="S963" i="10"/>
  <c r="X1161" i="10"/>
  <c r="S1161" i="10"/>
  <c r="S1360" i="10"/>
  <c r="X1360" i="10"/>
  <c r="X1374" i="10"/>
  <c r="S1374" i="10"/>
  <c r="X1134" i="10"/>
  <c r="S1134" i="10"/>
  <c r="X1502" i="10"/>
  <c r="S1502" i="10"/>
  <c r="S1237" i="10"/>
  <c r="X1237" i="10"/>
  <c r="S1093" i="10"/>
  <c r="X1093" i="10"/>
  <c r="X981" i="10"/>
  <c r="S981" i="10"/>
  <c r="S549" i="10"/>
  <c r="X549" i="10"/>
  <c r="S1206" i="10"/>
  <c r="X1206" i="10"/>
  <c r="X491" i="10"/>
  <c r="S491" i="10"/>
  <c r="X1167" i="10"/>
  <c r="S1167" i="10"/>
  <c r="X1176" i="10"/>
  <c r="S1176" i="10"/>
  <c r="S1221" i="10"/>
  <c r="X1221" i="10"/>
  <c r="X1045" i="10"/>
  <c r="S1045" i="10"/>
  <c r="S1371" i="10"/>
  <c r="X1371" i="10"/>
  <c r="S1364" i="10"/>
  <c r="X1364" i="10"/>
  <c r="X1419" i="10"/>
  <c r="S1419" i="10"/>
  <c r="X1521" i="10"/>
  <c r="S1521" i="10"/>
  <c r="S833" i="10"/>
  <c r="X833" i="10"/>
  <c r="S1337" i="10"/>
  <c r="X1337" i="10"/>
  <c r="X1351" i="10"/>
  <c r="S1351" i="10"/>
  <c r="S1107" i="10"/>
  <c r="X1107" i="10"/>
  <c r="S667" i="10"/>
  <c r="X667" i="10"/>
  <c r="X832" i="10"/>
  <c r="S832" i="10"/>
  <c r="X860" i="10"/>
  <c r="S860" i="10"/>
  <c r="X1369" i="10"/>
  <c r="S1369" i="10"/>
  <c r="X1130" i="10"/>
  <c r="S1130" i="10"/>
  <c r="S861" i="10"/>
  <c r="X861" i="10"/>
  <c r="X857" i="10"/>
  <c r="S857" i="10"/>
  <c r="X503" i="10"/>
  <c r="S503" i="10"/>
  <c r="S1422" i="10"/>
  <c r="X1422" i="10"/>
  <c r="X1111" i="10"/>
  <c r="S1111" i="10"/>
  <c r="X1282" i="10"/>
  <c r="S1282" i="10"/>
  <c r="S1170" i="10"/>
  <c r="X1170" i="10"/>
  <c r="X1075" i="10"/>
  <c r="S1075" i="10"/>
  <c r="S971" i="10"/>
  <c r="X971" i="10"/>
  <c r="S1185" i="10"/>
  <c r="X1185" i="10"/>
  <c r="X1376" i="10"/>
  <c r="S1376" i="10"/>
  <c r="S1383" i="10"/>
  <c r="X1383" i="10"/>
  <c r="S1517" i="10"/>
  <c r="X1517" i="10"/>
  <c r="X915" i="10"/>
  <c r="S915" i="10"/>
  <c r="S1173" i="10"/>
  <c r="X1173" i="10"/>
  <c r="S733" i="10"/>
  <c r="X733" i="10"/>
  <c r="X1035" i="10"/>
  <c r="S1035" i="10"/>
  <c r="X585" i="10"/>
  <c r="S585" i="10"/>
  <c r="S1352" i="10"/>
  <c r="X1352" i="10"/>
  <c r="X616" i="10"/>
  <c r="S616" i="10"/>
  <c r="S998" i="10"/>
  <c r="X998" i="10"/>
  <c r="S452" i="10"/>
  <c r="X452" i="10"/>
  <c r="X712" i="10"/>
  <c r="S712" i="10"/>
  <c r="X1159" i="10"/>
  <c r="S1159" i="10"/>
  <c r="X847" i="10"/>
  <c r="S847" i="10"/>
  <c r="X736" i="10"/>
  <c r="S736" i="10"/>
  <c r="X1168" i="10"/>
  <c r="S1168" i="10"/>
  <c r="X702" i="10"/>
  <c r="S702" i="10"/>
  <c r="X636" i="10"/>
  <c r="S636" i="10"/>
  <c r="X925" i="10"/>
  <c r="S925" i="10"/>
  <c r="S475" i="10"/>
  <c r="X475" i="10"/>
  <c r="S912" i="10"/>
  <c r="X912" i="10"/>
  <c r="X1343" i="10"/>
  <c r="S1343" i="10"/>
  <c r="S551" i="10"/>
  <c r="X551" i="10"/>
  <c r="S937" i="10"/>
  <c r="X937" i="10"/>
  <c r="X1382" i="10"/>
  <c r="S1382" i="10"/>
  <c r="S1022" i="10"/>
  <c r="X1022" i="10"/>
  <c r="X1324" i="10"/>
  <c r="S1324" i="10"/>
  <c r="S1003" i="10"/>
  <c r="X1003" i="10"/>
  <c r="X1120" i="10"/>
  <c r="S1120" i="10"/>
  <c r="S1401" i="10"/>
  <c r="X1401" i="10"/>
  <c r="X593" i="10"/>
  <c r="S593" i="10"/>
  <c r="S1464" i="10"/>
  <c r="X1464" i="10"/>
  <c r="X863" i="10"/>
  <c r="S863" i="10"/>
  <c r="S834" i="10"/>
  <c r="X834" i="10"/>
  <c r="X1193" i="10"/>
  <c r="S1193" i="10"/>
  <c r="S517" i="10"/>
  <c r="X517" i="10"/>
  <c r="X566" i="10"/>
  <c r="S566" i="10"/>
  <c r="S1362" i="10"/>
  <c r="X1362" i="10"/>
  <c r="X810" i="10"/>
  <c r="S810" i="10"/>
  <c r="X626" i="10"/>
  <c r="S626" i="10"/>
  <c r="X1467" i="10"/>
  <c r="S1467" i="10"/>
  <c r="S547" i="10"/>
  <c r="X547" i="10"/>
  <c r="X728" i="10"/>
  <c r="S728" i="10"/>
  <c r="X1151" i="10"/>
  <c r="S1151" i="10"/>
  <c r="S839" i="10"/>
  <c r="X839" i="10"/>
  <c r="S877" i="10"/>
  <c r="X877" i="10"/>
  <c r="X785" i="10"/>
  <c r="S785" i="10"/>
  <c r="S950" i="10"/>
  <c r="X950" i="10"/>
  <c r="X908" i="10"/>
  <c r="S908" i="10"/>
  <c r="X817" i="10"/>
  <c r="S817" i="10"/>
  <c r="S1066" i="10"/>
  <c r="X1066" i="10"/>
  <c r="X649" i="10"/>
  <c r="S649" i="10"/>
  <c r="X1135" i="10"/>
  <c r="S1135" i="10"/>
  <c r="S1154" i="10"/>
  <c r="X1154" i="10"/>
  <c r="X1305" i="10"/>
  <c r="S1305" i="10"/>
  <c r="X543" i="10"/>
  <c r="S543" i="10"/>
  <c r="S907" i="10"/>
  <c r="X907" i="10"/>
  <c r="X608" i="10"/>
  <c r="S608" i="10"/>
  <c r="X710" i="10"/>
  <c r="S710" i="10"/>
  <c r="S933" i="10"/>
  <c r="X933" i="10"/>
  <c r="X581" i="10"/>
  <c r="S581" i="10"/>
  <c r="S790" i="10"/>
  <c r="X790" i="10"/>
  <c r="X678" i="10"/>
  <c r="S678" i="10"/>
  <c r="X458" i="10"/>
  <c r="S458" i="10"/>
  <c r="S763" i="10"/>
  <c r="X763" i="10"/>
  <c r="X496" i="10"/>
  <c r="S496" i="10"/>
  <c r="X838" i="10"/>
  <c r="S838" i="10"/>
  <c r="S1320" i="10"/>
  <c r="X1320" i="10"/>
  <c r="X1222" i="10"/>
  <c r="S1222" i="10"/>
  <c r="X1044" i="10"/>
  <c r="S1044" i="10"/>
  <c r="X620" i="10"/>
  <c r="S620" i="10"/>
  <c r="S1186" i="10"/>
  <c r="X1186" i="10"/>
  <c r="X939" i="10"/>
  <c r="S939" i="10"/>
  <c r="S689" i="10"/>
  <c r="X689" i="10"/>
  <c r="X1183" i="10"/>
  <c r="S1183" i="10"/>
  <c r="S1007" i="10"/>
  <c r="X1007" i="10"/>
  <c r="X1053" i="10"/>
  <c r="S1053" i="10"/>
  <c r="X909" i="10"/>
  <c r="S909" i="10"/>
  <c r="X557" i="10"/>
  <c r="S557" i="10"/>
  <c r="X1456" i="10"/>
  <c r="S1456" i="10"/>
  <c r="X899" i="10"/>
  <c r="S899" i="10"/>
  <c r="S1453" i="10"/>
  <c r="X1453" i="10"/>
  <c r="S1054" i="10"/>
  <c r="X1054" i="10"/>
  <c r="X1252" i="10"/>
  <c r="S1252" i="10"/>
  <c r="X988" i="10"/>
  <c r="S988" i="10"/>
  <c r="X948" i="10"/>
  <c r="S948" i="10"/>
  <c r="X1157" i="10"/>
  <c r="S1157" i="10"/>
  <c r="X579" i="10"/>
  <c r="S579" i="10"/>
  <c r="S793" i="10"/>
  <c r="X793" i="10"/>
  <c r="X1476" i="10"/>
  <c r="S1476" i="10"/>
  <c r="S867" i="10"/>
  <c r="X867" i="10"/>
  <c r="X897" i="10"/>
  <c r="S897" i="10"/>
  <c r="X1229" i="10"/>
  <c r="S1229" i="10"/>
  <c r="X1440" i="10"/>
  <c r="S1440" i="10"/>
  <c r="S595" i="10"/>
  <c r="X595" i="10"/>
  <c r="S686" i="10"/>
  <c r="X686" i="10"/>
  <c r="X1439" i="10"/>
  <c r="S1439" i="10"/>
  <c r="X1332" i="10"/>
  <c r="S1332" i="10"/>
  <c r="X1082" i="10"/>
  <c r="S1082" i="10"/>
  <c r="X1143" i="10"/>
  <c r="S1143" i="10"/>
  <c r="X777" i="10"/>
  <c r="S777" i="10"/>
  <c r="X1128" i="10"/>
  <c r="S1128" i="10"/>
  <c r="S1346" i="10"/>
  <c r="X1346" i="10"/>
  <c r="X706" i="10"/>
  <c r="S706" i="10"/>
  <c r="X721" i="10"/>
  <c r="S721" i="10"/>
  <c r="X1344" i="10"/>
  <c r="S1344" i="10"/>
  <c r="X1065" i="10"/>
  <c r="S1065" i="10"/>
  <c r="X1500" i="10"/>
  <c r="S1500" i="10"/>
  <c r="X1073" i="10"/>
  <c r="S1073" i="10"/>
  <c r="X824" i="10"/>
  <c r="S824" i="10"/>
  <c r="X614" i="10"/>
  <c r="S614" i="10"/>
  <c r="X813" i="10"/>
  <c r="S813" i="10"/>
  <c r="S1216" i="10"/>
  <c r="X1216" i="10"/>
  <c r="X1236" i="10"/>
  <c r="S1236" i="10"/>
  <c r="X1425" i="10"/>
  <c r="S1425" i="10"/>
  <c r="X1169" i="10"/>
  <c r="S1169" i="10"/>
  <c r="S695" i="10"/>
  <c r="X695" i="10"/>
  <c r="X1058" i="10"/>
  <c r="S1058" i="10"/>
  <c r="X881" i="10"/>
  <c r="S881" i="10"/>
  <c r="X979" i="10"/>
  <c r="S979" i="10"/>
  <c r="S1145" i="10"/>
  <c r="X1145" i="10"/>
  <c r="X1336" i="10"/>
  <c r="S1336" i="10"/>
  <c r="S1239" i="10"/>
  <c r="X1239" i="10"/>
  <c r="X711" i="10"/>
  <c r="S711" i="10"/>
  <c r="S1430" i="10"/>
  <c r="X1430" i="10"/>
  <c r="X1203" i="10"/>
  <c r="S1203" i="10"/>
  <c r="X819" i="10"/>
  <c r="S819" i="10"/>
  <c r="S624" i="10"/>
  <c r="X624" i="10"/>
  <c r="S1486" i="10"/>
  <c r="X1486" i="10"/>
  <c r="X869" i="10"/>
  <c r="S869" i="10"/>
  <c r="S553" i="10"/>
  <c r="X553" i="10"/>
  <c r="S536" i="10"/>
  <c r="X536" i="10"/>
  <c r="S1494" i="10"/>
  <c r="X1494" i="10"/>
  <c r="X1316" i="10"/>
  <c r="S1316" i="10"/>
  <c r="S1020" i="10"/>
  <c r="X1020" i="10"/>
  <c r="S708" i="10"/>
  <c r="X708" i="10"/>
  <c r="AH1087" i="22"/>
  <c r="AH1113" i="22"/>
  <c r="AH724" i="22"/>
  <c r="AH1485" i="22"/>
  <c r="AA1061" i="22"/>
  <c r="AH929" i="22"/>
  <c r="AH1502" i="22"/>
  <c r="AH1155" i="22"/>
  <c r="AH1069" i="22"/>
  <c r="AH1370" i="22"/>
  <c r="AH1378" i="22"/>
  <c r="AH464" i="22"/>
  <c r="AA531" i="22"/>
  <c r="AH696" i="22"/>
  <c r="AA1370" i="22"/>
  <c r="AH669" i="22"/>
  <c r="AA1069" i="22"/>
  <c r="AA1077" i="22"/>
  <c r="AA890" i="22"/>
  <c r="AA705" i="22"/>
  <c r="AH761" i="22"/>
  <c r="AH1193" i="22"/>
  <c r="AA931" i="22"/>
  <c r="AA1408" i="22"/>
  <c r="AH752" i="22"/>
  <c r="AA492" i="22"/>
  <c r="AH1061" i="22"/>
  <c r="AA1481" i="22"/>
  <c r="AH862" i="22"/>
  <c r="AA1244" i="22"/>
  <c r="AA754" i="22"/>
  <c r="AH705" i="22"/>
  <c r="AA1101" i="22"/>
  <c r="AA1194" i="22"/>
  <c r="AH847" i="22"/>
  <c r="AA481" i="22"/>
  <c r="AH1192" i="22"/>
  <c r="AH809" i="22"/>
  <c r="AA929" i="22"/>
  <c r="AH798" i="22"/>
  <c r="AA1119" i="22"/>
  <c r="AH855" i="22"/>
  <c r="AA634" i="22"/>
  <c r="AA592" i="22"/>
  <c r="AA927" i="22"/>
  <c r="AA1057" i="22"/>
  <c r="AH950" i="22"/>
  <c r="AH927" i="22"/>
  <c r="AB1119" i="22"/>
  <c r="AH1119" i="22" s="1"/>
  <c r="AA855" i="22"/>
  <c r="AH1110" i="22"/>
  <c r="AA724" i="22"/>
  <c r="AA1041" i="22"/>
  <c r="AH535" i="22"/>
  <c r="AH890" i="22"/>
  <c r="AH647" i="22"/>
  <c r="AH1031" i="22"/>
  <c r="AH1039" i="22"/>
  <c r="AA647" i="22"/>
  <c r="AH688" i="22"/>
  <c r="AH603" i="22"/>
  <c r="AH1034" i="22"/>
  <c r="AA524" i="22"/>
  <c r="AH1059" i="22"/>
  <c r="AH519" i="22"/>
  <c r="AA701" i="22"/>
  <c r="AA1411" i="22"/>
  <c r="AA1034" i="22"/>
  <c r="AH1147" i="22"/>
  <c r="AH689" i="22"/>
  <c r="AA1220" i="22"/>
  <c r="AA1289" i="22"/>
  <c r="AH1083" i="22"/>
  <c r="AH786" i="22"/>
  <c r="AA674" i="22"/>
  <c r="AH1322" i="22"/>
  <c r="AA1073" i="22"/>
  <c r="AH1194" i="22"/>
  <c r="AH527" i="22"/>
  <c r="AH931" i="22"/>
  <c r="AH614" i="22"/>
  <c r="AH1338" i="22"/>
  <c r="AH1073" i="22"/>
  <c r="AH1109" i="22"/>
  <c r="AA1401" i="22"/>
  <c r="AH1401" i="22"/>
  <c r="AA1403" i="22"/>
  <c r="AH1514" i="22"/>
  <c r="AH1493" i="22"/>
  <c r="AH885" i="22"/>
  <c r="AB1403" i="22"/>
  <c r="AH1403" i="22" s="1"/>
  <c r="AA1514" i="22"/>
  <c r="AB934" i="22"/>
  <c r="AH934" i="22" s="1"/>
  <c r="AA1110" i="22"/>
  <c r="AH1136" i="22"/>
  <c r="AA1397" i="22"/>
  <c r="AH517" i="22"/>
  <c r="AH716" i="22"/>
  <c r="AH524" i="22"/>
  <c r="AH1093" i="22"/>
  <c r="AH709" i="22"/>
  <c r="AH1293" i="22"/>
  <c r="AA1060" i="22"/>
  <c r="AA1293" i="22"/>
  <c r="AA1136" i="22"/>
  <c r="AH1234" i="22"/>
  <c r="AH1266" i="22"/>
  <c r="AA1504" i="22"/>
  <c r="AA766" i="22"/>
  <c r="AH863" i="22"/>
  <c r="AA1185" i="22"/>
  <c r="AA1333" i="22"/>
  <c r="AA599" i="22"/>
  <c r="AH1025" i="22"/>
  <c r="AH610" i="22"/>
  <c r="AH1132" i="22"/>
  <c r="AA820" i="22"/>
  <c r="AH838" i="22"/>
  <c r="AA1266" i="22"/>
  <c r="AA1043" i="22"/>
  <c r="AA696" i="22"/>
  <c r="AH1438" i="22"/>
  <c r="AA1196" i="22"/>
  <c r="AH1026" i="22"/>
  <c r="AH1220" i="22"/>
  <c r="AA1109" i="22"/>
  <c r="AH1202" i="22"/>
  <c r="AA1163" i="22"/>
  <c r="AH1082" i="22"/>
  <c r="AH1214" i="22"/>
  <c r="AH1437" i="22"/>
  <c r="AA808" i="22"/>
  <c r="AA774" i="22"/>
  <c r="AA697" i="22"/>
  <c r="AH762" i="22"/>
  <c r="AA517" i="22"/>
  <c r="AH1166" i="22"/>
  <c r="AA688" i="22"/>
  <c r="AA899" i="22"/>
  <c r="AH461" i="22"/>
  <c r="AB1140" i="22"/>
  <c r="AH1140" i="22" s="1"/>
  <c r="AA903" i="22"/>
  <c r="AA1062" i="22"/>
  <c r="AA742" i="22"/>
  <c r="AH592" i="22"/>
  <c r="AA681" i="22"/>
  <c r="AA1386" i="22"/>
  <c r="AA745" i="22"/>
  <c r="AH955" i="22"/>
  <c r="AA709" i="22"/>
  <c r="AH821" i="22"/>
  <c r="AA954" i="22"/>
  <c r="AA473" i="22"/>
  <c r="AA735" i="22"/>
  <c r="AA1001" i="22"/>
  <c r="AA869" i="22"/>
  <c r="AA775" i="22"/>
  <c r="AH720" i="22"/>
  <c r="AH744" i="22"/>
  <c r="AH509" i="22"/>
  <c r="AH500" i="22"/>
  <c r="AA489" i="22"/>
  <c r="AA984" i="22"/>
  <c r="AA713" i="22"/>
  <c r="AH693" i="22"/>
  <c r="AA1256" i="22"/>
  <c r="AH653" i="22"/>
  <c r="AH615" i="22"/>
  <c r="AH1011" i="22"/>
  <c r="AH1251" i="22"/>
  <c r="AH742" i="22"/>
  <c r="AH1379" i="22"/>
  <c r="AH1497" i="22"/>
  <c r="AH567" i="22"/>
  <c r="AA649" i="22"/>
  <c r="AA838" i="22"/>
  <c r="AA568" i="22"/>
  <c r="AA673" i="22"/>
  <c r="AA1497" i="22"/>
  <c r="AH1256" i="22"/>
  <c r="AA1379" i="22"/>
  <c r="AA689" i="22"/>
  <c r="AH830" i="22"/>
  <c r="AA1334" i="22"/>
  <c r="AH1397" i="22"/>
  <c r="AH1504" i="22"/>
  <c r="AH666" i="22"/>
  <c r="AH745" i="22"/>
  <c r="AH835" i="22"/>
  <c r="AA693" i="22"/>
  <c r="AB984" i="22"/>
  <c r="AH984" i="22" s="1"/>
  <c r="AH954" i="22"/>
  <c r="AH933" i="22"/>
  <c r="AA1147" i="22"/>
  <c r="AA1094" i="22"/>
  <c r="AB489" i="22"/>
  <c r="AH489" i="22" s="1"/>
  <c r="AA863" i="22"/>
  <c r="AH1185" i="22"/>
  <c r="AH865" i="22"/>
  <c r="AH1062" i="22"/>
  <c r="AH875" i="22"/>
  <c r="AA1009" i="22"/>
  <c r="AB713" i="22"/>
  <c r="AH713" i="22" s="1"/>
  <c r="AH1412" i="22"/>
  <c r="AH700" i="22"/>
  <c r="AH895" i="22"/>
  <c r="AH1009" i="22"/>
  <c r="AA565" i="22"/>
  <c r="AA947" i="22"/>
  <c r="AH685" i="22"/>
  <c r="AA500" i="22"/>
  <c r="AH735" i="22"/>
  <c r="AA1093" i="22"/>
  <c r="AH1333" i="22"/>
  <c r="AH599" i="22"/>
  <c r="AH675" i="22"/>
  <c r="AH877" i="22"/>
  <c r="AA859" i="22"/>
  <c r="AA685" i="22"/>
  <c r="AH704" i="22"/>
  <c r="AH739" i="22"/>
  <c r="AH1244" i="22"/>
  <c r="AH880" i="22"/>
  <c r="AH1097" i="22"/>
  <c r="AH1383" i="22"/>
  <c r="AH1487" i="22"/>
  <c r="AA540" i="22"/>
  <c r="AA645" i="22"/>
  <c r="AH757" i="22"/>
  <c r="AA817" i="22"/>
  <c r="AH831" i="22"/>
  <c r="AH1107" i="22"/>
  <c r="AH1105" i="22"/>
  <c r="AA603" i="22"/>
  <c r="AH571" i="22"/>
  <c r="AA905" i="22"/>
  <c r="AA606" i="22"/>
  <c r="AA930" i="22"/>
  <c r="AH1161" i="22"/>
  <c r="AA1175" i="22"/>
  <c r="AH869" i="22"/>
  <c r="AH649" i="22"/>
  <c r="AA880" i="22"/>
  <c r="AA1097" i="22"/>
  <c r="AA1383" i="22"/>
  <c r="AA1502" i="22"/>
  <c r="AA567" i="22"/>
  <c r="AH673" i="22"/>
  <c r="AH595" i="22"/>
  <c r="AA757" i="22"/>
  <c r="AH681" i="22"/>
  <c r="AH817" i="22"/>
  <c r="AH1053" i="22"/>
  <c r="AA1105" i="22"/>
  <c r="AH1306" i="22"/>
  <c r="AA1420" i="22"/>
  <c r="AA830" i="22"/>
  <c r="AH1060" i="22"/>
  <c r="AA1132" i="22"/>
  <c r="AA571" i="22"/>
  <c r="AA666" i="22"/>
  <c r="AH905" i="22"/>
  <c r="AA1299" i="22"/>
  <c r="AA835" i="22"/>
  <c r="AH767" i="22"/>
  <c r="AH930" i="22"/>
  <c r="AA933" i="22"/>
  <c r="AA1161" i="22"/>
  <c r="AH1175" i="22"/>
  <c r="AA1066" i="22"/>
  <c r="AA1124" i="22"/>
  <c r="AH1094" i="22"/>
  <c r="AA883" i="22"/>
  <c r="AA865" i="22"/>
  <c r="AA875" i="22"/>
  <c r="AH859" i="22"/>
  <c r="AH1350" i="22"/>
  <c r="AA466" i="22"/>
  <c r="AA633" i="22"/>
  <c r="AA552" i="22"/>
  <c r="AH1365" i="22"/>
  <c r="AH587" i="22"/>
  <c r="AH697" i="22"/>
  <c r="AA847" i="22"/>
  <c r="AH474" i="22"/>
  <c r="AH1418" i="22"/>
  <c r="AH1029" i="22"/>
  <c r="AH508" i="22"/>
  <c r="AB457" i="22"/>
  <c r="AH457" i="22" s="1"/>
  <c r="AA457" i="22"/>
  <c r="AH1289" i="22"/>
  <c r="AH630" i="22"/>
  <c r="AA895" i="22"/>
  <c r="AA1202" i="22"/>
  <c r="AB1196" i="22"/>
  <c r="AH1196" i="22" s="1"/>
  <c r="AH1301" i="22"/>
  <c r="AA1487" i="22"/>
  <c r="AH949" i="22"/>
  <c r="AA1273" i="22"/>
  <c r="AA1292" i="22"/>
  <c r="AH557" i="22"/>
  <c r="AD633" i="22"/>
  <c r="AH633" i="22" s="1"/>
  <c r="AA1438" i="22"/>
  <c r="AA767" i="22"/>
  <c r="AA821" i="22"/>
  <c r="AH899" i="22"/>
  <c r="AA1193" i="22"/>
  <c r="AA700" i="22"/>
  <c r="AA769" i="22"/>
  <c r="AH760" i="22"/>
  <c r="AA1054" i="22"/>
  <c r="AA472" i="22"/>
  <c r="AB1294" i="22"/>
  <c r="AH1294" i="22" s="1"/>
  <c r="AA776" i="22"/>
  <c r="AA1162" i="22"/>
  <c r="AH871" i="22"/>
  <c r="AH646" i="22"/>
  <c r="AH1290" i="22"/>
  <c r="AA1427" i="22"/>
  <c r="AB565" i="22"/>
  <c r="AH565" i="22" s="1"/>
  <c r="AH939" i="22"/>
  <c r="AH1271" i="22"/>
  <c r="AA1319" i="22"/>
  <c r="AH1334" i="22"/>
  <c r="AB466" i="22"/>
  <c r="AH466" i="22" s="1"/>
  <c r="AH774" i="22"/>
  <c r="AA809" i="22"/>
  <c r="AH1041" i="22"/>
  <c r="AA1098" i="22"/>
  <c r="AA1418" i="22"/>
  <c r="AA846" i="22"/>
  <c r="AA1242" i="22"/>
  <c r="AA1428" i="22"/>
  <c r="AH473" i="22"/>
  <c r="AH651" i="22"/>
  <c r="AA1237" i="22"/>
  <c r="AA555" i="22"/>
  <c r="AA1059" i="22"/>
  <c r="AH1124" i="22"/>
  <c r="AH794" i="22"/>
  <c r="AA615" i="22"/>
  <c r="AH1314" i="22"/>
  <c r="AH1050" i="22"/>
  <c r="AA806" i="22"/>
  <c r="AH851" i="22"/>
  <c r="AA761" i="22"/>
  <c r="AA539" i="22"/>
  <c r="AH1173" i="22"/>
  <c r="AA1321" i="22"/>
  <c r="AA591" i="22"/>
  <c r="AA1336" i="22"/>
  <c r="AA595" i="22"/>
  <c r="AA1170" i="22"/>
  <c r="AA1303" i="22"/>
  <c r="AA575" i="22"/>
  <c r="AA587" i="22"/>
  <c r="AH820" i="22"/>
  <c r="AA797" i="22"/>
  <c r="AA1148" i="22"/>
  <c r="AA1173" i="22"/>
  <c r="AH1321" i="22"/>
  <c r="AH686" i="22"/>
  <c r="AA1318" i="22"/>
  <c r="AA1471" i="22"/>
  <c r="AA1076" i="22"/>
  <c r="AA1271" i="22"/>
  <c r="AH1303" i="22"/>
  <c r="AH575" i="22"/>
  <c r="AA557" i="22"/>
  <c r="AH1317" i="22"/>
  <c r="AH846" i="22"/>
  <c r="AA733" i="22"/>
  <c r="AA760" i="22"/>
  <c r="AH555" i="22"/>
  <c r="AH477" i="22"/>
  <c r="AA1051" i="22"/>
  <c r="AA1314" i="22"/>
  <c r="AH806" i="22"/>
  <c r="AA871" i="22"/>
  <c r="AH469" i="22"/>
  <c r="AA1437" i="22"/>
  <c r="AH1135" i="22"/>
  <c r="AH1273" i="22"/>
  <c r="AH1243" i="22"/>
  <c r="AH617" i="22"/>
  <c r="AA926" i="22"/>
  <c r="AH581" i="22"/>
  <c r="AH497" i="22"/>
  <c r="AH1464" i="22"/>
  <c r="AH725" i="22"/>
  <c r="AA939" i="22"/>
  <c r="AH496" i="22"/>
  <c r="AA1306" i="22"/>
  <c r="AA1434" i="22"/>
  <c r="AH1021" i="22"/>
  <c r="AH1125" i="22"/>
  <c r="AH1249" i="22"/>
  <c r="AH1463" i="22"/>
  <c r="AA669" i="22"/>
  <c r="AA631" i="22"/>
  <c r="AH484" i="22"/>
  <c r="AA1153" i="22"/>
  <c r="AH1248" i="22"/>
  <c r="AA1389" i="22"/>
  <c r="AH1055" i="22"/>
  <c r="AH928" i="22"/>
  <c r="AA1012" i="22"/>
  <c r="AH772" i="22"/>
  <c r="AA1125" i="22"/>
  <c r="AH1224" i="22"/>
  <c r="AH1012" i="22"/>
  <c r="AA1143" i="22"/>
  <c r="AA583" i="22"/>
  <c r="AB1434" i="22"/>
  <c r="AH1434" i="22" s="1"/>
  <c r="AA1287" i="22"/>
  <c r="AH1362" i="22"/>
  <c r="AB1389" i="22"/>
  <c r="AH1389" i="22" s="1"/>
  <c r="AA1443" i="22"/>
  <c r="AA822" i="22"/>
  <c r="AA1128" i="22"/>
  <c r="AH1498" i="22"/>
  <c r="AH1425" i="22"/>
  <c r="AA484" i="22"/>
  <c r="AH539" i="22"/>
  <c r="AA1071" i="22"/>
  <c r="AA1135" i="22"/>
  <c r="AA1214" i="22"/>
  <c r="AA684" i="22"/>
  <c r="AA1029" i="22"/>
  <c r="AH1101" i="22"/>
  <c r="AA1387" i="22"/>
  <c r="AH682" i="22"/>
  <c r="AA831" i="22"/>
  <c r="AA1053" i="22"/>
  <c r="AA1107" i="22"/>
  <c r="AA1426" i="22"/>
  <c r="AA744" i="22"/>
  <c r="AH839" i="22"/>
  <c r="AB926" i="22"/>
  <c r="AH926" i="22" s="1"/>
  <c r="AH843" i="22"/>
  <c r="AA1021" i="22"/>
  <c r="AH1081" i="22"/>
  <c r="AA1516" i="22"/>
  <c r="AA651" i="22"/>
  <c r="AH758" i="22"/>
  <c r="AH827" i="22"/>
  <c r="AH733" i="22"/>
  <c r="AH658" i="22"/>
  <c r="AA1251" i="22"/>
  <c r="AH903" i="22"/>
  <c r="AH1238" i="22"/>
  <c r="AH1148" i="22"/>
  <c r="AH750" i="22"/>
  <c r="AH1071" i="22"/>
  <c r="AH886" i="22"/>
  <c r="AA614" i="22"/>
  <c r="AH583" i="22"/>
  <c r="AH1417" i="22"/>
  <c r="AA1362" i="22"/>
  <c r="AH1478" i="22"/>
  <c r="AA480" i="22"/>
  <c r="AA739" i="22"/>
  <c r="AH541" i="22"/>
  <c r="AH645" i="22"/>
  <c r="AA949" i="22"/>
  <c r="AH1076" i="22"/>
  <c r="AH1128" i="22"/>
  <c r="AH1225" i="22"/>
  <c r="AH1319" i="22"/>
  <c r="AA1506" i="22"/>
  <c r="AA1425" i="22"/>
  <c r="AH674" i="22"/>
  <c r="AA1232" i="22"/>
  <c r="AH531" i="22"/>
  <c r="AH618" i="22"/>
  <c r="AH1098" i="22"/>
  <c r="AA1483" i="22"/>
  <c r="AH1299" i="22"/>
  <c r="AA1378" i="22"/>
  <c r="AB631" i="22"/>
  <c r="AH631" i="22" s="1"/>
  <c r="AA746" i="22"/>
  <c r="AA1063" i="22"/>
  <c r="AH1360" i="22"/>
  <c r="AA653" i="22"/>
  <c r="AA661" i="22"/>
  <c r="AA921" i="22"/>
  <c r="AH1066" i="22"/>
  <c r="AA1155" i="22"/>
  <c r="AA1011" i="22"/>
  <c r="AA1082" i="22"/>
  <c r="AA668" i="22"/>
  <c r="AA765" i="22"/>
  <c r="AH887" i="22"/>
  <c r="AA1326" i="22"/>
  <c r="AH883" i="22"/>
  <c r="AH1051" i="22"/>
  <c r="AA1507" i="22"/>
  <c r="AH465" i="22"/>
  <c r="AH812" i="22"/>
  <c r="AA519" i="22"/>
  <c r="AH516" i="22"/>
  <c r="AA877" i="22"/>
  <c r="AA708" i="22"/>
  <c r="AH1260" i="22"/>
  <c r="AA907" i="22"/>
  <c r="AA682" i="22"/>
  <c r="AA1228" i="22"/>
  <c r="AH1506" i="22"/>
  <c r="AH1232" i="22"/>
  <c r="AA618" i="22"/>
  <c r="AA839" i="22"/>
  <c r="AA1248" i="22"/>
  <c r="AH1483" i="22"/>
  <c r="AA493" i="22"/>
  <c r="AA496" i="22"/>
  <c r="AA646" i="22"/>
  <c r="AH746" i="22"/>
  <c r="AA843" i="22"/>
  <c r="AA1360" i="22"/>
  <c r="AA758" i="22"/>
  <c r="AA658" i="22"/>
  <c r="AA1249" i="22"/>
  <c r="AH661" i="22"/>
  <c r="AH921" i="22"/>
  <c r="AH668" i="22"/>
  <c r="AA887" i="22"/>
  <c r="AH1326" i="22"/>
  <c r="AH1507" i="22"/>
  <c r="AA1238" i="22"/>
  <c r="AA617" i="22"/>
  <c r="AH783" i="22"/>
  <c r="AH981" i="22"/>
  <c r="AA861" i="22"/>
  <c r="AA1052" i="22"/>
  <c r="AH460" i="22"/>
  <c r="AH543" i="22"/>
  <c r="AH790" i="22"/>
  <c r="AH512" i="22"/>
  <c r="AA465" i="22"/>
  <c r="AA1365" i="22"/>
  <c r="AH1491" i="22"/>
  <c r="AA731" i="22"/>
  <c r="AA1158" i="22"/>
  <c r="AA512" i="22"/>
  <c r="AA1207" i="22"/>
  <c r="AA1199" i="22"/>
  <c r="AA1209" i="22"/>
  <c r="AA1346" i="22"/>
  <c r="AH684" i="22"/>
  <c r="AA717" i="22"/>
  <c r="AA1055" i="22"/>
  <c r="AA752" i="22"/>
  <c r="AA937" i="22"/>
  <c r="AA953" i="22"/>
  <c r="AA959" i="22"/>
  <c r="AA1083" i="22"/>
  <c r="AH1471" i="22"/>
  <c r="AA1301" i="22"/>
  <c r="AA790" i="22"/>
  <c r="AH818" i="22"/>
  <c r="AH1006" i="22"/>
  <c r="AB1052" i="22"/>
  <c r="AH1052" i="22" s="1"/>
  <c r="AH1170" i="22"/>
  <c r="AA1234" i="22"/>
  <c r="AA1410" i="22"/>
  <c r="AH1396" i="22"/>
  <c r="AH1489" i="22"/>
  <c r="AH1313" i="22"/>
  <c r="AA720" i="22"/>
  <c r="AA798" i="22"/>
  <c r="AA1351" i="22"/>
  <c r="AA1026" i="22"/>
  <c r="AH1236" i="22"/>
  <c r="AH1323" i="22"/>
  <c r="AA527" i="22"/>
  <c r="AA725" i="22"/>
  <c r="AA1081" i="22"/>
  <c r="AH1428" i="22"/>
  <c r="AH1516" i="22"/>
  <c r="AA652" i="22"/>
  <c r="AH769" i="22"/>
  <c r="AH782" i="22"/>
  <c r="AA832" i="22"/>
  <c r="AH879" i="22"/>
  <c r="AH1054" i="22"/>
  <c r="AA610" i="22"/>
  <c r="AA998" i="22"/>
  <c r="AB1158" i="22"/>
  <c r="AH1158" i="22" s="1"/>
  <c r="AH740" i="22"/>
  <c r="AH1047" i="22"/>
  <c r="AH765" i="22"/>
  <c r="AB861" i="22"/>
  <c r="AH861" i="22" s="1"/>
  <c r="AH1246" i="22"/>
  <c r="AH533" i="22"/>
  <c r="AH828" i="22"/>
  <c r="AH1152" i="22"/>
  <c r="AA1464" i="22"/>
  <c r="AA868" i="22"/>
  <c r="AA1243" i="22"/>
  <c r="AH1070" i="22"/>
  <c r="AH665" i="22"/>
  <c r="AH916" i="22"/>
  <c r="AA893" i="22"/>
  <c r="AH1448" i="22"/>
  <c r="AH620" i="22"/>
  <c r="AH591" i="22"/>
  <c r="AA686" i="22"/>
  <c r="AA783" i="22"/>
  <c r="AB775" i="22"/>
  <c r="AH775" i="22" s="1"/>
  <c r="AH1239" i="22"/>
  <c r="AH1291" i="22"/>
  <c r="AA1309" i="22"/>
  <c r="AH1330" i="22"/>
  <c r="AA1392" i="22"/>
  <c r="AH1430" i="22"/>
  <c r="AA1456" i="22"/>
  <c r="AA581" i="22"/>
  <c r="AA786" i="22"/>
  <c r="AH1153" i="22"/>
  <c r="AH1228" i="22"/>
  <c r="AA1192" i="22"/>
  <c r="AH1307" i="22"/>
  <c r="AH1163" i="22"/>
  <c r="AA1463" i="22"/>
  <c r="AA1466" i="22"/>
  <c r="AA1039" i="22"/>
  <c r="AH1481" i="22"/>
  <c r="AA1491" i="22"/>
  <c r="AB1427" i="22"/>
  <c r="AH1427" i="22" s="1"/>
  <c r="AA559" i="22"/>
  <c r="AA728" i="22"/>
  <c r="AA1325" i="22"/>
  <c r="AA461" i="22"/>
  <c r="AA677" i="22"/>
  <c r="AH641" i="22"/>
  <c r="AA862" i="22"/>
  <c r="AB947" i="22"/>
  <c r="AH947" i="22" s="1"/>
  <c r="AA1013" i="22"/>
  <c r="AA1065" i="22"/>
  <c r="AH1237" i="22"/>
  <c r="AH552" i="22"/>
  <c r="AA770" i="22"/>
  <c r="AH632" i="22"/>
  <c r="AH754" i="22"/>
  <c r="AA1505" i="22"/>
  <c r="AH1262" i="22"/>
  <c r="AA509" i="22"/>
  <c r="AA851" i="22"/>
  <c r="AA469" i="22"/>
  <c r="AA577" i="22"/>
  <c r="AH881" i="22"/>
  <c r="AH559" i="22"/>
  <c r="AH505" i="22"/>
  <c r="AH915" i="22"/>
  <c r="AH579" i="22"/>
  <c r="AH1186" i="22"/>
  <c r="AH1410" i="22"/>
  <c r="AH717" i="22"/>
  <c r="AA460" i="22"/>
  <c r="AA762" i="22"/>
  <c r="AA665" i="22"/>
  <c r="AA916" i="22"/>
  <c r="AH893" i="22"/>
  <c r="AA1304" i="22"/>
  <c r="AH1346" i="22"/>
  <c r="AA1412" i="22"/>
  <c r="AH598" i="22"/>
  <c r="AH953" i="22"/>
  <c r="AH959" i="22"/>
  <c r="AH1309" i="22"/>
  <c r="AH1392" i="22"/>
  <c r="AA1430" i="22"/>
  <c r="AH768" i="22"/>
  <c r="AA818" i="22"/>
  <c r="AA1396" i="22"/>
  <c r="AA1489" i="22"/>
  <c r="AA1313" i="22"/>
  <c r="AA543" i="22"/>
  <c r="AH1351" i="22"/>
  <c r="AH1466" i="22"/>
  <c r="AA1236" i="22"/>
  <c r="AA1323" i="22"/>
  <c r="AA464" i="22"/>
  <c r="AH1325" i="22"/>
  <c r="AH652" i="22"/>
  <c r="AH677" i="22"/>
  <c r="AA641" i="22"/>
  <c r="AA782" i="22"/>
  <c r="AH832" i="22"/>
  <c r="AA879" i="22"/>
  <c r="AH1013" i="22"/>
  <c r="AH1065" i="22"/>
  <c r="AH770" i="22"/>
  <c r="AA632" i="22"/>
  <c r="AH998" i="22"/>
  <c r="AA740" i="22"/>
  <c r="AH501" i="22"/>
  <c r="AH1505" i="22"/>
  <c r="AA508" i="22"/>
  <c r="AH1374" i="22"/>
  <c r="AA1262" i="22"/>
  <c r="AA533" i="22"/>
  <c r="AH577" i="22"/>
  <c r="AA778" i="22"/>
  <c r="AH1426" i="22"/>
  <c r="AH476" i="22"/>
  <c r="AH692" i="22"/>
  <c r="AH778" i="22"/>
  <c r="AE729" i="22"/>
  <c r="AH729" i="22" s="1"/>
  <c r="AA729" i="22"/>
  <c r="AH1048" i="22"/>
  <c r="AA900" i="22"/>
  <c r="AH1279" i="22"/>
  <c r="AA521" i="22"/>
  <c r="AA1031" i="22"/>
  <c r="AA1224" i="22"/>
  <c r="AA1421" i="22"/>
  <c r="AH1253" i="22"/>
  <c r="AA1315" i="22"/>
  <c r="AH860" i="22"/>
  <c r="AH1420" i="22"/>
  <c r="AH602" i="22"/>
  <c r="AA1322" i="22"/>
  <c r="AH1386" i="22"/>
  <c r="AA1152" i="22"/>
  <c r="AH889" i="22"/>
  <c r="AA1186" i="22"/>
  <c r="AH1242" i="22"/>
  <c r="AH1342" i="22"/>
  <c r="AH637" i="22"/>
  <c r="AA815" i="22"/>
  <c r="AA1103" i="22"/>
  <c r="AA704" i="22"/>
  <c r="AH776" i="22"/>
  <c r="AA1050" i="22"/>
  <c r="AA1070" i="22"/>
  <c r="AH458" i="22"/>
  <c r="AH657" i="22"/>
  <c r="AA1279" i="22"/>
  <c r="AA712" i="22"/>
  <c r="AH1421" i="22"/>
  <c r="AA1253" i="22"/>
  <c r="AH1315" i="22"/>
  <c r="AA626" i="22"/>
  <c r="AA743" i="22"/>
  <c r="AA1072" i="22"/>
  <c r="AA1141" i="22"/>
  <c r="AA602" i="22"/>
  <c r="AH1191" i="22"/>
  <c r="AA1305" i="22"/>
  <c r="AH1255" i="22"/>
  <c r="AA889" i="22"/>
  <c r="AA1100" i="22"/>
  <c r="AH1240" i="22"/>
  <c r="AA1342" i="22"/>
  <c r="AA637" i="22"/>
  <c r="AH815" i="22"/>
  <c r="AH1103" i="22"/>
  <c r="AA1075" i="22"/>
  <c r="AA1096" i="22"/>
  <c r="AA505" i="22"/>
  <c r="AH593" i="22"/>
  <c r="AA485" i="22"/>
  <c r="AH574" i="22"/>
  <c r="AA458" i="22"/>
  <c r="AA657" i="22"/>
  <c r="AA881" i="22"/>
  <c r="AH942" i="22"/>
  <c r="AH568" i="22"/>
  <c r="AA812" i="22"/>
  <c r="AA1272" i="22"/>
  <c r="AH1072" i="22"/>
  <c r="AH1141" i="22"/>
  <c r="AA1415" i="22"/>
  <c r="AA1490" i="22"/>
  <c r="AA886" i="22"/>
  <c r="AA1191" i="22"/>
  <c r="AA1317" i="22"/>
  <c r="AA692" i="22"/>
  <c r="AH1305" i="22"/>
  <c r="AA1255" i="22"/>
  <c r="AA1240" i="22"/>
  <c r="AA1500" i="22"/>
  <c r="AA1064" i="22"/>
  <c r="AA794" i="22"/>
  <c r="AA477" i="22"/>
  <c r="AH1096" i="22"/>
  <c r="AH1229" i="22"/>
  <c r="AH485" i="22"/>
  <c r="AA1350" i="22"/>
  <c r="AA1477" i="22"/>
  <c r="AH1263" i="22"/>
  <c r="AA1385" i="22"/>
  <c r="AH1064" i="22"/>
  <c r="AH1146" i="22"/>
  <c r="AH896" i="22"/>
  <c r="AH1500" i="22"/>
  <c r="AH1369" i="22"/>
  <c r="AA928" i="22"/>
  <c r="AA1349" i="22"/>
  <c r="AA828" i="22"/>
  <c r="AH1252" i="22"/>
  <c r="AA1263" i="22"/>
  <c r="AB868" i="22"/>
  <c r="AH868" i="22" s="1"/>
  <c r="AA810" i="22"/>
  <c r="AA1146" i="22"/>
  <c r="AA609" i="22"/>
  <c r="AA476" i="22"/>
  <c r="AH891" i="22"/>
  <c r="AA1374" i="22"/>
  <c r="AH766" i="22"/>
  <c r="AH878" i="22"/>
  <c r="AH1207" i="22"/>
  <c r="AH1199" i="22"/>
  <c r="AH1304" i="22"/>
  <c r="AA1382" i="22"/>
  <c r="AH1523" i="22"/>
  <c r="AA915" i="22"/>
  <c r="AH968" i="22"/>
  <c r="AA1223" i="22"/>
  <c r="AA1400" i="22"/>
  <c r="AA541" i="22"/>
  <c r="AA924" i="22"/>
  <c r="AA1006" i="22"/>
  <c r="AH1349" i="22"/>
  <c r="AA579" i="22"/>
  <c r="AH459" i="22"/>
  <c r="AA1252" i="22"/>
  <c r="AH810" i="22"/>
  <c r="AH971" i="22"/>
  <c r="AH656" i="22"/>
  <c r="AA891" i="22"/>
  <c r="AH1394" i="22"/>
  <c r="AA594" i="22"/>
  <c r="AH1510" i="22"/>
  <c r="AA497" i="22"/>
  <c r="AA474" i="22"/>
  <c r="AA878" i="22"/>
  <c r="AH1143" i="22"/>
  <c r="AH1382" i="22"/>
  <c r="AA1523" i="22"/>
  <c r="AA640" i="22"/>
  <c r="AA670" i="22"/>
  <c r="AA630" i="22"/>
  <c r="AH1400" i="22"/>
  <c r="AH1287" i="22"/>
  <c r="AA805" i="22"/>
  <c r="AH606" i="22"/>
  <c r="AA827" i="22"/>
  <c r="AA971" i="22"/>
  <c r="AH1001" i="22"/>
  <c r="AA1047" i="22"/>
  <c r="AA1246" i="22"/>
  <c r="AA656" i="22"/>
  <c r="AH1162" i="22"/>
  <c r="AH594" i="22"/>
  <c r="AH721" i="22"/>
  <c r="AH1209" i="22"/>
  <c r="AH1336" i="22"/>
  <c r="AH613" i="22"/>
  <c r="AH777" i="22"/>
  <c r="AH1508" i="22"/>
  <c r="AA550" i="22"/>
  <c r="AH662" i="22"/>
  <c r="AA750" i="22"/>
  <c r="AA1462" i="22"/>
  <c r="AA1264" i="22"/>
  <c r="AA1503" i="22"/>
  <c r="AH605" i="22"/>
  <c r="AA1330" i="22"/>
  <c r="AH553" i="22"/>
  <c r="AA518" i="22"/>
  <c r="AA823" i="22"/>
  <c r="AA698" i="22"/>
  <c r="AA1276" i="22"/>
  <c r="AA896" i="22"/>
  <c r="AH551" i="22"/>
  <c r="AH994" i="22"/>
  <c r="AA664" i="22"/>
  <c r="AH1335" i="22"/>
  <c r="AH1010" i="22"/>
  <c r="AB814" i="22"/>
  <c r="AH814" i="22" s="1"/>
  <c r="AA814" i="22"/>
  <c r="AH1075" i="22"/>
  <c r="AA516" i="22"/>
  <c r="AA768" i="22"/>
  <c r="AA777" i="22"/>
  <c r="AA850" i="22"/>
  <c r="AA990" i="22"/>
  <c r="AH1388" i="22"/>
  <c r="AA1467" i="22"/>
  <c r="AA721" i="22"/>
  <c r="AA764" i="22"/>
  <c r="AA874" i="22"/>
  <c r="AH1462" i="22"/>
  <c r="AH1432" i="22"/>
  <c r="AH678" i="22"/>
  <c r="AH698" i="22"/>
  <c r="AH747" i="22"/>
  <c r="AA816" i="22"/>
  <c r="AH609" i="22"/>
  <c r="AA551" i="22"/>
  <c r="AA1230" i="22"/>
  <c r="AH850" i="22"/>
  <c r="AH1189" i="22"/>
  <c r="AA1160" i="22"/>
  <c r="AH1467" i="22"/>
  <c r="AA837" i="22"/>
  <c r="AH844" i="22"/>
  <c r="AA1297" i="22"/>
  <c r="AA1298" i="22"/>
  <c r="AA1358" i="22"/>
  <c r="AA967" i="22"/>
  <c r="AH1465" i="22"/>
  <c r="AA499" i="22"/>
  <c r="AH648" i="22"/>
  <c r="AA958" i="22"/>
  <c r="AH1046" i="22"/>
  <c r="AH1020" i="22"/>
  <c r="AA1145" i="22"/>
  <c r="AH534" i="22"/>
  <c r="AA1284" i="22"/>
  <c r="AA970" i="22"/>
  <c r="AA788" i="22"/>
  <c r="AH1302" i="22"/>
  <c r="AC1079" i="22"/>
  <c r="AH1079" i="22" s="1"/>
  <c r="AA1079" i="22"/>
  <c r="AA1510" i="22"/>
  <c r="AA1384" i="22"/>
  <c r="AH695" i="22"/>
  <c r="AH741" i="22"/>
  <c r="AA1092" i="22"/>
  <c r="AA1331" i="22"/>
  <c r="AA1367" i="22"/>
  <c r="AA590" i="22"/>
  <c r="AA1022" i="22"/>
  <c r="AH1117" i="22"/>
  <c r="AA1167" i="22"/>
  <c r="AH1297" i="22"/>
  <c r="AA962" i="22"/>
  <c r="AA975" i="22"/>
  <c r="AH1353" i="22"/>
  <c r="AA1465" i="22"/>
  <c r="AA648" i="22"/>
  <c r="AA1044" i="22"/>
  <c r="AH1145" i="22"/>
  <c r="AA534" i="22"/>
  <c r="AA501" i="22"/>
  <c r="AA1473" i="22"/>
  <c r="AC911" i="22"/>
  <c r="AH911" i="22" s="1"/>
  <c r="AA911" i="22"/>
  <c r="AB1404" i="22"/>
  <c r="AH1404" i="22" s="1"/>
  <c r="AA1404" i="22"/>
  <c r="AH1474" i="22"/>
  <c r="AH1201" i="22"/>
  <c r="AH1288" i="22"/>
  <c r="AA1460" i="22"/>
  <c r="AH1245" i="22"/>
  <c r="AA1343" i="22"/>
  <c r="AH1363" i="22"/>
  <c r="AA785" i="22"/>
  <c r="AA1003" i="22"/>
  <c r="AH1331" i="22"/>
  <c r="AA1498" i="22"/>
  <c r="AA1258" i="22"/>
  <c r="AA532" i="22"/>
  <c r="AH515" i="22"/>
  <c r="AH1116" i="22"/>
  <c r="AA1371" i="22"/>
  <c r="AH1285" i="22"/>
  <c r="AH1407" i="22"/>
  <c r="AH680" i="22"/>
  <c r="AH876" i="22"/>
  <c r="AA1219" i="22"/>
  <c r="AA908" i="22"/>
  <c r="AA1091" i="22"/>
  <c r="AA912" i="22"/>
  <c r="AA655" i="22"/>
  <c r="AA1201" i="22"/>
  <c r="AH1282" i="22"/>
  <c r="AA1327" i="22"/>
  <c r="AA714" i="22"/>
  <c r="AH1258" i="22"/>
  <c r="AA1126" i="22"/>
  <c r="AH1422" i="22"/>
  <c r="AH1512" i="22"/>
  <c r="AH1332" i="22"/>
  <c r="AA566" i="22"/>
  <c r="AA803" i="22"/>
  <c r="AA1037" i="22"/>
  <c r="AH1221" i="22"/>
  <c r="AA536" i="22"/>
  <c r="AH946" i="22"/>
  <c r="AA1045" i="22"/>
  <c r="AA979" i="22"/>
  <c r="AA1198" i="22"/>
  <c r="AH912" i="22"/>
  <c r="AH792" i="22"/>
  <c r="AE1027" i="22"/>
  <c r="AH1027" i="22" s="1"/>
  <c r="AA1027" i="22"/>
  <c r="AH655" i="22"/>
  <c r="AH1387" i="22"/>
  <c r="AA1511" i="22"/>
  <c r="AH858" i="22"/>
  <c r="AH1292" i="22"/>
  <c r="AA1364" i="22"/>
  <c r="AA663" i="22"/>
  <c r="AA1226" i="22"/>
  <c r="AA902" i="22"/>
  <c r="AH1444" i="22"/>
  <c r="AH536" i="22"/>
  <c r="AH1045" i="22"/>
  <c r="AA723" i="22"/>
  <c r="AA1058" i="22"/>
  <c r="AA1229" i="22"/>
  <c r="AA593" i="22"/>
  <c r="AG1144" i="22"/>
  <c r="AH1144" i="22" s="1"/>
  <c r="AA1144" i="22"/>
  <c r="AC919" i="22"/>
  <c r="AH919" i="22" s="1"/>
  <c r="AA919" i="22"/>
  <c r="AA699" i="22"/>
  <c r="AA643" i="22"/>
  <c r="AH1398" i="22"/>
  <c r="AA624" i="22"/>
  <c r="AA771" i="22"/>
  <c r="AH723" i="22"/>
  <c r="AH1380" i="22"/>
  <c r="AH664" i="22"/>
  <c r="AB923" i="22"/>
  <c r="AH923" i="22" s="1"/>
  <c r="AA923" i="22"/>
  <c r="AA963" i="22"/>
  <c r="AB963" i="22"/>
  <c r="AH963" i="22" s="1"/>
  <c r="AB1018" i="22"/>
  <c r="AH1018" i="22" s="1"/>
  <c r="AA1018" i="22"/>
  <c r="AA1129" i="22"/>
  <c r="AB1129" i="22"/>
  <c r="AH1129" i="22" s="1"/>
  <c r="AH1488" i="22"/>
  <c r="AA1409" i="22"/>
  <c r="AB1409" i="22"/>
  <c r="AH1409" i="22" s="1"/>
  <c r="AH1496" i="22"/>
  <c r="AH1373" i="22"/>
  <c r="AH636" i="22"/>
  <c r="AH795" i="22"/>
  <c r="AB710" i="22"/>
  <c r="AH710" i="22" s="1"/>
  <c r="AA710" i="22"/>
  <c r="AH943" i="22"/>
  <c r="AH1056" i="22"/>
  <c r="AH1139" i="22"/>
  <c r="AA1354" i="22"/>
  <c r="AB1354" i="22"/>
  <c r="AH1354" i="22" s="1"/>
  <c r="AH1440" i="22"/>
  <c r="AB1486" i="22"/>
  <c r="AH1486" i="22" s="1"/>
  <c r="AA1486" i="22"/>
  <c r="AA462" i="22"/>
  <c r="AH687" i="22"/>
  <c r="AA730" i="22"/>
  <c r="AA922" i="22"/>
  <c r="AH1121" i="22"/>
  <c r="AB1195" i="22"/>
  <c r="AH1195" i="22" s="1"/>
  <c r="AA1195" i="22"/>
  <c r="AA1203" i="22"/>
  <c r="AA561" i="22"/>
  <c r="AH853" i="22"/>
  <c r="AA942" i="22"/>
  <c r="AH1518" i="22"/>
  <c r="AA507" i="22"/>
  <c r="AH1017" i="22"/>
  <c r="AA1368" i="22"/>
  <c r="AA1038" i="22"/>
  <c r="AH487" i="22"/>
  <c r="AH1182" i="22"/>
  <c r="AH1405" i="22"/>
  <c r="AA1492" i="22"/>
  <c r="AA1030" i="22"/>
  <c r="AH1205" i="22"/>
  <c r="AA483" i="22"/>
  <c r="AA479" i="22"/>
  <c r="AA526" i="22"/>
  <c r="AA1157" i="22"/>
  <c r="AH1447" i="22"/>
  <c r="AH801" i="22"/>
  <c r="AA870" i="22"/>
  <c r="AB870" i="22"/>
  <c r="AH870" i="22" s="1"/>
  <c r="AA1048" i="22"/>
  <c r="AB1085" i="22"/>
  <c r="AH1085" i="22" s="1"/>
  <c r="AA1085" i="22"/>
  <c r="AA1286" i="22"/>
  <c r="AA1424" i="22"/>
  <c r="AB1424" i="22"/>
  <c r="AH1424" i="22" s="1"/>
  <c r="AA1448" i="22"/>
  <c r="AA1474" i="22"/>
  <c r="AA562" i="22"/>
  <c r="AB562" i="22"/>
  <c r="AH562" i="22" s="1"/>
  <c r="AA620" i="22"/>
  <c r="AD514" i="22"/>
  <c r="AH514" i="22" s="1"/>
  <c r="AA514" i="22"/>
  <c r="AB807" i="22"/>
  <c r="AH807" i="22" s="1"/>
  <c r="AA807" i="22"/>
  <c r="AH670" i="22"/>
  <c r="AA864" i="22"/>
  <c r="AB864" i="22"/>
  <c r="AH864" i="22" s="1"/>
  <c r="AA995" i="22"/>
  <c r="AB995" i="22"/>
  <c r="AH995" i="22" s="1"/>
  <c r="AA1115" i="22"/>
  <c r="AB1115" i="22"/>
  <c r="AH1115" i="22" s="1"/>
  <c r="AH1223" i="22"/>
  <c r="AH1272" i="22"/>
  <c r="AH1460" i="22"/>
  <c r="AB1479" i="22"/>
  <c r="AH1479" i="22" s="1"/>
  <c r="AA1479" i="22"/>
  <c r="AH1318" i="22"/>
  <c r="AA1270" i="22"/>
  <c r="AH1327" i="22"/>
  <c r="AH1343" i="22"/>
  <c r="AA522" i="22"/>
  <c r="AB522" i="22"/>
  <c r="AH522" i="22" s="1"/>
  <c r="AA502" i="22"/>
  <c r="AB502" i="22"/>
  <c r="AH502" i="22" s="1"/>
  <c r="AA544" i="22"/>
  <c r="AB544" i="22"/>
  <c r="AH544" i="22" s="1"/>
  <c r="AA741" i="22"/>
  <c r="AH699" i="22"/>
  <c r="AH626" i="22"/>
  <c r="AH743" i="22"/>
  <c r="AH714" i="22"/>
  <c r="AA860" i="22"/>
  <c r="AB917" i="22"/>
  <c r="AH917" i="22" s="1"/>
  <c r="AA917" i="22"/>
  <c r="AH924" i="22"/>
  <c r="AH990" i="22"/>
  <c r="AB1036" i="22"/>
  <c r="AH1036" i="22" s="1"/>
  <c r="AA1036" i="22"/>
  <c r="AA1090" i="22"/>
  <c r="AA1005" i="22"/>
  <c r="AB1005" i="22"/>
  <c r="AH1005" i="22" s="1"/>
  <c r="AA1189" i="22"/>
  <c r="AA1225" i="22"/>
  <c r="AA1176" i="22"/>
  <c r="AB1176" i="22"/>
  <c r="AH1176" i="22" s="1"/>
  <c r="AH1364" i="22"/>
  <c r="AA1402" i="22"/>
  <c r="AH837" i="22"/>
  <c r="AA738" i="22"/>
  <c r="AA969" i="22"/>
  <c r="AB969" i="22"/>
  <c r="AH969" i="22" s="1"/>
  <c r="AB948" i="22"/>
  <c r="AH948" i="22" s="1"/>
  <c r="AA948" i="22"/>
  <c r="AH1078" i="22"/>
  <c r="AB1174" i="22"/>
  <c r="AH1174" i="22" s="1"/>
  <c r="AA1174" i="22"/>
  <c r="AH1277" i="22"/>
  <c r="AA1517" i="22"/>
  <c r="AB1517" i="22"/>
  <c r="AH1517" i="22" s="1"/>
  <c r="AA482" i="22"/>
  <c r="AB482" i="22"/>
  <c r="AH482" i="22" s="1"/>
  <c r="AA662" i="22"/>
  <c r="AH663" i="22"/>
  <c r="AB833" i="22"/>
  <c r="AH833" i="22" s="1"/>
  <c r="AA833" i="22"/>
  <c r="AH805" i="22"/>
  <c r="AA844" i="22"/>
  <c r="AA1088" i="22"/>
  <c r="AB1088" i="22"/>
  <c r="AH1088" i="22" s="1"/>
  <c r="AA1169" i="22"/>
  <c r="AB1169" i="22"/>
  <c r="AH1169" i="22" s="1"/>
  <c r="AA1227" i="22"/>
  <c r="AB1227" i="22"/>
  <c r="AH1227" i="22" s="1"/>
  <c r="AB1324" i="22"/>
  <c r="AH1324" i="22" s="1"/>
  <c r="AA1324" i="22"/>
  <c r="AB1451" i="22"/>
  <c r="AH1451" i="22" s="1"/>
  <c r="AA1451" i="22"/>
  <c r="AA1488" i="22"/>
  <c r="AH1522" i="22"/>
  <c r="AB1519" i="22"/>
  <c r="AH1519" i="22" s="1"/>
  <c r="AA1519" i="22"/>
  <c r="AB1501" i="22"/>
  <c r="AH1501" i="22" s="1"/>
  <c r="AA1501" i="22"/>
  <c r="AA1254" i="22"/>
  <c r="AH1226" i="22"/>
  <c r="AA1407" i="22"/>
  <c r="AH525" i="22"/>
  <c r="AA636" i="22"/>
  <c r="AH566" i="22"/>
  <c r="AA639" i="22"/>
  <c r="AA795" i="22"/>
  <c r="AH781" i="22"/>
  <c r="AH892" i="22"/>
  <c r="AH902" i="22"/>
  <c r="AB1179" i="22"/>
  <c r="AH1179" i="22" s="1"/>
  <c r="AA1179" i="22"/>
  <c r="AA1233" i="22"/>
  <c r="AA1296" i="22"/>
  <c r="AB1296" i="22"/>
  <c r="AH1296" i="22" s="1"/>
  <c r="AA1353" i="22"/>
  <c r="AA1444" i="22"/>
  <c r="AA1512" i="22"/>
  <c r="AH499" i="22"/>
  <c r="AH478" i="22"/>
  <c r="AA715" i="22"/>
  <c r="AA573" i="22"/>
  <c r="AH558" i="22"/>
  <c r="AH834" i="22"/>
  <c r="AA680" i="22"/>
  <c r="AH730" i="22"/>
  <c r="AH771" i="22"/>
  <c r="AH958" i="22"/>
  <c r="AH983" i="22"/>
  <c r="AH1044" i="22"/>
  <c r="AH1130" i="22"/>
  <c r="AH1219" i="22"/>
  <c r="AH1203" i="22"/>
  <c r="AH528" i="22"/>
  <c r="AH545" i="22"/>
  <c r="AH561" i="22"/>
  <c r="AA520" i="22"/>
  <c r="AA747" i="22"/>
  <c r="AA718" i="22"/>
  <c r="AH908" i="22"/>
  <c r="AH974" i="22"/>
  <c r="AA1068" i="22"/>
  <c r="AH1058" i="22"/>
  <c r="AH1284" i="22"/>
  <c r="AA1518" i="22"/>
  <c r="AH507" i="22"/>
  <c r="AA1222" i="22"/>
  <c r="AA1390" i="22"/>
  <c r="AH1038" i="22"/>
  <c r="AA487" i="22"/>
  <c r="AH1086" i="22"/>
  <c r="AH1439" i="22"/>
  <c r="AH788" i="22"/>
  <c r="AH1030" i="22"/>
  <c r="AA1205" i="22"/>
  <c r="AA1335" i="22"/>
  <c r="AA495" i="22"/>
  <c r="AA1010" i="22"/>
  <c r="AA1300" i="22"/>
  <c r="AA478" i="22"/>
  <c r="AH715" i="22"/>
  <c r="AH573" i="22"/>
  <c r="AA558" i="22"/>
  <c r="AA834" i="22"/>
  <c r="AA789" i="22"/>
  <c r="AB789" i="22"/>
  <c r="AH789" i="22" s="1"/>
  <c r="AH619" i="22"/>
  <c r="AH904" i="22"/>
  <c r="AA894" i="22"/>
  <c r="AA983" i="22"/>
  <c r="AA940" i="22"/>
  <c r="AH1134" i="22"/>
  <c r="AA1130" i="22"/>
  <c r="AH1211" i="22"/>
  <c r="AA528" i="22"/>
  <c r="AA545" i="22"/>
  <c r="AH520" i="22"/>
  <c r="AH718" i="22"/>
  <c r="AA974" i="22"/>
  <c r="AH938" i="22"/>
  <c r="AH1068" i="22"/>
  <c r="AH986" i="22"/>
  <c r="AH475" i="22"/>
  <c r="AH1222" i="22"/>
  <c r="AH1390" i="22"/>
  <c r="AA1166" i="22"/>
  <c r="AA1341" i="22"/>
  <c r="AH503" i="22"/>
  <c r="AA1086" i="22"/>
  <c r="AA1439" i="22"/>
  <c r="AH495" i="22"/>
  <c r="AH1300" i="22"/>
  <c r="AA781" i="22"/>
  <c r="AA892" i="22"/>
  <c r="AH961" i="22"/>
  <c r="AA1000" i="22"/>
  <c r="AH1233" i="22"/>
  <c r="AB623" i="22"/>
  <c r="AH623" i="22" s="1"/>
  <c r="AA623" i="22"/>
  <c r="AB779" i="22"/>
  <c r="AH779" i="22" s="1"/>
  <c r="AA779" i="22"/>
  <c r="AB951" i="22"/>
  <c r="AH951" i="22" s="1"/>
  <c r="AA951" i="22"/>
  <c r="AB1028" i="22"/>
  <c r="AH1028" i="22" s="1"/>
  <c r="AA1028" i="22"/>
  <c r="AA1168" i="22"/>
  <c r="AB1168" i="22"/>
  <c r="AH1168" i="22" s="1"/>
  <c r="AA1200" i="22"/>
  <c r="AB1200" i="22"/>
  <c r="AH1200" i="22" s="1"/>
  <c r="AB1391" i="22"/>
  <c r="AH1391" i="22" s="1"/>
  <c r="AA1391" i="22"/>
  <c r="AA1508" i="22"/>
  <c r="AA564" i="22"/>
  <c r="AB564" i="22"/>
  <c r="AH564" i="22" s="1"/>
  <c r="AH521" i="22"/>
  <c r="AH756" i="22"/>
  <c r="AA966" i="22"/>
  <c r="AB966" i="22"/>
  <c r="AH966" i="22" s="1"/>
  <c r="AA1239" i="22"/>
  <c r="AA1165" i="22"/>
  <c r="AB1345" i="22"/>
  <c r="AH1345" i="22" s="1"/>
  <c r="AA1345" i="22"/>
  <c r="AB1436" i="22"/>
  <c r="AH1436" i="22" s="1"/>
  <c r="AA1436" i="22"/>
  <c r="AB1450" i="22"/>
  <c r="AH1450" i="22" s="1"/>
  <c r="AA1450" i="22"/>
  <c r="AA1268" i="22"/>
  <c r="AA1363" i="22"/>
  <c r="AH1443" i="22"/>
  <c r="AH1521" i="22"/>
  <c r="AH784" i="22"/>
  <c r="AA554" i="22"/>
  <c r="AB554" i="22"/>
  <c r="AH554" i="22" s="1"/>
  <c r="AA537" i="22"/>
  <c r="AH799" i="22"/>
  <c r="AB732" i="22"/>
  <c r="AH732" i="22" s="1"/>
  <c r="AA732" i="22"/>
  <c r="AA909" i="22"/>
  <c r="AH791" i="22"/>
  <c r="AA987" i="22"/>
  <c r="AB987" i="22"/>
  <c r="AH987" i="22" s="1"/>
  <c r="AB906" i="22"/>
  <c r="AH906" i="22" s="1"/>
  <c r="AA906" i="22"/>
  <c r="AA1084" i="22"/>
  <c r="AA1099" i="22"/>
  <c r="AH1160" i="22"/>
  <c r="AH1281" i="22"/>
  <c r="AA1290" i="22"/>
  <c r="AH1435" i="22"/>
  <c r="AH1490" i="22"/>
  <c r="AH1513" i="22"/>
  <c r="AB597" i="22"/>
  <c r="AH597" i="22" s="1"/>
  <c r="AA597" i="22"/>
  <c r="AA586" i="22"/>
  <c r="AB702" i="22"/>
  <c r="AH702" i="22" s="1"/>
  <c r="AA702" i="22"/>
  <c r="AA910" i="22"/>
  <c r="AB910" i="22"/>
  <c r="AH910" i="22" s="1"/>
  <c r="AA780" i="22"/>
  <c r="AA945" i="22"/>
  <c r="AB945" i="22"/>
  <c r="AH945" i="22" s="1"/>
  <c r="AA936" i="22"/>
  <c r="AB936" i="22"/>
  <c r="AH936" i="22" s="1"/>
  <c r="AH1476" i="22"/>
  <c r="AA1495" i="22"/>
  <c r="AB1495" i="22"/>
  <c r="AH1495" i="22" s="1"/>
  <c r="AB1520" i="22"/>
  <c r="AH1520" i="22" s="1"/>
  <c r="AA1520" i="22"/>
  <c r="AB549" i="22"/>
  <c r="AH549" i="22" s="1"/>
  <c r="AA549" i="22"/>
  <c r="AB829" i="22"/>
  <c r="AH829" i="22" s="1"/>
  <c r="AA829" i="22"/>
  <c r="AB826" i="22"/>
  <c r="AH826" i="22" s="1"/>
  <c r="AA826" i="22"/>
  <c r="AA982" i="22"/>
  <c r="AB982" i="22"/>
  <c r="AH982" i="22" s="1"/>
  <c r="AH1022" i="22"/>
  <c r="AA1117" i="22"/>
  <c r="AA1122" i="22"/>
  <c r="AA1422" i="22"/>
  <c r="AB1445" i="22"/>
  <c r="AH1445" i="22" s="1"/>
  <c r="AA1445" i="22"/>
  <c r="AH1393" i="22"/>
  <c r="AH1433" i="22"/>
  <c r="AA1352" i="22"/>
  <c r="AA471" i="22"/>
  <c r="AH643" i="22"/>
  <c r="AA604" i="22"/>
  <c r="AH585" i="22"/>
  <c r="AH578" i="22"/>
  <c r="AH811" i="22"/>
  <c r="AH962" i="22"/>
  <c r="AA961" i="22"/>
  <c r="AH1000" i="22"/>
  <c r="AH1037" i="22"/>
  <c r="AA1213" i="22"/>
  <c r="AA1210" i="22"/>
  <c r="AB1377" i="22"/>
  <c r="AH1377" i="22" s="1"/>
  <c r="AA1377" i="22"/>
  <c r="AA1423" i="22"/>
  <c r="AB1423" i="22"/>
  <c r="AH1423" i="22" s="1"/>
  <c r="AH588" i="22"/>
  <c r="AH580" i="22"/>
  <c r="AH654" i="22"/>
  <c r="AA619" i="22"/>
  <c r="AA904" i="22"/>
  <c r="AH894" i="22"/>
  <c r="AH940" i="22"/>
  <c r="AA1134" i="22"/>
  <c r="AA1020" i="22"/>
  <c r="AH1231" i="22"/>
  <c r="AA1211" i="22"/>
  <c r="AA467" i="22"/>
  <c r="AA711" i="22"/>
  <c r="AD530" i="22"/>
  <c r="AH530" i="22" s="1"/>
  <c r="AA530" i="22"/>
  <c r="AD542" i="22"/>
  <c r="AH542" i="22" s="1"/>
  <c r="AA542" i="22"/>
  <c r="AH854" i="22"/>
  <c r="AH866" i="22"/>
  <c r="AA901" i="22"/>
  <c r="AA935" i="22"/>
  <c r="AA938" i="22"/>
  <c r="AA1106" i="22"/>
  <c r="AB1106" i="22"/>
  <c r="AH1106" i="22" s="1"/>
  <c r="AA986" i="22"/>
  <c r="AA475" i="22"/>
  <c r="AH1473" i="22"/>
  <c r="AH1341" i="22"/>
  <c r="AA503" i="22"/>
  <c r="AH1104" i="22"/>
  <c r="AH1484" i="22"/>
  <c r="AA513" i="22"/>
  <c r="AA1131" i="22"/>
  <c r="AA796" i="22"/>
  <c r="AA1014" i="22"/>
  <c r="AH1310" i="22"/>
  <c r="AB706" i="22"/>
  <c r="AH706" i="22" s="1"/>
  <c r="AA706" i="22"/>
  <c r="AA801" i="22"/>
  <c r="AA888" i="22"/>
  <c r="AB888" i="22"/>
  <c r="AH888" i="22" s="1"/>
  <c r="AB918" i="22"/>
  <c r="AH918" i="22" s="1"/>
  <c r="AA918" i="22"/>
  <c r="AA1019" i="22"/>
  <c r="AB1019" i="22"/>
  <c r="AH1019" i="22" s="1"/>
  <c r="AH1286" i="22"/>
  <c r="AC1250" i="22"/>
  <c r="AH1250" i="22" s="1"/>
  <c r="AA1250" i="22"/>
  <c r="AA1472" i="22"/>
  <c r="AB1472" i="22"/>
  <c r="AH1472" i="22" s="1"/>
  <c r="AA756" i="22"/>
  <c r="AB694" i="22"/>
  <c r="AH694" i="22" s="1"/>
  <c r="AA694" i="22"/>
  <c r="AA1127" i="22"/>
  <c r="AB1127" i="22"/>
  <c r="AH1127" i="22" s="1"/>
  <c r="AH1165" i="22"/>
  <c r="AA1442" i="22"/>
  <c r="AB1442" i="22"/>
  <c r="AH1442" i="22" s="1"/>
  <c r="AH1270" i="22"/>
  <c r="AA784" i="22"/>
  <c r="AA734" i="22"/>
  <c r="AB734" i="22"/>
  <c r="AH734" i="22" s="1"/>
  <c r="AH1090" i="22"/>
  <c r="AB1095" i="22"/>
  <c r="AH1095" i="22" s="1"/>
  <c r="AA1095" i="22"/>
  <c r="AB1187" i="22"/>
  <c r="AH1187" i="22" s="1"/>
  <c r="AA1187" i="22"/>
  <c r="AB1208" i="22"/>
  <c r="AH1208" i="22" s="1"/>
  <c r="AA1208" i="22"/>
  <c r="AH1402" i="22"/>
  <c r="AH586" i="22"/>
  <c r="AB671" i="22"/>
  <c r="AH671" i="22" s="1"/>
  <c r="AA671" i="22"/>
  <c r="AH738" i="22"/>
  <c r="AA972" i="22"/>
  <c r="AB972" i="22"/>
  <c r="AH972" i="22" s="1"/>
  <c r="AA1142" i="22"/>
  <c r="AB1142" i="22"/>
  <c r="AH1142" i="22" s="1"/>
  <c r="AA1078" i="22"/>
  <c r="AB1274" i="22"/>
  <c r="AH1274" i="22" s="1"/>
  <c r="AA1274" i="22"/>
  <c r="AA1277" i="22"/>
  <c r="AB1312" i="22"/>
  <c r="AH1312" i="22" s="1"/>
  <c r="AA1312" i="22"/>
  <c r="AA1480" i="22"/>
  <c r="AB1480" i="22"/>
  <c r="AH1480" i="22" s="1"/>
  <c r="AB1524" i="22"/>
  <c r="AH1524" i="22" s="1"/>
  <c r="AA1524" i="22"/>
  <c r="AA498" i="22"/>
  <c r="AB498" i="22"/>
  <c r="AH498" i="22" s="1"/>
  <c r="AA997" i="22"/>
  <c r="AB997" i="22"/>
  <c r="AH997" i="22" s="1"/>
  <c r="AH1122" i="22"/>
  <c r="AA1355" i="22"/>
  <c r="AB1355" i="22"/>
  <c r="AH1355" i="22" s="1"/>
  <c r="AA1522" i="22"/>
  <c r="AC1499" i="22"/>
  <c r="AH1499" i="22" s="1"/>
  <c r="AA1499" i="22"/>
  <c r="AA1433" i="22"/>
  <c r="AH1254" i="22"/>
  <c r="AB1340" i="22"/>
  <c r="AH1340" i="22" s="1"/>
  <c r="AA1340" i="22"/>
  <c r="AA525" i="22"/>
  <c r="AA585" i="22"/>
  <c r="AH639" i="22"/>
  <c r="AA811" i="22"/>
  <c r="AH1213" i="22"/>
  <c r="AB1308" i="22"/>
  <c r="AH1308" i="22" s="1"/>
  <c r="AA1308" i="22"/>
  <c r="AA1235" i="22"/>
  <c r="AB1235" i="22"/>
  <c r="AH1235" i="22" s="1"/>
  <c r="AB996" i="22"/>
  <c r="AH996" i="22" s="1"/>
  <c r="AA996" i="22"/>
  <c r="AB1040" i="22"/>
  <c r="AH1040" i="22" s="1"/>
  <c r="AA1040" i="22"/>
  <c r="AA1164" i="22"/>
  <c r="AB1164" i="22"/>
  <c r="AH1164" i="22" s="1"/>
  <c r="AB1441" i="22"/>
  <c r="AH1441" i="22" s="1"/>
  <c r="AA1441" i="22"/>
  <c r="AB1470" i="22"/>
  <c r="AH1470" i="22" s="1"/>
  <c r="AA1470" i="22"/>
  <c r="AB600" i="22"/>
  <c r="AH600" i="22" s="1"/>
  <c r="AA600" i="22"/>
  <c r="AB842" i="22"/>
  <c r="AH842" i="22" s="1"/>
  <c r="AA842" i="22"/>
  <c r="AB726" i="22"/>
  <c r="AH726" i="22" s="1"/>
  <c r="AA726" i="22"/>
  <c r="AA1112" i="22"/>
  <c r="AB1112" i="22"/>
  <c r="AH1112" i="22" s="1"/>
  <c r="AB1032" i="22"/>
  <c r="AH1032" i="22" s="1"/>
  <c r="AA1032" i="22"/>
  <c r="AA1261" i="22"/>
  <c r="AB1261" i="22"/>
  <c r="AH1261" i="22" s="1"/>
  <c r="AB1458" i="22"/>
  <c r="AH1458" i="22" s="1"/>
  <c r="AA1458" i="22"/>
  <c r="AH1268" i="22"/>
  <c r="AH1230" i="22"/>
  <c r="AA1348" i="22"/>
  <c r="AH1356" i="22"/>
  <c r="AA1521" i="22"/>
  <c r="AH537" i="22"/>
  <c r="AA799" i="22"/>
  <c r="AH909" i="22"/>
  <c r="AA791" i="22"/>
  <c r="AA932" i="22"/>
  <c r="AH989" i="22"/>
  <c r="AH965" i="22"/>
  <c r="AH1084" i="22"/>
  <c r="AH1099" i="22"/>
  <c r="AA1280" i="22"/>
  <c r="AA1281" i="22"/>
  <c r="AH1419" i="22"/>
  <c r="AA1435" i="22"/>
  <c r="AA1513" i="22"/>
  <c r="AA547" i="22"/>
  <c r="AB547" i="22"/>
  <c r="AH547" i="22" s="1"/>
  <c r="AB691" i="22"/>
  <c r="AH691" i="22" s="1"/>
  <c r="AA691" i="22"/>
  <c r="AH780" i="22"/>
  <c r="AA1476" i="22"/>
  <c r="AB523" i="22"/>
  <c r="AH523" i="22" s="1"/>
  <c r="AA523" i="22"/>
  <c r="AB690" i="22"/>
  <c r="AH690" i="22" s="1"/>
  <c r="AA690" i="22"/>
  <c r="AA813" i="22"/>
  <c r="AH882" i="22"/>
  <c r="AA980" i="22"/>
  <c r="AB980" i="22"/>
  <c r="AH980" i="22" s="1"/>
  <c r="AB1033" i="22"/>
  <c r="AH1033" i="22" s="1"/>
  <c r="AA1033" i="22"/>
  <c r="AA1395" i="22"/>
  <c r="AA1453" i="22"/>
  <c r="AB1453" i="22"/>
  <c r="AH1453" i="22" s="1"/>
  <c r="AA1393" i="22"/>
  <c r="AA1206" i="22"/>
  <c r="AH1265" i="22"/>
  <c r="AH1352" i="22"/>
  <c r="AH471" i="22"/>
  <c r="AB556" i="22"/>
  <c r="AH556" i="22" s="1"/>
  <c r="AA556" i="22"/>
  <c r="AH604" i="22"/>
  <c r="AA578" i="22"/>
  <c r="AA849" i="22"/>
  <c r="AA1080" i="22"/>
  <c r="AA1108" i="22"/>
  <c r="AB1108" i="22"/>
  <c r="AH1108" i="22" s="1"/>
  <c r="AH1210" i="22"/>
  <c r="AD1328" i="22"/>
  <c r="AH1328" i="22" s="1"/>
  <c r="AA1328" i="22"/>
  <c r="AA1429" i="22"/>
  <c r="AH494" i="22"/>
  <c r="AA588" i="22"/>
  <c r="AA580" i="22"/>
  <c r="AA654" i="22"/>
  <c r="AH824" i="22"/>
  <c r="AH1023" i="22"/>
  <c r="AA1004" i="22"/>
  <c r="AH1089" i="22"/>
  <c r="AA1231" i="22"/>
  <c r="AH467" i="22"/>
  <c r="AH711" i="22"/>
  <c r="AA601" i="22"/>
  <c r="AA576" i="22"/>
  <c r="AB576" i="22"/>
  <c r="AH576" i="22" s="1"/>
  <c r="AA854" i="22"/>
  <c r="AA866" i="22"/>
  <c r="AH901" i="22"/>
  <c r="AH935" i="22"/>
  <c r="AH1074" i="22"/>
  <c r="AA1151" i="22"/>
  <c r="AA1329" i="22"/>
  <c r="AH491" i="22"/>
  <c r="AH1007" i="22"/>
  <c r="AA1459" i="22"/>
  <c r="AA1104" i="22"/>
  <c r="AA1484" i="22"/>
  <c r="AH513" i="22"/>
  <c r="AH638" i="22"/>
  <c r="AH1131" i="22"/>
  <c r="AH796" i="22"/>
  <c r="AH1014" i="22"/>
  <c r="AA1310" i="22"/>
  <c r="AA490" i="22"/>
  <c r="AB490" i="22"/>
  <c r="AH490" i="22" s="1"/>
  <c r="AB727" i="22"/>
  <c r="AH727" i="22" s="1"/>
  <c r="AA727" i="22"/>
  <c r="AD538" i="22"/>
  <c r="AH538" i="22" s="1"/>
  <c r="AA538" i="22"/>
  <c r="AA800" i="22"/>
  <c r="AA621" i="22"/>
  <c r="AB621" i="22"/>
  <c r="AH621" i="22" s="1"/>
  <c r="AB845" i="22"/>
  <c r="AH845" i="22" s="1"/>
  <c r="AA845" i="22"/>
  <c r="AA957" i="22"/>
  <c r="AB957" i="22"/>
  <c r="AH957" i="22" s="1"/>
  <c r="AA960" i="22"/>
  <c r="AB960" i="22"/>
  <c r="AH960" i="22" s="1"/>
  <c r="AA956" i="22"/>
  <c r="AB956" i="22"/>
  <c r="AH956" i="22" s="1"/>
  <c r="AB1218" i="22"/>
  <c r="AH1218" i="22" s="1"/>
  <c r="AA1218" i="22"/>
  <c r="AB1449" i="22"/>
  <c r="AH1449" i="22" s="1"/>
  <c r="AA1449" i="22"/>
  <c r="AB1482" i="22"/>
  <c r="AH1482" i="22" s="1"/>
  <c r="AA1482" i="22"/>
  <c r="AB736" i="22"/>
  <c r="AH736" i="22" s="1"/>
  <c r="AA736" i="22"/>
  <c r="AH937" i="22"/>
  <c r="AA913" i="22"/>
  <c r="AA968" i="22"/>
  <c r="AA981" i="22"/>
  <c r="AB1247" i="22"/>
  <c r="AH1247" i="22" s="1"/>
  <c r="AA1247" i="22"/>
  <c r="AA1291" i="22"/>
  <c r="AA1260" i="22"/>
  <c r="AH1456" i="22"/>
  <c r="AA1282" i="22"/>
  <c r="AA1245" i="22"/>
  <c r="AH1384" i="22"/>
  <c r="AH1348" i="22"/>
  <c r="AA1356" i="22"/>
  <c r="AA1478" i="22"/>
  <c r="AA470" i="22"/>
  <c r="AB470" i="22"/>
  <c r="AH470" i="22" s="1"/>
  <c r="AA574" i="22"/>
  <c r="AH808" i="22"/>
  <c r="AH932" i="22"/>
  <c r="AA989" i="22"/>
  <c r="AA965" i="22"/>
  <c r="AA1190" i="22"/>
  <c r="AA1197" i="22"/>
  <c r="AB1197" i="22"/>
  <c r="AH1197" i="22" s="1"/>
  <c r="AH1280" i="22"/>
  <c r="AA1388" i="22"/>
  <c r="AA1419" i="22"/>
  <c r="AA1316" i="22"/>
  <c r="AB629" i="22"/>
  <c r="AH629" i="22" s="1"/>
  <c r="AA629" i="22"/>
  <c r="AH616" i="22"/>
  <c r="AA1138" i="22"/>
  <c r="AB1138" i="22"/>
  <c r="AH1138" i="22" s="1"/>
  <c r="AB1339" i="22"/>
  <c r="AH1339" i="22" s="1"/>
  <c r="AA1339" i="22"/>
  <c r="AA1452" i="22"/>
  <c r="AA548" i="22"/>
  <c r="AB548" i="22"/>
  <c r="AH548" i="22" s="1"/>
  <c r="AH590" i="22"/>
  <c r="AH813" i="22"/>
  <c r="AA755" i="22"/>
  <c r="AB755" i="22"/>
  <c r="AH755" i="22" s="1"/>
  <c r="AH874" i="22"/>
  <c r="AA882" i="22"/>
  <c r="AA978" i="22"/>
  <c r="AB978" i="22"/>
  <c r="AH978" i="22" s="1"/>
  <c r="AA985" i="22"/>
  <c r="AB985" i="22"/>
  <c r="AH985" i="22" s="1"/>
  <c r="AH1118" i="22"/>
  <c r="AA1116" i="22"/>
  <c r="AH1217" i="22"/>
  <c r="AH1395" i="22"/>
  <c r="AH1371" i="22"/>
  <c r="AA1432" i="22"/>
  <c r="AH1206" i="22"/>
  <c r="AA1265" i="22"/>
  <c r="AH1298" i="22"/>
  <c r="AH1358" i="22"/>
  <c r="AH1503" i="22"/>
  <c r="AA459" i="22"/>
  <c r="AH803" i="22"/>
  <c r="AB642" i="22"/>
  <c r="AH642" i="22" s="1"/>
  <c r="AA642" i="22"/>
  <c r="AH849" i="22"/>
  <c r="AH975" i="22"/>
  <c r="AH967" i="22"/>
  <c r="AH1100" i="22"/>
  <c r="AH1080" i="22"/>
  <c r="AH1181" i="22"/>
  <c r="AA1183" i="22"/>
  <c r="AH1376" i="22"/>
  <c r="AH1429" i="22"/>
  <c r="AB1446" i="22"/>
  <c r="AH1446" i="22" s="1"/>
  <c r="AA1446" i="22"/>
  <c r="AA553" i="22"/>
  <c r="AA494" i="22"/>
  <c r="AA759" i="22"/>
  <c r="AH518" i="22"/>
  <c r="AH672" i="22"/>
  <c r="AH749" i="22"/>
  <c r="AH823" i="22"/>
  <c r="AA824" i="22"/>
  <c r="AA897" i="22"/>
  <c r="AA1023" i="22"/>
  <c r="AH941" i="22"/>
  <c r="AH1004" i="22"/>
  <c r="AA1089" i="22"/>
  <c r="AB1133" i="22"/>
  <c r="AH1133" i="22" s="1"/>
  <c r="AA1133" i="22"/>
  <c r="AH601" i="22"/>
  <c r="AH816" i="22"/>
  <c r="AA787" i="22"/>
  <c r="AB787" i="22"/>
  <c r="AH787" i="22" s="1"/>
  <c r="AA952" i="22"/>
  <c r="AB952" i="22"/>
  <c r="AH952" i="22" s="1"/>
  <c r="AH979" i="22"/>
  <c r="AH1091" i="22"/>
  <c r="AA1074" i="22"/>
  <c r="AH1151" i="22"/>
  <c r="AH1329" i="22"/>
  <c r="AA491" i="22"/>
  <c r="AH970" i="22"/>
  <c r="AA1347" i="22"/>
  <c r="AA1007" i="22"/>
  <c r="AH1198" i="22"/>
  <c r="AH1459" i="22"/>
  <c r="AA1394" i="22"/>
  <c r="AA1302" i="22"/>
  <c r="AA638" i="22"/>
  <c r="AA792" i="22"/>
  <c r="AH463" i="22"/>
  <c r="AA511" i="22"/>
  <c r="AH1123" i="22"/>
  <c r="AH582" i="22"/>
  <c r="AH800" i="22"/>
  <c r="AA793" i="22"/>
  <c r="AB793" i="22"/>
  <c r="AH793" i="22" s="1"/>
  <c r="AA976" i="22"/>
  <c r="AB976" i="22"/>
  <c r="AH976" i="22" s="1"/>
  <c r="AA1457" i="22"/>
  <c r="AB1457" i="22"/>
  <c r="AH1457" i="22" s="1"/>
  <c r="AB611" i="22"/>
  <c r="AH611" i="22" s="1"/>
  <c r="AA611" i="22"/>
  <c r="AB884" i="22"/>
  <c r="AH884" i="22" s="1"/>
  <c r="AA884" i="22"/>
  <c r="AH913" i="22"/>
  <c r="AA1015" i="22"/>
  <c r="AB1015" i="22"/>
  <c r="AH1015" i="22" s="1"/>
  <c r="AB804" i="22"/>
  <c r="AH804" i="22" s="1"/>
  <c r="AA804" i="22"/>
  <c r="AH635" i="22"/>
  <c r="AH1190" i="22"/>
  <c r="AH1316" i="22"/>
  <c r="AB572" i="22"/>
  <c r="AH572" i="22" s="1"/>
  <c r="AA572" i="22"/>
  <c r="AB914" i="22"/>
  <c r="AH914" i="22" s="1"/>
  <c r="AA914" i="22"/>
  <c r="AA973" i="22"/>
  <c r="AB973" i="22"/>
  <c r="AH973" i="22" s="1"/>
  <c r="AB1120" i="22"/>
  <c r="AH1120" i="22" s="1"/>
  <c r="AA1120" i="22"/>
  <c r="AA1118" i="22"/>
  <c r="AA1217" i="22"/>
  <c r="AA1184" i="22"/>
  <c r="AB1184" i="22"/>
  <c r="AH1184" i="22" s="1"/>
  <c r="AB1406" i="22"/>
  <c r="AH1406" i="22" s="1"/>
  <c r="AA1406" i="22"/>
  <c r="AA1375" i="22"/>
  <c r="AB1375" i="22"/>
  <c r="AH1375" i="22" s="1"/>
  <c r="AA529" i="22"/>
  <c r="AH546" i="22"/>
  <c r="AB707" i="22"/>
  <c r="AH707" i="22" s="1"/>
  <c r="AA707" i="22"/>
  <c r="AH872" i="22"/>
  <c r="AA1181" i="22"/>
  <c r="AA1267" i="22"/>
  <c r="AB1267" i="22"/>
  <c r="AH1267" i="22" s="1"/>
  <c r="AB1188" i="22"/>
  <c r="AH1188" i="22" s="1"/>
  <c r="AA1188" i="22"/>
  <c r="AB1454" i="22"/>
  <c r="AH1454" i="22" s="1"/>
  <c r="AA1454" i="22"/>
  <c r="AA510" i="22"/>
  <c r="AB510" i="22"/>
  <c r="AH510" i="22" s="1"/>
  <c r="AH759" i="22"/>
  <c r="AA672" i="22"/>
  <c r="AA749" i="22"/>
  <c r="AA748" i="22"/>
  <c r="AH897" i="22"/>
  <c r="AA941" i="22"/>
  <c r="AA1178" i="22"/>
  <c r="AA569" i="22"/>
  <c r="AA819" i="22"/>
  <c r="AH1347" i="22"/>
  <c r="AH1002" i="22"/>
  <c r="AA463" i="22"/>
  <c r="AA1123" i="22"/>
  <c r="AA622" i="22"/>
  <c r="AB622" i="22"/>
  <c r="AH622" i="22" s="1"/>
  <c r="AB1137" i="22"/>
  <c r="AH1137" i="22" s="1"/>
  <c r="AA1137" i="22"/>
  <c r="AB1241" i="22"/>
  <c r="AH1241" i="22" s="1"/>
  <c r="AA1241" i="22"/>
  <c r="AB1399" i="22"/>
  <c r="AH1399" i="22" s="1"/>
  <c r="AA1399" i="22"/>
  <c r="AB1468" i="22"/>
  <c r="AH1468" i="22" s="1"/>
  <c r="AA1468" i="22"/>
  <c r="AB589" i="22"/>
  <c r="AH589" i="22" s="1"/>
  <c r="AA589" i="22"/>
  <c r="AA773" i="22"/>
  <c r="AB773" i="22"/>
  <c r="AH773" i="22" s="1"/>
  <c r="AB857" i="22"/>
  <c r="AH857" i="22" s="1"/>
  <c r="AA857" i="22"/>
  <c r="AA992" i="22"/>
  <c r="AB1204" i="22"/>
  <c r="AH1204" i="22" s="1"/>
  <c r="AA1204" i="22"/>
  <c r="AA1469" i="22"/>
  <c r="AB1469" i="22"/>
  <c r="AH1469" i="22" s="1"/>
  <c r="AH1359" i="22"/>
  <c r="AA1357" i="22"/>
  <c r="AA608" i="22"/>
  <c r="AB679" i="22"/>
  <c r="AH679" i="22" s="1"/>
  <c r="AA679" i="22"/>
  <c r="AC737" i="22"/>
  <c r="AH737" i="22" s="1"/>
  <c r="AA737" i="22"/>
  <c r="AA616" i="22"/>
  <c r="AB1278" i="22"/>
  <c r="AH1278" i="22" s="1"/>
  <c r="AA1278" i="22"/>
  <c r="AA1275" i="22"/>
  <c r="AB1275" i="22"/>
  <c r="AH1275" i="22" s="1"/>
  <c r="AB1361" i="22"/>
  <c r="AH1361" i="22" s="1"/>
  <c r="AA1361" i="22"/>
  <c r="AH1452" i="22"/>
  <c r="AB1111" i="22"/>
  <c r="AH1111" i="22" s="1"/>
  <c r="AA1111" i="22"/>
  <c r="AH1183" i="22"/>
  <c r="AA1376" i="22"/>
  <c r="AB584" i="22"/>
  <c r="AH584" i="22" s="1"/>
  <c r="AA584" i="22"/>
  <c r="AA964" i="22"/>
  <c r="AB964" i="22"/>
  <c r="AH964" i="22" s="1"/>
  <c r="AB988" i="22"/>
  <c r="AH988" i="22" s="1"/>
  <c r="AA988" i="22"/>
  <c r="AB1114" i="22"/>
  <c r="AH1114" i="22" s="1"/>
  <c r="AA1114" i="22"/>
  <c r="AA841" i="22"/>
  <c r="AH1150" i="22"/>
  <c r="AH511" i="22"/>
  <c r="AA582" i="22"/>
  <c r="AA506" i="22"/>
  <c r="AB506" i="22"/>
  <c r="AH506" i="22" s="1"/>
  <c r="AA625" i="22"/>
  <c r="AB625" i="22"/>
  <c r="AH625" i="22" s="1"/>
  <c r="AH797" i="22"/>
  <c r="AH900" i="22"/>
  <c r="AA950" i="22"/>
  <c r="AA993" i="22"/>
  <c r="AB993" i="22"/>
  <c r="AH993" i="22" s="1"/>
  <c r="AD1156" i="22"/>
  <c r="AH1156" i="22" s="1"/>
  <c r="AA1156" i="22"/>
  <c r="AA1259" i="22"/>
  <c r="AB1259" i="22"/>
  <c r="AH1259" i="22" s="1"/>
  <c r="AB1337" i="22"/>
  <c r="AH1337" i="22" s="1"/>
  <c r="AA1337" i="22"/>
  <c r="AB1475" i="22"/>
  <c r="AH1475" i="22" s="1"/>
  <c r="AA1475" i="22"/>
  <c r="AH640" i="22"/>
  <c r="AA772" i="22"/>
  <c r="AA991" i="22"/>
  <c r="AB991" i="22"/>
  <c r="AH991" i="22" s="1"/>
  <c r="AH992" i="22"/>
  <c r="AB999" i="22"/>
  <c r="AH999" i="22" s="1"/>
  <c r="AA999" i="22"/>
  <c r="AB1159" i="22"/>
  <c r="AH1159" i="22" s="1"/>
  <c r="AA1159" i="22"/>
  <c r="AA1257" i="22"/>
  <c r="AB1257" i="22"/>
  <c r="AH1257" i="22" s="1"/>
  <c r="AA1288" i="22"/>
  <c r="AB1414" i="22"/>
  <c r="AH1414" i="22" s="1"/>
  <c r="AA1414" i="22"/>
  <c r="AA1369" i="22"/>
  <c r="AA1359" i="22"/>
  <c r="AB1320" i="22"/>
  <c r="AH1320" i="22" s="1"/>
  <c r="AA1320" i="22"/>
  <c r="AH1357" i="22"/>
  <c r="AA1509" i="22"/>
  <c r="AH1511" i="22"/>
  <c r="AA486" i="22"/>
  <c r="AB486" i="22"/>
  <c r="AH486" i="22" s="1"/>
  <c r="AA695" i="22"/>
  <c r="AA613" i="22"/>
  <c r="AH608" i="22"/>
  <c r="AA635" i="22"/>
  <c r="AH785" i="22"/>
  <c r="AA858" i="22"/>
  <c r="AH1003" i="22"/>
  <c r="AH1092" i="22"/>
  <c r="AH1367" i="22"/>
  <c r="AH1415" i="22"/>
  <c r="AA1455" i="22"/>
  <c r="AH532" i="22"/>
  <c r="AA598" i="22"/>
  <c r="AD628" i="22"/>
  <c r="AH628" i="22" s="1"/>
  <c r="AA628" i="22"/>
  <c r="AC920" i="22"/>
  <c r="AH920" i="22" s="1"/>
  <c r="AA920" i="22"/>
  <c r="AH1042" i="22"/>
  <c r="AH1126" i="22"/>
  <c r="AA1180" i="22"/>
  <c r="AB1180" i="22"/>
  <c r="AH1180" i="22" s="1"/>
  <c r="AA1283" i="22"/>
  <c r="AB1283" i="22"/>
  <c r="AH1283" i="22" s="1"/>
  <c r="AB1413" i="22"/>
  <c r="AH1413" i="22" s="1"/>
  <c r="AA1413" i="22"/>
  <c r="AA1515" i="22"/>
  <c r="AH550" i="22"/>
  <c r="AA515" i="22"/>
  <c r="AB722" i="22"/>
  <c r="AH722" i="22" s="1"/>
  <c r="AA722" i="22"/>
  <c r="AH764" i="22"/>
  <c r="AB1102" i="22"/>
  <c r="AH1102" i="22" s="1"/>
  <c r="AA1102" i="22"/>
  <c r="AH1167" i="22"/>
  <c r="AA1216" i="22"/>
  <c r="AB1216" i="22"/>
  <c r="AH1216" i="22" s="1"/>
  <c r="AH1477" i="22"/>
  <c r="AA1496" i="22"/>
  <c r="AH1264" i="22"/>
  <c r="AA1332" i="22"/>
  <c r="AA1285" i="22"/>
  <c r="AA1373" i="22"/>
  <c r="AH529" i="22"/>
  <c r="AA546" i="22"/>
  <c r="AA605" i="22"/>
  <c r="AA678" i="22"/>
  <c r="AA872" i="22"/>
  <c r="AA943" i="22"/>
  <c r="AA1056" i="22"/>
  <c r="AA1139" i="22"/>
  <c r="AA1221" i="22"/>
  <c r="AH1385" i="22"/>
  <c r="AA1398" i="22"/>
  <c r="AA1440" i="22"/>
  <c r="AH462" i="22"/>
  <c r="AH624" i="22"/>
  <c r="AA687" i="22"/>
  <c r="AH731" i="22"/>
  <c r="AH748" i="22"/>
  <c r="AA836" i="22"/>
  <c r="AB836" i="22"/>
  <c r="AH836" i="22" s="1"/>
  <c r="AA876" i="22"/>
  <c r="AH922" i="22"/>
  <c r="AA946" i="22"/>
  <c r="AA1046" i="22"/>
  <c r="AA1121" i="22"/>
  <c r="AH1178" i="22"/>
  <c r="AH569" i="22"/>
  <c r="AB596" i="22"/>
  <c r="AH596" i="22" s="1"/>
  <c r="AA596" i="22"/>
  <c r="AH819" i="22"/>
  <c r="AA853" i="22"/>
  <c r="AD612" i="22"/>
  <c r="AH612" i="22" s="1"/>
  <c r="AA612" i="22"/>
  <c r="AA856" i="22"/>
  <c r="AB856" i="22"/>
  <c r="AH856" i="22" s="1"/>
  <c r="AH1276" i="22"/>
  <c r="AA1380" i="22"/>
  <c r="AA1017" i="22"/>
  <c r="AH1368" i="22"/>
  <c r="AA1002" i="22"/>
  <c r="AA1182" i="22"/>
  <c r="AA1405" i="22"/>
  <c r="AH1492" i="22"/>
  <c r="AH841" i="22"/>
  <c r="AA994" i="22"/>
  <c r="AA1150" i="22"/>
  <c r="AH483" i="22"/>
  <c r="AH479" i="22"/>
  <c r="AH526" i="22"/>
  <c r="AH1157" i="22"/>
  <c r="AA1447" i="22"/>
  <c r="AA898" i="22"/>
  <c r="AB898" i="22"/>
  <c r="AH898" i="22" s="1"/>
  <c r="AB627" i="22"/>
  <c r="AH627" i="22" s="1"/>
  <c r="AA627" i="22"/>
  <c r="AB1149" i="22"/>
  <c r="AH1149" i="22" s="1"/>
  <c r="AA1149" i="22"/>
  <c r="AB1215" i="22"/>
  <c r="AH1215" i="22" s="1"/>
  <c r="AA1215" i="22"/>
  <c r="AB1461" i="22"/>
  <c r="AH1461" i="22" s="1"/>
  <c r="AA1461" i="22"/>
  <c r="AH1509" i="22"/>
  <c r="AA1269" i="22"/>
  <c r="AB1269" i="22"/>
  <c r="AH1269" i="22" s="1"/>
  <c r="AA1177" i="22"/>
  <c r="AB1177" i="22"/>
  <c r="AH1177" i="22" s="1"/>
  <c r="AB1344" i="22"/>
  <c r="AH1344" i="22" s="1"/>
  <c r="AA1344" i="22"/>
  <c r="AA1372" i="22"/>
  <c r="AB1372" i="22"/>
  <c r="AH1372" i="22" s="1"/>
  <c r="AA1431" i="22"/>
  <c r="AB1431" i="22"/>
  <c r="AH1431" i="22" s="1"/>
  <c r="AB1381" i="22"/>
  <c r="AH1381" i="22" s="1"/>
  <c r="AA1381" i="22"/>
  <c r="AH1455" i="22"/>
  <c r="AA570" i="22"/>
  <c r="AB570" i="22"/>
  <c r="AH570" i="22" s="1"/>
  <c r="AB719" i="22"/>
  <c r="AH719" i="22" s="1"/>
  <c r="AA719" i="22"/>
  <c r="AA763" i="22"/>
  <c r="AB763" i="22"/>
  <c r="AH763" i="22" s="1"/>
  <c r="AB751" i="22"/>
  <c r="AH751" i="22" s="1"/>
  <c r="AA751" i="22"/>
  <c r="AA944" i="22"/>
  <c r="AB944" i="22"/>
  <c r="AH944" i="22" s="1"/>
  <c r="AA977" i="22"/>
  <c r="AB977" i="22"/>
  <c r="AH977" i="22" s="1"/>
  <c r="AA1042" i="22"/>
  <c r="AA1172" i="22"/>
  <c r="AB1172" i="22"/>
  <c r="AH1172" i="22" s="1"/>
  <c r="AA1212" i="22"/>
  <c r="AB1212" i="22"/>
  <c r="AH1212" i="22" s="1"/>
  <c r="AH1515" i="22"/>
  <c r="AB703" i="22"/>
  <c r="AH703" i="22" s="1"/>
  <c r="AA703" i="22"/>
  <c r="D3" i="5"/>
  <c r="D4" i="5"/>
  <c r="D5" i="5"/>
  <c r="E31" i="5" l="1"/>
  <c r="E51" i="5" s="1"/>
  <c r="P31" i="5"/>
  <c r="P51" i="5" s="1"/>
  <c r="H31" i="5"/>
  <c r="H51" i="5" s="1"/>
  <c r="J31" i="5"/>
  <c r="J51" i="5" s="1"/>
  <c r="O31" i="5"/>
  <c r="O51" i="5" s="1"/>
  <c r="G31" i="5"/>
  <c r="G51" i="5" s="1"/>
  <c r="N31" i="5"/>
  <c r="N51" i="5" s="1"/>
  <c r="M31" i="5"/>
  <c r="M51" i="5" s="1"/>
  <c r="L31" i="5"/>
  <c r="L51" i="5" s="1"/>
  <c r="K31" i="5"/>
  <c r="K51" i="5" s="1"/>
  <c r="I31" i="5"/>
  <c r="I51" i="5" s="1"/>
  <c r="E4" i="5"/>
  <c r="E37" i="5"/>
  <c r="E5" i="5"/>
  <c r="E17" i="5"/>
  <c r="E3" i="5"/>
  <c r="D6" i="5"/>
  <c r="E27" i="5" s="1"/>
  <c r="E10" i="5" l="1"/>
  <c r="E13" i="5"/>
  <c r="E45" i="5"/>
  <c r="E18" i="5"/>
  <c r="E38" i="5"/>
  <c r="E25" i="5"/>
  <c r="E26" i="5" l="1"/>
  <c r="G69" i="4" l="1"/>
  <c r="E33" i="91"/>
  <c r="E53" i="91" s="1"/>
  <c r="E32" i="91"/>
  <c r="E52" i="91" s="1"/>
  <c r="A1" i="91"/>
  <c r="E33" i="92"/>
  <c r="E53" i="92" s="1"/>
  <c r="E32" i="92"/>
  <c r="E52" i="92" s="1"/>
  <c r="A1" i="92"/>
  <c r="E33" i="93"/>
  <c r="E53" i="93" s="1"/>
  <c r="E32" i="93"/>
  <c r="E52" i="93" s="1"/>
  <c r="A1" i="93"/>
  <c r="E33" i="94"/>
  <c r="E53" i="94" s="1"/>
  <c r="E32" i="94"/>
  <c r="E52" i="94" s="1"/>
  <c r="A1" i="94"/>
  <c r="E33" i="95"/>
  <c r="E53" i="95" s="1"/>
  <c r="E32" i="95"/>
  <c r="E52" i="95" s="1"/>
  <c r="A1" i="95"/>
  <c r="E33" i="96"/>
  <c r="E53" i="96" s="1"/>
  <c r="E32" i="96"/>
  <c r="E52" i="96" s="1"/>
  <c r="A1" i="96"/>
  <c r="E33" i="97"/>
  <c r="E53" i="97" s="1"/>
  <c r="E32" i="97"/>
  <c r="E52" i="97" s="1"/>
  <c r="A1" i="97"/>
  <c r="E33" i="98"/>
  <c r="E53" i="98" s="1"/>
  <c r="E32" i="98"/>
  <c r="E52" i="98" s="1"/>
  <c r="A1" i="98"/>
  <c r="E33" i="99"/>
  <c r="E53" i="99" s="1"/>
  <c r="E32" i="99"/>
  <c r="E52" i="99" s="1"/>
  <c r="A1" i="99"/>
  <c r="E33" i="100"/>
  <c r="E53" i="100" s="1"/>
  <c r="E32" i="100"/>
  <c r="E52" i="100" s="1"/>
  <c r="A1" i="100"/>
  <c r="E33" i="101"/>
  <c r="E53" i="101" s="1"/>
  <c r="E32" i="101"/>
  <c r="E52" i="101" s="1"/>
  <c r="A1" i="101"/>
  <c r="E33" i="102"/>
  <c r="E53" i="102" s="1"/>
  <c r="E32" i="102"/>
  <c r="E52" i="102" s="1"/>
  <c r="A1" i="102"/>
  <c r="E33" i="103"/>
  <c r="E53" i="103" s="1"/>
  <c r="E32" i="103"/>
  <c r="E52" i="103" s="1"/>
  <c r="A1" i="103"/>
  <c r="D5" i="103" s="1"/>
  <c r="E37" i="103" s="1"/>
  <c r="E33" i="104"/>
  <c r="E53" i="104" s="1"/>
  <c r="E32" i="104"/>
  <c r="E52" i="104" s="1"/>
  <c r="A1" i="104"/>
  <c r="E33" i="105"/>
  <c r="E53" i="105" s="1"/>
  <c r="E32" i="105"/>
  <c r="E52" i="105" s="1"/>
  <c r="A1" i="105"/>
  <c r="E33" i="106"/>
  <c r="E53" i="106" s="1"/>
  <c r="E32" i="106"/>
  <c r="E52" i="106" s="1"/>
  <c r="A1" i="106"/>
  <c r="E33" i="107"/>
  <c r="E53" i="107" s="1"/>
  <c r="E32" i="107"/>
  <c r="E52" i="107" s="1"/>
  <c r="A1" i="107"/>
  <c r="D4" i="107" s="1"/>
  <c r="E33" i="108"/>
  <c r="E53" i="108" s="1"/>
  <c r="E32" i="108"/>
  <c r="E52" i="108" s="1"/>
  <c r="A1" i="108"/>
  <c r="E33" i="109"/>
  <c r="E53" i="109" s="1"/>
  <c r="E32" i="109"/>
  <c r="E52" i="109" s="1"/>
  <c r="D3" i="109"/>
  <c r="E33" i="110"/>
  <c r="E53" i="110" s="1"/>
  <c r="E32" i="110"/>
  <c r="E52" i="110" s="1"/>
  <c r="A1" i="110"/>
  <c r="D4" i="110" s="1"/>
  <c r="E33" i="111"/>
  <c r="E53" i="111" s="1"/>
  <c r="E32" i="111"/>
  <c r="E52" i="111" s="1"/>
  <c r="A1" i="111"/>
  <c r="E33" i="112"/>
  <c r="E53" i="112" s="1"/>
  <c r="E32" i="112"/>
  <c r="E52" i="112" s="1"/>
  <c r="A1" i="112"/>
  <c r="D3" i="112" s="1"/>
  <c r="E33" i="113"/>
  <c r="E53" i="113" s="1"/>
  <c r="E32" i="113"/>
  <c r="E52" i="113" s="1"/>
  <c r="A1" i="113"/>
  <c r="E33" i="114"/>
  <c r="E53" i="114" s="1"/>
  <c r="E32" i="114"/>
  <c r="E52" i="114" s="1"/>
  <c r="A1" i="114"/>
  <c r="E33" i="115"/>
  <c r="E53" i="115" s="1"/>
  <c r="E32" i="115"/>
  <c r="E52" i="115" s="1"/>
  <c r="A1" i="115"/>
  <c r="D4" i="115" s="1"/>
  <c r="E33" i="116"/>
  <c r="E53" i="116" s="1"/>
  <c r="E32" i="116"/>
  <c r="E52" i="116" s="1"/>
  <c r="A1" i="116"/>
  <c r="D4" i="116" s="1"/>
  <c r="E33" i="117"/>
  <c r="E53" i="117" s="1"/>
  <c r="E32" i="117"/>
  <c r="E52" i="117" s="1"/>
  <c r="A1" i="117"/>
  <c r="E33" i="118"/>
  <c r="E53" i="118" s="1"/>
  <c r="E32" i="118"/>
  <c r="E52" i="118" s="1"/>
  <c r="A1" i="118"/>
  <c r="E33" i="119"/>
  <c r="E53" i="119" s="1"/>
  <c r="E32" i="119"/>
  <c r="E52" i="119" s="1"/>
  <c r="A1" i="119"/>
  <c r="E33" i="120"/>
  <c r="E53" i="120" s="1"/>
  <c r="E32" i="120"/>
  <c r="E52" i="120" s="1"/>
  <c r="A1" i="120"/>
  <c r="D4" i="120" s="1"/>
  <c r="E33" i="121"/>
  <c r="E53" i="121" s="1"/>
  <c r="E32" i="121"/>
  <c r="E52" i="121" s="1"/>
  <c r="A1" i="121"/>
  <c r="E33" i="122"/>
  <c r="E53" i="122" s="1"/>
  <c r="E32" i="122"/>
  <c r="E52" i="122" s="1"/>
  <c r="A1" i="122"/>
  <c r="E33" i="123"/>
  <c r="E53" i="123" s="1"/>
  <c r="E32" i="123"/>
  <c r="E52" i="123" s="1"/>
  <c r="A1" i="123"/>
  <c r="E33" i="124"/>
  <c r="E53" i="124" s="1"/>
  <c r="E32" i="124"/>
  <c r="E52" i="124" s="1"/>
  <c r="A1" i="124"/>
  <c r="D5" i="124" s="1"/>
  <c r="E33" i="125"/>
  <c r="E53" i="125" s="1"/>
  <c r="E32" i="125"/>
  <c r="E52" i="125" s="1"/>
  <c r="A1" i="125"/>
  <c r="E33" i="126"/>
  <c r="E53" i="126" s="1"/>
  <c r="E32" i="126"/>
  <c r="E52" i="126" s="1"/>
  <c r="A1" i="126"/>
  <c r="E33" i="127"/>
  <c r="E53" i="127" s="1"/>
  <c r="E32" i="127"/>
  <c r="E52" i="127" s="1"/>
  <c r="A1" i="127"/>
  <c r="E33" i="128"/>
  <c r="E53" i="128" s="1"/>
  <c r="E32" i="128"/>
  <c r="E52" i="128" s="1"/>
  <c r="A1" i="128"/>
  <c r="E33" i="129"/>
  <c r="E53" i="129" s="1"/>
  <c r="E32" i="129"/>
  <c r="E52" i="129" s="1"/>
  <c r="A1" i="129"/>
  <c r="E33" i="130"/>
  <c r="E53" i="130" s="1"/>
  <c r="E32" i="130"/>
  <c r="E52" i="130" s="1"/>
  <c r="A1" i="130"/>
  <c r="E33" i="50"/>
  <c r="E53" i="50" s="1"/>
  <c r="E32" i="50"/>
  <c r="E52" i="50" s="1"/>
  <c r="A1" i="50"/>
  <c r="F69" i="4"/>
  <c r="E69" i="4"/>
  <c r="P31" i="107" l="1"/>
  <c r="P51" i="107" s="1"/>
  <c r="H31" i="107"/>
  <c r="H51" i="107" s="1"/>
  <c r="O31" i="107"/>
  <c r="O51" i="107" s="1"/>
  <c r="G31" i="107"/>
  <c r="G51" i="107" s="1"/>
  <c r="M31" i="107"/>
  <c r="M51" i="107" s="1"/>
  <c r="L31" i="107"/>
  <c r="L51" i="107" s="1"/>
  <c r="J31" i="107"/>
  <c r="J51" i="107" s="1"/>
  <c r="K31" i="107"/>
  <c r="K51" i="107" s="1"/>
  <c r="I31" i="107"/>
  <c r="I51" i="107" s="1"/>
  <c r="N31" i="107"/>
  <c r="N51" i="107" s="1"/>
  <c r="E31" i="107"/>
  <c r="E51" i="107" s="1"/>
  <c r="P31" i="115"/>
  <c r="P51" i="115" s="1"/>
  <c r="H31" i="115"/>
  <c r="H51" i="115" s="1"/>
  <c r="M31" i="115"/>
  <c r="M51" i="115" s="1"/>
  <c r="J31" i="115"/>
  <c r="J51" i="115" s="1"/>
  <c r="L31" i="115"/>
  <c r="L51" i="115" s="1"/>
  <c r="I31" i="115"/>
  <c r="I51" i="115" s="1"/>
  <c r="K31" i="115"/>
  <c r="K51" i="115" s="1"/>
  <c r="N31" i="115"/>
  <c r="N51" i="115" s="1"/>
  <c r="O31" i="115"/>
  <c r="O51" i="115" s="1"/>
  <c r="G31" i="115"/>
  <c r="G51" i="115" s="1"/>
  <c r="E31" i="115"/>
  <c r="E51" i="115" s="1"/>
  <c r="I31" i="110"/>
  <c r="I51" i="110" s="1"/>
  <c r="P31" i="110"/>
  <c r="P51" i="110" s="1"/>
  <c r="H31" i="110"/>
  <c r="H51" i="110" s="1"/>
  <c r="N31" i="110"/>
  <c r="N51" i="110" s="1"/>
  <c r="M31" i="110"/>
  <c r="M51" i="110" s="1"/>
  <c r="K31" i="110"/>
  <c r="K51" i="110" s="1"/>
  <c r="L31" i="110"/>
  <c r="L51" i="110" s="1"/>
  <c r="J31" i="110"/>
  <c r="J51" i="110" s="1"/>
  <c r="O31" i="110"/>
  <c r="O51" i="110" s="1"/>
  <c r="G31" i="110"/>
  <c r="G51" i="110" s="1"/>
  <c r="E31" i="110"/>
  <c r="E51" i="110" s="1"/>
  <c r="O31" i="120"/>
  <c r="O51" i="120" s="1"/>
  <c r="G31" i="120"/>
  <c r="G51" i="120" s="1"/>
  <c r="M31" i="120"/>
  <c r="M51" i="120" s="1"/>
  <c r="J31" i="120"/>
  <c r="J51" i="120" s="1"/>
  <c r="L31" i="120"/>
  <c r="L51" i="120" s="1"/>
  <c r="K31" i="120"/>
  <c r="K51" i="120" s="1"/>
  <c r="I31" i="120"/>
  <c r="I51" i="120" s="1"/>
  <c r="N31" i="120"/>
  <c r="N51" i="120" s="1"/>
  <c r="P31" i="120"/>
  <c r="P51" i="120" s="1"/>
  <c r="H31" i="120"/>
  <c r="H51" i="120" s="1"/>
  <c r="E31" i="120"/>
  <c r="E51" i="120" s="1"/>
  <c r="K31" i="116"/>
  <c r="K51" i="116" s="1"/>
  <c r="O31" i="116"/>
  <c r="O51" i="116" s="1"/>
  <c r="E31" i="116"/>
  <c r="E51" i="116" s="1"/>
  <c r="N31" i="116"/>
  <c r="N51" i="116" s="1"/>
  <c r="M31" i="116"/>
  <c r="M51" i="116" s="1"/>
  <c r="L31" i="116"/>
  <c r="L51" i="116" s="1"/>
  <c r="J31" i="116"/>
  <c r="J51" i="116" s="1"/>
  <c r="H31" i="116"/>
  <c r="H51" i="116" s="1"/>
  <c r="G31" i="116"/>
  <c r="G51" i="116" s="1"/>
  <c r="P31" i="116"/>
  <c r="P51" i="116" s="1"/>
  <c r="I31" i="116"/>
  <c r="I51" i="116" s="1"/>
  <c r="D3" i="122"/>
  <c r="E3" i="122" s="1"/>
  <c r="D4" i="109"/>
  <c r="D3" i="92"/>
  <c r="E3" i="92" s="1"/>
  <c r="D5" i="122"/>
  <c r="E37" i="122" s="1"/>
  <c r="D5" i="121"/>
  <c r="E37" i="121" s="1"/>
  <c r="D5" i="109"/>
  <c r="E17" i="109" s="1"/>
  <c r="D3" i="103"/>
  <c r="E3" i="103" s="1"/>
  <c r="D5" i="92"/>
  <c r="E17" i="92" s="1"/>
  <c r="D3" i="91"/>
  <c r="E3" i="91" s="1"/>
  <c r="E17" i="124"/>
  <c r="E37" i="124"/>
  <c r="E5" i="124"/>
  <c r="E4" i="120"/>
  <c r="E4" i="116"/>
  <c r="D5" i="127"/>
  <c r="E17" i="127" s="1"/>
  <c r="D5" i="123"/>
  <c r="E5" i="123" s="1"/>
  <c r="D5" i="117"/>
  <c r="E5" i="117" s="1"/>
  <c r="D5" i="99"/>
  <c r="E5" i="99" s="1"/>
  <c r="D3" i="99"/>
  <c r="E3" i="99" s="1"/>
  <c r="D4" i="94"/>
  <c r="D5" i="50"/>
  <c r="E17" i="50" s="1"/>
  <c r="D3" i="50"/>
  <c r="E3" i="50" s="1"/>
  <c r="D5" i="130"/>
  <c r="E17" i="130" s="1"/>
  <c r="D3" i="130"/>
  <c r="E3" i="130" s="1"/>
  <c r="D4" i="128"/>
  <c r="D3" i="127"/>
  <c r="E3" i="127" s="1"/>
  <c r="D5" i="126"/>
  <c r="E17" i="126" s="1"/>
  <c r="D3" i="126"/>
  <c r="E3" i="126" s="1"/>
  <c r="D3" i="124"/>
  <c r="E3" i="124" s="1"/>
  <c r="D3" i="123"/>
  <c r="E3" i="123" s="1"/>
  <c r="D4" i="124"/>
  <c r="D5" i="118"/>
  <c r="D3" i="118"/>
  <c r="E3" i="118" s="1"/>
  <c r="D5" i="114"/>
  <c r="D3" i="114"/>
  <c r="E3" i="114" s="1"/>
  <c r="E3" i="109"/>
  <c r="D5" i="106"/>
  <c r="E5" i="106" s="1"/>
  <c r="D3" i="106"/>
  <c r="E3" i="106" s="1"/>
  <c r="D4" i="97"/>
  <c r="D3" i="96"/>
  <c r="E3" i="96" s="1"/>
  <c r="D5" i="93"/>
  <c r="E17" i="93" s="1"/>
  <c r="D4" i="119"/>
  <c r="E17" i="103"/>
  <c r="D4" i="100"/>
  <c r="D3" i="98"/>
  <c r="E3" i="98" s="1"/>
  <c r="D5" i="129"/>
  <c r="D3" i="129"/>
  <c r="D4" i="50"/>
  <c r="D4" i="117"/>
  <c r="D3" i="117"/>
  <c r="D5" i="111"/>
  <c r="D3" i="111"/>
  <c r="D4" i="111"/>
  <c r="D4" i="105"/>
  <c r="D5" i="105"/>
  <c r="D3" i="105"/>
  <c r="D5" i="125"/>
  <c r="D3" i="125"/>
  <c r="D4" i="113"/>
  <c r="D3" i="113"/>
  <c r="D4" i="129"/>
  <c r="D4" i="125"/>
  <c r="D5" i="113"/>
  <c r="D4" i="130"/>
  <c r="D4" i="126"/>
  <c r="D4" i="121"/>
  <c r="D3" i="121"/>
  <c r="E4" i="115"/>
  <c r="D3" i="128"/>
  <c r="D5" i="128"/>
  <c r="E3" i="112"/>
  <c r="D5" i="101"/>
  <c r="D3" i="101"/>
  <c r="D4" i="101"/>
  <c r="D4" i="127"/>
  <c r="D4" i="123"/>
  <c r="D5" i="120"/>
  <c r="D3" i="120"/>
  <c r="D5" i="116"/>
  <c r="D3" i="116"/>
  <c r="D5" i="104"/>
  <c r="D3" i="104"/>
  <c r="D4" i="104"/>
  <c r="D4" i="122"/>
  <c r="D4" i="118"/>
  <c r="D4" i="114"/>
  <c r="D5" i="112"/>
  <c r="D3" i="119"/>
  <c r="D5" i="119"/>
  <c r="D3" i="115"/>
  <c r="D5" i="115"/>
  <c r="D4" i="112"/>
  <c r="E4" i="110"/>
  <c r="D5" i="108"/>
  <c r="D3" i="108"/>
  <c r="D4" i="108"/>
  <c r="E4" i="107"/>
  <c r="D3" i="110"/>
  <c r="D5" i="110"/>
  <c r="D4" i="102"/>
  <c r="D5" i="102"/>
  <c r="D3" i="102"/>
  <c r="D4" i="106"/>
  <c r="D3" i="107"/>
  <c r="D5" i="107"/>
  <c r="D4" i="98"/>
  <c r="D5" i="98"/>
  <c r="E5" i="103"/>
  <c r="D5" i="95"/>
  <c r="D3" i="95"/>
  <c r="D4" i="95"/>
  <c r="D3" i="100"/>
  <c r="D5" i="100"/>
  <c r="D4" i="103"/>
  <c r="D4" i="99"/>
  <c r="D3" i="97"/>
  <c r="D5" i="97"/>
  <c r="D4" i="96"/>
  <c r="D5" i="96"/>
  <c r="D4" i="93"/>
  <c r="D3" i="94"/>
  <c r="D5" i="94"/>
  <c r="D3" i="93"/>
  <c r="D4" i="92"/>
  <c r="D5" i="91"/>
  <c r="D4" i="91"/>
  <c r="J42" i="103"/>
  <c r="N42" i="103"/>
  <c r="I42" i="104"/>
  <c r="M42" i="104"/>
  <c r="H42" i="105"/>
  <c r="L42" i="105"/>
  <c r="P42" i="105"/>
  <c r="K42" i="106"/>
  <c r="O42" i="106"/>
  <c r="J42" i="107"/>
  <c r="N42" i="107"/>
  <c r="I42" i="108"/>
  <c r="M42" i="108"/>
  <c r="H42" i="109"/>
  <c r="L42" i="109"/>
  <c r="P42" i="109"/>
  <c r="K42" i="110"/>
  <c r="O42" i="110"/>
  <c r="J42" i="111"/>
  <c r="N42" i="111"/>
  <c r="I42" i="112"/>
  <c r="M42" i="112"/>
  <c r="H42" i="113"/>
  <c r="L42" i="113"/>
  <c r="P42" i="113"/>
  <c r="K42" i="114"/>
  <c r="O42" i="114"/>
  <c r="J42" i="115"/>
  <c r="N42" i="115"/>
  <c r="I42" i="116"/>
  <c r="M42" i="116"/>
  <c r="K42" i="103"/>
  <c r="O42" i="103"/>
  <c r="J42" i="104"/>
  <c r="N42" i="104"/>
  <c r="I42" i="105"/>
  <c r="M42" i="105"/>
  <c r="H42" i="106"/>
  <c r="L42" i="106"/>
  <c r="P42" i="106"/>
  <c r="K42" i="107"/>
  <c r="O42" i="107"/>
  <c r="J42" i="108"/>
  <c r="N42" i="108"/>
  <c r="I42" i="109"/>
  <c r="M42" i="109"/>
  <c r="H42" i="110"/>
  <c r="L42" i="110"/>
  <c r="P42" i="110"/>
  <c r="K42" i="111"/>
  <c r="O42" i="111"/>
  <c r="J42" i="112"/>
  <c r="N42" i="112"/>
  <c r="I42" i="113"/>
  <c r="M42" i="113"/>
  <c r="H42" i="114"/>
  <c r="L42" i="114"/>
  <c r="P42" i="114"/>
  <c r="K42" i="115"/>
  <c r="O42" i="115"/>
  <c r="J42" i="116"/>
  <c r="N42" i="116"/>
  <c r="H42" i="103"/>
  <c r="L42" i="103"/>
  <c r="P42" i="103"/>
  <c r="K42" i="104"/>
  <c r="O42" i="104"/>
  <c r="J42" i="105"/>
  <c r="N42" i="105"/>
  <c r="I42" i="106"/>
  <c r="M42" i="106"/>
  <c r="H42" i="107"/>
  <c r="L42" i="107"/>
  <c r="P42" i="107"/>
  <c r="K42" i="108"/>
  <c r="O42" i="108"/>
  <c r="J42" i="109"/>
  <c r="N42" i="109"/>
  <c r="I42" i="110"/>
  <c r="M42" i="110"/>
  <c r="H42" i="111"/>
  <c r="L42" i="111"/>
  <c r="P42" i="111"/>
  <c r="K42" i="112"/>
  <c r="O42" i="112"/>
  <c r="J42" i="113"/>
  <c r="N42" i="113"/>
  <c r="I42" i="114"/>
  <c r="M42" i="114"/>
  <c r="H42" i="115"/>
  <c r="L42" i="115"/>
  <c r="P42" i="115"/>
  <c r="K42" i="116"/>
  <c r="O42" i="116"/>
  <c r="I42" i="103"/>
  <c r="M42" i="103"/>
  <c r="H42" i="104"/>
  <c r="L42" i="104"/>
  <c r="P42" i="104"/>
  <c r="K42" i="105"/>
  <c r="O42" i="105"/>
  <c r="J42" i="106"/>
  <c r="N42" i="106"/>
  <c r="I42" i="107"/>
  <c r="M42" i="107"/>
  <c r="H42" i="108"/>
  <c r="L42" i="108"/>
  <c r="P42" i="108"/>
  <c r="K42" i="109"/>
  <c r="O42" i="109"/>
  <c r="J42" i="110"/>
  <c r="N42" i="110"/>
  <c r="I42" i="111"/>
  <c r="M42" i="111"/>
  <c r="H42" i="112"/>
  <c r="L42" i="112"/>
  <c r="P42" i="112"/>
  <c r="K42" i="113"/>
  <c r="O42" i="113"/>
  <c r="J42" i="114"/>
  <c r="N42" i="114"/>
  <c r="I42" i="115"/>
  <c r="M42" i="115"/>
  <c r="H42" i="116"/>
  <c r="L42" i="116"/>
  <c r="P42" i="116"/>
  <c r="I42" i="100" l="1"/>
  <c r="K42" i="123"/>
  <c r="J42" i="125"/>
  <c r="K42" i="118"/>
  <c r="M42" i="126"/>
  <c r="H42" i="122"/>
  <c r="L42" i="101"/>
  <c r="J42" i="98"/>
  <c r="H42" i="95"/>
  <c r="H42" i="120"/>
  <c r="P42" i="127"/>
  <c r="I42" i="98"/>
  <c r="O42" i="125"/>
  <c r="H42" i="91"/>
  <c r="K42" i="129"/>
  <c r="I42" i="126"/>
  <c r="H42" i="123"/>
  <c r="O42" i="126"/>
  <c r="I42" i="118"/>
  <c r="I42" i="119"/>
  <c r="O42" i="128"/>
  <c r="L42" i="127"/>
  <c r="H42" i="130"/>
  <c r="O42" i="118"/>
  <c r="K42" i="124"/>
  <c r="N42" i="129"/>
  <c r="J42" i="118"/>
  <c r="L42" i="121"/>
  <c r="M42" i="120"/>
  <c r="P42" i="124"/>
  <c r="I42" i="120"/>
  <c r="M42" i="125"/>
  <c r="J42" i="128"/>
  <c r="N42" i="123"/>
  <c r="I42" i="121"/>
  <c r="H42" i="126"/>
  <c r="H42" i="119"/>
  <c r="K42" i="120"/>
  <c r="L42" i="119"/>
  <c r="P42" i="125"/>
  <c r="P42" i="120"/>
  <c r="M42" i="127"/>
  <c r="M42" i="117"/>
  <c r="P42" i="119"/>
  <c r="J42" i="126"/>
  <c r="O42" i="117"/>
  <c r="I42" i="117"/>
  <c r="K42" i="121"/>
  <c r="K42" i="117"/>
  <c r="H42" i="128"/>
  <c r="H42" i="117"/>
  <c r="J42" i="120"/>
  <c r="L42" i="123"/>
  <c r="P42" i="129"/>
  <c r="N42" i="120"/>
  <c r="N42" i="117"/>
  <c r="L42" i="122"/>
  <c r="M42" i="118"/>
  <c r="I42" i="128"/>
  <c r="L42" i="117"/>
  <c r="P42" i="123"/>
  <c r="H42" i="127"/>
  <c r="J42" i="130"/>
  <c r="K42" i="91"/>
  <c r="I42" i="93"/>
  <c r="P42" i="93"/>
  <c r="M42" i="96"/>
  <c r="N42" i="91"/>
  <c r="P42" i="99"/>
  <c r="N42" i="96"/>
  <c r="L42" i="93"/>
  <c r="J42" i="50"/>
  <c r="I42" i="50"/>
  <c r="N42" i="102"/>
  <c r="L42" i="99"/>
  <c r="J42" i="96"/>
  <c r="M42" i="94"/>
  <c r="H42" i="96"/>
  <c r="N42" i="97"/>
  <c r="M42" i="100"/>
  <c r="O42" i="91"/>
  <c r="L42" i="94"/>
  <c r="I42" i="101"/>
  <c r="I42" i="97"/>
  <c r="I42" i="5"/>
  <c r="P42" i="102"/>
  <c r="H42" i="92"/>
  <c r="O42" i="95"/>
  <c r="P42" i="101"/>
  <c r="N42" i="98"/>
  <c r="L42" i="95"/>
  <c r="M42" i="92"/>
  <c r="H42" i="101"/>
  <c r="P42" i="97"/>
  <c r="N42" i="94"/>
  <c r="J42" i="122"/>
  <c r="O42" i="93"/>
  <c r="O42" i="97"/>
  <c r="N42" i="50"/>
  <c r="M42" i="50"/>
  <c r="O42" i="99"/>
  <c r="H42" i="93"/>
  <c r="P42" i="100"/>
  <c r="P42" i="5"/>
  <c r="P42" i="96"/>
  <c r="O42" i="5"/>
  <c r="P42" i="92"/>
  <c r="O42" i="100"/>
  <c r="O42" i="96"/>
  <c r="O42" i="92"/>
  <c r="N42" i="101"/>
  <c r="P42" i="50"/>
  <c r="K42" i="99"/>
  <c r="J42" i="91"/>
  <c r="K42" i="100"/>
  <c r="K42" i="96"/>
  <c r="K42" i="92"/>
  <c r="H42" i="100"/>
  <c r="J42" i="5"/>
  <c r="K42" i="93"/>
  <c r="L42" i="102"/>
  <c r="P42" i="94"/>
  <c r="M42" i="98"/>
  <c r="H42" i="102"/>
  <c r="N42" i="5"/>
  <c r="M42" i="99"/>
  <c r="M42" i="123"/>
  <c r="J42" i="99"/>
  <c r="H42" i="94"/>
  <c r="M42" i="130"/>
  <c r="K42" i="97"/>
  <c r="I42" i="99"/>
  <c r="I42" i="95"/>
  <c r="I42" i="91"/>
  <c r="H42" i="98"/>
  <c r="L42" i="91"/>
  <c r="L42" i="100"/>
  <c r="J42" i="93"/>
  <c r="I42" i="130"/>
  <c r="I42" i="96"/>
  <c r="P42" i="98"/>
  <c r="O42" i="102"/>
  <c r="O42" i="98"/>
  <c r="O42" i="94"/>
  <c r="O42" i="50"/>
  <c r="L42" i="96"/>
  <c r="N42" i="99"/>
  <c r="L42" i="120"/>
  <c r="O42" i="101"/>
  <c r="K42" i="95"/>
  <c r="J42" i="97"/>
  <c r="K42" i="130"/>
  <c r="K42" i="98"/>
  <c r="K42" i="94"/>
  <c r="K42" i="50"/>
  <c r="J42" i="95"/>
  <c r="J42" i="100"/>
  <c r="H42" i="97"/>
  <c r="K42" i="101"/>
  <c r="I42" i="94"/>
  <c r="N42" i="95"/>
  <c r="M42" i="101"/>
  <c r="M42" i="97"/>
  <c r="M42" i="93"/>
  <c r="M42" i="5"/>
  <c r="N42" i="93"/>
  <c r="K42" i="126"/>
  <c r="L42" i="130"/>
  <c r="N42" i="124"/>
  <c r="L42" i="129"/>
  <c r="O42" i="122"/>
  <c r="M42" i="122"/>
  <c r="I42" i="127"/>
  <c r="P42" i="128"/>
  <c r="N42" i="127"/>
  <c r="O42" i="129"/>
  <c r="J42" i="119"/>
  <c r="K42" i="122"/>
  <c r="N42" i="126"/>
  <c r="H42" i="125"/>
  <c r="P42" i="121"/>
  <c r="N42" i="118"/>
  <c r="M42" i="124"/>
  <c r="O42" i="123"/>
  <c r="N42" i="125"/>
  <c r="L42" i="118"/>
  <c r="M42" i="128"/>
  <c r="K42" i="125"/>
  <c r="O42" i="119"/>
  <c r="I42" i="129"/>
  <c r="I42" i="125"/>
  <c r="P42" i="130"/>
  <c r="N42" i="130"/>
  <c r="H42" i="129"/>
  <c r="J42" i="124"/>
  <c r="N42" i="122"/>
  <c r="H42" i="121"/>
  <c r="P42" i="117"/>
  <c r="J42" i="121"/>
  <c r="O42" i="127"/>
  <c r="O42" i="121"/>
  <c r="K42" i="119"/>
  <c r="H42" i="124"/>
  <c r="K42" i="128"/>
  <c r="J42" i="117"/>
  <c r="I42" i="123"/>
  <c r="P42" i="91"/>
  <c r="L42" i="128"/>
  <c r="I42" i="124"/>
  <c r="P42" i="126"/>
  <c r="O42" i="130"/>
  <c r="O42" i="124"/>
  <c r="O42" i="120"/>
  <c r="K42" i="5"/>
  <c r="I42" i="92"/>
  <c r="H42" i="5"/>
  <c r="J42" i="92"/>
  <c r="L42" i="124"/>
  <c r="P42" i="118"/>
  <c r="K42" i="127"/>
  <c r="L42" i="50"/>
  <c r="L42" i="5"/>
  <c r="N42" i="92"/>
  <c r="P42" i="95"/>
  <c r="L42" i="97"/>
  <c r="H42" i="99"/>
  <c r="J42" i="102"/>
  <c r="J42" i="123"/>
  <c r="P42" i="122"/>
  <c r="N42" i="119"/>
  <c r="I42" i="122"/>
  <c r="M42" i="129"/>
  <c r="M42" i="121"/>
  <c r="J42" i="127"/>
  <c r="N42" i="121"/>
  <c r="O31" i="96"/>
  <c r="O51" i="96" s="1"/>
  <c r="G31" i="96"/>
  <c r="G51" i="96" s="1"/>
  <c r="N31" i="96"/>
  <c r="N51" i="96" s="1"/>
  <c r="E31" i="96"/>
  <c r="E51" i="96" s="1"/>
  <c r="J31" i="96"/>
  <c r="J51" i="96" s="1"/>
  <c r="P31" i="96"/>
  <c r="P51" i="96" s="1"/>
  <c r="I31" i="96"/>
  <c r="I51" i="96" s="1"/>
  <c r="H31" i="96"/>
  <c r="H51" i="96" s="1"/>
  <c r="M31" i="96"/>
  <c r="M51" i="96" s="1"/>
  <c r="L31" i="96"/>
  <c r="L51" i="96" s="1"/>
  <c r="K31" i="96"/>
  <c r="K51" i="96" s="1"/>
  <c r="L31" i="119"/>
  <c r="L51" i="119" s="1"/>
  <c r="K31" i="119"/>
  <c r="K51" i="119" s="1"/>
  <c r="G31" i="119"/>
  <c r="G51" i="119" s="1"/>
  <c r="J31" i="119"/>
  <c r="J51" i="119" s="1"/>
  <c r="H31" i="119"/>
  <c r="H51" i="119" s="1"/>
  <c r="I31" i="119"/>
  <c r="I51" i="119" s="1"/>
  <c r="P31" i="119"/>
  <c r="P51" i="119" s="1"/>
  <c r="O31" i="119"/>
  <c r="O51" i="119" s="1"/>
  <c r="N31" i="119"/>
  <c r="N51" i="119" s="1"/>
  <c r="M31" i="119"/>
  <c r="M51" i="119" s="1"/>
  <c r="E31" i="119"/>
  <c r="E51" i="119" s="1"/>
  <c r="O31" i="128"/>
  <c r="O51" i="128" s="1"/>
  <c r="G31" i="128"/>
  <c r="G51" i="128" s="1"/>
  <c r="J31" i="128"/>
  <c r="J51" i="128" s="1"/>
  <c r="P31" i="128"/>
  <c r="P51" i="128" s="1"/>
  <c r="I31" i="128"/>
  <c r="I51" i="128" s="1"/>
  <c r="H31" i="128"/>
  <c r="H51" i="128" s="1"/>
  <c r="E31" i="128"/>
  <c r="E51" i="128" s="1"/>
  <c r="N31" i="128"/>
  <c r="N51" i="128" s="1"/>
  <c r="M31" i="128"/>
  <c r="M51" i="128" s="1"/>
  <c r="L31" i="128"/>
  <c r="L51" i="128" s="1"/>
  <c r="K31" i="128"/>
  <c r="K51" i="128" s="1"/>
  <c r="J31" i="97"/>
  <c r="J51" i="97" s="1"/>
  <c r="I31" i="97"/>
  <c r="I51" i="97" s="1"/>
  <c r="K31" i="97"/>
  <c r="K51" i="97" s="1"/>
  <c r="H31" i="97"/>
  <c r="H51" i="97" s="1"/>
  <c r="P31" i="97"/>
  <c r="P51" i="97" s="1"/>
  <c r="O31" i="97"/>
  <c r="O51" i="97" s="1"/>
  <c r="N31" i="97"/>
  <c r="N51" i="97" s="1"/>
  <c r="G31" i="97"/>
  <c r="G51" i="97" s="1"/>
  <c r="E31" i="97"/>
  <c r="E51" i="97" s="1"/>
  <c r="M31" i="97"/>
  <c r="M51" i="97" s="1"/>
  <c r="L31" i="97"/>
  <c r="L51" i="97" s="1"/>
  <c r="K31" i="124"/>
  <c r="K51" i="124" s="1"/>
  <c r="L31" i="124"/>
  <c r="L51" i="124" s="1"/>
  <c r="P31" i="124"/>
  <c r="P51" i="124" s="1"/>
  <c r="J31" i="124"/>
  <c r="J51" i="124" s="1"/>
  <c r="H31" i="124"/>
  <c r="H51" i="124" s="1"/>
  <c r="G31" i="124"/>
  <c r="G51" i="124" s="1"/>
  <c r="I31" i="124"/>
  <c r="I51" i="124" s="1"/>
  <c r="N31" i="124"/>
  <c r="N51" i="124" s="1"/>
  <c r="O31" i="124"/>
  <c r="O51" i="124" s="1"/>
  <c r="E31" i="124"/>
  <c r="E51" i="124" s="1"/>
  <c r="M31" i="124"/>
  <c r="M51" i="124" s="1"/>
  <c r="L31" i="103"/>
  <c r="L51" i="103" s="1"/>
  <c r="K31" i="103"/>
  <c r="K51" i="103" s="1"/>
  <c r="M31" i="103"/>
  <c r="M51" i="103" s="1"/>
  <c r="P31" i="103"/>
  <c r="P51" i="103" s="1"/>
  <c r="J31" i="103"/>
  <c r="J51" i="103" s="1"/>
  <c r="G31" i="103"/>
  <c r="G51" i="103" s="1"/>
  <c r="I31" i="103"/>
  <c r="I51" i="103" s="1"/>
  <c r="H31" i="103"/>
  <c r="H51" i="103" s="1"/>
  <c r="E31" i="103"/>
  <c r="E51" i="103" s="1"/>
  <c r="N31" i="103"/>
  <c r="N51" i="103" s="1"/>
  <c r="O31" i="103"/>
  <c r="O51" i="103" s="1"/>
  <c r="M31" i="98"/>
  <c r="M51" i="98" s="1"/>
  <c r="L31" i="98"/>
  <c r="L51" i="98" s="1"/>
  <c r="J31" i="98"/>
  <c r="J51" i="98" s="1"/>
  <c r="O31" i="98"/>
  <c r="O51" i="98" s="1"/>
  <c r="I31" i="98"/>
  <c r="I51" i="98" s="1"/>
  <c r="G31" i="98"/>
  <c r="G51" i="98" s="1"/>
  <c r="E31" i="98"/>
  <c r="E51" i="98" s="1"/>
  <c r="H31" i="98"/>
  <c r="H51" i="98" s="1"/>
  <c r="P31" i="98"/>
  <c r="P51" i="98" s="1"/>
  <c r="N31" i="98"/>
  <c r="N51" i="98" s="1"/>
  <c r="K31" i="98"/>
  <c r="K51" i="98" s="1"/>
  <c r="I31" i="118"/>
  <c r="I51" i="118" s="1"/>
  <c r="J31" i="118"/>
  <c r="J51" i="118" s="1"/>
  <c r="O31" i="118"/>
  <c r="O51" i="118" s="1"/>
  <c r="H31" i="118"/>
  <c r="H51" i="118" s="1"/>
  <c r="N31" i="118"/>
  <c r="N51" i="118" s="1"/>
  <c r="P31" i="118"/>
  <c r="P51" i="118" s="1"/>
  <c r="G31" i="118"/>
  <c r="G51" i="118" s="1"/>
  <c r="E31" i="118"/>
  <c r="E51" i="118" s="1"/>
  <c r="M31" i="118"/>
  <c r="M51" i="118" s="1"/>
  <c r="K31" i="118"/>
  <c r="K51" i="118" s="1"/>
  <c r="L31" i="118"/>
  <c r="L51" i="118" s="1"/>
  <c r="N31" i="125"/>
  <c r="N51" i="125" s="1"/>
  <c r="E31" i="125"/>
  <c r="E51" i="125" s="1"/>
  <c r="M31" i="125"/>
  <c r="M51" i="125" s="1"/>
  <c r="J31" i="125"/>
  <c r="J51" i="125" s="1"/>
  <c r="L31" i="125"/>
  <c r="L51" i="125" s="1"/>
  <c r="K31" i="125"/>
  <c r="K51" i="125" s="1"/>
  <c r="I31" i="125"/>
  <c r="I51" i="125" s="1"/>
  <c r="H31" i="125"/>
  <c r="H51" i="125" s="1"/>
  <c r="G31" i="125"/>
  <c r="G51" i="125" s="1"/>
  <c r="P31" i="125"/>
  <c r="P51" i="125" s="1"/>
  <c r="O31" i="125"/>
  <c r="O51" i="125" s="1"/>
  <c r="J31" i="105"/>
  <c r="J51" i="105" s="1"/>
  <c r="I31" i="105"/>
  <c r="I51" i="105" s="1"/>
  <c r="M31" i="105"/>
  <c r="M51" i="105" s="1"/>
  <c r="G31" i="105"/>
  <c r="G51" i="105" s="1"/>
  <c r="E31" i="105"/>
  <c r="E51" i="105" s="1"/>
  <c r="L31" i="105"/>
  <c r="L51" i="105" s="1"/>
  <c r="P31" i="105"/>
  <c r="P51" i="105" s="1"/>
  <c r="K31" i="105"/>
  <c r="K51" i="105" s="1"/>
  <c r="H31" i="105"/>
  <c r="H51" i="105" s="1"/>
  <c r="O31" i="105"/>
  <c r="O51" i="105" s="1"/>
  <c r="N31" i="105"/>
  <c r="N51" i="105" s="1"/>
  <c r="J31" i="121"/>
  <c r="J51" i="121" s="1"/>
  <c r="O31" i="121"/>
  <c r="O51" i="121" s="1"/>
  <c r="E31" i="121"/>
  <c r="E51" i="121" s="1"/>
  <c r="K31" i="121"/>
  <c r="K51" i="121" s="1"/>
  <c r="N31" i="121"/>
  <c r="N51" i="121" s="1"/>
  <c r="L31" i="121"/>
  <c r="L51" i="121" s="1"/>
  <c r="M31" i="121"/>
  <c r="M51" i="121" s="1"/>
  <c r="P31" i="121"/>
  <c r="P51" i="121" s="1"/>
  <c r="I31" i="121"/>
  <c r="I51" i="121" s="1"/>
  <c r="H31" i="121"/>
  <c r="H51" i="121" s="1"/>
  <c r="G31" i="121"/>
  <c r="G51" i="121" s="1"/>
  <c r="P31" i="99"/>
  <c r="P51" i="99" s="1"/>
  <c r="H31" i="99"/>
  <c r="H51" i="99" s="1"/>
  <c r="O31" i="99"/>
  <c r="O51" i="99" s="1"/>
  <c r="G31" i="99"/>
  <c r="G51" i="99" s="1"/>
  <c r="K31" i="99"/>
  <c r="K51" i="99" s="1"/>
  <c r="J31" i="99"/>
  <c r="J51" i="99" s="1"/>
  <c r="E31" i="99"/>
  <c r="E51" i="99" s="1"/>
  <c r="N31" i="99"/>
  <c r="N51" i="99" s="1"/>
  <c r="I31" i="99"/>
  <c r="I51" i="99" s="1"/>
  <c r="L31" i="99"/>
  <c r="L51" i="99" s="1"/>
  <c r="M31" i="99"/>
  <c r="M51" i="99" s="1"/>
  <c r="O31" i="112"/>
  <c r="O51" i="112" s="1"/>
  <c r="G31" i="112"/>
  <c r="G51" i="112" s="1"/>
  <c r="H31" i="112"/>
  <c r="H51" i="112" s="1"/>
  <c r="L31" i="112"/>
  <c r="L51" i="112" s="1"/>
  <c r="P31" i="112"/>
  <c r="P51" i="112" s="1"/>
  <c r="E31" i="112"/>
  <c r="E51" i="112" s="1"/>
  <c r="N31" i="112"/>
  <c r="N51" i="112" s="1"/>
  <c r="M31" i="112"/>
  <c r="M51" i="112" s="1"/>
  <c r="K31" i="112"/>
  <c r="K51" i="112" s="1"/>
  <c r="J31" i="112"/>
  <c r="J51" i="112" s="1"/>
  <c r="I31" i="112"/>
  <c r="I51" i="112" s="1"/>
  <c r="M31" i="122"/>
  <c r="M51" i="122" s="1"/>
  <c r="H31" i="122"/>
  <c r="H51" i="122" s="1"/>
  <c r="P31" i="122"/>
  <c r="P51" i="122" s="1"/>
  <c r="G31" i="122"/>
  <c r="G51" i="122" s="1"/>
  <c r="L31" i="122"/>
  <c r="L51" i="122" s="1"/>
  <c r="O31" i="122"/>
  <c r="O51" i="122" s="1"/>
  <c r="E31" i="122"/>
  <c r="E51" i="122" s="1"/>
  <c r="N31" i="122"/>
  <c r="N51" i="122" s="1"/>
  <c r="K31" i="122"/>
  <c r="K51" i="122" s="1"/>
  <c r="J31" i="122"/>
  <c r="J51" i="122" s="1"/>
  <c r="I31" i="122"/>
  <c r="I51" i="122" s="1"/>
  <c r="P31" i="123"/>
  <c r="P51" i="123" s="1"/>
  <c r="H31" i="123"/>
  <c r="H51" i="123" s="1"/>
  <c r="J31" i="123"/>
  <c r="J51" i="123" s="1"/>
  <c r="O31" i="123"/>
  <c r="O51" i="123" s="1"/>
  <c r="I31" i="123"/>
  <c r="I51" i="123" s="1"/>
  <c r="G31" i="123"/>
  <c r="G51" i="123" s="1"/>
  <c r="E31" i="123"/>
  <c r="E51" i="123" s="1"/>
  <c r="N31" i="123"/>
  <c r="N51" i="123" s="1"/>
  <c r="L31" i="123"/>
  <c r="L51" i="123" s="1"/>
  <c r="K31" i="123"/>
  <c r="K51" i="123" s="1"/>
  <c r="M31" i="123"/>
  <c r="M51" i="123" s="1"/>
  <c r="J31" i="129"/>
  <c r="J51" i="129" s="1"/>
  <c r="L31" i="129"/>
  <c r="L51" i="129" s="1"/>
  <c r="P31" i="129"/>
  <c r="P51" i="129" s="1"/>
  <c r="K31" i="129"/>
  <c r="K51" i="129" s="1"/>
  <c r="H31" i="129"/>
  <c r="H51" i="129" s="1"/>
  <c r="G31" i="129"/>
  <c r="G51" i="129" s="1"/>
  <c r="I31" i="129"/>
  <c r="I51" i="129" s="1"/>
  <c r="N31" i="129"/>
  <c r="N51" i="129" s="1"/>
  <c r="O31" i="129"/>
  <c r="O51" i="129" s="1"/>
  <c r="M31" i="129"/>
  <c r="M51" i="129" s="1"/>
  <c r="E31" i="129"/>
  <c r="E51" i="129" s="1"/>
  <c r="L31" i="111"/>
  <c r="L51" i="111" s="1"/>
  <c r="O31" i="111"/>
  <c r="O51" i="111" s="1"/>
  <c r="E31" i="111"/>
  <c r="E51" i="111" s="1"/>
  <c r="K31" i="111"/>
  <c r="K51" i="111" s="1"/>
  <c r="N31" i="111"/>
  <c r="N51" i="111" s="1"/>
  <c r="J31" i="111"/>
  <c r="J51" i="111" s="1"/>
  <c r="M31" i="111"/>
  <c r="M51" i="111" s="1"/>
  <c r="I31" i="111"/>
  <c r="I51" i="111" s="1"/>
  <c r="G31" i="111"/>
  <c r="G51" i="111" s="1"/>
  <c r="H31" i="111"/>
  <c r="H51" i="111" s="1"/>
  <c r="P31" i="111"/>
  <c r="P51" i="111" s="1"/>
  <c r="I31" i="126"/>
  <c r="I51" i="126" s="1"/>
  <c r="O31" i="126"/>
  <c r="O51" i="126" s="1"/>
  <c r="E31" i="126"/>
  <c r="E51" i="126" s="1"/>
  <c r="K31" i="126"/>
  <c r="K51" i="126" s="1"/>
  <c r="N31" i="126"/>
  <c r="N51" i="126" s="1"/>
  <c r="M31" i="126"/>
  <c r="M51" i="126" s="1"/>
  <c r="L31" i="126"/>
  <c r="L51" i="126" s="1"/>
  <c r="P31" i="126"/>
  <c r="P51" i="126" s="1"/>
  <c r="H31" i="126"/>
  <c r="H51" i="126" s="1"/>
  <c r="G31" i="126"/>
  <c r="G51" i="126" s="1"/>
  <c r="J31" i="126"/>
  <c r="J51" i="126" s="1"/>
  <c r="N31" i="117"/>
  <c r="N51" i="117" s="1"/>
  <c r="E31" i="117"/>
  <c r="E51" i="117" s="1"/>
  <c r="H31" i="117"/>
  <c r="H51" i="117" s="1"/>
  <c r="L31" i="117"/>
  <c r="L51" i="117" s="1"/>
  <c r="P31" i="117"/>
  <c r="P51" i="117" s="1"/>
  <c r="G31" i="117"/>
  <c r="G51" i="117" s="1"/>
  <c r="M31" i="117"/>
  <c r="M51" i="117" s="1"/>
  <c r="O31" i="117"/>
  <c r="O51" i="117" s="1"/>
  <c r="K31" i="117"/>
  <c r="K51" i="117" s="1"/>
  <c r="J31" i="117"/>
  <c r="J51" i="117" s="1"/>
  <c r="I31" i="117"/>
  <c r="I51" i="117" s="1"/>
  <c r="M31" i="114"/>
  <c r="M51" i="114" s="1"/>
  <c r="K31" i="114"/>
  <c r="K51" i="114" s="1"/>
  <c r="G31" i="114"/>
  <c r="G51" i="114" s="1"/>
  <c r="J31" i="114"/>
  <c r="J51" i="114" s="1"/>
  <c r="H31" i="114"/>
  <c r="H51" i="114" s="1"/>
  <c r="I31" i="114"/>
  <c r="I51" i="114" s="1"/>
  <c r="P31" i="114"/>
  <c r="P51" i="114" s="1"/>
  <c r="L31" i="114"/>
  <c r="L51" i="114" s="1"/>
  <c r="E31" i="114"/>
  <c r="E51" i="114" s="1"/>
  <c r="N31" i="114"/>
  <c r="N51" i="114" s="1"/>
  <c r="O31" i="114"/>
  <c r="O51" i="114" s="1"/>
  <c r="N31" i="93"/>
  <c r="N51" i="93" s="1"/>
  <c r="E31" i="93"/>
  <c r="E51" i="93" s="1"/>
  <c r="M31" i="93"/>
  <c r="M51" i="93" s="1"/>
  <c r="I31" i="93"/>
  <c r="I51" i="93" s="1"/>
  <c r="P31" i="93"/>
  <c r="P51" i="93" s="1"/>
  <c r="L31" i="93"/>
  <c r="L51" i="93" s="1"/>
  <c r="H31" i="93"/>
  <c r="H51" i="93" s="1"/>
  <c r="G31" i="93"/>
  <c r="G51" i="93" s="1"/>
  <c r="O31" i="93"/>
  <c r="O51" i="93" s="1"/>
  <c r="J31" i="93"/>
  <c r="J51" i="93" s="1"/>
  <c r="K31" i="93"/>
  <c r="K51" i="93" s="1"/>
  <c r="O31" i="104"/>
  <c r="O51" i="104" s="1"/>
  <c r="G31" i="104"/>
  <c r="G51" i="104" s="1"/>
  <c r="N31" i="104"/>
  <c r="N51" i="104" s="1"/>
  <c r="E31" i="104"/>
  <c r="E51" i="104" s="1"/>
  <c r="L31" i="104"/>
  <c r="L51" i="104" s="1"/>
  <c r="K31" i="104"/>
  <c r="K51" i="104" s="1"/>
  <c r="I31" i="104"/>
  <c r="I51" i="104" s="1"/>
  <c r="J31" i="104"/>
  <c r="J51" i="104" s="1"/>
  <c r="H31" i="104"/>
  <c r="H51" i="104" s="1"/>
  <c r="P31" i="104"/>
  <c r="P51" i="104" s="1"/>
  <c r="M31" i="104"/>
  <c r="M51" i="104" s="1"/>
  <c r="L31" i="127"/>
  <c r="L51" i="127" s="1"/>
  <c r="H31" i="127"/>
  <c r="H51" i="127" s="1"/>
  <c r="P31" i="127"/>
  <c r="P51" i="127" s="1"/>
  <c r="G31" i="127"/>
  <c r="G51" i="127" s="1"/>
  <c r="N31" i="127"/>
  <c r="N51" i="127" s="1"/>
  <c r="M31" i="127"/>
  <c r="M51" i="127" s="1"/>
  <c r="O31" i="127"/>
  <c r="O51" i="127" s="1"/>
  <c r="E31" i="127"/>
  <c r="E51" i="127" s="1"/>
  <c r="I31" i="127"/>
  <c r="I51" i="127" s="1"/>
  <c r="K31" i="127"/>
  <c r="K51" i="127" s="1"/>
  <c r="J31" i="127"/>
  <c r="J51" i="127" s="1"/>
  <c r="K31" i="100"/>
  <c r="K51" i="100" s="1"/>
  <c r="J31" i="100"/>
  <c r="J51" i="100" s="1"/>
  <c r="L31" i="100"/>
  <c r="L51" i="100" s="1"/>
  <c r="P31" i="100"/>
  <c r="P51" i="100" s="1"/>
  <c r="I31" i="100"/>
  <c r="I51" i="100" s="1"/>
  <c r="H31" i="100"/>
  <c r="H51" i="100" s="1"/>
  <c r="G31" i="100"/>
  <c r="G51" i="100" s="1"/>
  <c r="E31" i="100"/>
  <c r="E51" i="100" s="1"/>
  <c r="O31" i="100"/>
  <c r="O51" i="100" s="1"/>
  <c r="N31" i="100"/>
  <c r="N51" i="100" s="1"/>
  <c r="M31" i="100"/>
  <c r="M51" i="100" s="1"/>
  <c r="I31" i="94"/>
  <c r="I51" i="94" s="1"/>
  <c r="P31" i="94"/>
  <c r="P51" i="94" s="1"/>
  <c r="H31" i="94"/>
  <c r="H51" i="94" s="1"/>
  <c r="J31" i="94"/>
  <c r="J51" i="94" s="1"/>
  <c r="N31" i="94"/>
  <c r="N51" i="94" s="1"/>
  <c r="G31" i="94"/>
  <c r="G51" i="94" s="1"/>
  <c r="O31" i="94"/>
  <c r="O51" i="94" s="1"/>
  <c r="M31" i="94"/>
  <c r="M51" i="94" s="1"/>
  <c r="E31" i="94"/>
  <c r="E51" i="94" s="1"/>
  <c r="L31" i="94"/>
  <c r="L51" i="94" s="1"/>
  <c r="K31" i="94"/>
  <c r="K51" i="94" s="1"/>
  <c r="P31" i="91"/>
  <c r="P51" i="91" s="1"/>
  <c r="H31" i="91"/>
  <c r="H51" i="91" s="1"/>
  <c r="O31" i="91"/>
  <c r="O51" i="91" s="1"/>
  <c r="G31" i="91"/>
  <c r="G51" i="91" s="1"/>
  <c r="I31" i="91"/>
  <c r="I51" i="91" s="1"/>
  <c r="E31" i="91"/>
  <c r="E51" i="91" s="1"/>
  <c r="M31" i="91"/>
  <c r="M51" i="91" s="1"/>
  <c r="L31" i="91"/>
  <c r="L51" i="91" s="1"/>
  <c r="N31" i="91"/>
  <c r="N51" i="91" s="1"/>
  <c r="J31" i="91"/>
  <c r="J51" i="91" s="1"/>
  <c r="K31" i="91"/>
  <c r="K51" i="91" s="1"/>
  <c r="K31" i="108"/>
  <c r="K51" i="108" s="1"/>
  <c r="J31" i="108"/>
  <c r="J51" i="108" s="1"/>
  <c r="N31" i="108"/>
  <c r="N51" i="108" s="1"/>
  <c r="M31" i="108"/>
  <c r="M51" i="108" s="1"/>
  <c r="H31" i="108"/>
  <c r="H51" i="108" s="1"/>
  <c r="L31" i="108"/>
  <c r="L51" i="108" s="1"/>
  <c r="I31" i="108"/>
  <c r="I51" i="108" s="1"/>
  <c r="P31" i="108"/>
  <c r="P51" i="108" s="1"/>
  <c r="O31" i="108"/>
  <c r="O51" i="108" s="1"/>
  <c r="G31" i="108"/>
  <c r="G51" i="108" s="1"/>
  <c r="E31" i="108"/>
  <c r="E51" i="108" s="1"/>
  <c r="L31" i="95"/>
  <c r="L51" i="95" s="1"/>
  <c r="K31" i="95"/>
  <c r="K51" i="95" s="1"/>
  <c r="I31" i="95"/>
  <c r="I51" i="95" s="1"/>
  <c r="N31" i="95"/>
  <c r="N51" i="95" s="1"/>
  <c r="H31" i="95"/>
  <c r="H51" i="95" s="1"/>
  <c r="P31" i="95"/>
  <c r="P51" i="95" s="1"/>
  <c r="O31" i="95"/>
  <c r="O51" i="95" s="1"/>
  <c r="G31" i="95"/>
  <c r="G51" i="95" s="1"/>
  <c r="E31" i="95"/>
  <c r="E51" i="95" s="1"/>
  <c r="J31" i="95"/>
  <c r="J51" i="95" s="1"/>
  <c r="M31" i="95"/>
  <c r="M51" i="95" s="1"/>
  <c r="M31" i="106"/>
  <c r="M51" i="106" s="1"/>
  <c r="L31" i="106"/>
  <c r="L51" i="106" s="1"/>
  <c r="N31" i="106"/>
  <c r="N51" i="106" s="1"/>
  <c r="I31" i="106"/>
  <c r="I51" i="106" s="1"/>
  <c r="K31" i="106"/>
  <c r="K51" i="106" s="1"/>
  <c r="H31" i="106"/>
  <c r="H51" i="106" s="1"/>
  <c r="J31" i="106"/>
  <c r="J51" i="106" s="1"/>
  <c r="G31" i="106"/>
  <c r="G51" i="106" s="1"/>
  <c r="P31" i="106"/>
  <c r="P51" i="106" s="1"/>
  <c r="E31" i="106"/>
  <c r="E51" i="106" s="1"/>
  <c r="O31" i="106"/>
  <c r="O51" i="106" s="1"/>
  <c r="N31" i="101"/>
  <c r="N51" i="101" s="1"/>
  <c r="E31" i="101"/>
  <c r="E51" i="101" s="1"/>
  <c r="M31" i="101"/>
  <c r="M51" i="101" s="1"/>
  <c r="K31" i="101"/>
  <c r="K51" i="101" s="1"/>
  <c r="H31" i="101"/>
  <c r="H51" i="101" s="1"/>
  <c r="P31" i="101"/>
  <c r="P51" i="101" s="1"/>
  <c r="J31" i="101"/>
  <c r="J51" i="101" s="1"/>
  <c r="G31" i="101"/>
  <c r="G51" i="101" s="1"/>
  <c r="I31" i="101"/>
  <c r="I51" i="101" s="1"/>
  <c r="O31" i="101"/>
  <c r="O51" i="101" s="1"/>
  <c r="L31" i="101"/>
  <c r="L51" i="101" s="1"/>
  <c r="J31" i="113"/>
  <c r="J51" i="113" s="1"/>
  <c r="I31" i="113"/>
  <c r="I51" i="113" s="1"/>
  <c r="E31" i="113"/>
  <c r="E51" i="113" s="1"/>
  <c r="H31" i="113"/>
  <c r="H51" i="113" s="1"/>
  <c r="O31" i="113"/>
  <c r="O51" i="113" s="1"/>
  <c r="N31" i="113"/>
  <c r="N51" i="113" s="1"/>
  <c r="P31" i="113"/>
  <c r="P51" i="113" s="1"/>
  <c r="G31" i="113"/>
  <c r="G51" i="113" s="1"/>
  <c r="L31" i="113"/>
  <c r="L51" i="113" s="1"/>
  <c r="K31" i="113"/>
  <c r="K51" i="113" s="1"/>
  <c r="M31" i="113"/>
  <c r="M51" i="113" s="1"/>
  <c r="K31" i="92"/>
  <c r="K51" i="92" s="1"/>
  <c r="J31" i="92"/>
  <c r="J51" i="92" s="1"/>
  <c r="H31" i="92"/>
  <c r="H51" i="92" s="1"/>
  <c r="N31" i="92"/>
  <c r="N51" i="92" s="1"/>
  <c r="G31" i="92"/>
  <c r="G51" i="92" s="1"/>
  <c r="O31" i="92"/>
  <c r="O51" i="92" s="1"/>
  <c r="P31" i="92"/>
  <c r="P51" i="92" s="1"/>
  <c r="E31" i="92"/>
  <c r="E51" i="92" s="1"/>
  <c r="M31" i="92"/>
  <c r="M51" i="92" s="1"/>
  <c r="L31" i="92"/>
  <c r="L51" i="92" s="1"/>
  <c r="I31" i="92"/>
  <c r="I51" i="92" s="1"/>
  <c r="I31" i="102"/>
  <c r="I51" i="102" s="1"/>
  <c r="P31" i="102"/>
  <c r="P51" i="102" s="1"/>
  <c r="H31" i="102"/>
  <c r="H51" i="102" s="1"/>
  <c r="L31" i="102"/>
  <c r="L51" i="102" s="1"/>
  <c r="E31" i="102"/>
  <c r="E51" i="102" s="1"/>
  <c r="K31" i="102"/>
  <c r="K51" i="102" s="1"/>
  <c r="G31" i="102"/>
  <c r="G51" i="102" s="1"/>
  <c r="O31" i="102"/>
  <c r="O51" i="102" s="1"/>
  <c r="J31" i="102"/>
  <c r="J51" i="102" s="1"/>
  <c r="N31" i="102"/>
  <c r="N51" i="102" s="1"/>
  <c r="M31" i="102"/>
  <c r="M51" i="102" s="1"/>
  <c r="M31" i="130"/>
  <c r="M51" i="130" s="1"/>
  <c r="N31" i="130"/>
  <c r="N51" i="130" s="1"/>
  <c r="J31" i="130"/>
  <c r="J51" i="130" s="1"/>
  <c r="L31" i="130"/>
  <c r="L51" i="130" s="1"/>
  <c r="K31" i="130"/>
  <c r="K51" i="130" s="1"/>
  <c r="I31" i="130"/>
  <c r="I51" i="130" s="1"/>
  <c r="P31" i="130"/>
  <c r="P51" i="130" s="1"/>
  <c r="E31" i="130"/>
  <c r="E51" i="130" s="1"/>
  <c r="H31" i="130"/>
  <c r="H51" i="130" s="1"/>
  <c r="G31" i="130"/>
  <c r="G51" i="130" s="1"/>
  <c r="O31" i="130"/>
  <c r="O51" i="130" s="1"/>
  <c r="P31" i="50"/>
  <c r="P51" i="50" s="1"/>
  <c r="H31" i="50"/>
  <c r="H51" i="50" s="1"/>
  <c r="O31" i="50"/>
  <c r="O51" i="50" s="1"/>
  <c r="E31" i="50"/>
  <c r="E51" i="50" s="1"/>
  <c r="K31" i="50"/>
  <c r="K51" i="50" s="1"/>
  <c r="N31" i="50"/>
  <c r="N51" i="50" s="1"/>
  <c r="M31" i="50"/>
  <c r="M51" i="50" s="1"/>
  <c r="L31" i="50"/>
  <c r="L51" i="50" s="1"/>
  <c r="J31" i="50"/>
  <c r="J51" i="50" s="1"/>
  <c r="I31" i="50"/>
  <c r="I51" i="50" s="1"/>
  <c r="G31" i="50"/>
  <c r="G51" i="50" s="1"/>
  <c r="N31" i="109"/>
  <c r="N51" i="109" s="1"/>
  <c r="E31" i="109"/>
  <c r="E51" i="109" s="1"/>
  <c r="M31" i="109"/>
  <c r="M51" i="109" s="1"/>
  <c r="O31" i="109"/>
  <c r="O51" i="109" s="1"/>
  <c r="J31" i="109"/>
  <c r="J51" i="109" s="1"/>
  <c r="I31" i="109"/>
  <c r="I51" i="109" s="1"/>
  <c r="L31" i="109"/>
  <c r="L51" i="109" s="1"/>
  <c r="K31" i="109"/>
  <c r="K51" i="109" s="1"/>
  <c r="G31" i="109"/>
  <c r="G51" i="109" s="1"/>
  <c r="P31" i="109"/>
  <c r="P51" i="109" s="1"/>
  <c r="H31" i="109"/>
  <c r="H51" i="109" s="1"/>
  <c r="G42" i="100"/>
  <c r="E4" i="97"/>
  <c r="E4" i="124"/>
  <c r="D6" i="112"/>
  <c r="E4" i="94"/>
  <c r="E4" i="119"/>
  <c r="E4" i="128"/>
  <c r="G42" i="50"/>
  <c r="G42" i="99"/>
  <c r="E37" i="109"/>
  <c r="D6" i="106"/>
  <c r="E27" i="106" s="1"/>
  <c r="E10" i="106" s="1"/>
  <c r="D6" i="99"/>
  <c r="E27" i="99" s="1"/>
  <c r="E10" i="99" s="1"/>
  <c r="D6" i="96"/>
  <c r="E27" i="96" s="1"/>
  <c r="E10" i="96" s="1"/>
  <c r="D6" i="127"/>
  <c r="E27" i="127" s="1"/>
  <c r="E10" i="127" s="1"/>
  <c r="E37" i="130"/>
  <c r="D6" i="114"/>
  <c r="E27" i="114" s="1"/>
  <c r="E10" i="114" s="1"/>
  <c r="D6" i="109"/>
  <c r="E27" i="109" s="1"/>
  <c r="E10" i="109" s="1"/>
  <c r="E5" i="122"/>
  <c r="E5" i="93"/>
  <c r="D6" i="91"/>
  <c r="E27" i="91" s="1"/>
  <c r="E10" i="91" s="1"/>
  <c r="E5" i="126"/>
  <c r="E5" i="109"/>
  <c r="E37" i="117"/>
  <c r="E4" i="100"/>
  <c r="D6" i="118"/>
  <c r="E27" i="118" s="1"/>
  <c r="E10" i="118" s="1"/>
  <c r="E37" i="127"/>
  <c r="E5" i="121"/>
  <c r="E37" i="92"/>
  <c r="E17" i="117"/>
  <c r="D6" i="126"/>
  <c r="E27" i="126" s="1"/>
  <c r="E10" i="126" s="1"/>
  <c r="E5" i="92"/>
  <c r="E37" i="93"/>
  <c r="E4" i="109"/>
  <c r="E17" i="121"/>
  <c r="E5" i="130"/>
  <c r="E17" i="122"/>
  <c r="E37" i="126"/>
  <c r="E5" i="50"/>
  <c r="E37" i="50"/>
  <c r="E37" i="123"/>
  <c r="E17" i="123"/>
  <c r="D6" i="124"/>
  <c r="E27" i="124" s="1"/>
  <c r="E10" i="124" s="1"/>
  <c r="E5" i="127"/>
  <c r="E37" i="106"/>
  <c r="E17" i="106"/>
  <c r="E37" i="114"/>
  <c r="E17" i="114"/>
  <c r="E5" i="114"/>
  <c r="E37" i="118"/>
  <c r="E17" i="118"/>
  <c r="E5" i="118"/>
  <c r="E37" i="99"/>
  <c r="E17" i="99"/>
  <c r="E4" i="101"/>
  <c r="E17" i="101"/>
  <c r="E37" i="101"/>
  <c r="E5" i="101"/>
  <c r="E17" i="125"/>
  <c r="E37" i="125"/>
  <c r="E5" i="125"/>
  <c r="E4" i="111"/>
  <c r="E17" i="111"/>
  <c r="E37" i="111"/>
  <c r="E5" i="111"/>
  <c r="E17" i="94"/>
  <c r="E37" i="94"/>
  <c r="E5" i="94"/>
  <c r="E3" i="100"/>
  <c r="D6" i="100"/>
  <c r="E27" i="100" s="1"/>
  <c r="E10" i="100" s="1"/>
  <c r="E4" i="98"/>
  <c r="E17" i="115"/>
  <c r="E37" i="115"/>
  <c r="E5" i="115"/>
  <c r="E4" i="122"/>
  <c r="E4" i="123"/>
  <c r="E17" i="128"/>
  <c r="E5" i="128"/>
  <c r="E37" i="128"/>
  <c r="D6" i="121"/>
  <c r="E27" i="121" s="1"/>
  <c r="E10" i="121" s="1"/>
  <c r="E3" i="121"/>
  <c r="E37" i="113"/>
  <c r="E5" i="113"/>
  <c r="E17" i="113"/>
  <c r="E4" i="129"/>
  <c r="E4" i="105"/>
  <c r="E37" i="91"/>
  <c r="E5" i="91"/>
  <c r="E17" i="91"/>
  <c r="E4" i="96"/>
  <c r="D6" i="97"/>
  <c r="E27" i="97" s="1"/>
  <c r="E10" i="97" s="1"/>
  <c r="E3" i="97"/>
  <c r="E4" i="103"/>
  <c r="E3" i="95"/>
  <c r="D6" i="95"/>
  <c r="E27" i="95" s="1"/>
  <c r="E10" i="95" s="1"/>
  <c r="D6" i="107"/>
  <c r="E27" i="107" s="1"/>
  <c r="E10" i="107" s="1"/>
  <c r="E3" i="107"/>
  <c r="E4" i="102"/>
  <c r="E3" i="110"/>
  <c r="D6" i="110"/>
  <c r="E27" i="110" s="1"/>
  <c r="E10" i="110" s="1"/>
  <c r="E3" i="108"/>
  <c r="D6" i="108"/>
  <c r="E27" i="108" s="1"/>
  <c r="E10" i="108" s="1"/>
  <c r="E4" i="112"/>
  <c r="E17" i="119"/>
  <c r="E37" i="119"/>
  <c r="E5" i="119"/>
  <c r="D6" i="98"/>
  <c r="E27" i="98" s="1"/>
  <c r="E10" i="98" s="1"/>
  <c r="E37" i="112"/>
  <c r="E5" i="112"/>
  <c r="E17" i="112"/>
  <c r="E4" i="114"/>
  <c r="E37" i="104"/>
  <c r="E5" i="104"/>
  <c r="E17" i="104"/>
  <c r="E17" i="100"/>
  <c r="E37" i="100"/>
  <c r="E5" i="100"/>
  <c r="E37" i="95"/>
  <c r="E5" i="95"/>
  <c r="E17" i="95"/>
  <c r="E37" i="98"/>
  <c r="E5" i="98"/>
  <c r="E17" i="98"/>
  <c r="D6" i="103"/>
  <c r="E27" i="103" s="1"/>
  <c r="E10" i="103" s="1"/>
  <c r="E4" i="106"/>
  <c r="E3" i="102"/>
  <c r="D6" i="102"/>
  <c r="E27" i="102" s="1"/>
  <c r="E10" i="102" s="1"/>
  <c r="E37" i="102"/>
  <c r="E5" i="102"/>
  <c r="E17" i="102"/>
  <c r="E4" i="108"/>
  <c r="E37" i="108"/>
  <c r="E5" i="108"/>
  <c r="E17" i="108"/>
  <c r="D6" i="119"/>
  <c r="E27" i="119" s="1"/>
  <c r="E10" i="119" s="1"/>
  <c r="E3" i="119"/>
  <c r="E4" i="104"/>
  <c r="E4" i="130"/>
  <c r="D6" i="122"/>
  <c r="E27" i="122" s="1"/>
  <c r="E10" i="122" s="1"/>
  <c r="D6" i="123"/>
  <c r="E27" i="123" s="1"/>
  <c r="E10" i="123" s="1"/>
  <c r="D6" i="105"/>
  <c r="E27" i="105" s="1"/>
  <c r="E10" i="105" s="1"/>
  <c r="E3" i="105"/>
  <c r="E4" i="50"/>
  <c r="D6" i="50"/>
  <c r="E27" i="50" s="1"/>
  <c r="E10" i="50" s="1"/>
  <c r="E4" i="92"/>
  <c r="D6" i="92"/>
  <c r="E27" i="92" s="1"/>
  <c r="E10" i="92" s="1"/>
  <c r="E3" i="116"/>
  <c r="D6" i="116"/>
  <c r="E27" i="116" s="1"/>
  <c r="E10" i="116" s="1"/>
  <c r="E3" i="120"/>
  <c r="D6" i="120"/>
  <c r="E27" i="120" s="1"/>
  <c r="E10" i="120" s="1"/>
  <c r="E4" i="121"/>
  <c r="E4" i="126"/>
  <c r="E3" i="129"/>
  <c r="D6" i="129"/>
  <c r="E27" i="129" s="1"/>
  <c r="E10" i="129" s="1"/>
  <c r="E4" i="91"/>
  <c r="E3" i="93"/>
  <c r="D6" i="93"/>
  <c r="E27" i="93" s="1"/>
  <c r="E10" i="93" s="1"/>
  <c r="D6" i="94"/>
  <c r="E27" i="94" s="1"/>
  <c r="E10" i="94" s="1"/>
  <c r="E3" i="94"/>
  <c r="E4" i="93"/>
  <c r="E37" i="96"/>
  <c r="E5" i="96"/>
  <c r="E17" i="96"/>
  <c r="E17" i="97"/>
  <c r="E37" i="97"/>
  <c r="E5" i="97"/>
  <c r="E4" i="99"/>
  <c r="E4" i="95"/>
  <c r="E17" i="107"/>
  <c r="E37" i="107"/>
  <c r="E5" i="107"/>
  <c r="E17" i="110"/>
  <c r="E5" i="110"/>
  <c r="E37" i="110"/>
  <c r="D6" i="115"/>
  <c r="E27" i="115" s="1"/>
  <c r="E10" i="115" s="1"/>
  <c r="E3" i="115"/>
  <c r="E4" i="118"/>
  <c r="E3" i="104"/>
  <c r="D6" i="104"/>
  <c r="E27" i="104" s="1"/>
  <c r="E10" i="104" s="1"/>
  <c r="E37" i="116"/>
  <c r="E5" i="116"/>
  <c r="E17" i="116"/>
  <c r="E37" i="120"/>
  <c r="E5" i="120"/>
  <c r="E17" i="120"/>
  <c r="E4" i="127"/>
  <c r="E3" i="101"/>
  <c r="D6" i="101"/>
  <c r="E27" i="101" s="1"/>
  <c r="E10" i="101" s="1"/>
  <c r="D6" i="128"/>
  <c r="E27" i="128" s="1"/>
  <c r="E10" i="128" s="1"/>
  <c r="E3" i="128"/>
  <c r="E4" i="125"/>
  <c r="D6" i="113"/>
  <c r="E27" i="113" s="1"/>
  <c r="E10" i="113" s="1"/>
  <c r="E3" i="113"/>
  <c r="E4" i="113"/>
  <c r="E3" i="125"/>
  <c r="D6" i="125"/>
  <c r="E27" i="125" s="1"/>
  <c r="E10" i="125" s="1"/>
  <c r="D6" i="130"/>
  <c r="E27" i="130" s="1"/>
  <c r="E10" i="130" s="1"/>
  <c r="E37" i="105"/>
  <c r="E5" i="105"/>
  <c r="E17" i="105"/>
  <c r="E3" i="111"/>
  <c r="D6" i="111"/>
  <c r="E27" i="111" s="1"/>
  <c r="E10" i="111" s="1"/>
  <c r="D6" i="117"/>
  <c r="E27" i="117" s="1"/>
  <c r="E10" i="117" s="1"/>
  <c r="E3" i="117"/>
  <c r="E4" i="117"/>
  <c r="E17" i="129"/>
  <c r="E37" i="129"/>
  <c r="E5" i="129"/>
  <c r="N42" i="128" l="1"/>
  <c r="L42" i="125"/>
  <c r="M42" i="119"/>
  <c r="J42" i="129"/>
  <c r="L42" i="126"/>
  <c r="H42" i="118"/>
  <c r="N42" i="100"/>
  <c r="M42" i="102"/>
  <c r="L42" i="98"/>
  <c r="K42" i="102"/>
  <c r="M42" i="91"/>
  <c r="J42" i="94"/>
  <c r="M42" i="95"/>
  <c r="H42" i="50"/>
  <c r="J42" i="101"/>
  <c r="I42" i="102"/>
  <c r="L42" i="92"/>
  <c r="G42" i="94"/>
  <c r="G42" i="92"/>
  <c r="G42" i="97"/>
  <c r="G42" i="101"/>
  <c r="G42" i="121"/>
  <c r="G42" i="117"/>
  <c r="G42" i="102"/>
  <c r="G42" i="126"/>
  <c r="G42" i="123"/>
  <c r="G42" i="124"/>
  <c r="G42" i="120"/>
  <c r="G42" i="91"/>
  <c r="G42" i="127"/>
  <c r="G42" i="5"/>
  <c r="G42" i="96"/>
  <c r="G42" i="122"/>
  <c r="G42" i="93"/>
  <c r="G42" i="119"/>
  <c r="G42" i="118"/>
  <c r="G42" i="128"/>
  <c r="G42" i="98"/>
  <c r="G42" i="95"/>
  <c r="G42" i="130"/>
  <c r="G42" i="129"/>
  <c r="G42" i="125"/>
  <c r="E13" i="99"/>
  <c r="E27" i="112"/>
  <c r="E10" i="112" s="1"/>
  <c r="E38" i="112"/>
  <c r="E13" i="112"/>
  <c r="E25" i="112"/>
  <c r="E45" i="112"/>
  <c r="E18" i="112"/>
  <c r="E18" i="118"/>
  <c r="E18" i="109"/>
  <c r="E18" i="126"/>
  <c r="E18" i="114"/>
  <c r="E18" i="124"/>
  <c r="E18" i="99"/>
  <c r="E18" i="91"/>
  <c r="E18" i="127"/>
  <c r="E18" i="96"/>
  <c r="E38" i="125"/>
  <c r="E18" i="125"/>
  <c r="E38" i="104"/>
  <c r="E18" i="104"/>
  <c r="E38" i="120"/>
  <c r="E18" i="120"/>
  <c r="E38" i="50"/>
  <c r="E18" i="50"/>
  <c r="E38" i="105"/>
  <c r="E18" i="105"/>
  <c r="E38" i="119"/>
  <c r="E18" i="119"/>
  <c r="E38" i="107"/>
  <c r="E18" i="107"/>
  <c r="E38" i="121"/>
  <c r="E18" i="121"/>
  <c r="E38" i="117"/>
  <c r="E18" i="117"/>
  <c r="E38" i="113"/>
  <c r="E18" i="113"/>
  <c r="E38" i="128"/>
  <c r="E18" i="128"/>
  <c r="E38" i="115"/>
  <c r="E18" i="115"/>
  <c r="E38" i="94"/>
  <c r="E18" i="94"/>
  <c r="E38" i="92"/>
  <c r="E18" i="92"/>
  <c r="E38" i="123"/>
  <c r="E18" i="123"/>
  <c r="E38" i="102"/>
  <c r="E18" i="102"/>
  <c r="E38" i="103"/>
  <c r="E18" i="103"/>
  <c r="E38" i="108"/>
  <c r="E18" i="108"/>
  <c r="E38" i="95"/>
  <c r="E18" i="95"/>
  <c r="E38" i="100"/>
  <c r="E18" i="100"/>
  <c r="E25" i="106"/>
  <c r="E18" i="106"/>
  <c r="E38" i="111"/>
  <c r="E18" i="111"/>
  <c r="E38" i="101"/>
  <c r="E18" i="101"/>
  <c r="E38" i="93"/>
  <c r="E18" i="93"/>
  <c r="E38" i="116"/>
  <c r="E18" i="116"/>
  <c r="E38" i="122"/>
  <c r="E18" i="122"/>
  <c r="E38" i="97"/>
  <c r="E18" i="97"/>
  <c r="E38" i="98"/>
  <c r="E18" i="98"/>
  <c r="E38" i="110"/>
  <c r="E18" i="110"/>
  <c r="E38" i="129"/>
  <c r="E18" i="129"/>
  <c r="E38" i="130"/>
  <c r="E18" i="130"/>
  <c r="E25" i="109"/>
  <c r="E38" i="109"/>
  <c r="E13" i="126"/>
  <c r="E38" i="126"/>
  <c r="E13" i="114"/>
  <c r="E38" i="114"/>
  <c r="E13" i="118"/>
  <c r="E38" i="118"/>
  <c r="E25" i="99"/>
  <c r="E38" i="99"/>
  <c r="E13" i="91"/>
  <c r="E38" i="91"/>
  <c r="E45" i="96"/>
  <c r="E38" i="96"/>
  <c r="E25" i="124"/>
  <c r="E38" i="124"/>
  <c r="E45" i="106"/>
  <c r="E38" i="106"/>
  <c r="E25" i="127"/>
  <c r="E38" i="127"/>
  <c r="E13" i="96"/>
  <c r="E25" i="96"/>
  <c r="E45" i="99"/>
  <c r="E45" i="118"/>
  <c r="E13" i="106"/>
  <c r="E13" i="127"/>
  <c r="E45" i="114"/>
  <c r="E45" i="127"/>
  <c r="E45" i="109"/>
  <c r="E25" i="114"/>
  <c r="E13" i="109"/>
  <c r="E45" i="91"/>
  <c r="E25" i="126"/>
  <c r="E25" i="91"/>
  <c r="E13" i="124"/>
  <c r="E25" i="118"/>
  <c r="E45" i="126"/>
  <c r="E45" i="124"/>
  <c r="E45" i="92"/>
  <c r="E13" i="92"/>
  <c r="E25" i="92"/>
  <c r="E25" i="123"/>
  <c r="E45" i="123"/>
  <c r="E13" i="123"/>
  <c r="E45" i="102"/>
  <c r="E13" i="102"/>
  <c r="E25" i="102"/>
  <c r="E45" i="103"/>
  <c r="E13" i="103"/>
  <c r="E25" i="103"/>
  <c r="E45" i="110"/>
  <c r="E13" i="110"/>
  <c r="E25" i="110"/>
  <c r="E13" i="130"/>
  <c r="E45" i="130"/>
  <c r="E25" i="130"/>
  <c r="E45" i="128"/>
  <c r="E13" i="128"/>
  <c r="E25" i="128"/>
  <c r="E45" i="122"/>
  <c r="E13" i="122"/>
  <c r="E25" i="122"/>
  <c r="E25" i="121"/>
  <c r="E45" i="121"/>
  <c r="E13" i="121"/>
  <c r="E25" i="98"/>
  <c r="E45" i="98"/>
  <c r="E13" i="98"/>
  <c r="E25" i="108"/>
  <c r="E45" i="108"/>
  <c r="E13" i="108"/>
  <c r="E25" i="95"/>
  <c r="E45" i="95"/>
  <c r="E13" i="95"/>
  <c r="E45" i="104"/>
  <c r="E25" i="104"/>
  <c r="E13" i="104"/>
  <c r="E25" i="125"/>
  <c r="E45" i="125"/>
  <c r="E13" i="125"/>
  <c r="E25" i="115"/>
  <c r="E45" i="115"/>
  <c r="E13" i="115"/>
  <c r="E25" i="120"/>
  <c r="E13" i="120"/>
  <c r="E45" i="120"/>
  <c r="E25" i="107"/>
  <c r="E45" i="107"/>
  <c r="E13" i="107"/>
  <c r="E45" i="100"/>
  <c r="E13" i="100"/>
  <c r="E25" i="100"/>
  <c r="E25" i="117"/>
  <c r="E45" i="117"/>
  <c r="E13" i="117"/>
  <c r="E45" i="113"/>
  <c r="E25" i="113"/>
  <c r="E13" i="113"/>
  <c r="E25" i="101"/>
  <c r="E45" i="101"/>
  <c r="E13" i="101"/>
  <c r="E45" i="94"/>
  <c r="E25" i="94"/>
  <c r="E13" i="94"/>
  <c r="E25" i="111"/>
  <c r="E45" i="111"/>
  <c r="E13" i="111"/>
  <c r="E45" i="93"/>
  <c r="E25" i="93"/>
  <c r="E13" i="93"/>
  <c r="E25" i="129"/>
  <c r="E13" i="129"/>
  <c r="E45" i="129"/>
  <c r="E25" i="116"/>
  <c r="E13" i="116"/>
  <c r="E45" i="116"/>
  <c r="E45" i="50"/>
  <c r="E13" i="50"/>
  <c r="E25" i="50"/>
  <c r="E45" i="105"/>
  <c r="E13" i="105"/>
  <c r="E25" i="105"/>
  <c r="E25" i="119"/>
  <c r="E45" i="119"/>
  <c r="E13" i="119"/>
  <c r="E45" i="97"/>
  <c r="E13" i="97"/>
  <c r="E25" i="97"/>
  <c r="J2" i="10" l="1"/>
  <c r="J117" i="10" l="1"/>
  <c r="J205" i="10"/>
  <c r="J70" i="10"/>
  <c r="J166" i="10"/>
  <c r="J254" i="10"/>
  <c r="J21" i="10"/>
  <c r="J109" i="10"/>
  <c r="J157" i="10"/>
  <c r="J245" i="10"/>
  <c r="J7" i="10"/>
  <c r="J31" i="10"/>
  <c r="J71" i="10"/>
  <c r="J95" i="10"/>
  <c r="J231" i="10"/>
  <c r="J53" i="10"/>
  <c r="J88" i="10"/>
  <c r="J129" i="10"/>
  <c r="J193" i="10"/>
  <c r="J32" i="10"/>
  <c r="J145" i="10"/>
  <c r="J42" i="10"/>
  <c r="J74" i="10"/>
  <c r="J102" i="10"/>
  <c r="J206" i="10"/>
  <c r="J39" i="10"/>
  <c r="J167" i="10"/>
  <c r="J215" i="10"/>
  <c r="J223" i="10"/>
  <c r="J247" i="10"/>
  <c r="J120" i="10"/>
  <c r="J256" i="10"/>
  <c r="J225" i="10"/>
  <c r="J136" i="10"/>
  <c r="J82" i="10"/>
  <c r="J13" i="10"/>
  <c r="J69" i="10"/>
  <c r="J189" i="10"/>
  <c r="J62" i="10"/>
  <c r="J126" i="10"/>
  <c r="J158" i="10"/>
  <c r="J190" i="10"/>
  <c r="J246" i="10"/>
  <c r="J93" i="10"/>
  <c r="J197" i="10"/>
  <c r="J213" i="10"/>
  <c r="J133" i="10"/>
  <c r="J22" i="10"/>
  <c r="J94" i="10"/>
  <c r="J118" i="10"/>
  <c r="J127" i="10"/>
  <c r="J159" i="10"/>
  <c r="J191" i="10"/>
  <c r="J207" i="10"/>
  <c r="J224" i="10"/>
  <c r="J25" i="10"/>
  <c r="J233" i="10"/>
  <c r="J257" i="10"/>
  <c r="J45" i="10"/>
  <c r="J64" i="10"/>
  <c r="J9" i="10"/>
  <c r="J101" i="10"/>
  <c r="J173" i="10"/>
  <c r="J253" i="10"/>
  <c r="J54" i="10"/>
  <c r="J125" i="10"/>
  <c r="J15" i="10"/>
  <c r="J111" i="10"/>
  <c r="J143" i="10"/>
  <c r="J175" i="10"/>
  <c r="J56" i="10"/>
  <c r="J184" i="10"/>
  <c r="J217" i="10"/>
  <c r="J81" i="10"/>
  <c r="J50" i="10"/>
  <c r="J85" i="10"/>
  <c r="J149" i="10"/>
  <c r="J221" i="10"/>
  <c r="J86" i="10"/>
  <c r="J222" i="10"/>
  <c r="J141" i="10"/>
  <c r="J181" i="10"/>
  <c r="J30" i="10"/>
  <c r="J47" i="10"/>
  <c r="J119" i="10"/>
  <c r="J135" i="10"/>
  <c r="J151" i="10"/>
  <c r="J199" i="10"/>
  <c r="J65" i="10"/>
  <c r="J249" i="10"/>
  <c r="J185" i="10"/>
  <c r="J26" i="10"/>
  <c r="J38" i="10"/>
  <c r="J78" i="10"/>
  <c r="J134" i="10"/>
  <c r="J142" i="10"/>
  <c r="J174" i="10"/>
  <c r="J198" i="10"/>
  <c r="J238" i="10"/>
  <c r="J61" i="10"/>
  <c r="J77" i="10"/>
  <c r="J165" i="10"/>
  <c r="J14" i="10"/>
  <c r="J63" i="10"/>
  <c r="J103" i="10"/>
  <c r="J239" i="10"/>
  <c r="J209" i="10"/>
  <c r="J168" i="10"/>
  <c r="J200" i="10"/>
  <c r="J90" i="10"/>
  <c r="J46" i="10"/>
  <c r="J79" i="10"/>
  <c r="J241" i="10"/>
  <c r="J113" i="10"/>
  <c r="J66" i="10"/>
  <c r="J202" i="10"/>
  <c r="J37" i="10"/>
  <c r="J59" i="10"/>
  <c r="J91" i="10"/>
  <c r="J187" i="10"/>
  <c r="J195" i="10"/>
  <c r="J17" i="10"/>
  <c r="J11" i="10"/>
  <c r="J44" i="10"/>
  <c r="J116" i="10"/>
  <c r="J214" i="10"/>
  <c r="J24" i="10"/>
  <c r="J161" i="10"/>
  <c r="J201" i="10"/>
  <c r="J232" i="10"/>
  <c r="J49" i="10"/>
  <c r="J146" i="10"/>
  <c r="J162" i="10"/>
  <c r="J178" i="10"/>
  <c r="J194" i="10"/>
  <c r="J210" i="10"/>
  <c r="J105" i="10"/>
  <c r="J177" i="10"/>
  <c r="J123" i="10"/>
  <c r="J179" i="10"/>
  <c r="J203" i="10"/>
  <c r="J29" i="10"/>
  <c r="J40" i="10"/>
  <c r="J10" i="10"/>
  <c r="J172" i="10"/>
  <c r="J204" i="10"/>
  <c r="J229" i="10"/>
  <c r="J255" i="10"/>
  <c r="J152" i="10"/>
  <c r="J97" i="10"/>
  <c r="J34" i="10"/>
  <c r="J138" i="10"/>
  <c r="J248" i="10"/>
  <c r="J137" i="10"/>
  <c r="J43" i="10"/>
  <c r="J83" i="10"/>
  <c r="J147" i="10"/>
  <c r="J235" i="10"/>
  <c r="J8" i="10"/>
  <c r="J128" i="10"/>
  <c r="J28" i="10"/>
  <c r="J60" i="10"/>
  <c r="J100" i="10"/>
  <c r="J132" i="10"/>
  <c r="J164" i="10"/>
  <c r="J237" i="10"/>
  <c r="J150" i="10"/>
  <c r="J122" i="10"/>
  <c r="J242" i="10"/>
  <c r="J16" i="10"/>
  <c r="J48" i="10"/>
  <c r="J33" i="10"/>
  <c r="J67" i="10"/>
  <c r="J99" i="10"/>
  <c r="J131" i="10"/>
  <c r="J171" i="10"/>
  <c r="J227" i="10"/>
  <c r="J259" i="10"/>
  <c r="J72" i="10"/>
  <c r="J144" i="10"/>
  <c r="J176" i="10"/>
  <c r="J208" i="10"/>
  <c r="J121" i="10"/>
  <c r="J153" i="10"/>
  <c r="J27" i="10"/>
  <c r="J35" i="10"/>
  <c r="J12" i="10"/>
  <c r="J92" i="10"/>
  <c r="J124" i="10"/>
  <c r="J230" i="10"/>
  <c r="J55" i="10"/>
  <c r="J58" i="10"/>
  <c r="J98" i="10"/>
  <c r="J186" i="10"/>
  <c r="J218" i="10"/>
  <c r="J226" i="10"/>
  <c r="J192" i="10"/>
  <c r="J216" i="10"/>
  <c r="J73" i="10"/>
  <c r="J19" i="10"/>
  <c r="J139" i="10"/>
  <c r="J251" i="10"/>
  <c r="J76" i="10"/>
  <c r="J140" i="10"/>
  <c r="J156" i="10"/>
  <c r="J188" i="10"/>
  <c r="J212" i="10"/>
  <c r="J182" i="10"/>
  <c r="J154" i="10"/>
  <c r="J80" i="10"/>
  <c r="J115" i="10"/>
  <c r="J84" i="10"/>
  <c r="J236" i="10"/>
  <c r="J244" i="10"/>
  <c r="J110" i="10"/>
  <c r="J130" i="10"/>
  <c r="J169" i="10"/>
  <c r="J52" i="10"/>
  <c r="J220" i="10"/>
  <c r="J96" i="10"/>
  <c r="J106" i="10"/>
  <c r="J258" i="10"/>
  <c r="J155" i="10"/>
  <c r="J211" i="10"/>
  <c r="J20" i="10"/>
  <c r="J36" i="10"/>
  <c r="J107" i="10"/>
  <c r="J170" i="10"/>
  <c r="J51" i="10"/>
  <c r="J148" i="10"/>
  <c r="J228" i="10"/>
  <c r="J75" i="10"/>
  <c r="J68" i="10"/>
  <c r="J183" i="10"/>
  <c r="J114" i="10"/>
  <c r="J250" i="10"/>
  <c r="J112" i="10"/>
  <c r="J219" i="10"/>
  <c r="J108" i="10"/>
  <c r="J252" i="10"/>
  <c r="J87" i="10"/>
  <c r="J18" i="10"/>
  <c r="J104" i="10"/>
  <c r="J23" i="10"/>
  <c r="J234" i="10"/>
  <c r="J163" i="10"/>
  <c r="J243" i="10"/>
  <c r="J240" i="10"/>
  <c r="J41" i="10"/>
  <c r="J89" i="10"/>
  <c r="J160" i="10"/>
  <c r="J180" i="10"/>
  <c r="J196" i="10"/>
  <c r="J57" i="10"/>
  <c r="J1378" i="10"/>
  <c r="J1354" i="10"/>
  <c r="J1298" i="10"/>
  <c r="J1282" i="10"/>
  <c r="J1250" i="10"/>
  <c r="J1226" i="10"/>
  <c r="J1218" i="10"/>
  <c r="J1170" i="10"/>
  <c r="J962" i="10"/>
  <c r="J938" i="10"/>
  <c r="J786" i="10"/>
  <c r="J738" i="10"/>
  <c r="J714" i="10"/>
  <c r="J706" i="10"/>
  <c r="J682" i="10"/>
  <c r="J626" i="10"/>
  <c r="J594" i="10"/>
  <c r="J586" i="10"/>
  <c r="J562" i="10"/>
  <c r="J546" i="10"/>
  <c r="J482" i="10"/>
  <c r="J1402" i="10"/>
  <c r="J1386" i="10"/>
  <c r="J1338" i="10"/>
  <c r="J1258" i="10"/>
  <c r="J1194" i="10"/>
  <c r="J1050" i="10"/>
  <c r="J922" i="10"/>
  <c r="J906" i="10"/>
  <c r="J858" i="10"/>
  <c r="J850" i="10"/>
  <c r="J826" i="10"/>
  <c r="J818" i="10"/>
  <c r="J778" i="10"/>
  <c r="J690" i="10"/>
  <c r="J490" i="10"/>
  <c r="J1362" i="10"/>
  <c r="J1322" i="10"/>
  <c r="J1290" i="10"/>
  <c r="J1202" i="10"/>
  <c r="J1146" i="10"/>
  <c r="J1114" i="10"/>
  <c r="J1106" i="10"/>
  <c r="J1002" i="10"/>
  <c r="J978" i="10"/>
  <c r="J970" i="10"/>
  <c r="J946" i="10"/>
  <c r="J914" i="10"/>
  <c r="J890" i="10"/>
  <c r="J842" i="10"/>
  <c r="J794" i="10"/>
  <c r="J730" i="10"/>
  <c r="J658" i="10"/>
  <c r="J650" i="10"/>
  <c r="J538" i="10"/>
  <c r="J522" i="10"/>
  <c r="J506" i="10"/>
  <c r="J1394" i="10"/>
  <c r="J1314" i="10"/>
  <c r="J1266" i="10"/>
  <c r="J1234" i="10"/>
  <c r="J1210" i="10"/>
  <c r="J1138" i="10"/>
  <c r="J1090" i="10"/>
  <c r="J1026" i="10"/>
  <c r="J1010" i="10"/>
  <c r="J994" i="10"/>
  <c r="J954" i="10"/>
  <c r="J866" i="10"/>
  <c r="J642" i="10"/>
  <c r="J578" i="10"/>
  <c r="J1346" i="10"/>
  <c r="J1330" i="10"/>
  <c r="J1130" i="10"/>
  <c r="J1122" i="10"/>
  <c r="J1098" i="10"/>
  <c r="J882" i="10"/>
  <c r="J1066" i="10"/>
  <c r="J1034" i="10"/>
  <c r="J834" i="10"/>
  <c r="J802" i="10"/>
  <c r="J746" i="10"/>
  <c r="J698" i="10"/>
  <c r="J610" i="10"/>
  <c r="J458" i="10"/>
  <c r="J1419" i="10"/>
  <c r="J1459" i="10"/>
  <c r="J995" i="10"/>
  <c r="J491" i="10"/>
  <c r="J721" i="10"/>
  <c r="J641" i="10"/>
  <c r="J1187" i="10"/>
  <c r="J1147" i="10"/>
  <c r="J723" i="10"/>
  <c r="J531" i="10"/>
  <c r="J1289" i="10"/>
  <c r="J1241" i="10"/>
  <c r="J1137" i="10"/>
  <c r="J505" i="10"/>
  <c r="J1251" i="10"/>
  <c r="J731" i="10"/>
  <c r="J611" i="10"/>
  <c r="J1442" i="10"/>
  <c r="J1305" i="10"/>
  <c r="J985" i="10"/>
  <c r="J769" i="10"/>
  <c r="J1368" i="10"/>
  <c r="J1200" i="10"/>
  <c r="J936" i="10"/>
  <c r="J888" i="10"/>
  <c r="J808" i="10"/>
  <c r="J712" i="10"/>
  <c r="J632" i="10"/>
  <c r="J1437" i="10"/>
  <c r="J1399" i="10"/>
  <c r="J674" i="10"/>
  <c r="J570" i="10"/>
  <c r="J474" i="10"/>
  <c r="J1451" i="10"/>
  <c r="J1467" i="10"/>
  <c r="J939" i="10"/>
  <c r="J683" i="10"/>
  <c r="J1513" i="10"/>
  <c r="J1297" i="10"/>
  <c r="J1249" i="10"/>
  <c r="J883" i="10"/>
  <c r="J753" i="10"/>
  <c r="J473" i="10"/>
  <c r="J1217" i="10"/>
  <c r="J617" i="10"/>
  <c r="J1336" i="10"/>
  <c r="J1072" i="10"/>
  <c r="J992" i="10"/>
  <c r="J912" i="10"/>
  <c r="J864" i="10"/>
  <c r="J816" i="10"/>
  <c r="J472" i="10"/>
  <c r="J1461" i="10"/>
  <c r="J1391" i="10"/>
  <c r="J1359" i="10"/>
  <c r="J1335" i="10"/>
  <c r="J1082" i="10"/>
  <c r="J1018" i="10"/>
  <c r="J634" i="10"/>
  <c r="J530" i="10"/>
  <c r="J1474" i="10"/>
  <c r="J1482" i="10"/>
  <c r="J1514" i="10"/>
  <c r="J1043" i="10"/>
  <c r="J787" i="10"/>
  <c r="J739" i="10"/>
  <c r="J451" i="10"/>
  <c r="J1426" i="10"/>
  <c r="J1153" i="10"/>
  <c r="J929" i="10"/>
  <c r="J481" i="10"/>
  <c r="J979" i="10"/>
  <c r="J779" i="10"/>
  <c r="J635" i="10"/>
  <c r="J1353" i="10"/>
  <c r="J1193" i="10"/>
  <c r="J1515" i="10"/>
  <c r="J1355" i="10"/>
  <c r="J1299" i="10"/>
  <c r="J1283" i="10"/>
  <c r="J1267" i="10"/>
  <c r="J1115" i="10"/>
  <c r="J475" i="10"/>
  <c r="J1489" i="10"/>
  <c r="J1377" i="10"/>
  <c r="J1185" i="10"/>
  <c r="J889" i="10"/>
  <c r="J1376" i="10"/>
  <c r="J1288" i="10"/>
  <c r="J1096" i="10"/>
  <c r="J840" i="10"/>
  <c r="J648" i="10"/>
  <c r="J600" i="10"/>
  <c r="J504" i="10"/>
  <c r="J1516" i="10"/>
  <c r="J1178" i="10"/>
  <c r="J898" i="10"/>
  <c r="J442" i="10"/>
  <c r="J1443" i="10"/>
  <c r="J627" i="10"/>
  <c r="J841" i="10"/>
  <c r="J761" i="10"/>
  <c r="J923" i="10"/>
  <c r="J873" i="10"/>
  <c r="J441" i="10"/>
  <c r="J1403" i="10"/>
  <c r="J1379" i="10"/>
  <c r="J1315" i="10"/>
  <c r="J931" i="10"/>
  <c r="J859" i="10"/>
  <c r="J1265" i="10"/>
  <c r="J961" i="10"/>
  <c r="J1048" i="10"/>
  <c r="J776" i="10"/>
  <c r="J1429" i="10"/>
  <c r="J1367" i="10"/>
  <c r="J1370" i="10"/>
  <c r="J1274" i="10"/>
  <c r="J1162" i="10"/>
  <c r="J1074" i="10"/>
  <c r="J1042" i="10"/>
  <c r="J986" i="10"/>
  <c r="J754" i="10"/>
  <c r="J602" i="10"/>
  <c r="J514" i="10"/>
  <c r="J498" i="10"/>
  <c r="J1506" i="10"/>
  <c r="J1395" i="10"/>
  <c r="J1123" i="10"/>
  <c r="J547" i="10"/>
  <c r="J609" i="10"/>
  <c r="J1027" i="10"/>
  <c r="J827" i="10"/>
  <c r="J443" i="10"/>
  <c r="J1434" i="10"/>
  <c r="J1097" i="10"/>
  <c r="J569" i="10"/>
  <c r="J1384" i="10"/>
  <c r="J1065" i="10"/>
  <c r="J849" i="10"/>
  <c r="J1312" i="10"/>
  <c r="J576" i="10"/>
  <c r="J528" i="10"/>
  <c r="J432" i="10"/>
  <c r="J1508" i="10"/>
  <c r="J1058" i="10"/>
  <c r="J930" i="10"/>
  <c r="J874" i="10"/>
  <c r="J762" i="10"/>
  <c r="J434" i="10"/>
  <c r="J1427" i="10"/>
  <c r="J1498" i="10"/>
  <c r="J1323" i="10"/>
  <c r="J1201" i="10"/>
  <c r="J1049" i="10"/>
  <c r="J977" i="10"/>
  <c r="J793" i="10"/>
  <c r="J601" i="10"/>
  <c r="J1227" i="10"/>
  <c r="J1113" i="10"/>
  <c r="J1483" i="10"/>
  <c r="J1160" i="10"/>
  <c r="J1120" i="10"/>
  <c r="J1476" i="10"/>
  <c r="J1279" i="10"/>
  <c r="J1167" i="10"/>
  <c r="J1135" i="10"/>
  <c r="J1087" i="10"/>
  <c r="J1023" i="10"/>
  <c r="J959" i="10"/>
  <c r="J879" i="10"/>
  <c r="J1306" i="10"/>
  <c r="J835" i="10"/>
  <c r="J969" i="10"/>
  <c r="J513" i="10"/>
  <c r="J1452" i="10"/>
  <c r="J675" i="10"/>
  <c r="J921" i="10"/>
  <c r="J673" i="10"/>
  <c r="J537" i="10"/>
  <c r="J1256" i="10"/>
  <c r="J1339" i="10"/>
  <c r="J763" i="10"/>
  <c r="J571" i="10"/>
  <c r="J1016" i="10"/>
  <c r="J1375" i="10"/>
  <c r="J1327" i="10"/>
  <c r="J1247" i="10"/>
  <c r="J1183" i="10"/>
  <c r="J1151" i="10"/>
  <c r="J1071" i="10"/>
  <c r="J967" i="10"/>
  <c r="J1154" i="10"/>
  <c r="J770" i="10"/>
  <c r="J466" i="10"/>
  <c r="J1522" i="10"/>
  <c r="J875" i="10"/>
  <c r="J1507" i="10"/>
  <c r="J1460" i="10"/>
  <c r="J1019" i="10"/>
  <c r="J515" i="10"/>
  <c r="J913" i="10"/>
  <c r="J1264" i="10"/>
  <c r="J944" i="10"/>
  <c r="J1484" i="10"/>
  <c r="J1343" i="10"/>
  <c r="J1319" i="10"/>
  <c r="J1287" i="10"/>
  <c r="J1263" i="10"/>
  <c r="J1255" i="10"/>
  <c r="J1159" i="10"/>
  <c r="J1047" i="10"/>
  <c r="J935" i="10"/>
  <c r="J919" i="10"/>
  <c r="J911" i="10"/>
  <c r="J855" i="10"/>
  <c r="J847" i="10"/>
  <c r="J618" i="10"/>
  <c r="J1411" i="10"/>
  <c r="J1490" i="10"/>
  <c r="J1363" i="10"/>
  <c r="J587" i="10"/>
  <c r="J1466" i="10"/>
  <c r="J1385" i="10"/>
  <c r="J1521" i="10"/>
  <c r="J833" i="10"/>
  <c r="J728" i="10"/>
  <c r="J1067" i="10"/>
  <c r="J891" i="10"/>
  <c r="J729" i="10"/>
  <c r="J1224" i="10"/>
  <c r="J448" i="10"/>
  <c r="J1500" i="10"/>
  <c r="J1175" i="10"/>
  <c r="J1143" i="10"/>
  <c r="J1127" i="10"/>
  <c r="J1039" i="10"/>
  <c r="J943" i="10"/>
  <c r="J903" i="10"/>
  <c r="J1435" i="10"/>
  <c r="J545" i="10"/>
  <c r="J1420" i="10"/>
  <c r="J1009" i="10"/>
  <c r="J1344" i="10"/>
  <c r="J971" i="10"/>
  <c r="J539" i="10"/>
  <c r="J1337" i="10"/>
  <c r="J1421" i="10"/>
  <c r="J1351" i="10"/>
  <c r="J1311" i="10"/>
  <c r="J1295" i="10"/>
  <c r="J1207" i="10"/>
  <c r="J1111" i="10"/>
  <c r="J1103" i="10"/>
  <c r="J1007" i="10"/>
  <c r="J975" i="10"/>
  <c r="J666" i="10"/>
  <c r="J1083" i="10"/>
  <c r="J577" i="10"/>
  <c r="J713" i="10"/>
  <c r="J1025" i="10"/>
  <c r="J689" i="10"/>
  <c r="J1232" i="10"/>
  <c r="J1231" i="10"/>
  <c r="J1119" i="10"/>
  <c r="J831" i="10"/>
  <c r="J791" i="10"/>
  <c r="J783" i="10"/>
  <c r="J575" i="10"/>
  <c r="J559" i="10"/>
  <c r="J447" i="10"/>
  <c r="J1501" i="10"/>
  <c r="J1387" i="10"/>
  <c r="J1179" i="10"/>
  <c r="J1171" i="10"/>
  <c r="J915" i="10"/>
  <c r="J1209" i="10"/>
  <c r="J736" i="10"/>
  <c r="J897" i="10"/>
  <c r="J777" i="10"/>
  <c r="J608" i="10"/>
  <c r="J520" i="10"/>
  <c r="J1469" i="10"/>
  <c r="J1318" i="10"/>
  <c r="J1166" i="10"/>
  <c r="J1242" i="10"/>
  <c r="J722" i="10"/>
  <c r="J1243" i="10"/>
  <c r="J1075" i="10"/>
  <c r="J1428" i="10"/>
  <c r="J809" i="10"/>
  <c r="J1492" i="10"/>
  <c r="J1271" i="10"/>
  <c r="J1199" i="10"/>
  <c r="J1095" i="10"/>
  <c r="J767" i="10"/>
  <c r="J703" i="10"/>
  <c r="J639" i="10"/>
  <c r="J527" i="10"/>
  <c r="J471" i="10"/>
  <c r="J1438" i="10"/>
  <c r="J1485" i="10"/>
  <c r="J1347" i="10"/>
  <c r="J1059" i="10"/>
  <c r="J963" i="10"/>
  <c r="J715" i="10"/>
  <c r="J667" i="10"/>
  <c r="J1161" i="10"/>
  <c r="J1003" i="10"/>
  <c r="J651" i="10"/>
  <c r="J1321" i="10"/>
  <c r="J681" i="10"/>
  <c r="J449" i="10"/>
  <c r="J1393" i="10"/>
  <c r="J1057" i="10"/>
  <c r="J1145" i="10"/>
  <c r="J1223" i="10"/>
  <c r="J1079" i="10"/>
  <c r="J991" i="10"/>
  <c r="J951" i="10"/>
  <c r="J871" i="10"/>
  <c r="J759" i="10"/>
  <c r="J615" i="10"/>
  <c r="J551" i="10"/>
  <c r="J511" i="10"/>
  <c r="J1422" i="10"/>
  <c r="J1509" i="10"/>
  <c r="J619" i="10"/>
  <c r="J1313" i="10"/>
  <c r="J1091" i="10"/>
  <c r="J1505" i="10"/>
  <c r="J1033" i="10"/>
  <c r="J945" i="10"/>
  <c r="J865" i="10"/>
  <c r="J817" i="10"/>
  <c r="J1128" i="10"/>
  <c r="J544" i="10"/>
  <c r="J496" i="10"/>
  <c r="J480" i="10"/>
  <c r="J1270" i="10"/>
  <c r="J830" i="10"/>
  <c r="J742" i="10"/>
  <c r="J678" i="10"/>
  <c r="J646" i="10"/>
  <c r="J558" i="10"/>
  <c r="J1431" i="10"/>
  <c r="J450" i="10"/>
  <c r="J801" i="10"/>
  <c r="J691" i="10"/>
  <c r="J435" i="10"/>
  <c r="J1303" i="10"/>
  <c r="J1191" i="10"/>
  <c r="J927" i="10"/>
  <c r="J887" i="10"/>
  <c r="J743" i="10"/>
  <c r="J663" i="10"/>
  <c r="J631" i="10"/>
  <c r="J607" i="10"/>
  <c r="J543" i="10"/>
  <c r="J535" i="10"/>
  <c r="J479" i="10"/>
  <c r="J1430" i="10"/>
  <c r="J1446" i="10"/>
  <c r="J1203" i="10"/>
  <c r="J1139" i="10"/>
  <c r="J1107" i="10"/>
  <c r="J1481" i="10"/>
  <c r="J1257" i="10"/>
  <c r="J1105" i="10"/>
  <c r="J937" i="10"/>
  <c r="J795" i="10"/>
  <c r="J603" i="10"/>
  <c r="J467" i="10"/>
  <c r="J1410" i="10"/>
  <c r="J1169" i="10"/>
  <c r="J705" i="10"/>
  <c r="J665" i="10"/>
  <c r="J633" i="10"/>
  <c r="J561" i="10"/>
  <c r="J497" i="10"/>
  <c r="J1360" i="10"/>
  <c r="J1056" i="10"/>
  <c r="J768" i="10"/>
  <c r="J592" i="10"/>
  <c r="J456" i="10"/>
  <c r="J1390" i="10"/>
  <c r="J1342" i="10"/>
  <c r="J1326" i="10"/>
  <c r="J1186" i="10"/>
  <c r="J1089" i="10"/>
  <c r="J1017" i="10"/>
  <c r="J579" i="10"/>
  <c r="J649" i="10"/>
  <c r="J659" i="10"/>
  <c r="J1215" i="10"/>
  <c r="J1015" i="10"/>
  <c r="J839" i="10"/>
  <c r="J815" i="10"/>
  <c r="J807" i="10"/>
  <c r="J727" i="10"/>
  <c r="J554" i="10"/>
  <c r="J1239" i="10"/>
  <c r="J1031" i="10"/>
  <c r="J983" i="10"/>
  <c r="J591" i="10"/>
  <c r="J583" i="10"/>
  <c r="J519" i="10"/>
  <c r="J1454" i="10"/>
  <c r="J1517" i="10"/>
  <c r="J867" i="10"/>
  <c r="J819" i="10"/>
  <c r="J747" i="10"/>
  <c r="J1121" i="10"/>
  <c r="J1001" i="10"/>
  <c r="J745" i="10"/>
  <c r="J1080" i="10"/>
  <c r="J1032" i="10"/>
  <c r="J744" i="10"/>
  <c r="J1413" i="10"/>
  <c r="J1286" i="10"/>
  <c r="J1150" i="10"/>
  <c r="J854" i="10"/>
  <c r="J838" i="10"/>
  <c r="J1478" i="10"/>
  <c r="J1341" i="10"/>
  <c r="J1301" i="10"/>
  <c r="J1277" i="10"/>
  <c r="J1221" i="10"/>
  <c r="J1157" i="10"/>
  <c r="J1149" i="10"/>
  <c r="J1117" i="10"/>
  <c r="J1109" i="10"/>
  <c r="J1021" i="10"/>
  <c r="J981" i="10"/>
  <c r="J949" i="10"/>
  <c r="J853" i="10"/>
  <c r="J797" i="10"/>
  <c r="J549" i="10"/>
  <c r="J501" i="10"/>
  <c r="J1448" i="10"/>
  <c r="J1487" i="10"/>
  <c r="J811" i="10"/>
  <c r="J1055" i="10"/>
  <c r="J999" i="10"/>
  <c r="J695" i="10"/>
  <c r="J671" i="10"/>
  <c r="J487" i="10"/>
  <c r="J439" i="10"/>
  <c r="J1307" i="10"/>
  <c r="J1155" i="10"/>
  <c r="J955" i="10"/>
  <c r="J1225" i="10"/>
  <c r="J1412" i="10"/>
  <c r="J1468" i="10"/>
  <c r="J1523" i="10"/>
  <c r="J1184" i="10"/>
  <c r="J440" i="10"/>
  <c r="J1358" i="10"/>
  <c r="J1182" i="10"/>
  <c r="J870" i="10"/>
  <c r="J766" i="10"/>
  <c r="J726" i="10"/>
  <c r="J438" i="10"/>
  <c r="J1415" i="10"/>
  <c r="J1165" i="10"/>
  <c r="J1133" i="10"/>
  <c r="J1061" i="10"/>
  <c r="J933" i="10"/>
  <c r="J909" i="10"/>
  <c r="J901" i="10"/>
  <c r="J893" i="10"/>
  <c r="J877" i="10"/>
  <c r="J837" i="10"/>
  <c r="J749" i="10"/>
  <c r="J717" i="10"/>
  <c r="J709" i="10"/>
  <c r="J669" i="10"/>
  <c r="J637" i="10"/>
  <c r="J621" i="10"/>
  <c r="J605" i="10"/>
  <c r="J509" i="10"/>
  <c r="J477" i="10"/>
  <c r="J1456" i="10"/>
  <c r="J1495" i="10"/>
  <c r="J881" i="10"/>
  <c r="J623" i="10"/>
  <c r="J495" i="10"/>
  <c r="J1462" i="10"/>
  <c r="J1493" i="10"/>
  <c r="J1401" i="10"/>
  <c r="J555" i="10"/>
  <c r="J1458" i="10"/>
  <c r="J1281" i="10"/>
  <c r="J593" i="10"/>
  <c r="J1144" i="10"/>
  <c r="J920" i="10"/>
  <c r="J624" i="10"/>
  <c r="J1198" i="10"/>
  <c r="J1134" i="10"/>
  <c r="J1126" i="10"/>
  <c r="J1062" i="10"/>
  <c r="J1030" i="10"/>
  <c r="J1014" i="10"/>
  <c r="J918" i="10"/>
  <c r="J710" i="10"/>
  <c r="J662" i="10"/>
  <c r="J542" i="10"/>
  <c r="J526" i="10"/>
  <c r="J1447" i="10"/>
  <c r="J1486" i="10"/>
  <c r="J1381" i="10"/>
  <c r="J1373" i="10"/>
  <c r="J1349" i="10"/>
  <c r="J1309" i="10"/>
  <c r="J1285" i="10"/>
  <c r="J1245" i="10"/>
  <c r="J1197" i="10"/>
  <c r="J1189" i="10"/>
  <c r="J1085" i="10"/>
  <c r="J1069" i="10"/>
  <c r="J1037" i="10"/>
  <c r="J989" i="10"/>
  <c r="J741" i="10"/>
  <c r="J733" i="10"/>
  <c r="J653" i="10"/>
  <c r="J517" i="10"/>
  <c r="J895" i="10"/>
  <c r="J775" i="10"/>
  <c r="J719" i="10"/>
  <c r="J463" i="10"/>
  <c r="J1414" i="10"/>
  <c r="J1051" i="10"/>
  <c r="J843" i="10"/>
  <c r="J1369" i="10"/>
  <c r="J1328" i="10"/>
  <c r="J1296" i="10"/>
  <c r="J1248" i="10"/>
  <c r="J1112" i="10"/>
  <c r="J896" i="10"/>
  <c r="J1230" i="10"/>
  <c r="J990" i="10"/>
  <c r="J902" i="10"/>
  <c r="J694" i="10"/>
  <c r="J494" i="10"/>
  <c r="J446" i="10"/>
  <c r="J1502" i="10"/>
  <c r="J1333" i="10"/>
  <c r="J1317" i="10"/>
  <c r="J1125" i="10"/>
  <c r="J1045" i="10"/>
  <c r="J941" i="10"/>
  <c r="J917" i="10"/>
  <c r="J885" i="10"/>
  <c r="J813" i="10"/>
  <c r="J805" i="10"/>
  <c r="J781" i="10"/>
  <c r="J773" i="10"/>
  <c r="J693" i="10"/>
  <c r="J677" i="10"/>
  <c r="J485" i="10"/>
  <c r="J1432" i="10"/>
  <c r="J1464" i="10"/>
  <c r="J810" i="10"/>
  <c r="J483" i="10"/>
  <c r="J1040" i="10"/>
  <c r="J863" i="10"/>
  <c r="J735" i="10"/>
  <c r="J655" i="10"/>
  <c r="J647" i="10"/>
  <c r="J1011" i="10"/>
  <c r="J699" i="10"/>
  <c r="J1073" i="10"/>
  <c r="J1436" i="10"/>
  <c r="J1272" i="10"/>
  <c r="J696" i="10"/>
  <c r="J568" i="10"/>
  <c r="J1374" i="10"/>
  <c r="J1214" i="10"/>
  <c r="J1094" i="10"/>
  <c r="J1006" i="10"/>
  <c r="J798" i="10"/>
  <c r="J574" i="10"/>
  <c r="J510" i="10"/>
  <c r="J1397" i="10"/>
  <c r="J1253" i="10"/>
  <c r="J1213" i="10"/>
  <c r="J1181" i="10"/>
  <c r="J1141" i="10"/>
  <c r="J1093" i="10"/>
  <c r="J1077" i="10"/>
  <c r="J1053" i="10"/>
  <c r="J1029" i="10"/>
  <c r="J997" i="10"/>
  <c r="J957" i="10"/>
  <c r="J869" i="10"/>
  <c r="J661" i="10"/>
  <c r="J645" i="10"/>
  <c r="J613" i="10"/>
  <c r="J581" i="10"/>
  <c r="J469" i="10"/>
  <c r="J453" i="10"/>
  <c r="J751" i="10"/>
  <c r="J711" i="10"/>
  <c r="J792" i="10"/>
  <c r="J672" i="10"/>
  <c r="J1254" i="10"/>
  <c r="J1046" i="10"/>
  <c r="J541" i="10"/>
  <c r="J1235" i="10"/>
  <c r="J1211" i="10"/>
  <c r="J1099" i="10"/>
  <c r="J1177" i="10"/>
  <c r="J993" i="10"/>
  <c r="J857" i="10"/>
  <c r="J553" i="10"/>
  <c r="J489" i="10"/>
  <c r="J1400" i="10"/>
  <c r="J1320" i="10"/>
  <c r="J1168" i="10"/>
  <c r="J872" i="10"/>
  <c r="J616" i="10"/>
  <c r="J1398" i="10"/>
  <c r="J1086" i="10"/>
  <c r="J1022" i="10"/>
  <c r="J910" i="10"/>
  <c r="J734" i="10"/>
  <c r="J1407" i="10"/>
  <c r="J1423" i="10"/>
  <c r="J1364" i="10"/>
  <c r="J1260" i="10"/>
  <c r="J1228" i="10"/>
  <c r="J1204" i="10"/>
  <c r="J1116" i="10"/>
  <c r="J1012" i="10"/>
  <c r="J948" i="10"/>
  <c r="J764" i="10"/>
  <c r="J756" i="10"/>
  <c r="J716" i="10"/>
  <c r="J1406" i="10"/>
  <c r="J1470" i="10"/>
  <c r="J984" i="10"/>
  <c r="J656" i="10"/>
  <c r="J1302" i="10"/>
  <c r="J1078" i="10"/>
  <c r="J958" i="10"/>
  <c r="J614" i="10"/>
  <c r="J1269" i="10"/>
  <c r="J1173" i="10"/>
  <c r="J925" i="10"/>
  <c r="J757" i="10"/>
  <c r="J701" i="10"/>
  <c r="J629" i="10"/>
  <c r="J525" i="10"/>
  <c r="J987" i="10"/>
  <c r="J803" i="10"/>
  <c r="J1361" i="10"/>
  <c r="J785" i="10"/>
  <c r="J657" i="10"/>
  <c r="J1475" i="10"/>
  <c r="J1352" i="10"/>
  <c r="J1152" i="10"/>
  <c r="J1024" i="10"/>
  <c r="J976" i="10"/>
  <c r="J832" i="10"/>
  <c r="J664" i="10"/>
  <c r="J464" i="10"/>
  <c r="J1334" i="10"/>
  <c r="J1294" i="10"/>
  <c r="J1102" i="10"/>
  <c r="J1038" i="10"/>
  <c r="J774" i="10"/>
  <c r="J702" i="10"/>
  <c r="J670" i="10"/>
  <c r="J566" i="10"/>
  <c r="J502" i="10"/>
  <c r="J486" i="10"/>
  <c r="J470" i="10"/>
  <c r="J1439" i="10"/>
  <c r="J1276" i="10"/>
  <c r="J1268" i="10"/>
  <c r="J1236" i="10"/>
  <c r="J1180" i="10"/>
  <c r="J1092" i="10"/>
  <c r="J1028" i="10"/>
  <c r="J996" i="10"/>
  <c r="J868" i="10"/>
  <c r="J852" i="10"/>
  <c r="J660" i="10"/>
  <c r="J644" i="10"/>
  <c r="J1345" i="10"/>
  <c r="J1445" i="10"/>
  <c r="J1383" i="10"/>
  <c r="J823" i="10"/>
  <c r="J567" i="10"/>
  <c r="J503" i="10"/>
  <c r="J1176" i="10"/>
  <c r="J848" i="10"/>
  <c r="J886" i="10"/>
  <c r="J750" i="10"/>
  <c r="J1365" i="10"/>
  <c r="J965" i="10"/>
  <c r="J845" i="10"/>
  <c r="J789" i="10"/>
  <c r="J573" i="10"/>
  <c r="J493" i="10"/>
  <c r="J437" i="10"/>
  <c r="J1511" i="10"/>
  <c r="J1259" i="10"/>
  <c r="J851" i="10"/>
  <c r="J521" i="10"/>
  <c r="J1444" i="10"/>
  <c r="J784" i="10"/>
  <c r="J760" i="10"/>
  <c r="J488" i="10"/>
  <c r="J1118" i="10"/>
  <c r="J1054" i="10"/>
  <c r="J998" i="10"/>
  <c r="J966" i="10"/>
  <c r="J862" i="10"/>
  <c r="J758" i="10"/>
  <c r="J718" i="10"/>
  <c r="J1494" i="10"/>
  <c r="J1396" i="10"/>
  <c r="J1300" i="10"/>
  <c r="J1172" i="10"/>
  <c r="J1140" i="10"/>
  <c r="J1084" i="10"/>
  <c r="J1052" i="10"/>
  <c r="J980" i="10"/>
  <c r="J932" i="10"/>
  <c r="J900" i="10"/>
  <c r="J820" i="10"/>
  <c r="J788" i="10"/>
  <c r="J732" i="10"/>
  <c r="J724" i="10"/>
  <c r="J1524" i="10"/>
  <c r="J960" i="10"/>
  <c r="J478" i="10"/>
  <c r="J1510" i="10"/>
  <c r="J1205" i="10"/>
  <c r="J1013" i="10"/>
  <c r="J861" i="10"/>
  <c r="J765" i="10"/>
  <c r="J685" i="10"/>
  <c r="J557" i="10"/>
  <c r="J1424" i="10"/>
  <c r="J1371" i="10"/>
  <c r="J899" i="10"/>
  <c r="J707" i="10"/>
  <c r="J563" i="10"/>
  <c r="J697" i="10"/>
  <c r="J1240" i="10"/>
  <c r="J952" i="10"/>
  <c r="J704" i="10"/>
  <c r="J688" i="10"/>
  <c r="J680" i="10"/>
  <c r="J640" i="10"/>
  <c r="J584" i="10"/>
  <c r="J1382" i="10"/>
  <c r="J1238" i="10"/>
  <c r="J1206" i="10"/>
  <c r="J1190" i="10"/>
  <c r="J654" i="10"/>
  <c r="J1063" i="10"/>
  <c r="J523" i="10"/>
  <c r="J907" i="10"/>
  <c r="J752" i="10"/>
  <c r="J1246" i="10"/>
  <c r="J926" i="10"/>
  <c r="J630" i="10"/>
  <c r="J1463" i="10"/>
  <c r="J1389" i="10"/>
  <c r="J1293" i="10"/>
  <c r="J973" i="10"/>
  <c r="J1416" i="10"/>
  <c r="J1440" i="10"/>
  <c r="J1479" i="10"/>
  <c r="J1503" i="10"/>
  <c r="J1195" i="10"/>
  <c r="J755" i="10"/>
  <c r="J459" i="10"/>
  <c r="J1418" i="10"/>
  <c r="J1129" i="10"/>
  <c r="J953" i="10"/>
  <c r="J465" i="10"/>
  <c r="J1304" i="10"/>
  <c r="J1216" i="10"/>
  <c r="J1008" i="10"/>
  <c r="J1453" i="10"/>
  <c r="J1366" i="10"/>
  <c r="J1174" i="10"/>
  <c r="J1158" i="10"/>
  <c r="J894" i="10"/>
  <c r="J686" i="10"/>
  <c r="J606" i="10"/>
  <c r="J582" i="10"/>
  <c r="J534" i="10"/>
  <c r="J454" i="10"/>
  <c r="J1455" i="10"/>
  <c r="J1518" i="10"/>
  <c r="J1404" i="10"/>
  <c r="J1388" i="10"/>
  <c r="J1340" i="10"/>
  <c r="J1292" i="10"/>
  <c r="J1196" i="10"/>
  <c r="J455" i="10"/>
  <c r="J1208" i="10"/>
  <c r="J974" i="10"/>
  <c r="J598" i="10"/>
  <c r="J1357" i="10"/>
  <c r="J829" i="10"/>
  <c r="J445" i="10"/>
  <c r="J1408" i="10"/>
  <c r="J1273" i="10"/>
  <c r="J1280" i="10"/>
  <c r="J1104" i="10"/>
  <c r="J1142" i="10"/>
  <c r="J1348" i="10"/>
  <c r="J1284" i="10"/>
  <c r="J1252" i="10"/>
  <c r="J1188" i="10"/>
  <c r="J1148" i="10"/>
  <c r="J1100" i="10"/>
  <c r="J1076" i="10"/>
  <c r="J1020" i="10"/>
  <c r="J1004" i="10"/>
  <c r="J972" i="10"/>
  <c r="J916" i="10"/>
  <c r="J860" i="10"/>
  <c r="J780" i="10"/>
  <c r="J748" i="10"/>
  <c r="J508" i="10"/>
  <c r="J484" i="10"/>
  <c r="J1457" i="10"/>
  <c r="J1504" i="10"/>
  <c r="J533" i="10"/>
  <c r="J1041" i="10"/>
  <c r="J822" i="10"/>
  <c r="J622" i="10"/>
  <c r="J908" i="10"/>
  <c r="J468" i="10"/>
  <c r="J700" i="10"/>
  <c r="J1491" i="10"/>
  <c r="J782" i="10"/>
  <c r="J1405" i="10"/>
  <c r="J1237" i="10"/>
  <c r="J725" i="10"/>
  <c r="J589" i="10"/>
  <c r="J1331" i="10"/>
  <c r="J800" i="10"/>
  <c r="J1310" i="10"/>
  <c r="J806" i="10"/>
  <c r="J1316" i="10"/>
  <c r="J1044" i="10"/>
  <c r="J884" i="10"/>
  <c r="J636" i="10"/>
  <c r="J620" i="10"/>
  <c r="J604" i="10"/>
  <c r="J460" i="10"/>
  <c r="J1417" i="10"/>
  <c r="J1472" i="10"/>
  <c r="J1480" i="10"/>
  <c r="J1329" i="10"/>
  <c r="J737" i="10"/>
  <c r="J687" i="10"/>
  <c r="J499" i="10"/>
  <c r="J1392" i="10"/>
  <c r="J1000" i="10"/>
  <c r="J1261" i="10"/>
  <c r="J461" i="10"/>
  <c r="J1131" i="10"/>
  <c r="J1450" i="10"/>
  <c r="J1192" i="10"/>
  <c r="J1136" i="10"/>
  <c r="J878" i="10"/>
  <c r="J846" i="10"/>
  <c r="J638" i="10"/>
  <c r="J1324" i="10"/>
  <c r="J1164" i="10"/>
  <c r="J844" i="10"/>
  <c r="J796" i="10"/>
  <c r="J708" i="10"/>
  <c r="J1433" i="10"/>
  <c r="J1449" i="10"/>
  <c r="J1465" i="10"/>
  <c r="J462" i="10"/>
  <c r="J1064" i="10"/>
  <c r="J1036" i="10"/>
  <c r="J588" i="10"/>
  <c r="J771" i="10"/>
  <c r="J1325" i="10"/>
  <c r="J1497" i="10"/>
  <c r="J905" i="10"/>
  <c r="J1332" i="10"/>
  <c r="J580" i="10"/>
  <c r="J452" i="10"/>
  <c r="J1425" i="10"/>
  <c r="J599" i="10"/>
  <c r="J1477" i="10"/>
  <c r="J824" i="10"/>
  <c r="J1110" i="10"/>
  <c r="J1005" i="10"/>
  <c r="J597" i="10"/>
  <c r="J1275" i="10"/>
  <c r="J1219" i="10"/>
  <c r="J643" i="10"/>
  <c r="J825" i="10"/>
  <c r="J585" i="10"/>
  <c r="J1088" i="10"/>
  <c r="J928" i="10"/>
  <c r="J560" i="10"/>
  <c r="J536" i="10"/>
  <c r="J1350" i="10"/>
  <c r="J1278" i="10"/>
  <c r="J950" i="10"/>
  <c r="J934" i="10"/>
  <c r="J1471" i="10"/>
  <c r="J1372" i="10"/>
  <c r="J1356" i="10"/>
  <c r="J1244" i="10"/>
  <c r="J1212" i="10"/>
  <c r="J1068" i="10"/>
  <c r="J988" i="10"/>
  <c r="J956" i="10"/>
  <c r="J924" i="10"/>
  <c r="J836" i="10"/>
  <c r="J676" i="10"/>
  <c r="J596" i="10"/>
  <c r="J564" i="10"/>
  <c r="J436" i="10"/>
  <c r="J1441" i="10"/>
  <c r="J1512" i="10"/>
  <c r="J828" i="10"/>
  <c r="J444" i="10"/>
  <c r="J968" i="10"/>
  <c r="J552" i="10"/>
  <c r="J799" i="10"/>
  <c r="J457" i="10"/>
  <c r="J814" i="10"/>
  <c r="J1101" i="10"/>
  <c r="J821" i="10"/>
  <c r="J947" i="10"/>
  <c r="J625" i="10"/>
  <c r="J433" i="10"/>
  <c r="J512" i="10"/>
  <c r="J1222" i="10"/>
  <c r="J1070" i="10"/>
  <c r="J550" i="10"/>
  <c r="J1308" i="10"/>
  <c r="J1220" i="10"/>
  <c r="J1156" i="10"/>
  <c r="J1108" i="10"/>
  <c r="J876" i="10"/>
  <c r="J812" i="10"/>
  <c r="J804" i="10"/>
  <c r="J628" i="10"/>
  <c r="J572" i="10"/>
  <c r="J556" i="10"/>
  <c r="J540" i="10"/>
  <c r="J524" i="10"/>
  <c r="J500" i="10"/>
  <c r="J492" i="10"/>
  <c r="J1409" i="10"/>
  <c r="J1488" i="10"/>
  <c r="J652" i="10"/>
  <c r="J476" i="10"/>
  <c r="J1473" i="10"/>
  <c r="J679" i="10"/>
  <c r="J529" i="10"/>
  <c r="J880" i="10"/>
  <c r="J942" i="10"/>
  <c r="J590" i="10"/>
  <c r="J565" i="10"/>
  <c r="J1291" i="10"/>
  <c r="J1035" i="10"/>
  <c r="J595" i="10"/>
  <c r="J507" i="10"/>
  <c r="J1499" i="10"/>
  <c r="J904" i="10"/>
  <c r="J856" i="10"/>
  <c r="J720" i="10"/>
  <c r="J1262" i="10"/>
  <c r="J982" i="10"/>
  <c r="J518" i="10"/>
  <c r="J1132" i="10"/>
  <c r="J1124" i="10"/>
  <c r="J964" i="10"/>
  <c r="J892" i="10"/>
  <c r="J772" i="10"/>
  <c r="J740" i="10"/>
  <c r="J692" i="10"/>
  <c r="J668" i="10"/>
  <c r="J612" i="10"/>
  <c r="J548" i="10"/>
  <c r="J532" i="10"/>
  <c r="J516" i="10"/>
  <c r="J1520" i="10"/>
  <c r="J1519" i="10"/>
  <c r="J1163" i="10"/>
  <c r="J1233" i="10"/>
  <c r="J1060" i="10"/>
  <c r="J940" i="10"/>
  <c r="J1229" i="10"/>
  <c r="J1081" i="10"/>
  <c r="J790" i="10"/>
  <c r="J1380" i="10"/>
  <c r="J684" i="10"/>
  <c r="J1496" i="10"/>
  <c r="K2" i="10"/>
  <c r="G42" i="111"/>
  <c r="G42" i="106"/>
  <c r="G42" i="114"/>
  <c r="G42" i="110"/>
  <c r="G42" i="115"/>
  <c r="G42" i="107"/>
  <c r="G42" i="116"/>
  <c r="G42" i="108"/>
  <c r="G42" i="105"/>
  <c r="G42" i="113"/>
  <c r="G42" i="103"/>
  <c r="G42" i="109"/>
  <c r="G42" i="112"/>
  <c r="G42" i="104"/>
  <c r="B431" i="10"/>
  <c r="B430" i="10"/>
  <c r="B429" i="10"/>
  <c r="B428" i="10"/>
  <c r="B427" i="10"/>
  <c r="B426" i="10"/>
  <c r="B425" i="10"/>
  <c r="B424" i="10"/>
  <c r="B423" i="10"/>
  <c r="B422" i="10"/>
  <c r="B421" i="10"/>
  <c r="B420" i="10"/>
  <c r="B419" i="10"/>
  <c r="B418" i="10"/>
  <c r="B417" i="10"/>
  <c r="B416" i="10"/>
  <c r="B415" i="10"/>
  <c r="B414" i="10"/>
  <c r="B413" i="10"/>
  <c r="B412" i="10"/>
  <c r="B411" i="10"/>
  <c r="B410" i="10"/>
  <c r="B409" i="10"/>
  <c r="B408" i="10"/>
  <c r="B407" i="10"/>
  <c r="B406" i="10"/>
  <c r="B405" i="10"/>
  <c r="B404" i="10"/>
  <c r="B403" i="10"/>
  <c r="B402" i="10"/>
  <c r="B401" i="10"/>
  <c r="B400" i="10"/>
  <c r="B399" i="10"/>
  <c r="B398" i="10"/>
  <c r="B397" i="10"/>
  <c r="B396" i="10"/>
  <c r="B395" i="10"/>
  <c r="B394" i="10"/>
  <c r="B393" i="10"/>
  <c r="B392" i="10"/>
  <c r="B391" i="10"/>
  <c r="B390" i="10"/>
  <c r="B389" i="10"/>
  <c r="B388" i="10"/>
  <c r="B387" i="10"/>
  <c r="B386" i="10"/>
  <c r="B385" i="10"/>
  <c r="B384" i="10"/>
  <c r="B383" i="10"/>
  <c r="B382" i="10"/>
  <c r="B381" i="10"/>
  <c r="B380" i="10"/>
  <c r="B379" i="10"/>
  <c r="B378" i="10"/>
  <c r="B377" i="10"/>
  <c r="B376" i="10"/>
  <c r="B375" i="10"/>
  <c r="B374" i="10"/>
  <c r="B373" i="10"/>
  <c r="B372" i="10"/>
  <c r="B371" i="10"/>
  <c r="B370" i="10"/>
  <c r="B369" i="10"/>
  <c r="B368" i="10"/>
  <c r="B367" i="10"/>
  <c r="B366" i="10"/>
  <c r="B365" i="10"/>
  <c r="B364" i="10"/>
  <c r="B363" i="10"/>
  <c r="B362" i="10"/>
  <c r="B361" i="10"/>
  <c r="B360" i="10"/>
  <c r="B359" i="10"/>
  <c r="B358" i="10"/>
  <c r="B357" i="10"/>
  <c r="B356" i="10"/>
  <c r="B355" i="10"/>
  <c r="B354" i="10"/>
  <c r="B353" i="10"/>
  <c r="B352" i="10"/>
  <c r="B351" i="10"/>
  <c r="B350" i="10"/>
  <c r="B349" i="10"/>
  <c r="B348" i="10"/>
  <c r="B347" i="10"/>
  <c r="B346" i="10"/>
  <c r="B345" i="10"/>
  <c r="B344" i="10"/>
  <c r="B343" i="10"/>
  <c r="B342" i="10"/>
  <c r="B341" i="10"/>
  <c r="B340" i="10"/>
  <c r="B339" i="10"/>
  <c r="B338" i="10"/>
  <c r="B337" i="10"/>
  <c r="B336" i="10"/>
  <c r="B335" i="10"/>
  <c r="B334" i="10"/>
  <c r="B333" i="10"/>
  <c r="B332" i="10"/>
  <c r="B331" i="10"/>
  <c r="B330" i="10"/>
  <c r="B329" i="10"/>
  <c r="B328" i="10"/>
  <c r="B327" i="10"/>
  <c r="B326" i="10"/>
  <c r="B325" i="10"/>
  <c r="B324" i="10"/>
  <c r="B323" i="10"/>
  <c r="B322" i="10"/>
  <c r="B321" i="10"/>
  <c r="B320" i="10"/>
  <c r="B319" i="10"/>
  <c r="B318" i="10"/>
  <c r="B317" i="10"/>
  <c r="B316" i="10"/>
  <c r="B315" i="10"/>
  <c r="B314" i="10"/>
  <c r="B313" i="10"/>
  <c r="B312" i="10"/>
  <c r="B311" i="10"/>
  <c r="B310" i="10"/>
  <c r="B309" i="10"/>
  <c r="B308" i="10"/>
  <c r="B307" i="10"/>
  <c r="B306" i="10"/>
  <c r="B305" i="10"/>
  <c r="B304" i="10"/>
  <c r="B303" i="10"/>
  <c r="B302" i="10"/>
  <c r="B301" i="10"/>
  <c r="B300" i="10"/>
  <c r="B299" i="10"/>
  <c r="B298" i="10"/>
  <c r="B297" i="10"/>
  <c r="B296" i="10"/>
  <c r="B295" i="10"/>
  <c r="B294" i="10"/>
  <c r="B293" i="10"/>
  <c r="B292" i="10"/>
  <c r="B291" i="10"/>
  <c r="B290" i="10"/>
  <c r="B289" i="10"/>
  <c r="B288" i="10"/>
  <c r="B287" i="10"/>
  <c r="B286" i="10"/>
  <c r="B285" i="10"/>
  <c r="B284" i="10"/>
  <c r="B283" i="10"/>
  <c r="B282" i="10"/>
  <c r="B281" i="10"/>
  <c r="B280" i="10"/>
  <c r="B279" i="10"/>
  <c r="B278" i="10"/>
  <c r="B277" i="10"/>
  <c r="B276" i="10"/>
  <c r="B275" i="10"/>
  <c r="B274" i="10"/>
  <c r="B273" i="10"/>
  <c r="B272" i="10"/>
  <c r="B271" i="10"/>
  <c r="B270" i="10"/>
  <c r="B269" i="10"/>
  <c r="B268" i="10"/>
  <c r="B267" i="10"/>
  <c r="B266" i="10"/>
  <c r="B265" i="10"/>
  <c r="B264" i="10"/>
  <c r="B263" i="10"/>
  <c r="B262" i="10"/>
  <c r="B261" i="10"/>
  <c r="B260" i="10"/>
  <c r="K189" i="10" l="1"/>
  <c r="K78" i="10"/>
  <c r="K102" i="10"/>
  <c r="K142" i="10"/>
  <c r="K206" i="10"/>
  <c r="K230" i="10"/>
  <c r="K61" i="10"/>
  <c r="K93" i="10"/>
  <c r="K39" i="10"/>
  <c r="K55" i="10"/>
  <c r="K103" i="10"/>
  <c r="K167" i="10"/>
  <c r="K215" i="10"/>
  <c r="K255" i="10"/>
  <c r="K256" i="10"/>
  <c r="K209" i="10"/>
  <c r="K225" i="10"/>
  <c r="K168" i="10"/>
  <c r="K113" i="10"/>
  <c r="K50" i="10"/>
  <c r="K82" i="10"/>
  <c r="K13" i="10"/>
  <c r="K205" i="10"/>
  <c r="K253" i="10"/>
  <c r="K126" i="10"/>
  <c r="K158" i="10"/>
  <c r="K174" i="10"/>
  <c r="K190" i="10"/>
  <c r="K7" i="10"/>
  <c r="K23" i="10"/>
  <c r="K71" i="10"/>
  <c r="K151" i="10"/>
  <c r="K231" i="10"/>
  <c r="K129" i="10"/>
  <c r="K233" i="10"/>
  <c r="K257" i="10"/>
  <c r="K34" i="10"/>
  <c r="K98" i="10"/>
  <c r="K101" i="10"/>
  <c r="K22" i="10"/>
  <c r="K70" i="10"/>
  <c r="K94" i="10"/>
  <c r="K134" i="10"/>
  <c r="K117" i="10"/>
  <c r="K198" i="10"/>
  <c r="K141" i="10"/>
  <c r="K165" i="10"/>
  <c r="K213" i="10"/>
  <c r="K15" i="10"/>
  <c r="K31" i="10"/>
  <c r="K63" i="10"/>
  <c r="K239" i="10"/>
  <c r="K88" i="10"/>
  <c r="K184" i="10"/>
  <c r="K249" i="10"/>
  <c r="K81" i="10"/>
  <c r="K90" i="10"/>
  <c r="K86" i="10"/>
  <c r="K118" i="10"/>
  <c r="K182" i="10"/>
  <c r="K222" i="10"/>
  <c r="K238" i="10"/>
  <c r="K77" i="10"/>
  <c r="K47" i="10"/>
  <c r="K87" i="10"/>
  <c r="K119" i="10"/>
  <c r="K135" i="10"/>
  <c r="K183" i="10"/>
  <c r="K65" i="10"/>
  <c r="K64" i="10"/>
  <c r="K232" i="10"/>
  <c r="K185" i="10"/>
  <c r="K26" i="10"/>
  <c r="K66" i="10"/>
  <c r="K38" i="10"/>
  <c r="K62" i="10"/>
  <c r="K254" i="10"/>
  <c r="K157" i="10"/>
  <c r="K245" i="10"/>
  <c r="K53" i="10"/>
  <c r="K120" i="10"/>
  <c r="K161" i="10"/>
  <c r="K193" i="10"/>
  <c r="K241" i="10"/>
  <c r="K32" i="10"/>
  <c r="K96" i="10"/>
  <c r="K85" i="10"/>
  <c r="K149" i="10"/>
  <c r="K173" i="10"/>
  <c r="K221" i="10"/>
  <c r="K237" i="10"/>
  <c r="K110" i="10"/>
  <c r="K150" i="10"/>
  <c r="K214" i="10"/>
  <c r="K109" i="10"/>
  <c r="K181" i="10"/>
  <c r="K229" i="10"/>
  <c r="K46" i="10"/>
  <c r="K79" i="10"/>
  <c r="K111" i="10"/>
  <c r="K199" i="10"/>
  <c r="K24" i="10"/>
  <c r="K152" i="10"/>
  <c r="K97" i="10"/>
  <c r="K217" i="10"/>
  <c r="K49" i="10"/>
  <c r="K58" i="10"/>
  <c r="K25" i="10"/>
  <c r="K9" i="10"/>
  <c r="K42" i="10"/>
  <c r="K114" i="10"/>
  <c r="K154" i="10"/>
  <c r="K170" i="10"/>
  <c r="K234" i="10"/>
  <c r="K18" i="10"/>
  <c r="K99" i="10"/>
  <c r="K163" i="10"/>
  <c r="K211" i="10"/>
  <c r="K227" i="10"/>
  <c r="K251" i="10"/>
  <c r="K41" i="10"/>
  <c r="K89" i="10"/>
  <c r="K20" i="10"/>
  <c r="K52" i="10"/>
  <c r="K68" i="10"/>
  <c r="K145" i="10"/>
  <c r="K226" i="10"/>
  <c r="K242" i="10"/>
  <c r="K16" i="10"/>
  <c r="K216" i="10"/>
  <c r="K19" i="10"/>
  <c r="K235" i="10"/>
  <c r="K144" i="10"/>
  <c r="K208" i="10"/>
  <c r="K121" i="10"/>
  <c r="K11" i="10"/>
  <c r="K108" i="10"/>
  <c r="K124" i="10"/>
  <c r="K156" i="10"/>
  <c r="K133" i="10"/>
  <c r="K125" i="10"/>
  <c r="K56" i="10"/>
  <c r="K224" i="10"/>
  <c r="K74" i="10"/>
  <c r="K122" i="10"/>
  <c r="K130" i="10"/>
  <c r="K186" i="10"/>
  <c r="K202" i="10"/>
  <c r="K218" i="10"/>
  <c r="K37" i="10"/>
  <c r="K80" i="10"/>
  <c r="K112" i="10"/>
  <c r="K192" i="10"/>
  <c r="K131" i="10"/>
  <c r="K176" i="10"/>
  <c r="K153" i="10"/>
  <c r="K116" i="10"/>
  <c r="K246" i="10"/>
  <c r="K30" i="10"/>
  <c r="K95" i="10"/>
  <c r="K73" i="10"/>
  <c r="K59" i="10"/>
  <c r="K107" i="10"/>
  <c r="K139" i="10"/>
  <c r="K57" i="10"/>
  <c r="K76" i="10"/>
  <c r="K140" i="10"/>
  <c r="K188" i="10"/>
  <c r="K212" i="10"/>
  <c r="K143" i="10"/>
  <c r="K175" i="10"/>
  <c r="K191" i="10"/>
  <c r="K223" i="10"/>
  <c r="K258" i="10"/>
  <c r="K160" i="10"/>
  <c r="K177" i="10"/>
  <c r="K75" i="10"/>
  <c r="K155" i="10"/>
  <c r="K219" i="10"/>
  <c r="K40" i="10"/>
  <c r="K104" i="10"/>
  <c r="K17" i="10"/>
  <c r="K169" i="10"/>
  <c r="K35" i="10"/>
  <c r="K44" i="10"/>
  <c r="K92" i="10"/>
  <c r="K148" i="10"/>
  <c r="K220" i="10"/>
  <c r="K127" i="10"/>
  <c r="K106" i="10"/>
  <c r="K194" i="10"/>
  <c r="K43" i="10"/>
  <c r="K243" i="10"/>
  <c r="K28" i="10"/>
  <c r="K172" i="10"/>
  <c r="K196" i="10"/>
  <c r="K244" i="10"/>
  <c r="K105" i="10"/>
  <c r="K179" i="10"/>
  <c r="K51" i="10"/>
  <c r="K180" i="10"/>
  <c r="K69" i="10"/>
  <c r="K166" i="10"/>
  <c r="K247" i="10"/>
  <c r="K200" i="10"/>
  <c r="K162" i="10"/>
  <c r="K178" i="10"/>
  <c r="K137" i="10"/>
  <c r="K83" i="10"/>
  <c r="K115" i="10"/>
  <c r="K171" i="10"/>
  <c r="K128" i="10"/>
  <c r="K100" i="10"/>
  <c r="K136" i="10"/>
  <c r="K84" i="10"/>
  <c r="K54" i="10"/>
  <c r="K21" i="10"/>
  <c r="K14" i="10"/>
  <c r="K207" i="10"/>
  <c r="K147" i="10"/>
  <c r="K195" i="10"/>
  <c r="K29" i="10"/>
  <c r="K240" i="10"/>
  <c r="K12" i="10"/>
  <c r="K36" i="10"/>
  <c r="K132" i="10"/>
  <c r="K236" i="10"/>
  <c r="K164" i="10"/>
  <c r="K248" i="10"/>
  <c r="K8" i="10"/>
  <c r="K10" i="10"/>
  <c r="K67" i="10"/>
  <c r="K91" i="10"/>
  <c r="K123" i="10"/>
  <c r="K259" i="10"/>
  <c r="K159" i="10"/>
  <c r="K45" i="10"/>
  <c r="K72" i="10"/>
  <c r="K228" i="10"/>
  <c r="K201" i="10"/>
  <c r="K138" i="10"/>
  <c r="K210" i="10"/>
  <c r="K48" i="10"/>
  <c r="K33" i="10"/>
  <c r="K187" i="10"/>
  <c r="K203" i="10"/>
  <c r="K27" i="10"/>
  <c r="K60" i="10"/>
  <c r="K204" i="10"/>
  <c r="K252" i="10"/>
  <c r="K250" i="10"/>
  <c r="K197" i="10"/>
  <c r="K146" i="10"/>
  <c r="K1386" i="10"/>
  <c r="K1234" i="10"/>
  <c r="K1202" i="10"/>
  <c r="K1186" i="10"/>
  <c r="K1138" i="10"/>
  <c r="K1106" i="10"/>
  <c r="K1034" i="10"/>
  <c r="K1010" i="10"/>
  <c r="K970" i="10"/>
  <c r="K930" i="10"/>
  <c r="K914" i="10"/>
  <c r="K898" i="10"/>
  <c r="K882" i="10"/>
  <c r="K778" i="10"/>
  <c r="K690" i="10"/>
  <c r="K674" i="10"/>
  <c r="K578" i="10"/>
  <c r="K1322" i="10"/>
  <c r="K1306" i="10"/>
  <c r="K1242" i="10"/>
  <c r="K1210" i="10"/>
  <c r="K1130" i="10"/>
  <c r="K1082" i="10"/>
  <c r="K978" i="10"/>
  <c r="K874" i="10"/>
  <c r="K754" i="10"/>
  <c r="K722" i="10"/>
  <c r="K554" i="10"/>
  <c r="K538" i="10"/>
  <c r="K530" i="10"/>
  <c r="K498" i="10"/>
  <c r="K1266" i="10"/>
  <c r="K1226" i="10"/>
  <c r="K1170" i="10"/>
  <c r="K1162" i="10"/>
  <c r="K1074" i="10"/>
  <c r="K1018" i="10"/>
  <c r="K810" i="10"/>
  <c r="K746" i="10"/>
  <c r="K682" i="10"/>
  <c r="K626" i="10"/>
  <c r="K618" i="10"/>
  <c r="K602" i="10"/>
  <c r="K1370" i="10"/>
  <c r="K1298" i="10"/>
  <c r="K1274" i="10"/>
  <c r="K1250" i="10"/>
  <c r="K1114" i="10"/>
  <c r="K1050" i="10"/>
  <c r="K986" i="10"/>
  <c r="K794" i="10"/>
  <c r="K786" i="10"/>
  <c r="K762" i="10"/>
  <c r="K610" i="10"/>
  <c r="K570" i="10"/>
  <c r="K1394" i="10"/>
  <c r="K1354" i="10"/>
  <c r="K1314" i="10"/>
  <c r="K1258" i="10"/>
  <c r="K1154" i="10"/>
  <c r="K1066" i="10"/>
  <c r="K1042" i="10"/>
  <c r="K1026" i="10"/>
  <c r="K946" i="10"/>
  <c r="K866" i="10"/>
  <c r="K850" i="10"/>
  <c r="K714" i="10"/>
  <c r="K650" i="10"/>
  <c r="K642" i="10"/>
  <c r="K594" i="10"/>
  <c r="K586" i="10"/>
  <c r="K562" i="10"/>
  <c r="K522" i="10"/>
  <c r="K482" i="10"/>
  <c r="K1402" i="10"/>
  <c r="K1346" i="10"/>
  <c r="K1290" i="10"/>
  <c r="K1194" i="10"/>
  <c r="K1002" i="10"/>
  <c r="K474" i="10"/>
  <c r="K1443" i="10"/>
  <c r="K1490" i="10"/>
  <c r="K1514" i="10"/>
  <c r="K1123" i="10"/>
  <c r="K939" i="10"/>
  <c r="K875" i="10"/>
  <c r="K683" i="10"/>
  <c r="K1089" i="10"/>
  <c r="K761" i="10"/>
  <c r="K577" i="10"/>
  <c r="K1452" i="10"/>
  <c r="K979" i="10"/>
  <c r="K923" i="10"/>
  <c r="K921" i="10"/>
  <c r="K569" i="10"/>
  <c r="K473" i="10"/>
  <c r="K441" i="10"/>
  <c r="K1515" i="10"/>
  <c r="K728" i="10"/>
  <c r="K1283" i="10"/>
  <c r="K1217" i="10"/>
  <c r="K913" i="10"/>
  <c r="K889" i="10"/>
  <c r="K689" i="10"/>
  <c r="K1483" i="10"/>
  <c r="K1376" i="10"/>
  <c r="K1096" i="10"/>
  <c r="K1016" i="10"/>
  <c r="K992" i="10"/>
  <c r="K968" i="10"/>
  <c r="K816" i="10"/>
  <c r="K1429" i="10"/>
  <c r="K1516" i="10"/>
  <c r="K1383" i="10"/>
  <c r="K1359" i="10"/>
  <c r="K1335" i="10"/>
  <c r="K1330" i="10"/>
  <c r="K1178" i="10"/>
  <c r="K962" i="10"/>
  <c r="K938" i="10"/>
  <c r="K802" i="10"/>
  <c r="K658" i="10"/>
  <c r="K634" i="10"/>
  <c r="K490" i="10"/>
  <c r="K450" i="10"/>
  <c r="K1498" i="10"/>
  <c r="K787" i="10"/>
  <c r="K929" i="10"/>
  <c r="K481" i="10"/>
  <c r="K449" i="10"/>
  <c r="K1027" i="10"/>
  <c r="K635" i="10"/>
  <c r="K579" i="10"/>
  <c r="K1434" i="10"/>
  <c r="K1393" i="10"/>
  <c r="K1353" i="10"/>
  <c r="K1193" i="10"/>
  <c r="K977" i="10"/>
  <c r="K793" i="10"/>
  <c r="K649" i="10"/>
  <c r="K601" i="10"/>
  <c r="K1256" i="10"/>
  <c r="K1355" i="10"/>
  <c r="K1115" i="10"/>
  <c r="K763" i="10"/>
  <c r="K731" i="10"/>
  <c r="K475" i="10"/>
  <c r="K1337" i="10"/>
  <c r="K1040" i="10"/>
  <c r="K944" i="10"/>
  <c r="K840" i="10"/>
  <c r="K600" i="10"/>
  <c r="K552" i="10"/>
  <c r="K504" i="10"/>
  <c r="K448" i="10"/>
  <c r="K1484" i="10"/>
  <c r="K1500" i="10"/>
  <c r="K1378" i="10"/>
  <c r="K1362" i="10"/>
  <c r="K1146" i="10"/>
  <c r="K922" i="10"/>
  <c r="K890" i="10"/>
  <c r="K834" i="10"/>
  <c r="K818" i="10"/>
  <c r="K730" i="10"/>
  <c r="K546" i="10"/>
  <c r="K434" i="10"/>
  <c r="K1411" i="10"/>
  <c r="K1435" i="10"/>
  <c r="K995" i="10"/>
  <c r="K587" i="10"/>
  <c r="K1345" i="10"/>
  <c r="K827" i="10"/>
  <c r="K1009" i="10"/>
  <c r="K1428" i="10"/>
  <c r="K1227" i="10"/>
  <c r="K931" i="10"/>
  <c r="K515" i="10"/>
  <c r="K1265" i="10"/>
  <c r="K961" i="10"/>
  <c r="K729" i="10"/>
  <c r="K1232" i="10"/>
  <c r="K776" i="10"/>
  <c r="K1282" i="10"/>
  <c r="K1098" i="10"/>
  <c r="K706" i="10"/>
  <c r="K506" i="10"/>
  <c r="K1459" i="10"/>
  <c r="K835" i="10"/>
  <c r="K1466" i="10"/>
  <c r="K1201" i="10"/>
  <c r="K1153" i="10"/>
  <c r="K1017" i="10"/>
  <c r="K969" i="10"/>
  <c r="K801" i="10"/>
  <c r="K1507" i="10"/>
  <c r="K1075" i="10"/>
  <c r="K883" i="10"/>
  <c r="K483" i="10"/>
  <c r="K1521" i="10"/>
  <c r="K1241" i="10"/>
  <c r="K833" i="10"/>
  <c r="K537" i="10"/>
  <c r="K1344" i="10"/>
  <c r="K1251" i="10"/>
  <c r="K971" i="10"/>
  <c r="K691" i="10"/>
  <c r="K1305" i="10"/>
  <c r="K1145" i="10"/>
  <c r="K849" i="10"/>
  <c r="K1312" i="10"/>
  <c r="K1224" i="10"/>
  <c r="K1160" i="10"/>
  <c r="K864" i="10"/>
  <c r="K576" i="10"/>
  <c r="K1421" i="10"/>
  <c r="K1476" i="10"/>
  <c r="K858" i="10"/>
  <c r="K698" i="10"/>
  <c r="K458" i="10"/>
  <c r="K442" i="10"/>
  <c r="K1419" i="10"/>
  <c r="K1427" i="10"/>
  <c r="K1363" i="10"/>
  <c r="K1043" i="10"/>
  <c r="K739" i="10"/>
  <c r="K451" i="10"/>
  <c r="K1513" i="10"/>
  <c r="K1385" i="10"/>
  <c r="K1297" i="10"/>
  <c r="K681" i="10"/>
  <c r="K1243" i="10"/>
  <c r="K753" i="10"/>
  <c r="K1460" i="10"/>
  <c r="K1403" i="10"/>
  <c r="K1315" i="10"/>
  <c r="K1267" i="10"/>
  <c r="K891" i="10"/>
  <c r="K859" i="10"/>
  <c r="K611" i="10"/>
  <c r="K539" i="10"/>
  <c r="K1185" i="10"/>
  <c r="K1025" i="10"/>
  <c r="K769" i="10"/>
  <c r="K888" i="10"/>
  <c r="K648" i="10"/>
  <c r="K632" i="10"/>
  <c r="K1492" i="10"/>
  <c r="K491" i="10"/>
  <c r="K675" i="10"/>
  <c r="K1473" i="10"/>
  <c r="K1137" i="10"/>
  <c r="K1339" i="10"/>
  <c r="K1019" i="10"/>
  <c r="K571" i="10"/>
  <c r="K1048" i="10"/>
  <c r="K712" i="10"/>
  <c r="K1445" i="10"/>
  <c r="K1391" i="10"/>
  <c r="K1375" i="10"/>
  <c r="K1343" i="10"/>
  <c r="K1311" i="10"/>
  <c r="K1255" i="10"/>
  <c r="K967" i="10"/>
  <c r="K895" i="10"/>
  <c r="K954" i="10"/>
  <c r="K826" i="10"/>
  <c r="K1451" i="10"/>
  <c r="K1522" i="10"/>
  <c r="K1426" i="10"/>
  <c r="K841" i="10"/>
  <c r="K1384" i="10"/>
  <c r="K1442" i="10"/>
  <c r="K1264" i="10"/>
  <c r="K912" i="10"/>
  <c r="K1319" i="10"/>
  <c r="K1295" i="10"/>
  <c r="K1263" i="10"/>
  <c r="K1231" i="10"/>
  <c r="K1223" i="10"/>
  <c r="K1119" i="10"/>
  <c r="K1007" i="10"/>
  <c r="K991" i="10"/>
  <c r="K959" i="10"/>
  <c r="K935" i="10"/>
  <c r="K911" i="10"/>
  <c r="K863" i="10"/>
  <c r="K1218" i="10"/>
  <c r="K842" i="10"/>
  <c r="K1467" i="10"/>
  <c r="K1049" i="10"/>
  <c r="K513" i="10"/>
  <c r="K1147" i="10"/>
  <c r="K531" i="10"/>
  <c r="K443" i="10"/>
  <c r="K1097" i="10"/>
  <c r="K673" i="10"/>
  <c r="K1299" i="10"/>
  <c r="K1113" i="10"/>
  <c r="K1336" i="10"/>
  <c r="K808" i="10"/>
  <c r="K528" i="10"/>
  <c r="K472" i="10"/>
  <c r="K1437" i="10"/>
  <c r="K1303" i="10"/>
  <c r="K1239" i="10"/>
  <c r="K1135" i="10"/>
  <c r="K1127" i="10"/>
  <c r="K999" i="10"/>
  <c r="K975" i="10"/>
  <c r="K943" i="10"/>
  <c r="K903" i="10"/>
  <c r="K514" i="10"/>
  <c r="K1249" i="10"/>
  <c r="K641" i="10"/>
  <c r="K1420" i="10"/>
  <c r="K1377" i="10"/>
  <c r="K985" i="10"/>
  <c r="K1351" i="10"/>
  <c r="K1327" i="10"/>
  <c r="K1199" i="10"/>
  <c r="K1103" i="10"/>
  <c r="K1095" i="10"/>
  <c r="K1031" i="10"/>
  <c r="K1015" i="10"/>
  <c r="K951" i="10"/>
  <c r="K919" i="10"/>
  <c r="K871" i="10"/>
  <c r="K994" i="10"/>
  <c r="K770" i="10"/>
  <c r="K466" i="10"/>
  <c r="K1506" i="10"/>
  <c r="K1083" i="10"/>
  <c r="K547" i="10"/>
  <c r="K721" i="10"/>
  <c r="K609" i="10"/>
  <c r="K723" i="10"/>
  <c r="K1289" i="10"/>
  <c r="K713" i="10"/>
  <c r="K1067" i="10"/>
  <c r="K811" i="10"/>
  <c r="K659" i="10"/>
  <c r="K809" i="10"/>
  <c r="K617" i="10"/>
  <c r="K1524" i="10"/>
  <c r="K1271" i="10"/>
  <c r="K1247" i="10"/>
  <c r="K1175" i="10"/>
  <c r="K1167" i="10"/>
  <c r="K1087" i="10"/>
  <c r="K1079" i="10"/>
  <c r="K1071" i="10"/>
  <c r="K1215" i="10"/>
  <c r="K1047" i="10"/>
  <c r="K879" i="10"/>
  <c r="K847" i="10"/>
  <c r="K767" i="10"/>
  <c r="K759" i="10"/>
  <c r="K639" i="10"/>
  <c r="K535" i="10"/>
  <c r="K471" i="10"/>
  <c r="K463" i="10"/>
  <c r="K1406" i="10"/>
  <c r="K1454" i="10"/>
  <c r="K1107" i="10"/>
  <c r="K867" i="10"/>
  <c r="K667" i="10"/>
  <c r="K1401" i="10"/>
  <c r="K651" i="10"/>
  <c r="K1321" i="10"/>
  <c r="K1121" i="10"/>
  <c r="K497" i="10"/>
  <c r="K1248" i="10"/>
  <c r="K1144" i="10"/>
  <c r="K1112" i="10"/>
  <c r="K1032" i="10"/>
  <c r="K848" i="10"/>
  <c r="K824" i="10"/>
  <c r="K456" i="10"/>
  <c r="K440" i="10"/>
  <c r="K1150" i="10"/>
  <c r="K1094" i="10"/>
  <c r="K1482" i="10"/>
  <c r="K1057" i="10"/>
  <c r="K505" i="10"/>
  <c r="K1489" i="10"/>
  <c r="K1288" i="10"/>
  <c r="K1508" i="10"/>
  <c r="K1399" i="10"/>
  <c r="K1143" i="10"/>
  <c r="K831" i="10"/>
  <c r="K815" i="10"/>
  <c r="K751" i="10"/>
  <c r="K719" i="10"/>
  <c r="K687" i="10"/>
  <c r="K655" i="10"/>
  <c r="K607" i="10"/>
  <c r="K1470" i="10"/>
  <c r="K1493" i="10"/>
  <c r="K1203" i="10"/>
  <c r="K937" i="10"/>
  <c r="K1491" i="10"/>
  <c r="K1051" i="10"/>
  <c r="K955" i="10"/>
  <c r="K747" i="10"/>
  <c r="K1410" i="10"/>
  <c r="K738" i="10"/>
  <c r="K666" i="10"/>
  <c r="K435" i="10"/>
  <c r="K1368" i="10"/>
  <c r="K1120" i="10"/>
  <c r="K936" i="10"/>
  <c r="K1279" i="10"/>
  <c r="K1191" i="10"/>
  <c r="K1023" i="10"/>
  <c r="K887" i="10"/>
  <c r="K799" i="10"/>
  <c r="K743" i="10"/>
  <c r="K727" i="10"/>
  <c r="K695" i="10"/>
  <c r="K663" i="10"/>
  <c r="K631" i="10"/>
  <c r="K567" i="10"/>
  <c r="K543" i="10"/>
  <c r="K479" i="10"/>
  <c r="K1387" i="10"/>
  <c r="K1307" i="10"/>
  <c r="K523" i="10"/>
  <c r="K1257" i="10"/>
  <c r="K907" i="10"/>
  <c r="K467" i="10"/>
  <c r="K1369" i="10"/>
  <c r="K1169" i="10"/>
  <c r="K633" i="10"/>
  <c r="K561" i="10"/>
  <c r="K529" i="10"/>
  <c r="K1392" i="10"/>
  <c r="K1360" i="10"/>
  <c r="K920" i="10"/>
  <c r="K768" i="10"/>
  <c r="K752" i="10"/>
  <c r="K592" i="10"/>
  <c r="K1342" i="10"/>
  <c r="K1302" i="10"/>
  <c r="K1246" i="10"/>
  <c r="K1214" i="10"/>
  <c r="K1110" i="10"/>
  <c r="K1046" i="10"/>
  <c r="K918" i="10"/>
  <c r="K766" i="10"/>
  <c r="K510" i="10"/>
  <c r="K1447" i="10"/>
  <c r="K1122" i="10"/>
  <c r="K1090" i="10"/>
  <c r="K906" i="10"/>
  <c r="K1395" i="10"/>
  <c r="K1187" i="10"/>
  <c r="K1200" i="10"/>
  <c r="K1461" i="10"/>
  <c r="K1151" i="10"/>
  <c r="K1055" i="10"/>
  <c r="K791" i="10"/>
  <c r="K775" i="10"/>
  <c r="K487" i="10"/>
  <c r="K439" i="10"/>
  <c r="K1462" i="10"/>
  <c r="K1477" i="10"/>
  <c r="K1485" i="10"/>
  <c r="K1517" i="10"/>
  <c r="K1179" i="10"/>
  <c r="K1011" i="10"/>
  <c r="K715" i="10"/>
  <c r="K1209" i="10"/>
  <c r="K843" i="10"/>
  <c r="K1208" i="10"/>
  <c r="K880" i="10"/>
  <c r="K624" i="10"/>
  <c r="K1166" i="10"/>
  <c r="K1062" i="10"/>
  <c r="K1030" i="10"/>
  <c r="K1006" i="10"/>
  <c r="K990" i="10"/>
  <c r="K886" i="10"/>
  <c r="K1474" i="10"/>
  <c r="K1379" i="10"/>
  <c r="K1065" i="10"/>
  <c r="K1287" i="10"/>
  <c r="K1183" i="10"/>
  <c r="K1159" i="10"/>
  <c r="K1063" i="10"/>
  <c r="K983" i="10"/>
  <c r="K823" i="10"/>
  <c r="K627" i="10"/>
  <c r="K1072" i="10"/>
  <c r="K927" i="10"/>
  <c r="K671" i="10"/>
  <c r="K447" i="10"/>
  <c r="K1422" i="10"/>
  <c r="K1155" i="10"/>
  <c r="K619" i="10"/>
  <c r="K736" i="10"/>
  <c r="K1281" i="10"/>
  <c r="K705" i="10"/>
  <c r="K1412" i="10"/>
  <c r="K1523" i="10"/>
  <c r="K1000" i="10"/>
  <c r="K960" i="10"/>
  <c r="K696" i="10"/>
  <c r="K656" i="10"/>
  <c r="K496" i="10"/>
  <c r="K1358" i="10"/>
  <c r="K1326" i="10"/>
  <c r="K1182" i="10"/>
  <c r="K710" i="10"/>
  <c r="K438" i="10"/>
  <c r="K1415" i="10"/>
  <c r="K1365" i="10"/>
  <c r="K1285" i="10"/>
  <c r="K1237" i="10"/>
  <c r="K1061" i="10"/>
  <c r="K933" i="10"/>
  <c r="K901" i="10"/>
  <c r="K893" i="10"/>
  <c r="K837" i="10"/>
  <c r="K741" i="10"/>
  <c r="K693" i="10"/>
  <c r="K669" i="10"/>
  <c r="K485" i="10"/>
  <c r="K477" i="10"/>
  <c r="K1323" i="10"/>
  <c r="K881" i="10"/>
  <c r="K779" i="10"/>
  <c r="K839" i="10"/>
  <c r="K623" i="10"/>
  <c r="K551" i="10"/>
  <c r="K527" i="10"/>
  <c r="K495" i="10"/>
  <c r="K455" i="10"/>
  <c r="K1171" i="10"/>
  <c r="K1313" i="10"/>
  <c r="K1161" i="10"/>
  <c r="K555" i="10"/>
  <c r="K1033" i="10"/>
  <c r="K897" i="10"/>
  <c r="K593" i="10"/>
  <c r="K1128" i="10"/>
  <c r="K1390" i="10"/>
  <c r="K1254" i="10"/>
  <c r="K1198" i="10"/>
  <c r="K1126" i="10"/>
  <c r="K926" i="10"/>
  <c r="K902" i="10"/>
  <c r="K662" i="10"/>
  <c r="K526" i="10"/>
  <c r="K462" i="10"/>
  <c r="K1405" i="10"/>
  <c r="K1349" i="10"/>
  <c r="K1277" i="10"/>
  <c r="K1125" i="10"/>
  <c r="K1093" i="10"/>
  <c r="K1029" i="10"/>
  <c r="K869" i="10"/>
  <c r="K829" i="10"/>
  <c r="K781" i="10"/>
  <c r="K733" i="10"/>
  <c r="K573" i="10"/>
  <c r="K541" i="10"/>
  <c r="K517" i="10"/>
  <c r="K1416" i="10"/>
  <c r="K1424" i="10"/>
  <c r="K873" i="10"/>
  <c r="K1367" i="10"/>
  <c r="K1207" i="10"/>
  <c r="K783" i="10"/>
  <c r="K711" i="10"/>
  <c r="K1414" i="10"/>
  <c r="K1430" i="10"/>
  <c r="K1347" i="10"/>
  <c r="K1059" i="10"/>
  <c r="K945" i="10"/>
  <c r="K1184" i="10"/>
  <c r="K568" i="10"/>
  <c r="K520" i="10"/>
  <c r="K798" i="10"/>
  <c r="K750" i="10"/>
  <c r="K614" i="10"/>
  <c r="K494" i="10"/>
  <c r="K1463" i="10"/>
  <c r="K1510" i="10"/>
  <c r="K1341" i="10"/>
  <c r="K1325" i="10"/>
  <c r="K1317" i="10"/>
  <c r="K1293" i="10"/>
  <c r="K1253" i="10"/>
  <c r="K1229" i="10"/>
  <c r="K1221" i="10"/>
  <c r="K1213" i="10"/>
  <c r="K1181" i="10"/>
  <c r="K1005" i="10"/>
  <c r="K957" i="10"/>
  <c r="K845" i="10"/>
  <c r="K813" i="10"/>
  <c r="K773" i="10"/>
  <c r="K677" i="10"/>
  <c r="K432" i="10"/>
  <c r="K599" i="10"/>
  <c r="K575" i="10"/>
  <c r="K559" i="10"/>
  <c r="K963" i="10"/>
  <c r="K1073" i="10"/>
  <c r="K817" i="10"/>
  <c r="K1080" i="10"/>
  <c r="K984" i="10"/>
  <c r="K792" i="10"/>
  <c r="K672" i="10"/>
  <c r="K942" i="10"/>
  <c r="K814" i="10"/>
  <c r="K630" i="10"/>
  <c r="K598" i="10"/>
  <c r="K590" i="10"/>
  <c r="K574" i="10"/>
  <c r="K1397" i="10"/>
  <c r="K1357" i="10"/>
  <c r="K1301" i="10"/>
  <c r="K1261" i="10"/>
  <c r="K1173" i="10"/>
  <c r="K1165" i="10"/>
  <c r="K1157" i="10"/>
  <c r="K965" i="10"/>
  <c r="K949" i="10"/>
  <c r="K877" i="10"/>
  <c r="K853" i="10"/>
  <c r="K725" i="10"/>
  <c r="K613" i="10"/>
  <c r="K597" i="10"/>
  <c r="K589" i="10"/>
  <c r="K581" i="10"/>
  <c r="K565" i="10"/>
  <c r="K557" i="10"/>
  <c r="K525" i="10"/>
  <c r="K437" i="10"/>
  <c r="K1487" i="10"/>
  <c r="K1338" i="10"/>
  <c r="K1058" i="10"/>
  <c r="K1039" i="10"/>
  <c r="K807" i="10"/>
  <c r="K703" i="10"/>
  <c r="K591" i="10"/>
  <c r="K819" i="10"/>
  <c r="K1481" i="10"/>
  <c r="K1458" i="10"/>
  <c r="K1505" i="10"/>
  <c r="K1225" i="10"/>
  <c r="K1296" i="10"/>
  <c r="K1176" i="10"/>
  <c r="K896" i="10"/>
  <c r="K744" i="10"/>
  <c r="K608" i="10"/>
  <c r="K1413" i="10"/>
  <c r="K1230" i="10"/>
  <c r="K1014" i="10"/>
  <c r="K974" i="10"/>
  <c r="K958" i="10"/>
  <c r="K838" i="10"/>
  <c r="K694" i="10"/>
  <c r="K1431" i="10"/>
  <c r="K1502" i="10"/>
  <c r="K1373" i="10"/>
  <c r="K1269" i="10"/>
  <c r="K1189" i="10"/>
  <c r="K1149" i="10"/>
  <c r="K989" i="10"/>
  <c r="K925" i="10"/>
  <c r="K861" i="10"/>
  <c r="K797" i="10"/>
  <c r="K629" i="10"/>
  <c r="K549" i="10"/>
  <c r="K735" i="10"/>
  <c r="K511" i="10"/>
  <c r="K1001" i="10"/>
  <c r="K865" i="10"/>
  <c r="K777" i="10"/>
  <c r="K1328" i="10"/>
  <c r="K854" i="10"/>
  <c r="K1486" i="10"/>
  <c r="K1309" i="10"/>
  <c r="K1197" i="10"/>
  <c r="K1077" i="10"/>
  <c r="K1037" i="10"/>
  <c r="K885" i="10"/>
  <c r="K757" i="10"/>
  <c r="K701" i="10"/>
  <c r="K493" i="10"/>
  <c r="K1511" i="10"/>
  <c r="K1371" i="10"/>
  <c r="K1259" i="10"/>
  <c r="K1497" i="10"/>
  <c r="K1361" i="10"/>
  <c r="K1329" i="10"/>
  <c r="K1041" i="10"/>
  <c r="K521" i="10"/>
  <c r="K1352" i="10"/>
  <c r="K1088" i="10"/>
  <c r="K928" i="10"/>
  <c r="K856" i="10"/>
  <c r="K760" i="10"/>
  <c r="K664" i="10"/>
  <c r="K584" i="10"/>
  <c r="K464" i="10"/>
  <c r="K1334" i="10"/>
  <c r="K1190" i="10"/>
  <c r="K806" i="10"/>
  <c r="K758" i="10"/>
  <c r="K670" i="10"/>
  <c r="K502" i="10"/>
  <c r="K470" i="10"/>
  <c r="K1268" i="10"/>
  <c r="K1140" i="10"/>
  <c r="K1108" i="10"/>
  <c r="K1052" i="10"/>
  <c r="K1020" i="10"/>
  <c r="K980" i="10"/>
  <c r="K972" i="10"/>
  <c r="K956" i="10"/>
  <c r="K940" i="10"/>
  <c r="K924" i="10"/>
  <c r="K908" i="10"/>
  <c r="K892" i="10"/>
  <c r="K844" i="10"/>
  <c r="K788" i="10"/>
  <c r="K748" i="10"/>
  <c r="K700" i="10"/>
  <c r="K660" i="10"/>
  <c r="K636" i="10"/>
  <c r="K620" i="10"/>
  <c r="K545" i="10"/>
  <c r="K503" i="10"/>
  <c r="K1509" i="10"/>
  <c r="K1105" i="10"/>
  <c r="K1436" i="10"/>
  <c r="K544" i="10"/>
  <c r="K1134" i="10"/>
  <c r="K830" i="10"/>
  <c r="K1389" i="10"/>
  <c r="K1053" i="10"/>
  <c r="K1013" i="10"/>
  <c r="K981" i="10"/>
  <c r="K789" i="10"/>
  <c r="K653" i="10"/>
  <c r="K461" i="10"/>
  <c r="K445" i="10"/>
  <c r="K1432" i="10"/>
  <c r="K1448" i="10"/>
  <c r="K1464" i="10"/>
  <c r="K1163" i="10"/>
  <c r="K1099" i="10"/>
  <c r="K1233" i="10"/>
  <c r="K625" i="10"/>
  <c r="K433" i="10"/>
  <c r="K1280" i="10"/>
  <c r="K784" i="10"/>
  <c r="K720" i="10"/>
  <c r="K1382" i="10"/>
  <c r="K1366" i="10"/>
  <c r="K1054" i="10"/>
  <c r="K966" i="10"/>
  <c r="K878" i="10"/>
  <c r="K638" i="10"/>
  <c r="K1372" i="10"/>
  <c r="K1252" i="10"/>
  <c r="K884" i="10"/>
  <c r="K860" i="10"/>
  <c r="K692" i="10"/>
  <c r="K1111" i="10"/>
  <c r="K855" i="10"/>
  <c r="K615" i="10"/>
  <c r="K915" i="10"/>
  <c r="K1003" i="10"/>
  <c r="K665" i="10"/>
  <c r="K1374" i="10"/>
  <c r="K1286" i="10"/>
  <c r="K1078" i="10"/>
  <c r="K558" i="10"/>
  <c r="K446" i="10"/>
  <c r="K1478" i="10"/>
  <c r="K1245" i="10"/>
  <c r="K1085" i="10"/>
  <c r="K1069" i="10"/>
  <c r="K909" i="10"/>
  <c r="K765" i="10"/>
  <c r="K685" i="10"/>
  <c r="K509" i="10"/>
  <c r="K1408" i="10"/>
  <c r="K1035" i="10"/>
  <c r="K947" i="10"/>
  <c r="K899" i="10"/>
  <c r="K707" i="10"/>
  <c r="K563" i="10"/>
  <c r="K1450" i="10"/>
  <c r="K905" i="10"/>
  <c r="K857" i="10"/>
  <c r="K1499" i="10"/>
  <c r="K1304" i="10"/>
  <c r="K1192" i="10"/>
  <c r="K1168" i="10"/>
  <c r="K1064" i="10"/>
  <c r="K952" i="10"/>
  <c r="K904" i="10"/>
  <c r="K872" i="10"/>
  <c r="K688" i="10"/>
  <c r="K680" i="10"/>
  <c r="K640" i="10"/>
  <c r="K1453" i="10"/>
  <c r="K1310" i="10"/>
  <c r="K1262" i="10"/>
  <c r="K894" i="10"/>
  <c r="K846" i="10"/>
  <c r="K822" i="10"/>
  <c r="K550" i="10"/>
  <c r="K1423" i="10"/>
  <c r="K1455" i="10"/>
  <c r="K1364" i="10"/>
  <c r="K1332" i="10"/>
  <c r="K1284" i="10"/>
  <c r="K1220" i="10"/>
  <c r="K1212" i="10"/>
  <c r="K1148" i="10"/>
  <c r="K1116" i="10"/>
  <c r="K1076" i="10"/>
  <c r="K1060" i="10"/>
  <c r="K1044" i="10"/>
  <c r="K988" i="10"/>
  <c r="K964" i="10"/>
  <c r="K796" i="10"/>
  <c r="K740" i="10"/>
  <c r="K668" i="10"/>
  <c r="K679" i="10"/>
  <c r="K1446" i="10"/>
  <c r="K1501" i="10"/>
  <c r="K771" i="10"/>
  <c r="K699" i="10"/>
  <c r="K782" i="10"/>
  <c r="K1117" i="10"/>
  <c r="K997" i="10"/>
  <c r="K821" i="10"/>
  <c r="K805" i="10"/>
  <c r="K1440" i="10"/>
  <c r="K1456" i="10"/>
  <c r="K1479" i="10"/>
  <c r="K1495" i="10"/>
  <c r="K1291" i="10"/>
  <c r="K1275" i="10"/>
  <c r="K1219" i="10"/>
  <c r="K1211" i="10"/>
  <c r="K643" i="10"/>
  <c r="K507" i="10"/>
  <c r="K1177" i="10"/>
  <c r="K825" i="10"/>
  <c r="K737" i="10"/>
  <c r="K657" i="10"/>
  <c r="K1008" i="10"/>
  <c r="K976" i="10"/>
  <c r="K512" i="10"/>
  <c r="K1174" i="10"/>
  <c r="K1102" i="10"/>
  <c r="K1070" i="10"/>
  <c r="K1038" i="10"/>
  <c r="K982" i="10"/>
  <c r="K774" i="10"/>
  <c r="K686" i="10"/>
  <c r="K603" i="10"/>
  <c r="K1272" i="10"/>
  <c r="K1056" i="10"/>
  <c r="K1270" i="10"/>
  <c r="K870" i="10"/>
  <c r="K1141" i="10"/>
  <c r="K1133" i="10"/>
  <c r="K709" i="10"/>
  <c r="K637" i="10"/>
  <c r="K987" i="10"/>
  <c r="K1081" i="10"/>
  <c r="K1444" i="10"/>
  <c r="K1475" i="10"/>
  <c r="K1320" i="10"/>
  <c r="K1152" i="10"/>
  <c r="K1136" i="10"/>
  <c r="K488" i="10"/>
  <c r="K1278" i="10"/>
  <c r="K1222" i="10"/>
  <c r="K1142" i="10"/>
  <c r="K862" i="10"/>
  <c r="K790" i="10"/>
  <c r="K734" i="10"/>
  <c r="K718" i="10"/>
  <c r="K486" i="10"/>
  <c r="K1324" i="10"/>
  <c r="K1308" i="10"/>
  <c r="K1244" i="10"/>
  <c r="K647" i="10"/>
  <c r="K745" i="10"/>
  <c r="K1469" i="10"/>
  <c r="K542" i="10"/>
  <c r="K1333" i="10"/>
  <c r="K1109" i="10"/>
  <c r="K941" i="10"/>
  <c r="K661" i="10"/>
  <c r="K469" i="10"/>
  <c r="K1235" i="10"/>
  <c r="K803" i="10"/>
  <c r="K785" i="10"/>
  <c r="K697" i="10"/>
  <c r="K553" i="10"/>
  <c r="K800" i="10"/>
  <c r="K1439" i="10"/>
  <c r="K1404" i="10"/>
  <c r="K1316" i="10"/>
  <c r="K1196" i="10"/>
  <c r="K1036" i="10"/>
  <c r="K876" i="10"/>
  <c r="K836" i="10"/>
  <c r="K820" i="10"/>
  <c r="K812" i="10"/>
  <c r="K724" i="10"/>
  <c r="K684" i="10"/>
  <c r="K628" i="10"/>
  <c r="K540" i="10"/>
  <c r="K444" i="10"/>
  <c r="K1417" i="10"/>
  <c r="K1425" i="10"/>
  <c r="K612" i="10"/>
  <c r="K1433" i="10"/>
  <c r="K1520" i="10"/>
  <c r="K499" i="10"/>
  <c r="K742" i="10"/>
  <c r="K605" i="10"/>
  <c r="K1195" i="10"/>
  <c r="K459" i="10"/>
  <c r="K465" i="10"/>
  <c r="K1240" i="10"/>
  <c r="K1024" i="10"/>
  <c r="K536" i="10"/>
  <c r="K1238" i="10"/>
  <c r="K1206" i="10"/>
  <c r="K934" i="10"/>
  <c r="K606" i="10"/>
  <c r="K1407" i="10"/>
  <c r="K1471" i="10"/>
  <c r="K1518" i="10"/>
  <c r="K1388" i="10"/>
  <c r="K1228" i="10"/>
  <c r="K932" i="10"/>
  <c r="K916" i="10"/>
  <c r="K764" i="10"/>
  <c r="K708" i="10"/>
  <c r="K492" i="10"/>
  <c r="K476" i="10"/>
  <c r="K1441" i="10"/>
  <c r="K1488" i="10"/>
  <c r="K1512" i="10"/>
  <c r="K457" i="10"/>
  <c r="K851" i="10"/>
  <c r="K489" i="10"/>
  <c r="K1158" i="10"/>
  <c r="K998" i="10"/>
  <c r="K1164" i="10"/>
  <c r="K1100" i="10"/>
  <c r="K948" i="10"/>
  <c r="K572" i="10"/>
  <c r="K532" i="10"/>
  <c r="K583" i="10"/>
  <c r="K1381" i="10"/>
  <c r="K1331" i="10"/>
  <c r="K1273" i="10"/>
  <c r="K953" i="10"/>
  <c r="K585" i="10"/>
  <c r="K1400" i="10"/>
  <c r="K560" i="10"/>
  <c r="K1398" i="10"/>
  <c r="K1350" i="10"/>
  <c r="K1396" i="10"/>
  <c r="K1356" i="10"/>
  <c r="K1292" i="10"/>
  <c r="K1260" i="10"/>
  <c r="K1084" i="10"/>
  <c r="K1028" i="10"/>
  <c r="K1012" i="10"/>
  <c r="K676" i="10"/>
  <c r="K596" i="10"/>
  <c r="K588" i="10"/>
  <c r="K580" i="10"/>
  <c r="K564" i="10"/>
  <c r="K556" i="10"/>
  <c r="K524" i="10"/>
  <c r="K452" i="10"/>
  <c r="K436" i="10"/>
  <c r="K1496" i="10"/>
  <c r="K1139" i="10"/>
  <c r="K1468" i="10"/>
  <c r="K702" i="10"/>
  <c r="K566" i="10"/>
  <c r="K1494" i="10"/>
  <c r="K1340" i="10"/>
  <c r="K1180" i="10"/>
  <c r="K804" i="10"/>
  <c r="K973" i="10"/>
  <c r="K1503" i="10"/>
  <c r="K595" i="10"/>
  <c r="K654" i="10"/>
  <c r="K518" i="10"/>
  <c r="K1188" i="10"/>
  <c r="K1004" i="10"/>
  <c r="K644" i="10"/>
  <c r="K795" i="10"/>
  <c r="K646" i="10"/>
  <c r="K478" i="10"/>
  <c r="K1205" i="10"/>
  <c r="K533" i="10"/>
  <c r="K1519" i="10"/>
  <c r="K1131" i="10"/>
  <c r="K1129" i="10"/>
  <c r="K832" i="10"/>
  <c r="K1118" i="10"/>
  <c r="K534" i="10"/>
  <c r="K1276" i="10"/>
  <c r="K900" i="10"/>
  <c r="K484" i="10"/>
  <c r="K1409" i="10"/>
  <c r="K1156" i="10"/>
  <c r="K500" i="10"/>
  <c r="K519" i="10"/>
  <c r="K726" i="10"/>
  <c r="K678" i="10"/>
  <c r="K1045" i="10"/>
  <c r="K1021" i="10"/>
  <c r="K621" i="10"/>
  <c r="K755" i="10"/>
  <c r="K993" i="10"/>
  <c r="K1216" i="10"/>
  <c r="K704" i="10"/>
  <c r="K1294" i="10"/>
  <c r="K950" i="10"/>
  <c r="K910" i="10"/>
  <c r="K454" i="10"/>
  <c r="K1380" i="10"/>
  <c r="K1236" i="10"/>
  <c r="K1204" i="10"/>
  <c r="K1132" i="10"/>
  <c r="K1124" i="10"/>
  <c r="K852" i="10"/>
  <c r="K732" i="10"/>
  <c r="K716" i="10"/>
  <c r="K652" i="10"/>
  <c r="K604" i="10"/>
  <c r="K460" i="10"/>
  <c r="K1472" i="10"/>
  <c r="K1504" i="10"/>
  <c r="K548" i="10"/>
  <c r="K516" i="10"/>
  <c r="K1449" i="10"/>
  <c r="K480" i="10"/>
  <c r="K1101" i="10"/>
  <c r="K917" i="10"/>
  <c r="K717" i="10"/>
  <c r="K453" i="10"/>
  <c r="K616" i="10"/>
  <c r="K1086" i="10"/>
  <c r="K1022" i="10"/>
  <c r="K622" i="10"/>
  <c r="K1348" i="10"/>
  <c r="K1068" i="10"/>
  <c r="K996" i="10"/>
  <c r="K868" i="10"/>
  <c r="K828" i="10"/>
  <c r="K780" i="10"/>
  <c r="K756" i="10"/>
  <c r="K508" i="10"/>
  <c r="K468" i="10"/>
  <c r="K1465" i="10"/>
  <c r="K1480" i="10"/>
  <c r="K749" i="10"/>
  <c r="K1457" i="10"/>
  <c r="K1438" i="10"/>
  <c r="K1091" i="10"/>
  <c r="K1318" i="10"/>
  <c r="K645" i="10"/>
  <c r="K501" i="10"/>
  <c r="K1418" i="10"/>
  <c r="K1104" i="10"/>
  <c r="K582" i="10"/>
  <c r="K1300" i="10"/>
  <c r="K1172" i="10"/>
  <c r="K1092" i="10"/>
  <c r="K772" i="10"/>
  <c r="J262" i="10"/>
  <c r="K262" i="10"/>
  <c r="I262" i="10"/>
  <c r="L262" i="10"/>
  <c r="J302" i="10"/>
  <c r="K302" i="10"/>
  <c r="I302" i="10"/>
  <c r="L302" i="10"/>
  <c r="K342" i="10"/>
  <c r="J342" i="10"/>
  <c r="L342" i="10"/>
  <c r="I342" i="10"/>
  <c r="I271" i="10"/>
  <c r="L271" i="10"/>
  <c r="K271" i="10"/>
  <c r="J271" i="10"/>
  <c r="J319" i="10"/>
  <c r="I319" i="10"/>
  <c r="L319" i="10"/>
  <c r="O319" i="10" s="1"/>
  <c r="K319" i="10"/>
  <c r="L351" i="10"/>
  <c r="K351" i="10"/>
  <c r="I351" i="10"/>
  <c r="J351" i="10"/>
  <c r="L391" i="10"/>
  <c r="K391" i="10"/>
  <c r="I391" i="10"/>
  <c r="J391" i="10"/>
  <c r="L431" i="10"/>
  <c r="K431" i="10"/>
  <c r="J431" i="10"/>
  <c r="I431" i="10"/>
  <c r="K288" i="10"/>
  <c r="L288" i="10"/>
  <c r="J288" i="10"/>
  <c r="I288" i="10"/>
  <c r="L320" i="10"/>
  <c r="K320" i="10"/>
  <c r="I320" i="10"/>
  <c r="J320" i="10"/>
  <c r="K352" i="10"/>
  <c r="L352" i="10"/>
  <c r="O352" i="10" s="1"/>
  <c r="J352" i="10"/>
  <c r="I352" i="10"/>
  <c r="L360" i="10"/>
  <c r="K360" i="10"/>
  <c r="J360" i="10"/>
  <c r="I360" i="10"/>
  <c r="J368" i="10"/>
  <c r="I368" i="10"/>
  <c r="L368" i="10"/>
  <c r="O368" i="10" s="1"/>
  <c r="K368" i="10"/>
  <c r="J376" i="10"/>
  <c r="I376" i="10"/>
  <c r="K376" i="10"/>
  <c r="L376" i="10"/>
  <c r="I384" i="10"/>
  <c r="K384" i="10"/>
  <c r="J384" i="10"/>
  <c r="L384" i="10"/>
  <c r="J392" i="10"/>
  <c r="K392" i="10"/>
  <c r="I392" i="10"/>
  <c r="L392" i="10"/>
  <c r="K400" i="10"/>
  <c r="J400" i="10"/>
  <c r="L400" i="10"/>
  <c r="O400" i="10" s="1"/>
  <c r="I400" i="10"/>
  <c r="J408" i="10"/>
  <c r="I408" i="10"/>
  <c r="L408" i="10"/>
  <c r="K408" i="10"/>
  <c r="I416" i="10"/>
  <c r="L416" i="10"/>
  <c r="K416" i="10"/>
  <c r="J416" i="10"/>
  <c r="K424" i="10"/>
  <c r="J424" i="10"/>
  <c r="I424" i="10"/>
  <c r="L424" i="10"/>
  <c r="L278" i="10"/>
  <c r="K278" i="10"/>
  <c r="J278" i="10"/>
  <c r="I278" i="10"/>
  <c r="K318" i="10"/>
  <c r="I318" i="10"/>
  <c r="J318" i="10"/>
  <c r="L318" i="10"/>
  <c r="K366" i="10"/>
  <c r="L366" i="10"/>
  <c r="O366" i="10" s="1"/>
  <c r="J366" i="10"/>
  <c r="I366" i="10"/>
  <c r="L287" i="10"/>
  <c r="O287" i="10" s="1"/>
  <c r="I287" i="10"/>
  <c r="K287" i="10"/>
  <c r="J287" i="10"/>
  <c r="J327" i="10"/>
  <c r="L327" i="10"/>
  <c r="K327" i="10"/>
  <c r="I327" i="10"/>
  <c r="K383" i="10"/>
  <c r="J383" i="10"/>
  <c r="I383" i="10"/>
  <c r="L383" i="10"/>
  <c r="J415" i="10"/>
  <c r="I415" i="10"/>
  <c r="K415" i="10"/>
  <c r="L415" i="10"/>
  <c r="K264" i="10"/>
  <c r="I264" i="10"/>
  <c r="J264" i="10"/>
  <c r="L264" i="10"/>
  <c r="K328" i="10"/>
  <c r="I328" i="10"/>
  <c r="J328" i="10"/>
  <c r="L328" i="10"/>
  <c r="O328" i="10" s="1"/>
  <c r="J281" i="10"/>
  <c r="I281" i="10"/>
  <c r="L281" i="10"/>
  <c r="K281" i="10"/>
  <c r="K305" i="10"/>
  <c r="L305" i="10"/>
  <c r="O305" i="10" s="1"/>
  <c r="J305" i="10"/>
  <c r="I305" i="10"/>
  <c r="J329" i="10"/>
  <c r="I329" i="10"/>
  <c r="L329" i="10"/>
  <c r="K329" i="10"/>
  <c r="I353" i="10"/>
  <c r="L353" i="10"/>
  <c r="K353" i="10"/>
  <c r="J353" i="10"/>
  <c r="L361" i="10"/>
  <c r="K361" i="10"/>
  <c r="J361" i="10"/>
  <c r="I361" i="10"/>
  <c r="L369" i="10"/>
  <c r="O369" i="10" s="1"/>
  <c r="K369" i="10"/>
  <c r="J369" i="10"/>
  <c r="I369" i="10"/>
  <c r="K377" i="10"/>
  <c r="J377" i="10"/>
  <c r="L377" i="10"/>
  <c r="I377" i="10"/>
  <c r="K385" i="10"/>
  <c r="J385" i="10"/>
  <c r="L385" i="10"/>
  <c r="O385" i="10" s="1"/>
  <c r="I385" i="10"/>
  <c r="L393" i="10"/>
  <c r="J393" i="10"/>
  <c r="K393" i="10"/>
  <c r="I393" i="10"/>
  <c r="L401" i="10"/>
  <c r="O401" i="10" s="1"/>
  <c r="K401" i="10"/>
  <c r="J401" i="10"/>
  <c r="I401" i="10"/>
  <c r="L409" i="10"/>
  <c r="K409" i="10"/>
  <c r="J409" i="10"/>
  <c r="I409" i="10"/>
  <c r="K417" i="10"/>
  <c r="J417" i="10"/>
  <c r="L417" i="10"/>
  <c r="O417" i="10" s="1"/>
  <c r="I417" i="10"/>
  <c r="I425" i="10"/>
  <c r="L425" i="10"/>
  <c r="K425" i="10"/>
  <c r="J425" i="10"/>
  <c r="J266" i="10"/>
  <c r="L266" i="10"/>
  <c r="K266" i="10"/>
  <c r="I266" i="10"/>
  <c r="L274" i="10"/>
  <c r="O274" i="10" s="1"/>
  <c r="I274" i="10"/>
  <c r="K274" i="10"/>
  <c r="J274" i="10"/>
  <c r="L282" i="10"/>
  <c r="K282" i="10"/>
  <c r="J282" i="10"/>
  <c r="I282" i="10"/>
  <c r="L290" i="10"/>
  <c r="O290" i="10" s="1"/>
  <c r="K290" i="10"/>
  <c r="J290" i="10"/>
  <c r="I290" i="10"/>
  <c r="I298" i="10"/>
  <c r="L298" i="10"/>
  <c r="K298" i="10"/>
  <c r="J298" i="10"/>
  <c r="J306" i="10"/>
  <c r="I306" i="10"/>
  <c r="L306" i="10"/>
  <c r="K306" i="10"/>
  <c r="I314" i="10"/>
  <c r="L314" i="10"/>
  <c r="K314" i="10"/>
  <c r="J314" i="10"/>
  <c r="I322" i="10"/>
  <c r="L322" i="10"/>
  <c r="K322" i="10"/>
  <c r="J322" i="10"/>
  <c r="L330" i="10"/>
  <c r="K330" i="10"/>
  <c r="I330" i="10"/>
  <c r="J330" i="10"/>
  <c r="K338" i="10"/>
  <c r="J338" i="10"/>
  <c r="L338" i="10"/>
  <c r="I338" i="10"/>
  <c r="K346" i="10"/>
  <c r="J346" i="10"/>
  <c r="L346" i="10"/>
  <c r="I346" i="10"/>
  <c r="J354" i="10"/>
  <c r="I354" i="10"/>
  <c r="L354" i="10"/>
  <c r="K354" i="10"/>
  <c r="L362" i="10"/>
  <c r="K362" i="10"/>
  <c r="J362" i="10"/>
  <c r="I362" i="10"/>
  <c r="L370" i="10"/>
  <c r="K370" i="10"/>
  <c r="J370" i="10"/>
  <c r="I370" i="10"/>
  <c r="I378" i="10"/>
  <c r="O378" i="10" s="1"/>
  <c r="L378" i="10"/>
  <c r="J378" i="10"/>
  <c r="K378" i="10"/>
  <c r="I386" i="10"/>
  <c r="L386" i="10"/>
  <c r="O386" i="10" s="1"/>
  <c r="K386" i="10"/>
  <c r="J386" i="10"/>
  <c r="J394" i="10"/>
  <c r="I394" i="10"/>
  <c r="L394" i="10"/>
  <c r="K394" i="10"/>
  <c r="J402" i="10"/>
  <c r="I402" i="10"/>
  <c r="K402" i="10"/>
  <c r="L402" i="10"/>
  <c r="I410" i="10"/>
  <c r="J410" i="10"/>
  <c r="L410" i="10"/>
  <c r="O410" i="10" s="1"/>
  <c r="K410" i="10"/>
  <c r="L418" i="10"/>
  <c r="I418" i="10"/>
  <c r="J418" i="10"/>
  <c r="K418" i="10"/>
  <c r="K426" i="10"/>
  <c r="J426" i="10"/>
  <c r="L426" i="10"/>
  <c r="O426" i="10" s="1"/>
  <c r="I426" i="10"/>
  <c r="L286" i="10"/>
  <c r="K286" i="10"/>
  <c r="J286" i="10"/>
  <c r="I286" i="10"/>
  <c r="L334" i="10"/>
  <c r="K334" i="10"/>
  <c r="J334" i="10"/>
  <c r="I334" i="10"/>
  <c r="J374" i="10"/>
  <c r="L374" i="10"/>
  <c r="K374" i="10"/>
  <c r="I374" i="10"/>
  <c r="L295" i="10"/>
  <c r="I295" i="10"/>
  <c r="K295" i="10"/>
  <c r="J295" i="10"/>
  <c r="K335" i="10"/>
  <c r="I335" i="10"/>
  <c r="J335" i="10"/>
  <c r="L335" i="10"/>
  <c r="O335" i="10" s="1"/>
  <c r="L375" i="10"/>
  <c r="K375" i="10"/>
  <c r="J375" i="10"/>
  <c r="I375" i="10"/>
  <c r="K407" i="10"/>
  <c r="J407" i="10"/>
  <c r="L407" i="10"/>
  <c r="O407" i="10" s="1"/>
  <c r="I407" i="10"/>
  <c r="J304" i="10"/>
  <c r="K304" i="10"/>
  <c r="I304" i="10"/>
  <c r="L304" i="10"/>
  <c r="O304" i="10" s="1"/>
  <c r="L294" i="10"/>
  <c r="K294" i="10"/>
  <c r="J294" i="10"/>
  <c r="I294" i="10"/>
  <c r="L326" i="10"/>
  <c r="K326" i="10"/>
  <c r="J326" i="10"/>
  <c r="I326" i="10"/>
  <c r="I358" i="10"/>
  <c r="L358" i="10"/>
  <c r="O358" i="10" s="1"/>
  <c r="K358" i="10"/>
  <c r="J358" i="10"/>
  <c r="L279" i="10"/>
  <c r="I279" i="10"/>
  <c r="K279" i="10"/>
  <c r="J279" i="10"/>
  <c r="L311" i="10"/>
  <c r="K311" i="10"/>
  <c r="J311" i="10"/>
  <c r="I311" i="10"/>
  <c r="L343" i="10"/>
  <c r="I343" i="10"/>
  <c r="K343" i="10"/>
  <c r="J343" i="10"/>
  <c r="I367" i="10"/>
  <c r="J367" i="10"/>
  <c r="K367" i="10"/>
  <c r="L367" i="10"/>
  <c r="O367" i="10" s="1"/>
  <c r="I399" i="10"/>
  <c r="L399" i="10"/>
  <c r="K399" i="10"/>
  <c r="J399" i="10"/>
  <c r="I423" i="10"/>
  <c r="J423" i="10"/>
  <c r="L423" i="10"/>
  <c r="K423" i="10"/>
  <c r="J272" i="10"/>
  <c r="I272" i="10"/>
  <c r="L272" i="10"/>
  <c r="O272" i="10" s="1"/>
  <c r="K272" i="10"/>
  <c r="K296" i="10"/>
  <c r="L296" i="10"/>
  <c r="O296" i="10" s="1"/>
  <c r="J296" i="10"/>
  <c r="I296" i="10"/>
  <c r="L336" i="10"/>
  <c r="I336" i="10"/>
  <c r="K336" i="10"/>
  <c r="J336" i="10"/>
  <c r="K265" i="10"/>
  <c r="L265" i="10"/>
  <c r="O265" i="10" s="1"/>
  <c r="I265" i="10"/>
  <c r="J265" i="10"/>
  <c r="J289" i="10"/>
  <c r="I289" i="10"/>
  <c r="L289" i="10"/>
  <c r="O289" i="10" s="1"/>
  <c r="K289" i="10"/>
  <c r="K313" i="10"/>
  <c r="J313" i="10"/>
  <c r="I313" i="10"/>
  <c r="L313" i="10"/>
  <c r="I337" i="10"/>
  <c r="J337" i="10"/>
  <c r="K337" i="10"/>
  <c r="L337" i="10"/>
  <c r="I267" i="10"/>
  <c r="L267" i="10"/>
  <c r="O267" i="10" s="1"/>
  <c r="K267" i="10"/>
  <c r="J267" i="10"/>
  <c r="L283" i="10"/>
  <c r="I283" i="10"/>
  <c r="J283" i="10"/>
  <c r="K283" i="10"/>
  <c r="J299" i="10"/>
  <c r="I299" i="10"/>
  <c r="K299" i="10"/>
  <c r="L299" i="10"/>
  <c r="O299" i="10" s="1"/>
  <c r="J315" i="10"/>
  <c r="I315" i="10"/>
  <c r="L315" i="10"/>
  <c r="K315" i="10"/>
  <c r="I323" i="10"/>
  <c r="L323" i="10"/>
  <c r="O323" i="10" s="1"/>
  <c r="K323" i="10"/>
  <c r="J323" i="10"/>
  <c r="K331" i="10"/>
  <c r="L331" i="10"/>
  <c r="J331" i="10"/>
  <c r="I331" i="10"/>
  <c r="L347" i="10"/>
  <c r="K347" i="10"/>
  <c r="J347" i="10"/>
  <c r="I347" i="10"/>
  <c r="I363" i="10"/>
  <c r="L363" i="10"/>
  <c r="J363" i="10"/>
  <c r="K363" i="10"/>
  <c r="K379" i="10"/>
  <c r="L379" i="10"/>
  <c r="J379" i="10"/>
  <c r="I379" i="10"/>
  <c r="I387" i="10"/>
  <c r="L387" i="10"/>
  <c r="K387" i="10"/>
  <c r="J387" i="10"/>
  <c r="I403" i="10"/>
  <c r="L403" i="10"/>
  <c r="K403" i="10"/>
  <c r="J403" i="10"/>
  <c r="J419" i="10"/>
  <c r="I419" i="10"/>
  <c r="L419" i="10"/>
  <c r="O419" i="10" s="1"/>
  <c r="K419" i="10"/>
  <c r="K260" i="10"/>
  <c r="L260" i="10"/>
  <c r="O260" i="10" s="1"/>
  <c r="I260" i="10"/>
  <c r="J260" i="10"/>
  <c r="J276" i="10"/>
  <c r="I276" i="10"/>
  <c r="L276" i="10"/>
  <c r="O276" i="10" s="1"/>
  <c r="K276" i="10"/>
  <c r="K292" i="10"/>
  <c r="L292" i="10"/>
  <c r="J292" i="10"/>
  <c r="I292" i="10"/>
  <c r="L300" i="10"/>
  <c r="O300" i="10" s="1"/>
  <c r="I300" i="10"/>
  <c r="K300" i="10"/>
  <c r="J300" i="10"/>
  <c r="L308" i="10"/>
  <c r="K308" i="10"/>
  <c r="J308" i="10"/>
  <c r="I308" i="10"/>
  <c r="I324" i="10"/>
  <c r="L324" i="10"/>
  <c r="K324" i="10"/>
  <c r="J324" i="10"/>
  <c r="I332" i="10"/>
  <c r="L332" i="10"/>
  <c r="K332" i="10"/>
  <c r="J332" i="10"/>
  <c r="L340" i="10"/>
  <c r="O340" i="10" s="1"/>
  <c r="K340" i="10"/>
  <c r="J340" i="10"/>
  <c r="I340" i="10"/>
  <c r="K348" i="10"/>
  <c r="I348" i="10"/>
  <c r="J348" i="10"/>
  <c r="L348" i="10"/>
  <c r="O348" i="10" s="1"/>
  <c r="L356" i="10"/>
  <c r="K356" i="10"/>
  <c r="I356" i="10"/>
  <c r="J356" i="10"/>
  <c r="K364" i="10"/>
  <c r="J364" i="10"/>
  <c r="I364" i="10"/>
  <c r="L364" i="10"/>
  <c r="J372" i="10"/>
  <c r="I372" i="10"/>
  <c r="L372" i="10"/>
  <c r="K372" i="10"/>
  <c r="I380" i="10"/>
  <c r="J380" i="10"/>
  <c r="K380" i="10"/>
  <c r="L380" i="10"/>
  <c r="J388" i="10"/>
  <c r="I388" i="10"/>
  <c r="L388" i="10"/>
  <c r="O388" i="10" s="1"/>
  <c r="K388" i="10"/>
  <c r="K396" i="10"/>
  <c r="J396" i="10"/>
  <c r="L396" i="10"/>
  <c r="I396" i="10"/>
  <c r="K404" i="10"/>
  <c r="J404" i="10"/>
  <c r="L404" i="10"/>
  <c r="O404" i="10" s="1"/>
  <c r="I404" i="10"/>
  <c r="I412" i="10"/>
  <c r="L412" i="10"/>
  <c r="K412" i="10"/>
  <c r="J412" i="10"/>
  <c r="I420" i="10"/>
  <c r="L420" i="10"/>
  <c r="K420" i="10"/>
  <c r="J420" i="10"/>
  <c r="J428" i="10"/>
  <c r="I428" i="10"/>
  <c r="K428" i="10"/>
  <c r="L428" i="10"/>
  <c r="J270" i="10"/>
  <c r="K270" i="10"/>
  <c r="I270" i="10"/>
  <c r="O270" i="10" s="1"/>
  <c r="L270" i="10"/>
  <c r="L310" i="10"/>
  <c r="J310" i="10"/>
  <c r="I310" i="10"/>
  <c r="K310" i="10"/>
  <c r="J350" i="10"/>
  <c r="I350" i="10"/>
  <c r="L350" i="10"/>
  <c r="O350" i="10" s="1"/>
  <c r="K350" i="10"/>
  <c r="I263" i="10"/>
  <c r="L263" i="10"/>
  <c r="K263" i="10"/>
  <c r="J263" i="10"/>
  <c r="I303" i="10"/>
  <c r="L303" i="10"/>
  <c r="K303" i="10"/>
  <c r="J303" i="10"/>
  <c r="K359" i="10"/>
  <c r="J359" i="10"/>
  <c r="I359" i="10"/>
  <c r="L359" i="10"/>
  <c r="K280" i="10"/>
  <c r="L280" i="10"/>
  <c r="J280" i="10"/>
  <c r="I280" i="10"/>
  <c r="K312" i="10"/>
  <c r="J312" i="10"/>
  <c r="I312" i="10"/>
  <c r="L312" i="10"/>
  <c r="J344" i="10"/>
  <c r="I344" i="10"/>
  <c r="O344" i="10" s="1"/>
  <c r="K344" i="10"/>
  <c r="L344" i="10"/>
  <c r="L273" i="10"/>
  <c r="J273" i="10"/>
  <c r="K273" i="10"/>
  <c r="I273" i="10"/>
  <c r="J297" i="10"/>
  <c r="I297" i="10"/>
  <c r="L297" i="10"/>
  <c r="O297" i="10" s="1"/>
  <c r="K297" i="10"/>
  <c r="K321" i="10"/>
  <c r="L321" i="10"/>
  <c r="J321" i="10"/>
  <c r="I321" i="10"/>
  <c r="I345" i="10"/>
  <c r="L345" i="10"/>
  <c r="K345" i="10"/>
  <c r="J345" i="10"/>
  <c r="K275" i="10"/>
  <c r="L275" i="10"/>
  <c r="J275" i="10"/>
  <c r="I275" i="10"/>
  <c r="L291" i="10"/>
  <c r="I291" i="10"/>
  <c r="J291" i="10"/>
  <c r="K291" i="10"/>
  <c r="I307" i="10"/>
  <c r="L307" i="10"/>
  <c r="J307" i="10"/>
  <c r="K307" i="10"/>
  <c r="L339" i="10"/>
  <c r="K339" i="10"/>
  <c r="J339" i="10"/>
  <c r="I339" i="10"/>
  <c r="L355" i="10"/>
  <c r="K355" i="10"/>
  <c r="J355" i="10"/>
  <c r="I355" i="10"/>
  <c r="J371" i="10"/>
  <c r="I371" i="10"/>
  <c r="K371" i="10"/>
  <c r="L371" i="10"/>
  <c r="L395" i="10"/>
  <c r="O395" i="10" s="1"/>
  <c r="K395" i="10"/>
  <c r="J395" i="10"/>
  <c r="I395" i="10"/>
  <c r="K411" i="10"/>
  <c r="J411" i="10"/>
  <c r="I411" i="10"/>
  <c r="L411" i="10"/>
  <c r="L427" i="10"/>
  <c r="K427" i="10"/>
  <c r="J427" i="10"/>
  <c r="I427" i="10"/>
  <c r="K268" i="10"/>
  <c r="I268" i="10"/>
  <c r="J268" i="10"/>
  <c r="L268" i="10"/>
  <c r="O268" i="10" s="1"/>
  <c r="K284" i="10"/>
  <c r="L284" i="10"/>
  <c r="J284" i="10"/>
  <c r="I284" i="10"/>
  <c r="L316" i="10"/>
  <c r="K316" i="10"/>
  <c r="J316" i="10"/>
  <c r="I316" i="10"/>
  <c r="L261" i="10"/>
  <c r="I261" i="10"/>
  <c r="K261" i="10"/>
  <c r="J261" i="10"/>
  <c r="K269" i="10"/>
  <c r="L269" i="10"/>
  <c r="J269" i="10"/>
  <c r="I269" i="10"/>
  <c r="K277" i="10"/>
  <c r="J277" i="10"/>
  <c r="I277" i="10"/>
  <c r="L277" i="10"/>
  <c r="J285" i="10"/>
  <c r="I285" i="10"/>
  <c r="L285" i="10"/>
  <c r="K285" i="10"/>
  <c r="J293" i="10"/>
  <c r="I293" i="10"/>
  <c r="L293" i="10"/>
  <c r="K293" i="10"/>
  <c r="L301" i="10"/>
  <c r="K301" i="10"/>
  <c r="J301" i="10"/>
  <c r="I301" i="10"/>
  <c r="K309" i="10"/>
  <c r="J309" i="10"/>
  <c r="I309" i="10"/>
  <c r="L309" i="10"/>
  <c r="O309" i="10" s="1"/>
  <c r="J317" i="10"/>
  <c r="L317" i="10"/>
  <c r="O317" i="10" s="1"/>
  <c r="K317" i="10"/>
  <c r="I317" i="10"/>
  <c r="J325" i="10"/>
  <c r="I325" i="10"/>
  <c r="L325" i="10"/>
  <c r="O325" i="10" s="1"/>
  <c r="K325" i="10"/>
  <c r="J333" i="10"/>
  <c r="I333" i="10"/>
  <c r="L333" i="10"/>
  <c r="O333" i="10" s="1"/>
  <c r="K333" i="10"/>
  <c r="I341" i="10"/>
  <c r="K341" i="10"/>
  <c r="J341" i="10"/>
  <c r="L341" i="10"/>
  <c r="O341" i="10" s="1"/>
  <c r="K349" i="10"/>
  <c r="I349" i="10"/>
  <c r="J349" i="10"/>
  <c r="L349" i="10"/>
  <c r="K357" i="10"/>
  <c r="J357" i="10"/>
  <c r="I357" i="10"/>
  <c r="L357" i="10"/>
  <c r="L365" i="10"/>
  <c r="K365" i="10"/>
  <c r="J365" i="10"/>
  <c r="I365" i="10"/>
  <c r="L373" i="10"/>
  <c r="K373" i="10"/>
  <c r="J373" i="10"/>
  <c r="I373" i="10"/>
  <c r="K381" i="10"/>
  <c r="J381" i="10"/>
  <c r="I381" i="10"/>
  <c r="L381" i="10"/>
  <c r="L389" i="10"/>
  <c r="I389" i="10"/>
  <c r="J389" i="10"/>
  <c r="K389" i="10"/>
  <c r="L397" i="10"/>
  <c r="I397" i="10"/>
  <c r="K397" i="10"/>
  <c r="J397" i="10"/>
  <c r="L405" i="10"/>
  <c r="K405" i="10"/>
  <c r="J405" i="10"/>
  <c r="I405" i="10"/>
  <c r="K413" i="10"/>
  <c r="J413" i="10"/>
  <c r="L413" i="10"/>
  <c r="O413" i="10" s="1"/>
  <c r="I413" i="10"/>
  <c r="K421" i="10"/>
  <c r="J421" i="10"/>
  <c r="L421" i="10"/>
  <c r="I421" i="10"/>
  <c r="K429" i="10"/>
  <c r="J429" i="10"/>
  <c r="L429" i="10"/>
  <c r="O429" i="10" s="1"/>
  <c r="I429" i="10"/>
  <c r="I382" i="10"/>
  <c r="L382" i="10"/>
  <c r="O382" i="10" s="1"/>
  <c r="J382" i="10"/>
  <c r="K382" i="10"/>
  <c r="J390" i="10"/>
  <c r="I390" i="10"/>
  <c r="K390" i="10"/>
  <c r="L390" i="10"/>
  <c r="J398" i="10"/>
  <c r="I398" i="10"/>
  <c r="K398" i="10"/>
  <c r="L398" i="10"/>
  <c r="I406" i="10"/>
  <c r="L406" i="10"/>
  <c r="O406" i="10" s="1"/>
  <c r="K406" i="10"/>
  <c r="J406" i="10"/>
  <c r="L414" i="10"/>
  <c r="K414" i="10"/>
  <c r="I414" i="10"/>
  <c r="J414" i="10"/>
  <c r="L422" i="10"/>
  <c r="O422" i="10" s="1"/>
  <c r="K422" i="10"/>
  <c r="J422" i="10"/>
  <c r="I422" i="10"/>
  <c r="J430" i="10"/>
  <c r="I430" i="10"/>
  <c r="L430" i="10"/>
  <c r="K430" i="10"/>
  <c r="O421" i="10" l="1"/>
  <c r="O315" i="10"/>
  <c r="O336" i="10"/>
  <c r="X336" i="10" s="1"/>
  <c r="O279" i="10"/>
  <c r="X279" i="10" s="1"/>
  <c r="O295" i="10"/>
  <c r="S295" i="10" s="1"/>
  <c r="O330" i="10"/>
  <c r="O306" i="10"/>
  <c r="O377" i="10"/>
  <c r="O424" i="10"/>
  <c r="O342" i="10"/>
  <c r="O370" i="10"/>
  <c r="O430" i="10"/>
  <c r="O261" i="10"/>
  <c r="O427" i="10"/>
  <c r="O310" i="10"/>
  <c r="O412" i="10"/>
  <c r="O331" i="10"/>
  <c r="O346" i="10"/>
  <c r="S346" i="10" s="1"/>
  <c r="O282" i="10"/>
  <c r="O327" i="10"/>
  <c r="O318" i="10"/>
  <c r="O271" i="10"/>
  <c r="O302" i="10"/>
  <c r="O311" i="10"/>
  <c r="O389" i="10"/>
  <c r="O355" i="10"/>
  <c r="O308" i="10"/>
  <c r="O275" i="10"/>
  <c r="O391" i="10"/>
  <c r="O285" i="10"/>
  <c r="X285" i="10" s="1"/>
  <c r="O307" i="10"/>
  <c r="X307" i="10" s="1"/>
  <c r="O372" i="10"/>
  <c r="O326" i="10"/>
  <c r="O375" i="10"/>
  <c r="O334" i="10"/>
  <c r="O314" i="10"/>
  <c r="X314" i="10" s="1"/>
  <c r="O278" i="10"/>
  <c r="X404" i="10"/>
  <c r="S404" i="10"/>
  <c r="S296" i="10"/>
  <c r="X296" i="10"/>
  <c r="S358" i="10"/>
  <c r="X358" i="10"/>
  <c r="X326" i="10"/>
  <c r="S326" i="10"/>
  <c r="X304" i="10"/>
  <c r="S304" i="10"/>
  <c r="S407" i="10"/>
  <c r="X407" i="10"/>
  <c r="X375" i="10"/>
  <c r="S375" i="10"/>
  <c r="S334" i="10"/>
  <c r="X334" i="10"/>
  <c r="X426" i="10"/>
  <c r="S426" i="10"/>
  <c r="X386" i="10"/>
  <c r="S386" i="10"/>
  <c r="X378" i="10"/>
  <c r="S378" i="10"/>
  <c r="S314" i="10"/>
  <c r="O361" i="10"/>
  <c r="S278" i="10"/>
  <c r="O376" i="10"/>
  <c r="O414" i="10"/>
  <c r="O398" i="10"/>
  <c r="O357" i="10"/>
  <c r="X317" i="10"/>
  <c r="S317" i="10"/>
  <c r="O359" i="10"/>
  <c r="O263" i="10"/>
  <c r="O380" i="10"/>
  <c r="S348" i="10"/>
  <c r="X348" i="10"/>
  <c r="O332" i="10"/>
  <c r="O403" i="10"/>
  <c r="O347" i="10"/>
  <c r="X335" i="10"/>
  <c r="S335" i="10"/>
  <c r="O418" i="10"/>
  <c r="O402" i="10"/>
  <c r="O394" i="10"/>
  <c r="O322" i="10"/>
  <c r="O425" i="10"/>
  <c r="O264" i="10"/>
  <c r="X366" i="10"/>
  <c r="S366" i="10"/>
  <c r="O392" i="10"/>
  <c r="O360" i="10"/>
  <c r="X352" i="10"/>
  <c r="S352" i="10"/>
  <c r="X270" i="10"/>
  <c r="S270" i="10"/>
  <c r="X372" i="10"/>
  <c r="S372" i="10"/>
  <c r="X419" i="10"/>
  <c r="S419" i="10"/>
  <c r="S421" i="10"/>
  <c r="X421" i="10"/>
  <c r="O405" i="10"/>
  <c r="O373" i="10"/>
  <c r="O293" i="10"/>
  <c r="S395" i="10"/>
  <c r="X395" i="10"/>
  <c r="O345" i="10"/>
  <c r="X344" i="10"/>
  <c r="S344" i="10"/>
  <c r="X315" i="10"/>
  <c r="S315" i="10"/>
  <c r="O423" i="10"/>
  <c r="S279" i="10"/>
  <c r="S330" i="10"/>
  <c r="X330" i="10"/>
  <c r="S306" i="10"/>
  <c r="X306" i="10"/>
  <c r="S290" i="10"/>
  <c r="X290" i="10"/>
  <c r="O393" i="10"/>
  <c r="S377" i="10"/>
  <c r="X377" i="10"/>
  <c r="O329" i="10"/>
  <c r="X305" i="10"/>
  <c r="S305" i="10"/>
  <c r="X424" i="10"/>
  <c r="S424" i="10"/>
  <c r="O320" i="10"/>
  <c r="O351" i="10"/>
  <c r="X342" i="10"/>
  <c r="S342" i="10"/>
  <c r="S422" i="10"/>
  <c r="X422" i="10"/>
  <c r="S268" i="10"/>
  <c r="X268" i="10"/>
  <c r="O371" i="10"/>
  <c r="O339" i="10"/>
  <c r="O303" i="10"/>
  <c r="X340" i="10"/>
  <c r="S340" i="10"/>
  <c r="O379" i="10"/>
  <c r="O363" i="10"/>
  <c r="O399" i="10"/>
  <c r="O338" i="10"/>
  <c r="S401" i="10"/>
  <c r="X401" i="10"/>
  <c r="S328" i="10"/>
  <c r="X328" i="10"/>
  <c r="O416" i="10"/>
  <c r="X413" i="10"/>
  <c r="S413" i="10"/>
  <c r="O316" i="10"/>
  <c r="X350" i="10"/>
  <c r="S350" i="10"/>
  <c r="X388" i="10"/>
  <c r="S388" i="10"/>
  <c r="S300" i="10"/>
  <c r="X300" i="10"/>
  <c r="X276" i="10"/>
  <c r="S276" i="10"/>
  <c r="S260" i="10"/>
  <c r="X260" i="10"/>
  <c r="X289" i="10"/>
  <c r="S289" i="10"/>
  <c r="S265" i="10"/>
  <c r="X265" i="10"/>
  <c r="X272" i="10"/>
  <c r="S272" i="10"/>
  <c r="S311" i="10"/>
  <c r="X311" i="10"/>
  <c r="X410" i="10"/>
  <c r="S410" i="10"/>
  <c r="S370" i="10"/>
  <c r="X370" i="10"/>
  <c r="O298" i="10"/>
  <c r="S274" i="10"/>
  <c r="X274" i="10"/>
  <c r="X417" i="10"/>
  <c r="S417" i="10"/>
  <c r="S385" i="10"/>
  <c r="X385" i="10"/>
  <c r="X369" i="10"/>
  <c r="S369" i="10"/>
  <c r="X287" i="10"/>
  <c r="S287" i="10"/>
  <c r="S400" i="10"/>
  <c r="X400" i="10"/>
  <c r="X368" i="10"/>
  <c r="S368" i="10"/>
  <c r="S391" i="10"/>
  <c r="X391" i="10"/>
  <c r="S319" i="10"/>
  <c r="X319" i="10"/>
  <c r="O262" i="10"/>
  <c r="S382" i="10"/>
  <c r="X382" i="10"/>
  <c r="S429" i="10"/>
  <c r="X429" i="10"/>
  <c r="S297" i="10"/>
  <c r="X297" i="10"/>
  <c r="X333" i="10"/>
  <c r="S333" i="10"/>
  <c r="S309" i="10"/>
  <c r="X309" i="10"/>
  <c r="X427" i="10"/>
  <c r="S427" i="10"/>
  <c r="X310" i="10"/>
  <c r="S310" i="10"/>
  <c r="S323" i="10"/>
  <c r="X323" i="10"/>
  <c r="S302" i="10"/>
  <c r="X302" i="10"/>
  <c r="O283" i="10"/>
  <c r="O313" i="10"/>
  <c r="O294" i="10"/>
  <c r="O286" i="10"/>
  <c r="O409" i="10"/>
  <c r="O281" i="10"/>
  <c r="O383" i="10"/>
  <c r="O288" i="10"/>
  <c r="O431" i="10"/>
  <c r="X325" i="10"/>
  <c r="S325" i="10"/>
  <c r="S275" i="10"/>
  <c r="X275" i="10"/>
  <c r="X430" i="10"/>
  <c r="S430" i="10"/>
  <c r="X406" i="10"/>
  <c r="S406" i="10"/>
  <c r="S341" i="10"/>
  <c r="X341" i="10"/>
  <c r="O277" i="10"/>
  <c r="X261" i="10"/>
  <c r="S261" i="10"/>
  <c r="O428" i="10"/>
  <c r="S412" i="10"/>
  <c r="X412" i="10"/>
  <c r="O364" i="10"/>
  <c r="X331" i="10"/>
  <c r="S331" i="10"/>
  <c r="X299" i="10"/>
  <c r="S299" i="10"/>
  <c r="X267" i="10"/>
  <c r="S267" i="10"/>
  <c r="X367" i="10"/>
  <c r="S367" i="10"/>
  <c r="X346" i="10"/>
  <c r="S282" i="10"/>
  <c r="X282" i="10"/>
  <c r="S327" i="10"/>
  <c r="X327" i="10"/>
  <c r="X318" i="10"/>
  <c r="S318" i="10"/>
  <c r="S271" i="10"/>
  <c r="X271" i="10"/>
  <c r="X389" i="10"/>
  <c r="S389" i="10"/>
  <c r="O269" i="10"/>
  <c r="S355" i="10"/>
  <c r="X355" i="10"/>
  <c r="O291" i="10"/>
  <c r="O273" i="10"/>
  <c r="O280" i="10"/>
  <c r="O396" i="10"/>
  <c r="O324" i="10"/>
  <c r="X308" i="10"/>
  <c r="S308" i="10"/>
  <c r="O387" i="10"/>
  <c r="O390" i="10"/>
  <c r="O397" i="10"/>
  <c r="O381" i="10"/>
  <c r="O365" i="10"/>
  <c r="O349" i="10"/>
  <c r="O301" i="10"/>
  <c r="O284" i="10"/>
  <c r="O411" i="10"/>
  <c r="O321" i="10"/>
  <c r="O312" i="10"/>
  <c r="O420" i="10"/>
  <c r="O356" i="10"/>
  <c r="O292" i="10"/>
  <c r="O337" i="10"/>
  <c r="O343" i="10"/>
  <c r="O374" i="10"/>
  <c r="O362" i="10"/>
  <c r="O354" i="10"/>
  <c r="O266" i="10"/>
  <c r="O353" i="10"/>
  <c r="O415" i="10"/>
  <c r="O408" i="10"/>
  <c r="O384" i="10"/>
  <c r="S307" i="10" l="1"/>
  <c r="S336" i="10"/>
  <c r="S285" i="10"/>
  <c r="X295" i="10"/>
  <c r="X278" i="10"/>
  <c r="S384" i="10"/>
  <c r="X384" i="10"/>
  <c r="X381" i="10"/>
  <c r="S381" i="10"/>
  <c r="X280" i="10"/>
  <c r="S280" i="10"/>
  <c r="S409" i="10"/>
  <c r="X409" i="10"/>
  <c r="X397" i="10"/>
  <c r="S397" i="10"/>
  <c r="S354" i="10"/>
  <c r="X354" i="10"/>
  <c r="X324" i="10"/>
  <c r="S324" i="10"/>
  <c r="X363" i="10"/>
  <c r="S363" i="10"/>
  <c r="X351" i="10"/>
  <c r="S351" i="10"/>
  <c r="S345" i="10"/>
  <c r="X345" i="10"/>
  <c r="X392" i="10"/>
  <c r="S392" i="10"/>
  <c r="S380" i="10"/>
  <c r="X380" i="10"/>
  <c r="X266" i="10"/>
  <c r="S266" i="10"/>
  <c r="S394" i="10"/>
  <c r="X394" i="10"/>
  <c r="X337" i="10"/>
  <c r="S337" i="10"/>
  <c r="X303" i="10"/>
  <c r="S303" i="10"/>
  <c r="S402" i="10"/>
  <c r="X402" i="10"/>
  <c r="S374" i="10"/>
  <c r="X374" i="10"/>
  <c r="X420" i="10"/>
  <c r="S420" i="10"/>
  <c r="S396" i="10"/>
  <c r="X396" i="10"/>
  <c r="X273" i="10"/>
  <c r="S273" i="10"/>
  <c r="X294" i="10"/>
  <c r="S294" i="10"/>
  <c r="S313" i="10"/>
  <c r="X313" i="10"/>
  <c r="S262" i="10"/>
  <c r="X262" i="10"/>
  <c r="S298" i="10"/>
  <c r="X298" i="10"/>
  <c r="S338" i="10"/>
  <c r="X338" i="10"/>
  <c r="S423" i="10"/>
  <c r="X423" i="10"/>
  <c r="X405" i="10"/>
  <c r="S405" i="10"/>
  <c r="X425" i="10"/>
  <c r="S425" i="10"/>
  <c r="S418" i="10"/>
  <c r="X418" i="10"/>
  <c r="X347" i="10"/>
  <c r="S347" i="10"/>
  <c r="X332" i="10"/>
  <c r="S332" i="10"/>
  <c r="X411" i="10"/>
  <c r="S411" i="10"/>
  <c r="X373" i="10"/>
  <c r="S373" i="10"/>
  <c r="S393" i="10"/>
  <c r="X393" i="10"/>
  <c r="X292" i="10"/>
  <c r="S292" i="10"/>
  <c r="S301" i="10"/>
  <c r="X301" i="10"/>
  <c r="S390" i="10"/>
  <c r="X390" i="10"/>
  <c r="X269" i="10"/>
  <c r="S269" i="10"/>
  <c r="S431" i="10"/>
  <c r="X431" i="10"/>
  <c r="X283" i="10"/>
  <c r="S283" i="10"/>
  <c r="S316" i="10"/>
  <c r="X316" i="10"/>
  <c r="S416" i="10"/>
  <c r="X416" i="10"/>
  <c r="S329" i="10"/>
  <c r="X329" i="10"/>
  <c r="X322" i="10"/>
  <c r="S322" i="10"/>
  <c r="X376" i="10"/>
  <c r="S376" i="10"/>
  <c r="S379" i="10"/>
  <c r="X379" i="10"/>
  <c r="X408" i="10"/>
  <c r="S408" i="10"/>
  <c r="S284" i="10"/>
  <c r="X284" i="10"/>
  <c r="X415" i="10"/>
  <c r="S415" i="10"/>
  <c r="S288" i="10"/>
  <c r="X288" i="10"/>
  <c r="S399" i="10"/>
  <c r="X399" i="10"/>
  <c r="S398" i="10"/>
  <c r="X398" i="10"/>
  <c r="S362" i="10"/>
  <c r="X362" i="10"/>
  <c r="X312" i="10"/>
  <c r="S312" i="10"/>
  <c r="S349" i="10"/>
  <c r="X349" i="10"/>
  <c r="S387" i="10"/>
  <c r="X387" i="10"/>
  <c r="S291" i="10"/>
  <c r="X291" i="10"/>
  <c r="S277" i="10"/>
  <c r="X277" i="10"/>
  <c r="S281" i="10"/>
  <c r="X281" i="10"/>
  <c r="S320" i="10"/>
  <c r="X320" i="10"/>
  <c r="S293" i="10"/>
  <c r="X293" i="10"/>
  <c r="S264" i="10"/>
  <c r="X264" i="10"/>
  <c r="X403" i="10"/>
  <c r="S403" i="10"/>
  <c r="X359" i="10"/>
  <c r="S359" i="10"/>
  <c r="S357" i="10"/>
  <c r="X357" i="10"/>
  <c r="S414" i="10"/>
  <c r="X414" i="10"/>
  <c r="S361" i="10"/>
  <c r="X361" i="10"/>
  <c r="S371" i="10"/>
  <c r="X371" i="10"/>
  <c r="S364" i="10"/>
  <c r="X364" i="10"/>
  <c r="X428" i="10"/>
  <c r="S428" i="10"/>
  <c r="X383" i="10"/>
  <c r="S383" i="10"/>
  <c r="S263" i="10"/>
  <c r="X263" i="10"/>
  <c r="S353" i="10"/>
  <c r="X353" i="10"/>
  <c r="X343" i="10"/>
  <c r="S343" i="10"/>
  <c r="X356" i="10"/>
  <c r="S356" i="10"/>
  <c r="X321" i="10"/>
  <c r="S321" i="10"/>
  <c r="X365" i="10"/>
  <c r="S365" i="10"/>
  <c r="X286" i="10"/>
  <c r="S286" i="10"/>
  <c r="X339" i="10"/>
  <c r="S339" i="10"/>
  <c r="S360" i="10"/>
  <c r="X360" i="10"/>
  <c r="E42" i="5" l="1"/>
  <c r="E42" i="50" l="1"/>
  <c r="E42" i="118"/>
  <c r="E42" i="117"/>
  <c r="E42" i="102"/>
  <c r="E42" i="130"/>
  <c r="E42" i="101"/>
  <c r="E42" i="129"/>
  <c r="E42" i="100"/>
  <c r="E42" i="128"/>
  <c r="E42" i="91"/>
  <c r="E42" i="119"/>
  <c r="E42" i="92"/>
  <c r="E42" i="120"/>
  <c r="E42" i="93"/>
  <c r="E42" i="121"/>
  <c r="E42" i="97"/>
  <c r="E42" i="125"/>
  <c r="E42" i="95"/>
  <c r="E42" i="123"/>
  <c r="E42" i="94"/>
  <c r="E42" i="122"/>
  <c r="E42" i="98"/>
  <c r="E42" i="126"/>
  <c r="E42" i="99"/>
  <c r="E42" i="127"/>
  <c r="E42" i="96"/>
  <c r="E42" i="124"/>
  <c r="E42" i="104" l="1"/>
  <c r="E42" i="103"/>
  <c r="E42" i="109"/>
  <c r="E42" i="114"/>
  <c r="E42" i="116"/>
  <c r="E42" i="115"/>
  <c r="E42" i="108"/>
  <c r="E42" i="105"/>
  <c r="E42" i="113"/>
  <c r="E42" i="111"/>
  <c r="E42" i="106"/>
  <c r="E42" i="112"/>
  <c r="E42" i="107"/>
  <c r="E42" i="110"/>
  <c r="D7" i="16"/>
  <c r="D8" i="16"/>
  <c r="D6" i="16"/>
  <c r="D11" i="4"/>
  <c r="E24" i="5" s="1"/>
  <c r="D10" i="4"/>
  <c r="E23" i="5" s="1"/>
  <c r="D9" i="4"/>
  <c r="E44" i="5" l="1"/>
  <c r="E44" i="112"/>
  <c r="E44" i="127"/>
  <c r="E44" i="110"/>
  <c r="E44" i="117"/>
  <c r="E44" i="122"/>
  <c r="E44" i="115"/>
  <c r="E44" i="119"/>
  <c r="E44" i="101"/>
  <c r="E44" i="107"/>
  <c r="E44" i="98"/>
  <c r="E44" i="124"/>
  <c r="E44" i="91"/>
  <c r="E44" i="116"/>
  <c r="E44" i="105"/>
  <c r="E44" i="92"/>
  <c r="E44" i="93"/>
  <c r="E44" i="121"/>
  <c r="E44" i="99"/>
  <c r="E44" i="95"/>
  <c r="E44" i="118"/>
  <c r="E44" i="120"/>
  <c r="E44" i="126"/>
  <c r="E44" i="103"/>
  <c r="E44" i="125"/>
  <c r="E44" i="100"/>
  <c r="E44" i="50"/>
  <c r="E44" i="129"/>
  <c r="E44" i="123"/>
  <c r="E44" i="96"/>
  <c r="E44" i="106"/>
  <c r="E44" i="130"/>
  <c r="E44" i="108"/>
  <c r="E44" i="109"/>
  <c r="E44" i="102"/>
  <c r="E44" i="113"/>
  <c r="E44" i="111"/>
  <c r="E44" i="97"/>
  <c r="E44" i="128"/>
  <c r="E44" i="104"/>
  <c r="E44" i="94"/>
  <c r="E44" i="114"/>
  <c r="E41" i="5"/>
  <c r="E41" i="125"/>
  <c r="E41" i="115"/>
  <c r="E41" i="101"/>
  <c r="E41" i="112"/>
  <c r="E41" i="108"/>
  <c r="E41" i="106"/>
  <c r="E41" i="121"/>
  <c r="E41" i="124"/>
  <c r="E41" i="95"/>
  <c r="E41" i="92"/>
  <c r="E41" i="110"/>
  <c r="E41" i="99"/>
  <c r="E41" i="50"/>
  <c r="E41" i="118"/>
  <c r="E41" i="123"/>
  <c r="E41" i="113"/>
  <c r="E41" i="116"/>
  <c r="E41" i="109"/>
  <c r="E41" i="128"/>
  <c r="E41" i="119"/>
  <c r="E41" i="103"/>
  <c r="E41" i="98"/>
  <c r="E41" i="107"/>
  <c r="E41" i="104"/>
  <c r="E41" i="94"/>
  <c r="E41" i="93"/>
  <c r="E41" i="120"/>
  <c r="E41" i="129"/>
  <c r="E41" i="127"/>
  <c r="E41" i="117"/>
  <c r="E41" i="100"/>
  <c r="E41" i="130"/>
  <c r="E41" i="96"/>
  <c r="E41" i="122"/>
  <c r="E41" i="91"/>
  <c r="E41" i="105"/>
  <c r="E41" i="102"/>
  <c r="E41" i="97"/>
  <c r="E41" i="114"/>
  <c r="E41" i="111"/>
  <c r="E41" i="126"/>
  <c r="E43" i="5"/>
  <c r="E43" i="98"/>
  <c r="E43" i="124"/>
  <c r="E43" i="127"/>
  <c r="E43" i="110"/>
  <c r="E43" i="117"/>
  <c r="E43" i="122"/>
  <c r="E43" i="115"/>
  <c r="E43" i="119"/>
  <c r="E43" i="101"/>
  <c r="E43" i="107"/>
  <c r="E43" i="118"/>
  <c r="E43" i="120"/>
  <c r="E43" i="112"/>
  <c r="E43" i="91"/>
  <c r="E43" i="116"/>
  <c r="E43" i="105"/>
  <c r="E43" i="92"/>
  <c r="E43" i="93"/>
  <c r="E43" i="121"/>
  <c r="E43" i="99"/>
  <c r="E43" i="95"/>
  <c r="E43" i="96"/>
  <c r="E43" i="106"/>
  <c r="E43" i="130"/>
  <c r="E43" i="126"/>
  <c r="E43" i="103"/>
  <c r="E43" i="125"/>
  <c r="E43" i="100"/>
  <c r="E43" i="50"/>
  <c r="E43" i="129"/>
  <c r="E43" i="123"/>
  <c r="E43" i="104"/>
  <c r="E43" i="94"/>
  <c r="E43" i="114"/>
  <c r="E43" i="108"/>
  <c r="E43" i="109"/>
  <c r="E43" i="102"/>
  <c r="E43" i="113"/>
  <c r="E43" i="111"/>
  <c r="E43" i="97"/>
  <c r="E43" i="128"/>
  <c r="B456" i="22"/>
  <c r="B455" i="22"/>
  <c r="B454" i="22"/>
  <c r="B453" i="22"/>
  <c r="B452" i="22"/>
  <c r="B451" i="22"/>
  <c r="B450" i="22"/>
  <c r="B449" i="22"/>
  <c r="B448" i="22"/>
  <c r="B447" i="22"/>
  <c r="B446" i="22"/>
  <c r="B445" i="22"/>
  <c r="B444" i="22"/>
  <c r="B443" i="22"/>
  <c r="B442" i="22"/>
  <c r="B441" i="22"/>
  <c r="B440" i="22"/>
  <c r="B439" i="22"/>
  <c r="B438" i="22"/>
  <c r="B437" i="22"/>
  <c r="B436" i="22"/>
  <c r="B435" i="22"/>
  <c r="B434" i="22"/>
  <c r="B433" i="22"/>
  <c r="B432" i="22"/>
  <c r="B431" i="22"/>
  <c r="B430" i="22"/>
  <c r="B429" i="22"/>
  <c r="B428" i="22"/>
  <c r="B427" i="22"/>
  <c r="B426" i="22"/>
  <c r="B425" i="22"/>
  <c r="B424" i="22"/>
  <c r="B423" i="22"/>
  <c r="B422" i="22"/>
  <c r="B421" i="22"/>
  <c r="B420" i="22"/>
  <c r="B419" i="22"/>
  <c r="B418" i="22"/>
  <c r="B417" i="22"/>
  <c r="B416" i="22"/>
  <c r="B415" i="22"/>
  <c r="B414" i="22"/>
  <c r="B413" i="22"/>
  <c r="B412" i="22"/>
  <c r="B411" i="22"/>
  <c r="B410" i="22"/>
  <c r="B409" i="22"/>
  <c r="B408" i="22"/>
  <c r="B407" i="22"/>
  <c r="B406" i="22"/>
  <c r="B405" i="22"/>
  <c r="B404" i="22"/>
  <c r="B403" i="22"/>
  <c r="B402" i="22"/>
  <c r="B401" i="22"/>
  <c r="B400" i="22"/>
  <c r="B399" i="22"/>
  <c r="B398" i="22"/>
  <c r="B397" i="22"/>
  <c r="B396" i="22"/>
  <c r="B395" i="22"/>
  <c r="B394" i="22"/>
  <c r="B393" i="22"/>
  <c r="B392" i="22"/>
  <c r="B391" i="22"/>
  <c r="B390" i="22"/>
  <c r="B389" i="22"/>
  <c r="B388" i="22"/>
  <c r="B387" i="22"/>
  <c r="B386" i="22"/>
  <c r="B385" i="22"/>
  <c r="B384" i="22"/>
  <c r="B383" i="22"/>
  <c r="B382" i="22"/>
  <c r="B381" i="22"/>
  <c r="B380" i="22"/>
  <c r="B379" i="22"/>
  <c r="B378" i="22"/>
  <c r="B377" i="22"/>
  <c r="B376" i="22"/>
  <c r="B375" i="22"/>
  <c r="B374" i="22"/>
  <c r="B373" i="22"/>
  <c r="B372" i="22"/>
  <c r="B371" i="22"/>
  <c r="B370" i="22"/>
  <c r="B369" i="22"/>
  <c r="B368" i="22"/>
  <c r="B367" i="22"/>
  <c r="B366" i="22"/>
  <c r="B365" i="22"/>
  <c r="B364" i="22"/>
  <c r="B363" i="22"/>
  <c r="B362" i="22"/>
  <c r="B361" i="22"/>
  <c r="B360" i="22"/>
  <c r="B359" i="22"/>
  <c r="B358" i="22"/>
  <c r="B357" i="22"/>
  <c r="B356" i="22"/>
  <c r="B355" i="22"/>
  <c r="B354" i="22"/>
  <c r="B353" i="22"/>
  <c r="B352" i="22"/>
  <c r="B351" i="22"/>
  <c r="B350" i="22"/>
  <c r="B349" i="22"/>
  <c r="B348" i="22"/>
  <c r="B347" i="22"/>
  <c r="B346" i="22"/>
  <c r="B345" i="22"/>
  <c r="B344" i="22"/>
  <c r="B343" i="22"/>
  <c r="B342" i="22"/>
  <c r="B341" i="22"/>
  <c r="B340" i="22"/>
  <c r="B339" i="22"/>
  <c r="B338" i="22"/>
  <c r="B337" i="22"/>
  <c r="B336" i="22"/>
  <c r="B335" i="22"/>
  <c r="B334" i="22"/>
  <c r="B333" i="22"/>
  <c r="B332" i="22"/>
  <c r="B331" i="22"/>
  <c r="B330" i="22"/>
  <c r="B329" i="22"/>
  <c r="B328" i="22"/>
  <c r="B327" i="22"/>
  <c r="B326" i="22"/>
  <c r="B325" i="22"/>
  <c r="B324" i="22"/>
  <c r="B323" i="22"/>
  <c r="B322" i="22"/>
  <c r="B321" i="22"/>
  <c r="B320" i="22"/>
  <c r="B319" i="22"/>
  <c r="B318" i="22"/>
  <c r="B317" i="22"/>
  <c r="B316" i="22"/>
  <c r="B315" i="22"/>
  <c r="B314" i="22"/>
  <c r="B313" i="22"/>
  <c r="B312" i="22"/>
  <c r="B311" i="22"/>
  <c r="B310" i="22"/>
  <c r="B309" i="22"/>
  <c r="B308" i="22"/>
  <c r="B307" i="22"/>
  <c r="B306" i="22"/>
  <c r="B305" i="22"/>
  <c r="B304" i="22"/>
  <c r="B303" i="22"/>
  <c r="B302" i="22"/>
  <c r="B301" i="22"/>
  <c r="B300" i="22"/>
  <c r="B299" i="22"/>
  <c r="B298" i="22"/>
  <c r="B297" i="22"/>
  <c r="B296" i="22"/>
  <c r="B295" i="22"/>
  <c r="B294" i="22"/>
  <c r="B293" i="22"/>
  <c r="B292" i="22"/>
  <c r="B291" i="22"/>
  <c r="B290" i="22"/>
  <c r="B289" i="22"/>
  <c r="B288" i="22"/>
  <c r="B287" i="22"/>
  <c r="B286" i="22"/>
  <c r="B285" i="22"/>
  <c r="B284" i="22"/>
  <c r="B283" i="22"/>
  <c r="B282" i="22"/>
  <c r="B281" i="22"/>
  <c r="B280" i="22"/>
  <c r="B279" i="22"/>
  <c r="B278" i="22"/>
  <c r="B277" i="22"/>
  <c r="B276" i="22"/>
  <c r="B275" i="22"/>
  <c r="B274" i="22"/>
  <c r="B273" i="22"/>
  <c r="B272" i="22"/>
  <c r="B271" i="22"/>
  <c r="B270" i="22"/>
  <c r="B269" i="22"/>
  <c r="B268" i="22"/>
  <c r="B267" i="22"/>
  <c r="B266" i="22"/>
  <c r="B265" i="22"/>
  <c r="B264" i="22"/>
  <c r="B263" i="22"/>
  <c r="B262" i="22"/>
  <c r="B261" i="22"/>
  <c r="B260" i="22"/>
  <c r="S15" i="21"/>
  <c r="F15" i="21"/>
  <c r="S14" i="21"/>
  <c r="F14" i="21"/>
  <c r="S13" i="21"/>
  <c r="F13" i="21"/>
  <c r="J14" i="21" s="1"/>
  <c r="S12" i="21"/>
  <c r="F12" i="21"/>
  <c r="S11" i="21"/>
  <c r="F11" i="21"/>
  <c r="S10" i="21"/>
  <c r="F10" i="21"/>
  <c r="L4" i="21" s="1"/>
  <c r="S9" i="21"/>
  <c r="F9" i="21"/>
  <c r="S8" i="21"/>
  <c r="F8" i="21"/>
  <c r="S7" i="21"/>
  <c r="F7" i="21"/>
  <c r="K6" i="21" s="1"/>
  <c r="S6" i="21"/>
  <c r="F6" i="21"/>
  <c r="S5" i="21"/>
  <c r="F5" i="21"/>
  <c r="S4" i="21"/>
  <c r="F4" i="21"/>
  <c r="R263" i="22" l="1"/>
  <c r="N263" i="22"/>
  <c r="J263" i="22"/>
  <c r="Q263" i="22"/>
  <c r="M263" i="22"/>
  <c r="I263" i="22"/>
  <c r="O263" i="22"/>
  <c r="T263" i="22"/>
  <c r="Z263" i="22" s="1"/>
  <c r="AG263" i="22" s="1"/>
  <c r="L263" i="22"/>
  <c r="S263" i="22"/>
  <c r="K263" i="22"/>
  <c r="P263" i="22"/>
  <c r="Q267" i="22"/>
  <c r="M267" i="22"/>
  <c r="I267" i="22"/>
  <c r="T267" i="22"/>
  <c r="P267" i="22"/>
  <c r="L267" i="22"/>
  <c r="N267" i="22"/>
  <c r="S267" i="22"/>
  <c r="K267" i="22"/>
  <c r="R267" i="22"/>
  <c r="J267" i="22"/>
  <c r="O267" i="22"/>
  <c r="Q271" i="22"/>
  <c r="M271" i="22"/>
  <c r="I271" i="22"/>
  <c r="T271" i="22"/>
  <c r="P271" i="22"/>
  <c r="L271" i="22"/>
  <c r="N271" i="22"/>
  <c r="S271" i="22"/>
  <c r="Y271" i="22" s="1"/>
  <c r="AF271" i="22" s="1"/>
  <c r="K271" i="22"/>
  <c r="R271" i="22"/>
  <c r="J271" i="22"/>
  <c r="O271" i="22"/>
  <c r="Q275" i="22"/>
  <c r="M275" i="22"/>
  <c r="I275" i="22"/>
  <c r="P275" i="22"/>
  <c r="K275" i="22"/>
  <c r="T275" i="22"/>
  <c r="O275" i="22"/>
  <c r="J275" i="22"/>
  <c r="R275" i="22"/>
  <c r="N275" i="22"/>
  <c r="L275" i="22"/>
  <c r="S275" i="22"/>
  <c r="Y275" i="22" s="1"/>
  <c r="AF275" i="22" s="1"/>
  <c r="Q279" i="22"/>
  <c r="M279" i="22"/>
  <c r="I279" i="22"/>
  <c r="P279" i="22"/>
  <c r="K279" i="22"/>
  <c r="T279" i="22"/>
  <c r="O279" i="22"/>
  <c r="U279" i="22" s="1"/>
  <c r="J279" i="22"/>
  <c r="L279" i="22"/>
  <c r="S279" i="22"/>
  <c r="Y279" i="22" s="1"/>
  <c r="AF279" i="22" s="1"/>
  <c r="R279" i="22"/>
  <c r="N279" i="22"/>
  <c r="Q283" i="22"/>
  <c r="M283" i="22"/>
  <c r="I283" i="22"/>
  <c r="P283" i="22"/>
  <c r="K283" i="22"/>
  <c r="T283" i="22"/>
  <c r="O283" i="22"/>
  <c r="J283" i="22"/>
  <c r="R283" i="22"/>
  <c r="N283" i="22"/>
  <c r="L283" i="22"/>
  <c r="S283" i="22"/>
  <c r="Y283" i="22" s="1"/>
  <c r="AF283" i="22" s="1"/>
  <c r="Q287" i="22"/>
  <c r="M287" i="22"/>
  <c r="I287" i="22"/>
  <c r="P287" i="22"/>
  <c r="K287" i="22"/>
  <c r="T287" i="22"/>
  <c r="O287" i="22"/>
  <c r="U287" i="22" s="1"/>
  <c r="J287" i="22"/>
  <c r="L287" i="22"/>
  <c r="S287" i="22"/>
  <c r="Y287" i="22" s="1"/>
  <c r="AF287" i="22" s="1"/>
  <c r="R287" i="22"/>
  <c r="N287" i="22"/>
  <c r="Q291" i="22"/>
  <c r="M291" i="22"/>
  <c r="I291" i="22"/>
  <c r="P291" i="22"/>
  <c r="K291" i="22"/>
  <c r="T291" i="22"/>
  <c r="O291" i="22"/>
  <c r="J291" i="22"/>
  <c r="R291" i="22"/>
  <c r="N291" i="22"/>
  <c r="L291" i="22"/>
  <c r="S291" i="22"/>
  <c r="Y291" i="22" s="1"/>
  <c r="AF291" i="22" s="1"/>
  <c r="Q295" i="22"/>
  <c r="M295" i="22"/>
  <c r="I295" i="22"/>
  <c r="P295" i="22"/>
  <c r="K295" i="22"/>
  <c r="T295" i="22"/>
  <c r="O295" i="22"/>
  <c r="J295" i="22"/>
  <c r="L295" i="22"/>
  <c r="S295" i="22"/>
  <c r="R295" i="22"/>
  <c r="N295" i="22"/>
  <c r="Q299" i="22"/>
  <c r="M299" i="22"/>
  <c r="I299" i="22"/>
  <c r="P299" i="22"/>
  <c r="K299" i="22"/>
  <c r="T299" i="22"/>
  <c r="O299" i="22"/>
  <c r="J299" i="22"/>
  <c r="R299" i="22"/>
  <c r="N299" i="22"/>
  <c r="L299" i="22"/>
  <c r="S299" i="22"/>
  <c r="Y299" i="22" s="1"/>
  <c r="AF299" i="22" s="1"/>
  <c r="T303" i="22"/>
  <c r="P303" i="22"/>
  <c r="L303" i="22"/>
  <c r="S303" i="22"/>
  <c r="O303" i="22"/>
  <c r="K303" i="22"/>
  <c r="Q303" i="22"/>
  <c r="I303" i="22"/>
  <c r="N303" i="22"/>
  <c r="R303" i="22"/>
  <c r="M303" i="22"/>
  <c r="J303" i="22"/>
  <c r="R307" i="22"/>
  <c r="N307" i="22"/>
  <c r="J307" i="22"/>
  <c r="Q307" i="22"/>
  <c r="M307" i="22"/>
  <c r="I307" i="22"/>
  <c r="O307" i="22"/>
  <c r="T307" i="22"/>
  <c r="L307" i="22"/>
  <c r="S307" i="22"/>
  <c r="Y307" i="22" s="1"/>
  <c r="AF307" i="22" s="1"/>
  <c r="P307" i="22"/>
  <c r="V307" i="22" s="1"/>
  <c r="AC307" i="22" s="1"/>
  <c r="K307" i="22"/>
  <c r="R311" i="22"/>
  <c r="N311" i="22"/>
  <c r="J311" i="22"/>
  <c r="Q311" i="22"/>
  <c r="M311" i="22"/>
  <c r="I311" i="22"/>
  <c r="O311" i="22"/>
  <c r="T311" i="22"/>
  <c r="Z311" i="22" s="1"/>
  <c r="AG311" i="22" s="1"/>
  <c r="L311" i="22"/>
  <c r="S311" i="22"/>
  <c r="P311" i="22"/>
  <c r="V311" i="22" s="1"/>
  <c r="AC311" i="22" s="1"/>
  <c r="K311" i="22"/>
  <c r="R315" i="22"/>
  <c r="N315" i="22"/>
  <c r="J315" i="22"/>
  <c r="Q315" i="22"/>
  <c r="M315" i="22"/>
  <c r="I315" i="22"/>
  <c r="O315" i="22"/>
  <c r="S315" i="22"/>
  <c r="Y315" i="22" s="1"/>
  <c r="AF315" i="22" s="1"/>
  <c r="K315" i="22"/>
  <c r="T315" i="22"/>
  <c r="Z315" i="22" s="1"/>
  <c r="AG315" i="22" s="1"/>
  <c r="L315" i="22"/>
  <c r="P315" i="22"/>
  <c r="T319" i="22"/>
  <c r="P319" i="22"/>
  <c r="L319" i="22"/>
  <c r="S319" i="22"/>
  <c r="O319" i="22"/>
  <c r="K319" i="22"/>
  <c r="M319" i="22"/>
  <c r="Q319" i="22"/>
  <c r="W319" i="22" s="1"/>
  <c r="AD319" i="22" s="1"/>
  <c r="I319" i="22"/>
  <c r="R319" i="22"/>
  <c r="J319" i="22"/>
  <c r="N319" i="22"/>
  <c r="T323" i="22"/>
  <c r="P323" i="22"/>
  <c r="L323" i="22"/>
  <c r="S323" i="22"/>
  <c r="O323" i="22"/>
  <c r="K323" i="22"/>
  <c r="M323" i="22"/>
  <c r="Q323" i="22"/>
  <c r="I323" i="22"/>
  <c r="R323" i="22"/>
  <c r="J323" i="22"/>
  <c r="N323" i="22"/>
  <c r="T327" i="22"/>
  <c r="P327" i="22"/>
  <c r="L327" i="22"/>
  <c r="S327" i="22"/>
  <c r="O327" i="22"/>
  <c r="K327" i="22"/>
  <c r="M327" i="22"/>
  <c r="Q327" i="22"/>
  <c r="W327" i="22" s="1"/>
  <c r="AD327" i="22" s="1"/>
  <c r="I327" i="22"/>
  <c r="R327" i="22"/>
  <c r="J327" i="22"/>
  <c r="N327" i="22"/>
  <c r="T331" i="22"/>
  <c r="P331" i="22"/>
  <c r="L331" i="22"/>
  <c r="S331" i="22"/>
  <c r="O331" i="22"/>
  <c r="K331" i="22"/>
  <c r="M331" i="22"/>
  <c r="Q331" i="22"/>
  <c r="I331" i="22"/>
  <c r="R331" i="22"/>
  <c r="J331" i="22"/>
  <c r="N331" i="22"/>
  <c r="T335" i="22"/>
  <c r="P335" i="22"/>
  <c r="L335" i="22"/>
  <c r="S335" i="22"/>
  <c r="O335" i="22"/>
  <c r="K335" i="22"/>
  <c r="M335" i="22"/>
  <c r="Q335" i="22"/>
  <c r="W335" i="22" s="1"/>
  <c r="AD335" i="22" s="1"/>
  <c r="I335" i="22"/>
  <c r="R335" i="22"/>
  <c r="J335" i="22"/>
  <c r="N335" i="22"/>
  <c r="T339" i="22"/>
  <c r="P339" i="22"/>
  <c r="L339" i="22"/>
  <c r="S339" i="22"/>
  <c r="O339" i="22"/>
  <c r="K339" i="22"/>
  <c r="M339" i="22"/>
  <c r="Q339" i="22"/>
  <c r="I339" i="22"/>
  <c r="R339" i="22"/>
  <c r="J339" i="22"/>
  <c r="N339" i="22"/>
  <c r="T343" i="22"/>
  <c r="P343" i="22"/>
  <c r="L343" i="22"/>
  <c r="S343" i="22"/>
  <c r="O343" i="22"/>
  <c r="K343" i="22"/>
  <c r="M343" i="22"/>
  <c r="Q343" i="22"/>
  <c r="I343" i="22"/>
  <c r="R343" i="22"/>
  <c r="J343" i="22"/>
  <c r="N343" i="22"/>
  <c r="S347" i="22"/>
  <c r="O347" i="22"/>
  <c r="K347" i="22"/>
  <c r="R347" i="22"/>
  <c r="N347" i="22"/>
  <c r="J347" i="22"/>
  <c r="T347" i="22"/>
  <c r="L347" i="22"/>
  <c r="P347" i="22"/>
  <c r="Q347" i="22"/>
  <c r="I347" i="22"/>
  <c r="M347" i="22"/>
  <c r="S351" i="22"/>
  <c r="O351" i="22"/>
  <c r="K351" i="22"/>
  <c r="R351" i="22"/>
  <c r="N351" i="22"/>
  <c r="J351" i="22"/>
  <c r="T351" i="22"/>
  <c r="L351" i="22"/>
  <c r="P351" i="22"/>
  <c r="Q351" i="22"/>
  <c r="I351" i="22"/>
  <c r="M351" i="22"/>
  <c r="Q355" i="22"/>
  <c r="M355" i="22"/>
  <c r="I355" i="22"/>
  <c r="T355" i="22"/>
  <c r="O355" i="22"/>
  <c r="J355" i="22"/>
  <c r="S355" i="22"/>
  <c r="N355" i="22"/>
  <c r="P355" i="22"/>
  <c r="K355" i="22"/>
  <c r="L355" i="22"/>
  <c r="R355" i="22"/>
  <c r="Q359" i="22"/>
  <c r="M359" i="22"/>
  <c r="I359" i="22"/>
  <c r="T359" i="22"/>
  <c r="O359" i="22"/>
  <c r="J359" i="22"/>
  <c r="S359" i="22"/>
  <c r="N359" i="22"/>
  <c r="K359" i="22"/>
  <c r="P359" i="22"/>
  <c r="R359" i="22"/>
  <c r="L359" i="22"/>
  <c r="T363" i="22"/>
  <c r="P363" i="22"/>
  <c r="L363" i="22"/>
  <c r="S363" i="22"/>
  <c r="N363" i="22"/>
  <c r="I363" i="22"/>
  <c r="R363" i="22"/>
  <c r="M363" i="22"/>
  <c r="O363" i="22"/>
  <c r="J363" i="22"/>
  <c r="V363" i="22" s="1"/>
  <c r="AC363" i="22" s="1"/>
  <c r="K363" i="22"/>
  <c r="Q363" i="22"/>
  <c r="T367" i="22"/>
  <c r="P367" i="22"/>
  <c r="L367" i="22"/>
  <c r="S367" i="22"/>
  <c r="N367" i="22"/>
  <c r="I367" i="22"/>
  <c r="R367" i="22"/>
  <c r="M367" i="22"/>
  <c r="J367" i="22"/>
  <c r="O367" i="22"/>
  <c r="Q367" i="22"/>
  <c r="K367" i="22"/>
  <c r="S371" i="22"/>
  <c r="O371" i="22"/>
  <c r="K371" i="22"/>
  <c r="R371" i="22"/>
  <c r="M371" i="22"/>
  <c r="Q371" i="22"/>
  <c r="L371" i="22"/>
  <c r="N371" i="22"/>
  <c r="T371" i="22"/>
  <c r="I371" i="22"/>
  <c r="J371" i="22"/>
  <c r="P371" i="22"/>
  <c r="T375" i="22"/>
  <c r="P375" i="22"/>
  <c r="L375" i="22"/>
  <c r="S375" i="22"/>
  <c r="O375" i="22"/>
  <c r="K375" i="22"/>
  <c r="R375" i="22"/>
  <c r="J375" i="22"/>
  <c r="Q375" i="22"/>
  <c r="I375" i="22"/>
  <c r="M375" i="22"/>
  <c r="N375" i="22"/>
  <c r="S379" i="22"/>
  <c r="O379" i="22"/>
  <c r="K379" i="22"/>
  <c r="R379" i="22"/>
  <c r="N379" i="22"/>
  <c r="J379" i="22"/>
  <c r="Q379" i="22"/>
  <c r="I379" i="22"/>
  <c r="P379" i="22"/>
  <c r="T379" i="22"/>
  <c r="Z379" i="22" s="1"/>
  <c r="AG379" i="22" s="1"/>
  <c r="L379" i="22"/>
  <c r="M379" i="22"/>
  <c r="R383" i="22"/>
  <c r="N383" i="22"/>
  <c r="J383" i="22"/>
  <c r="Q383" i="22"/>
  <c r="M383" i="22"/>
  <c r="I383" i="22"/>
  <c r="P383" i="22"/>
  <c r="O383" i="22"/>
  <c r="U383" i="22" s="1"/>
  <c r="T383" i="22"/>
  <c r="S383" i="22"/>
  <c r="K383" i="22"/>
  <c r="L383" i="22"/>
  <c r="Q387" i="22"/>
  <c r="M387" i="22"/>
  <c r="I387" i="22"/>
  <c r="T387" i="22"/>
  <c r="P387" i="22"/>
  <c r="L387" i="22"/>
  <c r="N387" i="22"/>
  <c r="S387" i="22"/>
  <c r="K387" i="22"/>
  <c r="R387" i="22"/>
  <c r="O387" i="22"/>
  <c r="U387" i="22" s="1"/>
  <c r="J387" i="22"/>
  <c r="T391" i="22"/>
  <c r="P391" i="22"/>
  <c r="L391" i="22"/>
  <c r="S391" i="22"/>
  <c r="O391" i="22"/>
  <c r="K391" i="22"/>
  <c r="M391" i="22"/>
  <c r="R391" i="22"/>
  <c r="J391" i="22"/>
  <c r="Q391" i="22"/>
  <c r="N391" i="22"/>
  <c r="I391" i="22"/>
  <c r="T395" i="22"/>
  <c r="P395" i="22"/>
  <c r="L395" i="22"/>
  <c r="S395" i="22"/>
  <c r="O395" i="22"/>
  <c r="K395" i="22"/>
  <c r="M395" i="22"/>
  <c r="R395" i="22"/>
  <c r="J395" i="22"/>
  <c r="Q395" i="22"/>
  <c r="N395" i="22"/>
  <c r="I395" i="22"/>
  <c r="T399" i="22"/>
  <c r="P399" i="22"/>
  <c r="L399" i="22"/>
  <c r="S399" i="22"/>
  <c r="O399" i="22"/>
  <c r="K399" i="22"/>
  <c r="M399" i="22"/>
  <c r="R399" i="22"/>
  <c r="J399" i="22"/>
  <c r="Q399" i="22"/>
  <c r="N399" i="22"/>
  <c r="I399" i="22"/>
  <c r="T403" i="22"/>
  <c r="P403" i="22"/>
  <c r="L403" i="22"/>
  <c r="S403" i="22"/>
  <c r="O403" i="22"/>
  <c r="K403" i="22"/>
  <c r="M403" i="22"/>
  <c r="R403" i="22"/>
  <c r="J403" i="22"/>
  <c r="Q403" i="22"/>
  <c r="N403" i="22"/>
  <c r="I403" i="22"/>
  <c r="T407" i="22"/>
  <c r="P407" i="22"/>
  <c r="L407" i="22"/>
  <c r="S407" i="22"/>
  <c r="O407" i="22"/>
  <c r="K407" i="22"/>
  <c r="M407" i="22"/>
  <c r="R407" i="22"/>
  <c r="J407" i="22"/>
  <c r="Q407" i="22"/>
  <c r="N407" i="22"/>
  <c r="I407" i="22"/>
  <c r="T411" i="22"/>
  <c r="P411" i="22"/>
  <c r="L411" i="22"/>
  <c r="S411" i="22"/>
  <c r="O411" i="22"/>
  <c r="K411" i="22"/>
  <c r="M411" i="22"/>
  <c r="R411" i="22"/>
  <c r="J411" i="22"/>
  <c r="Q411" i="22"/>
  <c r="N411" i="22"/>
  <c r="I411" i="22"/>
  <c r="S415" i="22"/>
  <c r="O415" i="22"/>
  <c r="K415" i="22"/>
  <c r="R415" i="22"/>
  <c r="N415" i="22"/>
  <c r="J415" i="22"/>
  <c r="T415" i="22"/>
  <c r="L415" i="22"/>
  <c r="Q415" i="22"/>
  <c r="I415" i="22"/>
  <c r="P415" i="22"/>
  <c r="M415" i="22"/>
  <c r="S419" i="22"/>
  <c r="O419" i="22"/>
  <c r="K419" i="22"/>
  <c r="R419" i="22"/>
  <c r="N419" i="22"/>
  <c r="J419" i="22"/>
  <c r="T419" i="22"/>
  <c r="L419" i="22"/>
  <c r="Q419" i="22"/>
  <c r="I419" i="22"/>
  <c r="P419" i="22"/>
  <c r="M419" i="22"/>
  <c r="R423" i="22"/>
  <c r="N423" i="22"/>
  <c r="J423" i="22"/>
  <c r="Q423" i="22"/>
  <c r="L423" i="22"/>
  <c r="P423" i="22"/>
  <c r="K423" i="22"/>
  <c r="M423" i="22"/>
  <c r="T423" i="22"/>
  <c r="I423" i="22"/>
  <c r="S423" i="22"/>
  <c r="O423" i="22"/>
  <c r="R427" i="22"/>
  <c r="N427" i="22"/>
  <c r="J427" i="22"/>
  <c r="Q427" i="22"/>
  <c r="L427" i="22"/>
  <c r="P427" i="22"/>
  <c r="K427" i="22"/>
  <c r="S427" i="22"/>
  <c r="O427" i="22"/>
  <c r="M427" i="22"/>
  <c r="I427" i="22"/>
  <c r="T427" i="22"/>
  <c r="Q431" i="22"/>
  <c r="M431" i="22"/>
  <c r="I431" i="22"/>
  <c r="S431" i="22"/>
  <c r="N431" i="22"/>
  <c r="R431" i="22"/>
  <c r="L431" i="22"/>
  <c r="K431" i="22"/>
  <c r="T431" i="22"/>
  <c r="J431" i="22"/>
  <c r="P431" i="22"/>
  <c r="O431" i="22"/>
  <c r="T435" i="22"/>
  <c r="P435" i="22"/>
  <c r="L435" i="22"/>
  <c r="R435" i="22"/>
  <c r="M435" i="22"/>
  <c r="Q435" i="22"/>
  <c r="K435" i="22"/>
  <c r="O435" i="22"/>
  <c r="N435" i="22"/>
  <c r="S435" i="22"/>
  <c r="Y435" i="22" s="1"/>
  <c r="AF435" i="22" s="1"/>
  <c r="J435" i="22"/>
  <c r="I435" i="22"/>
  <c r="T439" i="22"/>
  <c r="P439" i="22"/>
  <c r="L439" i="22"/>
  <c r="R439" i="22"/>
  <c r="M439" i="22"/>
  <c r="Q439" i="22"/>
  <c r="K439" i="22"/>
  <c r="J439" i="22"/>
  <c r="S439" i="22"/>
  <c r="I439" i="22"/>
  <c r="O439" i="22"/>
  <c r="N439" i="22"/>
  <c r="S443" i="22"/>
  <c r="O443" i="22"/>
  <c r="K443" i="22"/>
  <c r="Q443" i="22"/>
  <c r="L443" i="22"/>
  <c r="P443" i="22"/>
  <c r="J443" i="22"/>
  <c r="N443" i="22"/>
  <c r="M443" i="22"/>
  <c r="I443" i="22"/>
  <c r="T443" i="22"/>
  <c r="R443" i="22"/>
  <c r="X443" i="22" s="1"/>
  <c r="AE443" i="22" s="1"/>
  <c r="S447" i="22"/>
  <c r="O447" i="22"/>
  <c r="K447" i="22"/>
  <c r="Q447" i="22"/>
  <c r="L447" i="22"/>
  <c r="P447" i="22"/>
  <c r="J447" i="22"/>
  <c r="T447" i="22"/>
  <c r="I447" i="22"/>
  <c r="R447" i="22"/>
  <c r="N447" i="22"/>
  <c r="M447" i="22"/>
  <c r="S451" i="22"/>
  <c r="O451" i="22"/>
  <c r="K451" i="22"/>
  <c r="Q451" i="22"/>
  <c r="L451" i="22"/>
  <c r="P451" i="22"/>
  <c r="J451" i="22"/>
  <c r="N451" i="22"/>
  <c r="M451" i="22"/>
  <c r="T451" i="22"/>
  <c r="R451" i="22"/>
  <c r="I451" i="22"/>
  <c r="S455" i="22"/>
  <c r="O455" i="22"/>
  <c r="K455" i="22"/>
  <c r="Q455" i="22"/>
  <c r="L455" i="22"/>
  <c r="P455" i="22"/>
  <c r="J455" i="22"/>
  <c r="T455" i="22"/>
  <c r="I455" i="22"/>
  <c r="R455" i="22"/>
  <c r="N455" i="22"/>
  <c r="M455" i="22"/>
  <c r="S260" i="22"/>
  <c r="O260" i="22"/>
  <c r="K260" i="22"/>
  <c r="R260" i="22"/>
  <c r="N260" i="22"/>
  <c r="J260" i="22"/>
  <c r="T260" i="22"/>
  <c r="L260" i="22"/>
  <c r="Q260" i="22"/>
  <c r="I260" i="22"/>
  <c r="P260" i="22"/>
  <c r="M260" i="22"/>
  <c r="R264" i="22"/>
  <c r="N264" i="22"/>
  <c r="J264" i="22"/>
  <c r="Q264" i="22"/>
  <c r="M264" i="22"/>
  <c r="I264" i="22"/>
  <c r="S264" i="22"/>
  <c r="K264" i="22"/>
  <c r="P264" i="22"/>
  <c r="O264" i="22"/>
  <c r="T264" i="22"/>
  <c r="L264" i="22"/>
  <c r="Q268" i="22"/>
  <c r="M268" i="22"/>
  <c r="I268" i="22"/>
  <c r="T268" i="22"/>
  <c r="P268" i="22"/>
  <c r="L268" i="22"/>
  <c r="R268" i="22"/>
  <c r="J268" i="22"/>
  <c r="O268" i="22"/>
  <c r="N268" i="22"/>
  <c r="S268" i="22"/>
  <c r="K268" i="22"/>
  <c r="Q272" i="22"/>
  <c r="M272" i="22"/>
  <c r="I272" i="22"/>
  <c r="T272" i="22"/>
  <c r="P272" i="22"/>
  <c r="L272" i="22"/>
  <c r="R272" i="22"/>
  <c r="J272" i="22"/>
  <c r="O272" i="22"/>
  <c r="N272" i="22"/>
  <c r="S272" i="22"/>
  <c r="K272" i="22"/>
  <c r="Q276" i="22"/>
  <c r="M276" i="22"/>
  <c r="I276" i="22"/>
  <c r="T276" i="22"/>
  <c r="O276" i="22"/>
  <c r="J276" i="22"/>
  <c r="S276" i="22"/>
  <c r="N276" i="22"/>
  <c r="P276" i="22"/>
  <c r="L276" i="22"/>
  <c r="K276" i="22"/>
  <c r="R276" i="22"/>
  <c r="Q280" i="22"/>
  <c r="M280" i="22"/>
  <c r="I280" i="22"/>
  <c r="T280" i="22"/>
  <c r="O280" i="22"/>
  <c r="J280" i="22"/>
  <c r="S280" i="22"/>
  <c r="N280" i="22"/>
  <c r="K280" i="22"/>
  <c r="R280" i="22"/>
  <c r="P280" i="22"/>
  <c r="L280" i="22"/>
  <c r="Q284" i="22"/>
  <c r="M284" i="22"/>
  <c r="I284" i="22"/>
  <c r="T284" i="22"/>
  <c r="O284" i="22"/>
  <c r="J284" i="22"/>
  <c r="S284" i="22"/>
  <c r="N284" i="22"/>
  <c r="P284" i="22"/>
  <c r="L284" i="22"/>
  <c r="K284" i="22"/>
  <c r="R284" i="22"/>
  <c r="Q288" i="22"/>
  <c r="M288" i="22"/>
  <c r="I288" i="22"/>
  <c r="T288" i="22"/>
  <c r="O288" i="22"/>
  <c r="J288" i="22"/>
  <c r="S288" i="22"/>
  <c r="N288" i="22"/>
  <c r="K288" i="22"/>
  <c r="R288" i="22"/>
  <c r="P288" i="22"/>
  <c r="L288" i="22"/>
  <c r="Q292" i="22"/>
  <c r="M292" i="22"/>
  <c r="I292" i="22"/>
  <c r="T292" i="22"/>
  <c r="O292" i="22"/>
  <c r="J292" i="22"/>
  <c r="S292" i="22"/>
  <c r="N292" i="22"/>
  <c r="P292" i="22"/>
  <c r="L292" i="22"/>
  <c r="K292" i="22"/>
  <c r="R292" i="22"/>
  <c r="Q296" i="22"/>
  <c r="M296" i="22"/>
  <c r="I296" i="22"/>
  <c r="T296" i="22"/>
  <c r="O296" i="22"/>
  <c r="J296" i="22"/>
  <c r="S296" i="22"/>
  <c r="N296" i="22"/>
  <c r="K296" i="22"/>
  <c r="R296" i="22"/>
  <c r="P296" i="22"/>
  <c r="L296" i="22"/>
  <c r="Q300" i="22"/>
  <c r="M300" i="22"/>
  <c r="I300" i="22"/>
  <c r="T300" i="22"/>
  <c r="O300" i="22"/>
  <c r="J300" i="22"/>
  <c r="S300" i="22"/>
  <c r="N300" i="22"/>
  <c r="P300" i="22"/>
  <c r="L300" i="22"/>
  <c r="K300" i="22"/>
  <c r="R300" i="22"/>
  <c r="T304" i="22"/>
  <c r="P304" i="22"/>
  <c r="L304" i="22"/>
  <c r="S304" i="22"/>
  <c r="O304" i="22"/>
  <c r="K304" i="22"/>
  <c r="M304" i="22"/>
  <c r="R304" i="22"/>
  <c r="J304" i="22"/>
  <c r="I304" i="22"/>
  <c r="Q304" i="22"/>
  <c r="N304" i="22"/>
  <c r="R308" i="22"/>
  <c r="N308" i="22"/>
  <c r="J308" i="22"/>
  <c r="Q308" i="22"/>
  <c r="M308" i="22"/>
  <c r="I308" i="22"/>
  <c r="S308" i="22"/>
  <c r="K308" i="22"/>
  <c r="P308" i="22"/>
  <c r="T308" i="22"/>
  <c r="Z308" i="22" s="1"/>
  <c r="AG308" i="22" s="1"/>
  <c r="O308" i="22"/>
  <c r="L308" i="22"/>
  <c r="R312" i="22"/>
  <c r="N312" i="22"/>
  <c r="J312" i="22"/>
  <c r="Q312" i="22"/>
  <c r="M312" i="22"/>
  <c r="I312" i="22"/>
  <c r="S312" i="22"/>
  <c r="K312" i="22"/>
  <c r="P312" i="22"/>
  <c r="T312" i="22"/>
  <c r="Z312" i="22" s="1"/>
  <c r="AG312" i="22" s="1"/>
  <c r="O312" i="22"/>
  <c r="L312" i="22"/>
  <c r="Q316" i="22"/>
  <c r="M316" i="22"/>
  <c r="I316" i="22"/>
  <c r="T316" i="22"/>
  <c r="P316" i="22"/>
  <c r="L316" i="22"/>
  <c r="R316" i="22"/>
  <c r="J316" i="22"/>
  <c r="N316" i="22"/>
  <c r="O316" i="22"/>
  <c r="K316" i="22"/>
  <c r="S316" i="22"/>
  <c r="T320" i="22"/>
  <c r="P320" i="22"/>
  <c r="L320" i="22"/>
  <c r="S320" i="22"/>
  <c r="O320" i="22"/>
  <c r="K320" i="22"/>
  <c r="Q320" i="22"/>
  <c r="I320" i="22"/>
  <c r="M320" i="22"/>
  <c r="N320" i="22"/>
  <c r="R320" i="22"/>
  <c r="X320" i="22" s="1"/>
  <c r="AE320" i="22" s="1"/>
  <c r="J320" i="22"/>
  <c r="T324" i="22"/>
  <c r="P324" i="22"/>
  <c r="L324" i="22"/>
  <c r="S324" i="22"/>
  <c r="O324" i="22"/>
  <c r="K324" i="22"/>
  <c r="Q324" i="22"/>
  <c r="I324" i="22"/>
  <c r="M324" i="22"/>
  <c r="N324" i="22"/>
  <c r="J324" i="22"/>
  <c r="R324" i="22"/>
  <c r="T328" i="22"/>
  <c r="P328" i="22"/>
  <c r="L328" i="22"/>
  <c r="S328" i="22"/>
  <c r="O328" i="22"/>
  <c r="K328" i="22"/>
  <c r="Q328" i="22"/>
  <c r="I328" i="22"/>
  <c r="M328" i="22"/>
  <c r="N328" i="22"/>
  <c r="R328" i="22"/>
  <c r="J328" i="22"/>
  <c r="T332" i="22"/>
  <c r="P332" i="22"/>
  <c r="L332" i="22"/>
  <c r="S332" i="22"/>
  <c r="O332" i="22"/>
  <c r="K332" i="22"/>
  <c r="Q332" i="22"/>
  <c r="I332" i="22"/>
  <c r="M332" i="22"/>
  <c r="N332" i="22"/>
  <c r="J332" i="22"/>
  <c r="R332" i="22"/>
  <c r="T336" i="22"/>
  <c r="P336" i="22"/>
  <c r="L336" i="22"/>
  <c r="S336" i="22"/>
  <c r="O336" i="22"/>
  <c r="K336" i="22"/>
  <c r="Q336" i="22"/>
  <c r="I336" i="22"/>
  <c r="M336" i="22"/>
  <c r="N336" i="22"/>
  <c r="R336" i="22"/>
  <c r="X336" i="22" s="1"/>
  <c r="AE336" i="22" s="1"/>
  <c r="J336" i="22"/>
  <c r="T340" i="22"/>
  <c r="P340" i="22"/>
  <c r="L340" i="22"/>
  <c r="S340" i="22"/>
  <c r="O340" i="22"/>
  <c r="K340" i="22"/>
  <c r="Q340" i="22"/>
  <c r="I340" i="22"/>
  <c r="M340" i="22"/>
  <c r="N340" i="22"/>
  <c r="J340" i="22"/>
  <c r="R340" i="22"/>
  <c r="T344" i="22"/>
  <c r="P344" i="22"/>
  <c r="L344" i="22"/>
  <c r="S344" i="22"/>
  <c r="O344" i="22"/>
  <c r="K344" i="22"/>
  <c r="Q344" i="22"/>
  <c r="I344" i="22"/>
  <c r="M344" i="22"/>
  <c r="N344" i="22"/>
  <c r="R344" i="22"/>
  <c r="X344" i="22" s="1"/>
  <c r="AE344" i="22" s="1"/>
  <c r="J344" i="22"/>
  <c r="S348" i="22"/>
  <c r="O348" i="22"/>
  <c r="K348" i="22"/>
  <c r="R348" i="22"/>
  <c r="N348" i="22"/>
  <c r="J348" i="22"/>
  <c r="P348" i="22"/>
  <c r="T348" i="22"/>
  <c r="L348" i="22"/>
  <c r="M348" i="22"/>
  <c r="I348" i="22"/>
  <c r="Q348" i="22"/>
  <c r="S352" i="22"/>
  <c r="O352" i="22"/>
  <c r="K352" i="22"/>
  <c r="R352" i="22"/>
  <c r="N352" i="22"/>
  <c r="J352" i="22"/>
  <c r="P352" i="22"/>
  <c r="T352" i="22"/>
  <c r="L352" i="22"/>
  <c r="M352" i="22"/>
  <c r="Q352" i="22"/>
  <c r="W352" i="22" s="1"/>
  <c r="AD352" i="22" s="1"/>
  <c r="I352" i="22"/>
  <c r="Q356" i="22"/>
  <c r="M356" i="22"/>
  <c r="I356" i="22"/>
  <c r="S356" i="22"/>
  <c r="N356" i="22"/>
  <c r="R356" i="22"/>
  <c r="L356" i="22"/>
  <c r="O356" i="22"/>
  <c r="T356" i="22"/>
  <c r="J356" i="22"/>
  <c r="K356" i="22"/>
  <c r="P356" i="22"/>
  <c r="Q360" i="22"/>
  <c r="M360" i="22"/>
  <c r="I360" i="22"/>
  <c r="S360" i="22"/>
  <c r="N360" i="22"/>
  <c r="R360" i="22"/>
  <c r="L360" i="22"/>
  <c r="T360" i="22"/>
  <c r="J360" i="22"/>
  <c r="O360" i="22"/>
  <c r="P360" i="22"/>
  <c r="K360" i="22"/>
  <c r="T364" i="22"/>
  <c r="P364" i="22"/>
  <c r="L364" i="22"/>
  <c r="R364" i="22"/>
  <c r="M364" i="22"/>
  <c r="Q364" i="22"/>
  <c r="K364" i="22"/>
  <c r="N364" i="22"/>
  <c r="S364" i="22"/>
  <c r="I364" i="22"/>
  <c r="J364" i="22"/>
  <c r="O364" i="22"/>
  <c r="S368" i="22"/>
  <c r="O368" i="22"/>
  <c r="K368" i="22"/>
  <c r="Q368" i="22"/>
  <c r="L368" i="22"/>
  <c r="P368" i="22"/>
  <c r="J368" i="22"/>
  <c r="R368" i="22"/>
  <c r="M368" i="22"/>
  <c r="N368" i="22"/>
  <c r="T368" i="22"/>
  <c r="I368" i="22"/>
  <c r="S372" i="22"/>
  <c r="O372" i="22"/>
  <c r="K372" i="22"/>
  <c r="Q372" i="22"/>
  <c r="L372" i="22"/>
  <c r="P372" i="22"/>
  <c r="J372" i="22"/>
  <c r="M372" i="22"/>
  <c r="R372" i="22"/>
  <c r="T372" i="22"/>
  <c r="I372" i="22"/>
  <c r="N372" i="22"/>
  <c r="T376" i="22"/>
  <c r="P376" i="22"/>
  <c r="L376" i="22"/>
  <c r="S376" i="22"/>
  <c r="O376" i="22"/>
  <c r="K376" i="22"/>
  <c r="N376" i="22"/>
  <c r="M376" i="22"/>
  <c r="I376" i="22"/>
  <c r="Q376" i="22"/>
  <c r="R376" i="22"/>
  <c r="X376" i="22" s="1"/>
  <c r="AE376" i="22" s="1"/>
  <c r="J376" i="22"/>
  <c r="S380" i="22"/>
  <c r="O380" i="22"/>
  <c r="K380" i="22"/>
  <c r="R380" i="22"/>
  <c r="N380" i="22"/>
  <c r="J380" i="22"/>
  <c r="M380" i="22"/>
  <c r="T380" i="22"/>
  <c r="L380" i="22"/>
  <c r="P380" i="22"/>
  <c r="Q380" i="22"/>
  <c r="W380" i="22" s="1"/>
  <c r="AD380" i="22" s="1"/>
  <c r="I380" i="22"/>
  <c r="R384" i="22"/>
  <c r="N384" i="22"/>
  <c r="J384" i="22"/>
  <c r="Q384" i="22"/>
  <c r="M384" i="22"/>
  <c r="I384" i="22"/>
  <c r="T384" i="22"/>
  <c r="L384" i="22"/>
  <c r="S384" i="22"/>
  <c r="K384" i="22"/>
  <c r="O384" i="22"/>
  <c r="P384" i="22"/>
  <c r="Q388" i="22"/>
  <c r="M388" i="22"/>
  <c r="I388" i="22"/>
  <c r="T388" i="22"/>
  <c r="P388" i="22"/>
  <c r="L388" i="22"/>
  <c r="R388" i="22"/>
  <c r="J388" i="22"/>
  <c r="O388" i="22"/>
  <c r="S388" i="22"/>
  <c r="Y388" i="22" s="1"/>
  <c r="AF388" i="22" s="1"/>
  <c r="K388" i="22"/>
  <c r="N388" i="22"/>
  <c r="T392" i="22"/>
  <c r="P392" i="22"/>
  <c r="L392" i="22"/>
  <c r="S392" i="22"/>
  <c r="O392" i="22"/>
  <c r="K392" i="22"/>
  <c r="Q392" i="22"/>
  <c r="I392" i="22"/>
  <c r="N392" i="22"/>
  <c r="R392" i="22"/>
  <c r="M392" i="22"/>
  <c r="J392" i="22"/>
  <c r="T396" i="22"/>
  <c r="P396" i="22"/>
  <c r="L396" i="22"/>
  <c r="S396" i="22"/>
  <c r="O396" i="22"/>
  <c r="K396" i="22"/>
  <c r="Q396" i="22"/>
  <c r="I396" i="22"/>
  <c r="N396" i="22"/>
  <c r="R396" i="22"/>
  <c r="J396" i="22"/>
  <c r="M396" i="22"/>
  <c r="T400" i="22"/>
  <c r="P400" i="22"/>
  <c r="L400" i="22"/>
  <c r="S400" i="22"/>
  <c r="O400" i="22"/>
  <c r="K400" i="22"/>
  <c r="Q400" i="22"/>
  <c r="I400" i="22"/>
  <c r="N400" i="22"/>
  <c r="R400" i="22"/>
  <c r="M400" i="22"/>
  <c r="J400" i="22"/>
  <c r="T404" i="22"/>
  <c r="P404" i="22"/>
  <c r="L404" i="22"/>
  <c r="S404" i="22"/>
  <c r="O404" i="22"/>
  <c r="K404" i="22"/>
  <c r="Q404" i="22"/>
  <c r="I404" i="22"/>
  <c r="N404" i="22"/>
  <c r="R404" i="22"/>
  <c r="J404" i="22"/>
  <c r="M404" i="22"/>
  <c r="T408" i="22"/>
  <c r="P408" i="22"/>
  <c r="L408" i="22"/>
  <c r="S408" i="22"/>
  <c r="O408" i="22"/>
  <c r="K408" i="22"/>
  <c r="Q408" i="22"/>
  <c r="I408" i="22"/>
  <c r="N408" i="22"/>
  <c r="R408" i="22"/>
  <c r="J408" i="22"/>
  <c r="M408" i="22"/>
  <c r="T412" i="22"/>
  <c r="P412" i="22"/>
  <c r="L412" i="22"/>
  <c r="S412" i="22"/>
  <c r="O412" i="22"/>
  <c r="K412" i="22"/>
  <c r="Q412" i="22"/>
  <c r="I412" i="22"/>
  <c r="N412" i="22"/>
  <c r="R412" i="22"/>
  <c r="J412" i="22"/>
  <c r="M412" i="22"/>
  <c r="Y412" i="22" s="1"/>
  <c r="AF412" i="22" s="1"/>
  <c r="S416" i="22"/>
  <c r="O416" i="22"/>
  <c r="K416" i="22"/>
  <c r="R416" i="22"/>
  <c r="N416" i="22"/>
  <c r="J416" i="22"/>
  <c r="P416" i="22"/>
  <c r="M416" i="22"/>
  <c r="T416" i="22"/>
  <c r="Q416" i="22"/>
  <c r="I416" i="22"/>
  <c r="L416" i="22"/>
  <c r="S420" i="22"/>
  <c r="O420" i="22"/>
  <c r="K420" i="22"/>
  <c r="R420" i="22"/>
  <c r="N420" i="22"/>
  <c r="J420" i="22"/>
  <c r="P420" i="22"/>
  <c r="M420" i="22"/>
  <c r="T420" i="22"/>
  <c r="Q420" i="22"/>
  <c r="I420" i="22"/>
  <c r="L420" i="22"/>
  <c r="R424" i="22"/>
  <c r="N424" i="22"/>
  <c r="J424" i="22"/>
  <c r="P424" i="22"/>
  <c r="K424" i="22"/>
  <c r="T424" i="22"/>
  <c r="O424" i="22"/>
  <c r="I424" i="22"/>
  <c r="L424" i="22"/>
  <c r="S424" i="22"/>
  <c r="M424" i="22"/>
  <c r="Q424" i="22"/>
  <c r="R428" i="22"/>
  <c r="N428" i="22"/>
  <c r="J428" i="22"/>
  <c r="P428" i="22"/>
  <c r="K428" i="22"/>
  <c r="T428" i="22"/>
  <c r="O428" i="22"/>
  <c r="I428" i="22"/>
  <c r="Q428" i="22"/>
  <c r="M428" i="22"/>
  <c r="S428" i="22"/>
  <c r="L428" i="22"/>
  <c r="Q432" i="22"/>
  <c r="M432" i="22"/>
  <c r="I432" i="22"/>
  <c r="R432" i="22"/>
  <c r="L432" i="22"/>
  <c r="P432" i="22"/>
  <c r="K432" i="22"/>
  <c r="T432" i="22"/>
  <c r="J432" i="22"/>
  <c r="S432" i="22"/>
  <c r="Y432" i="22" s="1"/>
  <c r="AF432" i="22" s="1"/>
  <c r="O432" i="22"/>
  <c r="U432" i="22" s="1"/>
  <c r="N432" i="22"/>
  <c r="T436" i="22"/>
  <c r="P436" i="22"/>
  <c r="L436" i="22"/>
  <c r="Q436" i="22"/>
  <c r="W436" i="22" s="1"/>
  <c r="AD436" i="22" s="1"/>
  <c r="K436" i="22"/>
  <c r="O436" i="22"/>
  <c r="J436" i="22"/>
  <c r="N436" i="22"/>
  <c r="M436" i="22"/>
  <c r="I436" i="22"/>
  <c r="S436" i="22"/>
  <c r="R436" i="22"/>
  <c r="T440" i="22"/>
  <c r="P440" i="22"/>
  <c r="L440" i="22"/>
  <c r="Q440" i="22"/>
  <c r="K440" i="22"/>
  <c r="O440" i="22"/>
  <c r="J440" i="22"/>
  <c r="S440" i="22"/>
  <c r="I440" i="22"/>
  <c r="R440" i="22"/>
  <c r="N440" i="22"/>
  <c r="M440" i="22"/>
  <c r="S444" i="22"/>
  <c r="O444" i="22"/>
  <c r="K444" i="22"/>
  <c r="P444" i="22"/>
  <c r="V444" i="22" s="1"/>
  <c r="AC444" i="22" s="1"/>
  <c r="J444" i="22"/>
  <c r="T444" i="22"/>
  <c r="N444" i="22"/>
  <c r="I444" i="22"/>
  <c r="M444" i="22"/>
  <c r="L444" i="22"/>
  <c r="R444" i="22"/>
  <c r="Q444" i="22"/>
  <c r="S448" i="22"/>
  <c r="O448" i="22"/>
  <c r="K448" i="22"/>
  <c r="P448" i="22"/>
  <c r="J448" i="22"/>
  <c r="T448" i="22"/>
  <c r="N448" i="22"/>
  <c r="I448" i="22"/>
  <c r="R448" i="22"/>
  <c r="Q448" i="22"/>
  <c r="M448" i="22"/>
  <c r="L448" i="22"/>
  <c r="S452" i="22"/>
  <c r="O452" i="22"/>
  <c r="K452" i="22"/>
  <c r="P452" i="22"/>
  <c r="V452" i="22" s="1"/>
  <c r="AC452" i="22" s="1"/>
  <c r="J452" i="22"/>
  <c r="T452" i="22"/>
  <c r="N452" i="22"/>
  <c r="I452" i="22"/>
  <c r="M452" i="22"/>
  <c r="L452" i="22"/>
  <c r="R452" i="22"/>
  <c r="Q452" i="22"/>
  <c r="R456" i="22"/>
  <c r="N456" i="22"/>
  <c r="J456" i="22"/>
  <c r="T456" i="22"/>
  <c r="O456" i="22"/>
  <c r="I456" i="22"/>
  <c r="S456" i="22"/>
  <c r="M456" i="22"/>
  <c r="Q456" i="22"/>
  <c r="P456" i="22"/>
  <c r="L456" i="22"/>
  <c r="K456" i="22"/>
  <c r="R261" i="22"/>
  <c r="N261" i="22"/>
  <c r="J261" i="22"/>
  <c r="Q261" i="22"/>
  <c r="M261" i="22"/>
  <c r="I261" i="22"/>
  <c r="O261" i="22"/>
  <c r="T261" i="22"/>
  <c r="L261" i="22"/>
  <c r="S261" i="22"/>
  <c r="K261" i="22"/>
  <c r="P261" i="22"/>
  <c r="R265" i="22"/>
  <c r="N265" i="22"/>
  <c r="J265" i="22"/>
  <c r="Q265" i="22"/>
  <c r="M265" i="22"/>
  <c r="I265" i="22"/>
  <c r="O265" i="22"/>
  <c r="T265" i="22"/>
  <c r="L265" i="22"/>
  <c r="S265" i="22"/>
  <c r="K265" i="22"/>
  <c r="P265" i="22"/>
  <c r="Q269" i="22"/>
  <c r="M269" i="22"/>
  <c r="I269" i="22"/>
  <c r="T269" i="22"/>
  <c r="P269" i="22"/>
  <c r="L269" i="22"/>
  <c r="N269" i="22"/>
  <c r="S269" i="22"/>
  <c r="K269" i="22"/>
  <c r="R269" i="22"/>
  <c r="J269" i="22"/>
  <c r="O269" i="22"/>
  <c r="T273" i="22"/>
  <c r="P273" i="22"/>
  <c r="L273" i="22"/>
  <c r="S273" i="22"/>
  <c r="O273" i="22"/>
  <c r="K273" i="22"/>
  <c r="M273" i="22"/>
  <c r="R273" i="22"/>
  <c r="J273" i="22"/>
  <c r="Q273" i="22"/>
  <c r="I273" i="22"/>
  <c r="N273" i="22"/>
  <c r="Q277" i="22"/>
  <c r="M277" i="22"/>
  <c r="I277" i="22"/>
  <c r="S277" i="22"/>
  <c r="N277" i="22"/>
  <c r="R277" i="22"/>
  <c r="L277" i="22"/>
  <c r="O277" i="22"/>
  <c r="K277" i="22"/>
  <c r="T277" i="22"/>
  <c r="J277" i="22"/>
  <c r="P277" i="22"/>
  <c r="Q281" i="22"/>
  <c r="M281" i="22"/>
  <c r="I281" i="22"/>
  <c r="S281" i="22"/>
  <c r="N281" i="22"/>
  <c r="R281" i="22"/>
  <c r="L281" i="22"/>
  <c r="T281" i="22"/>
  <c r="J281" i="22"/>
  <c r="P281" i="22"/>
  <c r="V281" i="22" s="1"/>
  <c r="AC281" i="22" s="1"/>
  <c r="O281" i="22"/>
  <c r="U281" i="22" s="1"/>
  <c r="K281" i="22"/>
  <c r="Q285" i="22"/>
  <c r="M285" i="22"/>
  <c r="I285" i="22"/>
  <c r="S285" i="22"/>
  <c r="Y285" i="22" s="1"/>
  <c r="AF285" i="22" s="1"/>
  <c r="N285" i="22"/>
  <c r="R285" i="22"/>
  <c r="L285" i="22"/>
  <c r="O285" i="22"/>
  <c r="K285" i="22"/>
  <c r="T285" i="22"/>
  <c r="J285" i="22"/>
  <c r="P285" i="22"/>
  <c r="Q289" i="22"/>
  <c r="M289" i="22"/>
  <c r="I289" i="22"/>
  <c r="S289" i="22"/>
  <c r="N289" i="22"/>
  <c r="R289" i="22"/>
  <c r="L289" i="22"/>
  <c r="T289" i="22"/>
  <c r="J289" i="22"/>
  <c r="P289" i="22"/>
  <c r="V289" i="22" s="1"/>
  <c r="AC289" i="22" s="1"/>
  <c r="O289" i="22"/>
  <c r="U289" i="22" s="1"/>
  <c r="K289" i="22"/>
  <c r="Q293" i="22"/>
  <c r="M293" i="22"/>
  <c r="I293" i="22"/>
  <c r="S293" i="22"/>
  <c r="Y293" i="22" s="1"/>
  <c r="AF293" i="22" s="1"/>
  <c r="N293" i="22"/>
  <c r="R293" i="22"/>
  <c r="L293" i="22"/>
  <c r="O293" i="22"/>
  <c r="K293" i="22"/>
  <c r="T293" i="22"/>
  <c r="J293" i="22"/>
  <c r="P293" i="22"/>
  <c r="Q297" i="22"/>
  <c r="M297" i="22"/>
  <c r="I297" i="22"/>
  <c r="S297" i="22"/>
  <c r="N297" i="22"/>
  <c r="R297" i="22"/>
  <c r="L297" i="22"/>
  <c r="T297" i="22"/>
  <c r="J297" i="22"/>
  <c r="P297" i="22"/>
  <c r="V297" i="22" s="1"/>
  <c r="AC297" i="22" s="1"/>
  <c r="O297" i="22"/>
  <c r="U297" i="22" s="1"/>
  <c r="K297" i="22"/>
  <c r="Q301" i="22"/>
  <c r="M301" i="22"/>
  <c r="I301" i="22"/>
  <c r="S301" i="22"/>
  <c r="N301" i="22"/>
  <c r="R301" i="22"/>
  <c r="L301" i="22"/>
  <c r="O301" i="22"/>
  <c r="K301" i="22"/>
  <c r="T301" i="22"/>
  <c r="J301" i="22"/>
  <c r="P301" i="22"/>
  <c r="S305" i="22"/>
  <c r="O305" i="22"/>
  <c r="K305" i="22"/>
  <c r="R305" i="22"/>
  <c r="N305" i="22"/>
  <c r="J305" i="22"/>
  <c r="P305" i="22"/>
  <c r="M305" i="22"/>
  <c r="L305" i="22"/>
  <c r="I305" i="22"/>
  <c r="T305" i="22"/>
  <c r="Q305" i="22"/>
  <c r="R309" i="22"/>
  <c r="N309" i="22"/>
  <c r="J309" i="22"/>
  <c r="Q309" i="22"/>
  <c r="M309" i="22"/>
  <c r="I309" i="22"/>
  <c r="O309" i="22"/>
  <c r="T309" i="22"/>
  <c r="L309" i="22"/>
  <c r="K309" i="22"/>
  <c r="S309" i="22"/>
  <c r="P309" i="22"/>
  <c r="R313" i="22"/>
  <c r="N313" i="22"/>
  <c r="J313" i="22"/>
  <c r="Q313" i="22"/>
  <c r="M313" i="22"/>
  <c r="I313" i="22"/>
  <c r="O313" i="22"/>
  <c r="S313" i="22"/>
  <c r="K313" i="22"/>
  <c r="T313" i="22"/>
  <c r="Z313" i="22" s="1"/>
  <c r="AG313" i="22" s="1"/>
  <c r="L313" i="22"/>
  <c r="P313" i="22"/>
  <c r="Q317" i="22"/>
  <c r="M317" i="22"/>
  <c r="I317" i="22"/>
  <c r="T317" i="22"/>
  <c r="P317" i="22"/>
  <c r="L317" i="22"/>
  <c r="N317" i="22"/>
  <c r="R317" i="22"/>
  <c r="J317" i="22"/>
  <c r="S317" i="22"/>
  <c r="Y317" i="22" s="1"/>
  <c r="AF317" i="22" s="1"/>
  <c r="K317" i="22"/>
  <c r="O317" i="22"/>
  <c r="T321" i="22"/>
  <c r="P321" i="22"/>
  <c r="L321" i="22"/>
  <c r="S321" i="22"/>
  <c r="O321" i="22"/>
  <c r="K321" i="22"/>
  <c r="M321" i="22"/>
  <c r="Q321" i="22"/>
  <c r="W321" i="22" s="1"/>
  <c r="AD321" i="22" s="1"/>
  <c r="I321" i="22"/>
  <c r="R321" i="22"/>
  <c r="J321" i="22"/>
  <c r="N321" i="22"/>
  <c r="T325" i="22"/>
  <c r="P325" i="22"/>
  <c r="L325" i="22"/>
  <c r="S325" i="22"/>
  <c r="O325" i="22"/>
  <c r="K325" i="22"/>
  <c r="M325" i="22"/>
  <c r="Q325" i="22"/>
  <c r="I325" i="22"/>
  <c r="R325" i="22"/>
  <c r="J325" i="22"/>
  <c r="N325" i="22"/>
  <c r="T329" i="22"/>
  <c r="P329" i="22"/>
  <c r="L329" i="22"/>
  <c r="S329" i="22"/>
  <c r="O329" i="22"/>
  <c r="K329" i="22"/>
  <c r="M329" i="22"/>
  <c r="Q329" i="22"/>
  <c r="W329" i="22" s="1"/>
  <c r="AD329" i="22" s="1"/>
  <c r="I329" i="22"/>
  <c r="R329" i="22"/>
  <c r="J329" i="22"/>
  <c r="N329" i="22"/>
  <c r="T333" i="22"/>
  <c r="P333" i="22"/>
  <c r="L333" i="22"/>
  <c r="S333" i="22"/>
  <c r="O333" i="22"/>
  <c r="K333" i="22"/>
  <c r="M333" i="22"/>
  <c r="Q333" i="22"/>
  <c r="I333" i="22"/>
  <c r="R333" i="22"/>
  <c r="J333" i="22"/>
  <c r="N333" i="22"/>
  <c r="T337" i="22"/>
  <c r="P337" i="22"/>
  <c r="L337" i="22"/>
  <c r="S337" i="22"/>
  <c r="O337" i="22"/>
  <c r="K337" i="22"/>
  <c r="M337" i="22"/>
  <c r="Q337" i="22"/>
  <c r="W337" i="22" s="1"/>
  <c r="AD337" i="22" s="1"/>
  <c r="I337" i="22"/>
  <c r="R337" i="22"/>
  <c r="J337" i="22"/>
  <c r="N337" i="22"/>
  <c r="T341" i="22"/>
  <c r="P341" i="22"/>
  <c r="L341" i="22"/>
  <c r="S341" i="22"/>
  <c r="O341" i="22"/>
  <c r="K341" i="22"/>
  <c r="M341" i="22"/>
  <c r="Q341" i="22"/>
  <c r="I341" i="22"/>
  <c r="R341" i="22"/>
  <c r="J341" i="22"/>
  <c r="N341" i="22"/>
  <c r="T345" i="22"/>
  <c r="P345" i="22"/>
  <c r="L345" i="22"/>
  <c r="S345" i="22"/>
  <c r="O345" i="22"/>
  <c r="K345" i="22"/>
  <c r="M345" i="22"/>
  <c r="Q345" i="22"/>
  <c r="W345" i="22" s="1"/>
  <c r="AD345" i="22" s="1"/>
  <c r="I345" i="22"/>
  <c r="R345" i="22"/>
  <c r="J345" i="22"/>
  <c r="N345" i="22"/>
  <c r="S349" i="22"/>
  <c r="O349" i="22"/>
  <c r="K349" i="22"/>
  <c r="R349" i="22"/>
  <c r="N349" i="22"/>
  <c r="J349" i="22"/>
  <c r="T349" i="22"/>
  <c r="L349" i="22"/>
  <c r="P349" i="22"/>
  <c r="Q349" i="22"/>
  <c r="I349" i="22"/>
  <c r="M349" i="22"/>
  <c r="S353" i="22"/>
  <c r="O353" i="22"/>
  <c r="K353" i="22"/>
  <c r="R353" i="22"/>
  <c r="N353" i="22"/>
  <c r="J353" i="22"/>
  <c r="T353" i="22"/>
  <c r="L353" i="22"/>
  <c r="P353" i="22"/>
  <c r="Q353" i="22"/>
  <c r="I353" i="22"/>
  <c r="M353" i="22"/>
  <c r="Q357" i="22"/>
  <c r="M357" i="22"/>
  <c r="I357" i="22"/>
  <c r="R357" i="22"/>
  <c r="X357" i="22" s="1"/>
  <c r="AE357" i="22" s="1"/>
  <c r="L357" i="22"/>
  <c r="P357" i="22"/>
  <c r="K357" i="22"/>
  <c r="N357" i="22"/>
  <c r="S357" i="22"/>
  <c r="T357" i="22"/>
  <c r="J357" i="22"/>
  <c r="O357" i="22"/>
  <c r="T361" i="22"/>
  <c r="P361" i="22"/>
  <c r="L361" i="22"/>
  <c r="Q361" i="22"/>
  <c r="K361" i="22"/>
  <c r="O361" i="22"/>
  <c r="J361" i="22"/>
  <c r="R361" i="22"/>
  <c r="M361" i="22"/>
  <c r="N361" i="22"/>
  <c r="S361" i="22"/>
  <c r="I361" i="22"/>
  <c r="T365" i="22"/>
  <c r="P365" i="22"/>
  <c r="L365" i="22"/>
  <c r="Q365" i="22"/>
  <c r="W365" i="22" s="1"/>
  <c r="AD365" i="22" s="1"/>
  <c r="K365" i="22"/>
  <c r="O365" i="22"/>
  <c r="J365" i="22"/>
  <c r="M365" i="22"/>
  <c r="R365" i="22"/>
  <c r="S365" i="22"/>
  <c r="I365" i="22"/>
  <c r="N365" i="22"/>
  <c r="S369" i="22"/>
  <c r="O369" i="22"/>
  <c r="K369" i="22"/>
  <c r="P369" i="22"/>
  <c r="J369" i="22"/>
  <c r="T369" i="22"/>
  <c r="N369" i="22"/>
  <c r="I369" i="22"/>
  <c r="Q369" i="22"/>
  <c r="L369" i="22"/>
  <c r="M369" i="22"/>
  <c r="R369" i="22"/>
  <c r="T373" i="22"/>
  <c r="P373" i="22"/>
  <c r="L373" i="22"/>
  <c r="S373" i="22"/>
  <c r="O373" i="22"/>
  <c r="K373" i="22"/>
  <c r="R373" i="22"/>
  <c r="J373" i="22"/>
  <c r="Q373" i="22"/>
  <c r="I373" i="22"/>
  <c r="M373" i="22"/>
  <c r="N373" i="22"/>
  <c r="T377" i="22"/>
  <c r="P377" i="22"/>
  <c r="L377" i="22"/>
  <c r="S377" i="22"/>
  <c r="O377" i="22"/>
  <c r="K377" i="22"/>
  <c r="R377" i="22"/>
  <c r="J377" i="22"/>
  <c r="Q377" i="22"/>
  <c r="I377" i="22"/>
  <c r="M377" i="22"/>
  <c r="N377" i="22"/>
  <c r="S381" i="22"/>
  <c r="O381" i="22"/>
  <c r="K381" i="22"/>
  <c r="R381" i="22"/>
  <c r="X381" i="22" s="1"/>
  <c r="AE381" i="22" s="1"/>
  <c r="N381" i="22"/>
  <c r="J381" i="22"/>
  <c r="Q381" i="22"/>
  <c r="I381" i="22"/>
  <c r="P381" i="22"/>
  <c r="L381" i="22"/>
  <c r="T381" i="22"/>
  <c r="M381" i="22"/>
  <c r="R385" i="22"/>
  <c r="N385" i="22"/>
  <c r="J385" i="22"/>
  <c r="Q385" i="22"/>
  <c r="M385" i="22"/>
  <c r="I385" i="22"/>
  <c r="P385" i="22"/>
  <c r="O385" i="22"/>
  <c r="U385" i="22" s="1"/>
  <c r="L385" i="22"/>
  <c r="X385" i="22" s="1"/>
  <c r="AE385" i="22" s="1"/>
  <c r="K385" i="22"/>
  <c r="S385" i="22"/>
  <c r="T385" i="22"/>
  <c r="Q389" i="22"/>
  <c r="M389" i="22"/>
  <c r="I389" i="22"/>
  <c r="T389" i="22"/>
  <c r="P389" i="22"/>
  <c r="L389" i="22"/>
  <c r="N389" i="22"/>
  <c r="S389" i="22"/>
  <c r="K389" i="22"/>
  <c r="J389" i="22"/>
  <c r="O389" i="22"/>
  <c r="U389" i="22" s="1"/>
  <c r="R389" i="22"/>
  <c r="T393" i="22"/>
  <c r="P393" i="22"/>
  <c r="L393" i="22"/>
  <c r="S393" i="22"/>
  <c r="O393" i="22"/>
  <c r="K393" i="22"/>
  <c r="M393" i="22"/>
  <c r="R393" i="22"/>
  <c r="J393" i="22"/>
  <c r="I393" i="22"/>
  <c r="N393" i="22"/>
  <c r="Q393" i="22"/>
  <c r="T397" i="22"/>
  <c r="P397" i="22"/>
  <c r="L397" i="22"/>
  <c r="S397" i="22"/>
  <c r="O397" i="22"/>
  <c r="K397" i="22"/>
  <c r="M397" i="22"/>
  <c r="R397" i="22"/>
  <c r="J397" i="22"/>
  <c r="I397" i="22"/>
  <c r="Q397" i="22"/>
  <c r="N397" i="22"/>
  <c r="T401" i="22"/>
  <c r="P401" i="22"/>
  <c r="L401" i="22"/>
  <c r="S401" i="22"/>
  <c r="O401" i="22"/>
  <c r="K401" i="22"/>
  <c r="M401" i="22"/>
  <c r="R401" i="22"/>
  <c r="J401" i="22"/>
  <c r="I401" i="22"/>
  <c r="N401" i="22"/>
  <c r="Q401" i="22"/>
  <c r="T405" i="22"/>
  <c r="P405" i="22"/>
  <c r="L405" i="22"/>
  <c r="S405" i="22"/>
  <c r="O405" i="22"/>
  <c r="K405" i="22"/>
  <c r="M405" i="22"/>
  <c r="R405" i="22"/>
  <c r="J405" i="22"/>
  <c r="I405" i="22"/>
  <c r="Q405" i="22"/>
  <c r="N405" i="22"/>
  <c r="T409" i="22"/>
  <c r="P409" i="22"/>
  <c r="L409" i="22"/>
  <c r="S409" i="22"/>
  <c r="O409" i="22"/>
  <c r="K409" i="22"/>
  <c r="M409" i="22"/>
  <c r="R409" i="22"/>
  <c r="J409" i="22"/>
  <c r="I409" i="22"/>
  <c r="N409" i="22"/>
  <c r="Q409" i="22"/>
  <c r="S413" i="22"/>
  <c r="O413" i="22"/>
  <c r="K413" i="22"/>
  <c r="R413" i="22"/>
  <c r="N413" i="22"/>
  <c r="J413" i="22"/>
  <c r="T413" i="22"/>
  <c r="L413" i="22"/>
  <c r="Q413" i="22"/>
  <c r="I413" i="22"/>
  <c r="M413" i="22"/>
  <c r="P413" i="22"/>
  <c r="S417" i="22"/>
  <c r="O417" i="22"/>
  <c r="K417" i="22"/>
  <c r="R417" i="22"/>
  <c r="N417" i="22"/>
  <c r="J417" i="22"/>
  <c r="T417" i="22"/>
  <c r="L417" i="22"/>
  <c r="Q417" i="22"/>
  <c r="I417" i="22"/>
  <c r="M417" i="22"/>
  <c r="P417" i="22"/>
  <c r="S421" i="22"/>
  <c r="O421" i="22"/>
  <c r="K421" i="22"/>
  <c r="R421" i="22"/>
  <c r="N421" i="22"/>
  <c r="J421" i="22"/>
  <c r="T421" i="22"/>
  <c r="L421" i="22"/>
  <c r="Q421" i="22"/>
  <c r="I421" i="22"/>
  <c r="M421" i="22"/>
  <c r="P421" i="22"/>
  <c r="R425" i="22"/>
  <c r="N425" i="22"/>
  <c r="J425" i="22"/>
  <c r="T425" i="22"/>
  <c r="O425" i="22"/>
  <c r="I425" i="22"/>
  <c r="S425" i="22"/>
  <c r="M425" i="22"/>
  <c r="K425" i="22"/>
  <c r="Q425" i="22"/>
  <c r="W425" i="22" s="1"/>
  <c r="AD425" i="22" s="1"/>
  <c r="P425" i="22"/>
  <c r="V425" i="22" s="1"/>
  <c r="AC425" i="22" s="1"/>
  <c r="L425" i="22"/>
  <c r="Q429" i="22"/>
  <c r="M429" i="22"/>
  <c r="I429" i="22"/>
  <c r="T429" i="22"/>
  <c r="P429" i="22"/>
  <c r="L429" i="22"/>
  <c r="O429" i="22"/>
  <c r="N429" i="22"/>
  <c r="K429" i="22"/>
  <c r="J429" i="22"/>
  <c r="S429" i="22"/>
  <c r="R429" i="22"/>
  <c r="T433" i="22"/>
  <c r="P433" i="22"/>
  <c r="L433" i="22"/>
  <c r="O433" i="22"/>
  <c r="J433" i="22"/>
  <c r="S433" i="22"/>
  <c r="N433" i="22"/>
  <c r="I433" i="22"/>
  <c r="R433" i="22"/>
  <c r="Q433" i="22"/>
  <c r="M433" i="22"/>
  <c r="K433" i="22"/>
  <c r="T437" i="22"/>
  <c r="P437" i="22"/>
  <c r="L437" i="22"/>
  <c r="O437" i="22"/>
  <c r="J437" i="22"/>
  <c r="S437" i="22"/>
  <c r="N437" i="22"/>
  <c r="I437" i="22"/>
  <c r="M437" i="22"/>
  <c r="K437" i="22"/>
  <c r="R437" i="22"/>
  <c r="X437" i="22" s="1"/>
  <c r="AE437" i="22" s="1"/>
  <c r="Q437" i="22"/>
  <c r="T441" i="22"/>
  <c r="P441" i="22"/>
  <c r="L441" i="22"/>
  <c r="O441" i="22"/>
  <c r="J441" i="22"/>
  <c r="S441" i="22"/>
  <c r="N441" i="22"/>
  <c r="I441" i="22"/>
  <c r="R441" i="22"/>
  <c r="Q441" i="22"/>
  <c r="M441" i="22"/>
  <c r="K441" i="22"/>
  <c r="S445" i="22"/>
  <c r="O445" i="22"/>
  <c r="K445" i="22"/>
  <c r="T445" i="22"/>
  <c r="Z445" i="22" s="1"/>
  <c r="AG445" i="22" s="1"/>
  <c r="N445" i="22"/>
  <c r="I445" i="22"/>
  <c r="R445" i="22"/>
  <c r="M445" i="22"/>
  <c r="L445" i="22"/>
  <c r="J445" i="22"/>
  <c r="Q445" i="22"/>
  <c r="W445" i="22" s="1"/>
  <c r="AD445" i="22" s="1"/>
  <c r="P445" i="22"/>
  <c r="V445" i="22" s="1"/>
  <c r="AC445" i="22" s="1"/>
  <c r="S449" i="22"/>
  <c r="O449" i="22"/>
  <c r="K449" i="22"/>
  <c r="T449" i="22"/>
  <c r="N449" i="22"/>
  <c r="I449" i="22"/>
  <c r="R449" i="22"/>
  <c r="M449" i="22"/>
  <c r="Q449" i="22"/>
  <c r="P449" i="22"/>
  <c r="L449" i="22"/>
  <c r="J449" i="22"/>
  <c r="S453" i="22"/>
  <c r="O453" i="22"/>
  <c r="K453" i="22"/>
  <c r="T453" i="22"/>
  <c r="Z453" i="22" s="1"/>
  <c r="AG453" i="22" s="1"/>
  <c r="N453" i="22"/>
  <c r="I453" i="22"/>
  <c r="R453" i="22"/>
  <c r="M453" i="22"/>
  <c r="L453" i="22"/>
  <c r="J453" i="22"/>
  <c r="Q453" i="22"/>
  <c r="W453" i="22" s="1"/>
  <c r="AD453" i="22" s="1"/>
  <c r="P453" i="22"/>
  <c r="V453" i="22" s="1"/>
  <c r="AC453" i="22" s="1"/>
  <c r="R262" i="22"/>
  <c r="N262" i="22"/>
  <c r="J262" i="22"/>
  <c r="Q262" i="22"/>
  <c r="M262" i="22"/>
  <c r="I262" i="22"/>
  <c r="S262" i="22"/>
  <c r="K262" i="22"/>
  <c r="P262" i="22"/>
  <c r="O262" i="22"/>
  <c r="T262" i="22"/>
  <c r="L262" i="22"/>
  <c r="R266" i="22"/>
  <c r="N266" i="22"/>
  <c r="J266" i="22"/>
  <c r="Q266" i="22"/>
  <c r="M266" i="22"/>
  <c r="I266" i="22"/>
  <c r="S266" i="22"/>
  <c r="K266" i="22"/>
  <c r="P266" i="22"/>
  <c r="O266" i="22"/>
  <c r="T266" i="22"/>
  <c r="L266" i="22"/>
  <c r="Q270" i="22"/>
  <c r="M270" i="22"/>
  <c r="I270" i="22"/>
  <c r="T270" i="22"/>
  <c r="P270" i="22"/>
  <c r="L270" i="22"/>
  <c r="R270" i="22"/>
  <c r="J270" i="22"/>
  <c r="O270" i="22"/>
  <c r="N270" i="22"/>
  <c r="S270" i="22"/>
  <c r="K270" i="22"/>
  <c r="Q274" i="22"/>
  <c r="M274" i="22"/>
  <c r="R274" i="22"/>
  <c r="L274" i="22"/>
  <c r="P274" i="22"/>
  <c r="K274" i="22"/>
  <c r="S274" i="22"/>
  <c r="I274" i="22"/>
  <c r="O274" i="22"/>
  <c r="N274" i="22"/>
  <c r="T274" i="22"/>
  <c r="J274" i="22"/>
  <c r="Q278" i="22"/>
  <c r="M278" i="22"/>
  <c r="I278" i="22"/>
  <c r="R278" i="22"/>
  <c r="L278" i="22"/>
  <c r="P278" i="22"/>
  <c r="K278" i="22"/>
  <c r="N278" i="22"/>
  <c r="T278" i="22"/>
  <c r="J278" i="22"/>
  <c r="S278" i="22"/>
  <c r="O278" i="22"/>
  <c r="Q282" i="22"/>
  <c r="M282" i="22"/>
  <c r="I282" i="22"/>
  <c r="R282" i="22"/>
  <c r="X282" i="22" s="1"/>
  <c r="AE282" i="22" s="1"/>
  <c r="L282" i="22"/>
  <c r="P282" i="22"/>
  <c r="K282" i="22"/>
  <c r="S282" i="22"/>
  <c r="O282" i="22"/>
  <c r="N282" i="22"/>
  <c r="T282" i="22"/>
  <c r="J282" i="22"/>
  <c r="Q286" i="22"/>
  <c r="M286" i="22"/>
  <c r="I286" i="22"/>
  <c r="R286" i="22"/>
  <c r="L286" i="22"/>
  <c r="P286" i="22"/>
  <c r="K286" i="22"/>
  <c r="N286" i="22"/>
  <c r="T286" i="22"/>
  <c r="J286" i="22"/>
  <c r="S286" i="22"/>
  <c r="O286" i="22"/>
  <c r="Q290" i="22"/>
  <c r="M290" i="22"/>
  <c r="I290" i="22"/>
  <c r="R290" i="22"/>
  <c r="X290" i="22" s="1"/>
  <c r="AE290" i="22" s="1"/>
  <c r="L290" i="22"/>
  <c r="P290" i="22"/>
  <c r="K290" i="22"/>
  <c r="S290" i="22"/>
  <c r="O290" i="22"/>
  <c r="N290" i="22"/>
  <c r="T290" i="22"/>
  <c r="J290" i="22"/>
  <c r="Q294" i="22"/>
  <c r="M294" i="22"/>
  <c r="I294" i="22"/>
  <c r="R294" i="22"/>
  <c r="L294" i="22"/>
  <c r="P294" i="22"/>
  <c r="K294" i="22"/>
  <c r="N294" i="22"/>
  <c r="T294" i="22"/>
  <c r="J294" i="22"/>
  <c r="S294" i="22"/>
  <c r="O294" i="22"/>
  <c r="Q298" i="22"/>
  <c r="M298" i="22"/>
  <c r="I298" i="22"/>
  <c r="R298" i="22"/>
  <c r="X298" i="22" s="1"/>
  <c r="AE298" i="22" s="1"/>
  <c r="L298" i="22"/>
  <c r="P298" i="22"/>
  <c r="K298" i="22"/>
  <c r="S298" i="22"/>
  <c r="O298" i="22"/>
  <c r="N298" i="22"/>
  <c r="T298" i="22"/>
  <c r="J298" i="22"/>
  <c r="Q302" i="22"/>
  <c r="M302" i="22"/>
  <c r="I302" i="22"/>
  <c r="R302" i="22"/>
  <c r="L302" i="22"/>
  <c r="P302" i="22"/>
  <c r="K302" i="22"/>
  <c r="N302" i="22"/>
  <c r="T302" i="22"/>
  <c r="J302" i="22"/>
  <c r="S302" i="22"/>
  <c r="O302" i="22"/>
  <c r="R306" i="22"/>
  <c r="N306" i="22"/>
  <c r="J306" i="22"/>
  <c r="Q306" i="22"/>
  <c r="M306" i="22"/>
  <c r="I306" i="22"/>
  <c r="S306" i="22"/>
  <c r="K306" i="22"/>
  <c r="P306" i="22"/>
  <c r="O306" i="22"/>
  <c r="L306" i="22"/>
  <c r="T306" i="22"/>
  <c r="Z306" i="22" s="1"/>
  <c r="AG306" i="22" s="1"/>
  <c r="R310" i="22"/>
  <c r="N310" i="22"/>
  <c r="J310" i="22"/>
  <c r="Q310" i="22"/>
  <c r="M310" i="22"/>
  <c r="I310" i="22"/>
  <c r="S310" i="22"/>
  <c r="K310" i="22"/>
  <c r="P310" i="22"/>
  <c r="O310" i="22"/>
  <c r="L310" i="22"/>
  <c r="T310" i="22"/>
  <c r="R314" i="22"/>
  <c r="N314" i="22"/>
  <c r="J314" i="22"/>
  <c r="Q314" i="22"/>
  <c r="M314" i="22"/>
  <c r="I314" i="22"/>
  <c r="S314" i="22"/>
  <c r="K314" i="22"/>
  <c r="O314" i="22"/>
  <c r="P314" i="22"/>
  <c r="T314" i="22"/>
  <c r="L314" i="22"/>
  <c r="T318" i="22"/>
  <c r="P318" i="22"/>
  <c r="L318" i="22"/>
  <c r="S318" i="22"/>
  <c r="O318" i="22"/>
  <c r="K318" i="22"/>
  <c r="Q318" i="22"/>
  <c r="I318" i="22"/>
  <c r="M318" i="22"/>
  <c r="N318" i="22"/>
  <c r="R318" i="22"/>
  <c r="X318" i="22" s="1"/>
  <c r="AE318" i="22" s="1"/>
  <c r="J318" i="22"/>
  <c r="T322" i="22"/>
  <c r="P322" i="22"/>
  <c r="L322" i="22"/>
  <c r="S322" i="22"/>
  <c r="O322" i="22"/>
  <c r="K322" i="22"/>
  <c r="Q322" i="22"/>
  <c r="I322" i="22"/>
  <c r="M322" i="22"/>
  <c r="N322" i="22"/>
  <c r="R322" i="22"/>
  <c r="X322" i="22" s="1"/>
  <c r="AE322" i="22" s="1"/>
  <c r="J322" i="22"/>
  <c r="T326" i="22"/>
  <c r="P326" i="22"/>
  <c r="L326" i="22"/>
  <c r="S326" i="22"/>
  <c r="O326" i="22"/>
  <c r="K326" i="22"/>
  <c r="Q326" i="22"/>
  <c r="I326" i="22"/>
  <c r="M326" i="22"/>
  <c r="N326" i="22"/>
  <c r="R326" i="22"/>
  <c r="X326" i="22" s="1"/>
  <c r="AE326" i="22" s="1"/>
  <c r="J326" i="22"/>
  <c r="T330" i="22"/>
  <c r="P330" i="22"/>
  <c r="L330" i="22"/>
  <c r="S330" i="22"/>
  <c r="O330" i="22"/>
  <c r="K330" i="22"/>
  <c r="Q330" i="22"/>
  <c r="I330" i="22"/>
  <c r="M330" i="22"/>
  <c r="N330" i="22"/>
  <c r="R330" i="22"/>
  <c r="X330" i="22" s="1"/>
  <c r="AE330" i="22" s="1"/>
  <c r="J330" i="22"/>
  <c r="T334" i="22"/>
  <c r="P334" i="22"/>
  <c r="L334" i="22"/>
  <c r="S334" i="22"/>
  <c r="O334" i="22"/>
  <c r="K334" i="22"/>
  <c r="Q334" i="22"/>
  <c r="I334" i="22"/>
  <c r="M334" i="22"/>
  <c r="N334" i="22"/>
  <c r="R334" i="22"/>
  <c r="J334" i="22"/>
  <c r="T338" i="22"/>
  <c r="P338" i="22"/>
  <c r="L338" i="22"/>
  <c r="S338" i="22"/>
  <c r="O338" i="22"/>
  <c r="K338" i="22"/>
  <c r="Q338" i="22"/>
  <c r="I338" i="22"/>
  <c r="M338" i="22"/>
  <c r="N338" i="22"/>
  <c r="R338" i="22"/>
  <c r="X338" i="22" s="1"/>
  <c r="AE338" i="22" s="1"/>
  <c r="J338" i="22"/>
  <c r="T342" i="22"/>
  <c r="P342" i="22"/>
  <c r="L342" i="22"/>
  <c r="S342" i="22"/>
  <c r="O342" i="22"/>
  <c r="K342" i="22"/>
  <c r="Q342" i="22"/>
  <c r="I342" i="22"/>
  <c r="M342" i="22"/>
  <c r="N342" i="22"/>
  <c r="R342" i="22"/>
  <c r="J342" i="22"/>
  <c r="S346" i="22"/>
  <c r="O346" i="22"/>
  <c r="K346" i="22"/>
  <c r="R346" i="22"/>
  <c r="N346" i="22"/>
  <c r="J346" i="22"/>
  <c r="P346" i="22"/>
  <c r="T346" i="22"/>
  <c r="L346" i="22"/>
  <c r="M346" i="22"/>
  <c r="Q346" i="22"/>
  <c r="W346" i="22" s="1"/>
  <c r="AD346" i="22" s="1"/>
  <c r="I346" i="22"/>
  <c r="U346" i="22" s="1"/>
  <c r="S350" i="22"/>
  <c r="O350" i="22"/>
  <c r="K350" i="22"/>
  <c r="R350" i="22"/>
  <c r="N350" i="22"/>
  <c r="J350" i="22"/>
  <c r="P350" i="22"/>
  <c r="T350" i="22"/>
  <c r="L350" i="22"/>
  <c r="M350" i="22"/>
  <c r="Q350" i="22"/>
  <c r="W350" i="22" s="1"/>
  <c r="AD350" i="22" s="1"/>
  <c r="I350" i="22"/>
  <c r="Q354" i="22"/>
  <c r="M354" i="22"/>
  <c r="P354" i="22"/>
  <c r="K354" i="22"/>
  <c r="T354" i="22"/>
  <c r="O354" i="22"/>
  <c r="J354" i="22"/>
  <c r="R354" i="22"/>
  <c r="L354" i="22"/>
  <c r="N354" i="22"/>
  <c r="S354" i="22"/>
  <c r="I354" i="22"/>
  <c r="Q358" i="22"/>
  <c r="M358" i="22"/>
  <c r="I358" i="22"/>
  <c r="P358" i="22"/>
  <c r="K358" i="22"/>
  <c r="T358" i="22"/>
  <c r="O358" i="22"/>
  <c r="J358" i="22"/>
  <c r="L358" i="22"/>
  <c r="R358" i="22"/>
  <c r="S358" i="22"/>
  <c r="N358" i="22"/>
  <c r="T362" i="22"/>
  <c r="P362" i="22"/>
  <c r="L362" i="22"/>
  <c r="O362" i="22"/>
  <c r="J362" i="22"/>
  <c r="S362" i="22"/>
  <c r="N362" i="22"/>
  <c r="I362" i="22"/>
  <c r="Q362" i="22"/>
  <c r="K362" i="22"/>
  <c r="M362" i="22"/>
  <c r="R362" i="22"/>
  <c r="T366" i="22"/>
  <c r="P366" i="22"/>
  <c r="L366" i="22"/>
  <c r="O366" i="22"/>
  <c r="J366" i="22"/>
  <c r="S366" i="22"/>
  <c r="N366" i="22"/>
  <c r="I366" i="22"/>
  <c r="K366" i="22"/>
  <c r="Q366" i="22"/>
  <c r="W366" i="22" s="1"/>
  <c r="AD366" i="22" s="1"/>
  <c r="R366" i="22"/>
  <c r="M366" i="22"/>
  <c r="S370" i="22"/>
  <c r="O370" i="22"/>
  <c r="K370" i="22"/>
  <c r="T370" i="22"/>
  <c r="Z370" i="22" s="1"/>
  <c r="AG370" i="22" s="1"/>
  <c r="N370" i="22"/>
  <c r="I370" i="22"/>
  <c r="R370" i="22"/>
  <c r="M370" i="22"/>
  <c r="P370" i="22"/>
  <c r="J370" i="22"/>
  <c r="L370" i="22"/>
  <c r="Q370" i="22"/>
  <c r="T374" i="22"/>
  <c r="P374" i="22"/>
  <c r="L374" i="22"/>
  <c r="S374" i="22"/>
  <c r="O374" i="22"/>
  <c r="K374" i="22"/>
  <c r="N374" i="22"/>
  <c r="M374" i="22"/>
  <c r="Q374" i="22"/>
  <c r="I374" i="22"/>
  <c r="J374" i="22"/>
  <c r="R374" i="22"/>
  <c r="T378" i="22"/>
  <c r="P378" i="22"/>
  <c r="L378" i="22"/>
  <c r="S378" i="22"/>
  <c r="O378" i="22"/>
  <c r="K378" i="22"/>
  <c r="N378" i="22"/>
  <c r="M378" i="22"/>
  <c r="Q378" i="22"/>
  <c r="I378" i="22"/>
  <c r="J378" i="22"/>
  <c r="R378" i="22"/>
  <c r="R382" i="22"/>
  <c r="N382" i="22"/>
  <c r="J382" i="22"/>
  <c r="Q382" i="22"/>
  <c r="M382" i="22"/>
  <c r="T382" i="22"/>
  <c r="L382" i="22"/>
  <c r="S382" i="22"/>
  <c r="K382" i="22"/>
  <c r="P382" i="22"/>
  <c r="O382" i="22"/>
  <c r="I382" i="22"/>
  <c r="R386" i="22"/>
  <c r="N386" i="22"/>
  <c r="J386" i="22"/>
  <c r="Q386" i="22"/>
  <c r="W386" i="22" s="1"/>
  <c r="AD386" i="22" s="1"/>
  <c r="M386" i="22"/>
  <c r="I386" i="22"/>
  <c r="T386" i="22"/>
  <c r="L386" i="22"/>
  <c r="S386" i="22"/>
  <c r="Y386" i="22" s="1"/>
  <c r="AF386" i="22" s="1"/>
  <c r="K386" i="22"/>
  <c r="P386" i="22"/>
  <c r="V386" i="22" s="1"/>
  <c r="AC386" i="22" s="1"/>
  <c r="O386" i="22"/>
  <c r="U386" i="22" s="1"/>
  <c r="Q390" i="22"/>
  <c r="M390" i="22"/>
  <c r="I390" i="22"/>
  <c r="T390" i="22"/>
  <c r="P390" i="22"/>
  <c r="L390" i="22"/>
  <c r="R390" i="22"/>
  <c r="J390" i="22"/>
  <c r="O390" i="22"/>
  <c r="N390" i="22"/>
  <c r="K390" i="22"/>
  <c r="S390" i="22"/>
  <c r="T394" i="22"/>
  <c r="P394" i="22"/>
  <c r="L394" i="22"/>
  <c r="S394" i="22"/>
  <c r="Y394" i="22" s="1"/>
  <c r="AF394" i="22" s="1"/>
  <c r="O394" i="22"/>
  <c r="K394" i="22"/>
  <c r="Q394" i="22"/>
  <c r="I394" i="22"/>
  <c r="N394" i="22"/>
  <c r="M394" i="22"/>
  <c r="J394" i="22"/>
  <c r="R394" i="22"/>
  <c r="T398" i="22"/>
  <c r="P398" i="22"/>
  <c r="L398" i="22"/>
  <c r="S398" i="22"/>
  <c r="O398" i="22"/>
  <c r="K398" i="22"/>
  <c r="Q398" i="22"/>
  <c r="I398" i="22"/>
  <c r="N398" i="22"/>
  <c r="M398" i="22"/>
  <c r="J398" i="22"/>
  <c r="R398" i="22"/>
  <c r="T402" i="22"/>
  <c r="P402" i="22"/>
  <c r="L402" i="22"/>
  <c r="S402" i="22"/>
  <c r="Y402" i="22" s="1"/>
  <c r="AF402" i="22" s="1"/>
  <c r="O402" i="22"/>
  <c r="K402" i="22"/>
  <c r="Q402" i="22"/>
  <c r="I402" i="22"/>
  <c r="N402" i="22"/>
  <c r="M402" i="22"/>
  <c r="J402" i="22"/>
  <c r="R402" i="22"/>
  <c r="T406" i="22"/>
  <c r="P406" i="22"/>
  <c r="L406" i="22"/>
  <c r="S406" i="22"/>
  <c r="O406" i="22"/>
  <c r="K406" i="22"/>
  <c r="Q406" i="22"/>
  <c r="I406" i="22"/>
  <c r="N406" i="22"/>
  <c r="M406" i="22"/>
  <c r="J406" i="22"/>
  <c r="R406" i="22"/>
  <c r="T410" i="22"/>
  <c r="P410" i="22"/>
  <c r="L410" i="22"/>
  <c r="S410" i="22"/>
  <c r="Y410" i="22" s="1"/>
  <c r="AF410" i="22" s="1"/>
  <c r="O410" i="22"/>
  <c r="K410" i="22"/>
  <c r="Q410" i="22"/>
  <c r="I410" i="22"/>
  <c r="N410" i="22"/>
  <c r="M410" i="22"/>
  <c r="J410" i="22"/>
  <c r="R410" i="22"/>
  <c r="S414" i="22"/>
  <c r="O414" i="22"/>
  <c r="K414" i="22"/>
  <c r="R414" i="22"/>
  <c r="N414" i="22"/>
  <c r="J414" i="22"/>
  <c r="P414" i="22"/>
  <c r="M414" i="22"/>
  <c r="L414" i="22"/>
  <c r="I414" i="22"/>
  <c r="Q414" i="22"/>
  <c r="W414" i="22" s="1"/>
  <c r="AD414" i="22" s="1"/>
  <c r="T414" i="22"/>
  <c r="S418" i="22"/>
  <c r="O418" i="22"/>
  <c r="K418" i="22"/>
  <c r="R418" i="22"/>
  <c r="N418" i="22"/>
  <c r="J418" i="22"/>
  <c r="P418" i="22"/>
  <c r="M418" i="22"/>
  <c r="L418" i="22"/>
  <c r="I418" i="22"/>
  <c r="U418" i="22" s="1"/>
  <c r="Q418" i="22"/>
  <c r="T418" i="22"/>
  <c r="Z418" i="22" s="1"/>
  <c r="AG418" i="22" s="1"/>
  <c r="S422" i="22"/>
  <c r="O422" i="22"/>
  <c r="K422" i="22"/>
  <c r="R422" i="22"/>
  <c r="N422" i="22"/>
  <c r="J422" i="22"/>
  <c r="P422" i="22"/>
  <c r="M422" i="22"/>
  <c r="L422" i="22"/>
  <c r="I422" i="22"/>
  <c r="Q422" i="22"/>
  <c r="W422" i="22" s="1"/>
  <c r="AD422" i="22" s="1"/>
  <c r="T422" i="22"/>
  <c r="R426" i="22"/>
  <c r="N426" i="22"/>
  <c r="J426" i="22"/>
  <c r="S426" i="22"/>
  <c r="M426" i="22"/>
  <c r="Q426" i="22"/>
  <c r="L426" i="22"/>
  <c r="T426" i="22"/>
  <c r="I426" i="22"/>
  <c r="P426" i="22"/>
  <c r="K426" i="22"/>
  <c r="O426" i="22"/>
  <c r="Q430" i="22"/>
  <c r="M430" i="22"/>
  <c r="I430" i="22"/>
  <c r="T430" i="22"/>
  <c r="O430" i="22"/>
  <c r="J430" i="22"/>
  <c r="S430" i="22"/>
  <c r="N430" i="22"/>
  <c r="L430" i="22"/>
  <c r="K430" i="22"/>
  <c r="R430" i="22"/>
  <c r="P430" i="22"/>
  <c r="T434" i="22"/>
  <c r="P434" i="22"/>
  <c r="L434" i="22"/>
  <c r="S434" i="22"/>
  <c r="N434" i="22"/>
  <c r="I434" i="22"/>
  <c r="R434" i="22"/>
  <c r="M434" i="22"/>
  <c r="Q434" i="22"/>
  <c r="O434" i="22"/>
  <c r="K434" i="22"/>
  <c r="J434" i="22"/>
  <c r="T438" i="22"/>
  <c r="P438" i="22"/>
  <c r="L438" i="22"/>
  <c r="S438" i="22"/>
  <c r="N438" i="22"/>
  <c r="I438" i="22"/>
  <c r="R438" i="22"/>
  <c r="M438" i="22"/>
  <c r="K438" i="22"/>
  <c r="J438" i="22"/>
  <c r="Q438" i="22"/>
  <c r="W438" i="22" s="1"/>
  <c r="AD438" i="22" s="1"/>
  <c r="O438" i="22"/>
  <c r="T442" i="22"/>
  <c r="P442" i="22"/>
  <c r="L442" i="22"/>
  <c r="S442" i="22"/>
  <c r="N442" i="22"/>
  <c r="I442" i="22"/>
  <c r="R442" i="22"/>
  <c r="M442" i="22"/>
  <c r="Q442" i="22"/>
  <c r="O442" i="22"/>
  <c r="K442" i="22"/>
  <c r="J442" i="22"/>
  <c r="V442" i="22" s="1"/>
  <c r="AC442" i="22" s="1"/>
  <c r="S446" i="22"/>
  <c r="O446" i="22"/>
  <c r="K446" i="22"/>
  <c r="R446" i="22"/>
  <c r="M446" i="22"/>
  <c r="Q446" i="22"/>
  <c r="L446" i="22"/>
  <c r="J446" i="22"/>
  <c r="T446" i="22"/>
  <c r="I446" i="22"/>
  <c r="P446" i="22"/>
  <c r="N446" i="22"/>
  <c r="S450" i="22"/>
  <c r="O450" i="22"/>
  <c r="K450" i="22"/>
  <c r="R450" i="22"/>
  <c r="M450" i="22"/>
  <c r="Q450" i="22"/>
  <c r="L450" i="22"/>
  <c r="P450" i="22"/>
  <c r="N450" i="22"/>
  <c r="J450" i="22"/>
  <c r="I450" i="22"/>
  <c r="T450" i="22"/>
  <c r="S454" i="22"/>
  <c r="O454" i="22"/>
  <c r="K454" i="22"/>
  <c r="R454" i="22"/>
  <c r="M454" i="22"/>
  <c r="Q454" i="22"/>
  <c r="L454" i="22"/>
  <c r="J454" i="22"/>
  <c r="T454" i="22"/>
  <c r="I454" i="22"/>
  <c r="P454" i="22"/>
  <c r="N454" i="22"/>
  <c r="L23" i="5"/>
  <c r="N23" i="5"/>
  <c r="K23" i="5"/>
  <c r="I23" i="5"/>
  <c r="H23" i="5"/>
  <c r="P23" i="5"/>
  <c r="O23" i="5"/>
  <c r="G23" i="5"/>
  <c r="M23" i="5"/>
  <c r="J23" i="5"/>
  <c r="J43" i="5"/>
  <c r="K43" i="5"/>
  <c r="O43" i="5"/>
  <c r="N43" i="5"/>
  <c r="P43" i="5"/>
  <c r="I43" i="5"/>
  <c r="H43" i="5"/>
  <c r="G43" i="5"/>
  <c r="M43" i="5"/>
  <c r="E46" i="5"/>
  <c r="L43" i="5"/>
  <c r="K4" i="21"/>
  <c r="G4" i="21"/>
  <c r="J8" i="21"/>
  <c r="L6" i="21"/>
  <c r="J10" i="21"/>
  <c r="H4" i="21"/>
  <c r="H6" i="21"/>
  <c r="G6" i="21"/>
  <c r="K8" i="21"/>
  <c r="H14" i="21"/>
  <c r="J12" i="21"/>
  <c r="L14" i="21"/>
  <c r="K14" i="21"/>
  <c r="G8" i="21"/>
  <c r="J5" i="21"/>
  <c r="J7" i="21"/>
  <c r="J9" i="21"/>
  <c r="J11" i="21"/>
  <c r="J13" i="21"/>
  <c r="J15" i="21"/>
  <c r="H8" i="21"/>
  <c r="K5" i="21"/>
  <c r="K7" i="21"/>
  <c r="K9" i="21"/>
  <c r="K11" i="21"/>
  <c r="K13" i="21"/>
  <c r="K15" i="21"/>
  <c r="J6" i="21"/>
  <c r="K12" i="21"/>
  <c r="L8" i="21"/>
  <c r="G10" i="21"/>
  <c r="L5" i="21"/>
  <c r="L7" i="21"/>
  <c r="L9" i="21"/>
  <c r="L11" i="21"/>
  <c r="L13" i="21"/>
  <c r="L15" i="21"/>
  <c r="K10" i="21"/>
  <c r="L10" i="21"/>
  <c r="L12" i="21"/>
  <c r="G12" i="21"/>
  <c r="H10" i="21"/>
  <c r="H12" i="21"/>
  <c r="I6" i="21"/>
  <c r="I8" i="21"/>
  <c r="I12" i="21"/>
  <c r="I14" i="21"/>
  <c r="J4" i="21"/>
  <c r="I4" i="21"/>
  <c r="I10" i="21"/>
  <c r="G5" i="21"/>
  <c r="G7" i="21"/>
  <c r="G9" i="21"/>
  <c r="G11" i="21"/>
  <c r="G13" i="21"/>
  <c r="G15" i="21"/>
  <c r="H5" i="21"/>
  <c r="H7" i="21"/>
  <c r="H9" i="21"/>
  <c r="H11" i="21"/>
  <c r="H13" i="21"/>
  <c r="H15" i="21"/>
  <c r="G14" i="21"/>
  <c r="I5" i="21"/>
  <c r="I7" i="21"/>
  <c r="I9" i="21"/>
  <c r="I11" i="21"/>
  <c r="I13" i="21"/>
  <c r="I15" i="21"/>
  <c r="W339" i="22" l="1"/>
  <c r="AD339" i="22" s="1"/>
  <c r="Z307" i="22"/>
  <c r="AG307" i="22" s="1"/>
  <c r="V362" i="22"/>
  <c r="AC362" i="22" s="1"/>
  <c r="U438" i="22"/>
  <c r="V430" i="22"/>
  <c r="AC430" i="22" s="1"/>
  <c r="Z426" i="22"/>
  <c r="AG426" i="22" s="1"/>
  <c r="X422" i="22"/>
  <c r="AE422" i="22" s="1"/>
  <c r="X414" i="22"/>
  <c r="AE414" i="22" s="1"/>
  <c r="W382" i="22"/>
  <c r="AD382" i="22" s="1"/>
  <c r="X350" i="22"/>
  <c r="AE350" i="22" s="1"/>
  <c r="Z346" i="22"/>
  <c r="AG346" i="22" s="1"/>
  <c r="Y342" i="22"/>
  <c r="AF342" i="22" s="1"/>
  <c r="Y334" i="22"/>
  <c r="AF334" i="22" s="1"/>
  <c r="Y326" i="22"/>
  <c r="AF326" i="22" s="1"/>
  <c r="Y318" i="22"/>
  <c r="AF318" i="22" s="1"/>
  <c r="Y282" i="22"/>
  <c r="AF282" i="22" s="1"/>
  <c r="V417" i="22"/>
  <c r="AC417" i="22" s="1"/>
  <c r="W409" i="22"/>
  <c r="AD409" i="22" s="1"/>
  <c r="W401" i="22"/>
  <c r="AD401" i="22" s="1"/>
  <c r="W393" i="22"/>
  <c r="AD393" i="22" s="1"/>
  <c r="Y389" i="22"/>
  <c r="AF389" i="22" s="1"/>
  <c r="Z309" i="22"/>
  <c r="AG309" i="22" s="1"/>
  <c r="Y269" i="22"/>
  <c r="AF269" i="22" s="1"/>
  <c r="Z261" i="22"/>
  <c r="AG261" i="22" s="1"/>
  <c r="W331" i="22"/>
  <c r="AD331" i="22" s="1"/>
  <c r="W323" i="22"/>
  <c r="AD323" i="22" s="1"/>
  <c r="V437" i="22"/>
  <c r="AC437" i="22" s="1"/>
  <c r="Y387" i="22"/>
  <c r="AF387" i="22" s="1"/>
  <c r="X429" i="22"/>
  <c r="AE429" i="22" s="1"/>
  <c r="V421" i="22"/>
  <c r="AC421" i="22" s="1"/>
  <c r="V413" i="22"/>
  <c r="AC413" i="22" s="1"/>
  <c r="X389" i="22"/>
  <c r="AE389" i="22" s="1"/>
  <c r="U369" i="22"/>
  <c r="Z265" i="22"/>
  <c r="AG265" i="22" s="1"/>
  <c r="Y316" i="22"/>
  <c r="AF316" i="22" s="1"/>
  <c r="X300" i="22"/>
  <c r="AE300" i="22" s="1"/>
  <c r="X292" i="22"/>
  <c r="AE292" i="22" s="1"/>
  <c r="X284" i="22"/>
  <c r="AE284" i="22" s="1"/>
  <c r="X276" i="22"/>
  <c r="AE276" i="22" s="1"/>
  <c r="V375" i="22"/>
  <c r="AC375" i="22" s="1"/>
  <c r="X438" i="22"/>
  <c r="AE438" i="22" s="1"/>
  <c r="V385" i="22"/>
  <c r="AC385" i="22" s="1"/>
  <c r="X377" i="22"/>
  <c r="AE377" i="22" s="1"/>
  <c r="V383" i="22"/>
  <c r="AC383" i="22" s="1"/>
  <c r="X375" i="22"/>
  <c r="AE375" i="22" s="1"/>
  <c r="X367" i="22"/>
  <c r="AE367" i="22" s="1"/>
  <c r="W411" i="22"/>
  <c r="AD411" i="22" s="1"/>
  <c r="W403" i="22"/>
  <c r="AD403" i="22" s="1"/>
  <c r="W395" i="22"/>
  <c r="AD395" i="22" s="1"/>
  <c r="X387" i="22"/>
  <c r="AE387" i="22" s="1"/>
  <c r="Y267" i="22"/>
  <c r="AF267" i="22" s="1"/>
  <c r="X294" i="22"/>
  <c r="AE294" i="22" s="1"/>
  <c r="V369" i="22"/>
  <c r="AC369" i="22" s="1"/>
  <c r="V448" i="22"/>
  <c r="AC448" i="22" s="1"/>
  <c r="X366" i="22"/>
  <c r="AE366" i="22" s="1"/>
  <c r="X342" i="22"/>
  <c r="AE342" i="22" s="1"/>
  <c r="Z450" i="22"/>
  <c r="AG450" i="22" s="1"/>
  <c r="X450" i="22"/>
  <c r="AE450" i="22" s="1"/>
  <c r="X418" i="22"/>
  <c r="AE418" i="22" s="1"/>
  <c r="Y382" i="22"/>
  <c r="AF382" i="22" s="1"/>
  <c r="Z350" i="22"/>
  <c r="AG350" i="22" s="1"/>
  <c r="X346" i="22"/>
  <c r="AE346" i="22" s="1"/>
  <c r="Y338" i="22"/>
  <c r="AF338" i="22" s="1"/>
  <c r="Y322" i="22"/>
  <c r="AF322" i="22" s="1"/>
  <c r="Z341" i="22"/>
  <c r="AG341" i="22" s="1"/>
  <c r="Y313" i="22"/>
  <c r="AF313" i="22" s="1"/>
  <c r="Z297" i="22"/>
  <c r="AG297" i="22" s="1"/>
  <c r="Z289" i="22"/>
  <c r="AG289" i="22" s="1"/>
  <c r="Z281" i="22"/>
  <c r="AG281" i="22" s="1"/>
  <c r="Y277" i="22"/>
  <c r="AF277" i="22" s="1"/>
  <c r="U408" i="22"/>
  <c r="AB408" i="22" s="1"/>
  <c r="X380" i="22"/>
  <c r="AE380" i="22" s="1"/>
  <c r="Y376" i="22"/>
  <c r="AF376" i="22" s="1"/>
  <c r="X368" i="22"/>
  <c r="AE368" i="22" s="1"/>
  <c r="U364" i="22"/>
  <c r="AB364" i="22" s="1"/>
  <c r="Z360" i="22"/>
  <c r="AG360" i="22" s="1"/>
  <c r="V356" i="22"/>
  <c r="AC356" i="22" s="1"/>
  <c r="Y356" i="22"/>
  <c r="AF356" i="22" s="1"/>
  <c r="Z352" i="22"/>
  <c r="AG352" i="22" s="1"/>
  <c r="X348" i="22"/>
  <c r="AE348" i="22" s="1"/>
  <c r="Y340" i="22"/>
  <c r="AF340" i="22" s="1"/>
  <c r="Y332" i="22"/>
  <c r="AF332" i="22" s="1"/>
  <c r="Y324" i="22"/>
  <c r="AF324" i="22" s="1"/>
  <c r="Z316" i="22"/>
  <c r="AG316" i="22" s="1"/>
  <c r="Y419" i="22"/>
  <c r="AF419" i="22" s="1"/>
  <c r="V405" i="22"/>
  <c r="AC405" i="22" s="1"/>
  <c r="V411" i="22"/>
  <c r="AC411" i="22" s="1"/>
  <c r="V403" i="22"/>
  <c r="AC403" i="22" s="1"/>
  <c r="W418" i="22"/>
  <c r="AD418" i="22" s="1"/>
  <c r="X278" i="22"/>
  <c r="AE278" i="22" s="1"/>
  <c r="W440" i="22"/>
  <c r="AD440" i="22" s="1"/>
  <c r="X432" i="22"/>
  <c r="AE432" i="22" s="1"/>
  <c r="Z414" i="22"/>
  <c r="AG414" i="22" s="1"/>
  <c r="X302" i="22"/>
  <c r="AE302" i="22" s="1"/>
  <c r="X328" i="22"/>
  <c r="AE328" i="22" s="1"/>
  <c r="V366" i="22"/>
  <c r="AC366" i="22" s="1"/>
  <c r="V441" i="22"/>
  <c r="AC441" i="22" s="1"/>
  <c r="Y437" i="22"/>
  <c r="AF437" i="22" s="1"/>
  <c r="V433" i="22"/>
  <c r="AC433" i="22" s="1"/>
  <c r="Y265" i="22"/>
  <c r="AF265" i="22" s="1"/>
  <c r="X455" i="22"/>
  <c r="AE455" i="22" s="1"/>
  <c r="X447" i="22"/>
  <c r="AE447" i="22" s="1"/>
  <c r="Y311" i="22"/>
  <c r="AF311" i="22" s="1"/>
  <c r="Z422" i="22"/>
  <c r="AG422" i="22" s="1"/>
  <c r="X354" i="22"/>
  <c r="AE354" i="22" s="1"/>
  <c r="Z449" i="22"/>
  <c r="AG449" i="22" s="1"/>
  <c r="Z416" i="22"/>
  <c r="AG416" i="22" s="1"/>
  <c r="Y439" i="22"/>
  <c r="AF439" i="22" s="1"/>
  <c r="Z431" i="22"/>
  <c r="AG431" i="22" s="1"/>
  <c r="X427" i="22"/>
  <c r="AE427" i="22" s="1"/>
  <c r="Y418" i="22"/>
  <c r="AF418" i="22" s="1"/>
  <c r="Z357" i="22"/>
  <c r="AG357" i="22" s="1"/>
  <c r="Z363" i="22"/>
  <c r="AG363" i="22" s="1"/>
  <c r="X454" i="22"/>
  <c r="AE454" i="22" s="1"/>
  <c r="X358" i="22"/>
  <c r="AE358" i="22" s="1"/>
  <c r="U262" i="22"/>
  <c r="AB262" i="22" s="1"/>
  <c r="V409" i="22"/>
  <c r="AC409" i="22" s="1"/>
  <c r="V401" i="22"/>
  <c r="AC401" i="22" s="1"/>
  <c r="W273" i="22"/>
  <c r="AD273" i="22" s="1"/>
  <c r="Z428" i="22"/>
  <c r="AG428" i="22" s="1"/>
  <c r="W376" i="22"/>
  <c r="AD376" i="22" s="1"/>
  <c r="V407" i="22"/>
  <c r="AC407" i="22" s="1"/>
  <c r="V399" i="22"/>
  <c r="AC399" i="22" s="1"/>
  <c r="X446" i="22"/>
  <c r="AE446" i="22" s="1"/>
  <c r="V397" i="22"/>
  <c r="AC397" i="22" s="1"/>
  <c r="Z301" i="22"/>
  <c r="AG301" i="22" s="1"/>
  <c r="Z293" i="22"/>
  <c r="AG293" i="22" s="1"/>
  <c r="Z285" i="22"/>
  <c r="AG285" i="22" s="1"/>
  <c r="X269" i="22"/>
  <c r="AE269" i="22" s="1"/>
  <c r="Y261" i="22"/>
  <c r="AF261" i="22" s="1"/>
  <c r="V380" i="22"/>
  <c r="AC380" i="22" s="1"/>
  <c r="W428" i="22"/>
  <c r="AD428" i="22" s="1"/>
  <c r="Z420" i="22"/>
  <c r="AG420" i="22" s="1"/>
  <c r="X372" i="22"/>
  <c r="AE372" i="22" s="1"/>
  <c r="Y364" i="22"/>
  <c r="AF364" i="22" s="1"/>
  <c r="Z356" i="22"/>
  <c r="AG356" i="22" s="1"/>
  <c r="Y406" i="22"/>
  <c r="AF406" i="22" s="1"/>
  <c r="Y398" i="22"/>
  <c r="AF398" i="22" s="1"/>
  <c r="Y390" i="22"/>
  <c r="AF390" i="22" s="1"/>
  <c r="Z390" i="22"/>
  <c r="AG390" i="22" s="1"/>
  <c r="V342" i="22"/>
  <c r="AC342" i="22" s="1"/>
  <c r="Z310" i="22"/>
  <c r="AG310" i="22" s="1"/>
  <c r="Z270" i="22"/>
  <c r="AG270" i="22" s="1"/>
  <c r="Z425" i="22"/>
  <c r="AG425" i="22" s="1"/>
  <c r="Z385" i="22"/>
  <c r="AG385" i="22" s="1"/>
  <c r="W385" i="22"/>
  <c r="AD385" i="22" s="1"/>
  <c r="X369" i="22"/>
  <c r="AE369" i="22" s="1"/>
  <c r="W333" i="22"/>
  <c r="AD333" i="22" s="1"/>
  <c r="X317" i="22"/>
  <c r="AE317" i="22" s="1"/>
  <c r="X305" i="22"/>
  <c r="AE305" i="22" s="1"/>
  <c r="Y297" i="22"/>
  <c r="AF297" i="22" s="1"/>
  <c r="Y289" i="22"/>
  <c r="AF289" i="22" s="1"/>
  <c r="Y281" i="22"/>
  <c r="AF281" i="22" s="1"/>
  <c r="Z456" i="22"/>
  <c r="AG456" i="22" s="1"/>
  <c r="Z380" i="22"/>
  <c r="AG380" i="22" s="1"/>
  <c r="Y360" i="22"/>
  <c r="AF360" i="22" s="1"/>
  <c r="X352" i="22"/>
  <c r="AE352" i="22" s="1"/>
  <c r="Z348" i="22"/>
  <c r="AG348" i="22" s="1"/>
  <c r="Y344" i="22"/>
  <c r="AF344" i="22" s="1"/>
  <c r="Y336" i="22"/>
  <c r="AF336" i="22" s="1"/>
  <c r="Y328" i="22"/>
  <c r="AF328" i="22" s="1"/>
  <c r="Y320" i="22"/>
  <c r="AF320" i="22" s="1"/>
  <c r="X442" i="22"/>
  <c r="AE442" i="22" s="1"/>
  <c r="U429" i="22"/>
  <c r="AB429" i="22" s="1"/>
  <c r="W381" i="22"/>
  <c r="AD381" i="22" s="1"/>
  <c r="X373" i="22"/>
  <c r="AE373" i="22" s="1"/>
  <c r="W379" i="22"/>
  <c r="AD379" i="22" s="1"/>
  <c r="X363" i="22"/>
  <c r="AE363" i="22" s="1"/>
  <c r="U299" i="22"/>
  <c r="AB299" i="22" s="1"/>
  <c r="U291" i="22"/>
  <c r="AB291" i="22" s="1"/>
  <c r="U283" i="22"/>
  <c r="AB283" i="22" s="1"/>
  <c r="U264" i="22"/>
  <c r="AB264" i="22" s="1"/>
  <c r="W407" i="22"/>
  <c r="AD407" i="22" s="1"/>
  <c r="W399" i="22"/>
  <c r="AD399" i="22" s="1"/>
  <c r="W391" i="22"/>
  <c r="AD391" i="22" s="1"/>
  <c r="U367" i="22"/>
  <c r="V359" i="22"/>
  <c r="AC359" i="22" s="1"/>
  <c r="X271" i="22"/>
  <c r="AE271" i="22" s="1"/>
  <c r="Y263" i="22"/>
  <c r="AF263" i="22" s="1"/>
  <c r="Z278" i="22"/>
  <c r="AG278" i="22" s="1"/>
  <c r="U433" i="22"/>
  <c r="AB433" i="22" s="1"/>
  <c r="U403" i="22"/>
  <c r="AB403" i="22" s="1"/>
  <c r="X448" i="22"/>
  <c r="AE448" i="22" s="1"/>
  <c r="U412" i="22"/>
  <c r="X312" i="22"/>
  <c r="AE312" i="22" s="1"/>
  <c r="X264" i="22"/>
  <c r="AE264" i="22" s="1"/>
  <c r="Y455" i="22"/>
  <c r="AF455" i="22" s="1"/>
  <c r="Z375" i="22"/>
  <c r="AG375" i="22" s="1"/>
  <c r="V278" i="22"/>
  <c r="AC278" i="22" s="1"/>
  <c r="X370" i="22"/>
  <c r="AE370" i="22" s="1"/>
  <c r="Y346" i="22"/>
  <c r="AF346" i="22" s="1"/>
  <c r="U397" i="22"/>
  <c r="Z367" i="22"/>
  <c r="AG367" i="22" s="1"/>
  <c r="Z329" i="22"/>
  <c r="AG329" i="22" s="1"/>
  <c r="X419" i="22"/>
  <c r="AE419" i="22" s="1"/>
  <c r="Z342" i="22"/>
  <c r="AG342" i="22" s="1"/>
  <c r="U376" i="22"/>
  <c r="AB376" i="22" s="1"/>
  <c r="X410" i="22"/>
  <c r="AE410" i="22" s="1"/>
  <c r="X406" i="22"/>
  <c r="AE406" i="22" s="1"/>
  <c r="X402" i="22"/>
  <c r="AE402" i="22" s="1"/>
  <c r="X398" i="22"/>
  <c r="AE398" i="22" s="1"/>
  <c r="X394" i="22"/>
  <c r="AE394" i="22" s="1"/>
  <c r="X378" i="22"/>
  <c r="AE378" i="22" s="1"/>
  <c r="X374" i="22"/>
  <c r="AE374" i="22" s="1"/>
  <c r="W370" i="22"/>
  <c r="AD370" i="22" s="1"/>
  <c r="X362" i="22"/>
  <c r="AE362" i="22" s="1"/>
  <c r="U294" i="22"/>
  <c r="AB294" i="22" s="1"/>
  <c r="U286" i="22"/>
  <c r="AB286" i="22" s="1"/>
  <c r="X409" i="22"/>
  <c r="AE409" i="22" s="1"/>
  <c r="Y409" i="22"/>
  <c r="AF409" i="22" s="1"/>
  <c r="X405" i="22"/>
  <c r="AE405" i="22" s="1"/>
  <c r="Y405" i="22"/>
  <c r="AF405" i="22" s="1"/>
  <c r="X401" i="22"/>
  <c r="AE401" i="22" s="1"/>
  <c r="Y401" i="22"/>
  <c r="AF401" i="22" s="1"/>
  <c r="X397" i="22"/>
  <c r="AE397" i="22" s="1"/>
  <c r="Y397" i="22"/>
  <c r="AF397" i="22" s="1"/>
  <c r="X393" i="22"/>
  <c r="AE393" i="22" s="1"/>
  <c r="Y393" i="22"/>
  <c r="AF393" i="22" s="1"/>
  <c r="Z389" i="22"/>
  <c r="AG389" i="22" s="1"/>
  <c r="Y377" i="22"/>
  <c r="AF377" i="22" s="1"/>
  <c r="Y373" i="22"/>
  <c r="AF373" i="22" s="1"/>
  <c r="X361" i="22"/>
  <c r="AE361" i="22" s="1"/>
  <c r="U357" i="22"/>
  <c r="AB357" i="22" s="1"/>
  <c r="Y345" i="22"/>
  <c r="AF345" i="22" s="1"/>
  <c r="Y341" i="22"/>
  <c r="AF341" i="22" s="1"/>
  <c r="Y337" i="22"/>
  <c r="AF337" i="22" s="1"/>
  <c r="Y333" i="22"/>
  <c r="AF333" i="22" s="1"/>
  <c r="Y329" i="22"/>
  <c r="AF329" i="22" s="1"/>
  <c r="Y325" i="22"/>
  <c r="AF325" i="22" s="1"/>
  <c r="Y321" i="22"/>
  <c r="AF321" i="22" s="1"/>
  <c r="U317" i="22"/>
  <c r="AB317" i="22" s="1"/>
  <c r="Z317" i="22"/>
  <c r="AG317" i="22" s="1"/>
  <c r="V313" i="22"/>
  <c r="AC313" i="22" s="1"/>
  <c r="V309" i="22"/>
  <c r="AC309" i="22" s="1"/>
  <c r="U442" i="22"/>
  <c r="AB442" i="22" s="1"/>
  <c r="U434" i="22"/>
  <c r="AB434" i="22" s="1"/>
  <c r="U263" i="22"/>
  <c r="AB263" i="22" s="1"/>
  <c r="Z382" i="22"/>
  <c r="AG382" i="22" s="1"/>
  <c r="X430" i="22"/>
  <c r="AE430" i="22" s="1"/>
  <c r="Y385" i="22"/>
  <c r="AF385" i="22" s="1"/>
  <c r="Y438" i="22"/>
  <c r="AF438" i="22" s="1"/>
  <c r="Y408" i="22"/>
  <c r="AF408" i="22" s="1"/>
  <c r="U310" i="22"/>
  <c r="AB310" i="22" s="1"/>
  <c r="U306" i="22"/>
  <c r="AB306" i="22" s="1"/>
  <c r="Y431" i="22"/>
  <c r="AF431" i="22" s="1"/>
  <c r="Z427" i="22"/>
  <c r="AG427" i="22" s="1"/>
  <c r="U423" i="22"/>
  <c r="AB423" i="22" s="1"/>
  <c r="Z430" i="22"/>
  <c r="AG430" i="22" s="1"/>
  <c r="W305" i="22"/>
  <c r="AD305" i="22" s="1"/>
  <c r="V301" i="22"/>
  <c r="AC301" i="22" s="1"/>
  <c r="V293" i="22"/>
  <c r="AC293" i="22" s="1"/>
  <c r="U293" i="22"/>
  <c r="AB293" i="22" s="1"/>
  <c r="V285" i="22"/>
  <c r="AC285" i="22" s="1"/>
  <c r="U285" i="22"/>
  <c r="AB285" i="22" s="1"/>
  <c r="U277" i="22"/>
  <c r="AB277" i="22" s="1"/>
  <c r="X273" i="22"/>
  <c r="AE273" i="22" s="1"/>
  <c r="Y273" i="22"/>
  <c r="AF273" i="22" s="1"/>
  <c r="U269" i="22"/>
  <c r="AB269" i="22" s="1"/>
  <c r="Z269" i="22"/>
  <c r="AG269" i="22" s="1"/>
  <c r="V265" i="22"/>
  <c r="AC265" i="22" s="1"/>
  <c r="V261" i="22"/>
  <c r="AC261" i="22" s="1"/>
  <c r="W261" i="22"/>
  <c r="AD261" i="22" s="1"/>
  <c r="W452" i="22"/>
  <c r="AD452" i="22" s="1"/>
  <c r="W444" i="22"/>
  <c r="AD444" i="22" s="1"/>
  <c r="X436" i="22"/>
  <c r="AE436" i="22" s="1"/>
  <c r="V428" i="22"/>
  <c r="AC428" i="22" s="1"/>
  <c r="V424" i="22"/>
  <c r="AC424" i="22" s="1"/>
  <c r="Y400" i="22"/>
  <c r="AF400" i="22" s="1"/>
  <c r="Y392" i="22"/>
  <c r="AF392" i="22" s="1"/>
  <c r="V384" i="22"/>
  <c r="AC384" i="22" s="1"/>
  <c r="W372" i="22"/>
  <c r="AD372" i="22" s="1"/>
  <c r="W368" i="22"/>
  <c r="AD368" i="22" s="1"/>
  <c r="X364" i="22"/>
  <c r="AE364" i="22" s="1"/>
  <c r="U356" i="22"/>
  <c r="AB356" i="22" s="1"/>
  <c r="W348" i="22"/>
  <c r="AD348" i="22" s="1"/>
  <c r="X340" i="22"/>
  <c r="AE340" i="22" s="1"/>
  <c r="X332" i="22"/>
  <c r="AE332" i="22" s="1"/>
  <c r="X324" i="22"/>
  <c r="AE324" i="22" s="1"/>
  <c r="X304" i="22"/>
  <c r="AE304" i="22" s="1"/>
  <c r="Y304" i="22"/>
  <c r="AF304" i="22" s="1"/>
  <c r="Z455" i="22"/>
  <c r="AG455" i="22" s="1"/>
  <c r="W455" i="22"/>
  <c r="AD455" i="22" s="1"/>
  <c r="W451" i="22"/>
  <c r="AD451" i="22" s="1"/>
  <c r="Z447" i="22"/>
  <c r="AG447" i="22" s="1"/>
  <c r="W447" i="22"/>
  <c r="AD447" i="22" s="1"/>
  <c r="W443" i="22"/>
  <c r="AD443" i="22" s="1"/>
  <c r="X439" i="22"/>
  <c r="AE439" i="22" s="1"/>
  <c r="X435" i="22"/>
  <c r="AE435" i="22" s="1"/>
  <c r="U431" i="22"/>
  <c r="AB431" i="22" s="1"/>
  <c r="W427" i="22"/>
  <c r="AD427" i="22" s="1"/>
  <c r="W423" i="22"/>
  <c r="AD423" i="22" s="1"/>
  <c r="X411" i="22"/>
  <c r="AE411" i="22" s="1"/>
  <c r="Y411" i="22"/>
  <c r="AF411" i="22" s="1"/>
  <c r="X407" i="22"/>
  <c r="AE407" i="22" s="1"/>
  <c r="Y407" i="22"/>
  <c r="AF407" i="22" s="1"/>
  <c r="X403" i="22"/>
  <c r="AE403" i="22" s="1"/>
  <c r="Y403" i="22"/>
  <c r="AF403" i="22" s="1"/>
  <c r="X399" i="22"/>
  <c r="AE399" i="22" s="1"/>
  <c r="Y399" i="22"/>
  <c r="AF399" i="22" s="1"/>
  <c r="X395" i="22"/>
  <c r="AE395" i="22" s="1"/>
  <c r="Y395" i="22"/>
  <c r="AF395" i="22" s="1"/>
  <c r="X391" i="22"/>
  <c r="AE391" i="22" s="1"/>
  <c r="Y391" i="22"/>
  <c r="AF391" i="22" s="1"/>
  <c r="Z387" i="22"/>
  <c r="AG387" i="22" s="1"/>
  <c r="W383" i="22"/>
  <c r="AD383" i="22" s="1"/>
  <c r="X379" i="22"/>
  <c r="AE379" i="22" s="1"/>
  <c r="Y375" i="22"/>
  <c r="AF375" i="22" s="1"/>
  <c r="V371" i="22"/>
  <c r="AC371" i="22" s="1"/>
  <c r="X371" i="22"/>
  <c r="AE371" i="22" s="1"/>
  <c r="W363" i="22"/>
  <c r="AD363" i="22" s="1"/>
  <c r="X359" i="22"/>
  <c r="AE359" i="22" s="1"/>
  <c r="X355" i="22"/>
  <c r="AE355" i="22" s="1"/>
  <c r="Y343" i="22"/>
  <c r="AF343" i="22" s="1"/>
  <c r="Y339" i="22"/>
  <c r="AF339" i="22" s="1"/>
  <c r="Y335" i="22"/>
  <c r="AF335" i="22" s="1"/>
  <c r="Y331" i="22"/>
  <c r="AF331" i="22" s="1"/>
  <c r="Y327" i="22"/>
  <c r="AF327" i="22" s="1"/>
  <c r="Y323" i="22"/>
  <c r="AF323" i="22" s="1"/>
  <c r="Y319" i="22"/>
  <c r="AF319" i="22" s="1"/>
  <c r="V315" i="22"/>
  <c r="AC315" i="22" s="1"/>
  <c r="U271" i="22"/>
  <c r="AB271" i="22" s="1"/>
  <c r="Z271" i="22"/>
  <c r="AG271" i="22" s="1"/>
  <c r="Z267" i="22"/>
  <c r="AG267" i="22" s="1"/>
  <c r="V263" i="22"/>
  <c r="AC263" i="22" s="1"/>
  <c r="U275" i="22"/>
  <c r="AB275" i="22" s="1"/>
  <c r="U450" i="22"/>
  <c r="AB450" i="22" s="1"/>
  <c r="W446" i="22"/>
  <c r="AD446" i="22" s="1"/>
  <c r="W426" i="22"/>
  <c r="AD426" i="22" s="1"/>
  <c r="V394" i="22"/>
  <c r="AC394" i="22" s="1"/>
  <c r="V374" i="22"/>
  <c r="AC374" i="22" s="1"/>
  <c r="Y362" i="22"/>
  <c r="AF362" i="22" s="1"/>
  <c r="V314" i="22"/>
  <c r="AC314" i="22" s="1"/>
  <c r="Y302" i="22"/>
  <c r="AF302" i="22" s="1"/>
  <c r="Y278" i="22"/>
  <c r="AF278" i="22" s="1"/>
  <c r="Y441" i="22"/>
  <c r="AF441" i="22" s="1"/>
  <c r="V393" i="22"/>
  <c r="AC393" i="22" s="1"/>
  <c r="Z369" i="22"/>
  <c r="AG369" i="22" s="1"/>
  <c r="U365" i="22"/>
  <c r="AB365" i="22" s="1"/>
  <c r="V365" i="22"/>
  <c r="AC365" i="22" s="1"/>
  <c r="V361" i="22"/>
  <c r="AC361" i="22" s="1"/>
  <c r="W353" i="22"/>
  <c r="AD353" i="22" s="1"/>
  <c r="U353" i="22"/>
  <c r="AB353" i="22" s="1"/>
  <c r="W349" i="22"/>
  <c r="AD349" i="22" s="1"/>
  <c r="U349" i="22"/>
  <c r="AB349" i="22" s="1"/>
  <c r="X345" i="22"/>
  <c r="AE345" i="22" s="1"/>
  <c r="X341" i="22"/>
  <c r="AE341" i="22" s="1"/>
  <c r="V341" i="22"/>
  <c r="AC341" i="22" s="1"/>
  <c r="X337" i="22"/>
  <c r="AE337" i="22" s="1"/>
  <c r="X333" i="22"/>
  <c r="AE333" i="22" s="1"/>
  <c r="V333" i="22"/>
  <c r="AC333" i="22" s="1"/>
  <c r="X329" i="22"/>
  <c r="AE329" i="22" s="1"/>
  <c r="X325" i="22"/>
  <c r="AE325" i="22" s="1"/>
  <c r="V325" i="22"/>
  <c r="AC325" i="22" s="1"/>
  <c r="X321" i="22"/>
  <c r="AE321" i="22" s="1"/>
  <c r="V321" i="22"/>
  <c r="AC321" i="22" s="1"/>
  <c r="V305" i="22"/>
  <c r="AC305" i="22" s="1"/>
  <c r="X301" i="22"/>
  <c r="AE301" i="22" s="1"/>
  <c r="X297" i="22"/>
  <c r="AE297" i="22" s="1"/>
  <c r="X293" i="22"/>
  <c r="AE293" i="22" s="1"/>
  <c r="X289" i="22"/>
  <c r="AE289" i="22" s="1"/>
  <c r="X285" i="22"/>
  <c r="AE285" i="22" s="1"/>
  <c r="X281" i="22"/>
  <c r="AE281" i="22" s="1"/>
  <c r="X277" i="22"/>
  <c r="AE277" i="22" s="1"/>
  <c r="V273" i="22"/>
  <c r="AC273" i="22" s="1"/>
  <c r="V456" i="22"/>
  <c r="AC456" i="22" s="1"/>
  <c r="Z452" i="22"/>
  <c r="AG452" i="22" s="1"/>
  <c r="W448" i="22"/>
  <c r="AD448" i="22" s="1"/>
  <c r="Z448" i="22"/>
  <c r="AG448" i="22" s="1"/>
  <c r="Z444" i="22"/>
  <c r="AG444" i="22" s="1"/>
  <c r="X440" i="22"/>
  <c r="AE440" i="22" s="1"/>
  <c r="U440" i="22"/>
  <c r="V440" i="22"/>
  <c r="AC440" i="22" s="1"/>
  <c r="V436" i="22"/>
  <c r="AC436" i="22" s="1"/>
  <c r="V432" i="22"/>
  <c r="AC432" i="22" s="1"/>
  <c r="Y424" i="22"/>
  <c r="AF424" i="22" s="1"/>
  <c r="W420" i="22"/>
  <c r="AD420" i="22" s="1"/>
  <c r="U420" i="22"/>
  <c r="AB420" i="22" s="1"/>
  <c r="W416" i="22"/>
  <c r="AD416" i="22" s="1"/>
  <c r="U416" i="22"/>
  <c r="AB416" i="22" s="1"/>
  <c r="X412" i="22"/>
  <c r="AE412" i="22" s="1"/>
  <c r="V412" i="22"/>
  <c r="AC412" i="22" s="1"/>
  <c r="X408" i="22"/>
  <c r="AE408" i="22" s="1"/>
  <c r="V408" i="22"/>
  <c r="AC408" i="22" s="1"/>
  <c r="V404" i="22"/>
  <c r="AC404" i="22" s="1"/>
  <c r="X400" i="22"/>
  <c r="AE400" i="22" s="1"/>
  <c r="X396" i="22"/>
  <c r="AE396" i="22" s="1"/>
  <c r="V396" i="22"/>
  <c r="AC396" i="22" s="1"/>
  <c r="X392" i="22"/>
  <c r="AE392" i="22" s="1"/>
  <c r="U384" i="22"/>
  <c r="AB384" i="22" s="1"/>
  <c r="Z384" i="22"/>
  <c r="AG384" i="22" s="1"/>
  <c r="V372" i="22"/>
  <c r="AC372" i="22" s="1"/>
  <c r="U372" i="22"/>
  <c r="AB372" i="22" s="1"/>
  <c r="V368" i="22"/>
  <c r="AC368" i="22" s="1"/>
  <c r="W364" i="22"/>
  <c r="AD364" i="22" s="1"/>
  <c r="V364" i="22"/>
  <c r="AC364" i="22" s="1"/>
  <c r="U360" i="22"/>
  <c r="AB360" i="22" s="1"/>
  <c r="X360" i="22"/>
  <c r="AE360" i="22" s="1"/>
  <c r="X356" i="22"/>
  <c r="AE356" i="22" s="1"/>
  <c r="U348" i="22"/>
  <c r="AB348" i="22" s="1"/>
  <c r="W344" i="22"/>
  <c r="AD344" i="22" s="1"/>
  <c r="V340" i="22"/>
  <c r="AC340" i="22" s="1"/>
  <c r="V332" i="22"/>
  <c r="AC332" i="22" s="1"/>
  <c r="V324" i="22"/>
  <c r="AC324" i="22" s="1"/>
  <c r="U316" i="22"/>
  <c r="AB316" i="22" s="1"/>
  <c r="V304" i="22"/>
  <c r="AC304" i="22" s="1"/>
  <c r="V455" i="22"/>
  <c r="AC455" i="22" s="1"/>
  <c r="Z451" i="22"/>
  <c r="AG451" i="22" s="1"/>
  <c r="V447" i="22"/>
  <c r="AC447" i="22" s="1"/>
  <c r="U447" i="22"/>
  <c r="AB447" i="22" s="1"/>
  <c r="V443" i="22"/>
  <c r="AC443" i="22" s="1"/>
  <c r="W439" i="22"/>
  <c r="AD439" i="22" s="1"/>
  <c r="W435" i="22"/>
  <c r="AD435" i="22" s="1"/>
  <c r="V435" i="22"/>
  <c r="AC435" i="22" s="1"/>
  <c r="X431" i="22"/>
  <c r="AE431" i="22" s="1"/>
  <c r="V427" i="22"/>
  <c r="AC427" i="22" s="1"/>
  <c r="V423" i="22"/>
  <c r="AC423" i="22" s="1"/>
  <c r="V391" i="22"/>
  <c r="AC391" i="22" s="1"/>
  <c r="W371" i="22"/>
  <c r="AD371" i="22" s="1"/>
  <c r="V367" i="22"/>
  <c r="AC367" i="22" s="1"/>
  <c r="W351" i="22"/>
  <c r="AD351" i="22" s="1"/>
  <c r="U351" i="22"/>
  <c r="AB351" i="22" s="1"/>
  <c r="W347" i="22"/>
  <c r="AD347" i="22" s="1"/>
  <c r="U347" i="22"/>
  <c r="AB347" i="22" s="1"/>
  <c r="X343" i="22"/>
  <c r="AE343" i="22" s="1"/>
  <c r="V343" i="22"/>
  <c r="AC343" i="22" s="1"/>
  <c r="X339" i="22"/>
  <c r="AE339" i="22" s="1"/>
  <c r="V339" i="22"/>
  <c r="AC339" i="22" s="1"/>
  <c r="X335" i="22"/>
  <c r="AE335" i="22" s="1"/>
  <c r="V335" i="22"/>
  <c r="AC335" i="22" s="1"/>
  <c r="V331" i="22"/>
  <c r="AC331" i="22" s="1"/>
  <c r="X327" i="22"/>
  <c r="AE327" i="22" s="1"/>
  <c r="V327" i="22"/>
  <c r="AC327" i="22" s="1"/>
  <c r="X323" i="22"/>
  <c r="AE323" i="22" s="1"/>
  <c r="X319" i="22"/>
  <c r="AE319" i="22" s="1"/>
  <c r="X303" i="22"/>
  <c r="AE303" i="22" s="1"/>
  <c r="W454" i="22"/>
  <c r="AD454" i="22" s="1"/>
  <c r="W450" i="22"/>
  <c r="AD450" i="22" s="1"/>
  <c r="V426" i="22"/>
  <c r="AC426" i="22" s="1"/>
  <c r="V410" i="22"/>
  <c r="AC410" i="22" s="1"/>
  <c r="V406" i="22"/>
  <c r="AC406" i="22" s="1"/>
  <c r="V402" i="22"/>
  <c r="AC402" i="22" s="1"/>
  <c r="V398" i="22"/>
  <c r="AC398" i="22" s="1"/>
  <c r="V382" i="22"/>
  <c r="AC382" i="22" s="1"/>
  <c r="V378" i="22"/>
  <c r="AC378" i="22" s="1"/>
  <c r="Y358" i="22"/>
  <c r="AF358" i="22" s="1"/>
  <c r="U430" i="22"/>
  <c r="AB430" i="22" s="1"/>
  <c r="U390" i="22"/>
  <c r="AB390" i="22" s="1"/>
  <c r="V310" i="22"/>
  <c r="AC310" i="22" s="1"/>
  <c r="V306" i="22"/>
  <c r="AC306" i="22" s="1"/>
  <c r="U298" i="22"/>
  <c r="AB298" i="22" s="1"/>
  <c r="U282" i="22"/>
  <c r="AB282" i="22" s="1"/>
  <c r="U270" i="22"/>
  <c r="AB270" i="22" s="1"/>
  <c r="V266" i="22"/>
  <c r="AC266" i="22" s="1"/>
  <c r="V262" i="22"/>
  <c r="AC262" i="22" s="1"/>
  <c r="W449" i="22"/>
  <c r="AD449" i="22" s="1"/>
  <c r="X441" i="22"/>
  <c r="AE441" i="22" s="1"/>
  <c r="X433" i="22"/>
  <c r="AE433" i="22" s="1"/>
  <c r="W417" i="22"/>
  <c r="AD417" i="22" s="1"/>
  <c r="W413" i="22"/>
  <c r="AD413" i="22" s="1"/>
  <c r="W369" i="22"/>
  <c r="AD369" i="22" s="1"/>
  <c r="X365" i="22"/>
  <c r="AE365" i="22" s="1"/>
  <c r="W357" i="22"/>
  <c r="AD357" i="22" s="1"/>
  <c r="W317" i="22"/>
  <c r="AD317" i="22" s="1"/>
  <c r="Z305" i="22"/>
  <c r="AG305" i="22" s="1"/>
  <c r="U273" i="22"/>
  <c r="AB273" i="22" s="1"/>
  <c r="V269" i="22"/>
  <c r="AC269" i="22" s="1"/>
  <c r="X456" i="22"/>
  <c r="AE456" i="22" s="1"/>
  <c r="Y448" i="22"/>
  <c r="AF448" i="22" s="1"/>
  <c r="Z440" i="22"/>
  <c r="AG440" i="22" s="1"/>
  <c r="W432" i="22"/>
  <c r="AD432" i="22" s="1"/>
  <c r="U388" i="22"/>
  <c r="AB388" i="22" s="1"/>
  <c r="W388" i="22"/>
  <c r="AD388" i="22" s="1"/>
  <c r="Y380" i="22"/>
  <c r="AF380" i="22" s="1"/>
  <c r="Z376" i="22"/>
  <c r="AG376" i="22" s="1"/>
  <c r="W356" i="22"/>
  <c r="AD356" i="22" s="1"/>
  <c r="W316" i="22"/>
  <c r="AD316" i="22" s="1"/>
  <c r="V312" i="22"/>
  <c r="AC312" i="22" s="1"/>
  <c r="V308" i="22"/>
  <c r="AC308" i="22" s="1"/>
  <c r="U300" i="22"/>
  <c r="AB300" i="22" s="1"/>
  <c r="W300" i="22"/>
  <c r="AD300" i="22" s="1"/>
  <c r="U296" i="22"/>
  <c r="AB296" i="22" s="1"/>
  <c r="U292" i="22"/>
  <c r="AB292" i="22" s="1"/>
  <c r="W292" i="22"/>
  <c r="AD292" i="22" s="1"/>
  <c r="U288" i="22"/>
  <c r="AB288" i="22" s="1"/>
  <c r="U284" i="22"/>
  <c r="AB284" i="22" s="1"/>
  <c r="W284" i="22"/>
  <c r="AD284" i="22" s="1"/>
  <c r="U280" i="22"/>
  <c r="AB280" i="22" s="1"/>
  <c r="U276" i="22"/>
  <c r="AB276" i="22" s="1"/>
  <c r="W276" i="22"/>
  <c r="AD276" i="22" s="1"/>
  <c r="U272" i="22"/>
  <c r="AB272" i="22" s="1"/>
  <c r="U268" i="22"/>
  <c r="AB268" i="22" s="1"/>
  <c r="V264" i="22"/>
  <c r="AC264" i="22" s="1"/>
  <c r="W260" i="22"/>
  <c r="AD260" i="22" s="1"/>
  <c r="U427" i="22"/>
  <c r="AB427" i="22" s="1"/>
  <c r="W419" i="22"/>
  <c r="AD419" i="22" s="1"/>
  <c r="W415" i="22"/>
  <c r="AD415" i="22" s="1"/>
  <c r="Z411" i="22"/>
  <c r="AG411" i="22" s="1"/>
  <c r="Z407" i="22"/>
  <c r="AG407" i="22" s="1"/>
  <c r="Z403" i="22"/>
  <c r="AG403" i="22" s="1"/>
  <c r="Z399" i="22"/>
  <c r="AG399" i="22" s="1"/>
  <c r="Z391" i="22"/>
  <c r="AG391" i="22" s="1"/>
  <c r="U359" i="22"/>
  <c r="AB359" i="22" s="1"/>
  <c r="U355" i="22"/>
  <c r="AB355" i="22" s="1"/>
  <c r="X299" i="22"/>
  <c r="AE299" i="22" s="1"/>
  <c r="X291" i="22"/>
  <c r="AE291" i="22" s="1"/>
  <c r="X283" i="22"/>
  <c r="AE283" i="22" s="1"/>
  <c r="X279" i="22"/>
  <c r="AE279" i="22" s="1"/>
  <c r="X275" i="22"/>
  <c r="AE275" i="22" s="1"/>
  <c r="V271" i="22"/>
  <c r="AC271" i="22" s="1"/>
  <c r="Y442" i="22"/>
  <c r="AF442" i="22" s="1"/>
  <c r="AB386" i="22"/>
  <c r="Y378" i="22"/>
  <c r="AF378" i="22" s="1"/>
  <c r="Y374" i="22"/>
  <c r="AF374" i="22" s="1"/>
  <c r="U366" i="22"/>
  <c r="U362" i="22"/>
  <c r="V358" i="22"/>
  <c r="AC358" i="22" s="1"/>
  <c r="AB346" i="22"/>
  <c r="W314" i="22"/>
  <c r="AD314" i="22" s="1"/>
  <c r="W310" i="22"/>
  <c r="AD310" i="22" s="1"/>
  <c r="W306" i="22"/>
  <c r="AD306" i="22" s="1"/>
  <c r="W266" i="22"/>
  <c r="AD266" i="22" s="1"/>
  <c r="W262" i="22"/>
  <c r="AD262" i="22" s="1"/>
  <c r="U441" i="22"/>
  <c r="U437" i="22"/>
  <c r="Z429" i="22"/>
  <c r="AG429" i="22" s="1"/>
  <c r="X421" i="22"/>
  <c r="AE421" i="22" s="1"/>
  <c r="X417" i="22"/>
  <c r="AE417" i="22" s="1"/>
  <c r="X413" i="22"/>
  <c r="AE413" i="22" s="1"/>
  <c r="AB385" i="22"/>
  <c r="AB369" i="22"/>
  <c r="X353" i="22"/>
  <c r="AE353" i="22" s="1"/>
  <c r="X349" i="22"/>
  <c r="AE349" i="22" s="1"/>
  <c r="W309" i="22"/>
  <c r="AD309" i="22" s="1"/>
  <c r="AB438" i="22"/>
  <c r="Y434" i="22"/>
  <c r="AF434" i="22" s="1"/>
  <c r="V454" i="22"/>
  <c r="AC454" i="22" s="1"/>
  <c r="V446" i="22"/>
  <c r="AC446" i="22" s="1"/>
  <c r="X434" i="22"/>
  <c r="AE434" i="22" s="1"/>
  <c r="Y430" i="22"/>
  <c r="AF430" i="22" s="1"/>
  <c r="V422" i="22"/>
  <c r="AC422" i="22" s="1"/>
  <c r="V418" i="22"/>
  <c r="AC418" i="22" s="1"/>
  <c r="V414" i="22"/>
  <c r="AC414" i="22" s="1"/>
  <c r="W410" i="22"/>
  <c r="AD410" i="22" s="1"/>
  <c r="W406" i="22"/>
  <c r="AD406" i="22" s="1"/>
  <c r="W402" i="22"/>
  <c r="AD402" i="22" s="1"/>
  <c r="W398" i="22"/>
  <c r="AD398" i="22" s="1"/>
  <c r="W394" i="22"/>
  <c r="AD394" i="22" s="1"/>
  <c r="X390" i="22"/>
  <c r="AE390" i="22" s="1"/>
  <c r="Z386" i="22"/>
  <c r="AG386" i="22" s="1"/>
  <c r="U382" i="22"/>
  <c r="U358" i="22"/>
  <c r="Y354" i="22"/>
  <c r="AF354" i="22" s="1"/>
  <c r="V354" i="22"/>
  <c r="AC354" i="22" s="1"/>
  <c r="V350" i="22"/>
  <c r="AC350" i="22" s="1"/>
  <c r="V346" i="22"/>
  <c r="AC346" i="22" s="1"/>
  <c r="W342" i="22"/>
  <c r="AD342" i="22" s="1"/>
  <c r="W338" i="22"/>
  <c r="AD338" i="22" s="1"/>
  <c r="W334" i="22"/>
  <c r="AD334" i="22" s="1"/>
  <c r="X334" i="22"/>
  <c r="AE334" i="22" s="1"/>
  <c r="W330" i="22"/>
  <c r="AD330" i="22" s="1"/>
  <c r="W326" i="22"/>
  <c r="AD326" i="22" s="1"/>
  <c r="W322" i="22"/>
  <c r="AD322" i="22" s="1"/>
  <c r="W318" i="22"/>
  <c r="AD318" i="22" s="1"/>
  <c r="Z314" i="22"/>
  <c r="AG314" i="22" s="1"/>
  <c r="Y314" i="22"/>
  <c r="AF314" i="22" s="1"/>
  <c r="Y310" i="22"/>
  <c r="AF310" i="22" s="1"/>
  <c r="Y306" i="22"/>
  <c r="AF306" i="22" s="1"/>
  <c r="U302" i="22"/>
  <c r="Z298" i="22"/>
  <c r="AG298" i="22" s="1"/>
  <c r="Y294" i="22"/>
  <c r="AF294" i="22" s="1"/>
  <c r="Z290" i="22"/>
  <c r="AG290" i="22" s="1"/>
  <c r="U290" i="22"/>
  <c r="Y286" i="22"/>
  <c r="AF286" i="22" s="1"/>
  <c r="Z282" i="22"/>
  <c r="AG282" i="22" s="1"/>
  <c r="U278" i="22"/>
  <c r="Z274" i="22"/>
  <c r="AG274" i="22" s="1"/>
  <c r="Y274" i="22"/>
  <c r="AF274" i="22" s="1"/>
  <c r="X274" i="22"/>
  <c r="AE274" i="22" s="1"/>
  <c r="Y270" i="22"/>
  <c r="AF270" i="22" s="1"/>
  <c r="X270" i="22"/>
  <c r="AE270" i="22" s="1"/>
  <c r="Z266" i="22"/>
  <c r="AG266" i="22" s="1"/>
  <c r="Y266" i="22"/>
  <c r="AF266" i="22" s="1"/>
  <c r="Z262" i="22"/>
  <c r="AG262" i="22" s="1"/>
  <c r="Y262" i="22"/>
  <c r="AF262" i="22" s="1"/>
  <c r="X453" i="22"/>
  <c r="AE453" i="22" s="1"/>
  <c r="X449" i="22"/>
  <c r="AE449" i="22" s="1"/>
  <c r="X445" i="22"/>
  <c r="AE445" i="22" s="1"/>
  <c r="Y433" i="22"/>
  <c r="AF433" i="22" s="1"/>
  <c r="Y429" i="22"/>
  <c r="AF429" i="22" s="1"/>
  <c r="Y425" i="22"/>
  <c r="AF425" i="22" s="1"/>
  <c r="Z421" i="22"/>
  <c r="AG421" i="22" s="1"/>
  <c r="W421" i="22"/>
  <c r="AD421" i="22" s="1"/>
  <c r="Z417" i="22"/>
  <c r="AG417" i="22" s="1"/>
  <c r="Z413" i="22"/>
  <c r="AG413" i="22" s="1"/>
  <c r="W405" i="22"/>
  <c r="AD405" i="22" s="1"/>
  <c r="W397" i="22"/>
  <c r="AD397" i="22" s="1"/>
  <c r="AB389" i="22"/>
  <c r="Z381" i="22"/>
  <c r="AG381" i="22" s="1"/>
  <c r="Y369" i="22"/>
  <c r="AF369" i="22" s="1"/>
  <c r="Y361" i="22"/>
  <c r="AF361" i="22" s="1"/>
  <c r="V357" i="22"/>
  <c r="AC357" i="22" s="1"/>
  <c r="Z353" i="22"/>
  <c r="AG353" i="22" s="1"/>
  <c r="Z349" i="22"/>
  <c r="AG349" i="22" s="1"/>
  <c r="V345" i="22"/>
  <c r="AC345" i="22" s="1"/>
  <c r="V337" i="22"/>
  <c r="AC337" i="22" s="1"/>
  <c r="V329" i="22"/>
  <c r="AC329" i="22" s="1"/>
  <c r="U313" i="22"/>
  <c r="Y309" i="22"/>
  <c r="AF309" i="22" s="1"/>
  <c r="U309" i="22"/>
  <c r="U301" i="22"/>
  <c r="AB297" i="22"/>
  <c r="V450" i="22"/>
  <c r="AC450" i="22" s="1"/>
  <c r="U446" i="22"/>
  <c r="V434" i="22"/>
  <c r="AC434" i="22" s="1"/>
  <c r="AB418" i="22"/>
  <c r="U414" i="22"/>
  <c r="U370" i="22"/>
  <c r="Y366" i="22"/>
  <c r="AF366" i="22" s="1"/>
  <c r="Z358" i="22"/>
  <c r="AG358" i="22" s="1"/>
  <c r="U354" i="22"/>
  <c r="U350" i="22"/>
  <c r="V338" i="22"/>
  <c r="AC338" i="22" s="1"/>
  <c r="V334" i="22"/>
  <c r="AC334" i="22" s="1"/>
  <c r="V330" i="22"/>
  <c r="AC330" i="22" s="1"/>
  <c r="V326" i="22"/>
  <c r="AC326" i="22" s="1"/>
  <c r="V322" i="22"/>
  <c r="AC322" i="22" s="1"/>
  <c r="V318" i="22"/>
  <c r="AC318" i="22" s="1"/>
  <c r="V302" i="22"/>
  <c r="AC302" i="22" s="1"/>
  <c r="V298" i="22"/>
  <c r="AC298" i="22" s="1"/>
  <c r="Y298" i="22"/>
  <c r="AF298" i="22" s="1"/>
  <c r="V294" i="22"/>
  <c r="AC294" i="22" s="1"/>
  <c r="V290" i="22"/>
  <c r="AC290" i="22" s="1"/>
  <c r="Y290" i="22"/>
  <c r="AF290" i="22" s="1"/>
  <c r="V286" i="22"/>
  <c r="AC286" i="22" s="1"/>
  <c r="V282" i="22"/>
  <c r="AC282" i="22" s="1"/>
  <c r="U266" i="22"/>
  <c r="U453" i="22"/>
  <c r="V449" i="22"/>
  <c r="AC449" i="22" s="1"/>
  <c r="U449" i="22"/>
  <c r="U445" i="22"/>
  <c r="W441" i="22"/>
  <c r="AD441" i="22" s="1"/>
  <c r="W437" i="22"/>
  <c r="AD437" i="22" s="1"/>
  <c r="W433" i="22"/>
  <c r="AD433" i="22" s="1"/>
  <c r="U421" i="22"/>
  <c r="U417" i="22"/>
  <c r="U413" i="22"/>
  <c r="AB397" i="22"/>
  <c r="U381" i="22"/>
  <c r="V377" i="22"/>
  <c r="AC377" i="22" s="1"/>
  <c r="V373" i="22"/>
  <c r="AC373" i="22" s="1"/>
  <c r="Y365" i="22"/>
  <c r="AF365" i="22" s="1"/>
  <c r="U361" i="22"/>
  <c r="W341" i="22"/>
  <c r="AD341" i="22" s="1"/>
  <c r="W325" i="22"/>
  <c r="AD325" i="22" s="1"/>
  <c r="U305" i="22"/>
  <c r="Y301" i="22"/>
  <c r="AF301" i="22" s="1"/>
  <c r="U454" i="22"/>
  <c r="V438" i="22"/>
  <c r="AC438" i="22" s="1"/>
  <c r="U422" i="22"/>
  <c r="Z454" i="22"/>
  <c r="AG454" i="22" s="1"/>
  <c r="Y454" i="22"/>
  <c r="AF454" i="22" s="1"/>
  <c r="Y450" i="22"/>
  <c r="AF450" i="22" s="1"/>
  <c r="Z446" i="22"/>
  <c r="AG446" i="22" s="1"/>
  <c r="Y446" i="22"/>
  <c r="AF446" i="22" s="1"/>
  <c r="W442" i="22"/>
  <c r="AD442" i="22" s="1"/>
  <c r="Z442" i="22"/>
  <c r="AG442" i="22" s="1"/>
  <c r="Z438" i="22"/>
  <c r="AG438" i="22" s="1"/>
  <c r="W434" i="22"/>
  <c r="AD434" i="22" s="1"/>
  <c r="Z434" i="22"/>
  <c r="AG434" i="22" s="1"/>
  <c r="W430" i="22"/>
  <c r="AD430" i="22" s="1"/>
  <c r="U426" i="22"/>
  <c r="Y426" i="22"/>
  <c r="AF426" i="22" s="1"/>
  <c r="X426" i="22"/>
  <c r="AE426" i="22" s="1"/>
  <c r="Y422" i="22"/>
  <c r="AF422" i="22" s="1"/>
  <c r="Y414" i="22"/>
  <c r="AF414" i="22" s="1"/>
  <c r="U410" i="22"/>
  <c r="Z410" i="22"/>
  <c r="AG410" i="22" s="1"/>
  <c r="U406" i="22"/>
  <c r="Z406" i="22"/>
  <c r="AG406" i="22" s="1"/>
  <c r="U402" i="22"/>
  <c r="Z402" i="22"/>
  <c r="AG402" i="22" s="1"/>
  <c r="U398" i="22"/>
  <c r="Z398" i="22"/>
  <c r="AG398" i="22" s="1"/>
  <c r="U394" i="22"/>
  <c r="Z394" i="22"/>
  <c r="AG394" i="22" s="1"/>
  <c r="V390" i="22"/>
  <c r="AC390" i="22" s="1"/>
  <c r="W390" i="22"/>
  <c r="AD390" i="22" s="1"/>
  <c r="X386" i="22"/>
  <c r="AE386" i="22" s="1"/>
  <c r="X382" i="22"/>
  <c r="AE382" i="22" s="1"/>
  <c r="W378" i="22"/>
  <c r="AD378" i="22" s="1"/>
  <c r="U378" i="22"/>
  <c r="Z378" i="22"/>
  <c r="AG378" i="22" s="1"/>
  <c r="W374" i="22"/>
  <c r="AD374" i="22" s="1"/>
  <c r="U374" i="22"/>
  <c r="Z374" i="22"/>
  <c r="AG374" i="22" s="1"/>
  <c r="V370" i="22"/>
  <c r="AC370" i="22" s="1"/>
  <c r="Y370" i="22"/>
  <c r="AF370" i="22" s="1"/>
  <c r="Z366" i="22"/>
  <c r="AG366" i="22" s="1"/>
  <c r="W362" i="22"/>
  <c r="AD362" i="22" s="1"/>
  <c r="Z362" i="22"/>
  <c r="AG362" i="22" s="1"/>
  <c r="W358" i="22"/>
  <c r="AD358" i="22" s="1"/>
  <c r="Z354" i="22"/>
  <c r="AG354" i="22" s="1"/>
  <c r="W354" i="22"/>
  <c r="AD354" i="22" s="1"/>
  <c r="Y350" i="22"/>
  <c r="AF350" i="22" s="1"/>
  <c r="U342" i="22"/>
  <c r="U338" i="22"/>
  <c r="Z338" i="22"/>
  <c r="AG338" i="22" s="1"/>
  <c r="U334" i="22"/>
  <c r="Z334" i="22"/>
  <c r="AG334" i="22" s="1"/>
  <c r="Y330" i="22"/>
  <c r="AF330" i="22" s="1"/>
  <c r="U330" i="22"/>
  <c r="Z330" i="22"/>
  <c r="AG330" i="22" s="1"/>
  <c r="U326" i="22"/>
  <c r="Z326" i="22"/>
  <c r="AG326" i="22" s="1"/>
  <c r="U322" i="22"/>
  <c r="Z322" i="22"/>
  <c r="AG322" i="22" s="1"/>
  <c r="U318" i="22"/>
  <c r="Z318" i="22"/>
  <c r="AG318" i="22" s="1"/>
  <c r="U314" i="22"/>
  <c r="X314" i="22"/>
  <c r="AE314" i="22" s="1"/>
  <c r="X310" i="22"/>
  <c r="AE310" i="22" s="1"/>
  <c r="X306" i="22"/>
  <c r="AE306" i="22" s="1"/>
  <c r="Z302" i="22"/>
  <c r="AG302" i="22" s="1"/>
  <c r="W302" i="22"/>
  <c r="AD302" i="22" s="1"/>
  <c r="W298" i="22"/>
  <c r="AD298" i="22" s="1"/>
  <c r="Z294" i="22"/>
  <c r="AG294" i="22" s="1"/>
  <c r="W294" i="22"/>
  <c r="AD294" i="22" s="1"/>
  <c r="W290" i="22"/>
  <c r="AD290" i="22" s="1"/>
  <c r="Z286" i="22"/>
  <c r="AG286" i="22" s="1"/>
  <c r="X286" i="22"/>
  <c r="AE286" i="22" s="1"/>
  <c r="W286" i="22"/>
  <c r="AD286" i="22" s="1"/>
  <c r="W282" i="22"/>
  <c r="AD282" i="22" s="1"/>
  <c r="W278" i="22"/>
  <c r="AD278" i="22" s="1"/>
  <c r="U274" i="22"/>
  <c r="V274" i="22"/>
  <c r="AC274" i="22" s="1"/>
  <c r="W274" i="22"/>
  <c r="AD274" i="22" s="1"/>
  <c r="V270" i="22"/>
  <c r="AC270" i="22" s="1"/>
  <c r="W270" i="22"/>
  <c r="AD270" i="22" s="1"/>
  <c r="X266" i="22"/>
  <c r="AE266" i="22" s="1"/>
  <c r="X262" i="22"/>
  <c r="AE262" i="22" s="1"/>
  <c r="Y453" i="22"/>
  <c r="AF453" i="22" s="1"/>
  <c r="Y449" i="22"/>
  <c r="AF449" i="22" s="1"/>
  <c r="Y445" i="22"/>
  <c r="AF445" i="22" s="1"/>
  <c r="Z441" i="22"/>
  <c r="AG441" i="22" s="1"/>
  <c r="Z437" i="22"/>
  <c r="AG437" i="22" s="1"/>
  <c r="Z433" i="22"/>
  <c r="AG433" i="22" s="1"/>
  <c r="V429" i="22"/>
  <c r="AC429" i="22" s="1"/>
  <c r="W429" i="22"/>
  <c r="AD429" i="22" s="1"/>
  <c r="U425" i="22"/>
  <c r="X425" i="22"/>
  <c r="AE425" i="22" s="1"/>
  <c r="Y421" i="22"/>
  <c r="AF421" i="22" s="1"/>
  <c r="Y417" i="22"/>
  <c r="AF417" i="22" s="1"/>
  <c r="Y413" i="22"/>
  <c r="AF413" i="22" s="1"/>
  <c r="U409" i="22"/>
  <c r="Z409" i="22"/>
  <c r="AG409" i="22" s="1"/>
  <c r="U405" i="22"/>
  <c r="Z405" i="22"/>
  <c r="AG405" i="22" s="1"/>
  <c r="U401" i="22"/>
  <c r="Z401" i="22"/>
  <c r="AG401" i="22" s="1"/>
  <c r="Z397" i="22"/>
  <c r="AG397" i="22" s="1"/>
  <c r="U393" i="22"/>
  <c r="Z393" i="22"/>
  <c r="AG393" i="22" s="1"/>
  <c r="V389" i="22"/>
  <c r="AC389" i="22" s="1"/>
  <c r="W389" i="22"/>
  <c r="AD389" i="22" s="1"/>
  <c r="V381" i="22"/>
  <c r="AC381" i="22" s="1"/>
  <c r="Y381" i="22"/>
  <c r="AF381" i="22" s="1"/>
  <c r="W377" i="22"/>
  <c r="AD377" i="22" s="1"/>
  <c r="U377" i="22"/>
  <c r="Z377" i="22"/>
  <c r="AG377" i="22" s="1"/>
  <c r="W373" i="22"/>
  <c r="AD373" i="22" s="1"/>
  <c r="U373" i="22"/>
  <c r="Z373" i="22"/>
  <c r="AG373" i="22" s="1"/>
  <c r="Z365" i="22"/>
  <c r="AG365" i="22" s="1"/>
  <c r="W361" i="22"/>
  <c r="AD361" i="22" s="1"/>
  <c r="Z361" i="22"/>
  <c r="AG361" i="22" s="1"/>
  <c r="Y357" i="22"/>
  <c r="AF357" i="22" s="1"/>
  <c r="V353" i="22"/>
  <c r="AC353" i="22" s="1"/>
  <c r="Y353" i="22"/>
  <c r="AF353" i="22" s="1"/>
  <c r="V349" i="22"/>
  <c r="AC349" i="22" s="1"/>
  <c r="Y349" i="22"/>
  <c r="AF349" i="22" s="1"/>
  <c r="U345" i="22"/>
  <c r="Z345" i="22"/>
  <c r="AG345" i="22" s="1"/>
  <c r="U341" i="22"/>
  <c r="U337" i="22"/>
  <c r="Z337" i="22"/>
  <c r="AG337" i="22" s="1"/>
  <c r="U333" i="22"/>
  <c r="Z333" i="22"/>
  <c r="AG333" i="22" s="1"/>
  <c r="U329" i="22"/>
  <c r="U325" i="22"/>
  <c r="Z325" i="22"/>
  <c r="AG325" i="22" s="1"/>
  <c r="U321" i="22"/>
  <c r="Z321" i="22"/>
  <c r="AG321" i="22" s="1"/>
  <c r="V317" i="22"/>
  <c r="AC317" i="22" s="1"/>
  <c r="W313" i="22"/>
  <c r="AD313" i="22" s="1"/>
  <c r="X313" i="22"/>
  <c r="AE313" i="22" s="1"/>
  <c r="X309" i="22"/>
  <c r="AE309" i="22" s="1"/>
  <c r="Y305" i="22"/>
  <c r="AF305" i="22" s="1"/>
  <c r="W301" i="22"/>
  <c r="AD301" i="22" s="1"/>
  <c r="W297" i="22"/>
  <c r="AD297" i="22" s="1"/>
  <c r="W293" i="22"/>
  <c r="AD293" i="22" s="1"/>
  <c r="W289" i="22"/>
  <c r="AD289" i="22" s="1"/>
  <c r="Y440" i="22"/>
  <c r="AF440" i="22" s="1"/>
  <c r="Z432" i="22"/>
  <c r="AG432" i="22" s="1"/>
  <c r="X420" i="22"/>
  <c r="AE420" i="22" s="1"/>
  <c r="X416" i="22"/>
  <c r="AE416" i="22" s="1"/>
  <c r="AB412" i="22"/>
  <c r="Y404" i="22"/>
  <c r="AF404" i="22" s="1"/>
  <c r="Y396" i="22"/>
  <c r="AF396" i="22" s="1"/>
  <c r="Z388" i="22"/>
  <c r="AG388" i="22" s="1"/>
  <c r="W384" i="22"/>
  <c r="AD384" i="22" s="1"/>
  <c r="W312" i="22"/>
  <c r="AD312" i="22" s="1"/>
  <c r="W308" i="22"/>
  <c r="AD308" i="22" s="1"/>
  <c r="Z300" i="22"/>
  <c r="AG300" i="22" s="1"/>
  <c r="Z296" i="22"/>
  <c r="AG296" i="22" s="1"/>
  <c r="Z292" i="22"/>
  <c r="AG292" i="22" s="1"/>
  <c r="Z288" i="22"/>
  <c r="AG288" i="22" s="1"/>
  <c r="Z284" i="22"/>
  <c r="AG284" i="22" s="1"/>
  <c r="Z280" i="22"/>
  <c r="AG280" i="22" s="1"/>
  <c r="Z276" i="22"/>
  <c r="AG276" i="22" s="1"/>
  <c r="Z272" i="22"/>
  <c r="AG272" i="22" s="1"/>
  <c r="Z268" i="22"/>
  <c r="AG268" i="22" s="1"/>
  <c r="W264" i="22"/>
  <c r="AD264" i="22" s="1"/>
  <c r="X260" i="22"/>
  <c r="AE260" i="22" s="1"/>
  <c r="U435" i="22"/>
  <c r="Y427" i="22"/>
  <c r="AF427" i="22" s="1"/>
  <c r="X415" i="22"/>
  <c r="AE415" i="22" s="1"/>
  <c r="AB383" i="22"/>
  <c r="Y367" i="22"/>
  <c r="AF367" i="22" s="1"/>
  <c r="Y363" i="22"/>
  <c r="AF363" i="22" s="1"/>
  <c r="Z359" i="22"/>
  <c r="AG359" i="22" s="1"/>
  <c r="Z355" i="22"/>
  <c r="AG355" i="22" s="1"/>
  <c r="X351" i="22"/>
  <c r="AE351" i="22" s="1"/>
  <c r="X347" i="22"/>
  <c r="AE347" i="22" s="1"/>
  <c r="W343" i="22"/>
  <c r="AD343" i="22" s="1"/>
  <c r="W315" i="22"/>
  <c r="AD315" i="22" s="1"/>
  <c r="W311" i="22"/>
  <c r="AD311" i="22" s="1"/>
  <c r="W307" i="22"/>
  <c r="AD307" i="22" s="1"/>
  <c r="Y303" i="22"/>
  <c r="AF303" i="22" s="1"/>
  <c r="V299" i="22"/>
  <c r="AC299" i="22" s="1"/>
  <c r="V295" i="22"/>
  <c r="AC295" i="22" s="1"/>
  <c r="V291" i="22"/>
  <c r="AC291" i="22" s="1"/>
  <c r="V287" i="22"/>
  <c r="AC287" i="22" s="1"/>
  <c r="V283" i="22"/>
  <c r="AC283" i="22" s="1"/>
  <c r="V279" i="22"/>
  <c r="AC279" i="22" s="1"/>
  <c r="V275" i="22"/>
  <c r="AC275" i="22" s="1"/>
  <c r="W263" i="22"/>
  <c r="AD263" i="22" s="1"/>
  <c r="AB289" i="22"/>
  <c r="AB281" i="22"/>
  <c r="V277" i="22"/>
  <c r="AC277" i="22" s="1"/>
  <c r="W265" i="22"/>
  <c r="AD265" i="22" s="1"/>
  <c r="U265" i="22"/>
  <c r="U261" i="22"/>
  <c r="Y456" i="22"/>
  <c r="AF456" i="22" s="1"/>
  <c r="X452" i="22"/>
  <c r="AE452" i="22" s="1"/>
  <c r="X444" i="22"/>
  <c r="AE444" i="22" s="1"/>
  <c r="Y436" i="22"/>
  <c r="AF436" i="22" s="1"/>
  <c r="AB432" i="22"/>
  <c r="Y428" i="22"/>
  <c r="AF428" i="22" s="1"/>
  <c r="U428" i="22"/>
  <c r="U424" i="22"/>
  <c r="V420" i="22"/>
  <c r="AC420" i="22" s="1"/>
  <c r="V416" i="22"/>
  <c r="AC416" i="22" s="1"/>
  <c r="W412" i="22"/>
  <c r="AD412" i="22" s="1"/>
  <c r="W408" i="22"/>
  <c r="AD408" i="22" s="1"/>
  <c r="W404" i="22"/>
  <c r="AD404" i="22" s="1"/>
  <c r="X404" i="22"/>
  <c r="AE404" i="22" s="1"/>
  <c r="W400" i="22"/>
  <c r="AD400" i="22" s="1"/>
  <c r="W396" i="22"/>
  <c r="AD396" i="22" s="1"/>
  <c r="W392" i="22"/>
  <c r="AD392" i="22" s="1"/>
  <c r="X388" i="22"/>
  <c r="AE388" i="22" s="1"/>
  <c r="Z368" i="22"/>
  <c r="AG368" i="22" s="1"/>
  <c r="V360" i="22"/>
  <c r="AC360" i="22" s="1"/>
  <c r="V352" i="22"/>
  <c r="AC352" i="22" s="1"/>
  <c r="V348" i="22"/>
  <c r="AC348" i="22" s="1"/>
  <c r="W340" i="22"/>
  <c r="AD340" i="22" s="1"/>
  <c r="W336" i="22"/>
  <c r="AD336" i="22" s="1"/>
  <c r="W332" i="22"/>
  <c r="AD332" i="22" s="1"/>
  <c r="W328" i="22"/>
  <c r="AD328" i="22" s="1"/>
  <c r="W324" i="22"/>
  <c r="AD324" i="22" s="1"/>
  <c r="W320" i="22"/>
  <c r="AD320" i="22" s="1"/>
  <c r="X316" i="22"/>
  <c r="AE316" i="22" s="1"/>
  <c r="U312" i="22"/>
  <c r="Y312" i="22"/>
  <c r="AF312" i="22" s="1"/>
  <c r="U308" i="22"/>
  <c r="Y308" i="22"/>
  <c r="AF308" i="22" s="1"/>
  <c r="W304" i="22"/>
  <c r="AD304" i="22" s="1"/>
  <c r="Y300" i="22"/>
  <c r="AF300" i="22" s="1"/>
  <c r="V296" i="22"/>
  <c r="AC296" i="22" s="1"/>
  <c r="Y296" i="22"/>
  <c r="AF296" i="22" s="1"/>
  <c r="Y292" i="22"/>
  <c r="AF292" i="22" s="1"/>
  <c r="V288" i="22"/>
  <c r="AC288" i="22" s="1"/>
  <c r="Y288" i="22"/>
  <c r="AF288" i="22" s="1"/>
  <c r="Y284" i="22"/>
  <c r="AF284" i="22" s="1"/>
  <c r="V280" i="22"/>
  <c r="AC280" i="22" s="1"/>
  <c r="Y280" i="22"/>
  <c r="AF280" i="22" s="1"/>
  <c r="Y276" i="22"/>
  <c r="AF276" i="22" s="1"/>
  <c r="Y272" i="22"/>
  <c r="AF272" i="22" s="1"/>
  <c r="X272" i="22"/>
  <c r="AE272" i="22" s="1"/>
  <c r="Y268" i="22"/>
  <c r="AF268" i="22" s="1"/>
  <c r="X268" i="22"/>
  <c r="AE268" i="22" s="1"/>
  <c r="Z264" i="22"/>
  <c r="AG264" i="22" s="1"/>
  <c r="Y264" i="22"/>
  <c r="AF264" i="22" s="1"/>
  <c r="V260" i="22"/>
  <c r="AC260" i="22" s="1"/>
  <c r="Z260" i="22"/>
  <c r="AG260" i="22" s="1"/>
  <c r="X451" i="22"/>
  <c r="AE451" i="22" s="1"/>
  <c r="V451" i="22"/>
  <c r="AC451" i="22" s="1"/>
  <c r="Z443" i="22"/>
  <c r="AG443" i="22" s="1"/>
  <c r="U439" i="22"/>
  <c r="V431" i="22"/>
  <c r="AC431" i="22" s="1"/>
  <c r="Y423" i="22"/>
  <c r="AF423" i="22" s="1"/>
  <c r="V419" i="22"/>
  <c r="AC419" i="22" s="1"/>
  <c r="Z419" i="22"/>
  <c r="AG419" i="22" s="1"/>
  <c r="V415" i="22"/>
  <c r="AC415" i="22" s="1"/>
  <c r="Z415" i="22"/>
  <c r="AG415" i="22" s="1"/>
  <c r="Z395" i="22"/>
  <c r="AG395" i="22" s="1"/>
  <c r="AB387" i="22"/>
  <c r="W367" i="22"/>
  <c r="AD367" i="22" s="1"/>
  <c r="Y359" i="22"/>
  <c r="AF359" i="22" s="1"/>
  <c r="Y355" i="22"/>
  <c r="AF355" i="22" s="1"/>
  <c r="Z351" i="22"/>
  <c r="AG351" i="22" s="1"/>
  <c r="Z347" i="22"/>
  <c r="AG347" i="22" s="1"/>
  <c r="X331" i="22"/>
  <c r="AE331" i="22" s="1"/>
  <c r="U315" i="22"/>
  <c r="U311" i="22"/>
  <c r="U307" i="22"/>
  <c r="W303" i="22"/>
  <c r="AD303" i="22" s="1"/>
  <c r="X295" i="22"/>
  <c r="AE295" i="22" s="1"/>
  <c r="U295" i="22"/>
  <c r="X287" i="22"/>
  <c r="AE287" i="22" s="1"/>
  <c r="AB287" i="22"/>
  <c r="AB279" i="22"/>
  <c r="U267" i="22"/>
  <c r="U452" i="22"/>
  <c r="U448" i="22"/>
  <c r="U444" i="22"/>
  <c r="U436" i="22"/>
  <c r="Z424" i="22"/>
  <c r="AG424" i="22" s="1"/>
  <c r="V400" i="22"/>
  <c r="AC400" i="22" s="1"/>
  <c r="V392" i="22"/>
  <c r="AC392" i="22" s="1"/>
  <c r="U380" i="22"/>
  <c r="V376" i="22"/>
  <c r="AC376" i="22" s="1"/>
  <c r="Z372" i="22"/>
  <c r="AG372" i="22" s="1"/>
  <c r="U368" i="22"/>
  <c r="U352" i="22"/>
  <c r="V344" i="22"/>
  <c r="AC344" i="22" s="1"/>
  <c r="V336" i="22"/>
  <c r="AC336" i="22" s="1"/>
  <c r="V328" i="22"/>
  <c r="AC328" i="22" s="1"/>
  <c r="V320" i="22"/>
  <c r="AC320" i="22" s="1"/>
  <c r="X296" i="22"/>
  <c r="AE296" i="22" s="1"/>
  <c r="X288" i="22"/>
  <c r="AE288" i="22" s="1"/>
  <c r="X280" i="22"/>
  <c r="AE280" i="22" s="1"/>
  <c r="U260" i="22"/>
  <c r="U451" i="22"/>
  <c r="U443" i="22"/>
  <c r="V439" i="22"/>
  <c r="AC439" i="22" s="1"/>
  <c r="U419" i="22"/>
  <c r="U415" i="22"/>
  <c r="U379" i="22"/>
  <c r="U371" i="22"/>
  <c r="AB367" i="22"/>
  <c r="V323" i="22"/>
  <c r="AC323" i="22" s="1"/>
  <c r="V319" i="22"/>
  <c r="AC319" i="22" s="1"/>
  <c r="V303" i="22"/>
  <c r="AC303" i="22" s="1"/>
  <c r="Z299" i="22"/>
  <c r="AG299" i="22" s="1"/>
  <c r="Z295" i="22"/>
  <c r="AG295" i="22" s="1"/>
  <c r="Y295" i="22"/>
  <c r="AF295" i="22" s="1"/>
  <c r="Z291" i="22"/>
  <c r="AG291" i="22" s="1"/>
  <c r="Z287" i="22"/>
  <c r="AG287" i="22" s="1"/>
  <c r="Z283" i="22"/>
  <c r="AG283" i="22" s="1"/>
  <c r="Z279" i="22"/>
  <c r="AG279" i="22" s="1"/>
  <c r="Z275" i="22"/>
  <c r="AG275" i="22" s="1"/>
  <c r="X267" i="22"/>
  <c r="AE267" i="22" s="1"/>
  <c r="W285" i="22"/>
  <c r="AD285" i="22" s="1"/>
  <c r="W281" i="22"/>
  <c r="AD281" i="22" s="1"/>
  <c r="Z277" i="22"/>
  <c r="AG277" i="22" s="1"/>
  <c r="W277" i="22"/>
  <c r="AD277" i="22" s="1"/>
  <c r="Z273" i="22"/>
  <c r="AG273" i="22" s="1"/>
  <c r="W269" i="22"/>
  <c r="AD269" i="22" s="1"/>
  <c r="X265" i="22"/>
  <c r="AE265" i="22" s="1"/>
  <c r="X261" i="22"/>
  <c r="AE261" i="22" s="1"/>
  <c r="W456" i="22"/>
  <c r="AD456" i="22" s="1"/>
  <c r="U456" i="22"/>
  <c r="Y452" i="22"/>
  <c r="AF452" i="22" s="1"/>
  <c r="Y444" i="22"/>
  <c r="AF444" i="22" s="1"/>
  <c r="Z436" i="22"/>
  <c r="AG436" i="22" s="1"/>
  <c r="X428" i="22"/>
  <c r="AE428" i="22" s="1"/>
  <c r="W424" i="22"/>
  <c r="AD424" i="22" s="1"/>
  <c r="X424" i="22"/>
  <c r="AE424" i="22" s="1"/>
  <c r="Y420" i="22"/>
  <c r="AF420" i="22" s="1"/>
  <c r="Y416" i="22"/>
  <c r="AF416" i="22" s="1"/>
  <c r="Z412" i="22"/>
  <c r="AG412" i="22" s="1"/>
  <c r="Z408" i="22"/>
  <c r="AG408" i="22" s="1"/>
  <c r="U404" i="22"/>
  <c r="Z404" i="22"/>
  <c r="AG404" i="22" s="1"/>
  <c r="U400" i="22"/>
  <c r="Z400" i="22"/>
  <c r="AG400" i="22" s="1"/>
  <c r="U396" i="22"/>
  <c r="Z396" i="22"/>
  <c r="AG396" i="22" s="1"/>
  <c r="U392" i="22"/>
  <c r="Z392" i="22"/>
  <c r="AG392" i="22" s="1"/>
  <c r="V388" i="22"/>
  <c r="AC388" i="22" s="1"/>
  <c r="Y384" i="22"/>
  <c r="AF384" i="22" s="1"/>
  <c r="X384" i="22"/>
  <c r="AE384" i="22" s="1"/>
  <c r="Y372" i="22"/>
  <c r="AF372" i="22" s="1"/>
  <c r="Y368" i="22"/>
  <c r="AF368" i="22" s="1"/>
  <c r="Z364" i="22"/>
  <c r="AG364" i="22" s="1"/>
  <c r="W360" i="22"/>
  <c r="AD360" i="22" s="1"/>
  <c r="Y352" i="22"/>
  <c r="AF352" i="22" s="1"/>
  <c r="Y348" i="22"/>
  <c r="AF348" i="22" s="1"/>
  <c r="U344" i="22"/>
  <c r="Z344" i="22"/>
  <c r="AG344" i="22" s="1"/>
  <c r="U340" i="22"/>
  <c r="Z340" i="22"/>
  <c r="AG340" i="22" s="1"/>
  <c r="U336" i="22"/>
  <c r="Z336" i="22"/>
  <c r="AG336" i="22" s="1"/>
  <c r="U332" i="22"/>
  <c r="Z332" i="22"/>
  <c r="AG332" i="22" s="1"/>
  <c r="U328" i="22"/>
  <c r="Z328" i="22"/>
  <c r="AG328" i="22" s="1"/>
  <c r="U324" i="22"/>
  <c r="Z324" i="22"/>
  <c r="AG324" i="22" s="1"/>
  <c r="U320" i="22"/>
  <c r="Z320" i="22"/>
  <c r="AG320" i="22" s="1"/>
  <c r="V316" i="22"/>
  <c r="AC316" i="22" s="1"/>
  <c r="X308" i="22"/>
  <c r="AE308" i="22" s="1"/>
  <c r="U304" i="22"/>
  <c r="Z304" i="22"/>
  <c r="AG304" i="22" s="1"/>
  <c r="V300" i="22"/>
  <c r="AC300" i="22" s="1"/>
  <c r="W296" i="22"/>
  <c r="AD296" i="22" s="1"/>
  <c r="V292" i="22"/>
  <c r="AC292" i="22" s="1"/>
  <c r="W288" i="22"/>
  <c r="AD288" i="22" s="1"/>
  <c r="V284" i="22"/>
  <c r="AC284" i="22" s="1"/>
  <c r="W280" i="22"/>
  <c r="AD280" i="22" s="1"/>
  <c r="V276" i="22"/>
  <c r="AC276" i="22" s="1"/>
  <c r="V272" i="22"/>
  <c r="AC272" i="22" s="1"/>
  <c r="W272" i="22"/>
  <c r="AD272" i="22" s="1"/>
  <c r="V268" i="22"/>
  <c r="AC268" i="22" s="1"/>
  <c r="W268" i="22"/>
  <c r="AD268" i="22" s="1"/>
  <c r="Y260" i="22"/>
  <c r="AF260" i="22" s="1"/>
  <c r="U455" i="22"/>
  <c r="Y451" i="22"/>
  <c r="AF451" i="22" s="1"/>
  <c r="Y447" i="22"/>
  <c r="AF447" i="22" s="1"/>
  <c r="Y443" i="22"/>
  <c r="AF443" i="22" s="1"/>
  <c r="Z439" i="22"/>
  <c r="AG439" i="22" s="1"/>
  <c r="Z435" i="22"/>
  <c r="AG435" i="22" s="1"/>
  <c r="W431" i="22"/>
  <c r="AD431" i="22" s="1"/>
  <c r="Z423" i="22"/>
  <c r="AG423" i="22" s="1"/>
  <c r="X423" i="22"/>
  <c r="AE423" i="22" s="1"/>
  <c r="Y415" i="22"/>
  <c r="AF415" i="22" s="1"/>
  <c r="U411" i="22"/>
  <c r="U407" i="22"/>
  <c r="U399" i="22"/>
  <c r="V395" i="22"/>
  <c r="AC395" i="22" s="1"/>
  <c r="U395" i="22"/>
  <c r="U391" i="22"/>
  <c r="V387" i="22"/>
  <c r="AC387" i="22" s="1"/>
  <c r="W387" i="22"/>
  <c r="AD387" i="22" s="1"/>
  <c r="Z383" i="22"/>
  <c r="AG383" i="22" s="1"/>
  <c r="Y383" i="22"/>
  <c r="AF383" i="22" s="1"/>
  <c r="X383" i="22"/>
  <c r="AE383" i="22" s="1"/>
  <c r="V379" i="22"/>
  <c r="AC379" i="22" s="1"/>
  <c r="Y379" i="22"/>
  <c r="AF379" i="22" s="1"/>
  <c r="W375" i="22"/>
  <c r="AD375" i="22" s="1"/>
  <c r="U375" i="22"/>
  <c r="Z371" i="22"/>
  <c r="AG371" i="22" s="1"/>
  <c r="Y371" i="22"/>
  <c r="AF371" i="22" s="1"/>
  <c r="U363" i="22"/>
  <c r="W359" i="22"/>
  <c r="AD359" i="22" s="1"/>
  <c r="V355" i="22"/>
  <c r="AC355" i="22" s="1"/>
  <c r="W355" i="22"/>
  <c r="AD355" i="22" s="1"/>
  <c r="V351" i="22"/>
  <c r="AC351" i="22" s="1"/>
  <c r="Y351" i="22"/>
  <c r="AF351" i="22" s="1"/>
  <c r="V347" i="22"/>
  <c r="AC347" i="22" s="1"/>
  <c r="Y347" i="22"/>
  <c r="AF347" i="22" s="1"/>
  <c r="U343" i="22"/>
  <c r="Z343" i="22"/>
  <c r="AG343" i="22" s="1"/>
  <c r="U339" i="22"/>
  <c r="Z339" i="22"/>
  <c r="AG339" i="22" s="1"/>
  <c r="U335" i="22"/>
  <c r="Z335" i="22"/>
  <c r="AG335" i="22" s="1"/>
  <c r="U331" i="22"/>
  <c r="Z331" i="22"/>
  <c r="AG331" i="22" s="1"/>
  <c r="U327" i="22"/>
  <c r="Z327" i="22"/>
  <c r="AG327" i="22" s="1"/>
  <c r="U323" i="22"/>
  <c r="Z323" i="22"/>
  <c r="AG323" i="22" s="1"/>
  <c r="U319" i="22"/>
  <c r="Z319" i="22"/>
  <c r="AG319" i="22" s="1"/>
  <c r="X315" i="22"/>
  <c r="AE315" i="22" s="1"/>
  <c r="X311" i="22"/>
  <c r="AE311" i="22" s="1"/>
  <c r="X307" i="22"/>
  <c r="AE307" i="22" s="1"/>
  <c r="U303" i="22"/>
  <c r="Z303" i="22"/>
  <c r="AG303" i="22" s="1"/>
  <c r="W299" i="22"/>
  <c r="AD299" i="22" s="1"/>
  <c r="W295" i="22"/>
  <c r="AD295" i="22" s="1"/>
  <c r="W291" i="22"/>
  <c r="AD291" i="22" s="1"/>
  <c r="W287" i="22"/>
  <c r="AD287" i="22" s="1"/>
  <c r="W283" i="22"/>
  <c r="AD283" i="22" s="1"/>
  <c r="W279" i="22"/>
  <c r="AD279" i="22" s="1"/>
  <c r="W275" i="22"/>
  <c r="AD275" i="22" s="1"/>
  <c r="W271" i="22"/>
  <c r="AD271" i="22" s="1"/>
  <c r="V267" i="22"/>
  <c r="AC267" i="22" s="1"/>
  <c r="W267" i="22"/>
  <c r="AD267" i="22" s="1"/>
  <c r="X263" i="22"/>
  <c r="AE263" i="22" s="1"/>
  <c r="E47" i="5"/>
  <c r="E11" i="5" s="1"/>
  <c r="AH385" i="22" l="1"/>
  <c r="AA385" i="22"/>
  <c r="AH430" i="22"/>
  <c r="AH356" i="22"/>
  <c r="AH432" i="22"/>
  <c r="AA376" i="22"/>
  <c r="AH388" i="22"/>
  <c r="AI388" i="22" s="1"/>
  <c r="AH420" i="22"/>
  <c r="AH285" i="22"/>
  <c r="AH268" i="22"/>
  <c r="AH300" i="22"/>
  <c r="AA388" i="22"/>
  <c r="AA440" i="22"/>
  <c r="AH390" i="22"/>
  <c r="AH386" i="22"/>
  <c r="AA264" i="22"/>
  <c r="AA403" i="22"/>
  <c r="AH372" i="22"/>
  <c r="AH272" i="22"/>
  <c r="AH264" i="22"/>
  <c r="AI264" i="22" s="1"/>
  <c r="AH423" i="22"/>
  <c r="AH292" i="22"/>
  <c r="AB440" i="22"/>
  <c r="AH440" i="22" s="1"/>
  <c r="AH403" i="22"/>
  <c r="AA356" i="22"/>
  <c r="AI356" i="22" s="1"/>
  <c r="AH298" i="22"/>
  <c r="AH418" i="22"/>
  <c r="AA276" i="22"/>
  <c r="AH289" i="22"/>
  <c r="AH442" i="22"/>
  <c r="AA427" i="22"/>
  <c r="AH288" i="22"/>
  <c r="AI288" i="22" s="1"/>
  <c r="AH367" i="22"/>
  <c r="AA359" i="22"/>
  <c r="AH427" i="22"/>
  <c r="AI427" i="22" s="1"/>
  <c r="AH276" i="22"/>
  <c r="AH284" i="22"/>
  <c r="AA292" i="22"/>
  <c r="AH364" i="22"/>
  <c r="AH273" i="22"/>
  <c r="AA367" i="22"/>
  <c r="AH365" i="22"/>
  <c r="AA418" i="22"/>
  <c r="AI385" i="22"/>
  <c r="AB323" i="22"/>
  <c r="AH323" i="22" s="1"/>
  <c r="AA323" i="22"/>
  <c r="AA331" i="22"/>
  <c r="AB331" i="22"/>
  <c r="AH331" i="22" s="1"/>
  <c r="AA355" i="22"/>
  <c r="AH296" i="22"/>
  <c r="AB303" i="22"/>
  <c r="AH303" i="22" s="1"/>
  <c r="AA303" i="22"/>
  <c r="AH355" i="22"/>
  <c r="AI355" i="22" s="1"/>
  <c r="AH359" i="22"/>
  <c r="AI359" i="22" s="1"/>
  <c r="AA375" i="22"/>
  <c r="AB375" i="22"/>
  <c r="AH375" i="22" s="1"/>
  <c r="AH383" i="22"/>
  <c r="AA399" i="22"/>
  <c r="AB399" i="22"/>
  <c r="AH399" i="22" s="1"/>
  <c r="AB455" i="22"/>
  <c r="AH455" i="22" s="1"/>
  <c r="AA455" i="22"/>
  <c r="AA268" i="22"/>
  <c r="AA272" i="22"/>
  <c r="AA284" i="22"/>
  <c r="AA288" i="22"/>
  <c r="AA300" i="22"/>
  <c r="AI300" i="22" s="1"/>
  <c r="AA304" i="22"/>
  <c r="AB304" i="22"/>
  <c r="AH304" i="22" s="1"/>
  <c r="AB320" i="22"/>
  <c r="AH320" i="22" s="1"/>
  <c r="AA320" i="22"/>
  <c r="AB328" i="22"/>
  <c r="AH328" i="22" s="1"/>
  <c r="AA328" i="22"/>
  <c r="AB336" i="22"/>
  <c r="AH336" i="22" s="1"/>
  <c r="AA336" i="22"/>
  <c r="AB344" i="22"/>
  <c r="AH344" i="22" s="1"/>
  <c r="AA344" i="22"/>
  <c r="AH376" i="22"/>
  <c r="AI376" i="22" s="1"/>
  <c r="AB392" i="22"/>
  <c r="AH392" i="22" s="1"/>
  <c r="AA392" i="22"/>
  <c r="AB400" i="22"/>
  <c r="AH400" i="22" s="1"/>
  <c r="AA400" i="22"/>
  <c r="AA273" i="22"/>
  <c r="AH347" i="22"/>
  <c r="AB415" i="22"/>
  <c r="AH415" i="22" s="1"/>
  <c r="AA415" i="22"/>
  <c r="AB443" i="22"/>
  <c r="AH443" i="22" s="1"/>
  <c r="AA443" i="22"/>
  <c r="AB260" i="22"/>
  <c r="AH260" i="22" s="1"/>
  <c r="AA260" i="22"/>
  <c r="AB352" i="22"/>
  <c r="AH352" i="22" s="1"/>
  <c r="AA352" i="22"/>
  <c r="AA384" i="22"/>
  <c r="AH416" i="22"/>
  <c r="AB444" i="22"/>
  <c r="AH444" i="22" s="1"/>
  <c r="AA444" i="22"/>
  <c r="AH263" i="22"/>
  <c r="AA279" i="22"/>
  <c r="AA287" i="22"/>
  <c r="AH291" i="22"/>
  <c r="AA299" i="22"/>
  <c r="AB315" i="22"/>
  <c r="AH315" i="22" s="1"/>
  <c r="AA315" i="22"/>
  <c r="AH387" i="22"/>
  <c r="AA439" i="22"/>
  <c r="AB439" i="22"/>
  <c r="AH439" i="22" s="1"/>
  <c r="AB308" i="22"/>
  <c r="AH308" i="22" s="1"/>
  <c r="AA308" i="22"/>
  <c r="AA432" i="22"/>
  <c r="AA289" i="22"/>
  <c r="AA271" i="22"/>
  <c r="AH408" i="22"/>
  <c r="AB333" i="22"/>
  <c r="AH333" i="22" s="1"/>
  <c r="AA333" i="22"/>
  <c r="AB401" i="22"/>
  <c r="AH401" i="22" s="1"/>
  <c r="AA401" i="22"/>
  <c r="AB409" i="22"/>
  <c r="AH409" i="22" s="1"/>
  <c r="AA409" i="22"/>
  <c r="AA298" i="22"/>
  <c r="AA318" i="22"/>
  <c r="AB318" i="22"/>
  <c r="AH318" i="22" s="1"/>
  <c r="AB326" i="22"/>
  <c r="AH326" i="22" s="1"/>
  <c r="AA326" i="22"/>
  <c r="AA342" i="22"/>
  <c r="AB342" i="22"/>
  <c r="AH342" i="22" s="1"/>
  <c r="AA390" i="22"/>
  <c r="AB426" i="22"/>
  <c r="AH426" i="22" s="1"/>
  <c r="AA426" i="22"/>
  <c r="AA442" i="22"/>
  <c r="AB305" i="22"/>
  <c r="AH305" i="22" s="1"/>
  <c r="AA305" i="22"/>
  <c r="AH353" i="22"/>
  <c r="AA397" i="22"/>
  <c r="AB421" i="22"/>
  <c r="AH421" i="22" s="1"/>
  <c r="AA421" i="22"/>
  <c r="AB445" i="22"/>
  <c r="AH445" i="22" s="1"/>
  <c r="AA445" i="22"/>
  <c r="AH262" i="22"/>
  <c r="AH306" i="22"/>
  <c r="AH434" i="22"/>
  <c r="AH450" i="22"/>
  <c r="AB301" i="22"/>
  <c r="AH301" i="22" s="1"/>
  <c r="AA301" i="22"/>
  <c r="AH429" i="22"/>
  <c r="AB382" i="22"/>
  <c r="AH382" i="22" s="1"/>
  <c r="AA382" i="22"/>
  <c r="AH269" i="22"/>
  <c r="AB437" i="22"/>
  <c r="AH437" i="22" s="1"/>
  <c r="AA437" i="22"/>
  <c r="AH294" i="22"/>
  <c r="AA346" i="22"/>
  <c r="AB366" i="22"/>
  <c r="AH366" i="22" s="1"/>
  <c r="AA366" i="22"/>
  <c r="AB327" i="22"/>
  <c r="AH327" i="22" s="1"/>
  <c r="AA327" i="22"/>
  <c r="AA363" i="22"/>
  <c r="AB363" i="22"/>
  <c r="AH363" i="22" s="1"/>
  <c r="AB391" i="22"/>
  <c r="AH391" i="22" s="1"/>
  <c r="AA391" i="22"/>
  <c r="AA351" i="22"/>
  <c r="AB371" i="22"/>
  <c r="AH371" i="22" s="1"/>
  <c r="AA371" i="22"/>
  <c r="AB419" i="22"/>
  <c r="AH419" i="22" s="1"/>
  <c r="AA419" i="22"/>
  <c r="AA447" i="22"/>
  <c r="AB368" i="22"/>
  <c r="AH368" i="22" s="1"/>
  <c r="AA368" i="22"/>
  <c r="AA420" i="22"/>
  <c r="AI420" i="22" s="1"/>
  <c r="AB436" i="22"/>
  <c r="AH436" i="22" s="1"/>
  <c r="AA436" i="22"/>
  <c r="AB448" i="22"/>
  <c r="AH448" i="22" s="1"/>
  <c r="AA448" i="22"/>
  <c r="AB267" i="22"/>
  <c r="AH267" i="22" s="1"/>
  <c r="AA267" i="22"/>
  <c r="AH279" i="22"/>
  <c r="AH287" i="22"/>
  <c r="AB295" i="22"/>
  <c r="AH295" i="22" s="1"/>
  <c r="AA295" i="22"/>
  <c r="AB424" i="22"/>
  <c r="AH424" i="22" s="1"/>
  <c r="AA424" i="22"/>
  <c r="AA423" i="22"/>
  <c r="AA431" i="22"/>
  <c r="AA412" i="22"/>
  <c r="AB325" i="22"/>
  <c r="AH325" i="22" s="1"/>
  <c r="AA325" i="22"/>
  <c r="AA345" i="22"/>
  <c r="AB345" i="22"/>
  <c r="AH345" i="22" s="1"/>
  <c r="AB393" i="22"/>
  <c r="AH393" i="22" s="1"/>
  <c r="AA393" i="22"/>
  <c r="AB425" i="22"/>
  <c r="AH425" i="22" s="1"/>
  <c r="AA425" i="22"/>
  <c r="AB334" i="22"/>
  <c r="AH334" i="22" s="1"/>
  <c r="AI334" i="22" s="1"/>
  <c r="AA334" i="22"/>
  <c r="AB398" i="22"/>
  <c r="AH398" i="22" s="1"/>
  <c r="AA398" i="22"/>
  <c r="AB406" i="22"/>
  <c r="AH406" i="22" s="1"/>
  <c r="AA406" i="22"/>
  <c r="AH349" i="22"/>
  <c r="AB361" i="22"/>
  <c r="AH361" i="22" s="1"/>
  <c r="AA361" i="22"/>
  <c r="AH397" i="22"/>
  <c r="AB449" i="22"/>
  <c r="AH449" i="22" s="1"/>
  <c r="AA449" i="22"/>
  <c r="AA262" i="22"/>
  <c r="AA310" i="22"/>
  <c r="AA350" i="22"/>
  <c r="AB350" i="22"/>
  <c r="AH350" i="22" s="1"/>
  <c r="AA434" i="22"/>
  <c r="AB309" i="22"/>
  <c r="AH309" i="22" s="1"/>
  <c r="AA309" i="22"/>
  <c r="AA389" i="22"/>
  <c r="AA438" i="22"/>
  <c r="AA277" i="22"/>
  <c r="AA317" i="22"/>
  <c r="AA369" i="22"/>
  <c r="AB441" i="22"/>
  <c r="AH441" i="22" s="1"/>
  <c r="AA441" i="22"/>
  <c r="AH286" i="22"/>
  <c r="AH346" i="22"/>
  <c r="AB319" i="22"/>
  <c r="AH319" i="22" s="1"/>
  <c r="AA319" i="22"/>
  <c r="AB343" i="22"/>
  <c r="AH343" i="22" s="1"/>
  <c r="AA343" i="22"/>
  <c r="AB395" i="22"/>
  <c r="AH395" i="22" s="1"/>
  <c r="AA395" i="22"/>
  <c r="AB411" i="22"/>
  <c r="AH411" i="22" s="1"/>
  <c r="AA411" i="22"/>
  <c r="AA280" i="22"/>
  <c r="AA296" i="22"/>
  <c r="AB324" i="22"/>
  <c r="AH324" i="22" s="1"/>
  <c r="AA324" i="22"/>
  <c r="AB332" i="22"/>
  <c r="AH332" i="22" s="1"/>
  <c r="AA332" i="22"/>
  <c r="AB340" i="22"/>
  <c r="AH340" i="22" s="1"/>
  <c r="AA340" i="22"/>
  <c r="AB396" i="22"/>
  <c r="AH396" i="22" s="1"/>
  <c r="AA396" i="22"/>
  <c r="AB404" i="22"/>
  <c r="AH404" i="22" s="1"/>
  <c r="AA404" i="22"/>
  <c r="AA456" i="22"/>
  <c r="AB456" i="22"/>
  <c r="AH456" i="22" s="1"/>
  <c r="AH351" i="22"/>
  <c r="AA379" i="22"/>
  <c r="AB379" i="22"/>
  <c r="AH379" i="22" s="1"/>
  <c r="AH447" i="22"/>
  <c r="AA348" i="22"/>
  <c r="AA360" i="22"/>
  <c r="AA372" i="22"/>
  <c r="AB380" i="22"/>
  <c r="AH380" i="22" s="1"/>
  <c r="AA380" i="22"/>
  <c r="AB452" i="22"/>
  <c r="AH452" i="22" s="1"/>
  <c r="AA452" i="22"/>
  <c r="AA275" i="22"/>
  <c r="AA283" i="22"/>
  <c r="AB307" i="22"/>
  <c r="AH307" i="22" s="1"/>
  <c r="AA307" i="22"/>
  <c r="AB312" i="22"/>
  <c r="AH312" i="22" s="1"/>
  <c r="AA312" i="22"/>
  <c r="AB428" i="22"/>
  <c r="AH428" i="22" s="1"/>
  <c r="AA428" i="22"/>
  <c r="AA261" i="22"/>
  <c r="AB261" i="22"/>
  <c r="AH261" i="22" s="1"/>
  <c r="AH281" i="22"/>
  <c r="AH431" i="22"/>
  <c r="AH412" i="22"/>
  <c r="AB329" i="22"/>
  <c r="AH329" i="22" s="1"/>
  <c r="AA329" i="22"/>
  <c r="AB337" i="22"/>
  <c r="AH337" i="22" s="1"/>
  <c r="AA337" i="22"/>
  <c r="AB377" i="22"/>
  <c r="AH377" i="22" s="1"/>
  <c r="AA377" i="22"/>
  <c r="AB405" i="22"/>
  <c r="AH405" i="22" s="1"/>
  <c r="AA405" i="22"/>
  <c r="AH270" i="22"/>
  <c r="AA282" i="22"/>
  <c r="AB314" i="22"/>
  <c r="AH314" i="22" s="1"/>
  <c r="AA314" i="22"/>
  <c r="AB322" i="22"/>
  <c r="AH322" i="22" s="1"/>
  <c r="AA322" i="22"/>
  <c r="AA330" i="22"/>
  <c r="AB330" i="22"/>
  <c r="AH330" i="22" s="1"/>
  <c r="AB378" i="22"/>
  <c r="AH378" i="22" s="1"/>
  <c r="AA378" i="22"/>
  <c r="AA430" i="22"/>
  <c r="AI430" i="22" s="1"/>
  <c r="AB422" i="22"/>
  <c r="AH422" i="22" s="1"/>
  <c r="AA422" i="22"/>
  <c r="AB454" i="22"/>
  <c r="AH454" i="22" s="1"/>
  <c r="AA454" i="22"/>
  <c r="AA349" i="22"/>
  <c r="AA365" i="22"/>
  <c r="AA413" i="22"/>
  <c r="AB413" i="22"/>
  <c r="AH413" i="22" s="1"/>
  <c r="AB266" i="22"/>
  <c r="AH266" i="22" s="1"/>
  <c r="AA266" i="22"/>
  <c r="AH310" i="22"/>
  <c r="AA354" i="22"/>
  <c r="AB354" i="22"/>
  <c r="AH354" i="22" s="1"/>
  <c r="AB370" i="22"/>
  <c r="AH370" i="22" s="1"/>
  <c r="AA370" i="22"/>
  <c r="AB446" i="22"/>
  <c r="AH446" i="22" s="1"/>
  <c r="AA446" i="22"/>
  <c r="AA297" i="22"/>
  <c r="AH389" i="22"/>
  <c r="AB290" i="22"/>
  <c r="AH290" i="22" s="1"/>
  <c r="AA290" i="22"/>
  <c r="AB302" i="22"/>
  <c r="AH302" i="22" s="1"/>
  <c r="AA302" i="22"/>
  <c r="AH438" i="22"/>
  <c r="AI438" i="22" s="1"/>
  <c r="AH277" i="22"/>
  <c r="AA293" i="22"/>
  <c r="AH317" i="22"/>
  <c r="AA357" i="22"/>
  <c r="AH369" i="22"/>
  <c r="AA433" i="22"/>
  <c r="AA286" i="22"/>
  <c r="AB335" i="22"/>
  <c r="AH335" i="22" s="1"/>
  <c r="AA335" i="22"/>
  <c r="AB407" i="22"/>
  <c r="AH407" i="22" s="1"/>
  <c r="AA407" i="22"/>
  <c r="AB339" i="22"/>
  <c r="AH339" i="22" s="1"/>
  <c r="AA339" i="22"/>
  <c r="AH280" i="22"/>
  <c r="AA347" i="22"/>
  <c r="AB451" i="22"/>
  <c r="AH451" i="22" s="1"/>
  <c r="AA451" i="22"/>
  <c r="AA316" i="22"/>
  <c r="AH360" i="22"/>
  <c r="AH384" i="22"/>
  <c r="AA416" i="22"/>
  <c r="AA263" i="22"/>
  <c r="AH275" i="22"/>
  <c r="AH283" i="22"/>
  <c r="AA291" i="22"/>
  <c r="AH299" i="22"/>
  <c r="AB311" i="22"/>
  <c r="AH311" i="22" s="1"/>
  <c r="AA311" i="22"/>
  <c r="AA387" i="22"/>
  <c r="AH316" i="22"/>
  <c r="AH348" i="22"/>
  <c r="AB265" i="22"/>
  <c r="AH265" i="22" s="1"/>
  <c r="AA265" i="22"/>
  <c r="AA281" i="22"/>
  <c r="AH271" i="22"/>
  <c r="AI271" i="22" s="1"/>
  <c r="AA383" i="22"/>
  <c r="AB435" i="22"/>
  <c r="AH435" i="22" s="1"/>
  <c r="AA435" i="22"/>
  <c r="AA364" i="22"/>
  <c r="AA408" i="22"/>
  <c r="AB321" i="22"/>
  <c r="AH321" i="22" s="1"/>
  <c r="AA321" i="22"/>
  <c r="AB341" i="22"/>
  <c r="AH341" i="22" s="1"/>
  <c r="AA341" i="22"/>
  <c r="AB373" i="22"/>
  <c r="AH373" i="22" s="1"/>
  <c r="AA373" i="22"/>
  <c r="AA270" i="22"/>
  <c r="AB274" i="22"/>
  <c r="AH274" i="22" s="1"/>
  <c r="AA274" i="22"/>
  <c r="AH282" i="22"/>
  <c r="AB338" i="22"/>
  <c r="AH338" i="22" s="1"/>
  <c r="AA338" i="22"/>
  <c r="AB374" i="22"/>
  <c r="AH374" i="22" s="1"/>
  <c r="AA374" i="22"/>
  <c r="AB394" i="22"/>
  <c r="AH394" i="22" s="1"/>
  <c r="AA394" i="22"/>
  <c r="AB402" i="22"/>
  <c r="AH402" i="22" s="1"/>
  <c r="AA402" i="22"/>
  <c r="AB410" i="22"/>
  <c r="AH410" i="22" s="1"/>
  <c r="AA410" i="22"/>
  <c r="AA353" i="22"/>
  <c r="AB381" i="22"/>
  <c r="AH381" i="22" s="1"/>
  <c r="AA381" i="22"/>
  <c r="AB417" i="22"/>
  <c r="AH417" i="22" s="1"/>
  <c r="AA417" i="22"/>
  <c r="AB453" i="22"/>
  <c r="AH453" i="22" s="1"/>
  <c r="AA453" i="22"/>
  <c r="AA306" i="22"/>
  <c r="AB414" i="22"/>
  <c r="AH414" i="22" s="1"/>
  <c r="AA414" i="22"/>
  <c r="AA450" i="22"/>
  <c r="AH297" i="22"/>
  <c r="AB313" i="22"/>
  <c r="AH313" i="22" s="1"/>
  <c r="AA313" i="22"/>
  <c r="AA429" i="22"/>
  <c r="AI429" i="22" s="1"/>
  <c r="AA278" i="22"/>
  <c r="AB278" i="22"/>
  <c r="AH278" i="22" s="1"/>
  <c r="AB358" i="22"/>
  <c r="AH358" i="22" s="1"/>
  <c r="AA358" i="22"/>
  <c r="AA269" i="22"/>
  <c r="AA285" i="22"/>
  <c r="AH293" i="22"/>
  <c r="AH357" i="22"/>
  <c r="AH433" i="22"/>
  <c r="AA294" i="22"/>
  <c r="AB362" i="22"/>
  <c r="AH362" i="22" s="1"/>
  <c r="AA362" i="22"/>
  <c r="AA386" i="22"/>
  <c r="AI386" i="22" s="1"/>
  <c r="J12" i="16"/>
  <c r="J30" i="114"/>
  <c r="J30" i="111"/>
  <c r="J30" i="107"/>
  <c r="J30" i="115"/>
  <c r="J30" i="105"/>
  <c r="J30" i="113"/>
  <c r="J30" i="109"/>
  <c r="J30" i="110"/>
  <c r="J30" i="106"/>
  <c r="J30" i="112"/>
  <c r="J30" i="104"/>
  <c r="J30" i="108"/>
  <c r="J30" i="103"/>
  <c r="J30" i="116"/>
  <c r="N12" i="16"/>
  <c r="N30" i="108"/>
  <c r="N30" i="113"/>
  <c r="N30" i="106"/>
  <c r="N30" i="116"/>
  <c r="N30" i="107"/>
  <c r="N30" i="111"/>
  <c r="N30" i="112"/>
  <c r="N30" i="105"/>
  <c r="N30" i="114"/>
  <c r="N30" i="110"/>
  <c r="N30" i="109"/>
  <c r="N30" i="104"/>
  <c r="N30" i="103"/>
  <c r="N30" i="115"/>
  <c r="K12" i="16"/>
  <c r="K30" i="110"/>
  <c r="K30" i="104"/>
  <c r="K30" i="106"/>
  <c r="K30" i="113"/>
  <c r="K30" i="103"/>
  <c r="K30" i="111"/>
  <c r="K30" i="112"/>
  <c r="K30" i="109"/>
  <c r="K30" i="107"/>
  <c r="K30" i="115"/>
  <c r="K30" i="114"/>
  <c r="K30" i="108"/>
  <c r="K30" i="116"/>
  <c r="K30" i="105"/>
  <c r="O12" i="16"/>
  <c r="O30" i="105"/>
  <c r="O30" i="103"/>
  <c r="O30" i="107"/>
  <c r="O30" i="108"/>
  <c r="O30" i="116"/>
  <c r="O30" i="110"/>
  <c r="O30" i="104"/>
  <c r="O30" i="106"/>
  <c r="O30" i="115"/>
  <c r="O30" i="112"/>
  <c r="O30" i="109"/>
  <c r="O30" i="113"/>
  <c r="O30" i="111"/>
  <c r="O30" i="114"/>
  <c r="P12" i="16"/>
  <c r="P30" i="109"/>
  <c r="P30" i="107"/>
  <c r="P30" i="112"/>
  <c r="P30" i="114"/>
  <c r="P30" i="115"/>
  <c r="P30" i="108"/>
  <c r="P30" i="106"/>
  <c r="P30" i="103"/>
  <c r="P30" i="111"/>
  <c r="P30" i="116"/>
  <c r="P30" i="110"/>
  <c r="P30" i="104"/>
  <c r="P30" i="113"/>
  <c r="P30" i="105"/>
  <c r="I12" i="16"/>
  <c r="I30" i="112"/>
  <c r="I30" i="114"/>
  <c r="I30" i="103"/>
  <c r="I30" i="116"/>
  <c r="I30" i="107"/>
  <c r="I30" i="104"/>
  <c r="I30" i="111"/>
  <c r="I30" i="110"/>
  <c r="I30" i="115"/>
  <c r="I30" i="113"/>
  <c r="I30" i="105"/>
  <c r="I30" i="108"/>
  <c r="I30" i="106"/>
  <c r="I30" i="109"/>
  <c r="M12" i="16"/>
  <c r="M30" i="112"/>
  <c r="M30" i="104"/>
  <c r="M30" i="110"/>
  <c r="M30" i="109"/>
  <c r="M30" i="111"/>
  <c r="M30" i="105"/>
  <c r="M30" i="114"/>
  <c r="M30" i="103"/>
  <c r="M30" i="113"/>
  <c r="M30" i="115"/>
  <c r="M30" i="108"/>
  <c r="M30" i="106"/>
  <c r="M30" i="107"/>
  <c r="M30" i="116"/>
  <c r="L12" i="16"/>
  <c r="L30" i="106"/>
  <c r="L30" i="107"/>
  <c r="L30" i="112"/>
  <c r="L30" i="104"/>
  <c r="L30" i="110"/>
  <c r="L30" i="108"/>
  <c r="L30" i="109"/>
  <c r="L30" i="115"/>
  <c r="L30" i="113"/>
  <c r="L30" i="105"/>
  <c r="L30" i="114"/>
  <c r="L30" i="116"/>
  <c r="L30" i="103"/>
  <c r="L30" i="111"/>
  <c r="AI432" i="22" l="1"/>
  <c r="AI285" i="22"/>
  <c r="AI423" i="22"/>
  <c r="AI289" i="22"/>
  <c r="AI284" i="22"/>
  <c r="AI367" i="22"/>
  <c r="AI442" i="22"/>
  <c r="AI298" i="22"/>
  <c r="AI357" i="22"/>
  <c r="AI361" i="22"/>
  <c r="AI276" i="22"/>
  <c r="AI403" i="22"/>
  <c r="AI302" i="22"/>
  <c r="AI411" i="22"/>
  <c r="AI343" i="22"/>
  <c r="AI273" i="22"/>
  <c r="AI440" i="22"/>
  <c r="AI417" i="22"/>
  <c r="AI373" i="22"/>
  <c r="AI321" i="22"/>
  <c r="AI435" i="22"/>
  <c r="AI369" i="22"/>
  <c r="AI266" i="22"/>
  <c r="AI422" i="22"/>
  <c r="AI397" i="22"/>
  <c r="AI283" i="22"/>
  <c r="AI384" i="22"/>
  <c r="AI372" i="22"/>
  <c r="AI390" i="22"/>
  <c r="AI268" i="22"/>
  <c r="AI365" i="22"/>
  <c r="AI272" i="22"/>
  <c r="AI399" i="22"/>
  <c r="AI274" i="22"/>
  <c r="AI265" i="22"/>
  <c r="AI339" i="22"/>
  <c r="AI335" i="22"/>
  <c r="AI323" i="22"/>
  <c r="AI275" i="22"/>
  <c r="AI389" i="22"/>
  <c r="AI368" i="22"/>
  <c r="AI400" i="22"/>
  <c r="AI346" i="22"/>
  <c r="AI393" i="22"/>
  <c r="AI325" i="22"/>
  <c r="AI295" i="22"/>
  <c r="AI308" i="22"/>
  <c r="AI352" i="22"/>
  <c r="AI344" i="22"/>
  <c r="AI304" i="22"/>
  <c r="AI455" i="22"/>
  <c r="AI407" i="22"/>
  <c r="AI454" i="22"/>
  <c r="AI428" i="22"/>
  <c r="AI396" i="22"/>
  <c r="AI261" i="22"/>
  <c r="AI362" i="22"/>
  <c r="AI358" i="22"/>
  <c r="AI453" i="22"/>
  <c r="AI381" i="22"/>
  <c r="AI374" i="22"/>
  <c r="AI341" i="22"/>
  <c r="AI364" i="22"/>
  <c r="AI446" i="22"/>
  <c r="AI314" i="22"/>
  <c r="AI405" i="22"/>
  <c r="AI380" i="22"/>
  <c r="AI404" i="22"/>
  <c r="AI340" i="22"/>
  <c r="AI324" i="22"/>
  <c r="AI395" i="22"/>
  <c r="AI441" i="22"/>
  <c r="AI309" i="22"/>
  <c r="AI398" i="22"/>
  <c r="AI345" i="22"/>
  <c r="AI419" i="22"/>
  <c r="AI366" i="22"/>
  <c r="AI450" i="22"/>
  <c r="AI342" i="22"/>
  <c r="AI318" i="22"/>
  <c r="AI409" i="22"/>
  <c r="AI333" i="22"/>
  <c r="AI263" i="22"/>
  <c r="AI260" i="22"/>
  <c r="AI415" i="22"/>
  <c r="AI336" i="22"/>
  <c r="AI320" i="22"/>
  <c r="AI418" i="22"/>
  <c r="AI280" i="22"/>
  <c r="AI329" i="22"/>
  <c r="AI447" i="22"/>
  <c r="AI456" i="22"/>
  <c r="AI279" i="22"/>
  <c r="AI292" i="22"/>
  <c r="AI410" i="22"/>
  <c r="AI297" i="22"/>
  <c r="AI436" i="22"/>
  <c r="AI391" i="22"/>
  <c r="AI305" i="22"/>
  <c r="AI375" i="22"/>
  <c r="AI331" i="22"/>
  <c r="AI296" i="22"/>
  <c r="AI277" i="22"/>
  <c r="AI278" i="22"/>
  <c r="AI313" i="22"/>
  <c r="AI414" i="22"/>
  <c r="AI402" i="22"/>
  <c r="AI282" i="22"/>
  <c r="AI316" i="22"/>
  <c r="AI311" i="22"/>
  <c r="AI290" i="22"/>
  <c r="AI354" i="22"/>
  <c r="AI378" i="22"/>
  <c r="AI322" i="22"/>
  <c r="AI270" i="22"/>
  <c r="AI377" i="22"/>
  <c r="AI281" i="22"/>
  <c r="AI307" i="22"/>
  <c r="AI452" i="22"/>
  <c r="AI360" i="22"/>
  <c r="AI379" i="22"/>
  <c r="AI319" i="22"/>
  <c r="AI425" i="22"/>
  <c r="AI431" i="22"/>
  <c r="AI424" i="22"/>
  <c r="AI448" i="22"/>
  <c r="AI269" i="22"/>
  <c r="AI434" i="22"/>
  <c r="AI445" i="22"/>
  <c r="AI353" i="22"/>
  <c r="AI408" i="22"/>
  <c r="AI387" i="22"/>
  <c r="AI291" i="22"/>
  <c r="AI383" i="22"/>
  <c r="AI299" i="22"/>
  <c r="AI330" i="22"/>
  <c r="AI412" i="22"/>
  <c r="AI312" i="22"/>
  <c r="AI348" i="22"/>
  <c r="AI332" i="22"/>
  <c r="AI350" i="22"/>
  <c r="AI449" i="22"/>
  <c r="AI406" i="22"/>
  <c r="AI327" i="22"/>
  <c r="AI294" i="22"/>
  <c r="AI306" i="22"/>
  <c r="AI426" i="22"/>
  <c r="AI401" i="22"/>
  <c r="AI287" i="22"/>
  <c r="AI444" i="22"/>
  <c r="AI443" i="22"/>
  <c r="AI347" i="22"/>
  <c r="AI328" i="22"/>
  <c r="AI394" i="22"/>
  <c r="AI338" i="22"/>
  <c r="AI451" i="22"/>
  <c r="AI433" i="22"/>
  <c r="AI293" i="22"/>
  <c r="AI370" i="22"/>
  <c r="AI310" i="22"/>
  <c r="AI413" i="22"/>
  <c r="AI337" i="22"/>
  <c r="AI351" i="22"/>
  <c r="AI286" i="22"/>
  <c r="AI317" i="22"/>
  <c r="AI349" i="22"/>
  <c r="AI267" i="22"/>
  <c r="AI371" i="22"/>
  <c r="AI363" i="22"/>
  <c r="AI437" i="22"/>
  <c r="AI382" i="22"/>
  <c r="AI301" i="22"/>
  <c r="AI262" i="22"/>
  <c r="AI421" i="22"/>
  <c r="AI326" i="22"/>
  <c r="AI439" i="22"/>
  <c r="AI315" i="22"/>
  <c r="AI416" i="22"/>
  <c r="AI392" i="22"/>
  <c r="AI303" i="22"/>
  <c r="P48" i="4"/>
  <c r="J48" i="4"/>
  <c r="H48" i="4"/>
  <c r="K48" i="4"/>
  <c r="I48" i="4"/>
  <c r="G48" i="4"/>
  <c r="P15" i="19"/>
  <c r="P14" i="19"/>
  <c r="P13" i="19"/>
  <c r="P12" i="19"/>
  <c r="P11" i="19"/>
  <c r="P10" i="19"/>
  <c r="P9" i="19"/>
  <c r="P8" i="19"/>
  <c r="P7" i="19"/>
  <c r="P6" i="19"/>
  <c r="P5" i="19"/>
  <c r="P4" i="19"/>
  <c r="E8" i="16" l="1"/>
  <c r="G33" i="5"/>
  <c r="G32" i="5"/>
  <c r="I33" i="5"/>
  <c r="I32" i="5"/>
  <c r="K32" i="5"/>
  <c r="K33" i="5"/>
  <c r="H33" i="5"/>
  <c r="H32" i="5"/>
  <c r="J33" i="5"/>
  <c r="J32" i="5"/>
  <c r="P33" i="5"/>
  <c r="P32" i="5"/>
  <c r="K32" i="91"/>
  <c r="K52" i="91" s="1"/>
  <c r="K32" i="92"/>
  <c r="K52" i="92" s="1"/>
  <c r="K33" i="93"/>
  <c r="K32" i="94"/>
  <c r="K52" i="94" s="1"/>
  <c r="K33" i="95"/>
  <c r="K32" i="96"/>
  <c r="K52" i="96" s="1"/>
  <c r="K32" i="97"/>
  <c r="K52" i="97" s="1"/>
  <c r="K32" i="98"/>
  <c r="K52" i="98" s="1"/>
  <c r="K33" i="92"/>
  <c r="K32" i="95"/>
  <c r="K52" i="95" s="1"/>
  <c r="K33" i="99"/>
  <c r="K33" i="100"/>
  <c r="K32" i="102"/>
  <c r="K52" i="102" s="1"/>
  <c r="K33" i="103"/>
  <c r="K32" i="104"/>
  <c r="K52" i="104" s="1"/>
  <c r="K33" i="106"/>
  <c r="K33" i="94"/>
  <c r="K33" i="101"/>
  <c r="K32" i="101"/>
  <c r="K52" i="101" s="1"/>
  <c r="K33" i="102"/>
  <c r="K33" i="104"/>
  <c r="K33" i="105"/>
  <c r="K32" i="106"/>
  <c r="K52" i="106" s="1"/>
  <c r="K33" i="109"/>
  <c r="K32" i="110"/>
  <c r="K52" i="110" s="1"/>
  <c r="K32" i="111"/>
  <c r="K52" i="111" s="1"/>
  <c r="K33" i="91"/>
  <c r="K33" i="96"/>
  <c r="K33" i="97"/>
  <c r="K33" i="108"/>
  <c r="K32" i="109"/>
  <c r="K52" i="109" s="1"/>
  <c r="K33" i="114"/>
  <c r="K32" i="117"/>
  <c r="K52" i="117" s="1"/>
  <c r="K33" i="120"/>
  <c r="K33" i="122"/>
  <c r="K32" i="103"/>
  <c r="K52" i="103" s="1"/>
  <c r="K32" i="105"/>
  <c r="K52" i="105" s="1"/>
  <c r="K33" i="107"/>
  <c r="K32" i="108"/>
  <c r="K52" i="108" s="1"/>
  <c r="K33" i="116"/>
  <c r="K33" i="119"/>
  <c r="K33" i="121"/>
  <c r="K32" i="122"/>
  <c r="K52" i="122" s="1"/>
  <c r="K32" i="93"/>
  <c r="K52" i="93" s="1"/>
  <c r="K32" i="99"/>
  <c r="K52" i="99" s="1"/>
  <c r="K33" i="110"/>
  <c r="K33" i="111"/>
  <c r="K33" i="115"/>
  <c r="K32" i="115"/>
  <c r="K52" i="115" s="1"/>
  <c r="K32" i="116"/>
  <c r="K52" i="116" s="1"/>
  <c r="K33" i="117"/>
  <c r="K33" i="118"/>
  <c r="K32" i="118"/>
  <c r="K52" i="118" s="1"/>
  <c r="K32" i="119"/>
  <c r="K52" i="119" s="1"/>
  <c r="K33" i="112"/>
  <c r="K32" i="112"/>
  <c r="K52" i="112" s="1"/>
  <c r="K32" i="113"/>
  <c r="K52" i="113" s="1"/>
  <c r="K32" i="120"/>
  <c r="K52" i="120" s="1"/>
  <c r="K32" i="125"/>
  <c r="K52" i="125" s="1"/>
  <c r="K32" i="129"/>
  <c r="K52" i="129" s="1"/>
  <c r="K33" i="98"/>
  <c r="K32" i="100"/>
  <c r="K52" i="100" s="1"/>
  <c r="K32" i="107"/>
  <c r="K52" i="107" s="1"/>
  <c r="K32" i="114"/>
  <c r="K52" i="114" s="1"/>
  <c r="K33" i="123"/>
  <c r="K32" i="127"/>
  <c r="K52" i="127" s="1"/>
  <c r="K33" i="128"/>
  <c r="K32" i="128"/>
  <c r="K52" i="128" s="1"/>
  <c r="K33" i="129"/>
  <c r="K33" i="50"/>
  <c r="K32" i="50"/>
  <c r="K52" i="50" s="1"/>
  <c r="K33" i="126"/>
  <c r="K32" i="126"/>
  <c r="K52" i="126" s="1"/>
  <c r="K33" i="113"/>
  <c r="K32" i="121"/>
  <c r="K52" i="121" s="1"/>
  <c r="K33" i="124"/>
  <c r="K32" i="124"/>
  <c r="K52" i="124" s="1"/>
  <c r="K33" i="125"/>
  <c r="K33" i="127"/>
  <c r="K33" i="130"/>
  <c r="K32" i="123"/>
  <c r="K52" i="123" s="1"/>
  <c r="K32" i="130"/>
  <c r="K52" i="130" s="1"/>
  <c r="H33" i="91"/>
  <c r="H32" i="91"/>
  <c r="H52" i="91" s="1"/>
  <c r="H32" i="93"/>
  <c r="H52" i="93" s="1"/>
  <c r="H33" i="94"/>
  <c r="H33" i="96"/>
  <c r="H33" i="97"/>
  <c r="H33" i="98"/>
  <c r="H32" i="94"/>
  <c r="H52" i="94" s="1"/>
  <c r="H33" i="95"/>
  <c r="H32" i="96"/>
  <c r="H52" i="96" s="1"/>
  <c r="H32" i="97"/>
  <c r="H52" i="97" s="1"/>
  <c r="H32" i="98"/>
  <c r="H52" i="98" s="1"/>
  <c r="H32" i="101"/>
  <c r="H52" i="101" s="1"/>
  <c r="H33" i="102"/>
  <c r="H33" i="104"/>
  <c r="H32" i="92"/>
  <c r="H52" i="92" s="1"/>
  <c r="H32" i="95"/>
  <c r="H52" i="95" s="1"/>
  <c r="H33" i="99"/>
  <c r="H32" i="107"/>
  <c r="H52" i="107" s="1"/>
  <c r="H33" i="110"/>
  <c r="H33" i="111"/>
  <c r="H33" i="100"/>
  <c r="H32" i="100"/>
  <c r="H52" i="100" s="1"/>
  <c r="H32" i="102"/>
  <c r="H52" i="102" s="1"/>
  <c r="H33" i="103"/>
  <c r="H32" i="103"/>
  <c r="H52" i="103" s="1"/>
  <c r="H32" i="104"/>
  <c r="H52" i="104" s="1"/>
  <c r="H32" i="105"/>
  <c r="H52" i="105" s="1"/>
  <c r="H33" i="109"/>
  <c r="H32" i="110"/>
  <c r="H52" i="110" s="1"/>
  <c r="H32" i="111"/>
  <c r="H52" i="111" s="1"/>
  <c r="H32" i="112"/>
  <c r="H52" i="112" s="1"/>
  <c r="H32" i="115"/>
  <c r="H52" i="115" s="1"/>
  <c r="H33" i="117"/>
  <c r="H32" i="118"/>
  <c r="H52" i="118" s="1"/>
  <c r="H33" i="105"/>
  <c r="H32" i="106"/>
  <c r="H52" i="106" s="1"/>
  <c r="H33" i="113"/>
  <c r="H33" i="114"/>
  <c r="H32" i="114"/>
  <c r="H52" i="114" s="1"/>
  <c r="H32" i="117"/>
  <c r="H52" i="117" s="1"/>
  <c r="H33" i="123"/>
  <c r="H33" i="101"/>
  <c r="H33" i="107"/>
  <c r="H32" i="108"/>
  <c r="H52" i="108" s="1"/>
  <c r="H33" i="112"/>
  <c r="H32" i="113"/>
  <c r="H52" i="113" s="1"/>
  <c r="H33" i="120"/>
  <c r="H32" i="120"/>
  <c r="H52" i="120" s="1"/>
  <c r="H33" i="92"/>
  <c r="H33" i="106"/>
  <c r="H33" i="108"/>
  <c r="H33" i="115"/>
  <c r="H32" i="116"/>
  <c r="H52" i="116" s="1"/>
  <c r="H33" i="118"/>
  <c r="H32" i="119"/>
  <c r="H52" i="119" s="1"/>
  <c r="H32" i="121"/>
  <c r="H52" i="121" s="1"/>
  <c r="H32" i="123"/>
  <c r="H52" i="123" s="1"/>
  <c r="H32" i="124"/>
  <c r="H52" i="124" s="1"/>
  <c r="H33" i="125"/>
  <c r="H32" i="126"/>
  <c r="H52" i="126" s="1"/>
  <c r="H32" i="128"/>
  <c r="H52" i="128" s="1"/>
  <c r="H33" i="129"/>
  <c r="H32" i="130"/>
  <c r="H52" i="130" s="1"/>
  <c r="H32" i="50"/>
  <c r="H52" i="50" s="1"/>
  <c r="H33" i="130"/>
  <c r="H33" i="93"/>
  <c r="H32" i="99"/>
  <c r="H52" i="99" s="1"/>
  <c r="H33" i="116"/>
  <c r="H33" i="124"/>
  <c r="H33" i="127"/>
  <c r="H32" i="109"/>
  <c r="H52" i="109" s="1"/>
  <c r="H33" i="121"/>
  <c r="H32" i="122"/>
  <c r="H52" i="122" s="1"/>
  <c r="H33" i="126"/>
  <c r="H32" i="129"/>
  <c r="H52" i="129" s="1"/>
  <c r="H33" i="122"/>
  <c r="H32" i="125"/>
  <c r="H52" i="125" s="1"/>
  <c r="H33" i="119"/>
  <c r="H32" i="127"/>
  <c r="H52" i="127" s="1"/>
  <c r="H33" i="128"/>
  <c r="H33" i="50"/>
  <c r="G32" i="91"/>
  <c r="G52" i="91" s="1"/>
  <c r="G32" i="94"/>
  <c r="G52" i="94" s="1"/>
  <c r="G33" i="95"/>
  <c r="G32" i="96"/>
  <c r="G52" i="96" s="1"/>
  <c r="G32" i="97"/>
  <c r="G52" i="97" s="1"/>
  <c r="G32" i="98"/>
  <c r="G52" i="98" s="1"/>
  <c r="G33" i="91"/>
  <c r="G32" i="92"/>
  <c r="G52" i="92" s="1"/>
  <c r="G33" i="93"/>
  <c r="G32" i="95"/>
  <c r="G52" i="95" s="1"/>
  <c r="G33" i="99"/>
  <c r="G33" i="100"/>
  <c r="G32" i="102"/>
  <c r="G52" i="102" s="1"/>
  <c r="G33" i="103"/>
  <c r="G32" i="104"/>
  <c r="G52" i="104" s="1"/>
  <c r="G33" i="106"/>
  <c r="G32" i="93"/>
  <c r="G52" i="93" s="1"/>
  <c r="G32" i="100"/>
  <c r="G52" i="100" s="1"/>
  <c r="G32" i="103"/>
  <c r="G52" i="103" s="1"/>
  <c r="G32" i="105"/>
  <c r="G52" i="105" s="1"/>
  <c r="G33" i="109"/>
  <c r="G32" i="110"/>
  <c r="G52" i="110" s="1"/>
  <c r="G32" i="111"/>
  <c r="G52" i="111" s="1"/>
  <c r="G33" i="92"/>
  <c r="G33" i="98"/>
  <c r="G32" i="99"/>
  <c r="G52" i="99" s="1"/>
  <c r="G33" i="101"/>
  <c r="G32" i="101"/>
  <c r="G52" i="101" s="1"/>
  <c r="G33" i="102"/>
  <c r="G33" i="104"/>
  <c r="G33" i="105"/>
  <c r="G32" i="106"/>
  <c r="G52" i="106" s="1"/>
  <c r="G33" i="108"/>
  <c r="G32" i="109"/>
  <c r="G52" i="109" s="1"/>
  <c r="G33" i="114"/>
  <c r="G32" i="117"/>
  <c r="G52" i="117" s="1"/>
  <c r="G33" i="120"/>
  <c r="G33" i="122"/>
  <c r="G33" i="97"/>
  <c r="G32" i="107"/>
  <c r="G52" i="107" s="1"/>
  <c r="G33" i="115"/>
  <c r="G32" i="115"/>
  <c r="G52" i="115" s="1"/>
  <c r="G32" i="116"/>
  <c r="G52" i="116" s="1"/>
  <c r="G33" i="117"/>
  <c r="G33" i="118"/>
  <c r="G32" i="118"/>
  <c r="G52" i="118" s="1"/>
  <c r="G32" i="119"/>
  <c r="G52" i="119" s="1"/>
  <c r="G32" i="121"/>
  <c r="G52" i="121" s="1"/>
  <c r="G33" i="94"/>
  <c r="G33" i="96"/>
  <c r="G33" i="113"/>
  <c r="G32" i="114"/>
  <c r="G52" i="114" s="1"/>
  <c r="G33" i="110"/>
  <c r="G33" i="111"/>
  <c r="G33" i="116"/>
  <c r="G33" i="119"/>
  <c r="G33" i="121"/>
  <c r="G32" i="122"/>
  <c r="G52" i="122" s="1"/>
  <c r="G32" i="125"/>
  <c r="G52" i="125" s="1"/>
  <c r="G32" i="129"/>
  <c r="G52" i="129" s="1"/>
  <c r="G32" i="112"/>
  <c r="G52" i="112" s="1"/>
  <c r="G32" i="120"/>
  <c r="G52" i="120" s="1"/>
  <c r="G33" i="126"/>
  <c r="G32" i="126"/>
  <c r="G52" i="126" s="1"/>
  <c r="G32" i="108"/>
  <c r="G52" i="108" s="1"/>
  <c r="G33" i="112"/>
  <c r="G32" i="123"/>
  <c r="G52" i="123" s="1"/>
  <c r="G33" i="130"/>
  <c r="G32" i="130"/>
  <c r="G52" i="130" s="1"/>
  <c r="G32" i="127"/>
  <c r="G52" i="127" s="1"/>
  <c r="G33" i="128"/>
  <c r="G32" i="128"/>
  <c r="G52" i="128" s="1"/>
  <c r="G33" i="129"/>
  <c r="G33" i="50"/>
  <c r="G32" i="50"/>
  <c r="G52" i="50" s="1"/>
  <c r="G33" i="123"/>
  <c r="G33" i="127"/>
  <c r="G33" i="107"/>
  <c r="G32" i="124"/>
  <c r="G52" i="124" s="1"/>
  <c r="G33" i="125"/>
  <c r="G32" i="113"/>
  <c r="G52" i="113" s="1"/>
  <c r="G33" i="124"/>
  <c r="J33" i="92"/>
  <c r="J32" i="95"/>
  <c r="J52" i="95" s="1"/>
  <c r="J33" i="99"/>
  <c r="J32" i="91"/>
  <c r="J52" i="91" s="1"/>
  <c r="J32" i="99"/>
  <c r="J52" i="99" s="1"/>
  <c r="J32" i="100"/>
  <c r="J52" i="100" s="1"/>
  <c r="J32" i="103"/>
  <c r="J52" i="103" s="1"/>
  <c r="J33" i="105"/>
  <c r="J32" i="106"/>
  <c r="J52" i="106" s="1"/>
  <c r="J33" i="91"/>
  <c r="J33" i="96"/>
  <c r="J33" i="97"/>
  <c r="J33" i="106"/>
  <c r="J33" i="108"/>
  <c r="J32" i="109"/>
  <c r="J52" i="109" s="1"/>
  <c r="J32" i="92"/>
  <c r="J52" i="92" s="1"/>
  <c r="J32" i="93"/>
  <c r="J52" i="93" s="1"/>
  <c r="J32" i="98"/>
  <c r="J52" i="98" s="1"/>
  <c r="J33" i="107"/>
  <c r="J32" i="108"/>
  <c r="J52" i="108" s="1"/>
  <c r="J33" i="113"/>
  <c r="J32" i="114"/>
  <c r="J52" i="114" s="1"/>
  <c r="J33" i="116"/>
  <c r="J33" i="119"/>
  <c r="J32" i="120"/>
  <c r="J52" i="120" s="1"/>
  <c r="J33" i="121"/>
  <c r="J32" i="122"/>
  <c r="J52" i="122" s="1"/>
  <c r="J33" i="94"/>
  <c r="J32" i="94"/>
  <c r="J52" i="94" s="1"/>
  <c r="J33" i="101"/>
  <c r="J33" i="102"/>
  <c r="J33" i="104"/>
  <c r="J33" i="112"/>
  <c r="J32" i="112"/>
  <c r="J52" i="112" s="1"/>
  <c r="J32" i="113"/>
  <c r="J52" i="113" s="1"/>
  <c r="J33" i="122"/>
  <c r="J33" i="93"/>
  <c r="J33" i="100"/>
  <c r="J32" i="101"/>
  <c r="J52" i="101" s="1"/>
  <c r="J32" i="102"/>
  <c r="J52" i="102" s="1"/>
  <c r="J32" i="104"/>
  <c r="J52" i="104" s="1"/>
  <c r="J32" i="105"/>
  <c r="J52" i="105" s="1"/>
  <c r="J32" i="96"/>
  <c r="J52" i="96" s="1"/>
  <c r="J33" i="98"/>
  <c r="J33" i="103"/>
  <c r="J32" i="107"/>
  <c r="J52" i="107" s="1"/>
  <c r="J33" i="109"/>
  <c r="J32" i="110"/>
  <c r="J52" i="110" s="1"/>
  <c r="J32" i="111"/>
  <c r="J52" i="111" s="1"/>
  <c r="J33" i="120"/>
  <c r="J33" i="127"/>
  <c r="J33" i="110"/>
  <c r="J33" i="111"/>
  <c r="J32" i="116"/>
  <c r="J52" i="116" s="1"/>
  <c r="J32" i="121"/>
  <c r="J52" i="121" s="1"/>
  <c r="J33" i="124"/>
  <c r="J32" i="124"/>
  <c r="J52" i="124" s="1"/>
  <c r="J33" i="125"/>
  <c r="J32" i="125"/>
  <c r="J52" i="125" s="1"/>
  <c r="J33" i="95"/>
  <c r="J33" i="114"/>
  <c r="J32" i="117"/>
  <c r="J52" i="117" s="1"/>
  <c r="J32" i="119"/>
  <c r="J52" i="119" s="1"/>
  <c r="J33" i="123"/>
  <c r="J32" i="127"/>
  <c r="J52" i="127" s="1"/>
  <c r="J33" i="128"/>
  <c r="J32" i="128"/>
  <c r="J52" i="128" s="1"/>
  <c r="J33" i="129"/>
  <c r="J32" i="129"/>
  <c r="J52" i="129" s="1"/>
  <c r="J33" i="50"/>
  <c r="J32" i="50"/>
  <c r="J52" i="50" s="1"/>
  <c r="J33" i="115"/>
  <c r="J33" i="118"/>
  <c r="J32" i="123"/>
  <c r="J52" i="123" s="1"/>
  <c r="J33" i="130"/>
  <c r="J32" i="130"/>
  <c r="J52" i="130" s="1"/>
  <c r="J32" i="97"/>
  <c r="J52" i="97" s="1"/>
  <c r="J33" i="126"/>
  <c r="J33" i="117"/>
  <c r="J32" i="118"/>
  <c r="J52" i="118" s="1"/>
  <c r="J32" i="115"/>
  <c r="J52" i="115" s="1"/>
  <c r="J32" i="126"/>
  <c r="J52" i="126" s="1"/>
  <c r="I33" i="91"/>
  <c r="I32" i="92"/>
  <c r="I52" i="92" s="1"/>
  <c r="I33" i="93"/>
  <c r="I32" i="91"/>
  <c r="I52" i="91" s="1"/>
  <c r="I33" i="92"/>
  <c r="I32" i="99"/>
  <c r="I52" i="99" s="1"/>
  <c r="I32" i="93"/>
  <c r="I52" i="93" s="1"/>
  <c r="I33" i="94"/>
  <c r="I33" i="96"/>
  <c r="I33" i="97"/>
  <c r="I33" i="98"/>
  <c r="I33" i="101"/>
  <c r="I32" i="105"/>
  <c r="I52" i="105" s="1"/>
  <c r="I32" i="98"/>
  <c r="I52" i="98" s="1"/>
  <c r="I33" i="107"/>
  <c r="I32" i="108"/>
  <c r="I52" i="108" s="1"/>
  <c r="I32" i="94"/>
  <c r="I52" i="94" s="1"/>
  <c r="I32" i="95"/>
  <c r="I52" i="95" s="1"/>
  <c r="I33" i="99"/>
  <c r="I32" i="107"/>
  <c r="I52" i="107" s="1"/>
  <c r="I33" i="110"/>
  <c r="I33" i="111"/>
  <c r="I33" i="112"/>
  <c r="I32" i="113"/>
  <c r="I52" i="113" s="1"/>
  <c r="I33" i="115"/>
  <c r="I32" i="116"/>
  <c r="I52" i="116" s="1"/>
  <c r="I33" i="118"/>
  <c r="I32" i="119"/>
  <c r="I52" i="119" s="1"/>
  <c r="I32" i="121"/>
  <c r="I52" i="121" s="1"/>
  <c r="I32" i="96"/>
  <c r="I52" i="96" s="1"/>
  <c r="I33" i="103"/>
  <c r="I33" i="109"/>
  <c r="I32" i="110"/>
  <c r="I52" i="110" s="1"/>
  <c r="I32" i="111"/>
  <c r="I52" i="111" s="1"/>
  <c r="I33" i="120"/>
  <c r="I32" i="120"/>
  <c r="I52" i="120" s="1"/>
  <c r="I33" i="102"/>
  <c r="I32" i="103"/>
  <c r="I52" i="103" s="1"/>
  <c r="I33" i="104"/>
  <c r="I32" i="109"/>
  <c r="I52" i="109" s="1"/>
  <c r="I32" i="112"/>
  <c r="I52" i="112" s="1"/>
  <c r="I33" i="116"/>
  <c r="I33" i="119"/>
  <c r="I33" i="95"/>
  <c r="I32" i="97"/>
  <c r="I52" i="97" s="1"/>
  <c r="I32" i="100"/>
  <c r="I52" i="100" s="1"/>
  <c r="I33" i="105"/>
  <c r="I32" i="106"/>
  <c r="I52" i="106" s="1"/>
  <c r="I33" i="113"/>
  <c r="I33" i="114"/>
  <c r="I32" i="114"/>
  <c r="I52" i="114" s="1"/>
  <c r="I32" i="115"/>
  <c r="I52" i="115" s="1"/>
  <c r="I33" i="117"/>
  <c r="I32" i="117"/>
  <c r="I52" i="117" s="1"/>
  <c r="I32" i="118"/>
  <c r="I52" i="118" s="1"/>
  <c r="I33" i="123"/>
  <c r="I33" i="124"/>
  <c r="I33" i="126"/>
  <c r="I32" i="127"/>
  <c r="I52" i="127" s="1"/>
  <c r="I33" i="128"/>
  <c r="I33" i="130"/>
  <c r="I33" i="50"/>
  <c r="I32" i="123"/>
  <c r="I52" i="123" s="1"/>
  <c r="I33" i="127"/>
  <c r="I32" i="130"/>
  <c r="I52" i="130" s="1"/>
  <c r="I32" i="104"/>
  <c r="I52" i="104" s="1"/>
  <c r="I33" i="122"/>
  <c r="I32" i="124"/>
  <c r="I52" i="124" s="1"/>
  <c r="I33" i="125"/>
  <c r="I32" i="125"/>
  <c r="I52" i="125" s="1"/>
  <c r="I32" i="101"/>
  <c r="I52" i="101" s="1"/>
  <c r="I32" i="102"/>
  <c r="I52" i="102" s="1"/>
  <c r="I32" i="126"/>
  <c r="I52" i="126" s="1"/>
  <c r="I33" i="108"/>
  <c r="I33" i="121"/>
  <c r="I33" i="100"/>
  <c r="I32" i="128"/>
  <c r="I52" i="128" s="1"/>
  <c r="I32" i="129"/>
  <c r="I52" i="129" s="1"/>
  <c r="I32" i="50"/>
  <c r="I52" i="50" s="1"/>
  <c r="I32" i="122"/>
  <c r="I52" i="122" s="1"/>
  <c r="I33" i="106"/>
  <c r="I33" i="129"/>
  <c r="P33" i="91"/>
  <c r="P32" i="91"/>
  <c r="P52" i="91" s="1"/>
  <c r="P32" i="93"/>
  <c r="P52" i="93" s="1"/>
  <c r="P32" i="92"/>
  <c r="P52" i="92" s="1"/>
  <c r="P33" i="93"/>
  <c r="P33" i="94"/>
  <c r="P33" i="96"/>
  <c r="P33" i="97"/>
  <c r="P33" i="98"/>
  <c r="P33" i="92"/>
  <c r="P32" i="94"/>
  <c r="P52" i="94" s="1"/>
  <c r="P33" i="95"/>
  <c r="P32" i="96"/>
  <c r="P52" i="96" s="1"/>
  <c r="P32" i="97"/>
  <c r="P52" i="97" s="1"/>
  <c r="P32" i="98"/>
  <c r="P52" i="98" s="1"/>
  <c r="P32" i="101"/>
  <c r="P52" i="101" s="1"/>
  <c r="P33" i="102"/>
  <c r="P33" i="104"/>
  <c r="P33" i="107"/>
  <c r="P32" i="95"/>
  <c r="P52" i="95" s="1"/>
  <c r="P33" i="99"/>
  <c r="P33" i="101"/>
  <c r="P33" i="105"/>
  <c r="P33" i="106"/>
  <c r="P32" i="106"/>
  <c r="P52" i="106" s="1"/>
  <c r="P32" i="107"/>
  <c r="P52" i="107" s="1"/>
  <c r="P33" i="110"/>
  <c r="P33" i="111"/>
  <c r="P33" i="109"/>
  <c r="P32" i="110"/>
  <c r="P52" i="110" s="1"/>
  <c r="P32" i="111"/>
  <c r="P52" i="111" s="1"/>
  <c r="P32" i="112"/>
  <c r="P52" i="112" s="1"/>
  <c r="P32" i="115"/>
  <c r="P52" i="115" s="1"/>
  <c r="P33" i="117"/>
  <c r="P32" i="118"/>
  <c r="P52" i="118" s="1"/>
  <c r="P32" i="99"/>
  <c r="P52" i="99" s="1"/>
  <c r="P32" i="100"/>
  <c r="P52" i="100" s="1"/>
  <c r="P33" i="116"/>
  <c r="P33" i="119"/>
  <c r="P33" i="121"/>
  <c r="P33" i="122"/>
  <c r="P32" i="122"/>
  <c r="P52" i="122" s="1"/>
  <c r="P33" i="103"/>
  <c r="P32" i="108"/>
  <c r="P52" i="108" s="1"/>
  <c r="P33" i="115"/>
  <c r="P32" i="116"/>
  <c r="P52" i="116" s="1"/>
  <c r="P33" i="118"/>
  <c r="P32" i="119"/>
  <c r="P52" i="119" s="1"/>
  <c r="P33" i="100"/>
  <c r="P32" i="102"/>
  <c r="P52" i="102" s="1"/>
  <c r="P32" i="104"/>
  <c r="P52" i="104" s="1"/>
  <c r="P33" i="108"/>
  <c r="P33" i="112"/>
  <c r="P32" i="113"/>
  <c r="P52" i="113" s="1"/>
  <c r="P33" i="120"/>
  <c r="P32" i="120"/>
  <c r="P52" i="120" s="1"/>
  <c r="P32" i="123"/>
  <c r="P52" i="123" s="1"/>
  <c r="P32" i="124"/>
  <c r="P52" i="124" s="1"/>
  <c r="P33" i="125"/>
  <c r="P32" i="126"/>
  <c r="P52" i="126" s="1"/>
  <c r="P32" i="128"/>
  <c r="P52" i="128" s="1"/>
  <c r="P33" i="129"/>
  <c r="P32" i="130"/>
  <c r="P52" i="130" s="1"/>
  <c r="P32" i="50"/>
  <c r="P52" i="50" s="1"/>
  <c r="P32" i="105"/>
  <c r="P52" i="105" s="1"/>
  <c r="P33" i="114"/>
  <c r="P32" i="117"/>
  <c r="P52" i="117" s="1"/>
  <c r="P32" i="125"/>
  <c r="P52" i="125" s="1"/>
  <c r="P32" i="127"/>
  <c r="P52" i="127" s="1"/>
  <c r="P33" i="128"/>
  <c r="P33" i="50"/>
  <c r="P32" i="121"/>
  <c r="P52" i="121" s="1"/>
  <c r="P33" i="126"/>
  <c r="P32" i="129"/>
  <c r="P52" i="129" s="1"/>
  <c r="P32" i="114"/>
  <c r="P52" i="114" s="1"/>
  <c r="P33" i="124"/>
  <c r="P33" i="127"/>
  <c r="P33" i="113"/>
  <c r="P33" i="130"/>
  <c r="P32" i="109"/>
  <c r="P52" i="109" s="1"/>
  <c r="P32" i="103"/>
  <c r="P52" i="103" s="1"/>
  <c r="P33" i="123"/>
  <c r="O48" i="4"/>
  <c r="M48" i="4"/>
  <c r="N48" i="4"/>
  <c r="L48" i="4"/>
  <c r="L32" i="5" l="1"/>
  <c r="L33" i="5"/>
  <c r="P52" i="5"/>
  <c r="P44" i="5" s="1"/>
  <c r="P24" i="5"/>
  <c r="H52" i="5"/>
  <c r="H44" i="5" s="1"/>
  <c r="H24" i="5"/>
  <c r="H53" i="5"/>
  <c r="H45" i="5" s="1"/>
  <c r="H25" i="5"/>
  <c r="K52" i="5"/>
  <c r="K44" i="5" s="1"/>
  <c r="K24" i="5"/>
  <c r="M32" i="5"/>
  <c r="M33" i="5"/>
  <c r="P53" i="5"/>
  <c r="P45" i="5" s="1"/>
  <c r="P25" i="5"/>
  <c r="I53" i="5"/>
  <c r="I45" i="5" s="1"/>
  <c r="I25" i="5"/>
  <c r="J52" i="5"/>
  <c r="J44" i="5" s="1"/>
  <c r="J24" i="5"/>
  <c r="G52" i="5"/>
  <c r="G44" i="5" s="1"/>
  <c r="G24" i="5"/>
  <c r="K53" i="5"/>
  <c r="K45" i="5" s="1"/>
  <c r="K25" i="5"/>
  <c r="N33" i="5"/>
  <c r="N32" i="5"/>
  <c r="I52" i="5"/>
  <c r="I44" i="5" s="1"/>
  <c r="I24" i="5"/>
  <c r="O32" i="5"/>
  <c r="O33" i="5"/>
  <c r="J53" i="5"/>
  <c r="J45" i="5" s="1"/>
  <c r="J25" i="5"/>
  <c r="G53" i="5"/>
  <c r="G45" i="5" s="1"/>
  <c r="G25" i="5"/>
  <c r="P53" i="124"/>
  <c r="P45" i="124" s="1"/>
  <c r="P25" i="124"/>
  <c r="P53" i="108"/>
  <c r="P45" i="108" s="1"/>
  <c r="P25" i="108"/>
  <c r="P53" i="121"/>
  <c r="P45" i="121" s="1"/>
  <c r="P25" i="121"/>
  <c r="P53" i="111"/>
  <c r="P45" i="111" s="1"/>
  <c r="P25" i="111"/>
  <c r="P53" i="106"/>
  <c r="P45" i="106" s="1"/>
  <c r="P25" i="106"/>
  <c r="P53" i="95"/>
  <c r="P45" i="95" s="1"/>
  <c r="P25" i="95"/>
  <c r="P53" i="97"/>
  <c r="P45" i="97" s="1"/>
  <c r="P25" i="97"/>
  <c r="I53" i="129"/>
  <c r="I45" i="129" s="1"/>
  <c r="I25" i="129"/>
  <c r="I53" i="108"/>
  <c r="I45" i="108" s="1"/>
  <c r="I25" i="108"/>
  <c r="I53" i="50"/>
  <c r="I45" i="50" s="1"/>
  <c r="I25" i="50"/>
  <c r="I53" i="126"/>
  <c r="I45" i="126" s="1"/>
  <c r="I25" i="126"/>
  <c r="I53" i="114"/>
  <c r="I45" i="114" s="1"/>
  <c r="I25" i="114"/>
  <c r="I53" i="116"/>
  <c r="I45" i="116" s="1"/>
  <c r="I25" i="116"/>
  <c r="I53" i="111"/>
  <c r="I45" i="111" s="1"/>
  <c r="I25" i="111"/>
  <c r="I53" i="97"/>
  <c r="I45" i="97" s="1"/>
  <c r="I25" i="97"/>
  <c r="O32" i="91"/>
  <c r="O52" i="91" s="1"/>
  <c r="O33" i="92"/>
  <c r="O32" i="94"/>
  <c r="O52" i="94" s="1"/>
  <c r="O33" i="95"/>
  <c r="O32" i="96"/>
  <c r="O52" i="96" s="1"/>
  <c r="O32" i="97"/>
  <c r="O52" i="97" s="1"/>
  <c r="O32" i="98"/>
  <c r="O52" i="98" s="1"/>
  <c r="O33" i="91"/>
  <c r="O32" i="95"/>
  <c r="O52" i="95" s="1"/>
  <c r="O33" i="99"/>
  <c r="O33" i="100"/>
  <c r="O32" i="102"/>
  <c r="O52" i="102" s="1"/>
  <c r="O33" i="103"/>
  <c r="O32" i="104"/>
  <c r="O52" i="104" s="1"/>
  <c r="O33" i="106"/>
  <c r="O32" i="93"/>
  <c r="O52" i="93" s="1"/>
  <c r="O33" i="109"/>
  <c r="O32" i="110"/>
  <c r="O52" i="110" s="1"/>
  <c r="O32" i="111"/>
  <c r="O52" i="111" s="1"/>
  <c r="O33" i="93"/>
  <c r="O33" i="98"/>
  <c r="O32" i="99"/>
  <c r="O52" i="99" s="1"/>
  <c r="O33" i="107"/>
  <c r="O33" i="108"/>
  <c r="O32" i="109"/>
  <c r="O52" i="109" s="1"/>
  <c r="O33" i="114"/>
  <c r="O32" i="117"/>
  <c r="O52" i="117" s="1"/>
  <c r="O33" i="120"/>
  <c r="O33" i="122"/>
  <c r="O33" i="123"/>
  <c r="O32" i="107"/>
  <c r="O52" i="107" s="1"/>
  <c r="O33" i="112"/>
  <c r="O32" i="112"/>
  <c r="O52" i="112" s="1"/>
  <c r="O32" i="113"/>
  <c r="O52" i="113" s="1"/>
  <c r="O32" i="120"/>
  <c r="O52" i="120" s="1"/>
  <c r="O32" i="123"/>
  <c r="O52" i="123" s="1"/>
  <c r="O32" i="92"/>
  <c r="O52" i="92" s="1"/>
  <c r="O32" i="100"/>
  <c r="O52" i="100" s="1"/>
  <c r="O33" i="105"/>
  <c r="O32" i="106"/>
  <c r="O52" i="106" s="1"/>
  <c r="O33" i="116"/>
  <c r="O33" i="119"/>
  <c r="O33" i="121"/>
  <c r="O33" i="94"/>
  <c r="O33" i="96"/>
  <c r="O32" i="101"/>
  <c r="O52" i="101" s="1"/>
  <c r="O32" i="103"/>
  <c r="O52" i="103" s="1"/>
  <c r="O32" i="105"/>
  <c r="O52" i="105" s="1"/>
  <c r="O33" i="110"/>
  <c r="O33" i="111"/>
  <c r="O33" i="113"/>
  <c r="O32" i="114"/>
  <c r="O52" i="114" s="1"/>
  <c r="O32" i="125"/>
  <c r="O52" i="125" s="1"/>
  <c r="O32" i="129"/>
  <c r="O52" i="129" s="1"/>
  <c r="O33" i="97"/>
  <c r="O32" i="108"/>
  <c r="O52" i="108" s="1"/>
  <c r="O32" i="119"/>
  <c r="O52" i="119" s="1"/>
  <c r="O32" i="122"/>
  <c r="O52" i="122" s="1"/>
  <c r="O33" i="124"/>
  <c r="O32" i="124"/>
  <c r="O52" i="124" s="1"/>
  <c r="O33" i="125"/>
  <c r="O33" i="127"/>
  <c r="O33" i="101"/>
  <c r="O33" i="102"/>
  <c r="O32" i="115"/>
  <c r="O52" i="115" s="1"/>
  <c r="O33" i="117"/>
  <c r="O32" i="118"/>
  <c r="O52" i="118" s="1"/>
  <c r="O32" i="127"/>
  <c r="O52" i="127" s="1"/>
  <c r="O33" i="128"/>
  <c r="O32" i="128"/>
  <c r="O52" i="128" s="1"/>
  <c r="O33" i="129"/>
  <c r="O33" i="50"/>
  <c r="O32" i="50"/>
  <c r="O52" i="50" s="1"/>
  <c r="O33" i="104"/>
  <c r="O32" i="116"/>
  <c r="O52" i="116" s="1"/>
  <c r="O33" i="130"/>
  <c r="O32" i="130"/>
  <c r="O52" i="130" s="1"/>
  <c r="O33" i="115"/>
  <c r="O32" i="126"/>
  <c r="O52" i="126" s="1"/>
  <c r="O33" i="118"/>
  <c r="O33" i="126"/>
  <c r="O32" i="121"/>
  <c r="O52" i="121" s="1"/>
  <c r="N33" i="92"/>
  <c r="N33" i="91"/>
  <c r="N32" i="95"/>
  <c r="N52" i="95" s="1"/>
  <c r="N33" i="99"/>
  <c r="N32" i="99"/>
  <c r="N52" i="99" s="1"/>
  <c r="N32" i="100"/>
  <c r="N52" i="100" s="1"/>
  <c r="N32" i="103"/>
  <c r="N52" i="103" s="1"/>
  <c r="N33" i="105"/>
  <c r="N32" i="106"/>
  <c r="N52" i="106" s="1"/>
  <c r="N33" i="93"/>
  <c r="N32" i="94"/>
  <c r="N52" i="94" s="1"/>
  <c r="N33" i="98"/>
  <c r="N33" i="107"/>
  <c r="N33" i="108"/>
  <c r="N32" i="109"/>
  <c r="N52" i="109" s="1"/>
  <c r="N33" i="94"/>
  <c r="N33" i="95"/>
  <c r="N32" i="96"/>
  <c r="N52" i="96" s="1"/>
  <c r="N32" i="97"/>
  <c r="N52" i="97" s="1"/>
  <c r="N32" i="105"/>
  <c r="N52" i="105" s="1"/>
  <c r="N32" i="108"/>
  <c r="N52" i="108" s="1"/>
  <c r="N33" i="113"/>
  <c r="N32" i="114"/>
  <c r="N52" i="114" s="1"/>
  <c r="N33" i="116"/>
  <c r="N33" i="119"/>
  <c r="N32" i="120"/>
  <c r="N52" i="120" s="1"/>
  <c r="N33" i="121"/>
  <c r="N32" i="122"/>
  <c r="N52" i="122" s="1"/>
  <c r="N32" i="93"/>
  <c r="N52" i="93" s="1"/>
  <c r="N33" i="96"/>
  <c r="N33" i="100"/>
  <c r="N32" i="101"/>
  <c r="N52" i="101" s="1"/>
  <c r="N32" i="102"/>
  <c r="N52" i="102" s="1"/>
  <c r="N32" i="104"/>
  <c r="N52" i="104" s="1"/>
  <c r="N33" i="106"/>
  <c r="N33" i="110"/>
  <c r="N33" i="111"/>
  <c r="N33" i="120"/>
  <c r="N32" i="98"/>
  <c r="N52" i="98" s="1"/>
  <c r="N32" i="107"/>
  <c r="N52" i="107" s="1"/>
  <c r="N33" i="109"/>
  <c r="N32" i="110"/>
  <c r="N52" i="110" s="1"/>
  <c r="N32" i="111"/>
  <c r="N52" i="111" s="1"/>
  <c r="N33" i="112"/>
  <c r="N32" i="112"/>
  <c r="N52" i="112" s="1"/>
  <c r="N32" i="113"/>
  <c r="N52" i="113" s="1"/>
  <c r="N33" i="97"/>
  <c r="N33" i="101"/>
  <c r="N33" i="102"/>
  <c r="N33" i="104"/>
  <c r="N33" i="114"/>
  <c r="N33" i="115"/>
  <c r="N32" i="115"/>
  <c r="N52" i="115" s="1"/>
  <c r="N32" i="116"/>
  <c r="N52" i="116" s="1"/>
  <c r="N33" i="117"/>
  <c r="N32" i="117"/>
  <c r="N52" i="117" s="1"/>
  <c r="N33" i="118"/>
  <c r="N32" i="118"/>
  <c r="N52" i="118" s="1"/>
  <c r="N32" i="119"/>
  <c r="N52" i="119" s="1"/>
  <c r="N32" i="121"/>
  <c r="N52" i="121" s="1"/>
  <c r="N33" i="127"/>
  <c r="N33" i="103"/>
  <c r="N32" i="123"/>
  <c r="N52" i="123" s="1"/>
  <c r="N33" i="130"/>
  <c r="N32" i="130"/>
  <c r="N52" i="130" s="1"/>
  <c r="N33" i="124"/>
  <c r="N32" i="124"/>
  <c r="N52" i="124" s="1"/>
  <c r="N33" i="125"/>
  <c r="N32" i="125"/>
  <c r="N52" i="125" s="1"/>
  <c r="N32" i="92"/>
  <c r="N52" i="92" s="1"/>
  <c r="N33" i="122"/>
  <c r="N33" i="123"/>
  <c r="N33" i="126"/>
  <c r="N32" i="126"/>
  <c r="N52" i="126" s="1"/>
  <c r="N32" i="91"/>
  <c r="N52" i="91" s="1"/>
  <c r="N32" i="128"/>
  <c r="N52" i="128" s="1"/>
  <c r="N32" i="129"/>
  <c r="N52" i="129" s="1"/>
  <c r="N32" i="50"/>
  <c r="N52" i="50" s="1"/>
  <c r="N33" i="128"/>
  <c r="N33" i="129"/>
  <c r="N33" i="50"/>
  <c r="N32" i="127"/>
  <c r="N52" i="127" s="1"/>
  <c r="P53" i="123"/>
  <c r="P45" i="123" s="1"/>
  <c r="P25" i="123"/>
  <c r="P53" i="113"/>
  <c r="P45" i="113" s="1"/>
  <c r="P25" i="113"/>
  <c r="P53" i="128"/>
  <c r="P45" i="128" s="1"/>
  <c r="P25" i="128"/>
  <c r="P53" i="114"/>
  <c r="P45" i="114" s="1"/>
  <c r="P25" i="114"/>
  <c r="P53" i="129"/>
  <c r="P45" i="129" s="1"/>
  <c r="P25" i="129"/>
  <c r="P53" i="116"/>
  <c r="P45" i="116" s="1"/>
  <c r="P25" i="116"/>
  <c r="P53" i="117"/>
  <c r="P45" i="117" s="1"/>
  <c r="P25" i="117"/>
  <c r="P53" i="101"/>
  <c r="P45" i="101" s="1"/>
  <c r="P25" i="101"/>
  <c r="P53" i="104"/>
  <c r="P45" i="104" s="1"/>
  <c r="P25" i="104"/>
  <c r="P53" i="92"/>
  <c r="P45" i="92" s="1"/>
  <c r="P25" i="92"/>
  <c r="P53" i="94"/>
  <c r="P45" i="94" s="1"/>
  <c r="P25" i="94"/>
  <c r="I53" i="100"/>
  <c r="I45" i="100" s="1"/>
  <c r="I25" i="100"/>
  <c r="I53" i="127"/>
  <c r="I45" i="127" s="1"/>
  <c r="I25" i="127"/>
  <c r="I53" i="128"/>
  <c r="I45" i="128" s="1"/>
  <c r="I25" i="128"/>
  <c r="I53" i="123"/>
  <c r="I45" i="123" s="1"/>
  <c r="I25" i="123"/>
  <c r="I53" i="95"/>
  <c r="I45" i="95" s="1"/>
  <c r="I25" i="95"/>
  <c r="I53" i="109"/>
  <c r="I45" i="109" s="1"/>
  <c r="I25" i="109"/>
  <c r="I53" i="101"/>
  <c r="I45" i="101" s="1"/>
  <c r="I25" i="101"/>
  <c r="I53" i="94"/>
  <c r="I45" i="94" s="1"/>
  <c r="I25" i="94"/>
  <c r="J7" i="16"/>
  <c r="J53" i="118"/>
  <c r="J45" i="118" s="1"/>
  <c r="J25" i="118"/>
  <c r="J53" i="114"/>
  <c r="J45" i="114" s="1"/>
  <c r="J25" i="114"/>
  <c r="J53" i="111"/>
  <c r="J45" i="111" s="1"/>
  <c r="J25" i="111"/>
  <c r="J53" i="103"/>
  <c r="J45" i="103" s="1"/>
  <c r="J25" i="103"/>
  <c r="J53" i="93"/>
  <c r="J45" i="93" s="1"/>
  <c r="J25" i="93"/>
  <c r="J53" i="112"/>
  <c r="J45" i="112" s="1"/>
  <c r="J25" i="112"/>
  <c r="J53" i="113"/>
  <c r="J45" i="113" s="1"/>
  <c r="J25" i="113"/>
  <c r="J53" i="106"/>
  <c r="J45" i="106" s="1"/>
  <c r="J25" i="106"/>
  <c r="J53" i="92"/>
  <c r="J45" i="92" s="1"/>
  <c r="J25" i="92"/>
  <c r="G53" i="128"/>
  <c r="G45" i="128" s="1"/>
  <c r="G25" i="128"/>
  <c r="G53" i="126"/>
  <c r="G45" i="126" s="1"/>
  <c r="G25" i="126"/>
  <c r="G53" i="116"/>
  <c r="G45" i="116" s="1"/>
  <c r="G25" i="116"/>
  <c r="G53" i="113"/>
  <c r="G45" i="113" s="1"/>
  <c r="G25" i="113"/>
  <c r="G53" i="97"/>
  <c r="G45" i="97" s="1"/>
  <c r="G25" i="97"/>
  <c r="G53" i="114"/>
  <c r="G45" i="114" s="1"/>
  <c r="G25" i="114"/>
  <c r="G53" i="105"/>
  <c r="G45" i="105" s="1"/>
  <c r="G25" i="105"/>
  <c r="G53" i="101"/>
  <c r="G45" i="101" s="1"/>
  <c r="G25" i="101"/>
  <c r="G53" i="99"/>
  <c r="G45" i="99" s="1"/>
  <c r="G25" i="99"/>
  <c r="G53" i="91"/>
  <c r="G45" i="91" s="1"/>
  <c r="G25" i="91"/>
  <c r="G53" i="95"/>
  <c r="G45" i="95" s="1"/>
  <c r="G25" i="95"/>
  <c r="H53" i="128"/>
  <c r="H45" i="128" s="1"/>
  <c r="H25" i="128"/>
  <c r="H53" i="122"/>
  <c r="H45" i="122" s="1"/>
  <c r="H25" i="122"/>
  <c r="H53" i="121"/>
  <c r="H45" i="121" s="1"/>
  <c r="H25" i="121"/>
  <c r="H53" i="116"/>
  <c r="H45" i="116" s="1"/>
  <c r="H25" i="116"/>
  <c r="H53" i="115"/>
  <c r="H45" i="115" s="1"/>
  <c r="H25" i="115"/>
  <c r="H53" i="109"/>
  <c r="H45" i="109" s="1"/>
  <c r="H25" i="109"/>
  <c r="H53" i="103"/>
  <c r="H45" i="103" s="1"/>
  <c r="H25" i="103"/>
  <c r="H53" i="111"/>
  <c r="H45" i="111" s="1"/>
  <c r="H25" i="111"/>
  <c r="H53" i="95"/>
  <c r="H45" i="95" s="1"/>
  <c r="H25" i="95"/>
  <c r="H53" i="96"/>
  <c r="H45" i="96" s="1"/>
  <c r="H25" i="96"/>
  <c r="H53" i="91"/>
  <c r="H45" i="91" s="1"/>
  <c r="H25" i="91"/>
  <c r="K53" i="129"/>
  <c r="K45" i="129" s="1"/>
  <c r="K25" i="129"/>
  <c r="K53" i="123"/>
  <c r="K45" i="123" s="1"/>
  <c r="K25" i="123"/>
  <c r="K53" i="98"/>
  <c r="K45" i="98" s="1"/>
  <c r="K25" i="98"/>
  <c r="K53" i="119"/>
  <c r="K45" i="119" s="1"/>
  <c r="K25" i="119"/>
  <c r="K53" i="97"/>
  <c r="K45" i="97" s="1"/>
  <c r="K25" i="97"/>
  <c r="K53" i="104"/>
  <c r="K45" i="104" s="1"/>
  <c r="K25" i="104"/>
  <c r="K53" i="94"/>
  <c r="K45" i="94" s="1"/>
  <c r="K25" i="94"/>
  <c r="K53" i="92"/>
  <c r="K45" i="92" s="1"/>
  <c r="K25" i="92"/>
  <c r="K53" i="95"/>
  <c r="K45" i="95" s="1"/>
  <c r="K25" i="95"/>
  <c r="M33" i="91"/>
  <c r="M32" i="92"/>
  <c r="M52" i="92" s="1"/>
  <c r="M33" i="93"/>
  <c r="M32" i="99"/>
  <c r="M52" i="99" s="1"/>
  <c r="M32" i="93"/>
  <c r="M52" i="93" s="1"/>
  <c r="M33" i="94"/>
  <c r="M33" i="96"/>
  <c r="M33" i="97"/>
  <c r="M33" i="98"/>
  <c r="M33" i="101"/>
  <c r="M32" i="105"/>
  <c r="M52" i="105" s="1"/>
  <c r="M33" i="92"/>
  <c r="M33" i="95"/>
  <c r="M32" i="96"/>
  <c r="M52" i="96" s="1"/>
  <c r="M32" i="97"/>
  <c r="M52" i="97" s="1"/>
  <c r="M32" i="108"/>
  <c r="M52" i="108" s="1"/>
  <c r="M32" i="91"/>
  <c r="M52" i="91" s="1"/>
  <c r="M33" i="100"/>
  <c r="M32" i="100"/>
  <c r="M52" i="100" s="1"/>
  <c r="M32" i="101"/>
  <c r="M52" i="101" s="1"/>
  <c r="M33" i="102"/>
  <c r="M32" i="102"/>
  <c r="M52" i="102" s="1"/>
  <c r="M33" i="103"/>
  <c r="M32" i="103"/>
  <c r="M52" i="103" s="1"/>
  <c r="M33" i="104"/>
  <c r="M32" i="104"/>
  <c r="M52" i="104" s="1"/>
  <c r="M32" i="107"/>
  <c r="M52" i="107" s="1"/>
  <c r="M33" i="110"/>
  <c r="M33" i="111"/>
  <c r="M33" i="112"/>
  <c r="M32" i="113"/>
  <c r="M52" i="113" s="1"/>
  <c r="M33" i="115"/>
  <c r="M32" i="116"/>
  <c r="M52" i="116" s="1"/>
  <c r="M33" i="118"/>
  <c r="M32" i="119"/>
  <c r="M52" i="119" s="1"/>
  <c r="M32" i="121"/>
  <c r="M52" i="121" s="1"/>
  <c r="M33" i="108"/>
  <c r="M33" i="113"/>
  <c r="M33" i="114"/>
  <c r="M32" i="114"/>
  <c r="M52" i="114" s="1"/>
  <c r="M32" i="115"/>
  <c r="M52" i="115" s="1"/>
  <c r="M33" i="117"/>
  <c r="M32" i="117"/>
  <c r="M52" i="117" s="1"/>
  <c r="M32" i="118"/>
  <c r="M52" i="118" s="1"/>
  <c r="M32" i="95"/>
  <c r="M52" i="95" s="1"/>
  <c r="M33" i="99"/>
  <c r="M33" i="106"/>
  <c r="M33" i="120"/>
  <c r="M32" i="120"/>
  <c r="M52" i="120" s="1"/>
  <c r="M32" i="94"/>
  <c r="M52" i="94" s="1"/>
  <c r="M33" i="107"/>
  <c r="M32" i="109"/>
  <c r="M52" i="109" s="1"/>
  <c r="M33" i="123"/>
  <c r="M33" i="124"/>
  <c r="M33" i="126"/>
  <c r="M32" i="127"/>
  <c r="M52" i="127" s="1"/>
  <c r="M33" i="128"/>
  <c r="M33" i="130"/>
  <c r="M33" i="50"/>
  <c r="M32" i="106"/>
  <c r="M52" i="106" s="1"/>
  <c r="M33" i="109"/>
  <c r="M33" i="116"/>
  <c r="M33" i="122"/>
  <c r="M32" i="126"/>
  <c r="M52" i="126" s="1"/>
  <c r="M33" i="119"/>
  <c r="M33" i="121"/>
  <c r="M32" i="122"/>
  <c r="M52" i="122" s="1"/>
  <c r="M32" i="123"/>
  <c r="M52" i="123" s="1"/>
  <c r="M33" i="127"/>
  <c r="M32" i="130"/>
  <c r="M52" i="130" s="1"/>
  <c r="M32" i="112"/>
  <c r="M52" i="112" s="1"/>
  <c r="M32" i="128"/>
  <c r="M52" i="128" s="1"/>
  <c r="M33" i="129"/>
  <c r="M32" i="129"/>
  <c r="M52" i="129" s="1"/>
  <c r="M32" i="50"/>
  <c r="M52" i="50" s="1"/>
  <c r="M32" i="124"/>
  <c r="M52" i="124" s="1"/>
  <c r="M33" i="125"/>
  <c r="M33" i="105"/>
  <c r="M32" i="111"/>
  <c r="M52" i="111" s="1"/>
  <c r="M32" i="98"/>
  <c r="M52" i="98" s="1"/>
  <c r="M32" i="110"/>
  <c r="M52" i="110" s="1"/>
  <c r="M32" i="125"/>
  <c r="M52" i="125" s="1"/>
  <c r="P53" i="127"/>
  <c r="P45" i="127" s="1"/>
  <c r="P25" i="127"/>
  <c r="P53" i="126"/>
  <c r="P45" i="126" s="1"/>
  <c r="P25" i="126"/>
  <c r="P53" i="112"/>
  <c r="P45" i="112" s="1"/>
  <c r="P25" i="112"/>
  <c r="P53" i="100"/>
  <c r="P45" i="100" s="1"/>
  <c r="P25" i="100"/>
  <c r="P53" i="115"/>
  <c r="P45" i="115" s="1"/>
  <c r="P25" i="115"/>
  <c r="P53" i="122"/>
  <c r="P45" i="122" s="1"/>
  <c r="P25" i="122"/>
  <c r="P53" i="109"/>
  <c r="P45" i="109" s="1"/>
  <c r="P25" i="109"/>
  <c r="P53" i="99"/>
  <c r="P45" i="99" s="1"/>
  <c r="P25" i="99"/>
  <c r="P53" i="102"/>
  <c r="P45" i="102" s="1"/>
  <c r="P25" i="102"/>
  <c r="P53" i="98"/>
  <c r="P45" i="98" s="1"/>
  <c r="P25" i="98"/>
  <c r="P53" i="93"/>
  <c r="P45" i="93" s="1"/>
  <c r="P25" i="93"/>
  <c r="P53" i="91"/>
  <c r="P45" i="91" s="1"/>
  <c r="P25" i="91"/>
  <c r="I53" i="121"/>
  <c r="I45" i="121" s="1"/>
  <c r="I25" i="121"/>
  <c r="I53" i="122"/>
  <c r="I45" i="122" s="1"/>
  <c r="I25" i="122"/>
  <c r="I53" i="105"/>
  <c r="I45" i="105" s="1"/>
  <c r="I25" i="105"/>
  <c r="I53" i="119"/>
  <c r="I45" i="119" s="1"/>
  <c r="I25" i="119"/>
  <c r="I53" i="104"/>
  <c r="I45" i="104" s="1"/>
  <c r="I25" i="104"/>
  <c r="I53" i="120"/>
  <c r="I45" i="120" s="1"/>
  <c r="I25" i="120"/>
  <c r="I53" i="103"/>
  <c r="I45" i="103" s="1"/>
  <c r="I25" i="103"/>
  <c r="I53" i="118"/>
  <c r="I45" i="118" s="1"/>
  <c r="I25" i="118"/>
  <c r="I53" i="112"/>
  <c r="I45" i="112" s="1"/>
  <c r="I25" i="112"/>
  <c r="I53" i="99"/>
  <c r="I45" i="99" s="1"/>
  <c r="I25" i="99"/>
  <c r="I53" i="107"/>
  <c r="I45" i="107" s="1"/>
  <c r="I25" i="107"/>
  <c r="I53" i="98"/>
  <c r="I45" i="98" s="1"/>
  <c r="I25" i="98"/>
  <c r="I53" i="93"/>
  <c r="I45" i="93" s="1"/>
  <c r="I25" i="93"/>
  <c r="J53" i="115"/>
  <c r="J45" i="115" s="1"/>
  <c r="J25" i="115"/>
  <c r="J53" i="129"/>
  <c r="J45" i="129" s="1"/>
  <c r="J25" i="129"/>
  <c r="J53" i="123"/>
  <c r="J45" i="123" s="1"/>
  <c r="J25" i="123"/>
  <c r="J53" i="95"/>
  <c r="J45" i="95" s="1"/>
  <c r="J25" i="95"/>
  <c r="J53" i="124"/>
  <c r="J45" i="124" s="1"/>
  <c r="J25" i="124"/>
  <c r="J53" i="110"/>
  <c r="J45" i="110" s="1"/>
  <c r="J25" i="110"/>
  <c r="J53" i="98"/>
  <c r="J45" i="98" s="1"/>
  <c r="J25" i="98"/>
  <c r="J53" i="122"/>
  <c r="J45" i="122" s="1"/>
  <c r="J25" i="122"/>
  <c r="J53" i="104"/>
  <c r="J45" i="104" s="1"/>
  <c r="J25" i="104"/>
  <c r="J53" i="94"/>
  <c r="J45" i="94" s="1"/>
  <c r="J25" i="94"/>
  <c r="J53" i="119"/>
  <c r="J45" i="119" s="1"/>
  <c r="J25" i="119"/>
  <c r="J53" i="97"/>
  <c r="J45" i="97" s="1"/>
  <c r="J25" i="97"/>
  <c r="J53" i="105"/>
  <c r="J45" i="105" s="1"/>
  <c r="J25" i="105"/>
  <c r="G53" i="124"/>
  <c r="G45" i="124" s="1"/>
  <c r="G25" i="124"/>
  <c r="G53" i="107"/>
  <c r="G45" i="107" s="1"/>
  <c r="G25" i="107"/>
  <c r="G53" i="50"/>
  <c r="G45" i="50" s="1"/>
  <c r="G25" i="50"/>
  <c r="G53" i="112"/>
  <c r="G45" i="112" s="1"/>
  <c r="G25" i="112"/>
  <c r="G53" i="111"/>
  <c r="G45" i="111" s="1"/>
  <c r="G25" i="111"/>
  <c r="G53" i="96"/>
  <c r="G45" i="96" s="1"/>
  <c r="G25" i="96"/>
  <c r="G53" i="122"/>
  <c r="G45" i="122" s="1"/>
  <c r="G25" i="122"/>
  <c r="G53" i="104"/>
  <c r="G45" i="104" s="1"/>
  <c r="G25" i="104"/>
  <c r="G53" i="103"/>
  <c r="G45" i="103" s="1"/>
  <c r="G25" i="103"/>
  <c r="H53" i="125"/>
  <c r="H45" i="125" s="1"/>
  <c r="H25" i="125"/>
  <c r="H53" i="108"/>
  <c r="H45" i="108" s="1"/>
  <c r="H25" i="108"/>
  <c r="H53" i="120"/>
  <c r="H45" i="120" s="1"/>
  <c r="H25" i="120"/>
  <c r="H53" i="107"/>
  <c r="H45" i="107" s="1"/>
  <c r="H25" i="107"/>
  <c r="H53" i="105"/>
  <c r="H45" i="105" s="1"/>
  <c r="H25" i="105"/>
  <c r="H53" i="110"/>
  <c r="H45" i="110" s="1"/>
  <c r="H25" i="110"/>
  <c r="H53" i="94"/>
  <c r="H45" i="94" s="1"/>
  <c r="H25" i="94"/>
  <c r="K53" i="130"/>
  <c r="K45" i="130" s="1"/>
  <c r="K25" i="130"/>
  <c r="K53" i="124"/>
  <c r="K45" i="124" s="1"/>
  <c r="K25" i="124"/>
  <c r="K53" i="126"/>
  <c r="K45" i="126" s="1"/>
  <c r="K25" i="126"/>
  <c r="K53" i="118"/>
  <c r="K45" i="118" s="1"/>
  <c r="K25" i="118"/>
  <c r="K53" i="115"/>
  <c r="K45" i="115" s="1"/>
  <c r="K25" i="115"/>
  <c r="K53" i="116"/>
  <c r="K45" i="116" s="1"/>
  <c r="K25" i="116"/>
  <c r="K53" i="114"/>
  <c r="K45" i="114" s="1"/>
  <c r="K25" i="114"/>
  <c r="K53" i="96"/>
  <c r="K45" i="96" s="1"/>
  <c r="K25" i="96"/>
  <c r="K53" i="109"/>
  <c r="K45" i="109" s="1"/>
  <c r="K25" i="109"/>
  <c r="K53" i="102"/>
  <c r="K45" i="102" s="1"/>
  <c r="K25" i="102"/>
  <c r="K53" i="106"/>
  <c r="K45" i="106" s="1"/>
  <c r="K25" i="106"/>
  <c r="K53" i="100"/>
  <c r="K45" i="100" s="1"/>
  <c r="K25" i="100"/>
  <c r="J53" i="117"/>
  <c r="J45" i="117" s="1"/>
  <c r="J25" i="117"/>
  <c r="J53" i="130"/>
  <c r="J45" i="130" s="1"/>
  <c r="J25" i="130"/>
  <c r="J53" i="127"/>
  <c r="J45" i="127" s="1"/>
  <c r="J25" i="127"/>
  <c r="J53" i="109"/>
  <c r="J45" i="109" s="1"/>
  <c r="J25" i="109"/>
  <c r="J53" i="102"/>
  <c r="J45" i="102" s="1"/>
  <c r="J25" i="102"/>
  <c r="J53" i="116"/>
  <c r="J45" i="116" s="1"/>
  <c r="J25" i="116"/>
  <c r="J53" i="107"/>
  <c r="J45" i="107" s="1"/>
  <c r="J25" i="107"/>
  <c r="J53" i="96"/>
  <c r="J45" i="96" s="1"/>
  <c r="J25" i="96"/>
  <c r="J53" i="99"/>
  <c r="J45" i="99" s="1"/>
  <c r="J25" i="99"/>
  <c r="G53" i="127"/>
  <c r="G45" i="127" s="1"/>
  <c r="G25" i="127"/>
  <c r="G53" i="129"/>
  <c r="G45" i="129" s="1"/>
  <c r="G25" i="129"/>
  <c r="G53" i="121"/>
  <c r="G45" i="121" s="1"/>
  <c r="G25" i="121"/>
  <c r="G53" i="110"/>
  <c r="G45" i="110" s="1"/>
  <c r="G25" i="110"/>
  <c r="G53" i="94"/>
  <c r="G45" i="94" s="1"/>
  <c r="G25" i="94"/>
  <c r="G53" i="118"/>
  <c r="G45" i="118" s="1"/>
  <c r="G25" i="118"/>
  <c r="G53" i="115"/>
  <c r="G45" i="115" s="1"/>
  <c r="G25" i="115"/>
  <c r="G53" i="120"/>
  <c r="G45" i="120" s="1"/>
  <c r="G25" i="120"/>
  <c r="G53" i="108"/>
  <c r="G45" i="108" s="1"/>
  <c r="G25" i="108"/>
  <c r="G53" i="102"/>
  <c r="G45" i="102" s="1"/>
  <c r="G25" i="102"/>
  <c r="G53" i="98"/>
  <c r="G45" i="98" s="1"/>
  <c r="G25" i="98"/>
  <c r="G53" i="109"/>
  <c r="G45" i="109" s="1"/>
  <c r="G25" i="109"/>
  <c r="G53" i="93"/>
  <c r="G45" i="93" s="1"/>
  <c r="G25" i="93"/>
  <c r="H53" i="119"/>
  <c r="H45" i="119" s="1"/>
  <c r="H25" i="119"/>
  <c r="H53" i="126"/>
  <c r="H45" i="126" s="1"/>
  <c r="H25" i="126"/>
  <c r="H53" i="127"/>
  <c r="H45" i="127" s="1"/>
  <c r="H25" i="127"/>
  <c r="H53" i="93"/>
  <c r="H45" i="93" s="1"/>
  <c r="H25" i="93"/>
  <c r="H53" i="129"/>
  <c r="H45" i="129" s="1"/>
  <c r="H25" i="129"/>
  <c r="H53" i="118"/>
  <c r="H45" i="118" s="1"/>
  <c r="H25" i="118"/>
  <c r="H53" i="106"/>
  <c r="H45" i="106" s="1"/>
  <c r="H25" i="106"/>
  <c r="H53" i="101"/>
  <c r="H45" i="101" s="1"/>
  <c r="H25" i="101"/>
  <c r="H53" i="114"/>
  <c r="H45" i="114" s="1"/>
  <c r="H25" i="114"/>
  <c r="H53" i="104"/>
  <c r="H45" i="104" s="1"/>
  <c r="H25" i="104"/>
  <c r="H53" i="98"/>
  <c r="H45" i="98" s="1"/>
  <c r="H25" i="98"/>
  <c r="K53" i="127"/>
  <c r="K45" i="127" s="1"/>
  <c r="K25" i="127"/>
  <c r="K53" i="128"/>
  <c r="K45" i="128" s="1"/>
  <c r="K25" i="128"/>
  <c r="K53" i="112"/>
  <c r="K45" i="112" s="1"/>
  <c r="K25" i="112"/>
  <c r="K53" i="117"/>
  <c r="K45" i="117" s="1"/>
  <c r="K25" i="117"/>
  <c r="K53" i="111"/>
  <c r="K45" i="111" s="1"/>
  <c r="K25" i="111"/>
  <c r="K53" i="122"/>
  <c r="K45" i="122" s="1"/>
  <c r="K25" i="122"/>
  <c r="K53" i="91"/>
  <c r="K45" i="91" s="1"/>
  <c r="K25" i="91"/>
  <c r="K53" i="99"/>
  <c r="K45" i="99" s="1"/>
  <c r="K25" i="99"/>
  <c r="K53" i="93"/>
  <c r="K45" i="93" s="1"/>
  <c r="K25" i="93"/>
  <c r="L33" i="91"/>
  <c r="L32" i="91"/>
  <c r="L52" i="91" s="1"/>
  <c r="L32" i="93"/>
  <c r="L52" i="93" s="1"/>
  <c r="L33" i="94"/>
  <c r="L33" i="96"/>
  <c r="L33" i="97"/>
  <c r="L33" i="98"/>
  <c r="L32" i="92"/>
  <c r="L52" i="92" s="1"/>
  <c r="L33" i="93"/>
  <c r="L32" i="94"/>
  <c r="L52" i="94" s="1"/>
  <c r="L33" i="95"/>
  <c r="L32" i="96"/>
  <c r="L52" i="96" s="1"/>
  <c r="L32" i="97"/>
  <c r="L52" i="97" s="1"/>
  <c r="L32" i="98"/>
  <c r="L52" i="98" s="1"/>
  <c r="L32" i="101"/>
  <c r="L52" i="101" s="1"/>
  <c r="L33" i="102"/>
  <c r="L33" i="104"/>
  <c r="L33" i="107"/>
  <c r="L32" i="99"/>
  <c r="L52" i="99" s="1"/>
  <c r="L33" i="100"/>
  <c r="L32" i="100"/>
  <c r="L52" i="100" s="1"/>
  <c r="L32" i="102"/>
  <c r="L52" i="102" s="1"/>
  <c r="L33" i="103"/>
  <c r="L32" i="103"/>
  <c r="L52" i="103" s="1"/>
  <c r="L32" i="104"/>
  <c r="L52" i="104" s="1"/>
  <c r="L32" i="105"/>
  <c r="L52" i="105" s="1"/>
  <c r="L32" i="107"/>
  <c r="L52" i="107" s="1"/>
  <c r="L33" i="110"/>
  <c r="L33" i="111"/>
  <c r="L33" i="101"/>
  <c r="L33" i="105"/>
  <c r="L33" i="106"/>
  <c r="L32" i="106"/>
  <c r="L52" i="106" s="1"/>
  <c r="L33" i="109"/>
  <c r="L32" i="110"/>
  <c r="L52" i="110" s="1"/>
  <c r="L32" i="111"/>
  <c r="L52" i="111" s="1"/>
  <c r="L32" i="112"/>
  <c r="L52" i="112" s="1"/>
  <c r="L32" i="115"/>
  <c r="L52" i="115" s="1"/>
  <c r="L33" i="117"/>
  <c r="L32" i="118"/>
  <c r="L52" i="118" s="1"/>
  <c r="L32" i="109"/>
  <c r="L52" i="109" s="1"/>
  <c r="L33" i="115"/>
  <c r="L32" i="116"/>
  <c r="L52" i="116" s="1"/>
  <c r="L33" i="118"/>
  <c r="L32" i="119"/>
  <c r="L52" i="119" s="1"/>
  <c r="L32" i="121"/>
  <c r="L52" i="121" s="1"/>
  <c r="L33" i="123"/>
  <c r="L33" i="108"/>
  <c r="L33" i="113"/>
  <c r="L33" i="114"/>
  <c r="L32" i="114"/>
  <c r="L52" i="114" s="1"/>
  <c r="L32" i="117"/>
  <c r="L52" i="117" s="1"/>
  <c r="L32" i="108"/>
  <c r="L52" i="108" s="1"/>
  <c r="L33" i="116"/>
  <c r="L33" i="119"/>
  <c r="L33" i="121"/>
  <c r="L33" i="122"/>
  <c r="L32" i="122"/>
  <c r="L52" i="122" s="1"/>
  <c r="L32" i="123"/>
  <c r="L52" i="123" s="1"/>
  <c r="L32" i="124"/>
  <c r="L52" i="124" s="1"/>
  <c r="L33" i="125"/>
  <c r="L32" i="126"/>
  <c r="L52" i="126" s="1"/>
  <c r="L32" i="128"/>
  <c r="L52" i="128" s="1"/>
  <c r="L33" i="129"/>
  <c r="L32" i="130"/>
  <c r="L52" i="130" s="1"/>
  <c r="L32" i="50"/>
  <c r="L52" i="50" s="1"/>
  <c r="L33" i="112"/>
  <c r="L33" i="126"/>
  <c r="L32" i="129"/>
  <c r="L52" i="129" s="1"/>
  <c r="L33" i="92"/>
  <c r="L32" i="113"/>
  <c r="L52" i="113" s="1"/>
  <c r="L33" i="120"/>
  <c r="L33" i="130"/>
  <c r="L32" i="95"/>
  <c r="L52" i="95" s="1"/>
  <c r="L33" i="99"/>
  <c r="L32" i="120"/>
  <c r="L52" i="120" s="1"/>
  <c r="L32" i="125"/>
  <c r="L52" i="125" s="1"/>
  <c r="L32" i="127"/>
  <c r="L52" i="127" s="1"/>
  <c r="L33" i="128"/>
  <c r="L33" i="50"/>
  <c r="L33" i="124"/>
  <c r="L33" i="127"/>
  <c r="P53" i="130"/>
  <c r="P45" i="130" s="1"/>
  <c r="P25" i="130"/>
  <c r="P53" i="50"/>
  <c r="P45" i="50" s="1"/>
  <c r="P25" i="50"/>
  <c r="P53" i="125"/>
  <c r="P45" i="125" s="1"/>
  <c r="P25" i="125"/>
  <c r="P53" i="120"/>
  <c r="P45" i="120" s="1"/>
  <c r="P25" i="120"/>
  <c r="P53" i="118"/>
  <c r="P45" i="118" s="1"/>
  <c r="P25" i="118"/>
  <c r="P53" i="103"/>
  <c r="P45" i="103" s="1"/>
  <c r="P25" i="103"/>
  <c r="P53" i="119"/>
  <c r="P45" i="119" s="1"/>
  <c r="P25" i="119"/>
  <c r="P53" i="110"/>
  <c r="P45" i="110" s="1"/>
  <c r="P25" i="110"/>
  <c r="P53" i="105"/>
  <c r="P45" i="105" s="1"/>
  <c r="P25" i="105"/>
  <c r="P53" i="107"/>
  <c r="P45" i="107" s="1"/>
  <c r="P25" i="107"/>
  <c r="P53" i="96"/>
  <c r="P45" i="96" s="1"/>
  <c r="P25" i="96"/>
  <c r="I53" i="106"/>
  <c r="I45" i="106" s="1"/>
  <c r="I25" i="106"/>
  <c r="I53" i="125"/>
  <c r="I45" i="125" s="1"/>
  <c r="I25" i="125"/>
  <c r="I53" i="130"/>
  <c r="I45" i="130" s="1"/>
  <c r="I25" i="130"/>
  <c r="I53" i="124"/>
  <c r="I45" i="124" s="1"/>
  <c r="I25" i="124"/>
  <c r="I53" i="117"/>
  <c r="I45" i="117" s="1"/>
  <c r="I25" i="117"/>
  <c r="I53" i="113"/>
  <c r="I45" i="113" s="1"/>
  <c r="I25" i="113"/>
  <c r="I53" i="102"/>
  <c r="I45" i="102" s="1"/>
  <c r="I25" i="102"/>
  <c r="I53" i="115"/>
  <c r="I45" i="115" s="1"/>
  <c r="I25" i="115"/>
  <c r="I53" i="110"/>
  <c r="I45" i="110" s="1"/>
  <c r="I25" i="110"/>
  <c r="I53" i="96"/>
  <c r="I45" i="96" s="1"/>
  <c r="I25" i="96"/>
  <c r="I53" i="92"/>
  <c r="I45" i="92" s="1"/>
  <c r="I25" i="92"/>
  <c r="I53" i="91"/>
  <c r="I45" i="91" s="1"/>
  <c r="I25" i="91"/>
  <c r="J53" i="126"/>
  <c r="J45" i="126" s="1"/>
  <c r="J25" i="126"/>
  <c r="J53" i="50"/>
  <c r="J45" i="50" s="1"/>
  <c r="J25" i="50"/>
  <c r="J53" i="128"/>
  <c r="J45" i="128" s="1"/>
  <c r="J25" i="128"/>
  <c r="J53" i="125"/>
  <c r="J45" i="125" s="1"/>
  <c r="J25" i="125"/>
  <c r="J53" i="120"/>
  <c r="J45" i="120" s="1"/>
  <c r="J25" i="120"/>
  <c r="J53" i="100"/>
  <c r="J45" i="100" s="1"/>
  <c r="J25" i="100"/>
  <c r="J53" i="101"/>
  <c r="J45" i="101" s="1"/>
  <c r="J25" i="101"/>
  <c r="J53" i="121"/>
  <c r="J45" i="121" s="1"/>
  <c r="J25" i="121"/>
  <c r="J53" i="108"/>
  <c r="J45" i="108" s="1"/>
  <c r="J25" i="108"/>
  <c r="J53" i="91"/>
  <c r="J45" i="91" s="1"/>
  <c r="J25" i="91"/>
  <c r="G53" i="125"/>
  <c r="G45" i="125" s="1"/>
  <c r="G25" i="125"/>
  <c r="G53" i="123"/>
  <c r="G45" i="123" s="1"/>
  <c r="G25" i="123"/>
  <c r="G53" i="130"/>
  <c r="G45" i="130" s="1"/>
  <c r="G25" i="130"/>
  <c r="G53" i="119"/>
  <c r="G45" i="119" s="1"/>
  <c r="G25" i="119"/>
  <c r="G53" i="117"/>
  <c r="G45" i="117" s="1"/>
  <c r="G25" i="117"/>
  <c r="G53" i="92"/>
  <c r="G45" i="92" s="1"/>
  <c r="G25" i="92"/>
  <c r="G53" i="106"/>
  <c r="G45" i="106" s="1"/>
  <c r="G25" i="106"/>
  <c r="G53" i="100"/>
  <c r="G45" i="100" s="1"/>
  <c r="G25" i="100"/>
  <c r="H53" i="50"/>
  <c r="H45" i="50" s="1"/>
  <c r="H25" i="50"/>
  <c r="H53" i="124"/>
  <c r="H45" i="124" s="1"/>
  <c r="H25" i="124"/>
  <c r="H53" i="130"/>
  <c r="H45" i="130" s="1"/>
  <c r="H25" i="130"/>
  <c r="H53" i="92"/>
  <c r="H45" i="92" s="1"/>
  <c r="H25" i="92"/>
  <c r="H53" i="112"/>
  <c r="H45" i="112" s="1"/>
  <c r="H25" i="112"/>
  <c r="H53" i="123"/>
  <c r="H45" i="123" s="1"/>
  <c r="H25" i="123"/>
  <c r="H53" i="113"/>
  <c r="H45" i="113" s="1"/>
  <c r="H25" i="113"/>
  <c r="H53" i="117"/>
  <c r="H45" i="117" s="1"/>
  <c r="H25" i="117"/>
  <c r="H53" i="100"/>
  <c r="H45" i="100" s="1"/>
  <c r="H25" i="100"/>
  <c r="H53" i="99"/>
  <c r="H45" i="99" s="1"/>
  <c r="H25" i="99"/>
  <c r="H53" i="102"/>
  <c r="H45" i="102" s="1"/>
  <c r="H25" i="102"/>
  <c r="H53" i="97"/>
  <c r="H45" i="97" s="1"/>
  <c r="H25" i="97"/>
  <c r="K53" i="125"/>
  <c r="K45" i="125" s="1"/>
  <c r="K25" i="125"/>
  <c r="K53" i="113"/>
  <c r="K45" i="113" s="1"/>
  <c r="K25" i="113"/>
  <c r="K53" i="50"/>
  <c r="K45" i="50" s="1"/>
  <c r="K25" i="50"/>
  <c r="K53" i="110"/>
  <c r="K45" i="110" s="1"/>
  <c r="K25" i="110"/>
  <c r="K53" i="121"/>
  <c r="K45" i="121" s="1"/>
  <c r="K25" i="121"/>
  <c r="K53" i="107"/>
  <c r="K45" i="107" s="1"/>
  <c r="K25" i="107"/>
  <c r="K53" i="120"/>
  <c r="K45" i="120" s="1"/>
  <c r="K25" i="120"/>
  <c r="K53" i="108"/>
  <c r="K45" i="108" s="1"/>
  <c r="K25" i="108"/>
  <c r="K53" i="105"/>
  <c r="K45" i="105" s="1"/>
  <c r="K25" i="105"/>
  <c r="K53" i="101"/>
  <c r="K45" i="101" s="1"/>
  <c r="K25" i="101"/>
  <c r="K53" i="103"/>
  <c r="K45" i="103" s="1"/>
  <c r="K25" i="103"/>
  <c r="H10" i="5" l="1"/>
  <c r="P10" i="5"/>
  <c r="I10" i="5"/>
  <c r="J10" i="5"/>
  <c r="K10" i="5"/>
  <c r="J26" i="5"/>
  <c r="J27" i="5" s="1"/>
  <c r="K26" i="5"/>
  <c r="K27" i="5" s="1"/>
  <c r="N52" i="5"/>
  <c r="N44" i="5" s="1"/>
  <c r="N24" i="5"/>
  <c r="H26" i="5"/>
  <c r="H27" i="5" s="1"/>
  <c r="N53" i="5"/>
  <c r="N45" i="5" s="1"/>
  <c r="N25" i="5"/>
  <c r="O53" i="5"/>
  <c r="O45" i="5" s="1"/>
  <c r="O25" i="5"/>
  <c r="G26" i="5"/>
  <c r="G27" i="5" s="1"/>
  <c r="M53" i="5"/>
  <c r="M45" i="5" s="1"/>
  <c r="M25" i="5"/>
  <c r="P26" i="5"/>
  <c r="P27" i="5" s="1"/>
  <c r="O52" i="5"/>
  <c r="O44" i="5" s="1"/>
  <c r="O24" i="5"/>
  <c r="M52" i="5"/>
  <c r="M44" i="5" s="1"/>
  <c r="M24" i="5"/>
  <c r="I26" i="5"/>
  <c r="I27" i="5" s="1"/>
  <c r="L53" i="5"/>
  <c r="L45" i="5" s="1"/>
  <c r="L25" i="5"/>
  <c r="L52" i="5"/>
  <c r="L44" i="5" s="1"/>
  <c r="L24" i="5"/>
  <c r="J30" i="117"/>
  <c r="J30" i="129"/>
  <c r="J30" i="119"/>
  <c r="J30" i="127"/>
  <c r="J30" i="121"/>
  <c r="J30" i="126"/>
  <c r="J30" i="118"/>
  <c r="J30" i="130"/>
  <c r="J30" i="124"/>
  <c r="J30" i="122"/>
  <c r="J30" i="125"/>
  <c r="J30" i="120"/>
  <c r="J30" i="128"/>
  <c r="J30" i="123"/>
  <c r="O7" i="16"/>
  <c r="O30" i="5"/>
  <c r="O50" i="5" s="1"/>
  <c r="O30" i="97"/>
  <c r="O30" i="92"/>
  <c r="O30" i="93"/>
  <c r="O30" i="91"/>
  <c r="O30" i="101"/>
  <c r="O30" i="94"/>
  <c r="O30" i="99"/>
  <c r="O30" i="95"/>
  <c r="O30" i="96"/>
  <c r="O30" i="50"/>
  <c r="O30" i="102"/>
  <c r="O30" i="98"/>
  <c r="O30" i="100"/>
  <c r="P7" i="16"/>
  <c r="P30" i="5"/>
  <c r="P50" i="5" s="1"/>
  <c r="P30" i="94"/>
  <c r="P30" i="99"/>
  <c r="P30" i="96"/>
  <c r="P30" i="50"/>
  <c r="P30" i="102"/>
  <c r="P30" i="98"/>
  <c r="P30" i="92"/>
  <c r="P30" i="100"/>
  <c r="P30" i="93"/>
  <c r="P30" i="97"/>
  <c r="P30" i="101"/>
  <c r="P30" i="91"/>
  <c r="P30" i="95"/>
  <c r="N7" i="16"/>
  <c r="N30" i="5"/>
  <c r="N50" i="5" s="1"/>
  <c r="N30" i="50"/>
  <c r="N30" i="96"/>
  <c r="N30" i="95"/>
  <c r="N30" i="100"/>
  <c r="N30" i="102"/>
  <c r="N30" i="98"/>
  <c r="N30" i="91"/>
  <c r="N30" i="97"/>
  <c r="N30" i="94"/>
  <c r="N30" i="101"/>
  <c r="N30" i="93"/>
  <c r="N30" i="92"/>
  <c r="N30" i="99"/>
  <c r="I7" i="16"/>
  <c r="I30" i="5"/>
  <c r="I50" i="5" s="1"/>
  <c r="I30" i="93"/>
  <c r="I30" i="98"/>
  <c r="I30" i="99"/>
  <c r="I30" i="102"/>
  <c r="I30" i="101"/>
  <c r="I30" i="97"/>
  <c r="I30" i="92"/>
  <c r="I30" i="100"/>
  <c r="I30" i="91"/>
  <c r="I30" i="50"/>
  <c r="I30" i="96"/>
  <c r="I30" i="95"/>
  <c r="I30" i="94"/>
  <c r="J30" i="5"/>
  <c r="J50" i="5" s="1"/>
  <c r="J30" i="102"/>
  <c r="J30" i="91"/>
  <c r="J30" i="92"/>
  <c r="J30" i="97"/>
  <c r="J30" i="100"/>
  <c r="J30" i="50"/>
  <c r="J30" i="95"/>
  <c r="J30" i="99"/>
  <c r="J30" i="93"/>
  <c r="J30" i="94"/>
  <c r="J30" i="101"/>
  <c r="J30" i="98"/>
  <c r="J30" i="96"/>
  <c r="K7" i="16"/>
  <c r="K30" i="5"/>
  <c r="K50" i="5" s="1"/>
  <c r="K30" i="99"/>
  <c r="K30" i="50"/>
  <c r="K30" i="92"/>
  <c r="K30" i="100"/>
  <c r="K30" i="95"/>
  <c r="K30" i="102"/>
  <c r="K30" i="96"/>
  <c r="K30" i="93"/>
  <c r="K30" i="97"/>
  <c r="K30" i="94"/>
  <c r="K30" i="101"/>
  <c r="K30" i="98"/>
  <c r="K30" i="91"/>
  <c r="M7" i="16"/>
  <c r="M30" i="5"/>
  <c r="M50" i="5" s="1"/>
  <c r="M30" i="94"/>
  <c r="M30" i="101"/>
  <c r="M30" i="96"/>
  <c r="M30" i="93"/>
  <c r="M30" i="97"/>
  <c r="M30" i="50"/>
  <c r="M30" i="92"/>
  <c r="M30" i="95"/>
  <c r="M30" i="100"/>
  <c r="M30" i="99"/>
  <c r="M30" i="102"/>
  <c r="M30" i="91"/>
  <c r="M30" i="98"/>
  <c r="L7" i="16"/>
  <c r="L30" i="5"/>
  <c r="L50" i="5" s="1"/>
  <c r="L30" i="95"/>
  <c r="L30" i="94"/>
  <c r="L30" i="102"/>
  <c r="L30" i="97"/>
  <c r="L30" i="50"/>
  <c r="L30" i="92"/>
  <c r="L30" i="100"/>
  <c r="L30" i="99"/>
  <c r="L30" i="101"/>
  <c r="L30" i="98"/>
  <c r="L30" i="96"/>
  <c r="L30" i="93"/>
  <c r="L30" i="91"/>
  <c r="L53" i="125"/>
  <c r="L45" i="125" s="1"/>
  <c r="L25" i="125"/>
  <c r="L53" i="113"/>
  <c r="L45" i="113" s="1"/>
  <c r="L25" i="113"/>
  <c r="L53" i="104"/>
  <c r="L45" i="104" s="1"/>
  <c r="L25" i="104"/>
  <c r="L53" i="93"/>
  <c r="L45" i="93" s="1"/>
  <c r="L25" i="93"/>
  <c r="L53" i="91"/>
  <c r="L45" i="91" s="1"/>
  <c r="L25" i="91"/>
  <c r="L53" i="50"/>
  <c r="L45" i="50" s="1"/>
  <c r="L25" i="50"/>
  <c r="L53" i="120"/>
  <c r="L45" i="120" s="1"/>
  <c r="L25" i="120"/>
  <c r="L53" i="126"/>
  <c r="L45" i="126" s="1"/>
  <c r="L25" i="126"/>
  <c r="L53" i="129"/>
  <c r="L45" i="129" s="1"/>
  <c r="L25" i="129"/>
  <c r="L53" i="121"/>
  <c r="L45" i="121" s="1"/>
  <c r="L25" i="121"/>
  <c r="L53" i="108"/>
  <c r="L45" i="108" s="1"/>
  <c r="L25" i="108"/>
  <c r="L53" i="118"/>
  <c r="L45" i="118" s="1"/>
  <c r="L25" i="118"/>
  <c r="L53" i="106"/>
  <c r="L45" i="106" s="1"/>
  <c r="L25" i="106"/>
  <c r="L53" i="110"/>
  <c r="L45" i="110" s="1"/>
  <c r="L25" i="110"/>
  <c r="L53" i="100"/>
  <c r="L45" i="100" s="1"/>
  <c r="L25" i="100"/>
  <c r="L53" i="102"/>
  <c r="L45" i="102" s="1"/>
  <c r="L25" i="102"/>
  <c r="L53" i="94"/>
  <c r="L45" i="94" s="1"/>
  <c r="L25" i="94"/>
  <c r="M53" i="120"/>
  <c r="M45" i="120" s="1"/>
  <c r="M25" i="120"/>
  <c r="M53" i="115"/>
  <c r="M45" i="115" s="1"/>
  <c r="M25" i="115"/>
  <c r="M53" i="110"/>
  <c r="M45" i="110" s="1"/>
  <c r="M25" i="110"/>
  <c r="M53" i="92"/>
  <c r="M45" i="92" s="1"/>
  <c r="M25" i="92"/>
  <c r="M53" i="97"/>
  <c r="M45" i="97" s="1"/>
  <c r="M25" i="97"/>
  <c r="N53" i="124"/>
  <c r="N45" i="124" s="1"/>
  <c r="N25" i="124"/>
  <c r="N53" i="103"/>
  <c r="N45" i="103" s="1"/>
  <c r="N25" i="103"/>
  <c r="N53" i="104"/>
  <c r="N45" i="104" s="1"/>
  <c r="N25" i="104"/>
  <c r="N53" i="120"/>
  <c r="N45" i="120" s="1"/>
  <c r="N25" i="120"/>
  <c r="N53" i="96"/>
  <c r="N45" i="96" s="1"/>
  <c r="N25" i="96"/>
  <c r="N53" i="113"/>
  <c r="N45" i="113" s="1"/>
  <c r="N25" i="113"/>
  <c r="N53" i="108"/>
  <c r="N45" i="108" s="1"/>
  <c r="N25" i="108"/>
  <c r="N53" i="93"/>
  <c r="N45" i="93" s="1"/>
  <c r="N25" i="93"/>
  <c r="N53" i="91"/>
  <c r="N45" i="91" s="1"/>
  <c r="N25" i="91"/>
  <c r="O53" i="115"/>
  <c r="O45" i="115" s="1"/>
  <c r="O25" i="115"/>
  <c r="O53" i="104"/>
  <c r="O45" i="104" s="1"/>
  <c r="O25" i="104"/>
  <c r="O53" i="117"/>
  <c r="O45" i="117" s="1"/>
  <c r="O25" i="117"/>
  <c r="O53" i="127"/>
  <c r="O45" i="127" s="1"/>
  <c r="O25" i="127"/>
  <c r="O53" i="111"/>
  <c r="O45" i="111" s="1"/>
  <c r="O25" i="111"/>
  <c r="O53" i="119"/>
  <c r="O45" i="119" s="1"/>
  <c r="O25" i="119"/>
  <c r="O53" i="123"/>
  <c r="O45" i="123" s="1"/>
  <c r="O25" i="123"/>
  <c r="O53" i="114"/>
  <c r="O45" i="114" s="1"/>
  <c r="O25" i="114"/>
  <c r="O53" i="99"/>
  <c r="O45" i="99" s="1"/>
  <c r="O25" i="99"/>
  <c r="O53" i="92"/>
  <c r="O45" i="92" s="1"/>
  <c r="O25" i="92"/>
  <c r="L53" i="124"/>
  <c r="L45" i="124" s="1"/>
  <c r="L25" i="124"/>
  <c r="L53" i="130"/>
  <c r="L45" i="130" s="1"/>
  <c r="L25" i="130"/>
  <c r="L53" i="111"/>
  <c r="L45" i="111" s="1"/>
  <c r="L25" i="111"/>
  <c r="L53" i="96"/>
  <c r="L45" i="96" s="1"/>
  <c r="L25" i="96"/>
  <c r="L53" i="128"/>
  <c r="L45" i="128" s="1"/>
  <c r="L25" i="128"/>
  <c r="L53" i="99"/>
  <c r="L45" i="99" s="1"/>
  <c r="L25" i="99"/>
  <c r="L53" i="112"/>
  <c r="L45" i="112" s="1"/>
  <c r="L25" i="112"/>
  <c r="L53" i="119"/>
  <c r="L45" i="119" s="1"/>
  <c r="L25" i="119"/>
  <c r="L53" i="123"/>
  <c r="L45" i="123" s="1"/>
  <c r="L25" i="123"/>
  <c r="L53" i="117"/>
  <c r="L45" i="117" s="1"/>
  <c r="L25" i="117"/>
  <c r="L53" i="105"/>
  <c r="L45" i="105" s="1"/>
  <c r="L25" i="105"/>
  <c r="L53" i="103"/>
  <c r="L45" i="103" s="1"/>
  <c r="L25" i="103"/>
  <c r="L53" i="95"/>
  <c r="L45" i="95" s="1"/>
  <c r="L25" i="95"/>
  <c r="L53" i="98"/>
  <c r="L45" i="98" s="1"/>
  <c r="L25" i="98"/>
  <c r="M53" i="122"/>
  <c r="M45" i="122" s="1"/>
  <c r="M25" i="122"/>
  <c r="M53" i="50"/>
  <c r="M45" i="50" s="1"/>
  <c r="M25" i="50"/>
  <c r="M53" i="126"/>
  <c r="M45" i="126" s="1"/>
  <c r="M25" i="126"/>
  <c r="M53" i="107"/>
  <c r="M45" i="107" s="1"/>
  <c r="M25" i="107"/>
  <c r="M53" i="106"/>
  <c r="M45" i="106" s="1"/>
  <c r="M25" i="106"/>
  <c r="M53" i="114"/>
  <c r="M45" i="114" s="1"/>
  <c r="M25" i="114"/>
  <c r="M53" i="103"/>
  <c r="M45" i="103" s="1"/>
  <c r="M25" i="103"/>
  <c r="M53" i="96"/>
  <c r="M45" i="96" s="1"/>
  <c r="M25" i="96"/>
  <c r="M53" i="93"/>
  <c r="M45" i="93" s="1"/>
  <c r="M25" i="93"/>
  <c r="N53" i="50"/>
  <c r="N45" i="50" s="1"/>
  <c r="N25" i="50"/>
  <c r="N53" i="126"/>
  <c r="N45" i="126" s="1"/>
  <c r="N25" i="126"/>
  <c r="N53" i="127"/>
  <c r="N45" i="127" s="1"/>
  <c r="N25" i="127"/>
  <c r="N53" i="118"/>
  <c r="N45" i="118" s="1"/>
  <c r="N25" i="118"/>
  <c r="N53" i="102"/>
  <c r="N45" i="102" s="1"/>
  <c r="N25" i="102"/>
  <c r="N53" i="109"/>
  <c r="N45" i="109" s="1"/>
  <c r="N25" i="109"/>
  <c r="N53" i="111"/>
  <c r="N45" i="111" s="1"/>
  <c r="N25" i="111"/>
  <c r="N53" i="119"/>
  <c r="N45" i="119" s="1"/>
  <c r="N25" i="119"/>
  <c r="N53" i="95"/>
  <c r="N45" i="95" s="1"/>
  <c r="N25" i="95"/>
  <c r="N53" i="107"/>
  <c r="N45" i="107" s="1"/>
  <c r="N25" i="107"/>
  <c r="N53" i="92"/>
  <c r="N45" i="92" s="1"/>
  <c r="N25" i="92"/>
  <c r="O53" i="126"/>
  <c r="O45" i="126" s="1"/>
  <c r="O25" i="126"/>
  <c r="O53" i="128"/>
  <c r="O45" i="128" s="1"/>
  <c r="O25" i="128"/>
  <c r="O53" i="125"/>
  <c r="O45" i="125" s="1"/>
  <c r="O25" i="125"/>
  <c r="O53" i="110"/>
  <c r="O45" i="110" s="1"/>
  <c r="O25" i="110"/>
  <c r="O53" i="96"/>
  <c r="O45" i="96" s="1"/>
  <c r="O25" i="96"/>
  <c r="O53" i="116"/>
  <c r="O45" i="116" s="1"/>
  <c r="O25" i="116"/>
  <c r="O53" i="122"/>
  <c r="O45" i="122" s="1"/>
  <c r="O25" i="122"/>
  <c r="O53" i="98"/>
  <c r="O45" i="98" s="1"/>
  <c r="O25" i="98"/>
  <c r="O53" i="109"/>
  <c r="O45" i="109" s="1"/>
  <c r="O25" i="109"/>
  <c r="O53" i="103"/>
  <c r="O45" i="103" s="1"/>
  <c r="O25" i="103"/>
  <c r="L53" i="127"/>
  <c r="L45" i="127" s="1"/>
  <c r="L25" i="127"/>
  <c r="L53" i="92"/>
  <c r="L45" i="92" s="1"/>
  <c r="L25" i="92"/>
  <c r="L53" i="116"/>
  <c r="L45" i="116" s="1"/>
  <c r="L25" i="116"/>
  <c r="L53" i="114"/>
  <c r="L45" i="114" s="1"/>
  <c r="L25" i="114"/>
  <c r="L53" i="115"/>
  <c r="L45" i="115" s="1"/>
  <c r="L25" i="115"/>
  <c r="L53" i="109"/>
  <c r="L45" i="109" s="1"/>
  <c r="L25" i="109"/>
  <c r="L53" i="101"/>
  <c r="L45" i="101" s="1"/>
  <c r="L25" i="101"/>
  <c r="L53" i="107"/>
  <c r="L45" i="107" s="1"/>
  <c r="L25" i="107"/>
  <c r="L53" i="97"/>
  <c r="L45" i="97" s="1"/>
  <c r="L25" i="97"/>
  <c r="M53" i="105"/>
  <c r="M45" i="105" s="1"/>
  <c r="M25" i="105"/>
  <c r="M53" i="121"/>
  <c r="M45" i="121" s="1"/>
  <c r="M25" i="121"/>
  <c r="M53" i="116"/>
  <c r="M45" i="116" s="1"/>
  <c r="M25" i="116"/>
  <c r="M53" i="130"/>
  <c r="M45" i="130" s="1"/>
  <c r="M25" i="130"/>
  <c r="M53" i="124"/>
  <c r="M45" i="124" s="1"/>
  <c r="M25" i="124"/>
  <c r="M53" i="99"/>
  <c r="M45" i="99" s="1"/>
  <c r="M25" i="99"/>
  <c r="M53" i="117"/>
  <c r="M45" i="117" s="1"/>
  <c r="M25" i="117"/>
  <c r="M53" i="113"/>
  <c r="M45" i="113" s="1"/>
  <c r="M25" i="113"/>
  <c r="M53" i="118"/>
  <c r="M45" i="118" s="1"/>
  <c r="M25" i="118"/>
  <c r="M53" i="112"/>
  <c r="M45" i="112" s="1"/>
  <c r="M25" i="112"/>
  <c r="M53" i="100"/>
  <c r="M45" i="100" s="1"/>
  <c r="M25" i="100"/>
  <c r="M53" i="101"/>
  <c r="M45" i="101" s="1"/>
  <c r="M25" i="101"/>
  <c r="M53" i="94"/>
  <c r="M45" i="94" s="1"/>
  <c r="M25" i="94"/>
  <c r="N53" i="129"/>
  <c r="N45" i="129" s="1"/>
  <c r="N25" i="129"/>
  <c r="N53" i="123"/>
  <c r="N45" i="123" s="1"/>
  <c r="N25" i="123"/>
  <c r="N53" i="125"/>
  <c r="N45" i="125" s="1"/>
  <c r="N25" i="125"/>
  <c r="N53" i="130"/>
  <c r="N45" i="130" s="1"/>
  <c r="N25" i="130"/>
  <c r="N53" i="115"/>
  <c r="N45" i="115" s="1"/>
  <c r="N25" i="115"/>
  <c r="N53" i="101"/>
  <c r="N45" i="101" s="1"/>
  <c r="N25" i="101"/>
  <c r="N53" i="112"/>
  <c r="N45" i="112" s="1"/>
  <c r="N25" i="112"/>
  <c r="N53" i="110"/>
  <c r="N45" i="110" s="1"/>
  <c r="N25" i="110"/>
  <c r="N53" i="116"/>
  <c r="N45" i="116" s="1"/>
  <c r="N25" i="116"/>
  <c r="N53" i="94"/>
  <c r="N45" i="94" s="1"/>
  <c r="N25" i="94"/>
  <c r="N53" i="98"/>
  <c r="N45" i="98" s="1"/>
  <c r="N25" i="98"/>
  <c r="N53" i="105"/>
  <c r="N45" i="105" s="1"/>
  <c r="N25" i="105"/>
  <c r="N53" i="99"/>
  <c r="N45" i="99" s="1"/>
  <c r="N25" i="99"/>
  <c r="O53" i="118"/>
  <c r="O45" i="118" s="1"/>
  <c r="O25" i="118"/>
  <c r="O53" i="130"/>
  <c r="O45" i="130" s="1"/>
  <c r="O25" i="130"/>
  <c r="O53" i="50"/>
  <c r="O45" i="50" s="1"/>
  <c r="O25" i="50"/>
  <c r="O53" i="102"/>
  <c r="O45" i="102" s="1"/>
  <c r="O25" i="102"/>
  <c r="O53" i="94"/>
  <c r="O45" i="94" s="1"/>
  <c r="O25" i="94"/>
  <c r="O53" i="112"/>
  <c r="O45" i="112" s="1"/>
  <c r="O25" i="112"/>
  <c r="O53" i="120"/>
  <c r="O45" i="120" s="1"/>
  <c r="O25" i="120"/>
  <c r="O53" i="108"/>
  <c r="O45" i="108" s="1"/>
  <c r="O25" i="108"/>
  <c r="O53" i="93"/>
  <c r="O45" i="93" s="1"/>
  <c r="O25" i="93"/>
  <c r="O53" i="91"/>
  <c r="O45" i="91" s="1"/>
  <c r="O25" i="91"/>
  <c r="O53" i="95"/>
  <c r="O45" i="95" s="1"/>
  <c r="O25" i="95"/>
  <c r="L53" i="122"/>
  <c r="L45" i="122" s="1"/>
  <c r="L25" i="122"/>
  <c r="M53" i="125"/>
  <c r="M45" i="125" s="1"/>
  <c r="M25" i="125"/>
  <c r="M53" i="129"/>
  <c r="M45" i="129" s="1"/>
  <c r="M25" i="129"/>
  <c r="M53" i="127"/>
  <c r="M45" i="127" s="1"/>
  <c r="M25" i="127"/>
  <c r="M53" i="119"/>
  <c r="M45" i="119" s="1"/>
  <c r="M25" i="119"/>
  <c r="M53" i="109"/>
  <c r="M45" i="109" s="1"/>
  <c r="M25" i="109"/>
  <c r="M53" i="128"/>
  <c r="M45" i="128" s="1"/>
  <c r="M25" i="128"/>
  <c r="M53" i="123"/>
  <c r="M45" i="123" s="1"/>
  <c r="M25" i="123"/>
  <c r="M53" i="108"/>
  <c r="M45" i="108" s="1"/>
  <c r="M25" i="108"/>
  <c r="M53" i="111"/>
  <c r="M45" i="111" s="1"/>
  <c r="M25" i="111"/>
  <c r="M53" i="104"/>
  <c r="M45" i="104" s="1"/>
  <c r="M25" i="104"/>
  <c r="M53" i="102"/>
  <c r="M45" i="102" s="1"/>
  <c r="M25" i="102"/>
  <c r="M53" i="95"/>
  <c r="M45" i="95" s="1"/>
  <c r="M25" i="95"/>
  <c r="M53" i="98"/>
  <c r="M45" i="98" s="1"/>
  <c r="M25" i="98"/>
  <c r="M53" i="91"/>
  <c r="M45" i="91" s="1"/>
  <c r="M25" i="91"/>
  <c r="N53" i="128"/>
  <c r="N45" i="128" s="1"/>
  <c r="N25" i="128"/>
  <c r="N53" i="122"/>
  <c r="N45" i="122" s="1"/>
  <c r="N25" i="122"/>
  <c r="N53" i="117"/>
  <c r="N45" i="117" s="1"/>
  <c r="N25" i="117"/>
  <c r="N53" i="114"/>
  <c r="N45" i="114" s="1"/>
  <c r="N25" i="114"/>
  <c r="N53" i="97"/>
  <c r="N45" i="97" s="1"/>
  <c r="N25" i="97"/>
  <c r="N53" i="106"/>
  <c r="N45" i="106" s="1"/>
  <c r="N25" i="106"/>
  <c r="N53" i="100"/>
  <c r="N45" i="100" s="1"/>
  <c r="N25" i="100"/>
  <c r="N53" i="121"/>
  <c r="N45" i="121" s="1"/>
  <c r="N25" i="121"/>
  <c r="O53" i="129"/>
  <c r="O45" i="129" s="1"/>
  <c r="O25" i="129"/>
  <c r="O53" i="101"/>
  <c r="O45" i="101" s="1"/>
  <c r="O25" i="101"/>
  <c r="O53" i="124"/>
  <c r="O45" i="124" s="1"/>
  <c r="O25" i="124"/>
  <c r="O53" i="97"/>
  <c r="O45" i="97" s="1"/>
  <c r="O25" i="97"/>
  <c r="O53" i="113"/>
  <c r="O45" i="113" s="1"/>
  <c r="O25" i="113"/>
  <c r="O53" i="121"/>
  <c r="O45" i="121" s="1"/>
  <c r="O25" i="121"/>
  <c r="O53" i="105"/>
  <c r="O45" i="105" s="1"/>
  <c r="O25" i="105"/>
  <c r="O53" i="107"/>
  <c r="O45" i="107" s="1"/>
  <c r="O25" i="107"/>
  <c r="O53" i="106"/>
  <c r="O45" i="106" s="1"/>
  <c r="O25" i="106"/>
  <c r="O53" i="100"/>
  <c r="O45" i="100" s="1"/>
  <c r="O25" i="100"/>
  <c r="G10" i="5" l="1"/>
  <c r="O10" i="5"/>
  <c r="N10" i="5"/>
  <c r="M10" i="5"/>
  <c r="L10" i="5"/>
  <c r="O26" i="5"/>
  <c r="O27" i="5" s="1"/>
  <c r="L26" i="5"/>
  <c r="L27" i="5" s="1"/>
  <c r="M26" i="5"/>
  <c r="M27" i="5" s="1"/>
  <c r="N26" i="5"/>
  <c r="N27" i="5" s="1"/>
  <c r="M30" i="119"/>
  <c r="M30" i="129"/>
  <c r="M30" i="122"/>
  <c r="M30" i="130"/>
  <c r="M30" i="128"/>
  <c r="M30" i="125"/>
  <c r="M30" i="127"/>
  <c r="M30" i="121"/>
  <c r="M30" i="126"/>
  <c r="M30" i="117"/>
  <c r="M30" i="123"/>
  <c r="M30" i="118"/>
  <c r="M30" i="120"/>
  <c r="M30" i="124"/>
  <c r="L30" i="118"/>
  <c r="L30" i="126"/>
  <c r="L30" i="127"/>
  <c r="L30" i="129"/>
  <c r="L30" i="122"/>
  <c r="L30" i="130"/>
  <c r="L30" i="128"/>
  <c r="L30" i="125"/>
  <c r="L30" i="117"/>
  <c r="L30" i="123"/>
  <c r="L30" i="120"/>
  <c r="L30" i="124"/>
  <c r="L30" i="119"/>
  <c r="L30" i="121"/>
  <c r="O30" i="125"/>
  <c r="O30" i="119"/>
  <c r="O30" i="121"/>
  <c r="O30" i="123"/>
  <c r="O30" i="126"/>
  <c r="O30" i="118"/>
  <c r="O30" i="130"/>
  <c r="O30" i="120"/>
  <c r="O30" i="117"/>
  <c r="O30" i="124"/>
  <c r="O30" i="122"/>
  <c r="O30" i="128"/>
  <c r="O30" i="129"/>
  <c r="O30" i="127"/>
  <c r="P30" i="124"/>
  <c r="P30" i="127"/>
  <c r="P30" i="117"/>
  <c r="P30" i="120"/>
  <c r="P30" i="129"/>
  <c r="P30" i="122"/>
  <c r="P30" i="130"/>
  <c r="P30" i="125"/>
  <c r="P30" i="121"/>
  <c r="P30" i="123"/>
  <c r="P30" i="118"/>
  <c r="P30" i="126"/>
  <c r="P30" i="128"/>
  <c r="P30" i="119"/>
  <c r="N30" i="125"/>
  <c r="N30" i="128"/>
  <c r="N30" i="122"/>
  <c r="N30" i="130"/>
  <c r="N30" i="124"/>
  <c r="N30" i="121"/>
  <c r="N30" i="123"/>
  <c r="N30" i="126"/>
  <c r="N30" i="117"/>
  <c r="N30" i="118"/>
  <c r="N30" i="120"/>
  <c r="N30" i="119"/>
  <c r="N30" i="129"/>
  <c r="N30" i="127"/>
  <c r="I30" i="122"/>
  <c r="I30" i="130"/>
  <c r="I30" i="125"/>
  <c r="I30" i="120"/>
  <c r="I30" i="117"/>
  <c r="I30" i="129"/>
  <c r="I30" i="128"/>
  <c r="I30" i="126"/>
  <c r="I30" i="119"/>
  <c r="I30" i="121"/>
  <c r="I30" i="118"/>
  <c r="I30" i="127"/>
  <c r="I30" i="123"/>
  <c r="I30" i="124"/>
  <c r="K30" i="120"/>
  <c r="K30" i="118"/>
  <c r="K30" i="119"/>
  <c r="K30" i="129"/>
  <c r="K30" i="127"/>
  <c r="K30" i="123"/>
  <c r="K30" i="128"/>
  <c r="K30" i="121"/>
  <c r="K30" i="130"/>
  <c r="K30" i="126"/>
  <c r="K30" i="124"/>
  <c r="K30" i="122"/>
  <c r="K30" i="125"/>
  <c r="K30" i="117"/>
  <c r="M2" i="10" l="1"/>
  <c r="M221" i="10" l="1"/>
  <c r="P221" i="10" s="1"/>
  <c r="M38" i="10"/>
  <c r="P38" i="10" s="1"/>
  <c r="M94" i="10"/>
  <c r="P94" i="10" s="1"/>
  <c r="M134" i="10"/>
  <c r="P134" i="10" s="1"/>
  <c r="M174" i="10"/>
  <c r="P174" i="10" s="1"/>
  <c r="M198" i="10"/>
  <c r="P198" i="10" s="1"/>
  <c r="M238" i="10"/>
  <c r="P238" i="10" s="1"/>
  <c r="M165" i="10"/>
  <c r="P165" i="10" s="1"/>
  <c r="M213" i="10"/>
  <c r="P213" i="10" s="1"/>
  <c r="M30" i="10"/>
  <c r="P30" i="10" s="1"/>
  <c r="M63" i="10"/>
  <c r="P63" i="10" s="1"/>
  <c r="M87" i="10"/>
  <c r="P87" i="10" s="1"/>
  <c r="M127" i="10"/>
  <c r="P127" i="10" s="1"/>
  <c r="M159" i="10"/>
  <c r="P159" i="10" s="1"/>
  <c r="M183" i="10"/>
  <c r="P183" i="10" s="1"/>
  <c r="M191" i="10"/>
  <c r="P191" i="10" s="1"/>
  <c r="M56" i="10"/>
  <c r="P56" i="10" s="1"/>
  <c r="M201" i="10"/>
  <c r="P201" i="10" s="1"/>
  <c r="M233" i="10"/>
  <c r="P233" i="10" s="1"/>
  <c r="M232" i="10"/>
  <c r="P232" i="10" s="1"/>
  <c r="M9" i="10"/>
  <c r="P9" i="10" s="1"/>
  <c r="M185" i="10"/>
  <c r="P185" i="10" s="1"/>
  <c r="M66" i="10"/>
  <c r="P66" i="10" s="1"/>
  <c r="M133" i="10"/>
  <c r="P133" i="10" s="1"/>
  <c r="M149" i="10"/>
  <c r="P149" i="10" s="1"/>
  <c r="M166" i="10"/>
  <c r="P166" i="10" s="1"/>
  <c r="M222" i="10"/>
  <c r="P222" i="10" s="1"/>
  <c r="M181" i="10"/>
  <c r="P181" i="10" s="1"/>
  <c r="M119" i="10"/>
  <c r="P119" i="10" s="1"/>
  <c r="M135" i="10"/>
  <c r="P135" i="10" s="1"/>
  <c r="M199" i="10"/>
  <c r="P199" i="10" s="1"/>
  <c r="M224" i="10"/>
  <c r="P224" i="10" s="1"/>
  <c r="M65" i="10"/>
  <c r="P65" i="10" s="1"/>
  <c r="M241" i="10"/>
  <c r="P241" i="10" s="1"/>
  <c r="M45" i="10"/>
  <c r="P45" i="10" s="1"/>
  <c r="M49" i="10"/>
  <c r="P49" i="10" s="1"/>
  <c r="M145" i="10"/>
  <c r="P145" i="10" s="1"/>
  <c r="M117" i="10"/>
  <c r="P117" i="10" s="1"/>
  <c r="M253" i="10"/>
  <c r="P253" i="10" s="1"/>
  <c r="M86" i="10"/>
  <c r="P86" i="10" s="1"/>
  <c r="M182" i="10"/>
  <c r="P182" i="10" s="1"/>
  <c r="M254" i="10"/>
  <c r="P254" i="10" s="1"/>
  <c r="M77" i="10"/>
  <c r="P77" i="10" s="1"/>
  <c r="M141" i="10"/>
  <c r="P141" i="10" s="1"/>
  <c r="M157" i="10"/>
  <c r="P157" i="10" s="1"/>
  <c r="M229" i="10"/>
  <c r="P229" i="10" s="1"/>
  <c r="M173" i="10"/>
  <c r="P173" i="10" s="1"/>
  <c r="M150" i="10"/>
  <c r="P150" i="10" s="1"/>
  <c r="M158" i="10"/>
  <c r="P158" i="10" s="1"/>
  <c r="M230" i="10"/>
  <c r="P230" i="10" s="1"/>
  <c r="M21" i="10"/>
  <c r="P21" i="10" s="1"/>
  <c r="M109" i="10"/>
  <c r="P109" i="10" s="1"/>
  <c r="M14" i="10"/>
  <c r="P14" i="10" s="1"/>
  <c r="M151" i="10"/>
  <c r="P151" i="10" s="1"/>
  <c r="M255" i="10"/>
  <c r="P255" i="10" s="1"/>
  <c r="M97" i="10"/>
  <c r="P97" i="10" s="1"/>
  <c r="M217" i="10"/>
  <c r="P217" i="10" s="1"/>
  <c r="M42" i="10"/>
  <c r="P42" i="10" s="1"/>
  <c r="M13" i="10"/>
  <c r="P13" i="10" s="1"/>
  <c r="M189" i="10"/>
  <c r="P189" i="10" s="1"/>
  <c r="M62" i="10"/>
  <c r="P62" i="10" s="1"/>
  <c r="M110" i="10"/>
  <c r="P110" i="10" s="1"/>
  <c r="M190" i="10"/>
  <c r="P190" i="10" s="1"/>
  <c r="M246" i="10"/>
  <c r="P246" i="10" s="1"/>
  <c r="M61" i="10"/>
  <c r="P61" i="10" s="1"/>
  <c r="M197" i="10"/>
  <c r="P197" i="10" s="1"/>
  <c r="M7" i="10"/>
  <c r="P7" i="10" s="1"/>
  <c r="M23" i="10"/>
  <c r="P23" i="10" s="1"/>
  <c r="M103" i="10"/>
  <c r="P103" i="10" s="1"/>
  <c r="M215" i="10"/>
  <c r="P215" i="10" s="1"/>
  <c r="M247" i="10"/>
  <c r="P247" i="10" s="1"/>
  <c r="M152" i="10"/>
  <c r="P152" i="10" s="1"/>
  <c r="M161" i="10"/>
  <c r="P161" i="10" s="1"/>
  <c r="M225" i="10"/>
  <c r="P225" i="10" s="1"/>
  <c r="M96" i="10"/>
  <c r="P96" i="10" s="1"/>
  <c r="M200" i="10"/>
  <c r="P200" i="10" s="1"/>
  <c r="M34" i="10"/>
  <c r="P34" i="10" s="1"/>
  <c r="M237" i="10"/>
  <c r="P237" i="10" s="1"/>
  <c r="M78" i="10"/>
  <c r="P78" i="10" s="1"/>
  <c r="M126" i="10"/>
  <c r="P126" i="10" s="1"/>
  <c r="M142" i="10"/>
  <c r="P142" i="10" s="1"/>
  <c r="M214" i="10"/>
  <c r="P214" i="10" s="1"/>
  <c r="M93" i="10"/>
  <c r="P93" i="10" s="1"/>
  <c r="M39" i="10"/>
  <c r="P39" i="10" s="1"/>
  <c r="M55" i="10"/>
  <c r="P55" i="10" s="1"/>
  <c r="M79" i="10"/>
  <c r="P79" i="10" s="1"/>
  <c r="M231" i="10"/>
  <c r="P231" i="10" s="1"/>
  <c r="M24" i="10"/>
  <c r="P24" i="10" s="1"/>
  <c r="M209" i="10"/>
  <c r="P209" i="10" s="1"/>
  <c r="M257" i="10"/>
  <c r="P257" i="10" s="1"/>
  <c r="M64" i="10"/>
  <c r="P64" i="10" s="1"/>
  <c r="M168" i="10"/>
  <c r="P168" i="10" s="1"/>
  <c r="M113" i="10"/>
  <c r="P113" i="10" s="1"/>
  <c r="M58" i="10"/>
  <c r="P58" i="10" s="1"/>
  <c r="M69" i="10"/>
  <c r="P69" i="10" s="1"/>
  <c r="M205" i="10"/>
  <c r="P205" i="10" s="1"/>
  <c r="M54" i="10"/>
  <c r="P54" i="10" s="1"/>
  <c r="M102" i="10"/>
  <c r="P102" i="10" s="1"/>
  <c r="M118" i="10"/>
  <c r="P118" i="10" s="1"/>
  <c r="M125" i="10"/>
  <c r="P125" i="10" s="1"/>
  <c r="M245" i="10"/>
  <c r="P245" i="10" s="1"/>
  <c r="M15" i="10"/>
  <c r="P15" i="10" s="1"/>
  <c r="M95" i="10"/>
  <c r="P95" i="10" s="1"/>
  <c r="M143" i="10"/>
  <c r="P143" i="10" s="1"/>
  <c r="M167" i="10"/>
  <c r="P167" i="10" s="1"/>
  <c r="M175" i="10"/>
  <c r="P175" i="10" s="1"/>
  <c r="M207" i="10"/>
  <c r="P207" i="10" s="1"/>
  <c r="M53" i="10"/>
  <c r="P53" i="10" s="1"/>
  <c r="M256" i="10"/>
  <c r="P256" i="10" s="1"/>
  <c r="M25" i="10"/>
  <c r="P25" i="10" s="1"/>
  <c r="M249" i="10"/>
  <c r="P249" i="10" s="1"/>
  <c r="M32" i="10"/>
  <c r="P32" i="10" s="1"/>
  <c r="M136" i="10"/>
  <c r="P136" i="10" s="1"/>
  <c r="M50" i="10"/>
  <c r="P50" i="10" s="1"/>
  <c r="M74" i="10"/>
  <c r="P74" i="10" s="1"/>
  <c r="M82" i="10"/>
  <c r="P82" i="10" s="1"/>
  <c r="M106" i="10"/>
  <c r="P106" i="10" s="1"/>
  <c r="M206" i="10"/>
  <c r="P206" i="10" s="1"/>
  <c r="M26" i="10"/>
  <c r="P26" i="10" s="1"/>
  <c r="M146" i="10"/>
  <c r="P146" i="10" s="1"/>
  <c r="M210" i="10"/>
  <c r="P210" i="10" s="1"/>
  <c r="M218" i="10"/>
  <c r="P218" i="10" s="1"/>
  <c r="M242" i="10"/>
  <c r="P242" i="10" s="1"/>
  <c r="M16" i="10"/>
  <c r="P16" i="10" s="1"/>
  <c r="M160" i="10"/>
  <c r="P160" i="10" s="1"/>
  <c r="M192" i="10"/>
  <c r="P192" i="10" s="1"/>
  <c r="M33" i="10"/>
  <c r="P33" i="10" s="1"/>
  <c r="M67" i="10"/>
  <c r="P67" i="10" s="1"/>
  <c r="M115" i="10"/>
  <c r="P115" i="10" s="1"/>
  <c r="M123" i="10"/>
  <c r="P123" i="10" s="1"/>
  <c r="M155" i="10"/>
  <c r="P155" i="10" s="1"/>
  <c r="M219" i="10"/>
  <c r="P219" i="10" s="1"/>
  <c r="M259" i="10"/>
  <c r="P259" i="10" s="1"/>
  <c r="M8" i="10"/>
  <c r="P8" i="10" s="1"/>
  <c r="M144" i="10"/>
  <c r="P144" i="10" s="1"/>
  <c r="M121" i="10"/>
  <c r="P121" i="10" s="1"/>
  <c r="M12" i="10"/>
  <c r="P12" i="10" s="1"/>
  <c r="M172" i="10"/>
  <c r="P172" i="10" s="1"/>
  <c r="M120" i="10"/>
  <c r="P120" i="10" s="1"/>
  <c r="M138" i="10"/>
  <c r="P138" i="10" s="1"/>
  <c r="M59" i="10"/>
  <c r="P59" i="10" s="1"/>
  <c r="M83" i="10"/>
  <c r="P83" i="10" s="1"/>
  <c r="M107" i="10"/>
  <c r="P107" i="10" s="1"/>
  <c r="M251" i="10"/>
  <c r="P251" i="10" s="1"/>
  <c r="M128" i="10"/>
  <c r="P128" i="10" s="1"/>
  <c r="M35" i="10"/>
  <c r="P35" i="10" s="1"/>
  <c r="M51" i="10"/>
  <c r="P51" i="10" s="1"/>
  <c r="M76" i="10"/>
  <c r="P76" i="10" s="1"/>
  <c r="M100" i="10"/>
  <c r="P100" i="10" s="1"/>
  <c r="M140" i="10"/>
  <c r="P140" i="10" s="1"/>
  <c r="M164" i="10"/>
  <c r="P164" i="10" s="1"/>
  <c r="M31" i="10"/>
  <c r="P31" i="10" s="1"/>
  <c r="M71" i="10"/>
  <c r="P71" i="10" s="1"/>
  <c r="M239" i="10"/>
  <c r="P239" i="10" s="1"/>
  <c r="M48" i="10"/>
  <c r="P48" i="10" s="1"/>
  <c r="M18" i="10"/>
  <c r="P18" i="10" s="1"/>
  <c r="M19" i="10"/>
  <c r="P19" i="10" s="1"/>
  <c r="M99" i="10"/>
  <c r="P99" i="10" s="1"/>
  <c r="M139" i="10"/>
  <c r="P139" i="10" s="1"/>
  <c r="M163" i="10"/>
  <c r="P163" i="10" s="1"/>
  <c r="M179" i="10"/>
  <c r="P179" i="10" s="1"/>
  <c r="M243" i="10"/>
  <c r="P243" i="10" s="1"/>
  <c r="M27" i="10"/>
  <c r="P27" i="10" s="1"/>
  <c r="M92" i="10"/>
  <c r="P92" i="10" s="1"/>
  <c r="M156" i="10"/>
  <c r="P156" i="10" s="1"/>
  <c r="M188" i="10"/>
  <c r="P188" i="10" s="1"/>
  <c r="M85" i="10"/>
  <c r="P85" i="10" s="1"/>
  <c r="M81" i="10"/>
  <c r="P81" i="10" s="1"/>
  <c r="M114" i="10"/>
  <c r="P114" i="10" s="1"/>
  <c r="M154" i="10"/>
  <c r="P154" i="10" s="1"/>
  <c r="M162" i="10"/>
  <c r="P162" i="10" s="1"/>
  <c r="M250" i="10"/>
  <c r="P250" i="10" s="1"/>
  <c r="M105" i="10"/>
  <c r="P105" i="10" s="1"/>
  <c r="M177" i="10"/>
  <c r="P177" i="10" s="1"/>
  <c r="M75" i="10"/>
  <c r="P75" i="10" s="1"/>
  <c r="M195" i="10"/>
  <c r="P195" i="10" s="1"/>
  <c r="M203" i="10"/>
  <c r="P203" i="10" s="1"/>
  <c r="M29" i="10"/>
  <c r="P29" i="10" s="1"/>
  <c r="M104" i="10"/>
  <c r="P104" i="10" s="1"/>
  <c r="M41" i="10"/>
  <c r="P41" i="10" s="1"/>
  <c r="M169" i="10"/>
  <c r="P169" i="10" s="1"/>
  <c r="M20" i="10"/>
  <c r="P20" i="10" s="1"/>
  <c r="M52" i="10"/>
  <c r="P52" i="10" s="1"/>
  <c r="M84" i="10"/>
  <c r="P84" i="10" s="1"/>
  <c r="M116" i="10"/>
  <c r="P116" i="10" s="1"/>
  <c r="M148" i="10"/>
  <c r="P148" i="10" s="1"/>
  <c r="M180" i="10"/>
  <c r="P180" i="10" s="1"/>
  <c r="M193" i="10"/>
  <c r="P193" i="10" s="1"/>
  <c r="M122" i="10"/>
  <c r="P122" i="10" s="1"/>
  <c r="M178" i="10"/>
  <c r="P178" i="10" s="1"/>
  <c r="M194" i="10"/>
  <c r="P194" i="10" s="1"/>
  <c r="M91" i="10"/>
  <c r="P91" i="10" s="1"/>
  <c r="M187" i="10"/>
  <c r="P187" i="10" s="1"/>
  <c r="M176" i="10"/>
  <c r="P176" i="10" s="1"/>
  <c r="M153" i="10"/>
  <c r="P153" i="10" s="1"/>
  <c r="M28" i="10"/>
  <c r="P28" i="10" s="1"/>
  <c r="M204" i="10"/>
  <c r="P204" i="10" s="1"/>
  <c r="M73" i="10"/>
  <c r="P73" i="10" s="1"/>
  <c r="M171" i="10"/>
  <c r="P171" i="10" s="1"/>
  <c r="M227" i="10"/>
  <c r="P227" i="10" s="1"/>
  <c r="M212" i="10"/>
  <c r="P212" i="10" s="1"/>
  <c r="M46" i="10"/>
  <c r="P46" i="10" s="1"/>
  <c r="M196" i="10"/>
  <c r="P196" i="10" s="1"/>
  <c r="M223" i="10"/>
  <c r="P223" i="10" s="1"/>
  <c r="M186" i="10"/>
  <c r="P186" i="10" s="1"/>
  <c r="M57" i="10"/>
  <c r="P57" i="10" s="1"/>
  <c r="M252" i="10"/>
  <c r="P252" i="10" s="1"/>
  <c r="M226" i="10"/>
  <c r="P226" i="10" s="1"/>
  <c r="M211" i="10"/>
  <c r="P211" i="10" s="1"/>
  <c r="M129" i="10"/>
  <c r="P129" i="10" s="1"/>
  <c r="M90" i="10"/>
  <c r="P90" i="10" s="1"/>
  <c r="M80" i="10"/>
  <c r="P80" i="10" s="1"/>
  <c r="M248" i="10"/>
  <c r="P248" i="10" s="1"/>
  <c r="M228" i="10"/>
  <c r="P228" i="10" s="1"/>
  <c r="M202" i="10"/>
  <c r="P202" i="10" s="1"/>
  <c r="M235" i="10"/>
  <c r="P235" i="10" s="1"/>
  <c r="M22" i="10"/>
  <c r="P22" i="10" s="1"/>
  <c r="M184" i="10"/>
  <c r="P184" i="10" s="1"/>
  <c r="M98" i="10"/>
  <c r="P98" i="10" s="1"/>
  <c r="M130" i="10"/>
  <c r="P130" i="10" s="1"/>
  <c r="M43" i="10"/>
  <c r="P43" i="10" s="1"/>
  <c r="M17" i="10"/>
  <c r="P17" i="10" s="1"/>
  <c r="M60" i="10"/>
  <c r="P60" i="10" s="1"/>
  <c r="M108" i="10"/>
  <c r="P108" i="10" s="1"/>
  <c r="M244" i="10"/>
  <c r="P244" i="10" s="1"/>
  <c r="M11" i="10"/>
  <c r="P11" i="10" s="1"/>
  <c r="M47" i="10"/>
  <c r="P47" i="10" s="1"/>
  <c r="M88" i="10"/>
  <c r="P88" i="10" s="1"/>
  <c r="M170" i="10"/>
  <c r="P170" i="10" s="1"/>
  <c r="M216" i="10"/>
  <c r="P216" i="10" s="1"/>
  <c r="M147" i="10"/>
  <c r="P147" i="10" s="1"/>
  <c r="M72" i="10"/>
  <c r="P72" i="10" s="1"/>
  <c r="M240" i="10"/>
  <c r="P240" i="10" s="1"/>
  <c r="M10" i="10"/>
  <c r="P10" i="10" s="1"/>
  <c r="M220" i="10"/>
  <c r="P220" i="10" s="1"/>
  <c r="M131" i="10"/>
  <c r="P131" i="10" s="1"/>
  <c r="M40" i="10"/>
  <c r="P40" i="10" s="1"/>
  <c r="M89" i="10"/>
  <c r="P89" i="10" s="1"/>
  <c r="M68" i="10"/>
  <c r="P68" i="10" s="1"/>
  <c r="M36" i="10"/>
  <c r="P36" i="10" s="1"/>
  <c r="M70" i="10"/>
  <c r="P70" i="10" s="1"/>
  <c r="M37" i="10"/>
  <c r="P37" i="10" s="1"/>
  <c r="M112" i="10"/>
  <c r="P112" i="10" s="1"/>
  <c r="M137" i="10"/>
  <c r="P137" i="10" s="1"/>
  <c r="M44" i="10"/>
  <c r="P44" i="10" s="1"/>
  <c r="M132" i="10"/>
  <c r="P132" i="10" s="1"/>
  <c r="M236" i="10"/>
  <c r="P236" i="10" s="1"/>
  <c r="M101" i="10"/>
  <c r="P101" i="10" s="1"/>
  <c r="M111" i="10"/>
  <c r="P111" i="10" s="1"/>
  <c r="M234" i="10"/>
  <c r="P234" i="10" s="1"/>
  <c r="M208" i="10"/>
  <c r="P208" i="10" s="1"/>
  <c r="M124" i="10"/>
  <c r="P124" i="10" s="1"/>
  <c r="M258" i="10"/>
  <c r="P258" i="10" s="1"/>
  <c r="M1362" i="10"/>
  <c r="P1362" i="10" s="1"/>
  <c r="M1098" i="10"/>
  <c r="P1098" i="10" s="1"/>
  <c r="M1090" i="10"/>
  <c r="P1090" i="10" s="1"/>
  <c r="M1042" i="10"/>
  <c r="P1042" i="10" s="1"/>
  <c r="M946" i="10"/>
  <c r="P946" i="10" s="1"/>
  <c r="M866" i="10"/>
  <c r="P866" i="10" s="1"/>
  <c r="M850" i="10"/>
  <c r="P850" i="10" s="1"/>
  <c r="M658" i="10"/>
  <c r="P658" i="10" s="1"/>
  <c r="M490" i="10"/>
  <c r="P490" i="10" s="1"/>
  <c r="M1394" i="10"/>
  <c r="P1394" i="10" s="1"/>
  <c r="M1370" i="10"/>
  <c r="P1370" i="10" s="1"/>
  <c r="M1274" i="10"/>
  <c r="P1274" i="10" s="1"/>
  <c r="M1226" i="10"/>
  <c r="P1226" i="10" s="1"/>
  <c r="M1178" i="10"/>
  <c r="P1178" i="10" s="1"/>
  <c r="M1170" i="10"/>
  <c r="P1170" i="10" s="1"/>
  <c r="M1106" i="10"/>
  <c r="P1106" i="10" s="1"/>
  <c r="M1066" i="10"/>
  <c r="P1066" i="10" s="1"/>
  <c r="M1034" i="10"/>
  <c r="P1034" i="10" s="1"/>
  <c r="M1002" i="10"/>
  <c r="P1002" i="10" s="1"/>
  <c r="M650" i="10"/>
  <c r="P650" i="10" s="1"/>
  <c r="M634" i="10"/>
  <c r="P634" i="10" s="1"/>
  <c r="M570" i="10"/>
  <c r="P570" i="10" s="1"/>
  <c r="M522" i="10"/>
  <c r="P522" i="10" s="1"/>
  <c r="M474" i="10"/>
  <c r="P474" i="10" s="1"/>
  <c r="M1330" i="10"/>
  <c r="P1330" i="10" s="1"/>
  <c r="M1298" i="10"/>
  <c r="P1298" i="10" s="1"/>
  <c r="M1258" i="10"/>
  <c r="P1258" i="10" s="1"/>
  <c r="M1194" i="10"/>
  <c r="P1194" i="10" s="1"/>
  <c r="M1130" i="10"/>
  <c r="P1130" i="10" s="1"/>
  <c r="M1082" i="10"/>
  <c r="P1082" i="10" s="1"/>
  <c r="M874" i="10"/>
  <c r="P874" i="10" s="1"/>
  <c r="M786" i="10"/>
  <c r="P786" i="10" s="1"/>
  <c r="M698" i="10"/>
  <c r="P698" i="10" s="1"/>
  <c r="M666" i="10"/>
  <c r="P666" i="10" s="1"/>
  <c r="M594" i="10"/>
  <c r="P594" i="10" s="1"/>
  <c r="M586" i="10"/>
  <c r="P586" i="10" s="1"/>
  <c r="M562" i="10"/>
  <c r="P562" i="10" s="1"/>
  <c r="M1402" i="10"/>
  <c r="P1402" i="10" s="1"/>
  <c r="M1282" i="10"/>
  <c r="P1282" i="10" s="1"/>
  <c r="M1122" i="10"/>
  <c r="P1122" i="10" s="1"/>
  <c r="M1074" i="10"/>
  <c r="P1074" i="10" s="1"/>
  <c r="M978" i="10"/>
  <c r="P978" i="10" s="1"/>
  <c r="M962" i="10"/>
  <c r="P962" i="10" s="1"/>
  <c r="M914" i="10"/>
  <c r="P914" i="10" s="1"/>
  <c r="M898" i="10"/>
  <c r="P898" i="10" s="1"/>
  <c r="M818" i="10"/>
  <c r="P818" i="10" s="1"/>
  <c r="M754" i="10"/>
  <c r="P754" i="10" s="1"/>
  <c r="M722" i="10"/>
  <c r="P722" i="10" s="1"/>
  <c r="M706" i="10"/>
  <c r="P706" i="10" s="1"/>
  <c r="M690" i="10"/>
  <c r="P690" i="10" s="1"/>
  <c r="M626" i="10"/>
  <c r="P626" i="10" s="1"/>
  <c r="M530" i="10"/>
  <c r="P530" i="10" s="1"/>
  <c r="M514" i="10"/>
  <c r="P514" i="10" s="1"/>
  <c r="M498" i="10"/>
  <c r="P498" i="10" s="1"/>
  <c r="M482" i="10"/>
  <c r="P482" i="10" s="1"/>
  <c r="M1386" i="10"/>
  <c r="P1386" i="10" s="1"/>
  <c r="M1322" i="10"/>
  <c r="P1322" i="10" s="1"/>
  <c r="M1234" i="10"/>
  <c r="P1234" i="10" s="1"/>
  <c r="M1162" i="10"/>
  <c r="P1162" i="10" s="1"/>
  <c r="M802" i="10"/>
  <c r="P802" i="10" s="1"/>
  <c r="M778" i="10"/>
  <c r="P778" i="10" s="1"/>
  <c r="M770" i="10"/>
  <c r="P770" i="10" s="1"/>
  <c r="M746" i="10"/>
  <c r="P746" i="10" s="1"/>
  <c r="M738" i="10"/>
  <c r="P738" i="10" s="1"/>
  <c r="M618" i="10"/>
  <c r="P618" i="10" s="1"/>
  <c r="M554" i="10"/>
  <c r="P554" i="10" s="1"/>
  <c r="M546" i="10"/>
  <c r="P546" i="10" s="1"/>
  <c r="M938" i="10"/>
  <c r="P938" i="10" s="1"/>
  <c r="M858" i="10"/>
  <c r="P858" i="10" s="1"/>
  <c r="M730" i="10"/>
  <c r="P730" i="10" s="1"/>
  <c r="M1411" i="10"/>
  <c r="P1411" i="10" s="1"/>
  <c r="M1427" i="10"/>
  <c r="P1427" i="10" s="1"/>
  <c r="M1323" i="10"/>
  <c r="P1323" i="10" s="1"/>
  <c r="M513" i="10"/>
  <c r="P513" i="10" s="1"/>
  <c r="M1507" i="10"/>
  <c r="P1507" i="10" s="1"/>
  <c r="M1434" i="10"/>
  <c r="P1434" i="10" s="1"/>
  <c r="M1353" i="10"/>
  <c r="P1353" i="10" s="1"/>
  <c r="M1057" i="10"/>
  <c r="P1057" i="10" s="1"/>
  <c r="M753" i="10"/>
  <c r="P753" i="10" s="1"/>
  <c r="M1355" i="10"/>
  <c r="P1355" i="10" s="1"/>
  <c r="M1267" i="10"/>
  <c r="P1267" i="10" s="1"/>
  <c r="M571" i="10"/>
  <c r="P571" i="10" s="1"/>
  <c r="M539" i="10"/>
  <c r="P539" i="10" s="1"/>
  <c r="M435" i="10"/>
  <c r="P435" i="10" s="1"/>
  <c r="M1337" i="10"/>
  <c r="P1337" i="10" s="1"/>
  <c r="M1185" i="10"/>
  <c r="P1185" i="10" s="1"/>
  <c r="M1145" i="10"/>
  <c r="P1145" i="10" s="1"/>
  <c r="M1065" i="10"/>
  <c r="P1065" i="10" s="1"/>
  <c r="M729" i="10"/>
  <c r="P729" i="10" s="1"/>
  <c r="M1264" i="10"/>
  <c r="P1264" i="10" s="1"/>
  <c r="M1445" i="10"/>
  <c r="P1445" i="10" s="1"/>
  <c r="M1484" i="10"/>
  <c r="P1484" i="10" s="1"/>
  <c r="M1391" i="10"/>
  <c r="P1391" i="10" s="1"/>
  <c r="M1378" i="10"/>
  <c r="P1378" i="10" s="1"/>
  <c r="M1346" i="10"/>
  <c r="P1346" i="10" s="1"/>
  <c r="M1250" i="10"/>
  <c r="P1250" i="10" s="1"/>
  <c r="M986" i="10"/>
  <c r="P986" i="10" s="1"/>
  <c r="M890" i="10"/>
  <c r="P890" i="10" s="1"/>
  <c r="M834" i="10"/>
  <c r="P834" i="10" s="1"/>
  <c r="M1419" i="10"/>
  <c r="P1419" i="10" s="1"/>
  <c r="M1435" i="10"/>
  <c r="P1435" i="10" s="1"/>
  <c r="M1506" i="10"/>
  <c r="P1506" i="10" s="1"/>
  <c r="M739" i="10"/>
  <c r="P739" i="10" s="1"/>
  <c r="M547" i="10"/>
  <c r="P547" i="10" s="1"/>
  <c r="M491" i="10"/>
  <c r="P491" i="10" s="1"/>
  <c r="M1153" i="10"/>
  <c r="P1153" i="10" s="1"/>
  <c r="M1049" i="10"/>
  <c r="P1049" i="10" s="1"/>
  <c r="M881" i="10"/>
  <c r="P881" i="10" s="1"/>
  <c r="M609" i="10"/>
  <c r="P609" i="10" s="1"/>
  <c r="M1187" i="10"/>
  <c r="P1187" i="10" s="1"/>
  <c r="M979" i="10"/>
  <c r="P979" i="10" s="1"/>
  <c r="M483" i="10"/>
  <c r="P483" i="10" s="1"/>
  <c r="M443" i="10"/>
  <c r="P443" i="10" s="1"/>
  <c r="M1137" i="10"/>
  <c r="P1137" i="10" s="1"/>
  <c r="M1428" i="10"/>
  <c r="P1428" i="10" s="1"/>
  <c r="M728" i="10"/>
  <c r="P728" i="10" s="1"/>
  <c r="M1227" i="10"/>
  <c r="P1227" i="10" s="1"/>
  <c r="M971" i="10"/>
  <c r="P971" i="10" s="1"/>
  <c r="M891" i="10"/>
  <c r="P891" i="10" s="1"/>
  <c r="M811" i="10"/>
  <c r="P811" i="10" s="1"/>
  <c r="M1377" i="10"/>
  <c r="P1377" i="10" s="1"/>
  <c r="M961" i="10"/>
  <c r="P961" i="10" s="1"/>
  <c r="M889" i="10"/>
  <c r="P889" i="10" s="1"/>
  <c r="M809" i="10"/>
  <c r="P809" i="10" s="1"/>
  <c r="M1312" i="10"/>
  <c r="P1312" i="10" s="1"/>
  <c r="M1232" i="10"/>
  <c r="P1232" i="10" s="1"/>
  <c r="M1200" i="10"/>
  <c r="P1200" i="10" s="1"/>
  <c r="M1016" i="10"/>
  <c r="P1016" i="10" s="1"/>
  <c r="M936" i="10"/>
  <c r="P936" i="10" s="1"/>
  <c r="M776" i="10"/>
  <c r="P776" i="10" s="1"/>
  <c r="M648" i="10"/>
  <c r="P648" i="10" s="1"/>
  <c r="M576" i="10"/>
  <c r="P576" i="10" s="1"/>
  <c r="M1508" i="10"/>
  <c r="P1508" i="10" s="1"/>
  <c r="M1383" i="10"/>
  <c r="P1383" i="10" s="1"/>
  <c r="M1367" i="10"/>
  <c r="P1367" i="10" s="1"/>
  <c r="M1306" i="10"/>
  <c r="P1306" i="10" s="1"/>
  <c r="M610" i="10"/>
  <c r="P610" i="10" s="1"/>
  <c r="M466" i="10"/>
  <c r="P466" i="10" s="1"/>
  <c r="M1451" i="10"/>
  <c r="P1451" i="10" s="1"/>
  <c r="M1467" i="10"/>
  <c r="P1467" i="10" s="1"/>
  <c r="M1089" i="10"/>
  <c r="P1089" i="10" s="1"/>
  <c r="M969" i="10"/>
  <c r="P969" i="10" s="1"/>
  <c r="M841" i="10"/>
  <c r="P841" i="10" s="1"/>
  <c r="M801" i="10"/>
  <c r="P801" i="10" s="1"/>
  <c r="M761" i="10"/>
  <c r="P761" i="10" s="1"/>
  <c r="M641" i="10"/>
  <c r="P641" i="10" s="1"/>
  <c r="M545" i="10"/>
  <c r="P545" i="10" s="1"/>
  <c r="M1243" i="10"/>
  <c r="P1243" i="10" s="1"/>
  <c r="M1075" i="10"/>
  <c r="P1075" i="10" s="1"/>
  <c r="M675" i="10"/>
  <c r="P675" i="10" s="1"/>
  <c r="M1097" i="10"/>
  <c r="P1097" i="10" s="1"/>
  <c r="M673" i="10"/>
  <c r="P673" i="10" s="1"/>
  <c r="M601" i="10"/>
  <c r="P601" i="10" s="1"/>
  <c r="M505" i="10"/>
  <c r="P505" i="10" s="1"/>
  <c r="M1460" i="10"/>
  <c r="P1460" i="10" s="1"/>
  <c r="M1256" i="10"/>
  <c r="P1256" i="10" s="1"/>
  <c r="M1339" i="10"/>
  <c r="P1339" i="10" s="1"/>
  <c r="M659" i="10"/>
  <c r="P659" i="10" s="1"/>
  <c r="M611" i="10"/>
  <c r="P611" i="10" s="1"/>
  <c r="M1025" i="10"/>
  <c r="P1025" i="10" s="1"/>
  <c r="M1224" i="10"/>
  <c r="P1224" i="10" s="1"/>
  <c r="M1040" i="10"/>
  <c r="P1040" i="10" s="1"/>
  <c r="M992" i="10"/>
  <c r="P992" i="10" s="1"/>
  <c r="M944" i="10"/>
  <c r="P944" i="10" s="1"/>
  <c r="M1461" i="10"/>
  <c r="P1461" i="10" s="1"/>
  <c r="M1476" i="10"/>
  <c r="P1476" i="10" s="1"/>
  <c r="M1399" i="10"/>
  <c r="P1399" i="10" s="1"/>
  <c r="M1146" i="10"/>
  <c r="P1146" i="10" s="1"/>
  <c r="M1050" i="10"/>
  <c r="P1050" i="10" s="1"/>
  <c r="M1018" i="10"/>
  <c r="P1018" i="10" s="1"/>
  <c r="M994" i="10"/>
  <c r="P994" i="10" s="1"/>
  <c r="M954" i="10"/>
  <c r="P954" i="10" s="1"/>
  <c r="M922" i="10"/>
  <c r="P922" i="10" s="1"/>
  <c r="M842" i="10"/>
  <c r="P842" i="10" s="1"/>
  <c r="M810" i="10"/>
  <c r="P810" i="10" s="1"/>
  <c r="M762" i="10"/>
  <c r="P762" i="10" s="1"/>
  <c r="M458" i="10"/>
  <c r="P458" i="10" s="1"/>
  <c r="M1474" i="10"/>
  <c r="P1474" i="10" s="1"/>
  <c r="M1363" i="10"/>
  <c r="P1363" i="10" s="1"/>
  <c r="M939" i="10"/>
  <c r="P939" i="10" s="1"/>
  <c r="M1345" i="10"/>
  <c r="P1345" i="10" s="1"/>
  <c r="M929" i="10"/>
  <c r="P929" i="10" s="1"/>
  <c r="M681" i="10"/>
  <c r="P681" i="10" s="1"/>
  <c r="M1452" i="10"/>
  <c r="P1452" i="10" s="1"/>
  <c r="M1147" i="10"/>
  <c r="P1147" i="10" s="1"/>
  <c r="M827" i="10"/>
  <c r="P827" i="10" s="1"/>
  <c r="M1473" i="10"/>
  <c r="P1473" i="10" s="1"/>
  <c r="M1393" i="10"/>
  <c r="P1393" i="10" s="1"/>
  <c r="M1193" i="10"/>
  <c r="P1193" i="10" s="1"/>
  <c r="M977" i="10"/>
  <c r="P977" i="10" s="1"/>
  <c r="M793" i="10"/>
  <c r="P793" i="10" s="1"/>
  <c r="M649" i="10"/>
  <c r="P649" i="10" s="1"/>
  <c r="M1115" i="10"/>
  <c r="P1115" i="10" s="1"/>
  <c r="M763" i="10"/>
  <c r="P763" i="10" s="1"/>
  <c r="M1442" i="10"/>
  <c r="P1442" i="10" s="1"/>
  <c r="M913" i="10"/>
  <c r="P913" i="10" s="1"/>
  <c r="M689" i="10"/>
  <c r="P689" i="10" s="1"/>
  <c r="M617" i="10"/>
  <c r="P617" i="10" s="1"/>
  <c r="M1368" i="10"/>
  <c r="P1368" i="10" s="1"/>
  <c r="M1096" i="10"/>
  <c r="P1096" i="10" s="1"/>
  <c r="M712" i="10"/>
  <c r="P712" i="10" s="1"/>
  <c r="M1375" i="10"/>
  <c r="P1375" i="10" s="1"/>
  <c r="M1290" i="10"/>
  <c r="P1290" i="10" s="1"/>
  <c r="M1202" i="10"/>
  <c r="P1202" i="10" s="1"/>
  <c r="M1114" i="10"/>
  <c r="P1114" i="10" s="1"/>
  <c r="M1058" i="10"/>
  <c r="P1058" i="10" s="1"/>
  <c r="M906" i="10"/>
  <c r="P906" i="10" s="1"/>
  <c r="M714" i="10"/>
  <c r="P714" i="10" s="1"/>
  <c r="M674" i="10"/>
  <c r="P674" i="10" s="1"/>
  <c r="M450" i="10"/>
  <c r="P450" i="10" s="1"/>
  <c r="M1443" i="10"/>
  <c r="P1443" i="10" s="1"/>
  <c r="M1459" i="10"/>
  <c r="P1459" i="10" s="1"/>
  <c r="M1490" i="10"/>
  <c r="P1490" i="10" s="1"/>
  <c r="M1522" i="10"/>
  <c r="P1522" i="10" s="1"/>
  <c r="M1466" i="10"/>
  <c r="P1466" i="10" s="1"/>
  <c r="M1249" i="10"/>
  <c r="P1249" i="10" s="1"/>
  <c r="M1201" i="10"/>
  <c r="P1201" i="10" s="1"/>
  <c r="M721" i="10"/>
  <c r="P721" i="10" s="1"/>
  <c r="M779" i="10"/>
  <c r="P779" i="10" s="1"/>
  <c r="M723" i="10"/>
  <c r="P723" i="10" s="1"/>
  <c r="M635" i="10"/>
  <c r="P635" i="10" s="1"/>
  <c r="M579" i="10"/>
  <c r="P579" i="10" s="1"/>
  <c r="M531" i="10"/>
  <c r="P531" i="10" s="1"/>
  <c r="M873" i="10"/>
  <c r="P873" i="10" s="1"/>
  <c r="M713" i="10"/>
  <c r="P713" i="10" s="1"/>
  <c r="M1283" i="10"/>
  <c r="P1283" i="10" s="1"/>
  <c r="M1067" i="10"/>
  <c r="P1067" i="10" s="1"/>
  <c r="M1019" i="10"/>
  <c r="P1019" i="10" s="1"/>
  <c r="M691" i="10"/>
  <c r="P691" i="10" s="1"/>
  <c r="M475" i="10"/>
  <c r="P475" i="10" s="1"/>
  <c r="M985" i="10"/>
  <c r="P985" i="10" s="1"/>
  <c r="M1483" i="10"/>
  <c r="P1483" i="10" s="1"/>
  <c r="M1376" i="10"/>
  <c r="P1376" i="10" s="1"/>
  <c r="M1072" i="10"/>
  <c r="P1072" i="10" s="1"/>
  <c r="M912" i="10"/>
  <c r="P912" i="10" s="1"/>
  <c r="M840" i="10"/>
  <c r="P840" i="10" s="1"/>
  <c r="M816" i="10"/>
  <c r="P816" i="10" s="1"/>
  <c r="M808" i="10"/>
  <c r="P808" i="10" s="1"/>
  <c r="M552" i="10"/>
  <c r="P552" i="10" s="1"/>
  <c r="M472" i="10"/>
  <c r="P472" i="10" s="1"/>
  <c r="M448" i="10"/>
  <c r="P448" i="10" s="1"/>
  <c r="M1429" i="10"/>
  <c r="P1429" i="10" s="1"/>
  <c r="M1524" i="10"/>
  <c r="P1524" i="10" s="1"/>
  <c r="M1359" i="10"/>
  <c r="P1359" i="10" s="1"/>
  <c r="M1210" i="10"/>
  <c r="P1210" i="10" s="1"/>
  <c r="M1010" i="10"/>
  <c r="P1010" i="10" s="1"/>
  <c r="M826" i="10"/>
  <c r="P826" i="10" s="1"/>
  <c r="M578" i="10"/>
  <c r="P578" i="10" s="1"/>
  <c r="M835" i="10"/>
  <c r="P835" i="10" s="1"/>
  <c r="M1297" i="10"/>
  <c r="P1297" i="10" s="1"/>
  <c r="M449" i="10"/>
  <c r="P449" i="10" s="1"/>
  <c r="M537" i="10"/>
  <c r="P537" i="10" s="1"/>
  <c r="M1384" i="10"/>
  <c r="P1384" i="10" s="1"/>
  <c r="M1489" i="10"/>
  <c r="P1489" i="10" s="1"/>
  <c r="M1217" i="10"/>
  <c r="P1217" i="10" s="1"/>
  <c r="M1336" i="10"/>
  <c r="P1336" i="10" s="1"/>
  <c r="M968" i="10"/>
  <c r="P968" i="10" s="1"/>
  <c r="M600" i="10"/>
  <c r="P600" i="10" s="1"/>
  <c r="M1295" i="10"/>
  <c r="P1295" i="10" s="1"/>
  <c r="M1231" i="10"/>
  <c r="P1231" i="10" s="1"/>
  <c r="M1215" i="10"/>
  <c r="P1215" i="10" s="1"/>
  <c r="M1063" i="10"/>
  <c r="P1063" i="10" s="1"/>
  <c r="M1039" i="10"/>
  <c r="P1039" i="10" s="1"/>
  <c r="M991" i="10"/>
  <c r="P991" i="10" s="1"/>
  <c r="M975" i="10"/>
  <c r="P975" i="10" s="1"/>
  <c r="M871" i="10"/>
  <c r="P871" i="10" s="1"/>
  <c r="M1138" i="10"/>
  <c r="P1138" i="10" s="1"/>
  <c r="M602" i="10"/>
  <c r="P602" i="10" s="1"/>
  <c r="M1123" i="10"/>
  <c r="P1123" i="10" s="1"/>
  <c r="M683" i="10"/>
  <c r="P683" i="10" s="1"/>
  <c r="M577" i="10"/>
  <c r="P577" i="10" s="1"/>
  <c r="M1241" i="10"/>
  <c r="P1241" i="10" s="1"/>
  <c r="M1299" i="10"/>
  <c r="P1299" i="10" s="1"/>
  <c r="M931" i="10"/>
  <c r="P931" i="10" s="1"/>
  <c r="M515" i="10"/>
  <c r="P515" i="10" s="1"/>
  <c r="M1305" i="10"/>
  <c r="P1305" i="10" s="1"/>
  <c r="M1113" i="10"/>
  <c r="P1113" i="10" s="1"/>
  <c r="M769" i="10"/>
  <c r="P769" i="10" s="1"/>
  <c r="M1160" i="10"/>
  <c r="P1160" i="10" s="1"/>
  <c r="M1120" i="10"/>
  <c r="P1120" i="10" s="1"/>
  <c r="M1048" i="10"/>
  <c r="P1048" i="10" s="1"/>
  <c r="M432" i="10"/>
  <c r="P432" i="10" s="1"/>
  <c r="M1437" i="10"/>
  <c r="P1437" i="10" s="1"/>
  <c r="M1516" i="10"/>
  <c r="P1516" i="10" s="1"/>
  <c r="M1343" i="10"/>
  <c r="P1343" i="10" s="1"/>
  <c r="M1191" i="10"/>
  <c r="P1191" i="10" s="1"/>
  <c r="M1127" i="10"/>
  <c r="P1127" i="10" s="1"/>
  <c r="M1023" i="10"/>
  <c r="P1023" i="10" s="1"/>
  <c r="M999" i="10"/>
  <c r="P999" i="10" s="1"/>
  <c r="M903" i="10"/>
  <c r="P903" i="10" s="1"/>
  <c r="M1026" i="10"/>
  <c r="P1026" i="10" s="1"/>
  <c r="M970" i="10"/>
  <c r="P970" i="10" s="1"/>
  <c r="M587" i="10"/>
  <c r="P587" i="10" s="1"/>
  <c r="M1426" i="10"/>
  <c r="P1426" i="10" s="1"/>
  <c r="M1385" i="10"/>
  <c r="P1385" i="10" s="1"/>
  <c r="M1027" i="10"/>
  <c r="P1027" i="10" s="1"/>
  <c r="M921" i="10"/>
  <c r="P921" i="10" s="1"/>
  <c r="M441" i="10"/>
  <c r="P441" i="10" s="1"/>
  <c r="M864" i="10"/>
  <c r="P864" i="10" s="1"/>
  <c r="M1500" i="10"/>
  <c r="P1500" i="10" s="1"/>
  <c r="M1351" i="10"/>
  <c r="P1351" i="10" s="1"/>
  <c r="M1095" i="10"/>
  <c r="P1095" i="10" s="1"/>
  <c r="M1031" i="10"/>
  <c r="P1031" i="10" s="1"/>
  <c r="M967" i="10"/>
  <c r="P967" i="10" s="1"/>
  <c r="M879" i="10"/>
  <c r="P879" i="10" s="1"/>
  <c r="M1242" i="10"/>
  <c r="P1242" i="10" s="1"/>
  <c r="M1218" i="10"/>
  <c r="P1218" i="10" s="1"/>
  <c r="M1154" i="10"/>
  <c r="P1154" i="10" s="1"/>
  <c r="M538" i="10"/>
  <c r="P538" i="10" s="1"/>
  <c r="M442" i="10"/>
  <c r="P442" i="10" s="1"/>
  <c r="M1043" i="10"/>
  <c r="P1043" i="10" s="1"/>
  <c r="M481" i="10"/>
  <c r="P481" i="10" s="1"/>
  <c r="M883" i="10"/>
  <c r="P883" i="10" s="1"/>
  <c r="M1289" i="10"/>
  <c r="P1289" i="10" s="1"/>
  <c r="M1009" i="10"/>
  <c r="P1009" i="10" s="1"/>
  <c r="M569" i="10"/>
  <c r="P569" i="10" s="1"/>
  <c r="M1251" i="10"/>
  <c r="P1251" i="10" s="1"/>
  <c r="M731" i="10"/>
  <c r="P731" i="10" s="1"/>
  <c r="M632" i="10"/>
  <c r="P632" i="10" s="1"/>
  <c r="M528" i="10"/>
  <c r="P528" i="10" s="1"/>
  <c r="M1263" i="10"/>
  <c r="P1263" i="10" s="1"/>
  <c r="M1255" i="10"/>
  <c r="P1255" i="10" s="1"/>
  <c r="M1167" i="10"/>
  <c r="P1167" i="10" s="1"/>
  <c r="M1159" i="10"/>
  <c r="P1159" i="10" s="1"/>
  <c r="M1111" i="10"/>
  <c r="P1111" i="10" s="1"/>
  <c r="M1071" i="10"/>
  <c r="P1071" i="10" s="1"/>
  <c r="M935" i="10"/>
  <c r="P935" i="10" s="1"/>
  <c r="M1314" i="10"/>
  <c r="P1314" i="10" s="1"/>
  <c r="M794" i="10"/>
  <c r="P794" i="10" s="1"/>
  <c r="M875" i="10"/>
  <c r="P875" i="10" s="1"/>
  <c r="M787" i="10"/>
  <c r="P787" i="10" s="1"/>
  <c r="M451" i="10"/>
  <c r="P451" i="10" s="1"/>
  <c r="M1521" i="10"/>
  <c r="P1521" i="10" s="1"/>
  <c r="M1515" i="10"/>
  <c r="P1515" i="10" s="1"/>
  <c r="M1379" i="10"/>
  <c r="P1379" i="10" s="1"/>
  <c r="M888" i="10"/>
  <c r="P888" i="10" s="1"/>
  <c r="M1335" i="10"/>
  <c r="P1335" i="10" s="1"/>
  <c r="M1327" i="10"/>
  <c r="P1327" i="10" s="1"/>
  <c r="M1279" i="10"/>
  <c r="P1279" i="10" s="1"/>
  <c r="M1199" i="10"/>
  <c r="P1199" i="10" s="1"/>
  <c r="M1183" i="10"/>
  <c r="P1183" i="10" s="1"/>
  <c r="M1151" i="10"/>
  <c r="P1151" i="10" s="1"/>
  <c r="M1135" i="10"/>
  <c r="P1135" i="10" s="1"/>
  <c r="M959" i="10"/>
  <c r="P959" i="10" s="1"/>
  <c r="M951" i="10"/>
  <c r="P951" i="10" s="1"/>
  <c r="M1186" i="10"/>
  <c r="P1186" i="10" s="1"/>
  <c r="M642" i="10"/>
  <c r="P642" i="10" s="1"/>
  <c r="M1482" i="10"/>
  <c r="P1482" i="10" s="1"/>
  <c r="M859" i="10"/>
  <c r="P859" i="10" s="1"/>
  <c r="M1288" i="10"/>
  <c r="P1288" i="10" s="1"/>
  <c r="M1247" i="10"/>
  <c r="P1247" i="10" s="1"/>
  <c r="M1143" i="10"/>
  <c r="P1143" i="10" s="1"/>
  <c r="M1103" i="10"/>
  <c r="P1103" i="10" s="1"/>
  <c r="M1015" i="10"/>
  <c r="P1015" i="10" s="1"/>
  <c r="M735" i="10"/>
  <c r="P735" i="10" s="1"/>
  <c r="M695" i="10"/>
  <c r="P695" i="10" s="1"/>
  <c r="M543" i="10"/>
  <c r="P543" i="10" s="1"/>
  <c r="M527" i="10"/>
  <c r="P527" i="10" s="1"/>
  <c r="M511" i="10"/>
  <c r="P511" i="10" s="1"/>
  <c r="M503" i="10"/>
  <c r="P503" i="10" s="1"/>
  <c r="M479" i="10"/>
  <c r="P479" i="10" s="1"/>
  <c r="M439" i="10"/>
  <c r="P439" i="10" s="1"/>
  <c r="M963" i="10"/>
  <c r="P963" i="10" s="1"/>
  <c r="M715" i="10"/>
  <c r="P715" i="10" s="1"/>
  <c r="M1161" i="10"/>
  <c r="P1161" i="10" s="1"/>
  <c r="M843" i="10"/>
  <c r="P843" i="10" s="1"/>
  <c r="M795" i="10"/>
  <c r="P795" i="10" s="1"/>
  <c r="M467" i="10"/>
  <c r="P467" i="10" s="1"/>
  <c r="M1458" i="10"/>
  <c r="P1458" i="10" s="1"/>
  <c r="M1369" i="10"/>
  <c r="P1369" i="10" s="1"/>
  <c r="M1436" i="10"/>
  <c r="P1436" i="10" s="1"/>
  <c r="M1523" i="10"/>
  <c r="P1523" i="10" s="1"/>
  <c r="M1208" i="10"/>
  <c r="P1208" i="10" s="1"/>
  <c r="M1000" i="10"/>
  <c r="P1000" i="10" s="1"/>
  <c r="M960" i="10"/>
  <c r="P960" i="10" s="1"/>
  <c r="M792" i="10"/>
  <c r="P792" i="10" s="1"/>
  <c r="M480" i="10"/>
  <c r="P480" i="10" s="1"/>
  <c r="M1390" i="10"/>
  <c r="P1390" i="10" s="1"/>
  <c r="M1286" i="10"/>
  <c r="P1286" i="10" s="1"/>
  <c r="M1230" i="10"/>
  <c r="P1230" i="10" s="1"/>
  <c r="M1303" i="10"/>
  <c r="P1303" i="10" s="1"/>
  <c r="M1223" i="10"/>
  <c r="P1223" i="10" s="1"/>
  <c r="M1079" i="10"/>
  <c r="P1079" i="10" s="1"/>
  <c r="M791" i="10"/>
  <c r="P791" i="10" s="1"/>
  <c r="M783" i="10"/>
  <c r="P783" i="10" s="1"/>
  <c r="M759" i="10"/>
  <c r="P759" i="10" s="1"/>
  <c r="M671" i="10"/>
  <c r="P671" i="10" s="1"/>
  <c r="M623" i="10"/>
  <c r="P623" i="10" s="1"/>
  <c r="M591" i="10"/>
  <c r="P591" i="10" s="1"/>
  <c r="M559" i="10"/>
  <c r="P559" i="10" s="1"/>
  <c r="M1430" i="10"/>
  <c r="P1430" i="10" s="1"/>
  <c r="M1517" i="10"/>
  <c r="P1517" i="10" s="1"/>
  <c r="M1139" i="10"/>
  <c r="P1139" i="10" s="1"/>
  <c r="M771" i="10"/>
  <c r="P771" i="10" s="1"/>
  <c r="M1209" i="10"/>
  <c r="P1209" i="10" s="1"/>
  <c r="M555" i="10"/>
  <c r="P555" i="10" s="1"/>
  <c r="M1266" i="10"/>
  <c r="P1266" i="10" s="1"/>
  <c r="M682" i="10"/>
  <c r="P682" i="10" s="1"/>
  <c r="M434" i="10"/>
  <c r="P434" i="10" s="1"/>
  <c r="M833" i="10"/>
  <c r="P833" i="10" s="1"/>
  <c r="M473" i="10"/>
  <c r="P473" i="10" s="1"/>
  <c r="M1403" i="10"/>
  <c r="P1403" i="10" s="1"/>
  <c r="M1319" i="10"/>
  <c r="P1319" i="10" s="1"/>
  <c r="M1047" i="10"/>
  <c r="P1047" i="10" s="1"/>
  <c r="M919" i="10"/>
  <c r="P919" i="10" s="1"/>
  <c r="M855" i="10"/>
  <c r="P855" i="10" s="1"/>
  <c r="M839" i="10"/>
  <c r="P839" i="10" s="1"/>
  <c r="M767" i="10"/>
  <c r="P767" i="10" s="1"/>
  <c r="M599" i="10"/>
  <c r="P599" i="10" s="1"/>
  <c r="M575" i="10"/>
  <c r="P575" i="10" s="1"/>
  <c r="M535" i="10"/>
  <c r="P535" i="10" s="1"/>
  <c r="M447" i="10"/>
  <c r="P447" i="10" s="1"/>
  <c r="M1477" i="10"/>
  <c r="P1477" i="10" s="1"/>
  <c r="M1107" i="10"/>
  <c r="P1107" i="10" s="1"/>
  <c r="M937" i="10"/>
  <c r="P937" i="10" s="1"/>
  <c r="M1491" i="10"/>
  <c r="P1491" i="10" s="1"/>
  <c r="M1051" i="10"/>
  <c r="P1051" i="10" s="1"/>
  <c r="M1003" i="10"/>
  <c r="P1003" i="10" s="1"/>
  <c r="M603" i="10"/>
  <c r="P603" i="10" s="1"/>
  <c r="M1121" i="10"/>
  <c r="P1121" i="10" s="1"/>
  <c r="M777" i="10"/>
  <c r="P777" i="10" s="1"/>
  <c r="M497" i="10"/>
  <c r="P497" i="10" s="1"/>
  <c r="M1176" i="10"/>
  <c r="P1176" i="10" s="1"/>
  <c r="M1032" i="10"/>
  <c r="P1032" i="10" s="1"/>
  <c r="M824" i="10"/>
  <c r="P824" i="10" s="1"/>
  <c r="M456" i="10"/>
  <c r="P456" i="10" s="1"/>
  <c r="M1326" i="10"/>
  <c r="P1326" i="10" s="1"/>
  <c r="M1182" i="10"/>
  <c r="P1182" i="10" s="1"/>
  <c r="M1166" i="10"/>
  <c r="P1166" i="10" s="1"/>
  <c r="M1094" i="10"/>
  <c r="P1094" i="10" s="1"/>
  <c r="M1030" i="10"/>
  <c r="P1030" i="10" s="1"/>
  <c r="M990" i="10"/>
  <c r="P990" i="10" s="1"/>
  <c r="M926" i="10"/>
  <c r="P926" i="10" s="1"/>
  <c r="M750" i="10"/>
  <c r="P750" i="10" s="1"/>
  <c r="M710" i="10"/>
  <c r="P710" i="10" s="1"/>
  <c r="M694" i="10"/>
  <c r="P694" i="10" s="1"/>
  <c r="M574" i="10"/>
  <c r="P574" i="10" s="1"/>
  <c r="M446" i="10"/>
  <c r="P446" i="10" s="1"/>
  <c r="M1344" i="10"/>
  <c r="P1344" i="10" s="1"/>
  <c r="M1265" i="10"/>
  <c r="P1265" i="10" s="1"/>
  <c r="M1492" i="10"/>
  <c r="P1492" i="10" s="1"/>
  <c r="M1239" i="10"/>
  <c r="P1239" i="10" s="1"/>
  <c r="M1175" i="10"/>
  <c r="P1175" i="10" s="1"/>
  <c r="M1007" i="10"/>
  <c r="P1007" i="10" s="1"/>
  <c r="M895" i="10"/>
  <c r="P895" i="10" s="1"/>
  <c r="M823" i="10"/>
  <c r="P823" i="10" s="1"/>
  <c r="M727" i="10"/>
  <c r="P727" i="10" s="1"/>
  <c r="M679" i="10"/>
  <c r="P679" i="10" s="1"/>
  <c r="M639" i="10"/>
  <c r="P639" i="10" s="1"/>
  <c r="M567" i="10"/>
  <c r="P567" i="10" s="1"/>
  <c r="M1454" i="10"/>
  <c r="P1454" i="10" s="1"/>
  <c r="M1493" i="10"/>
  <c r="P1493" i="10" s="1"/>
  <c r="M1387" i="10"/>
  <c r="P1387" i="10" s="1"/>
  <c r="M1155" i="10"/>
  <c r="P1155" i="10" s="1"/>
  <c r="M915" i="10"/>
  <c r="P915" i="10" s="1"/>
  <c r="M907" i="10"/>
  <c r="P907" i="10" s="1"/>
  <c r="M699" i="10"/>
  <c r="P699" i="10" s="1"/>
  <c r="M1321" i="10"/>
  <c r="P1321" i="10" s="1"/>
  <c r="M1001" i="10"/>
  <c r="P1001" i="10" s="1"/>
  <c r="M529" i="10"/>
  <c r="P529" i="10" s="1"/>
  <c r="M1328" i="10"/>
  <c r="P1328" i="10" s="1"/>
  <c r="M1248" i="10"/>
  <c r="P1248" i="10" s="1"/>
  <c r="M1144" i="10"/>
  <c r="P1144" i="10" s="1"/>
  <c r="M1128" i="10"/>
  <c r="P1128" i="10" s="1"/>
  <c r="M752" i="10"/>
  <c r="P752" i="10" s="1"/>
  <c r="M672" i="10"/>
  <c r="P672" i="10" s="1"/>
  <c r="M656" i="10"/>
  <c r="P656" i="10" s="1"/>
  <c r="M1358" i="10"/>
  <c r="P1358" i="10" s="1"/>
  <c r="M1270" i="10"/>
  <c r="P1270" i="10" s="1"/>
  <c r="M1214" i="10"/>
  <c r="P1214" i="10" s="1"/>
  <c r="M1110" i="10"/>
  <c r="P1110" i="10" s="1"/>
  <c r="M1498" i="10"/>
  <c r="P1498" i="10" s="1"/>
  <c r="M1083" i="10"/>
  <c r="P1083" i="10" s="1"/>
  <c r="M995" i="10"/>
  <c r="P995" i="10" s="1"/>
  <c r="M627" i="10"/>
  <c r="P627" i="10" s="1"/>
  <c r="M1513" i="10"/>
  <c r="P1513" i="10" s="1"/>
  <c r="M923" i="10"/>
  <c r="P923" i="10" s="1"/>
  <c r="M1421" i="10"/>
  <c r="P1421" i="10" s="1"/>
  <c r="M1271" i="10"/>
  <c r="P1271" i="10" s="1"/>
  <c r="M1119" i="10"/>
  <c r="P1119" i="10" s="1"/>
  <c r="M911" i="10"/>
  <c r="P911" i="10" s="1"/>
  <c r="M863" i="10"/>
  <c r="P863" i="10" s="1"/>
  <c r="M847" i="10"/>
  <c r="P847" i="10" s="1"/>
  <c r="M1354" i="10"/>
  <c r="P1354" i="10" s="1"/>
  <c r="M1338" i="10"/>
  <c r="P1338" i="10" s="1"/>
  <c r="M930" i="10"/>
  <c r="P930" i="10" s="1"/>
  <c r="M1055" i="10"/>
  <c r="P1055" i="10" s="1"/>
  <c r="M703" i="10"/>
  <c r="P703" i="10" s="1"/>
  <c r="M687" i="10"/>
  <c r="P687" i="10" s="1"/>
  <c r="M1011" i="10"/>
  <c r="P1011" i="10" s="1"/>
  <c r="M955" i="10"/>
  <c r="P955" i="10" s="1"/>
  <c r="M499" i="10"/>
  <c r="P499" i="10" s="1"/>
  <c r="M1225" i="10"/>
  <c r="P1225" i="10" s="1"/>
  <c r="M1078" i="10"/>
  <c r="P1078" i="10" s="1"/>
  <c r="M1046" i="10"/>
  <c r="P1046" i="10" s="1"/>
  <c r="M1006" i="10"/>
  <c r="P1006" i="10" s="1"/>
  <c r="M886" i="10"/>
  <c r="P886" i="10" s="1"/>
  <c r="M798" i="10"/>
  <c r="P798" i="10" s="1"/>
  <c r="M614" i="10"/>
  <c r="P614" i="10" s="1"/>
  <c r="M478" i="10"/>
  <c r="P478" i="10" s="1"/>
  <c r="M1349" i="10"/>
  <c r="P1349" i="10" s="1"/>
  <c r="M1317" i="10"/>
  <c r="P1317" i="10" s="1"/>
  <c r="M1309" i="10"/>
  <c r="P1309" i="10" s="1"/>
  <c r="M1253" i="10"/>
  <c r="P1253" i="10" s="1"/>
  <c r="M1245" i="10"/>
  <c r="P1245" i="10" s="1"/>
  <c r="M1213" i="10"/>
  <c r="P1213" i="10" s="1"/>
  <c r="M1189" i="10"/>
  <c r="P1189" i="10" s="1"/>
  <c r="M1077" i="10"/>
  <c r="P1077" i="10" s="1"/>
  <c r="M1053" i="10"/>
  <c r="P1053" i="10" s="1"/>
  <c r="M1045" i="10"/>
  <c r="P1045" i="10" s="1"/>
  <c r="M925" i="10"/>
  <c r="P925" i="10" s="1"/>
  <c r="M917" i="10"/>
  <c r="P917" i="10" s="1"/>
  <c r="M861" i="10"/>
  <c r="P861" i="10" s="1"/>
  <c r="M829" i="10"/>
  <c r="P829" i="10" s="1"/>
  <c r="M805" i="10"/>
  <c r="P805" i="10" s="1"/>
  <c r="M773" i="10"/>
  <c r="P773" i="10" s="1"/>
  <c r="M757" i="10"/>
  <c r="P757" i="10" s="1"/>
  <c r="M677" i="10"/>
  <c r="P677" i="10" s="1"/>
  <c r="M637" i="10"/>
  <c r="P637" i="10" s="1"/>
  <c r="M629" i="10"/>
  <c r="P629" i="10" s="1"/>
  <c r="M605" i="10"/>
  <c r="P605" i="10" s="1"/>
  <c r="M565" i="10"/>
  <c r="P565" i="10" s="1"/>
  <c r="M541" i="10"/>
  <c r="P541" i="10" s="1"/>
  <c r="M1456" i="10"/>
  <c r="P1456" i="10" s="1"/>
  <c r="M1495" i="10"/>
  <c r="P1495" i="10" s="1"/>
  <c r="M1287" i="10"/>
  <c r="P1287" i="10" s="1"/>
  <c r="M983" i="10"/>
  <c r="P983" i="10" s="1"/>
  <c r="M807" i="10"/>
  <c r="P807" i="10" s="1"/>
  <c r="M743" i="10"/>
  <c r="P743" i="10" s="1"/>
  <c r="M711" i="10"/>
  <c r="P711" i="10" s="1"/>
  <c r="M655" i="10"/>
  <c r="P655" i="10" s="1"/>
  <c r="M1422" i="10"/>
  <c r="P1422" i="10" s="1"/>
  <c r="M1509" i="10"/>
  <c r="P1509" i="10" s="1"/>
  <c r="M665" i="10"/>
  <c r="P665" i="10" s="1"/>
  <c r="M848" i="10"/>
  <c r="P848" i="10" s="1"/>
  <c r="M744" i="10"/>
  <c r="P744" i="10" s="1"/>
  <c r="M608" i="10"/>
  <c r="P608" i="10" s="1"/>
  <c r="M1413" i="10"/>
  <c r="P1413" i="10" s="1"/>
  <c r="M678" i="10"/>
  <c r="P678" i="10" s="1"/>
  <c r="M630" i="10"/>
  <c r="P630" i="10" s="1"/>
  <c r="M1381" i="10"/>
  <c r="P1381" i="10" s="1"/>
  <c r="M1325" i="10"/>
  <c r="P1325" i="10" s="1"/>
  <c r="M1293" i="10"/>
  <c r="P1293" i="10" s="1"/>
  <c r="M1229" i="10"/>
  <c r="P1229" i="10" s="1"/>
  <c r="M1021" i="10"/>
  <c r="P1021" i="10" s="1"/>
  <c r="M989" i="10"/>
  <c r="P989" i="10" s="1"/>
  <c r="M973" i="10"/>
  <c r="P973" i="10" s="1"/>
  <c r="M965" i="10"/>
  <c r="P965" i="10" s="1"/>
  <c r="M845" i="10"/>
  <c r="P845" i="10" s="1"/>
  <c r="M813" i="10"/>
  <c r="P813" i="10" s="1"/>
  <c r="M645" i="10"/>
  <c r="P645" i="10" s="1"/>
  <c r="M613" i="10"/>
  <c r="P613" i="10" s="1"/>
  <c r="M581" i="10"/>
  <c r="P581" i="10" s="1"/>
  <c r="M453" i="10"/>
  <c r="P453" i="10" s="1"/>
  <c r="M1440" i="10"/>
  <c r="P1440" i="10" s="1"/>
  <c r="M1479" i="10"/>
  <c r="P1479" i="10" s="1"/>
  <c r="M1395" i="10"/>
  <c r="P1395" i="10" s="1"/>
  <c r="M1311" i="10"/>
  <c r="P1311" i="10" s="1"/>
  <c r="M927" i="10"/>
  <c r="P927" i="10" s="1"/>
  <c r="M887" i="10"/>
  <c r="P887" i="10" s="1"/>
  <c r="M607" i="10"/>
  <c r="P607" i="10" s="1"/>
  <c r="M867" i="10"/>
  <c r="P867" i="10" s="1"/>
  <c r="M667" i="10"/>
  <c r="P667" i="10" s="1"/>
  <c r="M736" i="10"/>
  <c r="P736" i="10" s="1"/>
  <c r="M747" i="10"/>
  <c r="P747" i="10" s="1"/>
  <c r="M651" i="10"/>
  <c r="P651" i="10" s="1"/>
  <c r="M745" i="10"/>
  <c r="P745" i="10" s="1"/>
  <c r="M561" i="10"/>
  <c r="P561" i="10" s="1"/>
  <c r="M1412" i="10"/>
  <c r="P1412" i="10" s="1"/>
  <c r="M1468" i="10"/>
  <c r="P1468" i="10" s="1"/>
  <c r="M1080" i="10"/>
  <c r="P1080" i="10" s="1"/>
  <c r="M768" i="10"/>
  <c r="P768" i="10" s="1"/>
  <c r="M1302" i="10"/>
  <c r="P1302" i="10" s="1"/>
  <c r="M958" i="10"/>
  <c r="P958" i="10" s="1"/>
  <c r="M942" i="10"/>
  <c r="P942" i="10" s="1"/>
  <c r="M462" i="10"/>
  <c r="P462" i="10" s="1"/>
  <c r="M1415" i="10"/>
  <c r="P1415" i="10" s="1"/>
  <c r="M1502" i="10"/>
  <c r="P1502" i="10" s="1"/>
  <c r="M1357" i="10"/>
  <c r="P1357" i="10" s="1"/>
  <c r="M1157" i="10"/>
  <c r="P1157" i="10" s="1"/>
  <c r="M1125" i="10"/>
  <c r="P1125" i="10" s="1"/>
  <c r="M1093" i="10"/>
  <c r="P1093" i="10" s="1"/>
  <c r="M1061" i="10"/>
  <c r="P1061" i="10" s="1"/>
  <c r="M997" i="10"/>
  <c r="P997" i="10" s="1"/>
  <c r="M893" i="10"/>
  <c r="P893" i="10" s="1"/>
  <c r="M869" i="10"/>
  <c r="P869" i="10" s="1"/>
  <c r="M765" i="10"/>
  <c r="P765" i="10" s="1"/>
  <c r="M701" i="10"/>
  <c r="P701" i="10" s="1"/>
  <c r="M549" i="10"/>
  <c r="P549" i="10" s="1"/>
  <c r="M1017" i="10"/>
  <c r="P1017" i="10" s="1"/>
  <c r="M1315" i="10"/>
  <c r="P1315" i="10" s="1"/>
  <c r="M1207" i="10"/>
  <c r="P1207" i="10" s="1"/>
  <c r="M815" i="10"/>
  <c r="P815" i="10" s="1"/>
  <c r="M663" i="10"/>
  <c r="P663" i="10" s="1"/>
  <c r="M487" i="10"/>
  <c r="P487" i="10" s="1"/>
  <c r="M455" i="10"/>
  <c r="P455" i="10" s="1"/>
  <c r="M1462" i="10"/>
  <c r="P1462" i="10" s="1"/>
  <c r="M1347" i="10"/>
  <c r="P1347" i="10" s="1"/>
  <c r="M1171" i="10"/>
  <c r="P1171" i="10" s="1"/>
  <c r="M1059" i="10"/>
  <c r="P1059" i="10" s="1"/>
  <c r="M945" i="10"/>
  <c r="P945" i="10" s="1"/>
  <c r="M593" i="10"/>
  <c r="P593" i="10" s="1"/>
  <c r="M1392" i="10"/>
  <c r="P1392" i="10" s="1"/>
  <c r="M568" i="10"/>
  <c r="P568" i="10" s="1"/>
  <c r="M520" i="10"/>
  <c r="P520" i="10" s="1"/>
  <c r="M440" i="10"/>
  <c r="P440" i="10" s="1"/>
  <c r="M1469" i="10"/>
  <c r="P1469" i="10" s="1"/>
  <c r="M1374" i="10"/>
  <c r="P1374" i="10" s="1"/>
  <c r="M1198" i="10"/>
  <c r="P1198" i="10" s="1"/>
  <c r="M1126" i="10"/>
  <c r="P1126" i="10" s="1"/>
  <c r="M1062" i="10"/>
  <c r="P1062" i="10" s="1"/>
  <c r="M1014" i="10"/>
  <c r="P1014" i="10" s="1"/>
  <c r="M438" i="10"/>
  <c r="P438" i="10" s="1"/>
  <c r="M1478" i="10"/>
  <c r="P1478" i="10" s="1"/>
  <c r="M1389" i="10"/>
  <c r="P1389" i="10" s="1"/>
  <c r="M1205" i="10"/>
  <c r="P1205" i="10" s="1"/>
  <c r="M1029" i="10"/>
  <c r="P1029" i="10" s="1"/>
  <c r="M909" i="10"/>
  <c r="P909" i="10" s="1"/>
  <c r="M749" i="10"/>
  <c r="P749" i="10" s="1"/>
  <c r="M717" i="10"/>
  <c r="P717" i="10" s="1"/>
  <c r="M621" i="10"/>
  <c r="P621" i="10" s="1"/>
  <c r="M469" i="10"/>
  <c r="P469" i="10" s="1"/>
  <c r="M1416" i="10"/>
  <c r="P1416" i="10" s="1"/>
  <c r="M1448" i="10"/>
  <c r="P1448" i="10" s="1"/>
  <c r="M506" i="10"/>
  <c r="P506" i="10" s="1"/>
  <c r="M849" i="10"/>
  <c r="P849" i="10" s="1"/>
  <c r="M583" i="10"/>
  <c r="P583" i="10" s="1"/>
  <c r="M519" i="10"/>
  <c r="P519" i="10" s="1"/>
  <c r="M471" i="10"/>
  <c r="P471" i="10" s="1"/>
  <c r="M1470" i="10"/>
  <c r="P1470" i="10" s="1"/>
  <c r="M1485" i="10"/>
  <c r="P1485" i="10" s="1"/>
  <c r="M1501" i="10"/>
  <c r="P1501" i="10" s="1"/>
  <c r="M1307" i="10"/>
  <c r="P1307" i="10" s="1"/>
  <c r="M1313" i="10"/>
  <c r="P1313" i="10" s="1"/>
  <c r="M1105" i="10"/>
  <c r="P1105" i="10" s="1"/>
  <c r="M1091" i="10"/>
  <c r="P1091" i="10" s="1"/>
  <c r="M1281" i="10"/>
  <c r="P1281" i="10" s="1"/>
  <c r="M1360" i="10"/>
  <c r="P1360" i="10" s="1"/>
  <c r="M1184" i="10"/>
  <c r="P1184" i="10" s="1"/>
  <c r="M880" i="10"/>
  <c r="P880" i="10" s="1"/>
  <c r="M854" i="10"/>
  <c r="P854" i="10" s="1"/>
  <c r="M814" i="10"/>
  <c r="P814" i="10" s="1"/>
  <c r="M782" i="10"/>
  <c r="P782" i="10" s="1"/>
  <c r="M558" i="10"/>
  <c r="P558" i="10" s="1"/>
  <c r="M1463" i="10"/>
  <c r="P1463" i="10" s="1"/>
  <c r="M1510" i="10"/>
  <c r="P1510" i="10" s="1"/>
  <c r="M1405" i="10"/>
  <c r="P1405" i="10" s="1"/>
  <c r="M1285" i="10"/>
  <c r="P1285" i="10" s="1"/>
  <c r="M1277" i="10"/>
  <c r="P1277" i="10" s="1"/>
  <c r="M1221" i="10"/>
  <c r="P1221" i="10" s="1"/>
  <c r="M1117" i="10"/>
  <c r="P1117" i="10" s="1"/>
  <c r="M1013" i="10"/>
  <c r="P1013" i="10" s="1"/>
  <c r="M981" i="10"/>
  <c r="P981" i="10" s="1"/>
  <c r="M901" i="10"/>
  <c r="P901" i="10" s="1"/>
  <c r="M837" i="10"/>
  <c r="P837" i="10" s="1"/>
  <c r="M821" i="10"/>
  <c r="P821" i="10" s="1"/>
  <c r="M709" i="10"/>
  <c r="P709" i="10" s="1"/>
  <c r="M573" i="10"/>
  <c r="P573" i="10" s="1"/>
  <c r="M533" i="10"/>
  <c r="P533" i="10" s="1"/>
  <c r="M501" i="10"/>
  <c r="P501" i="10" s="1"/>
  <c r="M445" i="10"/>
  <c r="P445" i="10" s="1"/>
  <c r="M1514" i="10"/>
  <c r="P1514" i="10" s="1"/>
  <c r="M1087" i="10"/>
  <c r="P1087" i="10" s="1"/>
  <c r="M943" i="10"/>
  <c r="P943" i="10" s="1"/>
  <c r="M831" i="10"/>
  <c r="P831" i="10" s="1"/>
  <c r="M615" i="10"/>
  <c r="P615" i="10" s="1"/>
  <c r="M463" i="10"/>
  <c r="P463" i="10" s="1"/>
  <c r="M1481" i="10"/>
  <c r="P1481" i="10" s="1"/>
  <c r="M1056" i="10"/>
  <c r="P1056" i="10" s="1"/>
  <c r="M766" i="10"/>
  <c r="P766" i="10" s="1"/>
  <c r="M742" i="10"/>
  <c r="P742" i="10" s="1"/>
  <c r="M1365" i="10"/>
  <c r="P1365" i="10" s="1"/>
  <c r="M1269" i="10"/>
  <c r="P1269" i="10" s="1"/>
  <c r="M1237" i="10"/>
  <c r="P1237" i="10" s="1"/>
  <c r="M1173" i="10"/>
  <c r="P1173" i="10" s="1"/>
  <c r="M933" i="10"/>
  <c r="P933" i="10" s="1"/>
  <c r="M789" i="10"/>
  <c r="P789" i="10" s="1"/>
  <c r="M741" i="10"/>
  <c r="P741" i="10" s="1"/>
  <c r="M669" i="10"/>
  <c r="P669" i="10" s="1"/>
  <c r="M1408" i="10"/>
  <c r="P1408" i="10" s="1"/>
  <c r="M1195" i="10"/>
  <c r="P1195" i="10" s="1"/>
  <c r="M1035" i="10"/>
  <c r="P1035" i="10" s="1"/>
  <c r="M987" i="10"/>
  <c r="P987" i="10" s="1"/>
  <c r="M899" i="10"/>
  <c r="P899" i="10" s="1"/>
  <c r="M707" i="10"/>
  <c r="P707" i="10" s="1"/>
  <c r="M643" i="10"/>
  <c r="P643" i="10" s="1"/>
  <c r="M595" i="10"/>
  <c r="P595" i="10" s="1"/>
  <c r="M459" i="10"/>
  <c r="P459" i="10" s="1"/>
  <c r="M1418" i="10"/>
  <c r="P1418" i="10" s="1"/>
  <c r="M1233" i="10"/>
  <c r="P1233" i="10" s="1"/>
  <c r="M1129" i="10"/>
  <c r="P1129" i="10" s="1"/>
  <c r="M785" i="10"/>
  <c r="P785" i="10" s="1"/>
  <c r="M1475" i="10"/>
  <c r="P1475" i="10" s="1"/>
  <c r="M1280" i="10"/>
  <c r="P1280" i="10" s="1"/>
  <c r="M1136" i="10"/>
  <c r="P1136" i="10" s="1"/>
  <c r="M1024" i="10"/>
  <c r="P1024" i="10" s="1"/>
  <c r="M976" i="10"/>
  <c r="P976" i="10" s="1"/>
  <c r="M688" i="10"/>
  <c r="P688" i="10" s="1"/>
  <c r="M512" i="10"/>
  <c r="P512" i="10" s="1"/>
  <c r="M1382" i="10"/>
  <c r="P1382" i="10" s="1"/>
  <c r="M1310" i="10"/>
  <c r="P1310" i="10" s="1"/>
  <c r="M1174" i="10"/>
  <c r="P1174" i="10" s="1"/>
  <c r="M894" i="10"/>
  <c r="P894" i="10" s="1"/>
  <c r="M878" i="10"/>
  <c r="P878" i="10" s="1"/>
  <c r="M822" i="10"/>
  <c r="P822" i="10" s="1"/>
  <c r="M622" i="10"/>
  <c r="P622" i="10" s="1"/>
  <c r="M550" i="10"/>
  <c r="P550" i="10" s="1"/>
  <c r="M1518" i="10"/>
  <c r="P1518" i="10" s="1"/>
  <c r="M1300" i="10"/>
  <c r="P1300" i="10" s="1"/>
  <c r="M1100" i="10"/>
  <c r="P1100" i="10" s="1"/>
  <c r="M1084" i="10"/>
  <c r="P1084" i="10" s="1"/>
  <c r="M1044" i="10"/>
  <c r="P1044" i="10" s="1"/>
  <c r="M828" i="10"/>
  <c r="P828" i="10" s="1"/>
  <c r="M732" i="10"/>
  <c r="P732" i="10" s="1"/>
  <c r="M684" i="10"/>
  <c r="P684" i="10" s="1"/>
  <c r="M668" i="10"/>
  <c r="P668" i="10" s="1"/>
  <c r="M628" i="10"/>
  <c r="P628" i="10" s="1"/>
  <c r="M1420" i="10"/>
  <c r="P1420" i="10" s="1"/>
  <c r="M775" i="10"/>
  <c r="P775" i="10" s="1"/>
  <c r="M551" i="10"/>
  <c r="P551" i="10" s="1"/>
  <c r="M1073" i="10"/>
  <c r="P1073" i="10" s="1"/>
  <c r="M896" i="10"/>
  <c r="P896" i="10" s="1"/>
  <c r="M1254" i="10"/>
  <c r="P1254" i="10" s="1"/>
  <c r="M526" i="10"/>
  <c r="P526" i="10" s="1"/>
  <c r="M1431" i="10"/>
  <c r="P1431" i="10" s="1"/>
  <c r="M1197" i="10"/>
  <c r="P1197" i="10" s="1"/>
  <c r="M1141" i="10"/>
  <c r="P1141" i="10" s="1"/>
  <c r="M1037" i="10"/>
  <c r="P1037" i="10" s="1"/>
  <c r="M493" i="10"/>
  <c r="P493" i="10" s="1"/>
  <c r="M1487" i="10"/>
  <c r="P1487" i="10" s="1"/>
  <c r="M1503" i="10"/>
  <c r="P1503" i="10" s="1"/>
  <c r="M507" i="10"/>
  <c r="P507" i="10" s="1"/>
  <c r="M1041" i="10"/>
  <c r="P1041" i="10" s="1"/>
  <c r="M697" i="10"/>
  <c r="P697" i="10" s="1"/>
  <c r="M521" i="10"/>
  <c r="P521" i="10" s="1"/>
  <c r="M1240" i="10"/>
  <c r="P1240" i="10" s="1"/>
  <c r="M1088" i="10"/>
  <c r="P1088" i="10" s="1"/>
  <c r="M1064" i="10"/>
  <c r="P1064" i="10" s="1"/>
  <c r="M952" i="10"/>
  <c r="P952" i="10" s="1"/>
  <c r="M760" i="10"/>
  <c r="P760" i="10" s="1"/>
  <c r="M488" i="10"/>
  <c r="P488" i="10" s="1"/>
  <c r="M1238" i="10"/>
  <c r="P1238" i="10" s="1"/>
  <c r="M1158" i="10"/>
  <c r="P1158" i="10" s="1"/>
  <c r="M1022" i="10"/>
  <c r="P1022" i="10" s="1"/>
  <c r="M950" i="10"/>
  <c r="P950" i="10" s="1"/>
  <c r="M806" i="10"/>
  <c r="P806" i="10" s="1"/>
  <c r="M606" i="10"/>
  <c r="P606" i="10" s="1"/>
  <c r="M534" i="10"/>
  <c r="P534" i="10" s="1"/>
  <c r="M1494" i="10"/>
  <c r="P1494" i="10" s="1"/>
  <c r="M1404" i="10"/>
  <c r="P1404" i="10" s="1"/>
  <c r="M1332" i="10"/>
  <c r="P1332" i="10" s="1"/>
  <c r="M1284" i="10"/>
  <c r="P1284" i="10" s="1"/>
  <c r="M1172" i="10"/>
  <c r="P1172" i="10" s="1"/>
  <c r="M1140" i="10"/>
  <c r="P1140" i="10" s="1"/>
  <c r="M1108" i="10"/>
  <c r="P1108" i="10" s="1"/>
  <c r="M1012" i="10"/>
  <c r="P1012" i="10" s="1"/>
  <c r="M980" i="10"/>
  <c r="P980" i="10" s="1"/>
  <c r="M964" i="10"/>
  <c r="P964" i="10" s="1"/>
  <c r="M900" i="10"/>
  <c r="P900" i="10" s="1"/>
  <c r="M892" i="10"/>
  <c r="P892" i="10" s="1"/>
  <c r="M724" i="10"/>
  <c r="P724" i="10" s="1"/>
  <c r="M708" i="10"/>
  <c r="P708" i="10" s="1"/>
  <c r="M751" i="10"/>
  <c r="P751" i="10" s="1"/>
  <c r="M631" i="10"/>
  <c r="P631" i="10" s="1"/>
  <c r="M1446" i="10"/>
  <c r="P1446" i="10" s="1"/>
  <c r="M1203" i="10"/>
  <c r="P1203" i="10" s="1"/>
  <c r="M619" i="10"/>
  <c r="P619" i="10" s="1"/>
  <c r="M1257" i="10"/>
  <c r="P1257" i="10" s="1"/>
  <c r="M1410" i="10"/>
  <c r="P1410" i="10" s="1"/>
  <c r="M865" i="10"/>
  <c r="P865" i="10" s="1"/>
  <c r="M1296" i="10"/>
  <c r="P1296" i="10" s="1"/>
  <c r="M984" i="10"/>
  <c r="P984" i="10" s="1"/>
  <c r="M830" i="10"/>
  <c r="P830" i="10" s="1"/>
  <c r="M510" i="10"/>
  <c r="P510" i="10" s="1"/>
  <c r="M1341" i="10"/>
  <c r="P1341" i="10" s="1"/>
  <c r="M885" i="10"/>
  <c r="P885" i="10" s="1"/>
  <c r="M733" i="10"/>
  <c r="P733" i="10" s="1"/>
  <c r="M653" i="10"/>
  <c r="P653" i="10" s="1"/>
  <c r="M557" i="10"/>
  <c r="P557" i="10" s="1"/>
  <c r="M461" i="10"/>
  <c r="P461" i="10" s="1"/>
  <c r="M1291" i="10"/>
  <c r="P1291" i="10" s="1"/>
  <c r="M1275" i="10"/>
  <c r="P1275" i="10" s="1"/>
  <c r="M1099" i="10"/>
  <c r="P1099" i="10" s="1"/>
  <c r="M1273" i="10"/>
  <c r="P1273" i="10" s="1"/>
  <c r="M553" i="10"/>
  <c r="P553" i="10" s="1"/>
  <c r="M1400" i="10"/>
  <c r="P1400" i="10" s="1"/>
  <c r="M1152" i="10"/>
  <c r="P1152" i="10" s="1"/>
  <c r="M616" i="10"/>
  <c r="P616" i="10" s="1"/>
  <c r="M584" i="10"/>
  <c r="P584" i="10" s="1"/>
  <c r="M1398" i="10"/>
  <c r="P1398" i="10" s="1"/>
  <c r="M1334" i="10"/>
  <c r="P1334" i="10" s="1"/>
  <c r="M1206" i="10"/>
  <c r="P1206" i="10" s="1"/>
  <c r="M1038" i="10"/>
  <c r="P1038" i="10" s="1"/>
  <c r="M982" i="10"/>
  <c r="P982" i="10" s="1"/>
  <c r="M686" i="10"/>
  <c r="P686" i="10" s="1"/>
  <c r="M1407" i="10"/>
  <c r="P1407" i="10" s="1"/>
  <c r="M1340" i="10"/>
  <c r="P1340" i="10" s="1"/>
  <c r="M1316" i="10"/>
  <c r="P1316" i="10" s="1"/>
  <c r="M1308" i="10"/>
  <c r="P1308" i="10" s="1"/>
  <c r="M1276" i="10"/>
  <c r="P1276" i="10" s="1"/>
  <c r="M1244" i="10"/>
  <c r="P1244" i="10" s="1"/>
  <c r="M1204" i="10"/>
  <c r="P1204" i="10" s="1"/>
  <c r="M1188" i="10"/>
  <c r="P1188" i="10" s="1"/>
  <c r="M1020" i="10"/>
  <c r="P1020" i="10" s="1"/>
  <c r="M916" i="10"/>
  <c r="P916" i="10" s="1"/>
  <c r="M772" i="10"/>
  <c r="P772" i="10" s="1"/>
  <c r="M756" i="10"/>
  <c r="P756" i="10" s="1"/>
  <c r="M676" i="10"/>
  <c r="P676" i="10" s="1"/>
  <c r="M799" i="10"/>
  <c r="P799" i="10" s="1"/>
  <c r="M1406" i="10"/>
  <c r="P1406" i="10" s="1"/>
  <c r="M1179" i="10"/>
  <c r="P1179" i="10" s="1"/>
  <c r="M1401" i="10"/>
  <c r="P1401" i="10" s="1"/>
  <c r="M1112" i="10"/>
  <c r="P1112" i="10" s="1"/>
  <c r="M592" i="10"/>
  <c r="P592" i="10" s="1"/>
  <c r="M1150" i="10"/>
  <c r="P1150" i="10" s="1"/>
  <c r="M918" i="10"/>
  <c r="P918" i="10" s="1"/>
  <c r="M838" i="10"/>
  <c r="P838" i="10" s="1"/>
  <c r="M646" i="10"/>
  <c r="P646" i="10" s="1"/>
  <c r="M1397" i="10"/>
  <c r="P1397" i="10" s="1"/>
  <c r="M1149" i="10"/>
  <c r="P1149" i="10" s="1"/>
  <c r="M1085" i="10"/>
  <c r="P1085" i="10" s="1"/>
  <c r="M1069" i="10"/>
  <c r="P1069" i="10" s="1"/>
  <c r="M957" i="10"/>
  <c r="P957" i="10" s="1"/>
  <c r="M661" i="10"/>
  <c r="P661" i="10" s="1"/>
  <c r="M525" i="10"/>
  <c r="P525" i="10" s="1"/>
  <c r="M1259" i="10"/>
  <c r="P1259" i="10" s="1"/>
  <c r="M947" i="10"/>
  <c r="P947" i="10" s="1"/>
  <c r="M1497" i="10"/>
  <c r="P1497" i="10" s="1"/>
  <c r="M905" i="10"/>
  <c r="P905" i="10" s="1"/>
  <c r="M465" i="10"/>
  <c r="P465" i="10" s="1"/>
  <c r="M904" i="10"/>
  <c r="P904" i="10" s="1"/>
  <c r="M856" i="10"/>
  <c r="P856" i="10" s="1"/>
  <c r="M800" i="10"/>
  <c r="P800" i="10" s="1"/>
  <c r="M1350" i="10"/>
  <c r="P1350" i="10" s="1"/>
  <c r="M1262" i="10"/>
  <c r="P1262" i="10" s="1"/>
  <c r="M1118" i="10"/>
  <c r="P1118" i="10" s="1"/>
  <c r="M1054" i="10"/>
  <c r="P1054" i="10" s="1"/>
  <c r="M966" i="10"/>
  <c r="P966" i="10" s="1"/>
  <c r="M910" i="10"/>
  <c r="P910" i="10" s="1"/>
  <c r="M846" i="10"/>
  <c r="P846" i="10" s="1"/>
  <c r="M758" i="10"/>
  <c r="P758" i="10" s="1"/>
  <c r="M702" i="10"/>
  <c r="P702" i="10" s="1"/>
  <c r="M647" i="10"/>
  <c r="P647" i="10" s="1"/>
  <c r="M1414" i="10"/>
  <c r="P1414" i="10" s="1"/>
  <c r="M819" i="10"/>
  <c r="P819" i="10" s="1"/>
  <c r="M920" i="10"/>
  <c r="P920" i="10" s="1"/>
  <c r="M544" i="10"/>
  <c r="P544" i="10" s="1"/>
  <c r="M496" i="10"/>
  <c r="P496" i="10" s="1"/>
  <c r="M1342" i="10"/>
  <c r="P1342" i="10" s="1"/>
  <c r="M1134" i="10"/>
  <c r="P1134" i="10" s="1"/>
  <c r="M662" i="10"/>
  <c r="P662" i="10" s="1"/>
  <c r="M1261" i="10"/>
  <c r="P1261" i="10" s="1"/>
  <c r="M1109" i="10"/>
  <c r="P1109" i="10" s="1"/>
  <c r="M1005" i="10"/>
  <c r="P1005" i="10" s="1"/>
  <c r="M725" i="10"/>
  <c r="P725" i="10" s="1"/>
  <c r="M597" i="10"/>
  <c r="P597" i="10" s="1"/>
  <c r="M509" i="10"/>
  <c r="P509" i="10" s="1"/>
  <c r="M477" i="10"/>
  <c r="P477" i="10" s="1"/>
  <c r="M1432" i="10"/>
  <c r="P1432" i="10" s="1"/>
  <c r="M1464" i="10"/>
  <c r="P1464" i="10" s="1"/>
  <c r="M1519" i="10"/>
  <c r="P1519" i="10" s="1"/>
  <c r="M1331" i="10"/>
  <c r="P1331" i="10" s="1"/>
  <c r="M1219" i="10"/>
  <c r="P1219" i="10" s="1"/>
  <c r="M1163" i="10"/>
  <c r="P1163" i="10" s="1"/>
  <c r="M1131" i="10"/>
  <c r="P1131" i="10" s="1"/>
  <c r="M851" i="10"/>
  <c r="P851" i="10" s="1"/>
  <c r="M1361" i="10"/>
  <c r="P1361" i="10" s="1"/>
  <c r="M1329" i="10"/>
  <c r="P1329" i="10" s="1"/>
  <c r="M993" i="10"/>
  <c r="P993" i="10" s="1"/>
  <c r="M825" i="10"/>
  <c r="P825" i="10" s="1"/>
  <c r="M737" i="10"/>
  <c r="P737" i="10" s="1"/>
  <c r="M657" i="10"/>
  <c r="P657" i="10" s="1"/>
  <c r="M625" i="10"/>
  <c r="P625" i="10" s="1"/>
  <c r="M489" i="10"/>
  <c r="P489" i="10" s="1"/>
  <c r="M1352" i="10"/>
  <c r="P1352" i="10" s="1"/>
  <c r="M1104" i="10"/>
  <c r="P1104" i="10" s="1"/>
  <c r="M928" i="10"/>
  <c r="P928" i="10" s="1"/>
  <c r="M832" i="10"/>
  <c r="P832" i="10" s="1"/>
  <c r="M704" i="10"/>
  <c r="P704" i="10" s="1"/>
  <c r="M680" i="10"/>
  <c r="P680" i="10" s="1"/>
  <c r="M1102" i="10"/>
  <c r="P1102" i="10" s="1"/>
  <c r="M518" i="10"/>
  <c r="P518" i="10" s="1"/>
  <c r="M1396" i="10"/>
  <c r="P1396" i="10" s="1"/>
  <c r="M1372" i="10"/>
  <c r="P1372" i="10" s="1"/>
  <c r="M1268" i="10"/>
  <c r="P1268" i="10" s="1"/>
  <c r="M1246" i="10"/>
  <c r="P1246" i="10" s="1"/>
  <c r="M590" i="10"/>
  <c r="P590" i="10" s="1"/>
  <c r="M1486" i="10"/>
  <c r="P1486" i="10" s="1"/>
  <c r="M589" i="10"/>
  <c r="P589" i="10" s="1"/>
  <c r="M1511" i="10"/>
  <c r="P1511" i="10" s="1"/>
  <c r="M1320" i="10"/>
  <c r="P1320" i="10" s="1"/>
  <c r="M1453" i="10"/>
  <c r="P1453" i="10" s="1"/>
  <c r="M1086" i="10"/>
  <c r="P1086" i="10" s="1"/>
  <c r="M862" i="10"/>
  <c r="P862" i="10" s="1"/>
  <c r="M774" i="10"/>
  <c r="P774" i="10" s="1"/>
  <c r="M718" i="10"/>
  <c r="P718" i="10" s="1"/>
  <c r="M582" i="10"/>
  <c r="P582" i="10" s="1"/>
  <c r="M1388" i="10"/>
  <c r="P1388" i="10" s="1"/>
  <c r="M1228" i="10"/>
  <c r="P1228" i="10" s="1"/>
  <c r="M1052" i="10"/>
  <c r="P1052" i="10" s="1"/>
  <c r="M956" i="10"/>
  <c r="P956" i="10" s="1"/>
  <c r="M908" i="10"/>
  <c r="P908" i="10" s="1"/>
  <c r="M604" i="10"/>
  <c r="P604" i="10" s="1"/>
  <c r="M580" i="10"/>
  <c r="P580" i="10" s="1"/>
  <c r="M452" i="10"/>
  <c r="P452" i="10" s="1"/>
  <c r="M1441" i="10"/>
  <c r="P1441" i="10" s="1"/>
  <c r="M1472" i="10"/>
  <c r="P1472" i="10" s="1"/>
  <c r="M1520" i="10"/>
  <c r="P1520" i="10" s="1"/>
  <c r="M1294" i="10"/>
  <c r="P1294" i="10" s="1"/>
  <c r="M812" i="10"/>
  <c r="P812" i="10" s="1"/>
  <c r="M524" i="10"/>
  <c r="P524" i="10" s="1"/>
  <c r="M852" i="10"/>
  <c r="P852" i="10" s="1"/>
  <c r="M532" i="10"/>
  <c r="P532" i="10" s="1"/>
  <c r="M484" i="10"/>
  <c r="P484" i="10" s="1"/>
  <c r="M444" i="10"/>
  <c r="P444" i="10" s="1"/>
  <c r="M1480" i="10"/>
  <c r="P1480" i="10" s="1"/>
  <c r="M719" i="10"/>
  <c r="P719" i="10" s="1"/>
  <c r="M1505" i="10"/>
  <c r="P1505" i="10" s="1"/>
  <c r="M1447" i="10"/>
  <c r="P1447" i="10" s="1"/>
  <c r="M941" i="10"/>
  <c r="P941" i="10" s="1"/>
  <c r="M853" i="10"/>
  <c r="P853" i="10" s="1"/>
  <c r="M781" i="10"/>
  <c r="P781" i="10" s="1"/>
  <c r="M517" i="10"/>
  <c r="P517" i="10" s="1"/>
  <c r="M803" i="10"/>
  <c r="P803" i="10" s="1"/>
  <c r="M953" i="10"/>
  <c r="P953" i="10" s="1"/>
  <c r="M720" i="10"/>
  <c r="P720" i="10" s="1"/>
  <c r="M640" i="10"/>
  <c r="P640" i="10" s="1"/>
  <c r="M1142" i="10"/>
  <c r="P1142" i="10" s="1"/>
  <c r="M670" i="10"/>
  <c r="P670" i="10" s="1"/>
  <c r="M638" i="10"/>
  <c r="P638" i="10" s="1"/>
  <c r="M1356" i="10"/>
  <c r="P1356" i="10" s="1"/>
  <c r="M1324" i="10"/>
  <c r="P1324" i="10" s="1"/>
  <c r="M1292" i="10"/>
  <c r="P1292" i="10" s="1"/>
  <c r="M1092" i="10"/>
  <c r="P1092" i="10" s="1"/>
  <c r="M1004" i="10"/>
  <c r="P1004" i="10" s="1"/>
  <c r="M844" i="10"/>
  <c r="P844" i="10" s="1"/>
  <c r="M820" i="10"/>
  <c r="P820" i="10" s="1"/>
  <c r="M740" i="10"/>
  <c r="P740" i="10" s="1"/>
  <c r="M692" i="10"/>
  <c r="P692" i="10" s="1"/>
  <c r="M612" i="10"/>
  <c r="P612" i="10" s="1"/>
  <c r="M548" i="10"/>
  <c r="P548" i="10" s="1"/>
  <c r="M540" i="10"/>
  <c r="P540" i="10" s="1"/>
  <c r="M516" i="10"/>
  <c r="P516" i="10" s="1"/>
  <c r="M1409" i="10"/>
  <c r="P1409" i="10" s="1"/>
  <c r="M1425" i="10"/>
  <c r="P1425" i="10" s="1"/>
  <c r="M1457" i="10"/>
  <c r="P1457" i="10" s="1"/>
  <c r="M504" i="10"/>
  <c r="P504" i="10" s="1"/>
  <c r="M790" i="10"/>
  <c r="P790" i="10" s="1"/>
  <c r="M1380" i="10"/>
  <c r="P1380" i="10" s="1"/>
  <c r="M1220" i="10"/>
  <c r="P1220" i="10" s="1"/>
  <c r="M860" i="10"/>
  <c r="P860" i="10" s="1"/>
  <c r="M716" i="10"/>
  <c r="P716" i="10" s="1"/>
  <c r="M492" i="10"/>
  <c r="P492" i="10" s="1"/>
  <c r="M705" i="10"/>
  <c r="P705" i="10" s="1"/>
  <c r="M1272" i="10"/>
  <c r="P1272" i="10" s="1"/>
  <c r="M598" i="10"/>
  <c r="P598" i="10" s="1"/>
  <c r="M1181" i="10"/>
  <c r="P1181" i="10" s="1"/>
  <c r="M1133" i="10"/>
  <c r="P1133" i="10" s="1"/>
  <c r="M685" i="10"/>
  <c r="P685" i="10" s="1"/>
  <c r="M857" i="10"/>
  <c r="P857" i="10" s="1"/>
  <c r="M536" i="10"/>
  <c r="P536" i="10" s="1"/>
  <c r="M464" i="10"/>
  <c r="P464" i="10" s="1"/>
  <c r="M1278" i="10"/>
  <c r="P1278" i="10" s="1"/>
  <c r="M998" i="10"/>
  <c r="P998" i="10" s="1"/>
  <c r="M934" i="10"/>
  <c r="P934" i="10" s="1"/>
  <c r="M566" i="10"/>
  <c r="P566" i="10" s="1"/>
  <c r="M502" i="10"/>
  <c r="P502" i="10" s="1"/>
  <c r="M1471" i="10"/>
  <c r="P1471" i="10" s="1"/>
  <c r="M1348" i="10"/>
  <c r="P1348" i="10" s="1"/>
  <c r="M1212" i="10"/>
  <c r="P1212" i="10" s="1"/>
  <c r="M1180" i="10"/>
  <c r="P1180" i="10" s="1"/>
  <c r="M1156" i="10"/>
  <c r="P1156" i="10" s="1"/>
  <c r="M1116" i="10"/>
  <c r="P1116" i="10" s="1"/>
  <c r="M988" i="10"/>
  <c r="P988" i="10" s="1"/>
  <c r="M932" i="10"/>
  <c r="P932" i="10" s="1"/>
  <c r="M836" i="10"/>
  <c r="P836" i="10" s="1"/>
  <c r="M748" i="10"/>
  <c r="P748" i="10" s="1"/>
  <c r="M660" i="10"/>
  <c r="P660" i="10" s="1"/>
  <c r="M468" i="10"/>
  <c r="P468" i="10" s="1"/>
  <c r="M1417" i="10"/>
  <c r="P1417" i="10" s="1"/>
  <c r="M1504" i="10"/>
  <c r="P1504" i="10" s="1"/>
  <c r="M882" i="10"/>
  <c r="P882" i="10" s="1"/>
  <c r="M1318" i="10"/>
  <c r="P1318" i="10" s="1"/>
  <c r="M902" i="10"/>
  <c r="P902" i="10" s="1"/>
  <c r="M585" i="10"/>
  <c r="P585" i="10" s="1"/>
  <c r="M1216" i="10"/>
  <c r="P1216" i="10" s="1"/>
  <c r="M1222" i="10"/>
  <c r="P1222" i="10" s="1"/>
  <c r="M1070" i="10"/>
  <c r="P1070" i="10" s="1"/>
  <c r="M1236" i="10"/>
  <c r="P1236" i="10" s="1"/>
  <c r="M476" i="10"/>
  <c r="P476" i="10" s="1"/>
  <c r="M1424" i="10"/>
  <c r="P1424" i="10" s="1"/>
  <c r="M1371" i="10"/>
  <c r="P1371" i="10" s="1"/>
  <c r="M1499" i="10"/>
  <c r="P1499" i="10" s="1"/>
  <c r="M1168" i="10"/>
  <c r="P1168" i="10" s="1"/>
  <c r="M872" i="10"/>
  <c r="P872" i="10" s="1"/>
  <c r="M1190" i="10"/>
  <c r="P1190" i="10" s="1"/>
  <c r="M486" i="10"/>
  <c r="P486" i="10" s="1"/>
  <c r="M1423" i="10"/>
  <c r="P1423" i="10" s="1"/>
  <c r="M1252" i="10"/>
  <c r="P1252" i="10" s="1"/>
  <c r="M1164" i="10"/>
  <c r="P1164" i="10" s="1"/>
  <c r="M1124" i="10"/>
  <c r="P1124" i="10" s="1"/>
  <c r="M868" i="10"/>
  <c r="P868" i="10" s="1"/>
  <c r="M788" i="10"/>
  <c r="P788" i="10" s="1"/>
  <c r="M495" i="10"/>
  <c r="P495" i="10" s="1"/>
  <c r="M817" i="10"/>
  <c r="P817" i="10" s="1"/>
  <c r="M870" i="10"/>
  <c r="P870" i="10" s="1"/>
  <c r="M1373" i="10"/>
  <c r="P1373" i="10" s="1"/>
  <c r="M949" i="10"/>
  <c r="P949" i="10" s="1"/>
  <c r="M877" i="10"/>
  <c r="P877" i="10" s="1"/>
  <c r="M797" i="10"/>
  <c r="P797" i="10" s="1"/>
  <c r="M485" i="10"/>
  <c r="P485" i="10" s="1"/>
  <c r="M437" i="10"/>
  <c r="P437" i="10" s="1"/>
  <c r="M1450" i="10"/>
  <c r="P1450" i="10" s="1"/>
  <c r="M1192" i="10"/>
  <c r="P1192" i="10" s="1"/>
  <c r="M1008" i="10"/>
  <c r="P1008" i="10" s="1"/>
  <c r="M784" i="10"/>
  <c r="P784" i="10" s="1"/>
  <c r="M1260" i="10"/>
  <c r="P1260" i="10" s="1"/>
  <c r="M1196" i="10"/>
  <c r="P1196" i="10" s="1"/>
  <c r="M1060" i="10"/>
  <c r="P1060" i="10" s="1"/>
  <c r="M1028" i="10"/>
  <c r="P1028" i="10" s="1"/>
  <c r="M940" i="10"/>
  <c r="P940" i="10" s="1"/>
  <c r="M884" i="10"/>
  <c r="P884" i="10" s="1"/>
  <c r="M796" i="10"/>
  <c r="P796" i="10" s="1"/>
  <c r="M780" i="10"/>
  <c r="P780" i="10" s="1"/>
  <c r="M636" i="10"/>
  <c r="P636" i="10" s="1"/>
  <c r="M620" i="10"/>
  <c r="P620" i="10" s="1"/>
  <c r="M588" i="10"/>
  <c r="P588" i="10" s="1"/>
  <c r="M460" i="10"/>
  <c r="P460" i="10" s="1"/>
  <c r="M1449" i="10"/>
  <c r="P1449" i="10" s="1"/>
  <c r="M1465" i="10"/>
  <c r="P1465" i="10" s="1"/>
  <c r="M433" i="10"/>
  <c r="P433" i="10" s="1"/>
  <c r="M764" i="10"/>
  <c r="P764" i="10" s="1"/>
  <c r="M556" i="10"/>
  <c r="P556" i="10" s="1"/>
  <c r="M1433" i="10"/>
  <c r="P1433" i="10" s="1"/>
  <c r="M1438" i="10"/>
  <c r="P1438" i="10" s="1"/>
  <c r="M1301" i="10"/>
  <c r="P1301" i="10" s="1"/>
  <c r="M693" i="10"/>
  <c r="P693" i="10" s="1"/>
  <c r="M664" i="10"/>
  <c r="P664" i="10" s="1"/>
  <c r="M734" i="10"/>
  <c r="P734" i="10" s="1"/>
  <c r="M654" i="10"/>
  <c r="P654" i="10" s="1"/>
  <c r="M1455" i="10"/>
  <c r="P1455" i="10" s="1"/>
  <c r="M1364" i="10"/>
  <c r="P1364" i="10" s="1"/>
  <c r="M1068" i="10"/>
  <c r="P1068" i="10" s="1"/>
  <c r="M948" i="10"/>
  <c r="P948" i="10" s="1"/>
  <c r="M700" i="10"/>
  <c r="P700" i="10" s="1"/>
  <c r="M436" i="10"/>
  <c r="P436" i="10" s="1"/>
  <c r="M1496" i="10"/>
  <c r="P1496" i="10" s="1"/>
  <c r="M1148" i="10"/>
  <c r="P1148" i="10" s="1"/>
  <c r="M523" i="10"/>
  <c r="P523" i="10" s="1"/>
  <c r="M1169" i="10"/>
  <c r="P1169" i="10" s="1"/>
  <c r="M1033" i="10"/>
  <c r="P1033" i="10" s="1"/>
  <c r="M696" i="10"/>
  <c r="P696" i="10" s="1"/>
  <c r="M974" i="10"/>
  <c r="P974" i="10" s="1"/>
  <c r="M1333" i="10"/>
  <c r="P1333" i="10" s="1"/>
  <c r="M1165" i="10"/>
  <c r="P1165" i="10" s="1"/>
  <c r="M1235" i="10"/>
  <c r="P1235" i="10" s="1"/>
  <c r="M1211" i="10"/>
  <c r="P1211" i="10" s="1"/>
  <c r="M755" i="10"/>
  <c r="P755" i="10" s="1"/>
  <c r="M1081" i="10"/>
  <c r="P1081" i="10" s="1"/>
  <c r="M1366" i="10"/>
  <c r="P1366" i="10" s="1"/>
  <c r="M470" i="10"/>
  <c r="P470" i="10" s="1"/>
  <c r="M454" i="10"/>
  <c r="P454" i="10" s="1"/>
  <c r="M1439" i="10"/>
  <c r="P1439" i="10" s="1"/>
  <c r="M1076" i="10"/>
  <c r="P1076" i="10" s="1"/>
  <c r="M1036" i="10"/>
  <c r="P1036" i="10" s="1"/>
  <c r="M972" i="10"/>
  <c r="P972" i="10" s="1"/>
  <c r="M924" i="10"/>
  <c r="P924" i="10" s="1"/>
  <c r="M876" i="10"/>
  <c r="P876" i="10" s="1"/>
  <c r="M804" i="10"/>
  <c r="P804" i="10" s="1"/>
  <c r="M652" i="10"/>
  <c r="P652" i="10" s="1"/>
  <c r="M572" i="10"/>
  <c r="P572" i="10" s="1"/>
  <c r="M500" i="10"/>
  <c r="P500" i="10" s="1"/>
  <c r="M1488" i="10"/>
  <c r="P1488" i="10" s="1"/>
  <c r="M1512" i="10"/>
  <c r="P1512" i="10" s="1"/>
  <c r="M897" i="10"/>
  <c r="P897" i="10" s="1"/>
  <c r="M563" i="10"/>
  <c r="P563" i="10" s="1"/>
  <c r="M1304" i="10"/>
  <c r="P1304" i="10" s="1"/>
  <c r="M560" i="10"/>
  <c r="P560" i="10" s="1"/>
  <c r="M644" i="10"/>
  <c r="P644" i="10" s="1"/>
  <c r="M564" i="10"/>
  <c r="P564" i="10" s="1"/>
  <c r="M508" i="10"/>
  <c r="P508" i="10" s="1"/>
  <c r="M633" i="10"/>
  <c r="P633" i="10" s="1"/>
  <c r="M457" i="10"/>
  <c r="P457" i="10" s="1"/>
  <c r="M624" i="10"/>
  <c r="P624" i="10" s="1"/>
  <c r="M726" i="10"/>
  <c r="P726" i="10" s="1"/>
  <c r="M542" i="10"/>
  <c r="P542" i="10" s="1"/>
  <c r="M494" i="10"/>
  <c r="P494" i="10" s="1"/>
  <c r="M1101" i="10"/>
  <c r="P1101" i="10" s="1"/>
  <c r="M1177" i="10"/>
  <c r="P1177" i="10" s="1"/>
  <c r="M1444" i="10"/>
  <c r="P1444" i="10" s="1"/>
  <c r="M1132" i="10"/>
  <c r="P1132" i="10" s="1"/>
  <c r="M996" i="10"/>
  <c r="P996" i="10" s="1"/>
  <c r="M596" i="10"/>
  <c r="P596" i="10" s="1"/>
  <c r="M302" i="10"/>
  <c r="P302" i="10" s="1"/>
  <c r="M262" i="10"/>
  <c r="P262" i="10" s="1"/>
  <c r="M391" i="10"/>
  <c r="P391" i="10" s="1"/>
  <c r="M408" i="10"/>
  <c r="P408" i="10" s="1"/>
  <c r="M383" i="10"/>
  <c r="P383" i="10" s="1"/>
  <c r="M415" i="10"/>
  <c r="P415" i="10" s="1"/>
  <c r="M281" i="10"/>
  <c r="P281" i="10" s="1"/>
  <c r="M369" i="10"/>
  <c r="P369" i="10" s="1"/>
  <c r="M354" i="10"/>
  <c r="P354" i="10" s="1"/>
  <c r="M374" i="10"/>
  <c r="P374" i="10" s="1"/>
  <c r="M343" i="10"/>
  <c r="P343" i="10" s="1"/>
  <c r="M367" i="10"/>
  <c r="P367" i="10" s="1"/>
  <c r="M299" i="10"/>
  <c r="P299" i="10" s="1"/>
  <c r="M292" i="10"/>
  <c r="P292" i="10" s="1"/>
  <c r="M340" i="10"/>
  <c r="P340" i="10" s="1"/>
  <c r="M356" i="10"/>
  <c r="P356" i="10" s="1"/>
  <c r="M411" i="10"/>
  <c r="P411" i="10" s="1"/>
  <c r="M284" i="10"/>
  <c r="P284" i="10" s="1"/>
  <c r="M269" i="10"/>
  <c r="P269" i="10" s="1"/>
  <c r="M349" i="10"/>
  <c r="P349" i="10" s="1"/>
  <c r="M365" i="10"/>
  <c r="P365" i="10" s="1"/>
  <c r="M397" i="10"/>
  <c r="P397" i="10" s="1"/>
  <c r="M390" i="10"/>
  <c r="P390" i="10" s="1"/>
  <c r="M392" i="10"/>
  <c r="P392" i="10" s="1"/>
  <c r="M278" i="10"/>
  <c r="P278" i="10" s="1"/>
  <c r="M328" i="10"/>
  <c r="P328" i="10" s="1"/>
  <c r="M261" i="10"/>
  <c r="P261" i="10" s="1"/>
  <c r="M293" i="10"/>
  <c r="P293" i="10" s="1"/>
  <c r="M430" i="10"/>
  <c r="P430" i="10" s="1"/>
  <c r="M355" i="10"/>
  <c r="P355" i="10" s="1"/>
  <c r="M342" i="10"/>
  <c r="P342" i="10" s="1"/>
  <c r="M376" i="10"/>
  <c r="P376" i="10" s="1"/>
  <c r="M416" i="10"/>
  <c r="P416" i="10" s="1"/>
  <c r="M327" i="10"/>
  <c r="P327" i="10" s="1"/>
  <c r="M393" i="10"/>
  <c r="P393" i="10" s="1"/>
  <c r="M425" i="10"/>
  <c r="P425" i="10" s="1"/>
  <c r="M330" i="10"/>
  <c r="P330" i="10" s="1"/>
  <c r="M378" i="10"/>
  <c r="P378" i="10" s="1"/>
  <c r="M394" i="10"/>
  <c r="P394" i="10" s="1"/>
  <c r="M410" i="10"/>
  <c r="P410" i="10" s="1"/>
  <c r="M304" i="10"/>
  <c r="P304" i="10" s="1"/>
  <c r="M283" i="10"/>
  <c r="P283" i="10" s="1"/>
  <c r="M315" i="10"/>
  <c r="P315" i="10" s="1"/>
  <c r="M331" i="10"/>
  <c r="P331" i="10" s="1"/>
  <c r="M363" i="10"/>
  <c r="P363" i="10" s="1"/>
  <c r="M387" i="10"/>
  <c r="P387" i="10" s="1"/>
  <c r="M396" i="10"/>
  <c r="P396" i="10" s="1"/>
  <c r="M263" i="10"/>
  <c r="P263" i="10" s="1"/>
  <c r="M291" i="10"/>
  <c r="P291" i="10" s="1"/>
  <c r="M341" i="10"/>
  <c r="P341" i="10" s="1"/>
  <c r="M373" i="10"/>
  <c r="P373" i="10" s="1"/>
  <c r="M405" i="10"/>
  <c r="P405" i="10" s="1"/>
  <c r="M406" i="10"/>
  <c r="P406" i="10" s="1"/>
  <c r="M266" i="10"/>
  <c r="P266" i="10" s="1"/>
  <c r="M268" i="10"/>
  <c r="P268" i="10" s="1"/>
  <c r="M389" i="10"/>
  <c r="P389" i="10" s="1"/>
  <c r="M360" i="10"/>
  <c r="P360" i="10" s="1"/>
  <c r="M318" i="10"/>
  <c r="P318" i="10" s="1"/>
  <c r="M306" i="10"/>
  <c r="P306" i="10" s="1"/>
  <c r="M346" i="10"/>
  <c r="P346" i="10" s="1"/>
  <c r="M375" i="10"/>
  <c r="P375" i="10" s="1"/>
  <c r="M326" i="10"/>
  <c r="P326" i="10" s="1"/>
  <c r="M272" i="10"/>
  <c r="P272" i="10" s="1"/>
  <c r="M296" i="10"/>
  <c r="P296" i="10" s="1"/>
  <c r="M265" i="10"/>
  <c r="P265" i="10" s="1"/>
  <c r="M289" i="10"/>
  <c r="P289" i="10" s="1"/>
  <c r="M260" i="10"/>
  <c r="P260" i="10" s="1"/>
  <c r="M276" i="10"/>
  <c r="P276" i="10" s="1"/>
  <c r="M364" i="10"/>
  <c r="P364" i="10" s="1"/>
  <c r="M380" i="10"/>
  <c r="P380" i="10" s="1"/>
  <c r="M388" i="10"/>
  <c r="P388" i="10" s="1"/>
  <c r="M428" i="10"/>
  <c r="P428" i="10" s="1"/>
  <c r="M310" i="10"/>
  <c r="P310" i="10" s="1"/>
  <c r="M312" i="10"/>
  <c r="P312" i="10" s="1"/>
  <c r="M297" i="10"/>
  <c r="P297" i="10" s="1"/>
  <c r="M427" i="10"/>
  <c r="P427" i="10" s="1"/>
  <c r="M277" i="10"/>
  <c r="P277" i="10" s="1"/>
  <c r="M309" i="10"/>
  <c r="P309" i="10" s="1"/>
  <c r="M333" i="10"/>
  <c r="P333" i="10" s="1"/>
  <c r="M288" i="10"/>
  <c r="P288" i="10" s="1"/>
  <c r="M384" i="10"/>
  <c r="P384" i="10" s="1"/>
  <c r="M267" i="10"/>
  <c r="P267" i="10" s="1"/>
  <c r="M270" i="10"/>
  <c r="P270" i="10" s="1"/>
  <c r="M339" i="10"/>
  <c r="P339" i="10" s="1"/>
  <c r="M317" i="10"/>
  <c r="P317" i="10" s="1"/>
  <c r="M421" i="10"/>
  <c r="P421" i="10" s="1"/>
  <c r="M398" i="10"/>
  <c r="P398" i="10" s="1"/>
  <c r="M358" i="10"/>
  <c r="P358" i="10" s="1"/>
  <c r="M419" i="10"/>
  <c r="P419" i="10" s="1"/>
  <c r="M372" i="10"/>
  <c r="P372" i="10" s="1"/>
  <c r="M273" i="10"/>
  <c r="P273" i="10" s="1"/>
  <c r="M319" i="10"/>
  <c r="P319" i="10" s="1"/>
  <c r="M351" i="10"/>
  <c r="P351" i="10" s="1"/>
  <c r="M320" i="10"/>
  <c r="P320" i="10" s="1"/>
  <c r="M368" i="10"/>
  <c r="P368" i="10" s="1"/>
  <c r="M400" i="10"/>
  <c r="P400" i="10" s="1"/>
  <c r="M287" i="10"/>
  <c r="P287" i="10" s="1"/>
  <c r="M385" i="10"/>
  <c r="P385" i="10" s="1"/>
  <c r="M417" i="10"/>
  <c r="P417" i="10" s="1"/>
  <c r="M274" i="10"/>
  <c r="P274" i="10" s="1"/>
  <c r="M290" i="10"/>
  <c r="P290" i="10" s="1"/>
  <c r="M314" i="10"/>
  <c r="P314" i="10" s="1"/>
  <c r="M322" i="10"/>
  <c r="P322" i="10" s="1"/>
  <c r="M370" i="10"/>
  <c r="P370" i="10" s="1"/>
  <c r="M335" i="10"/>
  <c r="P335" i="10" s="1"/>
  <c r="M407" i="10"/>
  <c r="P407" i="10" s="1"/>
  <c r="M311" i="10"/>
  <c r="P311" i="10" s="1"/>
  <c r="M423" i="10"/>
  <c r="P423" i="10" s="1"/>
  <c r="M313" i="10"/>
  <c r="P313" i="10" s="1"/>
  <c r="M403" i="10"/>
  <c r="P403" i="10" s="1"/>
  <c r="M324" i="10"/>
  <c r="P324" i="10" s="1"/>
  <c r="M332" i="10"/>
  <c r="P332" i="10" s="1"/>
  <c r="M420" i="10"/>
  <c r="P420" i="10" s="1"/>
  <c r="M350" i="10"/>
  <c r="P350" i="10" s="1"/>
  <c r="M307" i="10"/>
  <c r="P307" i="10" s="1"/>
  <c r="M371" i="10"/>
  <c r="P371" i="10" s="1"/>
  <c r="M395" i="10"/>
  <c r="P395" i="10" s="1"/>
  <c r="M357" i="10"/>
  <c r="P357" i="10" s="1"/>
  <c r="M429" i="10"/>
  <c r="P429" i="10" s="1"/>
  <c r="M401" i="10"/>
  <c r="P401" i="10" s="1"/>
  <c r="M379" i="10"/>
  <c r="P379" i="10" s="1"/>
  <c r="M348" i="10"/>
  <c r="P348" i="10" s="1"/>
  <c r="M422" i="10"/>
  <c r="P422" i="10" s="1"/>
  <c r="M301" i="10"/>
  <c r="P301" i="10" s="1"/>
  <c r="M426" i="10"/>
  <c r="P426" i="10" s="1"/>
  <c r="M399" i="10"/>
  <c r="P399" i="10" s="1"/>
  <c r="M404" i="10"/>
  <c r="P404" i="10" s="1"/>
  <c r="M344" i="10"/>
  <c r="P344" i="10" s="1"/>
  <c r="M345" i="10"/>
  <c r="P345" i="10" s="1"/>
  <c r="M381" i="10"/>
  <c r="P381" i="10" s="1"/>
  <c r="M413" i="10"/>
  <c r="P413" i="10" s="1"/>
  <c r="M271" i="10"/>
  <c r="P271" i="10" s="1"/>
  <c r="M352" i="10"/>
  <c r="P352" i="10" s="1"/>
  <c r="M366" i="10"/>
  <c r="P366" i="10" s="1"/>
  <c r="M305" i="10"/>
  <c r="P305" i="10" s="1"/>
  <c r="M329" i="10"/>
  <c r="P329" i="10" s="1"/>
  <c r="M353" i="10"/>
  <c r="P353" i="10" s="1"/>
  <c r="M377" i="10"/>
  <c r="P377" i="10" s="1"/>
  <c r="M409" i="10"/>
  <c r="P409" i="10" s="1"/>
  <c r="M282" i="10"/>
  <c r="P282" i="10" s="1"/>
  <c r="M298" i="10"/>
  <c r="P298" i="10" s="1"/>
  <c r="M362" i="10"/>
  <c r="P362" i="10" s="1"/>
  <c r="M334" i="10"/>
  <c r="P334" i="10" s="1"/>
  <c r="M295" i="10"/>
  <c r="P295" i="10" s="1"/>
  <c r="M279" i="10"/>
  <c r="P279" i="10" s="1"/>
  <c r="M336" i="10"/>
  <c r="P336" i="10" s="1"/>
  <c r="M412" i="10"/>
  <c r="P412" i="10" s="1"/>
  <c r="M359" i="10"/>
  <c r="P359" i="10" s="1"/>
  <c r="M280" i="10"/>
  <c r="P280" i="10" s="1"/>
  <c r="M431" i="10"/>
  <c r="P431" i="10" s="1"/>
  <c r="M264" i="10"/>
  <c r="P264" i="10" s="1"/>
  <c r="M338" i="10"/>
  <c r="P338" i="10" s="1"/>
  <c r="M402" i="10"/>
  <c r="P402" i="10" s="1"/>
  <c r="M418" i="10"/>
  <c r="P418" i="10" s="1"/>
  <c r="M286" i="10"/>
  <c r="P286" i="10" s="1"/>
  <c r="M337" i="10"/>
  <c r="P337" i="10" s="1"/>
  <c r="M323" i="10"/>
  <c r="P323" i="10" s="1"/>
  <c r="M347" i="10"/>
  <c r="P347" i="10" s="1"/>
  <c r="M300" i="10"/>
  <c r="P300" i="10" s="1"/>
  <c r="M308" i="10"/>
  <c r="P308" i="10" s="1"/>
  <c r="M303" i="10"/>
  <c r="P303" i="10" s="1"/>
  <c r="M275" i="10"/>
  <c r="P275" i="10" s="1"/>
  <c r="M316" i="10"/>
  <c r="P316" i="10" s="1"/>
  <c r="M285" i="10"/>
  <c r="P285" i="10" s="1"/>
  <c r="M414" i="10"/>
  <c r="P414" i="10" s="1"/>
  <c r="M424" i="10"/>
  <c r="P424" i="10" s="1"/>
  <c r="M361" i="10"/>
  <c r="P361" i="10" s="1"/>
  <c r="M386" i="10"/>
  <c r="P386" i="10" s="1"/>
  <c r="M294" i="10"/>
  <c r="P294" i="10" s="1"/>
  <c r="M321" i="10"/>
  <c r="P321" i="10" s="1"/>
  <c r="M325" i="10"/>
  <c r="P325" i="10" s="1"/>
  <c r="M382" i="10"/>
  <c r="P382" i="10" s="1"/>
  <c r="N2" i="10"/>
  <c r="T165" i="10" l="1"/>
  <c r="Y165" i="10"/>
  <c r="T363" i="10"/>
  <c r="Y363" i="10"/>
  <c r="Y299" i="10"/>
  <c r="T299" i="10"/>
  <c r="T972" i="10"/>
  <c r="Y972" i="10"/>
  <c r="T1433" i="10"/>
  <c r="Y1433" i="10"/>
  <c r="R1433" i="10"/>
  <c r="Y1168" i="10"/>
  <c r="T1168" i="10"/>
  <c r="Y705" i="10"/>
  <c r="T705" i="10"/>
  <c r="T484" i="10"/>
  <c r="Y484" i="10"/>
  <c r="Y518" i="10"/>
  <c r="T518" i="10"/>
  <c r="T1134" i="10"/>
  <c r="Y1134" i="10"/>
  <c r="Y1259" i="10"/>
  <c r="T1259" i="10"/>
  <c r="Y1204" i="10"/>
  <c r="T1204" i="10"/>
  <c r="Y708" i="10"/>
  <c r="T708" i="10"/>
  <c r="T1064" i="10"/>
  <c r="Y1064" i="10"/>
  <c r="T732" i="10"/>
  <c r="Y732" i="10"/>
  <c r="T1233" i="10"/>
  <c r="Y1233" i="10"/>
  <c r="T615" i="10"/>
  <c r="Y615" i="10"/>
  <c r="T814" i="10"/>
  <c r="Y814" i="10"/>
  <c r="T909" i="10"/>
  <c r="Y909" i="10"/>
  <c r="Y869" i="10"/>
  <c r="T869" i="10"/>
  <c r="T867" i="10"/>
  <c r="Y867" i="10"/>
  <c r="Y1413" i="10"/>
  <c r="T1413" i="10"/>
  <c r="Y829" i="10"/>
  <c r="T829" i="10"/>
  <c r="T1011" i="10"/>
  <c r="Y1011" i="10"/>
  <c r="Y672" i="10"/>
  <c r="T672" i="10"/>
  <c r="Y1239" i="10"/>
  <c r="T1239" i="10"/>
  <c r="T1003" i="10"/>
  <c r="R1003" i="10"/>
  <c r="Y1003" i="10"/>
  <c r="T771" i="10"/>
  <c r="Y771" i="10"/>
  <c r="Y1369" i="10"/>
  <c r="T1369" i="10"/>
  <c r="Y1186" i="10"/>
  <c r="T1186" i="10"/>
  <c r="T1289" i="10"/>
  <c r="Y1289" i="10"/>
  <c r="T903" i="10"/>
  <c r="Y903" i="10"/>
  <c r="R871" i="10"/>
  <c r="Y871" i="10"/>
  <c r="T871" i="10"/>
  <c r="T1072" i="10"/>
  <c r="Y1072" i="10"/>
  <c r="T450" i="10"/>
  <c r="Y450" i="10"/>
  <c r="R450" i="10"/>
  <c r="T827" i="10"/>
  <c r="Y827" i="10"/>
  <c r="T1018" i="10"/>
  <c r="Y1018" i="10"/>
  <c r="T641" i="10"/>
  <c r="Y641" i="10"/>
  <c r="Y776" i="10"/>
  <c r="T776" i="10"/>
  <c r="Y1137" i="10"/>
  <c r="T1137" i="10"/>
  <c r="R1137" i="10"/>
  <c r="T1264" i="10"/>
  <c r="Y1264" i="10"/>
  <c r="T513" i="10"/>
  <c r="Y513" i="10"/>
  <c r="T1234" i="10"/>
  <c r="Y1234" i="10"/>
  <c r="R1234" i="10"/>
  <c r="T978" i="10"/>
  <c r="Y978" i="10"/>
  <c r="T1298" i="10"/>
  <c r="Y1298" i="10"/>
  <c r="R1394" i="10"/>
  <c r="T1394" i="10"/>
  <c r="Y1394" i="10"/>
  <c r="T68" i="10"/>
  <c r="Y68" i="10"/>
  <c r="Y202" i="10"/>
  <c r="T202" i="10"/>
  <c r="R202" i="10"/>
  <c r="T171" i="10"/>
  <c r="Y171" i="10"/>
  <c r="T52" i="10"/>
  <c r="Y52" i="10"/>
  <c r="T85" i="10"/>
  <c r="Y85" i="10"/>
  <c r="R85" i="10"/>
  <c r="Y107" i="10"/>
  <c r="T107" i="10"/>
  <c r="Y33" i="10"/>
  <c r="T33" i="10"/>
  <c r="T95" i="10"/>
  <c r="R95" i="10"/>
  <c r="Y95" i="10"/>
  <c r="Y231" i="10"/>
  <c r="T231" i="10"/>
  <c r="Y247" i="10"/>
  <c r="T247" i="10"/>
  <c r="T190" i="10"/>
  <c r="Y190" i="10"/>
  <c r="Y173" i="10"/>
  <c r="T173" i="10"/>
  <c r="T199" i="10"/>
  <c r="R199" i="10"/>
  <c r="Y199" i="10"/>
  <c r="T66" i="10"/>
  <c r="Y66" i="10"/>
  <c r="Y183" i="10"/>
  <c r="T183" i="10"/>
  <c r="T382" i="10"/>
  <c r="Y382" i="10"/>
  <c r="Y337" i="10"/>
  <c r="T337" i="10"/>
  <c r="T282" i="10"/>
  <c r="Y282" i="10"/>
  <c r="Y301" i="10"/>
  <c r="T301" i="10"/>
  <c r="T423" i="10"/>
  <c r="Y423" i="10"/>
  <c r="Y319" i="10"/>
  <c r="T319" i="10"/>
  <c r="R319" i="10"/>
  <c r="Y339" i="10"/>
  <c r="T339" i="10"/>
  <c r="T427" i="10"/>
  <c r="Y427" i="10"/>
  <c r="Y276" i="10"/>
  <c r="T276" i="10"/>
  <c r="T346" i="10"/>
  <c r="Y346" i="10"/>
  <c r="Y405" i="10"/>
  <c r="T405" i="10"/>
  <c r="Y331" i="10"/>
  <c r="R331" i="10"/>
  <c r="T331" i="10"/>
  <c r="T425" i="10"/>
  <c r="Y425" i="10"/>
  <c r="T293" i="10"/>
  <c r="Y293" i="10"/>
  <c r="R293" i="10"/>
  <c r="T349" i="10"/>
  <c r="Y349" i="10"/>
  <c r="Y367" i="10"/>
  <c r="T367" i="10"/>
  <c r="T408" i="10"/>
  <c r="Y408" i="10"/>
  <c r="R408" i="10"/>
  <c r="T1177" i="10"/>
  <c r="Y1177" i="10"/>
  <c r="T508" i="10"/>
  <c r="Y508" i="10"/>
  <c r="Y1488" i="10"/>
  <c r="T1488" i="10"/>
  <c r="Y1036" i="10"/>
  <c r="T1036" i="10"/>
  <c r="Y1211" i="10"/>
  <c r="T1211" i="10"/>
  <c r="R1211" i="10"/>
  <c r="R523" i="10"/>
  <c r="Y523" i="10"/>
  <c r="T523" i="10"/>
  <c r="T1455" i="10"/>
  <c r="Y1455" i="10"/>
  <c r="T556" i="10"/>
  <c r="Y556" i="10"/>
  <c r="R556" i="10"/>
  <c r="T636" i="10"/>
  <c r="Y636" i="10"/>
  <c r="T1260" i="10"/>
  <c r="Y1260" i="10"/>
  <c r="Y877" i="10"/>
  <c r="R877" i="10"/>
  <c r="T877" i="10"/>
  <c r="Y1124" i="10"/>
  <c r="T1124" i="10"/>
  <c r="Y1499" i="10"/>
  <c r="T1499" i="10"/>
  <c r="T585" i="10"/>
  <c r="Y585" i="10"/>
  <c r="T748" i="10"/>
  <c r="Y748" i="10"/>
  <c r="Y1348" i="10"/>
  <c r="T1348" i="10"/>
  <c r="T536" i="10"/>
  <c r="Y536" i="10"/>
  <c r="Y492" i="10"/>
  <c r="T492" i="10"/>
  <c r="Y1425" i="10"/>
  <c r="T1425" i="10"/>
  <c r="Y820" i="10"/>
  <c r="T820" i="10"/>
  <c r="T670" i="10"/>
  <c r="Y670" i="10"/>
  <c r="R670" i="10"/>
  <c r="T853" i="10"/>
  <c r="Y853" i="10"/>
  <c r="T532" i="10"/>
  <c r="Y532" i="10"/>
  <c r="T452" i="10"/>
  <c r="Y452" i="10"/>
  <c r="R452" i="10"/>
  <c r="Y582" i="10"/>
  <c r="T582" i="10"/>
  <c r="Y589" i="10"/>
  <c r="T589" i="10"/>
  <c r="Y1102" i="10"/>
  <c r="T1102" i="10"/>
  <c r="Y625" i="10"/>
  <c r="T625" i="10"/>
  <c r="Y1131" i="10"/>
  <c r="T1131" i="10"/>
  <c r="R509" i="10"/>
  <c r="T509" i="10"/>
  <c r="Y509" i="10"/>
  <c r="T1342" i="10"/>
  <c r="Y1342" i="10"/>
  <c r="Y758" i="10"/>
  <c r="T758" i="10"/>
  <c r="Y800" i="10"/>
  <c r="T800" i="10"/>
  <c r="T525" i="10"/>
  <c r="Y525" i="10"/>
  <c r="Y838" i="10"/>
  <c r="R838" i="10"/>
  <c r="T838" i="10"/>
  <c r="Y799" i="10"/>
  <c r="T799" i="10"/>
  <c r="T1244" i="10"/>
  <c r="Y1244" i="10"/>
  <c r="R1244" i="10"/>
  <c r="T1038" i="10"/>
  <c r="Y1038" i="10"/>
  <c r="T553" i="10"/>
  <c r="Y553" i="10"/>
  <c r="Y733" i="10"/>
  <c r="T733" i="10"/>
  <c r="R733" i="10"/>
  <c r="Y1410" i="10"/>
  <c r="T1410" i="10"/>
  <c r="T724" i="10"/>
  <c r="Y724" i="10"/>
  <c r="T1172" i="10"/>
  <c r="Y1172" i="10"/>
  <c r="T950" i="10"/>
  <c r="Y950" i="10"/>
  <c r="Y1088" i="10"/>
  <c r="T1088" i="10"/>
  <c r="R1088" i="10"/>
  <c r="R493" i="10"/>
  <c r="T493" i="10"/>
  <c r="Y493" i="10"/>
  <c r="Y1073" i="10"/>
  <c r="T1073" i="10"/>
  <c r="T828" i="10"/>
  <c r="R828" i="10"/>
  <c r="Y828" i="10"/>
  <c r="Y822" i="10"/>
  <c r="T822" i="10"/>
  <c r="T976" i="10"/>
  <c r="Y976" i="10"/>
  <c r="R1418" i="10"/>
  <c r="Y1418" i="10"/>
  <c r="T1418" i="10"/>
  <c r="Y1195" i="10"/>
  <c r="T1195" i="10"/>
  <c r="T1269" i="10"/>
  <c r="Y1269" i="10"/>
  <c r="R1269" i="10"/>
  <c r="Y831" i="10"/>
  <c r="T831" i="10"/>
  <c r="Y709" i="10"/>
  <c r="T709" i="10"/>
  <c r="T1277" i="10"/>
  <c r="R1277" i="10"/>
  <c r="Y1277" i="10"/>
  <c r="T854" i="10"/>
  <c r="Y854" i="10"/>
  <c r="T1307" i="10"/>
  <c r="Y1307" i="10"/>
  <c r="Y506" i="10"/>
  <c r="T506" i="10"/>
  <c r="T1029" i="10"/>
  <c r="Y1029" i="10"/>
  <c r="T1198" i="10"/>
  <c r="Y1198" i="10"/>
  <c r="R1198" i="10"/>
  <c r="T945" i="10"/>
  <c r="Y945" i="10"/>
  <c r="Y815" i="10"/>
  <c r="T815" i="10"/>
  <c r="T893" i="10"/>
  <c r="Y893" i="10"/>
  <c r="T1415" i="10"/>
  <c r="Y1415" i="10"/>
  <c r="Y1412" i="10"/>
  <c r="T1412" i="10"/>
  <c r="R607" i="10"/>
  <c r="Y607" i="10"/>
  <c r="T607" i="10"/>
  <c r="Y581" i="10"/>
  <c r="T581" i="10"/>
  <c r="Y1021" i="10"/>
  <c r="T1021" i="10"/>
  <c r="Y608" i="10"/>
  <c r="T608" i="10"/>
  <c r="Y743" i="10"/>
  <c r="T743" i="10"/>
  <c r="Y605" i="10"/>
  <c r="T605" i="10"/>
  <c r="T861" i="10"/>
  <c r="Y861" i="10"/>
  <c r="Y1245" i="10"/>
  <c r="T1245" i="10"/>
  <c r="T886" i="10"/>
  <c r="Y886" i="10"/>
  <c r="T687" i="10"/>
  <c r="Y687" i="10"/>
  <c r="Y911" i="10"/>
  <c r="T911" i="10"/>
  <c r="Y1083" i="10"/>
  <c r="T1083" i="10"/>
  <c r="T752" i="10"/>
  <c r="Y752" i="10"/>
  <c r="Y699" i="10"/>
  <c r="T699" i="10"/>
  <c r="T639" i="10"/>
  <c r="Y639" i="10"/>
  <c r="Y1492" i="10"/>
  <c r="T1492" i="10"/>
  <c r="Y926" i="10"/>
  <c r="T926" i="10"/>
  <c r="T824" i="10"/>
  <c r="Y824" i="10"/>
  <c r="T1051" i="10"/>
  <c r="Y1051" i="10"/>
  <c r="T599" i="10"/>
  <c r="Y599" i="10"/>
  <c r="T473" i="10"/>
  <c r="Y473" i="10"/>
  <c r="T1139" i="10"/>
  <c r="Y1139" i="10"/>
  <c r="Y783" i="10"/>
  <c r="T783" i="10"/>
  <c r="Y480" i="10"/>
  <c r="T480" i="10"/>
  <c r="T1458" i="10"/>
  <c r="Y1458" i="10"/>
  <c r="Y479" i="10"/>
  <c r="T479" i="10"/>
  <c r="T1103" i="10"/>
  <c r="Y1103" i="10"/>
  <c r="T951" i="10"/>
  <c r="Y951" i="10"/>
  <c r="T1335" i="10"/>
  <c r="Y1335" i="10"/>
  <c r="Y794" i="10"/>
  <c r="T794" i="10"/>
  <c r="T1263" i="10"/>
  <c r="Y1263" i="10"/>
  <c r="R1263" i="10"/>
  <c r="Y883" i="10"/>
  <c r="T883" i="10"/>
  <c r="T879" i="10"/>
  <c r="Y879" i="10"/>
  <c r="T921" i="10"/>
  <c r="Y921" i="10"/>
  <c r="T999" i="10"/>
  <c r="Y999" i="10"/>
  <c r="Y1048" i="10"/>
  <c r="T1048" i="10"/>
  <c r="Y1299" i="10"/>
  <c r="T1299" i="10"/>
  <c r="T975" i="10"/>
  <c r="Y975" i="10"/>
  <c r="T968" i="10"/>
  <c r="Y968" i="10"/>
  <c r="T835" i="10"/>
  <c r="Y835" i="10"/>
  <c r="Y448" i="10"/>
  <c r="T448" i="10"/>
  <c r="R1376" i="10"/>
  <c r="Y1376" i="10"/>
  <c r="T1376" i="10"/>
  <c r="Y713" i="10"/>
  <c r="T713" i="10"/>
  <c r="Y1201" i="10"/>
  <c r="T1201" i="10"/>
  <c r="R674" i="10"/>
  <c r="T674" i="10"/>
  <c r="Y674" i="10"/>
  <c r="Y712" i="10"/>
  <c r="T712" i="10"/>
  <c r="Y1115" i="10"/>
  <c r="T1115" i="10"/>
  <c r="R1115" i="10"/>
  <c r="T1147" i="10"/>
  <c r="Y1147" i="10"/>
  <c r="Y458" i="10"/>
  <c r="T458" i="10"/>
  <c r="R1050" i="10"/>
  <c r="Y1050" i="10"/>
  <c r="T1050" i="10"/>
  <c r="T1224" i="10"/>
  <c r="Y1224" i="10"/>
  <c r="Y601" i="10"/>
  <c r="T601" i="10"/>
  <c r="Y761" i="10"/>
  <c r="T761" i="10"/>
  <c r="Y610" i="10"/>
  <c r="T610" i="10"/>
  <c r="T936" i="10"/>
  <c r="Y936" i="10"/>
  <c r="R936" i="10"/>
  <c r="Y1377" i="10"/>
  <c r="T1377" i="10"/>
  <c r="Y443" i="10"/>
  <c r="T443" i="10"/>
  <c r="Y491" i="10"/>
  <c r="T491" i="10"/>
  <c r="T986" i="10"/>
  <c r="Y986" i="10"/>
  <c r="Y729" i="10"/>
  <c r="T729" i="10"/>
  <c r="R729" i="10"/>
  <c r="Y1267" i="10"/>
  <c r="T1267" i="10"/>
  <c r="Y1323" i="10"/>
  <c r="T1323" i="10"/>
  <c r="T618" i="10"/>
  <c r="Y618" i="10"/>
  <c r="T1322" i="10"/>
  <c r="Y1322" i="10"/>
  <c r="T706" i="10"/>
  <c r="Y706" i="10"/>
  <c r="T1074" i="10"/>
  <c r="Y1074" i="10"/>
  <c r="T698" i="10"/>
  <c r="Y698" i="10"/>
  <c r="T1330" i="10"/>
  <c r="Y1330" i="10"/>
  <c r="T1066" i="10"/>
  <c r="Y1066" i="10"/>
  <c r="T490" i="10"/>
  <c r="Y490" i="10"/>
  <c r="Y1362" i="10"/>
  <c r="T1362" i="10"/>
  <c r="R1362" i="10"/>
  <c r="Y132" i="10"/>
  <c r="T132" i="10"/>
  <c r="T89" i="10"/>
  <c r="Y89" i="10"/>
  <c r="R216" i="10"/>
  <c r="Y216" i="10"/>
  <c r="T216" i="10"/>
  <c r="T17" i="10"/>
  <c r="Y17" i="10"/>
  <c r="T228" i="10"/>
  <c r="Y228" i="10"/>
  <c r="Y57" i="10"/>
  <c r="T57" i="10"/>
  <c r="Y73" i="10"/>
  <c r="T73" i="10"/>
  <c r="T178" i="10"/>
  <c r="Y178" i="10"/>
  <c r="Y20" i="10"/>
  <c r="T20" i="10"/>
  <c r="Y177" i="10"/>
  <c r="T177" i="10"/>
  <c r="R188" i="10"/>
  <c r="Y188" i="10"/>
  <c r="T188" i="10"/>
  <c r="T99" i="10"/>
  <c r="Y99" i="10"/>
  <c r="T140" i="10"/>
  <c r="Y140" i="10"/>
  <c r="Y83" i="10"/>
  <c r="T83" i="10"/>
  <c r="Y8" i="10"/>
  <c r="T8" i="10"/>
  <c r="Y192" i="10"/>
  <c r="T192" i="10"/>
  <c r="R192" i="10"/>
  <c r="Y206" i="10"/>
  <c r="T206" i="10"/>
  <c r="T25" i="10"/>
  <c r="Y25" i="10"/>
  <c r="T15" i="10"/>
  <c r="Y15" i="10"/>
  <c r="Y58" i="10"/>
  <c r="T58" i="10"/>
  <c r="T79" i="10"/>
  <c r="Y79" i="10"/>
  <c r="T237" i="10"/>
  <c r="Y237" i="10"/>
  <c r="T215" i="10"/>
  <c r="Y215" i="10"/>
  <c r="Y110" i="10"/>
  <c r="T110" i="10"/>
  <c r="R110" i="10"/>
  <c r="T151" i="10"/>
  <c r="Y151" i="10"/>
  <c r="Y229" i="10"/>
  <c r="T229" i="10"/>
  <c r="Y117" i="10"/>
  <c r="T117" i="10"/>
  <c r="Y135" i="10"/>
  <c r="T135" i="10"/>
  <c r="T185" i="10"/>
  <c r="Y185" i="10"/>
  <c r="R159" i="10"/>
  <c r="T159" i="10"/>
  <c r="Y159" i="10"/>
  <c r="T198" i="10"/>
  <c r="Y198" i="10"/>
  <c r="T364" i="10"/>
  <c r="Y364" i="10"/>
  <c r="R364" i="10"/>
  <c r="Y383" i="10"/>
  <c r="T383" i="10"/>
  <c r="T755" i="10"/>
  <c r="Y755" i="10"/>
  <c r="Y620" i="10"/>
  <c r="R620" i="10"/>
  <c r="T620" i="10"/>
  <c r="T1216" i="10"/>
  <c r="Y1216" i="10"/>
  <c r="Y740" i="10"/>
  <c r="T740" i="10"/>
  <c r="T1388" i="10"/>
  <c r="Y1388" i="10"/>
  <c r="Y851" i="10"/>
  <c r="T851" i="10"/>
  <c r="Y702" i="10"/>
  <c r="T702" i="10"/>
  <c r="R702" i="10"/>
  <c r="Y646" i="10"/>
  <c r="T646" i="10"/>
  <c r="T982" i="10"/>
  <c r="Y982" i="10"/>
  <c r="R1140" i="10"/>
  <c r="T1140" i="10"/>
  <c r="Y1140" i="10"/>
  <c r="Y1487" i="10"/>
  <c r="T1487" i="10"/>
  <c r="Y688" i="10"/>
  <c r="T688" i="10"/>
  <c r="T1237" i="10"/>
  <c r="Y1237" i="10"/>
  <c r="Y1221" i="10"/>
  <c r="T1221" i="10"/>
  <c r="T849" i="10"/>
  <c r="Y849" i="10"/>
  <c r="Y593" i="10"/>
  <c r="T593" i="10"/>
  <c r="Y1502" i="10"/>
  <c r="T1502" i="10"/>
  <c r="T453" i="10"/>
  <c r="Y453" i="10"/>
  <c r="Y565" i="10"/>
  <c r="T565" i="10"/>
  <c r="Y798" i="10"/>
  <c r="T798" i="10"/>
  <c r="T995" i="10"/>
  <c r="Y995" i="10"/>
  <c r="Y567" i="10"/>
  <c r="T567" i="10"/>
  <c r="T456" i="10"/>
  <c r="Y456" i="10"/>
  <c r="R456" i="10"/>
  <c r="Y1403" i="10"/>
  <c r="T1403" i="10"/>
  <c r="Y1390" i="10"/>
  <c r="T1390" i="10"/>
  <c r="T1015" i="10"/>
  <c r="Y1015" i="10"/>
  <c r="T875" i="10"/>
  <c r="Y875" i="10"/>
  <c r="Y1242" i="10"/>
  <c r="T1242" i="10"/>
  <c r="R1242" i="10"/>
  <c r="T432" i="10"/>
  <c r="Y432" i="10"/>
  <c r="Y600" i="10"/>
  <c r="T600" i="10"/>
  <c r="T1429" i="10"/>
  <c r="Y1429" i="10"/>
  <c r="R1429" i="10"/>
  <c r="Y721" i="10"/>
  <c r="T721" i="10"/>
  <c r="T763" i="10"/>
  <c r="Y763" i="10"/>
  <c r="T1474" i="10"/>
  <c r="Y1474" i="10"/>
  <c r="R1474" i="10"/>
  <c r="T505" i="10"/>
  <c r="Y505" i="10"/>
  <c r="T466" i="10"/>
  <c r="Y466" i="10"/>
  <c r="Y961" i="10"/>
  <c r="R961" i="10"/>
  <c r="T961" i="10"/>
  <c r="Y1153" i="10"/>
  <c r="T1153" i="10"/>
  <c r="T890" i="10"/>
  <c r="Y890" i="10"/>
  <c r="Y571" i="10"/>
  <c r="T571" i="10"/>
  <c r="Y554" i="10"/>
  <c r="T554" i="10"/>
  <c r="T690" i="10"/>
  <c r="Y690" i="10"/>
  <c r="R690" i="10"/>
  <c r="T666" i="10"/>
  <c r="Y666" i="10"/>
  <c r="Y1034" i="10"/>
  <c r="T1034" i="10"/>
  <c r="Y1098" i="10"/>
  <c r="T1098" i="10"/>
  <c r="Y236" i="10"/>
  <c r="T236" i="10"/>
  <c r="Y147" i="10"/>
  <c r="T147" i="10"/>
  <c r="R252" i="10"/>
  <c r="T252" i="10"/>
  <c r="Y252" i="10"/>
  <c r="Y194" i="10"/>
  <c r="T194" i="10"/>
  <c r="Y75" i="10"/>
  <c r="T75" i="10"/>
  <c r="R75" i="10"/>
  <c r="T139" i="10"/>
  <c r="Y139" i="10"/>
  <c r="Y164" i="10"/>
  <c r="T164" i="10"/>
  <c r="T144" i="10"/>
  <c r="Y144" i="10"/>
  <c r="Y26" i="10"/>
  <c r="T26" i="10"/>
  <c r="T249" i="10"/>
  <c r="Y249" i="10"/>
  <c r="Y69" i="10"/>
  <c r="T69" i="10"/>
  <c r="Y78" i="10"/>
  <c r="T78" i="10"/>
  <c r="Y255" i="10"/>
  <c r="T255" i="10"/>
  <c r="T253" i="10"/>
  <c r="Y253" i="10"/>
  <c r="Y238" i="10"/>
  <c r="T238" i="10"/>
  <c r="Y285" i="10"/>
  <c r="T285" i="10"/>
  <c r="Y359" i="10"/>
  <c r="T359" i="10"/>
  <c r="T271" i="10"/>
  <c r="Y271" i="10"/>
  <c r="T371" i="10"/>
  <c r="Y371" i="10"/>
  <c r="T274" i="10"/>
  <c r="Y274" i="10"/>
  <c r="T325" i="10"/>
  <c r="Y325" i="10"/>
  <c r="T316" i="10"/>
  <c r="Y316" i="10"/>
  <c r="Y286" i="10"/>
  <c r="T286" i="10"/>
  <c r="Y412" i="10"/>
  <c r="T412" i="10"/>
  <c r="T409" i="10"/>
  <c r="Y409" i="10"/>
  <c r="T413" i="10"/>
  <c r="Y413" i="10"/>
  <c r="R413" i="10"/>
  <c r="R422" i="10"/>
  <c r="T422" i="10"/>
  <c r="Y422" i="10"/>
  <c r="T307" i="10"/>
  <c r="Y307" i="10"/>
  <c r="Y311" i="10"/>
  <c r="T311" i="10"/>
  <c r="R311" i="10"/>
  <c r="T417" i="10"/>
  <c r="Y417" i="10"/>
  <c r="T273" i="10"/>
  <c r="Y273" i="10"/>
  <c r="T270" i="10"/>
  <c r="Y270" i="10"/>
  <c r="Y297" i="10"/>
  <c r="T297" i="10"/>
  <c r="Y260" i="10"/>
  <c r="T260" i="10"/>
  <c r="R306" i="10"/>
  <c r="T306" i="10"/>
  <c r="Y306" i="10"/>
  <c r="T373" i="10"/>
  <c r="Y373" i="10"/>
  <c r="Y315" i="10"/>
  <c r="R315" i="10"/>
  <c r="T315" i="10"/>
  <c r="Y393" i="10"/>
  <c r="T393" i="10"/>
  <c r="Y261" i="10"/>
  <c r="T261" i="10"/>
  <c r="Y269" i="10"/>
  <c r="T269" i="10"/>
  <c r="T343" i="10"/>
  <c r="Y343" i="10"/>
  <c r="Y391" i="10"/>
  <c r="T391" i="10"/>
  <c r="T1101" i="10"/>
  <c r="Y1101" i="10"/>
  <c r="T564" i="10"/>
  <c r="Y564" i="10"/>
  <c r="Y500" i="10"/>
  <c r="T500" i="10"/>
  <c r="T1076" i="10"/>
  <c r="Y1076" i="10"/>
  <c r="Y1235" i="10"/>
  <c r="T1235" i="10"/>
  <c r="T1148" i="10"/>
  <c r="Y1148" i="10"/>
  <c r="Y654" i="10"/>
  <c r="T654" i="10"/>
  <c r="T764" i="10"/>
  <c r="Y764" i="10"/>
  <c r="T780" i="10"/>
  <c r="Y780" i="10"/>
  <c r="Y784" i="10"/>
  <c r="T784" i="10"/>
  <c r="Y949" i="10"/>
  <c r="T949" i="10"/>
  <c r="R949" i="10"/>
  <c r="T1164" i="10"/>
  <c r="Y1164" i="10"/>
  <c r="Y1371" i="10"/>
  <c r="T1371" i="10"/>
  <c r="T902" i="10"/>
  <c r="Y902" i="10"/>
  <c r="R902" i="10"/>
  <c r="T836" i="10"/>
  <c r="Y836" i="10"/>
  <c r="T1471" i="10"/>
  <c r="Y1471" i="10"/>
  <c r="Y857" i="10"/>
  <c r="T857" i="10"/>
  <c r="T716" i="10"/>
  <c r="Y716" i="10"/>
  <c r="T1409" i="10"/>
  <c r="Y1409" i="10"/>
  <c r="R1409" i="10"/>
  <c r="Y844" i="10"/>
  <c r="T844" i="10"/>
  <c r="T1142" i="10"/>
  <c r="Y1142" i="10"/>
  <c r="Y941" i="10"/>
  <c r="T941" i="10"/>
  <c r="Y852" i="10"/>
  <c r="T852" i="10"/>
  <c r="Y580" i="10"/>
  <c r="T580" i="10"/>
  <c r="Y718" i="10"/>
  <c r="T718" i="10"/>
  <c r="T1486" i="10"/>
  <c r="Y1486" i="10"/>
  <c r="Y680" i="10"/>
  <c r="T680" i="10"/>
  <c r="R657" i="10"/>
  <c r="Y657" i="10"/>
  <c r="T657" i="10"/>
  <c r="T1163" i="10"/>
  <c r="Y1163" i="10"/>
  <c r="T597" i="10"/>
  <c r="Y597" i="10"/>
  <c r="R597" i="10"/>
  <c r="Y496" i="10"/>
  <c r="T496" i="10"/>
  <c r="T846" i="10"/>
  <c r="Y846" i="10"/>
  <c r="T856" i="10"/>
  <c r="R856" i="10"/>
  <c r="Y856" i="10"/>
  <c r="T661" i="10"/>
  <c r="Y661" i="10"/>
  <c r="T918" i="10"/>
  <c r="Y918" i="10"/>
  <c r="T676" i="10"/>
  <c r="Y676" i="10"/>
  <c r="Y1276" i="10"/>
  <c r="T1276" i="10"/>
  <c r="T1206" i="10"/>
  <c r="Y1206" i="10"/>
  <c r="Y1273" i="10"/>
  <c r="T1273" i="10"/>
  <c r="Y885" i="10"/>
  <c r="T885" i="10"/>
  <c r="Y1257" i="10"/>
  <c r="T1257" i="10"/>
  <c r="Y892" i="10"/>
  <c r="T892" i="10"/>
  <c r="T1284" i="10"/>
  <c r="Y1284" i="10"/>
  <c r="R1284" i="10"/>
  <c r="T1022" i="10"/>
  <c r="Y1022" i="10"/>
  <c r="Y1240" i="10"/>
  <c r="T1240" i="10"/>
  <c r="Y1037" i="10"/>
  <c r="T1037" i="10"/>
  <c r="R1037" i="10"/>
  <c r="Y551" i="10"/>
  <c r="T551" i="10"/>
  <c r="Y1044" i="10"/>
  <c r="T1044" i="10"/>
  <c r="T878" i="10"/>
  <c r="Y878" i="10"/>
  <c r="Y1024" i="10"/>
  <c r="T1024" i="10"/>
  <c r="T459" i="10"/>
  <c r="Y459" i="10"/>
  <c r="R459" i="10"/>
  <c r="T1408" i="10"/>
  <c r="Y1408" i="10"/>
  <c r="Y1365" i="10"/>
  <c r="T1365" i="10"/>
  <c r="Y943" i="10"/>
  <c r="T943" i="10"/>
  <c r="R943" i="10"/>
  <c r="T821" i="10"/>
  <c r="Y821" i="10"/>
  <c r="Y1285" i="10"/>
  <c r="T1285" i="10"/>
  <c r="Y880" i="10"/>
  <c r="T880" i="10"/>
  <c r="T1501" i="10"/>
  <c r="Y1501" i="10"/>
  <c r="Y1448" i="10"/>
  <c r="T1448" i="10"/>
  <c r="Y1205" i="10"/>
  <c r="T1205" i="10"/>
  <c r="Y1374" i="10"/>
  <c r="T1374" i="10"/>
  <c r="Y1059" i="10"/>
  <c r="T1059" i="10"/>
  <c r="R1059" i="10"/>
  <c r="Y1207" i="10"/>
  <c r="T1207" i="10"/>
  <c r="Y997" i="10"/>
  <c r="T997" i="10"/>
  <c r="T462" i="10"/>
  <c r="Y462" i="10"/>
  <c r="T561" i="10"/>
  <c r="Y561" i="10"/>
  <c r="T887" i="10"/>
  <c r="Y887" i="10"/>
  <c r="T613" i="10"/>
  <c r="Y613" i="10"/>
  <c r="Y1229" i="10"/>
  <c r="T1229" i="10"/>
  <c r="Y744" i="10"/>
  <c r="T744" i="10"/>
  <c r="R807" i="10"/>
  <c r="T807" i="10"/>
  <c r="Y807" i="10"/>
  <c r="T629" i="10"/>
  <c r="Y629" i="10"/>
  <c r="Y917" i="10"/>
  <c r="T917" i="10"/>
  <c r="T1253" i="10"/>
  <c r="Y1253" i="10"/>
  <c r="T1006" i="10"/>
  <c r="Y1006" i="10"/>
  <c r="T703" i="10"/>
  <c r="R703" i="10"/>
  <c r="Y703" i="10"/>
  <c r="T1119" i="10"/>
  <c r="Y1119" i="10"/>
  <c r="Y1498" i="10"/>
  <c r="T1498" i="10"/>
  <c r="R1128" i="10"/>
  <c r="Y1128" i="10"/>
  <c r="T1128" i="10"/>
  <c r="Y907" i="10"/>
  <c r="T907" i="10"/>
  <c r="T679" i="10"/>
  <c r="Y679" i="10"/>
  <c r="R679" i="10"/>
  <c r="Y1265" i="10"/>
  <c r="T1265" i="10"/>
  <c r="Y990" i="10"/>
  <c r="T990" i="10"/>
  <c r="T1032" i="10"/>
  <c r="R1032" i="10"/>
  <c r="Y1032" i="10"/>
  <c r="Y1491" i="10"/>
  <c r="T1491" i="10"/>
  <c r="T767" i="10"/>
  <c r="Y767" i="10"/>
  <c r="T833" i="10"/>
  <c r="Y833" i="10"/>
  <c r="Y1517" i="10"/>
  <c r="T1517" i="10"/>
  <c r="Y791" i="10"/>
  <c r="T791" i="10"/>
  <c r="Y792" i="10"/>
  <c r="T792" i="10"/>
  <c r="T467" i="10"/>
  <c r="Y467" i="10"/>
  <c r="Y503" i="10"/>
  <c r="T503" i="10"/>
  <c r="R503" i="10"/>
  <c r="Y1143" i="10"/>
  <c r="T1143" i="10"/>
  <c r="T959" i="10"/>
  <c r="Y959" i="10"/>
  <c r="R888" i="10"/>
  <c r="Y888" i="10"/>
  <c r="T888" i="10"/>
  <c r="T1314" i="10"/>
  <c r="Y1314" i="10"/>
  <c r="T528" i="10"/>
  <c r="Y528" i="10"/>
  <c r="Y481" i="10"/>
  <c r="T481" i="10"/>
  <c r="T967" i="10"/>
  <c r="Y967" i="10"/>
  <c r="T1027" i="10"/>
  <c r="Y1027" i="10"/>
  <c r="R1027" i="10"/>
  <c r="Y1023" i="10"/>
  <c r="T1023" i="10"/>
  <c r="T1120" i="10"/>
  <c r="Y1120" i="10"/>
  <c r="Y1241" i="10"/>
  <c r="T1241" i="10"/>
  <c r="T991" i="10"/>
  <c r="Y991" i="10"/>
  <c r="Y1336" i="10"/>
  <c r="T1336" i="10"/>
  <c r="R1336" i="10"/>
  <c r="T578" i="10"/>
  <c r="Y578" i="10"/>
  <c r="T472" i="10"/>
  <c r="Y472" i="10"/>
  <c r="T1483" i="10"/>
  <c r="Y1483" i="10"/>
  <c r="T873" i="10"/>
  <c r="Y873" i="10"/>
  <c r="T1249" i="10"/>
  <c r="Y1249" i="10"/>
  <c r="T714" i="10"/>
  <c r="Y714" i="10"/>
  <c r="Y1096" i="10"/>
  <c r="T1096" i="10"/>
  <c r="Y649" i="10"/>
  <c r="T649" i="10"/>
  <c r="R649" i="10"/>
  <c r="R1452" i="10"/>
  <c r="Y1452" i="10"/>
  <c r="T1452" i="10"/>
  <c r="T762" i="10"/>
  <c r="Y762" i="10"/>
  <c r="T1146" i="10"/>
  <c r="Y1146" i="10"/>
  <c r="R1146" i="10"/>
  <c r="Y1025" i="10"/>
  <c r="T1025" i="10"/>
  <c r="Y673" i="10"/>
  <c r="T673" i="10"/>
  <c r="T801" i="10"/>
  <c r="Y801" i="10"/>
  <c r="Y1306" i="10"/>
  <c r="T1306" i="10"/>
  <c r="Y1016" i="10"/>
  <c r="T1016" i="10"/>
  <c r="Y811" i="10"/>
  <c r="T811" i="10"/>
  <c r="T483" i="10"/>
  <c r="Y483" i="10"/>
  <c r="T547" i="10"/>
  <c r="Y547" i="10"/>
  <c r="R547" i="10"/>
  <c r="R1250" i="10"/>
  <c r="T1250" i="10"/>
  <c r="Y1250" i="10"/>
  <c r="Y1065" i="10"/>
  <c r="T1065" i="10"/>
  <c r="T1355" i="10"/>
  <c r="Y1355" i="10"/>
  <c r="T1427" i="10"/>
  <c r="Y1427" i="10"/>
  <c r="Y738" i="10"/>
  <c r="T738" i="10"/>
  <c r="T1386" i="10"/>
  <c r="R1386" i="10"/>
  <c r="Y1386" i="10"/>
  <c r="Y722" i="10"/>
  <c r="T722" i="10"/>
  <c r="Y1122" i="10"/>
  <c r="T1122" i="10"/>
  <c r="Y786" i="10"/>
  <c r="T786" i="10"/>
  <c r="Y474" i="10"/>
  <c r="T474" i="10"/>
  <c r="Y1106" i="10"/>
  <c r="T1106" i="10"/>
  <c r="T658" i="10"/>
  <c r="Y658" i="10"/>
  <c r="T258" i="10"/>
  <c r="Y258" i="10"/>
  <c r="Y44" i="10"/>
  <c r="T44" i="10"/>
  <c r="Y40" i="10"/>
  <c r="T40" i="10"/>
  <c r="T170" i="10"/>
  <c r="Y170" i="10"/>
  <c r="R170" i="10"/>
  <c r="Y43" i="10"/>
  <c r="T43" i="10"/>
  <c r="Y248" i="10"/>
  <c r="T248" i="10"/>
  <c r="Y186" i="10"/>
  <c r="T186" i="10"/>
  <c r="T204" i="10"/>
  <c r="Y204" i="10"/>
  <c r="Y122" i="10"/>
  <c r="T122" i="10"/>
  <c r="Y169" i="10"/>
  <c r="T169" i="10"/>
  <c r="R169" i="10"/>
  <c r="Y105" i="10"/>
  <c r="T105" i="10"/>
  <c r="T156" i="10"/>
  <c r="Y156" i="10"/>
  <c r="R19" i="10"/>
  <c r="T19" i="10"/>
  <c r="Y19" i="10"/>
  <c r="Y100" i="10"/>
  <c r="T100" i="10"/>
  <c r="Y59" i="10"/>
  <c r="T59" i="10"/>
  <c r="R59" i="10"/>
  <c r="R259" i="10"/>
  <c r="Y259" i="10"/>
  <c r="T259" i="10"/>
  <c r="Y160" i="10"/>
  <c r="T160" i="10"/>
  <c r="T106" i="10"/>
  <c r="Y106" i="10"/>
  <c r="R106" i="10"/>
  <c r="Y256" i="10"/>
  <c r="T256" i="10"/>
  <c r="T245" i="10"/>
  <c r="Y245" i="10"/>
  <c r="R113" i="10"/>
  <c r="T113" i="10"/>
  <c r="Y113" i="10"/>
  <c r="Y55" i="10"/>
  <c r="T55" i="10"/>
  <c r="Y34" i="10"/>
  <c r="T34" i="10"/>
  <c r="R34" i="10"/>
  <c r="R103" i="10"/>
  <c r="T103" i="10"/>
  <c r="Y103" i="10"/>
  <c r="T62" i="10"/>
  <c r="Y62" i="10"/>
  <c r="Y14" i="10"/>
  <c r="R14" i="10"/>
  <c r="T14" i="10"/>
  <c r="Y157" i="10"/>
  <c r="T157" i="10"/>
  <c r="T145" i="10"/>
  <c r="Y145" i="10"/>
  <c r="R119" i="10"/>
  <c r="Y119" i="10"/>
  <c r="T119" i="10"/>
  <c r="T9" i="10"/>
  <c r="Y9" i="10"/>
  <c r="T127" i="10"/>
  <c r="Y127" i="10"/>
  <c r="R174" i="10"/>
  <c r="T174" i="10"/>
  <c r="Y174" i="10"/>
  <c r="T431" i="10"/>
  <c r="Y431" i="10"/>
  <c r="N149" i="10"/>
  <c r="Q149" i="10" s="1"/>
  <c r="N253" i="10"/>
  <c r="Q253" i="10" s="1"/>
  <c r="N222" i="10"/>
  <c r="Q222" i="10" s="1"/>
  <c r="N125" i="10"/>
  <c r="Q125" i="10" s="1"/>
  <c r="N181" i="10"/>
  <c r="Q181" i="10" s="1"/>
  <c r="N23" i="10"/>
  <c r="Q23" i="10" s="1"/>
  <c r="N119" i="10"/>
  <c r="Q119" i="10" s="1"/>
  <c r="N151" i="10"/>
  <c r="Q151" i="10" s="1"/>
  <c r="N199" i="10"/>
  <c r="Q199" i="10" s="1"/>
  <c r="N224" i="10"/>
  <c r="Q224" i="10" s="1"/>
  <c r="N65" i="10"/>
  <c r="Q65" i="10" s="1"/>
  <c r="N257" i="10"/>
  <c r="Q257" i="10" s="1"/>
  <c r="R257" i="10" s="1"/>
  <c r="N45" i="10"/>
  <c r="Q45" i="10" s="1"/>
  <c r="N49" i="10"/>
  <c r="Q49" i="10" s="1"/>
  <c r="N69" i="10"/>
  <c r="Q69" i="10" s="1"/>
  <c r="N85" i="10"/>
  <c r="Q85" i="10" s="1"/>
  <c r="N110" i="10"/>
  <c r="Q110" i="10" s="1"/>
  <c r="N134" i="10"/>
  <c r="Q134" i="10" s="1"/>
  <c r="N198" i="10"/>
  <c r="Q198" i="10" s="1"/>
  <c r="N109" i="10"/>
  <c r="Q109" i="10" s="1"/>
  <c r="R109" i="10" s="1"/>
  <c r="N165" i="10"/>
  <c r="Q165" i="10" s="1"/>
  <c r="N213" i="10"/>
  <c r="Q213" i="10" s="1"/>
  <c r="N229" i="10"/>
  <c r="Q229" i="10" s="1"/>
  <c r="R229" i="10" s="1"/>
  <c r="N46" i="10"/>
  <c r="Q46" i="10" s="1"/>
  <c r="N63" i="10"/>
  <c r="Q63" i="10" s="1"/>
  <c r="N87" i="10"/>
  <c r="Q87" i="10" s="1"/>
  <c r="N183" i="10"/>
  <c r="Q183" i="10" s="1"/>
  <c r="N255" i="10"/>
  <c r="Q255" i="10" s="1"/>
  <c r="N88" i="10"/>
  <c r="Q88" i="10" s="1"/>
  <c r="N97" i="10"/>
  <c r="Q97" i="10" s="1"/>
  <c r="N232" i="10"/>
  <c r="Q232" i="10" s="1"/>
  <c r="N50" i="10"/>
  <c r="Q50" i="10" s="1"/>
  <c r="N66" i="10"/>
  <c r="Q66" i="10" s="1"/>
  <c r="N173" i="10"/>
  <c r="Q173" i="10" s="1"/>
  <c r="N150" i="10"/>
  <c r="Q150" i="10" s="1"/>
  <c r="N230" i="10"/>
  <c r="Q230" i="10" s="1"/>
  <c r="N21" i="10"/>
  <c r="Q21" i="10" s="1"/>
  <c r="N14" i="10"/>
  <c r="Q14" i="10" s="1"/>
  <c r="N189" i="10"/>
  <c r="Q189" i="10" s="1"/>
  <c r="N62" i="10"/>
  <c r="Q62" i="10" s="1"/>
  <c r="R62" i="10" s="1"/>
  <c r="N102" i="10"/>
  <c r="Q102" i="10" s="1"/>
  <c r="N166" i="10"/>
  <c r="Q166" i="10" s="1"/>
  <c r="N190" i="10"/>
  <c r="Q190" i="10" s="1"/>
  <c r="N254" i="10"/>
  <c r="Q254" i="10" s="1"/>
  <c r="N93" i="10"/>
  <c r="Q93" i="10" s="1"/>
  <c r="N157" i="10"/>
  <c r="Q157" i="10" s="1"/>
  <c r="N30" i="10"/>
  <c r="Q30" i="10" s="1"/>
  <c r="N55" i="10"/>
  <c r="Q55" i="10" s="1"/>
  <c r="N111" i="10"/>
  <c r="Q111" i="10" s="1"/>
  <c r="N215" i="10"/>
  <c r="Q215" i="10" s="1"/>
  <c r="N247" i="10"/>
  <c r="Q247" i="10" s="1"/>
  <c r="N56" i="10"/>
  <c r="Q56" i="10" s="1"/>
  <c r="N193" i="10"/>
  <c r="Q193" i="10" s="1"/>
  <c r="N225" i="10"/>
  <c r="Q225" i="10" s="1"/>
  <c r="N96" i="10"/>
  <c r="Q96" i="10" s="1"/>
  <c r="N136" i="10"/>
  <c r="Q136" i="10" s="1"/>
  <c r="N113" i="10"/>
  <c r="Q113" i="10" s="1"/>
  <c r="N145" i="10"/>
  <c r="Q145" i="10" s="1"/>
  <c r="N117" i="10"/>
  <c r="Q117" i="10" s="1"/>
  <c r="N237" i="10"/>
  <c r="Q237" i="10" s="1"/>
  <c r="N78" i="10"/>
  <c r="Q78" i="10" s="1"/>
  <c r="R78" i="10" s="1"/>
  <c r="N126" i="10"/>
  <c r="Q126" i="10" s="1"/>
  <c r="N142" i="10"/>
  <c r="Q142" i="10" s="1"/>
  <c r="N214" i="10"/>
  <c r="Q214" i="10" s="1"/>
  <c r="N245" i="10"/>
  <c r="Q245" i="10" s="1"/>
  <c r="R245" i="10" s="1"/>
  <c r="N39" i="10"/>
  <c r="Q39" i="10" s="1"/>
  <c r="N79" i="10"/>
  <c r="Q79" i="10" s="1"/>
  <c r="N167" i="10"/>
  <c r="Q167" i="10" s="1"/>
  <c r="N231" i="10"/>
  <c r="Q231" i="10" s="1"/>
  <c r="R231" i="10" s="1"/>
  <c r="N53" i="10"/>
  <c r="Q53" i="10" s="1"/>
  <c r="N24" i="10"/>
  <c r="Q24" i="10" s="1"/>
  <c r="N120" i="10"/>
  <c r="Q120" i="10" s="1"/>
  <c r="N256" i="10"/>
  <c r="Q256" i="10" s="1"/>
  <c r="N209" i="10"/>
  <c r="Q209" i="10" s="1"/>
  <c r="N241" i="10"/>
  <c r="Q241" i="10" s="1"/>
  <c r="N32" i="10"/>
  <c r="Q32" i="10" s="1"/>
  <c r="R32" i="10" s="1"/>
  <c r="N168" i="10"/>
  <c r="Q168" i="10" s="1"/>
  <c r="N58" i="10"/>
  <c r="Q58" i="10" s="1"/>
  <c r="R58" i="10" s="1"/>
  <c r="N82" i="10"/>
  <c r="Q82" i="10" s="1"/>
  <c r="N13" i="10"/>
  <c r="Q13" i="10" s="1"/>
  <c r="N101" i="10"/>
  <c r="Q101" i="10" s="1"/>
  <c r="N54" i="10"/>
  <c r="Q54" i="10" s="1"/>
  <c r="N94" i="10"/>
  <c r="Q94" i="10" s="1"/>
  <c r="N158" i="10"/>
  <c r="Q158" i="10" s="1"/>
  <c r="N246" i="10"/>
  <c r="Q246" i="10" s="1"/>
  <c r="N61" i="10"/>
  <c r="Q61" i="10" s="1"/>
  <c r="N77" i="10"/>
  <c r="Q77" i="10" s="1"/>
  <c r="N197" i="10"/>
  <c r="Q197" i="10" s="1"/>
  <c r="N103" i="10"/>
  <c r="Q103" i="10" s="1"/>
  <c r="N143" i="10"/>
  <c r="Q143" i="10" s="1"/>
  <c r="N175" i="10"/>
  <c r="Q175" i="10" s="1"/>
  <c r="N207" i="10"/>
  <c r="Q207" i="10" s="1"/>
  <c r="R207" i="10" s="1"/>
  <c r="N152" i="10"/>
  <c r="Q152" i="10" s="1"/>
  <c r="N184" i="10"/>
  <c r="Q184" i="10" s="1"/>
  <c r="N25" i="10"/>
  <c r="Q25" i="10" s="1"/>
  <c r="R25" i="10" s="1"/>
  <c r="N34" i="10"/>
  <c r="Q34" i="10" s="1"/>
  <c r="N90" i="10"/>
  <c r="Q90" i="10" s="1"/>
  <c r="N133" i="10"/>
  <c r="Q133" i="10" s="1"/>
  <c r="N22" i="10"/>
  <c r="Q22" i="10" s="1"/>
  <c r="N70" i="10"/>
  <c r="Q70" i="10" s="1"/>
  <c r="N182" i="10"/>
  <c r="Q182" i="10" s="1"/>
  <c r="N206" i="10"/>
  <c r="Q206" i="10" s="1"/>
  <c r="N31" i="10"/>
  <c r="Q31" i="10" s="1"/>
  <c r="N71" i="10"/>
  <c r="Q71" i="10" s="1"/>
  <c r="N127" i="10"/>
  <c r="Q127" i="10" s="1"/>
  <c r="N159" i="10"/>
  <c r="Q159" i="10" s="1"/>
  <c r="N191" i="10"/>
  <c r="Q191" i="10" s="1"/>
  <c r="N223" i="10"/>
  <c r="Q223" i="10" s="1"/>
  <c r="N129" i="10"/>
  <c r="Q129" i="10" s="1"/>
  <c r="N161" i="10"/>
  <c r="Q161" i="10" s="1"/>
  <c r="N201" i="10"/>
  <c r="Q201" i="10" s="1"/>
  <c r="N9" i="10"/>
  <c r="Q9" i="10" s="1"/>
  <c r="N81" i="10"/>
  <c r="Q81" i="10" s="1"/>
  <c r="N239" i="10"/>
  <c r="Q239" i="10" s="1"/>
  <c r="N138" i="10"/>
  <c r="Q138" i="10" s="1"/>
  <c r="N248" i="10"/>
  <c r="Q248" i="10" s="1"/>
  <c r="N137" i="10"/>
  <c r="Q137" i="10" s="1"/>
  <c r="N43" i="10"/>
  <c r="Q43" i="10" s="1"/>
  <c r="N83" i="10"/>
  <c r="Q83" i="10" s="1"/>
  <c r="N131" i="10"/>
  <c r="Q131" i="10" s="1"/>
  <c r="N147" i="10"/>
  <c r="Q147" i="10" s="1"/>
  <c r="R147" i="10" s="1"/>
  <c r="N179" i="10"/>
  <c r="Q179" i="10" s="1"/>
  <c r="N128" i="10"/>
  <c r="Q128" i="10" s="1"/>
  <c r="N240" i="10"/>
  <c r="Q240" i="10" s="1"/>
  <c r="N10" i="10"/>
  <c r="Q10" i="10" s="1"/>
  <c r="N36" i="10"/>
  <c r="Q36" i="10" s="1"/>
  <c r="N108" i="10"/>
  <c r="Q108" i="10" s="1"/>
  <c r="N132" i="10"/>
  <c r="Q132" i="10" s="1"/>
  <c r="N148" i="10"/>
  <c r="Q148" i="10" s="1"/>
  <c r="N164" i="10"/>
  <c r="Q164" i="10" s="1"/>
  <c r="N196" i="10"/>
  <c r="Q196" i="10" s="1"/>
  <c r="N86" i="10"/>
  <c r="Q86" i="10" s="1"/>
  <c r="R86" i="10" s="1"/>
  <c r="N135" i="10"/>
  <c r="Q135" i="10" s="1"/>
  <c r="R135" i="10" s="1"/>
  <c r="N26" i="10"/>
  <c r="Q26" i="10" s="1"/>
  <c r="R26" i="10" s="1"/>
  <c r="N74" i="10"/>
  <c r="Q74" i="10" s="1"/>
  <c r="N106" i="10"/>
  <c r="Q106" i="10" s="1"/>
  <c r="N170" i="10"/>
  <c r="Q170" i="10" s="1"/>
  <c r="N202" i="10"/>
  <c r="Q202" i="10" s="1"/>
  <c r="N234" i="10"/>
  <c r="Q234" i="10" s="1"/>
  <c r="N37" i="10"/>
  <c r="Q37" i="10" s="1"/>
  <c r="N112" i="10"/>
  <c r="Q112" i="10" s="1"/>
  <c r="N33" i="10"/>
  <c r="Q33" i="10" s="1"/>
  <c r="R33" i="10" s="1"/>
  <c r="N211" i="10"/>
  <c r="Q211" i="10" s="1"/>
  <c r="N57" i="10"/>
  <c r="Q57" i="10" s="1"/>
  <c r="N89" i="10"/>
  <c r="Q89" i="10" s="1"/>
  <c r="N12" i="10"/>
  <c r="Q12" i="10" s="1"/>
  <c r="N68" i="10"/>
  <c r="Q68" i="10" s="1"/>
  <c r="N38" i="10"/>
  <c r="Q38" i="10" s="1"/>
  <c r="R38" i="10" s="1"/>
  <c r="N118" i="10"/>
  <c r="Q118" i="10" s="1"/>
  <c r="N47" i="10"/>
  <c r="Q47" i="10" s="1"/>
  <c r="N258" i="10"/>
  <c r="Q258" i="10" s="1"/>
  <c r="R258" i="10" s="1"/>
  <c r="N105" i="10"/>
  <c r="Q105" i="10" s="1"/>
  <c r="N75" i="10"/>
  <c r="Q75" i="10" s="1"/>
  <c r="N171" i="10"/>
  <c r="Q171" i="10" s="1"/>
  <c r="N203" i="10"/>
  <c r="Q203" i="10" s="1"/>
  <c r="N227" i="10"/>
  <c r="Q227" i="10" s="1"/>
  <c r="N29" i="10"/>
  <c r="Q29" i="10" s="1"/>
  <c r="N104" i="10"/>
  <c r="Q104" i="10" s="1"/>
  <c r="N169" i="10"/>
  <c r="Q169" i="10" s="1"/>
  <c r="N51" i="10"/>
  <c r="Q51" i="10" s="1"/>
  <c r="N220" i="10"/>
  <c r="Q220" i="10" s="1"/>
  <c r="N205" i="10"/>
  <c r="Q205" i="10" s="1"/>
  <c r="N174" i="10"/>
  <c r="Q174" i="10" s="1"/>
  <c r="N7" i="10"/>
  <c r="Q7" i="10" s="1"/>
  <c r="R7" i="10" s="1"/>
  <c r="N233" i="10"/>
  <c r="Q233" i="10" s="1"/>
  <c r="N64" i="10"/>
  <c r="Q64" i="10" s="1"/>
  <c r="N185" i="10"/>
  <c r="Q185" i="10" s="1"/>
  <c r="R185" i="10" s="1"/>
  <c r="N98" i="10"/>
  <c r="Q98" i="10" s="1"/>
  <c r="N130" i="10"/>
  <c r="Q130" i="10" s="1"/>
  <c r="N146" i="10"/>
  <c r="Q146" i="10" s="1"/>
  <c r="N178" i="10"/>
  <c r="Q178" i="10" s="1"/>
  <c r="N194" i="10"/>
  <c r="Q194" i="10" s="1"/>
  <c r="N226" i="10"/>
  <c r="Q226" i="10" s="1"/>
  <c r="N80" i="10"/>
  <c r="Q80" i="10" s="1"/>
  <c r="N160" i="10"/>
  <c r="Q160" i="10" s="1"/>
  <c r="N216" i="10"/>
  <c r="Q216" i="10" s="1"/>
  <c r="N91" i="10"/>
  <c r="Q91" i="10" s="1"/>
  <c r="N123" i="10"/>
  <c r="Q123" i="10" s="1"/>
  <c r="N155" i="10"/>
  <c r="Q155" i="10" s="1"/>
  <c r="N187" i="10"/>
  <c r="Q187" i="10" s="1"/>
  <c r="N219" i="10"/>
  <c r="Q219" i="10" s="1"/>
  <c r="N40" i="10"/>
  <c r="Q40" i="10" s="1"/>
  <c r="R40" i="10" s="1"/>
  <c r="N28" i="10"/>
  <c r="Q28" i="10" s="1"/>
  <c r="N44" i="10"/>
  <c r="Q44" i="10" s="1"/>
  <c r="N172" i="10"/>
  <c r="Q172" i="10" s="1"/>
  <c r="N204" i="10"/>
  <c r="Q204" i="10" s="1"/>
  <c r="N15" i="10"/>
  <c r="Q15" i="10" s="1"/>
  <c r="N217" i="10"/>
  <c r="Q217" i="10" s="1"/>
  <c r="N200" i="10"/>
  <c r="Q200" i="10" s="1"/>
  <c r="N162" i="10"/>
  <c r="Q162" i="10" s="1"/>
  <c r="N250" i="10"/>
  <c r="Q250" i="10" s="1"/>
  <c r="N67" i="10"/>
  <c r="Q67" i="10" s="1"/>
  <c r="N235" i="10"/>
  <c r="Q235" i="10" s="1"/>
  <c r="N259" i="10"/>
  <c r="Q259" i="10" s="1"/>
  <c r="N72" i="10"/>
  <c r="Q72" i="10" s="1"/>
  <c r="N208" i="10"/>
  <c r="Q208" i="10" s="1"/>
  <c r="N60" i="10"/>
  <c r="Q60" i="10" s="1"/>
  <c r="N84" i="10"/>
  <c r="Q84" i="10" s="1"/>
  <c r="N180" i="10"/>
  <c r="Q180" i="10" s="1"/>
  <c r="N210" i="10"/>
  <c r="Q210" i="10" s="1"/>
  <c r="N99" i="10"/>
  <c r="Q99" i="10" s="1"/>
  <c r="N153" i="10"/>
  <c r="Q153" i="10" s="1"/>
  <c r="N35" i="10"/>
  <c r="Q35" i="10" s="1"/>
  <c r="N156" i="10"/>
  <c r="Q156" i="10" s="1"/>
  <c r="N192" i="10"/>
  <c r="Q192" i="10" s="1"/>
  <c r="N107" i="10"/>
  <c r="Q107" i="10" s="1"/>
  <c r="R107" i="10" s="1"/>
  <c r="N140" i="10"/>
  <c r="Q140" i="10" s="1"/>
  <c r="R140" i="10" s="1"/>
  <c r="N95" i="10"/>
  <c r="Q95" i="10" s="1"/>
  <c r="N212" i="10"/>
  <c r="Q212" i="10" s="1"/>
  <c r="N139" i="10"/>
  <c r="Q139" i="10" s="1"/>
  <c r="N121" i="10"/>
  <c r="Q121" i="10" s="1"/>
  <c r="N122" i="10"/>
  <c r="Q122" i="10" s="1"/>
  <c r="N16" i="10"/>
  <c r="Q16" i="10" s="1"/>
  <c r="N19" i="10"/>
  <c r="Q19" i="10" s="1"/>
  <c r="N59" i="10"/>
  <c r="Q59" i="10" s="1"/>
  <c r="N195" i="10"/>
  <c r="Q195" i="10" s="1"/>
  <c r="N243" i="10"/>
  <c r="Q243" i="10" s="1"/>
  <c r="N176" i="10"/>
  <c r="Q176" i="10" s="1"/>
  <c r="N41" i="10"/>
  <c r="Q41" i="10" s="1"/>
  <c r="N11" i="10"/>
  <c r="Q11" i="10" s="1"/>
  <c r="N124" i="10"/>
  <c r="Q124" i="10" s="1"/>
  <c r="N252" i="10"/>
  <c r="Q252" i="10" s="1"/>
  <c r="N17" i="10"/>
  <c r="Q17" i="10" s="1"/>
  <c r="R17" i="10" s="1"/>
  <c r="N27" i="10"/>
  <c r="Q27" i="10" s="1"/>
  <c r="N114" i="10"/>
  <c r="Q114" i="10" s="1"/>
  <c r="N154" i="10"/>
  <c r="Q154" i="10" s="1"/>
  <c r="N177" i="10"/>
  <c r="Q177" i="10" s="1"/>
  <c r="N251" i="10"/>
  <c r="Q251" i="10" s="1"/>
  <c r="N20" i="10"/>
  <c r="Q20" i="10" s="1"/>
  <c r="N249" i="10"/>
  <c r="Q249" i="10" s="1"/>
  <c r="R249" i="10" s="1"/>
  <c r="N242" i="10"/>
  <c r="Q242" i="10" s="1"/>
  <c r="N163" i="10"/>
  <c r="Q163" i="10" s="1"/>
  <c r="N238" i="10"/>
  <c r="Q238" i="10" s="1"/>
  <c r="N186" i="10"/>
  <c r="Q186" i="10" s="1"/>
  <c r="N18" i="10"/>
  <c r="Q18" i="10" s="1"/>
  <c r="N144" i="10"/>
  <c r="Q144" i="10" s="1"/>
  <c r="N76" i="10"/>
  <c r="Q76" i="10" s="1"/>
  <c r="N92" i="10"/>
  <c r="Q92" i="10" s="1"/>
  <c r="N236" i="10"/>
  <c r="Q236" i="10" s="1"/>
  <c r="N52" i="10"/>
  <c r="Q52" i="10" s="1"/>
  <c r="N100" i="10"/>
  <c r="Q100" i="10" s="1"/>
  <c r="N73" i="10"/>
  <c r="Q73" i="10" s="1"/>
  <c r="N48" i="10"/>
  <c r="Q48" i="10" s="1"/>
  <c r="N244" i="10"/>
  <c r="Q244" i="10" s="1"/>
  <c r="N221" i="10"/>
  <c r="Q221" i="10" s="1"/>
  <c r="N42" i="10"/>
  <c r="Q42" i="10" s="1"/>
  <c r="N115" i="10"/>
  <c r="Q115" i="10" s="1"/>
  <c r="N8" i="10"/>
  <c r="Q8" i="10" s="1"/>
  <c r="R8" i="10" s="1"/>
  <c r="N116" i="10"/>
  <c r="Q116" i="10" s="1"/>
  <c r="N188" i="10"/>
  <c r="Q188" i="10" s="1"/>
  <c r="N218" i="10"/>
  <c r="Q218" i="10" s="1"/>
  <c r="N141" i="10"/>
  <c r="Q141" i="10" s="1"/>
  <c r="N228" i="10"/>
  <c r="Q228" i="10" s="1"/>
  <c r="R228" i="10" s="1"/>
  <c r="N1394" i="10"/>
  <c r="Q1394" i="10" s="1"/>
  <c r="N1258" i="10"/>
  <c r="Q1258" i="10" s="1"/>
  <c r="N1194" i="10"/>
  <c r="Q1194" i="10" s="1"/>
  <c r="N1122" i="10"/>
  <c r="Q1122" i="10" s="1"/>
  <c r="N1058" i="10"/>
  <c r="Q1058" i="10" s="1"/>
  <c r="N1002" i="10"/>
  <c r="Q1002" i="10" s="1"/>
  <c r="N994" i="10"/>
  <c r="Q994" i="10" s="1"/>
  <c r="R994" i="10" s="1"/>
  <c r="N978" i="10"/>
  <c r="Q978" i="10" s="1"/>
  <c r="R978" i="10" s="1"/>
  <c r="N874" i="10"/>
  <c r="Q874" i="10" s="1"/>
  <c r="N834" i="10"/>
  <c r="Q834" i="10" s="1"/>
  <c r="N818" i="10"/>
  <c r="Q818" i="10" s="1"/>
  <c r="N810" i="10"/>
  <c r="Q810" i="10" s="1"/>
  <c r="N650" i="10"/>
  <c r="Q650" i="10" s="1"/>
  <c r="N642" i="10"/>
  <c r="Q642" i="10" s="1"/>
  <c r="N522" i="10"/>
  <c r="Q522" i="10" s="1"/>
  <c r="N1330" i="10"/>
  <c r="Q1330" i="10" s="1"/>
  <c r="R1330" i="10" s="1"/>
  <c r="N1298" i="10"/>
  <c r="Q1298" i="10" s="1"/>
  <c r="R1298" i="10" s="1"/>
  <c r="N1146" i="10"/>
  <c r="Q1146" i="10" s="1"/>
  <c r="N1138" i="10"/>
  <c r="Q1138" i="10" s="1"/>
  <c r="N1114" i="10"/>
  <c r="Q1114" i="10" s="1"/>
  <c r="N970" i="10"/>
  <c r="Q970" i="10" s="1"/>
  <c r="N914" i="10"/>
  <c r="Q914" i="10" s="1"/>
  <c r="N786" i="10"/>
  <c r="Q786" i="10" s="1"/>
  <c r="N746" i="10"/>
  <c r="Q746" i="10" s="1"/>
  <c r="N730" i="10"/>
  <c r="Q730" i="10" s="1"/>
  <c r="N666" i="10"/>
  <c r="Q666" i="10" s="1"/>
  <c r="N618" i="10"/>
  <c r="Q618" i="10" s="1"/>
  <c r="R618" i="10" s="1"/>
  <c r="N594" i="10"/>
  <c r="Q594" i="10" s="1"/>
  <c r="N586" i="10"/>
  <c r="Q586" i="10" s="1"/>
  <c r="N562" i="10"/>
  <c r="Q562" i="10" s="1"/>
  <c r="N506" i="10"/>
  <c r="Q506" i="10" s="1"/>
  <c r="N1402" i="10"/>
  <c r="Q1402" i="10" s="1"/>
  <c r="N1274" i="10"/>
  <c r="Q1274" i="10" s="1"/>
  <c r="N1098" i="10"/>
  <c r="Q1098" i="10" s="1"/>
  <c r="N1010" i="10"/>
  <c r="Q1010" i="10" s="1"/>
  <c r="N986" i="10"/>
  <c r="Q986" i="10" s="1"/>
  <c r="N954" i="10"/>
  <c r="Q954" i="10" s="1"/>
  <c r="N922" i="10"/>
  <c r="Q922" i="10" s="1"/>
  <c r="N906" i="10"/>
  <c r="Q906" i="10" s="1"/>
  <c r="N826" i="10"/>
  <c r="Q826" i="10" s="1"/>
  <c r="N778" i="10"/>
  <c r="Q778" i="10" s="1"/>
  <c r="N754" i="10"/>
  <c r="Q754" i="10" s="1"/>
  <c r="N722" i="10"/>
  <c r="Q722" i="10" s="1"/>
  <c r="N714" i="10"/>
  <c r="Q714" i="10" s="1"/>
  <c r="N690" i="10"/>
  <c r="Q690" i="10" s="1"/>
  <c r="N554" i="10"/>
  <c r="Q554" i="10" s="1"/>
  <c r="N530" i="10"/>
  <c r="Q530" i="10" s="1"/>
  <c r="N498" i="10"/>
  <c r="Q498" i="10" s="1"/>
  <c r="N1346" i="10"/>
  <c r="Q1346" i="10" s="1"/>
  <c r="N1338" i="10"/>
  <c r="Q1338" i="10" s="1"/>
  <c r="N1306" i="10"/>
  <c r="Q1306" i="10" s="1"/>
  <c r="N1242" i="10"/>
  <c r="Q1242" i="10" s="1"/>
  <c r="N1218" i="10"/>
  <c r="Q1218" i="10" s="1"/>
  <c r="N1106" i="10"/>
  <c r="Q1106" i="10" s="1"/>
  <c r="N1042" i="10"/>
  <c r="Q1042" i="10" s="1"/>
  <c r="N946" i="10"/>
  <c r="Q946" i="10" s="1"/>
  <c r="N882" i="10"/>
  <c r="Q882" i="10" s="1"/>
  <c r="N850" i="10"/>
  <c r="Q850" i="10" s="1"/>
  <c r="N770" i="10"/>
  <c r="Q770" i="10" s="1"/>
  <c r="N674" i="10"/>
  <c r="Q674" i="10" s="1"/>
  <c r="N634" i="10"/>
  <c r="Q634" i="10" s="1"/>
  <c r="N602" i="10"/>
  <c r="Q602" i="10" s="1"/>
  <c r="N538" i="10"/>
  <c r="Q538" i="10" s="1"/>
  <c r="N474" i="10"/>
  <c r="Q474" i="10" s="1"/>
  <c r="R474" i="10" s="1"/>
  <c r="N1362" i="10"/>
  <c r="Q1362" i="10" s="1"/>
  <c r="N1290" i="10"/>
  <c r="Q1290" i="10" s="1"/>
  <c r="N1266" i="10"/>
  <c r="Q1266" i="10" s="1"/>
  <c r="N1202" i="10"/>
  <c r="Q1202" i="10" s="1"/>
  <c r="N1186" i="10"/>
  <c r="Q1186" i="10" s="1"/>
  <c r="N1074" i="10"/>
  <c r="Q1074" i="10" s="1"/>
  <c r="N1034" i="10"/>
  <c r="Q1034" i="10" s="1"/>
  <c r="N962" i="10"/>
  <c r="Q962" i="10" s="1"/>
  <c r="N938" i="10"/>
  <c r="Q938" i="10" s="1"/>
  <c r="N930" i="10"/>
  <c r="Q930" i="10" s="1"/>
  <c r="N842" i="10"/>
  <c r="Q842" i="10" s="1"/>
  <c r="N706" i="10"/>
  <c r="Q706" i="10" s="1"/>
  <c r="N658" i="10"/>
  <c r="Q658" i="10" s="1"/>
  <c r="N626" i="10"/>
  <c r="Q626" i="10" s="1"/>
  <c r="N578" i="10"/>
  <c r="Q578" i="10" s="1"/>
  <c r="N514" i="10"/>
  <c r="Q514" i="10" s="1"/>
  <c r="N490" i="10"/>
  <c r="Q490" i="10" s="1"/>
  <c r="R490" i="10" s="1"/>
  <c r="N466" i="10"/>
  <c r="Q466" i="10" s="1"/>
  <c r="R466" i="10" s="1"/>
  <c r="N1378" i="10"/>
  <c r="Q1378" i="10" s="1"/>
  <c r="N1250" i="10"/>
  <c r="Q1250" i="10" s="1"/>
  <c r="N1162" i="10"/>
  <c r="Q1162" i="10" s="1"/>
  <c r="N1130" i="10"/>
  <c r="Q1130" i="10" s="1"/>
  <c r="N890" i="10"/>
  <c r="Q890" i="10" s="1"/>
  <c r="N442" i="10"/>
  <c r="Q442" i="10" s="1"/>
  <c r="N1506" i="10"/>
  <c r="Q1506" i="10" s="1"/>
  <c r="N1083" i="10"/>
  <c r="Q1083" i="10" s="1"/>
  <c r="R1083" i="10" s="1"/>
  <c r="N739" i="10"/>
  <c r="Q739" i="10" s="1"/>
  <c r="N547" i="10"/>
  <c r="Q547" i="10" s="1"/>
  <c r="N1426" i="10"/>
  <c r="Q1426" i="10" s="1"/>
  <c r="N1513" i="10"/>
  <c r="Q1513" i="10" s="1"/>
  <c r="N1345" i="10"/>
  <c r="Q1345" i="10" s="1"/>
  <c r="N1297" i="10"/>
  <c r="Q1297" i="10" s="1"/>
  <c r="N1049" i="10"/>
  <c r="Q1049" i="10" s="1"/>
  <c r="N929" i="10"/>
  <c r="Q929" i="10" s="1"/>
  <c r="N609" i="10"/>
  <c r="Q609" i="10" s="1"/>
  <c r="N481" i="10"/>
  <c r="Q481" i="10" s="1"/>
  <c r="N449" i="10"/>
  <c r="Q449" i="10" s="1"/>
  <c r="N827" i="10"/>
  <c r="Q827" i="10" s="1"/>
  <c r="N1473" i="10"/>
  <c r="Q1473" i="10" s="1"/>
  <c r="R1473" i="10" s="1"/>
  <c r="N1097" i="10"/>
  <c r="Q1097" i="10" s="1"/>
  <c r="N977" i="10"/>
  <c r="Q977" i="10" s="1"/>
  <c r="N1339" i="10"/>
  <c r="Q1339" i="10" s="1"/>
  <c r="N931" i="10"/>
  <c r="Q931" i="10" s="1"/>
  <c r="N1377" i="10"/>
  <c r="Q1377" i="10" s="1"/>
  <c r="N1025" i="10"/>
  <c r="Q1025" i="10" s="1"/>
  <c r="N1312" i="10"/>
  <c r="Q1312" i="10" s="1"/>
  <c r="N1072" i="10"/>
  <c r="Q1072" i="10" s="1"/>
  <c r="N1048" i="10"/>
  <c r="Q1048" i="10" s="1"/>
  <c r="R1048" i="10" s="1"/>
  <c r="N648" i="10"/>
  <c r="Q648" i="10" s="1"/>
  <c r="N528" i="10"/>
  <c r="Q528" i="10" s="1"/>
  <c r="R528" i="10" s="1"/>
  <c r="N1508" i="10"/>
  <c r="Q1508" i="10" s="1"/>
  <c r="N1367" i="10"/>
  <c r="Q1367" i="10" s="1"/>
  <c r="N1234" i="10"/>
  <c r="Q1234" i="10" s="1"/>
  <c r="N1066" i="10"/>
  <c r="Q1066" i="10" s="1"/>
  <c r="N1018" i="10"/>
  <c r="Q1018" i="10" s="1"/>
  <c r="N610" i="10"/>
  <c r="Q610" i="10" s="1"/>
  <c r="R610" i="10" s="1"/>
  <c r="N1482" i="10"/>
  <c r="Q1482" i="10" s="1"/>
  <c r="N1514" i="10"/>
  <c r="Q1514" i="10" s="1"/>
  <c r="N1089" i="10"/>
  <c r="Q1089" i="10" s="1"/>
  <c r="N969" i="10"/>
  <c r="Q969" i="10" s="1"/>
  <c r="N801" i="10"/>
  <c r="Q801" i="10" s="1"/>
  <c r="N761" i="10"/>
  <c r="Q761" i="10" s="1"/>
  <c r="N721" i="10"/>
  <c r="Q721" i="10" s="1"/>
  <c r="N577" i="10"/>
  <c r="Q577" i="10" s="1"/>
  <c r="N1243" i="10"/>
  <c r="Q1243" i="10" s="1"/>
  <c r="N1075" i="10"/>
  <c r="Q1075" i="10" s="1"/>
  <c r="N779" i="10"/>
  <c r="Q779" i="10" s="1"/>
  <c r="N675" i="10"/>
  <c r="Q675" i="10" s="1"/>
  <c r="N1521" i="10"/>
  <c r="Q1521" i="10" s="1"/>
  <c r="N921" i="10"/>
  <c r="Q921" i="10" s="1"/>
  <c r="N673" i="10"/>
  <c r="Q673" i="10" s="1"/>
  <c r="N1460" i="10"/>
  <c r="Q1460" i="10" s="1"/>
  <c r="N1515" i="10"/>
  <c r="Q1515" i="10" s="1"/>
  <c r="N1344" i="10"/>
  <c r="Q1344" i="10" s="1"/>
  <c r="N1283" i="10"/>
  <c r="Q1283" i="10" s="1"/>
  <c r="N1067" i="10"/>
  <c r="Q1067" i="10" s="1"/>
  <c r="N659" i="10"/>
  <c r="Q659" i="10" s="1"/>
  <c r="N611" i="10"/>
  <c r="Q611" i="10" s="1"/>
  <c r="N1265" i="10"/>
  <c r="Q1265" i="10" s="1"/>
  <c r="N1185" i="10"/>
  <c r="Q1185" i="10" s="1"/>
  <c r="N1113" i="10"/>
  <c r="Q1113" i="10" s="1"/>
  <c r="N1120" i="10"/>
  <c r="Q1120" i="10" s="1"/>
  <c r="R1120" i="10" s="1"/>
  <c r="N1096" i="10"/>
  <c r="Q1096" i="10" s="1"/>
  <c r="N1421" i="10"/>
  <c r="Q1421" i="10" s="1"/>
  <c r="N1516" i="10"/>
  <c r="Q1516" i="10" s="1"/>
  <c r="N1399" i="10"/>
  <c r="Q1399" i="10" s="1"/>
  <c r="N1322" i="10"/>
  <c r="Q1322" i="10" s="1"/>
  <c r="N1226" i="10"/>
  <c r="Q1226" i="10" s="1"/>
  <c r="N1210" i="10"/>
  <c r="Q1210" i="10" s="1"/>
  <c r="N1178" i="10"/>
  <c r="Q1178" i="10" s="1"/>
  <c r="N1050" i="10"/>
  <c r="Q1050" i="10" s="1"/>
  <c r="N898" i="10"/>
  <c r="Q898" i="10" s="1"/>
  <c r="N802" i="10"/>
  <c r="Q802" i="10" s="1"/>
  <c r="N762" i="10"/>
  <c r="Q762" i="10" s="1"/>
  <c r="N570" i="10"/>
  <c r="Q570" i="10" s="1"/>
  <c r="R570" i="10" s="1"/>
  <c r="N458" i="10"/>
  <c r="Q458" i="10" s="1"/>
  <c r="R458" i="10" s="1"/>
  <c r="N450" i="10"/>
  <c r="Q450" i="10" s="1"/>
  <c r="N1363" i="10"/>
  <c r="Q1363" i="10" s="1"/>
  <c r="N1323" i="10"/>
  <c r="Q1323" i="10" s="1"/>
  <c r="N627" i="10"/>
  <c r="Q627" i="10" s="1"/>
  <c r="N1466" i="10"/>
  <c r="Q1466" i="10" s="1"/>
  <c r="N1201" i="10"/>
  <c r="Q1201" i="10" s="1"/>
  <c r="N681" i="10"/>
  <c r="Q681" i="10" s="1"/>
  <c r="N513" i="10"/>
  <c r="Q513" i="10" s="1"/>
  <c r="R513" i="10" s="1"/>
  <c r="N1420" i="10"/>
  <c r="Q1420" i="10" s="1"/>
  <c r="N1452" i="10"/>
  <c r="Q1452" i="10" s="1"/>
  <c r="N1027" i="10"/>
  <c r="Q1027" i="10" s="1"/>
  <c r="N579" i="10"/>
  <c r="Q579" i="10" s="1"/>
  <c r="N1393" i="10"/>
  <c r="Q1393" i="10" s="1"/>
  <c r="N793" i="10"/>
  <c r="Q793" i="10" s="1"/>
  <c r="N753" i="10"/>
  <c r="Q753" i="10" s="1"/>
  <c r="N649" i="10"/>
  <c r="Q649" i="10" s="1"/>
  <c r="N1379" i="10"/>
  <c r="Q1379" i="10" s="1"/>
  <c r="N971" i="10"/>
  <c r="Q971" i="10" s="1"/>
  <c r="N763" i="10"/>
  <c r="Q763" i="10" s="1"/>
  <c r="R763" i="10" s="1"/>
  <c r="N913" i="10"/>
  <c r="Q913" i="10" s="1"/>
  <c r="N912" i="10"/>
  <c r="Q912" i="10" s="1"/>
  <c r="N712" i="10"/>
  <c r="Q712" i="10" s="1"/>
  <c r="N552" i="10"/>
  <c r="Q552" i="10" s="1"/>
  <c r="N448" i="10"/>
  <c r="Q448" i="10" s="1"/>
  <c r="R448" i="10" s="1"/>
  <c r="N1429" i="10"/>
  <c r="Q1429" i="10" s="1"/>
  <c r="N1437" i="10"/>
  <c r="Q1437" i="10" s="1"/>
  <c r="N1343" i="10"/>
  <c r="Q1343" i="10" s="1"/>
  <c r="N1354" i="10"/>
  <c r="Q1354" i="10" s="1"/>
  <c r="N1082" i="10"/>
  <c r="Q1082" i="10" s="1"/>
  <c r="N866" i="10"/>
  <c r="Q866" i="10" s="1"/>
  <c r="N682" i="10"/>
  <c r="Q682" i="10" s="1"/>
  <c r="N546" i="10"/>
  <c r="Q546" i="10" s="1"/>
  <c r="N434" i="10"/>
  <c r="Q434" i="10" s="1"/>
  <c r="N1411" i="10"/>
  <c r="Q1411" i="10" s="1"/>
  <c r="N1427" i="10"/>
  <c r="Q1427" i="10" s="1"/>
  <c r="N1498" i="10"/>
  <c r="Q1498" i="10" s="1"/>
  <c r="N1522" i="10"/>
  <c r="Q1522" i="10" s="1"/>
  <c r="N1123" i="10"/>
  <c r="Q1123" i="10" s="1"/>
  <c r="N995" i="10"/>
  <c r="Q995" i="10" s="1"/>
  <c r="N787" i="10"/>
  <c r="Q787" i="10" s="1"/>
  <c r="N587" i="10"/>
  <c r="Q587" i="10" s="1"/>
  <c r="N1385" i="10"/>
  <c r="Q1385" i="10" s="1"/>
  <c r="N443" i="10"/>
  <c r="Q443" i="10" s="1"/>
  <c r="N1137" i="10"/>
  <c r="Q1137" i="10" s="1"/>
  <c r="N569" i="10"/>
  <c r="Q569" i="10" s="1"/>
  <c r="N1256" i="10"/>
  <c r="Q1256" i="10" s="1"/>
  <c r="N1299" i="10"/>
  <c r="Q1299" i="10" s="1"/>
  <c r="N539" i="10"/>
  <c r="Q539" i="10" s="1"/>
  <c r="N515" i="10"/>
  <c r="Q515" i="10" s="1"/>
  <c r="N475" i="10"/>
  <c r="Q475" i="10" s="1"/>
  <c r="N1489" i="10"/>
  <c r="Q1489" i="10" s="1"/>
  <c r="N1065" i="10"/>
  <c r="Q1065" i="10" s="1"/>
  <c r="N769" i="10"/>
  <c r="Q769" i="10" s="1"/>
  <c r="N1483" i="10"/>
  <c r="Q1483" i="10" s="1"/>
  <c r="N1336" i="10"/>
  <c r="Q1336" i="10" s="1"/>
  <c r="N1264" i="10"/>
  <c r="Q1264" i="10" s="1"/>
  <c r="R1264" i="10" s="1"/>
  <c r="N1016" i="10"/>
  <c r="Q1016" i="10" s="1"/>
  <c r="R1016" i="10" s="1"/>
  <c r="N944" i="10"/>
  <c r="Q944" i="10" s="1"/>
  <c r="N840" i="10"/>
  <c r="Q840" i="10" s="1"/>
  <c r="N808" i="10"/>
  <c r="Q808" i="10" s="1"/>
  <c r="N632" i="10"/>
  <c r="Q632" i="10" s="1"/>
  <c r="N472" i="10"/>
  <c r="Q472" i="10" s="1"/>
  <c r="N1500" i="10"/>
  <c r="Q1500" i="10" s="1"/>
  <c r="R1500" i="10" s="1"/>
  <c r="N1524" i="10"/>
  <c r="Q1524" i="10" s="1"/>
  <c r="N1090" i="10"/>
  <c r="Q1090" i="10" s="1"/>
  <c r="N1451" i="10"/>
  <c r="Q1451" i="10" s="1"/>
  <c r="N1474" i="10"/>
  <c r="Q1474" i="10" s="1"/>
  <c r="N939" i="10"/>
  <c r="Q939" i="10" s="1"/>
  <c r="N875" i="10"/>
  <c r="Q875" i="10" s="1"/>
  <c r="N1017" i="10"/>
  <c r="Q1017" i="10" s="1"/>
  <c r="N881" i="10"/>
  <c r="Q881" i="10" s="1"/>
  <c r="N545" i="10"/>
  <c r="Q545" i="10" s="1"/>
  <c r="N1507" i="10"/>
  <c r="Q1507" i="10" s="1"/>
  <c r="N1187" i="10"/>
  <c r="Q1187" i="10" s="1"/>
  <c r="N923" i="10"/>
  <c r="Q923" i="10" s="1"/>
  <c r="N1353" i="10"/>
  <c r="Q1353" i="10" s="1"/>
  <c r="N1289" i="10"/>
  <c r="Q1289" i="10" s="1"/>
  <c r="N505" i="10"/>
  <c r="Q505" i="10" s="1"/>
  <c r="N473" i="10"/>
  <c r="Q473" i="10" s="1"/>
  <c r="N441" i="10"/>
  <c r="Q441" i="10" s="1"/>
  <c r="N1355" i="10"/>
  <c r="Q1355" i="10" s="1"/>
  <c r="R1355" i="10" s="1"/>
  <c r="N1115" i="10"/>
  <c r="Q1115" i="10" s="1"/>
  <c r="N571" i="10"/>
  <c r="Q571" i="10" s="1"/>
  <c r="N435" i="10"/>
  <c r="Q435" i="10" s="1"/>
  <c r="N1337" i="10"/>
  <c r="Q1337" i="10" s="1"/>
  <c r="N1217" i="10"/>
  <c r="Q1217" i="10" s="1"/>
  <c r="N1145" i="10"/>
  <c r="Q1145" i="10" s="1"/>
  <c r="R1145" i="10" s="1"/>
  <c r="N1368" i="10"/>
  <c r="Q1368" i="10" s="1"/>
  <c r="N1288" i="10"/>
  <c r="Q1288" i="10" s="1"/>
  <c r="N1224" i="10"/>
  <c r="Q1224" i="10" s="1"/>
  <c r="N936" i="10"/>
  <c r="Q936" i="10" s="1"/>
  <c r="N1476" i="10"/>
  <c r="Q1476" i="10" s="1"/>
  <c r="N1484" i="10"/>
  <c r="Q1484" i="10" s="1"/>
  <c r="N1391" i="10"/>
  <c r="Q1391" i="10" s="1"/>
  <c r="N1375" i="10"/>
  <c r="Q1375" i="10" s="1"/>
  <c r="N1443" i="10"/>
  <c r="Q1443" i="10" s="1"/>
  <c r="N683" i="10"/>
  <c r="Q683" i="10" s="1"/>
  <c r="N1241" i="10"/>
  <c r="Q1241" i="10" s="1"/>
  <c r="N859" i="10"/>
  <c r="Q859" i="10" s="1"/>
  <c r="N691" i="10"/>
  <c r="Q691" i="10" s="1"/>
  <c r="N1305" i="10"/>
  <c r="Q1305" i="10" s="1"/>
  <c r="N849" i="10"/>
  <c r="Q849" i="10" s="1"/>
  <c r="N689" i="10"/>
  <c r="Q689" i="10" s="1"/>
  <c r="R689" i="10" s="1"/>
  <c r="N1232" i="10"/>
  <c r="Q1232" i="10" s="1"/>
  <c r="N432" i="10"/>
  <c r="Q432" i="10" s="1"/>
  <c r="N1287" i="10"/>
  <c r="Q1287" i="10" s="1"/>
  <c r="N1263" i="10"/>
  <c r="Q1263" i="10" s="1"/>
  <c r="N1199" i="10"/>
  <c r="Q1199" i="10" s="1"/>
  <c r="N1095" i="10"/>
  <c r="Q1095" i="10" s="1"/>
  <c r="N1055" i="10"/>
  <c r="Q1055" i="10" s="1"/>
  <c r="N1031" i="10"/>
  <c r="Q1031" i="10" s="1"/>
  <c r="N863" i="10"/>
  <c r="Q863" i="10" s="1"/>
  <c r="N1154" i="10"/>
  <c r="Q1154" i="10" s="1"/>
  <c r="N1026" i="10"/>
  <c r="Q1026" i="10" s="1"/>
  <c r="N1467" i="10"/>
  <c r="Q1467" i="10" s="1"/>
  <c r="N491" i="10"/>
  <c r="Q491" i="10" s="1"/>
  <c r="N1019" i="10"/>
  <c r="Q1019" i="10" s="1"/>
  <c r="N864" i="10"/>
  <c r="Q864" i="10" s="1"/>
  <c r="N1351" i="10"/>
  <c r="Q1351" i="10" s="1"/>
  <c r="R1351" i="10" s="1"/>
  <c r="N1255" i="10"/>
  <c r="Q1255" i="10" s="1"/>
  <c r="N1167" i="10"/>
  <c r="Q1167" i="10" s="1"/>
  <c r="N1159" i="10"/>
  <c r="Q1159" i="10" s="1"/>
  <c r="N1103" i="10"/>
  <c r="Q1103" i="10" s="1"/>
  <c r="R1103" i="10" s="1"/>
  <c r="N1087" i="10"/>
  <c r="Q1087" i="10" s="1"/>
  <c r="N943" i="10"/>
  <c r="Q943" i="10" s="1"/>
  <c r="N847" i="10"/>
  <c r="Q847" i="10" s="1"/>
  <c r="N1043" i="10"/>
  <c r="Q1043" i="10" s="1"/>
  <c r="R1043" i="10" s="1"/>
  <c r="N641" i="10"/>
  <c r="Q641" i="10" s="1"/>
  <c r="N883" i="10"/>
  <c r="Q883" i="10" s="1"/>
  <c r="R883" i="10" s="1"/>
  <c r="N537" i="10"/>
  <c r="Q537" i="10" s="1"/>
  <c r="N728" i="10"/>
  <c r="Q728" i="10" s="1"/>
  <c r="N1251" i="10"/>
  <c r="Q1251" i="10" s="1"/>
  <c r="N891" i="10"/>
  <c r="Q891" i="10" s="1"/>
  <c r="N731" i="10"/>
  <c r="Q731" i="10" s="1"/>
  <c r="N985" i="10"/>
  <c r="Q985" i="10" s="1"/>
  <c r="N729" i="10"/>
  <c r="Q729" i="10" s="1"/>
  <c r="N1376" i="10"/>
  <c r="Q1376" i="10" s="1"/>
  <c r="N1160" i="10"/>
  <c r="Q1160" i="10" s="1"/>
  <c r="N1327" i="10"/>
  <c r="Q1327" i="10" s="1"/>
  <c r="N1295" i="10"/>
  <c r="Q1295" i="10" s="1"/>
  <c r="N1271" i="10"/>
  <c r="Q1271" i="10" s="1"/>
  <c r="N1223" i="10"/>
  <c r="Q1223" i="10" s="1"/>
  <c r="N1191" i="10"/>
  <c r="Q1191" i="10" s="1"/>
  <c r="R1191" i="10" s="1"/>
  <c r="N1175" i="10"/>
  <c r="Q1175" i="10" s="1"/>
  <c r="N1111" i="10"/>
  <c r="Q1111" i="10" s="1"/>
  <c r="N1079" i="10"/>
  <c r="Q1079" i="10" s="1"/>
  <c r="N1039" i="10"/>
  <c r="Q1039" i="10" s="1"/>
  <c r="N1007" i="10"/>
  <c r="Q1007" i="10" s="1"/>
  <c r="N871" i="10"/>
  <c r="Q871" i="10" s="1"/>
  <c r="N1370" i="10"/>
  <c r="Q1370" i="10" s="1"/>
  <c r="N1314" i="10"/>
  <c r="Q1314" i="10" s="1"/>
  <c r="N794" i="10"/>
  <c r="Q794" i="10" s="1"/>
  <c r="N841" i="10"/>
  <c r="Q841" i="10" s="1"/>
  <c r="N1147" i="10"/>
  <c r="Q1147" i="10" s="1"/>
  <c r="N531" i="10"/>
  <c r="Q531" i="10" s="1"/>
  <c r="N1434" i="10"/>
  <c r="Q1434" i="10" s="1"/>
  <c r="N1193" i="10"/>
  <c r="Q1193" i="10" s="1"/>
  <c r="N1442" i="10"/>
  <c r="Q1442" i="10" s="1"/>
  <c r="N992" i="10"/>
  <c r="Q992" i="10" s="1"/>
  <c r="R992" i="10" s="1"/>
  <c r="N776" i="10"/>
  <c r="Q776" i="10" s="1"/>
  <c r="R776" i="10" s="1"/>
  <c r="N1461" i="10"/>
  <c r="Q1461" i="10" s="1"/>
  <c r="N1319" i="10"/>
  <c r="Q1319" i="10" s="1"/>
  <c r="N1135" i="10"/>
  <c r="Q1135" i="10" s="1"/>
  <c r="N1063" i="10"/>
  <c r="Q1063" i="10" s="1"/>
  <c r="N999" i="10"/>
  <c r="Q999" i="10" s="1"/>
  <c r="N983" i="10"/>
  <c r="Q983" i="10" s="1"/>
  <c r="N911" i="10"/>
  <c r="Q911" i="10" s="1"/>
  <c r="N698" i="10"/>
  <c r="Q698" i="10" s="1"/>
  <c r="R698" i="10" s="1"/>
  <c r="N1419" i="10"/>
  <c r="Q1419" i="10" s="1"/>
  <c r="N1490" i="10"/>
  <c r="Q1490" i="10" s="1"/>
  <c r="N1153" i="10"/>
  <c r="Q1153" i="10" s="1"/>
  <c r="N979" i="10"/>
  <c r="Q979" i="10" s="1"/>
  <c r="N635" i="10"/>
  <c r="Q635" i="10" s="1"/>
  <c r="N833" i="10"/>
  <c r="Q833" i="10" s="1"/>
  <c r="N1315" i="10"/>
  <c r="Q1315" i="10" s="1"/>
  <c r="N889" i="10"/>
  <c r="Q889" i="10" s="1"/>
  <c r="N1200" i="10"/>
  <c r="Q1200" i="10" s="1"/>
  <c r="N576" i="10"/>
  <c r="Q576" i="10" s="1"/>
  <c r="N1383" i="10"/>
  <c r="Q1383" i="10" s="1"/>
  <c r="N1303" i="10"/>
  <c r="Q1303" i="10" s="1"/>
  <c r="N1239" i="10"/>
  <c r="Q1239" i="10" s="1"/>
  <c r="N1231" i="10"/>
  <c r="Q1231" i="10" s="1"/>
  <c r="N1143" i="10"/>
  <c r="Q1143" i="10" s="1"/>
  <c r="N1119" i="10"/>
  <c r="Q1119" i="10" s="1"/>
  <c r="R1119" i="10" s="1"/>
  <c r="N1047" i="10"/>
  <c r="Q1047" i="10" s="1"/>
  <c r="N1015" i="10"/>
  <c r="Q1015" i="10" s="1"/>
  <c r="N601" i="10"/>
  <c r="Q601" i="10" s="1"/>
  <c r="R601" i="10" s="1"/>
  <c r="N1428" i="10"/>
  <c r="Q1428" i="10" s="1"/>
  <c r="N1384" i="10"/>
  <c r="Q1384" i="10" s="1"/>
  <c r="N1183" i="10"/>
  <c r="Q1183" i="10" s="1"/>
  <c r="N991" i="10"/>
  <c r="Q991" i="10" s="1"/>
  <c r="N935" i="10"/>
  <c r="Q935" i="10" s="1"/>
  <c r="N751" i="10"/>
  <c r="Q751" i="10" s="1"/>
  <c r="N719" i="10"/>
  <c r="Q719" i="10" s="1"/>
  <c r="N703" i="10"/>
  <c r="Q703" i="10" s="1"/>
  <c r="N671" i="10"/>
  <c r="Q671" i="10" s="1"/>
  <c r="N623" i="10"/>
  <c r="Q623" i="10" s="1"/>
  <c r="N591" i="10"/>
  <c r="Q591" i="10" s="1"/>
  <c r="N1422" i="10"/>
  <c r="Q1422" i="10" s="1"/>
  <c r="N1430" i="10"/>
  <c r="Q1430" i="10" s="1"/>
  <c r="N1470" i="10"/>
  <c r="Q1470" i="10" s="1"/>
  <c r="N1493" i="10"/>
  <c r="Q1493" i="10" s="1"/>
  <c r="N1203" i="10"/>
  <c r="Q1203" i="10" s="1"/>
  <c r="N1059" i="10"/>
  <c r="Q1059" i="10" s="1"/>
  <c r="N771" i="10"/>
  <c r="Q771" i="10" s="1"/>
  <c r="N937" i="10"/>
  <c r="Q937" i="10" s="1"/>
  <c r="N1491" i="10"/>
  <c r="Q1491" i="10" s="1"/>
  <c r="N1003" i="10"/>
  <c r="Q1003" i="10" s="1"/>
  <c r="N747" i="10"/>
  <c r="Q747" i="10" s="1"/>
  <c r="N603" i="10"/>
  <c r="Q603" i="10" s="1"/>
  <c r="N555" i="10"/>
  <c r="Q555" i="10" s="1"/>
  <c r="N745" i="10"/>
  <c r="Q745" i="10" s="1"/>
  <c r="N665" i="10"/>
  <c r="Q665" i="10" s="1"/>
  <c r="N457" i="10"/>
  <c r="Q457" i="10" s="1"/>
  <c r="N1360" i="10"/>
  <c r="Q1360" i="10" s="1"/>
  <c r="N1328" i="10"/>
  <c r="Q1328" i="10" s="1"/>
  <c r="N920" i="10"/>
  <c r="Q920" i="10" s="1"/>
  <c r="N744" i="10"/>
  <c r="Q744" i="10" s="1"/>
  <c r="R744" i="10" s="1"/>
  <c r="N696" i="10"/>
  <c r="Q696" i="10" s="1"/>
  <c r="N656" i="10"/>
  <c r="Q656" i="10" s="1"/>
  <c r="N568" i="10"/>
  <c r="Q568" i="10" s="1"/>
  <c r="N544" i="10"/>
  <c r="Q544" i="10" s="1"/>
  <c r="N1374" i="10"/>
  <c r="Q1374" i="10" s="1"/>
  <c r="N1342" i="10"/>
  <c r="Q1342" i="10" s="1"/>
  <c r="R1342" i="10" s="1"/>
  <c r="N1254" i="10"/>
  <c r="Q1254" i="10" s="1"/>
  <c r="N1134" i="10"/>
  <c r="Q1134" i="10" s="1"/>
  <c r="R1134" i="10" s="1"/>
  <c r="N1110" i="10"/>
  <c r="Q1110" i="10" s="1"/>
  <c r="N1459" i="10"/>
  <c r="Q1459" i="10" s="1"/>
  <c r="N451" i="10"/>
  <c r="Q451" i="10" s="1"/>
  <c r="N1249" i="10"/>
  <c r="Q1249" i="10" s="1"/>
  <c r="N713" i="10"/>
  <c r="Q713" i="10" s="1"/>
  <c r="N1403" i="10"/>
  <c r="Q1403" i="10" s="1"/>
  <c r="R1403" i="10" s="1"/>
  <c r="N1227" i="10"/>
  <c r="Q1227" i="10" s="1"/>
  <c r="N919" i="10"/>
  <c r="Q919" i="10" s="1"/>
  <c r="N903" i="10"/>
  <c r="Q903" i="10" s="1"/>
  <c r="R903" i="10" s="1"/>
  <c r="N879" i="10"/>
  <c r="Q879" i="10" s="1"/>
  <c r="R879" i="10" s="1"/>
  <c r="N535" i="10"/>
  <c r="Q535" i="10" s="1"/>
  <c r="N915" i="10"/>
  <c r="Q915" i="10" s="1"/>
  <c r="N1481" i="10"/>
  <c r="Q1481" i="10" s="1"/>
  <c r="N723" i="10"/>
  <c r="Q723" i="10" s="1"/>
  <c r="N809" i="10"/>
  <c r="Q809" i="10" s="1"/>
  <c r="N600" i="10"/>
  <c r="Q600" i="10" s="1"/>
  <c r="N1492" i="10"/>
  <c r="Q1492" i="10" s="1"/>
  <c r="N975" i="10"/>
  <c r="Q975" i="10" s="1"/>
  <c r="N831" i="10"/>
  <c r="Q831" i="10" s="1"/>
  <c r="N823" i="10"/>
  <c r="Q823" i="10" s="1"/>
  <c r="N775" i="10"/>
  <c r="Q775" i="10" s="1"/>
  <c r="N679" i="10"/>
  <c r="Q679" i="10" s="1"/>
  <c r="N639" i="10"/>
  <c r="Q639" i="10" s="1"/>
  <c r="N607" i="10"/>
  <c r="Q607" i="10" s="1"/>
  <c r="N503" i="10"/>
  <c r="Q503" i="10" s="1"/>
  <c r="N471" i="10"/>
  <c r="Q471" i="10" s="1"/>
  <c r="N439" i="10"/>
  <c r="Q439" i="10" s="1"/>
  <c r="N1414" i="10"/>
  <c r="Q1414" i="10" s="1"/>
  <c r="N1454" i="10"/>
  <c r="Q1454" i="10" s="1"/>
  <c r="N1462" i="10"/>
  <c r="Q1462" i="10" s="1"/>
  <c r="N1485" i="10"/>
  <c r="Q1485" i="10" s="1"/>
  <c r="N1179" i="10"/>
  <c r="Q1179" i="10" s="1"/>
  <c r="N963" i="10"/>
  <c r="Q963" i="10" s="1"/>
  <c r="N1209" i="10"/>
  <c r="Q1209" i="10" s="1"/>
  <c r="N795" i="10"/>
  <c r="Q795" i="10" s="1"/>
  <c r="N651" i="10"/>
  <c r="Q651" i="10" s="1"/>
  <c r="N1410" i="10"/>
  <c r="Q1410" i="10" s="1"/>
  <c r="N1225" i="10"/>
  <c r="Q1225" i="10" s="1"/>
  <c r="N705" i="10"/>
  <c r="Q705" i="10" s="1"/>
  <c r="R705" i="10" s="1"/>
  <c r="N1412" i="10"/>
  <c r="Q1412" i="10" s="1"/>
  <c r="R1412" i="10" s="1"/>
  <c r="N1272" i="10"/>
  <c r="Q1272" i="10" s="1"/>
  <c r="N1248" i="10"/>
  <c r="Q1248" i="10" s="1"/>
  <c r="N1208" i="10"/>
  <c r="Q1208" i="10" s="1"/>
  <c r="N1056" i="10"/>
  <c r="Q1056" i="10" s="1"/>
  <c r="N672" i="10"/>
  <c r="Q672" i="10" s="1"/>
  <c r="N1413" i="10"/>
  <c r="Q1413" i="10" s="1"/>
  <c r="N1358" i="10"/>
  <c r="Q1358" i="10" s="1"/>
  <c r="N1286" i="10"/>
  <c r="Q1286" i="10" s="1"/>
  <c r="N1150" i="10"/>
  <c r="Q1150" i="10" s="1"/>
  <c r="N974" i="10"/>
  <c r="Q974" i="10" s="1"/>
  <c r="N614" i="10"/>
  <c r="Q614" i="10" s="1"/>
  <c r="N462" i="10"/>
  <c r="Q462" i="10" s="1"/>
  <c r="N1463" i="10"/>
  <c r="Q1463" i="10" s="1"/>
  <c r="R1463" i="10" s="1"/>
  <c r="N1282" i="10"/>
  <c r="Q1282" i="10" s="1"/>
  <c r="N858" i="10"/>
  <c r="Q858" i="10" s="1"/>
  <c r="N738" i="10"/>
  <c r="Q738" i="10" s="1"/>
  <c r="R738" i="10" s="1"/>
  <c r="N482" i="10"/>
  <c r="Q482" i="10" s="1"/>
  <c r="N1435" i="10"/>
  <c r="Q1435" i="10" s="1"/>
  <c r="N1057" i="10"/>
  <c r="Q1057" i="10" s="1"/>
  <c r="N1267" i="10"/>
  <c r="Q1267" i="10" s="1"/>
  <c r="N968" i="10"/>
  <c r="Q968" i="10" s="1"/>
  <c r="N1279" i="10"/>
  <c r="Q1279" i="10" s="1"/>
  <c r="N1023" i="10"/>
  <c r="Q1023" i="10" s="1"/>
  <c r="N951" i="10"/>
  <c r="Q951" i="10" s="1"/>
  <c r="R951" i="10" s="1"/>
  <c r="N839" i="10"/>
  <c r="Q839" i="10" s="1"/>
  <c r="N799" i="10"/>
  <c r="Q799" i="10" s="1"/>
  <c r="N759" i="10"/>
  <c r="Q759" i="10" s="1"/>
  <c r="N735" i="10"/>
  <c r="Q735" i="10" s="1"/>
  <c r="N599" i="10"/>
  <c r="Q599" i="10" s="1"/>
  <c r="N1509" i="10"/>
  <c r="Q1509" i="10" s="1"/>
  <c r="N819" i="10"/>
  <c r="Q819" i="10" s="1"/>
  <c r="N523" i="10"/>
  <c r="Q523" i="10" s="1"/>
  <c r="N1313" i="10"/>
  <c r="Q1313" i="10" s="1"/>
  <c r="N1505" i="10"/>
  <c r="Q1505" i="10" s="1"/>
  <c r="N945" i="10"/>
  <c r="Q945" i="10" s="1"/>
  <c r="N777" i="10"/>
  <c r="Q777" i="10" s="1"/>
  <c r="N1468" i="10"/>
  <c r="Q1468" i="10" s="1"/>
  <c r="N1392" i="10"/>
  <c r="Q1392" i="10" s="1"/>
  <c r="N1080" i="10"/>
  <c r="Q1080" i="10" s="1"/>
  <c r="N984" i="10"/>
  <c r="Q984" i="10" s="1"/>
  <c r="N960" i="10"/>
  <c r="Q960" i="10" s="1"/>
  <c r="N1469" i="10"/>
  <c r="Q1469" i="10" s="1"/>
  <c r="N1126" i="10"/>
  <c r="Q1126" i="10" s="1"/>
  <c r="N1046" i="10"/>
  <c r="Q1046" i="10" s="1"/>
  <c r="N942" i="10"/>
  <c r="Q942" i="10" s="1"/>
  <c r="N918" i="10"/>
  <c r="Q918" i="10" s="1"/>
  <c r="R918" i="10" s="1"/>
  <c r="N870" i="10"/>
  <c r="Q870" i="10" s="1"/>
  <c r="N1009" i="10"/>
  <c r="Q1009" i="10" s="1"/>
  <c r="N1445" i="10"/>
  <c r="Q1445" i="10" s="1"/>
  <c r="N1247" i="10"/>
  <c r="Q1247" i="10" s="1"/>
  <c r="N959" i="10"/>
  <c r="Q959" i="10" s="1"/>
  <c r="N791" i="10"/>
  <c r="Q791" i="10" s="1"/>
  <c r="N783" i="10"/>
  <c r="Q783" i="10" s="1"/>
  <c r="N1386" i="10"/>
  <c r="Q1386" i="10" s="1"/>
  <c r="N483" i="10"/>
  <c r="Q483" i="10" s="1"/>
  <c r="N811" i="10"/>
  <c r="Q811" i="10" s="1"/>
  <c r="N807" i="10"/>
  <c r="Q807" i="10" s="1"/>
  <c r="N767" i="10"/>
  <c r="Q767" i="10" s="1"/>
  <c r="N743" i="10"/>
  <c r="Q743" i="10" s="1"/>
  <c r="N727" i="10"/>
  <c r="Q727" i="10" s="1"/>
  <c r="N647" i="10"/>
  <c r="Q647" i="10" s="1"/>
  <c r="N551" i="10"/>
  <c r="Q551" i="10" s="1"/>
  <c r="R551" i="10" s="1"/>
  <c r="N487" i="10"/>
  <c r="Q487" i="10" s="1"/>
  <c r="N1438" i="10"/>
  <c r="Q1438" i="10" s="1"/>
  <c r="N1347" i="10"/>
  <c r="Q1347" i="10" s="1"/>
  <c r="N1105" i="10"/>
  <c r="Q1105" i="10" s="1"/>
  <c r="N907" i="10"/>
  <c r="Q907" i="10" s="1"/>
  <c r="N699" i="10"/>
  <c r="Q699" i="10" s="1"/>
  <c r="N897" i="10"/>
  <c r="Q897" i="10" s="1"/>
  <c r="N1436" i="10"/>
  <c r="Q1436" i="10" s="1"/>
  <c r="N1296" i="10"/>
  <c r="Q1296" i="10" s="1"/>
  <c r="N896" i="10"/>
  <c r="Q896" i="10" s="1"/>
  <c r="N824" i="10"/>
  <c r="Q824" i="10" s="1"/>
  <c r="N608" i="10"/>
  <c r="Q608" i="10" s="1"/>
  <c r="N456" i="10"/>
  <c r="Q456" i="10" s="1"/>
  <c r="N1390" i="10"/>
  <c r="Q1390" i="10" s="1"/>
  <c r="N1198" i="10"/>
  <c r="Q1198" i="10" s="1"/>
  <c r="N926" i="10"/>
  <c r="Q926" i="10" s="1"/>
  <c r="R926" i="10" s="1"/>
  <c r="N726" i="10"/>
  <c r="Q726" i="10" s="1"/>
  <c r="N678" i="10"/>
  <c r="Q678" i="10" s="1"/>
  <c r="N630" i="10"/>
  <c r="Q630" i="10" s="1"/>
  <c r="N558" i="10"/>
  <c r="Q558" i="10" s="1"/>
  <c r="N510" i="10"/>
  <c r="Q510" i="10" s="1"/>
  <c r="N1381" i="10"/>
  <c r="Q1381" i="10" s="1"/>
  <c r="N1205" i="10"/>
  <c r="Q1205" i="10" s="1"/>
  <c r="N1125" i="10"/>
  <c r="Q1125" i="10" s="1"/>
  <c r="N1013" i="10"/>
  <c r="Q1013" i="10" s="1"/>
  <c r="N965" i="10"/>
  <c r="Q965" i="10" s="1"/>
  <c r="N821" i="10"/>
  <c r="Q821" i="10" s="1"/>
  <c r="N597" i="10"/>
  <c r="Q597" i="10" s="1"/>
  <c r="N533" i="10"/>
  <c r="Q533" i="10" s="1"/>
  <c r="N1464" i="10"/>
  <c r="Q1464" i="10" s="1"/>
  <c r="N1395" i="10"/>
  <c r="Q1395" i="10" s="1"/>
  <c r="R1395" i="10" s="1"/>
  <c r="N961" i="10"/>
  <c r="Q961" i="10" s="1"/>
  <c r="N1311" i="10"/>
  <c r="Q1311" i="10" s="1"/>
  <c r="N1127" i="10"/>
  <c r="Q1127" i="10" s="1"/>
  <c r="N927" i="10"/>
  <c r="Q927" i="10" s="1"/>
  <c r="N887" i="10"/>
  <c r="Q887" i="10" s="1"/>
  <c r="N667" i="10"/>
  <c r="Q667" i="10" s="1"/>
  <c r="N619" i="10"/>
  <c r="Q619" i="10" s="1"/>
  <c r="N736" i="10"/>
  <c r="Q736" i="10" s="1"/>
  <c r="N1458" i="10"/>
  <c r="Q1458" i="10" s="1"/>
  <c r="R1458" i="10" s="1"/>
  <c r="N1281" i="10"/>
  <c r="Q1281" i="10" s="1"/>
  <c r="N1001" i="10"/>
  <c r="Q1001" i="10" s="1"/>
  <c r="N817" i="10"/>
  <c r="Q817" i="10" s="1"/>
  <c r="N561" i="10"/>
  <c r="Q561" i="10" s="1"/>
  <c r="N497" i="10"/>
  <c r="Q497" i="10" s="1"/>
  <c r="N1176" i="10"/>
  <c r="Q1176" i="10" s="1"/>
  <c r="N624" i="10"/>
  <c r="Q624" i="10" s="1"/>
  <c r="N496" i="10"/>
  <c r="Q496" i="10" s="1"/>
  <c r="R496" i="10" s="1"/>
  <c r="N1302" i="10"/>
  <c r="Q1302" i="10" s="1"/>
  <c r="N1270" i="10"/>
  <c r="Q1270" i="10" s="1"/>
  <c r="N1094" i="10"/>
  <c r="Q1094" i="10" s="1"/>
  <c r="N1014" i="10"/>
  <c r="Q1014" i="10" s="1"/>
  <c r="N854" i="10"/>
  <c r="Q854" i="10" s="1"/>
  <c r="N750" i="10"/>
  <c r="Q750" i="10" s="1"/>
  <c r="N710" i="10"/>
  <c r="Q710" i="10" s="1"/>
  <c r="N542" i="10"/>
  <c r="Q542" i="10" s="1"/>
  <c r="N1502" i="10"/>
  <c r="Q1502" i="10" s="1"/>
  <c r="R1502" i="10" s="1"/>
  <c r="N1373" i="10"/>
  <c r="Q1373" i="10" s="1"/>
  <c r="N1357" i="10"/>
  <c r="Q1357" i="10" s="1"/>
  <c r="N1341" i="10"/>
  <c r="Q1341" i="10" s="1"/>
  <c r="N1285" i="10"/>
  <c r="Q1285" i="10" s="1"/>
  <c r="N1197" i="10"/>
  <c r="Q1197" i="10" s="1"/>
  <c r="N1189" i="10"/>
  <c r="Q1189" i="10" s="1"/>
  <c r="N1181" i="10"/>
  <c r="Q1181" i="10" s="1"/>
  <c r="N1149" i="10"/>
  <c r="Q1149" i="10" s="1"/>
  <c r="N1085" i="10"/>
  <c r="Q1085" i="10" s="1"/>
  <c r="N1053" i="10"/>
  <c r="Q1053" i="10" s="1"/>
  <c r="N1037" i="10"/>
  <c r="Q1037" i="10" s="1"/>
  <c r="N957" i="10"/>
  <c r="Q957" i="10" s="1"/>
  <c r="N805" i="10"/>
  <c r="Q805" i="10" s="1"/>
  <c r="N797" i="10"/>
  <c r="Q797" i="10" s="1"/>
  <c r="N765" i="10"/>
  <c r="Q765" i="10" s="1"/>
  <c r="N741" i="10"/>
  <c r="Q741" i="10" s="1"/>
  <c r="N701" i="10"/>
  <c r="Q701" i="10" s="1"/>
  <c r="N653" i="10"/>
  <c r="Q653" i="10" s="1"/>
  <c r="N549" i="10"/>
  <c r="Q549" i="10" s="1"/>
  <c r="N485" i="10"/>
  <c r="Q485" i="10" s="1"/>
  <c r="N461" i="10"/>
  <c r="Q461" i="10" s="1"/>
  <c r="N445" i="10"/>
  <c r="Q445" i="10" s="1"/>
  <c r="N1448" i="10"/>
  <c r="Q1448" i="10" s="1"/>
  <c r="R1448" i="10" s="1"/>
  <c r="N1487" i="10"/>
  <c r="Q1487" i="10" s="1"/>
  <c r="R1487" i="10" s="1"/>
  <c r="N1151" i="10"/>
  <c r="Q1151" i="10" s="1"/>
  <c r="N815" i="10"/>
  <c r="Q815" i="10" s="1"/>
  <c r="N695" i="10"/>
  <c r="Q695" i="10" s="1"/>
  <c r="N663" i="10"/>
  <c r="Q663" i="10" s="1"/>
  <c r="N527" i="10"/>
  <c r="Q527" i="10" s="1"/>
  <c r="N463" i="10"/>
  <c r="Q463" i="10" s="1"/>
  <c r="N455" i="10"/>
  <c r="Q455" i="10" s="1"/>
  <c r="N1171" i="10"/>
  <c r="Q1171" i="10" s="1"/>
  <c r="N955" i="10"/>
  <c r="Q955" i="10" s="1"/>
  <c r="N467" i="10"/>
  <c r="Q467" i="10" s="1"/>
  <c r="N1369" i="10"/>
  <c r="Q1369" i="10" s="1"/>
  <c r="R1369" i="10" s="1"/>
  <c r="N1073" i="10"/>
  <c r="Q1073" i="10" s="1"/>
  <c r="N1033" i="10"/>
  <c r="Q1033" i="10" s="1"/>
  <c r="N1112" i="10"/>
  <c r="Q1112" i="10" s="1"/>
  <c r="R1112" i="10" s="1"/>
  <c r="N1032" i="10"/>
  <c r="Q1032" i="10" s="1"/>
  <c r="N1326" i="10"/>
  <c r="Q1326" i="10" s="1"/>
  <c r="N1230" i="10"/>
  <c r="Q1230" i="10" s="1"/>
  <c r="N1182" i="10"/>
  <c r="Q1182" i="10" s="1"/>
  <c r="N990" i="10"/>
  <c r="Q990" i="10" s="1"/>
  <c r="N902" i="10"/>
  <c r="Q902" i="10" s="1"/>
  <c r="N814" i="10"/>
  <c r="Q814" i="10" s="1"/>
  <c r="N574" i="10"/>
  <c r="Q574" i="10" s="1"/>
  <c r="N478" i="10"/>
  <c r="Q478" i="10" s="1"/>
  <c r="N438" i="10"/>
  <c r="Q438" i="10" s="1"/>
  <c r="N1389" i="10"/>
  <c r="Q1389" i="10" s="1"/>
  <c r="N1165" i="10"/>
  <c r="Q1165" i="10" s="1"/>
  <c r="N1029" i="10"/>
  <c r="Q1029" i="10" s="1"/>
  <c r="N1021" i="10"/>
  <c r="Q1021" i="10" s="1"/>
  <c r="N941" i="10"/>
  <c r="Q941" i="10" s="1"/>
  <c r="N925" i="10"/>
  <c r="Q925" i="10" s="1"/>
  <c r="R925" i="10" s="1"/>
  <c r="N861" i="10"/>
  <c r="Q861" i="10" s="1"/>
  <c r="R861" i="10" s="1"/>
  <c r="N717" i="10"/>
  <c r="Q717" i="10" s="1"/>
  <c r="N709" i="10"/>
  <c r="Q709" i="10" s="1"/>
  <c r="N685" i="10"/>
  <c r="Q685" i="10" s="1"/>
  <c r="N573" i="10"/>
  <c r="Q573" i="10" s="1"/>
  <c r="N1170" i="10"/>
  <c r="Q1170" i="10" s="1"/>
  <c r="N873" i="10"/>
  <c r="Q873" i="10" s="1"/>
  <c r="N1359" i="10"/>
  <c r="Q1359" i="10" s="1"/>
  <c r="N1071" i="10"/>
  <c r="Q1071" i="10" s="1"/>
  <c r="N711" i="10"/>
  <c r="Q711" i="10" s="1"/>
  <c r="N631" i="10"/>
  <c r="Q631" i="10" s="1"/>
  <c r="N511" i="10"/>
  <c r="Q511" i="10" s="1"/>
  <c r="N495" i="10"/>
  <c r="Q495" i="10" s="1"/>
  <c r="N1446" i="10"/>
  <c r="Q1446" i="10" s="1"/>
  <c r="N1477" i="10"/>
  <c r="Q1477" i="10" s="1"/>
  <c r="N867" i="10"/>
  <c r="Q867" i="10" s="1"/>
  <c r="N1401" i="10"/>
  <c r="Q1401" i="10" s="1"/>
  <c r="N1161" i="10"/>
  <c r="Q1161" i="10" s="1"/>
  <c r="N1246" i="10"/>
  <c r="Q1246" i="10" s="1"/>
  <c r="N1166" i="10"/>
  <c r="Q1166" i="10" s="1"/>
  <c r="N1078" i="10"/>
  <c r="Q1078" i="10" s="1"/>
  <c r="N958" i="10"/>
  <c r="Q958" i="10" s="1"/>
  <c r="N766" i="10"/>
  <c r="Q766" i="10" s="1"/>
  <c r="N526" i="10"/>
  <c r="Q526" i="10" s="1"/>
  <c r="R526" i="10" s="1"/>
  <c r="N1447" i="10"/>
  <c r="Q1447" i="10" s="1"/>
  <c r="N1486" i="10"/>
  <c r="Q1486" i="10" s="1"/>
  <c r="R1486" i="10" s="1"/>
  <c r="N1365" i="10"/>
  <c r="Q1365" i="10" s="1"/>
  <c r="N1293" i="10"/>
  <c r="Q1293" i="10" s="1"/>
  <c r="N1269" i="10"/>
  <c r="Q1269" i="10" s="1"/>
  <c r="N1253" i="10"/>
  <c r="Q1253" i="10" s="1"/>
  <c r="N1221" i="10"/>
  <c r="Q1221" i="10" s="1"/>
  <c r="N1109" i="10"/>
  <c r="Q1109" i="10" s="1"/>
  <c r="N1101" i="10"/>
  <c r="Q1101" i="10" s="1"/>
  <c r="R1101" i="10" s="1"/>
  <c r="N1077" i="10"/>
  <c r="Q1077" i="10" s="1"/>
  <c r="N1069" i="10"/>
  <c r="Q1069" i="10" s="1"/>
  <c r="N997" i="10"/>
  <c r="Q997" i="10" s="1"/>
  <c r="R997" i="10" s="1"/>
  <c r="N933" i="10"/>
  <c r="Q933" i="10" s="1"/>
  <c r="N901" i="10"/>
  <c r="Q901" i="10" s="1"/>
  <c r="N869" i="10"/>
  <c r="Q869" i="10" s="1"/>
  <c r="N845" i="10"/>
  <c r="Q845" i="10" s="1"/>
  <c r="N837" i="10"/>
  <c r="Q837" i="10" s="1"/>
  <c r="N661" i="10"/>
  <c r="Q661" i="10" s="1"/>
  <c r="N645" i="10"/>
  <c r="Q645" i="10" s="1"/>
  <c r="N629" i="10"/>
  <c r="Q629" i="10" s="1"/>
  <c r="N517" i="10"/>
  <c r="Q517" i="10" s="1"/>
  <c r="N493" i="10"/>
  <c r="Q493" i="10" s="1"/>
  <c r="N453" i="10"/>
  <c r="Q453" i="10" s="1"/>
  <c r="N835" i="10"/>
  <c r="Q835" i="10" s="1"/>
  <c r="N615" i="10"/>
  <c r="Q615" i="10" s="1"/>
  <c r="R615" i="10" s="1"/>
  <c r="N447" i="10"/>
  <c r="Q447" i="10" s="1"/>
  <c r="N1517" i="10"/>
  <c r="Q1517" i="10" s="1"/>
  <c r="R1517" i="10" s="1"/>
  <c r="N715" i="10"/>
  <c r="Q715" i="10" s="1"/>
  <c r="N499" i="10"/>
  <c r="Q499" i="10" s="1"/>
  <c r="N1128" i="10"/>
  <c r="Q1128" i="10" s="1"/>
  <c r="N1000" i="10"/>
  <c r="Q1000" i="10" s="1"/>
  <c r="N768" i="10"/>
  <c r="Q768" i="10" s="1"/>
  <c r="N1318" i="10"/>
  <c r="Q1318" i="10" s="1"/>
  <c r="N646" i="10"/>
  <c r="Q646" i="10" s="1"/>
  <c r="N446" i="10"/>
  <c r="Q446" i="10" s="1"/>
  <c r="N1478" i="10"/>
  <c r="Q1478" i="10" s="1"/>
  <c r="N1349" i="10"/>
  <c r="Q1349" i="10" s="1"/>
  <c r="N1309" i="10"/>
  <c r="Q1309" i="10" s="1"/>
  <c r="N1245" i="10"/>
  <c r="Q1245" i="10" s="1"/>
  <c r="N917" i="10"/>
  <c r="Q917" i="10" s="1"/>
  <c r="N853" i="10"/>
  <c r="Q853" i="10" s="1"/>
  <c r="R853" i="10" s="1"/>
  <c r="N789" i="10"/>
  <c r="Q789" i="10" s="1"/>
  <c r="N773" i="10"/>
  <c r="Q773" i="10" s="1"/>
  <c r="N757" i="10"/>
  <c r="Q757" i="10" s="1"/>
  <c r="N677" i="10"/>
  <c r="Q677" i="10" s="1"/>
  <c r="N637" i="10"/>
  <c r="Q637" i="10" s="1"/>
  <c r="N605" i="10"/>
  <c r="Q605" i="10" s="1"/>
  <c r="N565" i="10"/>
  <c r="Q565" i="10" s="1"/>
  <c r="N509" i="10"/>
  <c r="Q509" i="10" s="1"/>
  <c r="N477" i="10"/>
  <c r="Q477" i="10" s="1"/>
  <c r="N1335" i="10"/>
  <c r="Q1335" i="10" s="1"/>
  <c r="N575" i="10"/>
  <c r="Q575" i="10" s="1"/>
  <c r="N1051" i="10"/>
  <c r="Q1051" i="10" s="1"/>
  <c r="N1184" i="10"/>
  <c r="Q1184" i="10" s="1"/>
  <c r="N752" i="10"/>
  <c r="Q752" i="10" s="1"/>
  <c r="N798" i="10"/>
  <c r="Q798" i="10" s="1"/>
  <c r="N694" i="10"/>
  <c r="Q694" i="10" s="1"/>
  <c r="N1431" i="10"/>
  <c r="Q1431" i="10" s="1"/>
  <c r="N1141" i="10"/>
  <c r="Q1141" i="10" s="1"/>
  <c r="N1005" i="10"/>
  <c r="Q1005" i="10" s="1"/>
  <c r="N981" i="10"/>
  <c r="Q981" i="10" s="1"/>
  <c r="N949" i="10"/>
  <c r="Q949" i="10" s="1"/>
  <c r="N813" i="10"/>
  <c r="Q813" i="10" s="1"/>
  <c r="N1503" i="10"/>
  <c r="Q1503" i="10" s="1"/>
  <c r="N1275" i="10"/>
  <c r="Q1275" i="10" s="1"/>
  <c r="N851" i="10"/>
  <c r="Q851" i="10" s="1"/>
  <c r="R851" i="10" s="1"/>
  <c r="N803" i="10"/>
  <c r="Q803" i="10" s="1"/>
  <c r="N507" i="10"/>
  <c r="Q507" i="10" s="1"/>
  <c r="N1240" i="10"/>
  <c r="Q1240" i="10" s="1"/>
  <c r="N1152" i="10"/>
  <c r="Q1152" i="10" s="1"/>
  <c r="N1064" i="10"/>
  <c r="Q1064" i="10" s="1"/>
  <c r="N952" i="10"/>
  <c r="Q952" i="10" s="1"/>
  <c r="N720" i="10"/>
  <c r="Q720" i="10" s="1"/>
  <c r="N560" i="10"/>
  <c r="Q560" i="10" s="1"/>
  <c r="N488" i="10"/>
  <c r="Q488" i="10" s="1"/>
  <c r="N1238" i="10"/>
  <c r="Q1238" i="10" s="1"/>
  <c r="N1222" i="10"/>
  <c r="Q1222" i="10" s="1"/>
  <c r="N1158" i="10"/>
  <c r="Q1158" i="10" s="1"/>
  <c r="N1118" i="10"/>
  <c r="Q1118" i="10" s="1"/>
  <c r="N1102" i="10"/>
  <c r="Q1102" i="10" s="1"/>
  <c r="N950" i="10"/>
  <c r="Q950" i="10" s="1"/>
  <c r="R950" i="10" s="1"/>
  <c r="N774" i="10"/>
  <c r="Q774" i="10" s="1"/>
  <c r="N702" i="10"/>
  <c r="Q702" i="10" s="1"/>
  <c r="N566" i="10"/>
  <c r="Q566" i="10" s="1"/>
  <c r="N534" i="10"/>
  <c r="Q534" i="10" s="1"/>
  <c r="N486" i="10"/>
  <c r="Q486" i="10" s="1"/>
  <c r="N1439" i="10"/>
  <c r="Q1439" i="10" s="1"/>
  <c r="N1494" i="10"/>
  <c r="Q1494" i="10" s="1"/>
  <c r="N1404" i="10"/>
  <c r="Q1404" i="10" s="1"/>
  <c r="N1332" i="10"/>
  <c r="Q1332" i="10" s="1"/>
  <c r="N1212" i="10"/>
  <c r="Q1212" i="10" s="1"/>
  <c r="N1068" i="10"/>
  <c r="Q1068" i="10" s="1"/>
  <c r="N1036" i="10"/>
  <c r="Q1036" i="10" s="1"/>
  <c r="N988" i="10"/>
  <c r="Q988" i="10" s="1"/>
  <c r="N852" i="10"/>
  <c r="Q852" i="10" s="1"/>
  <c r="N820" i="10"/>
  <c r="Q820" i="10" s="1"/>
  <c r="N724" i="10"/>
  <c r="Q724" i="10" s="1"/>
  <c r="R724" i="10" s="1"/>
  <c r="N967" i="10"/>
  <c r="Q967" i="10" s="1"/>
  <c r="R967" i="10" s="1"/>
  <c r="N855" i="10"/>
  <c r="Q855" i="10" s="1"/>
  <c r="N655" i="10"/>
  <c r="Q655" i="10" s="1"/>
  <c r="N567" i="10"/>
  <c r="Q567" i="10" s="1"/>
  <c r="N1387" i="10"/>
  <c r="Q1387" i="10" s="1"/>
  <c r="N1155" i="10"/>
  <c r="Q1155" i="10" s="1"/>
  <c r="N865" i="10"/>
  <c r="Q865" i="10" s="1"/>
  <c r="N593" i="10"/>
  <c r="Q593" i="10" s="1"/>
  <c r="R593" i="10" s="1"/>
  <c r="N792" i="10"/>
  <c r="Q792" i="10" s="1"/>
  <c r="N440" i="10"/>
  <c r="Q440" i="10" s="1"/>
  <c r="N886" i="10"/>
  <c r="Q886" i="10" s="1"/>
  <c r="N1213" i="10"/>
  <c r="Q1213" i="10" s="1"/>
  <c r="N1093" i="10"/>
  <c r="Q1093" i="10" s="1"/>
  <c r="N909" i="10"/>
  <c r="Q909" i="10" s="1"/>
  <c r="N885" i="10"/>
  <c r="Q885" i="10" s="1"/>
  <c r="N733" i="10"/>
  <c r="Q733" i="10" s="1"/>
  <c r="N581" i="10"/>
  <c r="Q581" i="10" s="1"/>
  <c r="R581" i="10" s="1"/>
  <c r="N1424" i="10"/>
  <c r="Q1424" i="10" s="1"/>
  <c r="N1511" i="10"/>
  <c r="Q1511" i="10" s="1"/>
  <c r="N1259" i="10"/>
  <c r="Q1259" i="10" s="1"/>
  <c r="R1259" i="10" s="1"/>
  <c r="N595" i="10"/>
  <c r="Q595" i="10" s="1"/>
  <c r="N993" i="10"/>
  <c r="Q993" i="10" s="1"/>
  <c r="N953" i="10"/>
  <c r="Q953" i="10" s="1"/>
  <c r="N825" i="10"/>
  <c r="Q825" i="10" s="1"/>
  <c r="N1400" i="10"/>
  <c r="Q1400" i="10" s="1"/>
  <c r="N1320" i="10"/>
  <c r="Q1320" i="10" s="1"/>
  <c r="N1168" i="10"/>
  <c r="Q1168" i="10" s="1"/>
  <c r="N1136" i="10"/>
  <c r="Q1136" i="10" s="1"/>
  <c r="N584" i="10"/>
  <c r="Q584" i="10" s="1"/>
  <c r="N1398" i="10"/>
  <c r="Q1398" i="10" s="1"/>
  <c r="N1190" i="10"/>
  <c r="Q1190" i="10" s="1"/>
  <c r="N982" i="10"/>
  <c r="Q982" i="10" s="1"/>
  <c r="R982" i="10" s="1"/>
  <c r="N846" i="10"/>
  <c r="Q846" i="10" s="1"/>
  <c r="R846" i="10" s="1"/>
  <c r="N758" i="10"/>
  <c r="Q758" i="10" s="1"/>
  <c r="R758" i="10" s="1"/>
  <c r="N686" i="10"/>
  <c r="Q686" i="10" s="1"/>
  <c r="N1407" i="10"/>
  <c r="Q1407" i="10" s="1"/>
  <c r="N1348" i="10"/>
  <c r="Q1348" i="10" s="1"/>
  <c r="N1340" i="10"/>
  <c r="Q1340" i="10" s="1"/>
  <c r="N1308" i="10"/>
  <c r="Q1308" i="10" s="1"/>
  <c r="R1308" i="10" s="1"/>
  <c r="N1244" i="10"/>
  <c r="Q1244" i="10" s="1"/>
  <c r="N1220" i="10"/>
  <c r="Q1220" i="10" s="1"/>
  <c r="N1148" i="10"/>
  <c r="Q1148" i="10" s="1"/>
  <c r="R1148" i="10" s="1"/>
  <c r="N1044" i="10"/>
  <c r="Q1044" i="10" s="1"/>
  <c r="R1044" i="10" s="1"/>
  <c r="N1020" i="10"/>
  <c r="Q1020" i="10" s="1"/>
  <c r="N956" i="10"/>
  <c r="Q956" i="10" s="1"/>
  <c r="N916" i="10"/>
  <c r="Q916" i="10" s="1"/>
  <c r="N796" i="10"/>
  <c r="Q796" i="10" s="1"/>
  <c r="N788" i="10"/>
  <c r="Q788" i="10" s="1"/>
  <c r="N772" i="10"/>
  <c r="Q772" i="10" s="1"/>
  <c r="N764" i="10"/>
  <c r="Q764" i="10" s="1"/>
  <c r="R764" i="10" s="1"/>
  <c r="N756" i="10"/>
  <c r="Q756" i="10" s="1"/>
  <c r="N676" i="10"/>
  <c r="Q676" i="10" s="1"/>
  <c r="N636" i="10"/>
  <c r="Q636" i="10" s="1"/>
  <c r="N1207" i="10"/>
  <c r="Q1207" i="10" s="1"/>
  <c r="N1406" i="10"/>
  <c r="Q1406" i="10" s="1"/>
  <c r="N592" i="10"/>
  <c r="Q592" i="10" s="1"/>
  <c r="N1006" i="10"/>
  <c r="Q1006" i="10" s="1"/>
  <c r="R1006" i="10" s="1"/>
  <c r="N1397" i="10"/>
  <c r="Q1397" i="10" s="1"/>
  <c r="N1325" i="10"/>
  <c r="Q1325" i="10" s="1"/>
  <c r="N1173" i="10"/>
  <c r="Q1173" i="10" s="1"/>
  <c r="N1157" i="10"/>
  <c r="Q1157" i="10" s="1"/>
  <c r="N1117" i="10"/>
  <c r="Q1117" i="10" s="1"/>
  <c r="N613" i="10"/>
  <c r="Q613" i="10" s="1"/>
  <c r="N525" i="10"/>
  <c r="Q525" i="10" s="1"/>
  <c r="R525" i="10" s="1"/>
  <c r="N1371" i="10"/>
  <c r="Q1371" i="10" s="1"/>
  <c r="R1371" i="10" s="1"/>
  <c r="N1219" i="10"/>
  <c r="Q1219" i="10" s="1"/>
  <c r="N1211" i="10"/>
  <c r="Q1211" i="10" s="1"/>
  <c r="N643" i="10"/>
  <c r="Q643" i="10" s="1"/>
  <c r="N1497" i="10"/>
  <c r="Q1497" i="10" s="1"/>
  <c r="N1177" i="10"/>
  <c r="Q1177" i="10" s="1"/>
  <c r="N465" i="10"/>
  <c r="Q465" i="10" s="1"/>
  <c r="N433" i="10"/>
  <c r="Q433" i="10" s="1"/>
  <c r="N1280" i="10"/>
  <c r="Q1280" i="10" s="1"/>
  <c r="N856" i="10"/>
  <c r="Q856" i="10" s="1"/>
  <c r="N704" i="10"/>
  <c r="Q704" i="10" s="1"/>
  <c r="N512" i="10"/>
  <c r="Q512" i="10" s="1"/>
  <c r="N1350" i="10"/>
  <c r="Q1350" i="10" s="1"/>
  <c r="N1278" i="10"/>
  <c r="Q1278" i="10" s="1"/>
  <c r="N910" i="10"/>
  <c r="Q910" i="10" s="1"/>
  <c r="N654" i="10"/>
  <c r="Q654" i="10" s="1"/>
  <c r="N638" i="10"/>
  <c r="Q638" i="10" s="1"/>
  <c r="N622" i="10"/>
  <c r="Q622" i="10" s="1"/>
  <c r="N502" i="10"/>
  <c r="Q502" i="10" s="1"/>
  <c r="N1471" i="10"/>
  <c r="Q1471" i="10" s="1"/>
  <c r="R1471" i="10" s="1"/>
  <c r="N1380" i="10"/>
  <c r="Q1380" i="10" s="1"/>
  <c r="N1236" i="10"/>
  <c r="Q1236" i="10" s="1"/>
  <c r="N1180" i="10"/>
  <c r="Q1180" i="10" s="1"/>
  <c r="N1124" i="10"/>
  <c r="Q1124" i="10" s="1"/>
  <c r="R1124" i="10" s="1"/>
  <c r="N884" i="10"/>
  <c r="Q884" i="10" s="1"/>
  <c r="N828" i="10"/>
  <c r="Q828" i="10" s="1"/>
  <c r="N700" i="10"/>
  <c r="Q700" i="10" s="1"/>
  <c r="N504" i="10"/>
  <c r="Q504" i="10" s="1"/>
  <c r="N479" i="10"/>
  <c r="Q479" i="10" s="1"/>
  <c r="N1257" i="10"/>
  <c r="Q1257" i="10" s="1"/>
  <c r="N1091" i="10"/>
  <c r="Q1091" i="10" s="1"/>
  <c r="N843" i="10"/>
  <c r="Q843" i="10" s="1"/>
  <c r="N1321" i="10"/>
  <c r="Q1321" i="10" s="1"/>
  <c r="N633" i="10"/>
  <c r="Q633" i="10" s="1"/>
  <c r="N848" i="10"/>
  <c r="Q848" i="10" s="1"/>
  <c r="N480" i="10"/>
  <c r="Q480" i="10" s="1"/>
  <c r="N1214" i="10"/>
  <c r="Q1214" i="10" s="1"/>
  <c r="N830" i="10"/>
  <c r="Q830" i="10" s="1"/>
  <c r="N590" i="10"/>
  <c r="Q590" i="10" s="1"/>
  <c r="R590" i="10" s="1"/>
  <c r="N469" i="10"/>
  <c r="Q469" i="10" s="1"/>
  <c r="N437" i="10"/>
  <c r="Q437" i="10" s="1"/>
  <c r="N1408" i="10"/>
  <c r="Q1408" i="10" s="1"/>
  <c r="N1519" i="10"/>
  <c r="Q1519" i="10" s="1"/>
  <c r="N1195" i="10"/>
  <c r="Q1195" i="10" s="1"/>
  <c r="N1131" i="10"/>
  <c r="Q1131" i="10" s="1"/>
  <c r="N459" i="10"/>
  <c r="Q459" i="10" s="1"/>
  <c r="N1233" i="10"/>
  <c r="Q1233" i="10" s="1"/>
  <c r="N1081" i="10"/>
  <c r="Q1081" i="10" s="1"/>
  <c r="N857" i="10"/>
  <c r="Q857" i="10" s="1"/>
  <c r="N521" i="10"/>
  <c r="Q521" i="10" s="1"/>
  <c r="N1444" i="10"/>
  <c r="Q1444" i="10" s="1"/>
  <c r="N1104" i="10"/>
  <c r="Q1104" i="10" s="1"/>
  <c r="N1088" i="10"/>
  <c r="Q1088" i="10" s="1"/>
  <c r="N784" i="10"/>
  <c r="Q784" i="10" s="1"/>
  <c r="N760" i="10"/>
  <c r="Q760" i="10" s="1"/>
  <c r="R760" i="10" s="1"/>
  <c r="N822" i="10"/>
  <c r="Q822" i="10" s="1"/>
  <c r="N790" i="10"/>
  <c r="Q790" i="10" s="1"/>
  <c r="N718" i="10"/>
  <c r="Q718" i="10" s="1"/>
  <c r="N559" i="10"/>
  <c r="Q559" i="10" s="1"/>
  <c r="N1107" i="10"/>
  <c r="Q1107" i="10" s="1"/>
  <c r="N529" i="10"/>
  <c r="Q529" i="10" s="1"/>
  <c r="N1523" i="10"/>
  <c r="Q1523" i="10" s="1"/>
  <c r="N742" i="10"/>
  <c r="Q742" i="10" s="1"/>
  <c r="N1405" i="10"/>
  <c r="Q1405" i="10" s="1"/>
  <c r="N1317" i="10"/>
  <c r="Q1317" i="10" s="1"/>
  <c r="N1237" i="10"/>
  <c r="Q1237" i="10" s="1"/>
  <c r="N1061" i="10"/>
  <c r="Q1061" i="10" s="1"/>
  <c r="N877" i="10"/>
  <c r="Q877" i="10" s="1"/>
  <c r="N829" i="10"/>
  <c r="Q829" i="10" s="1"/>
  <c r="N669" i="10"/>
  <c r="Q669" i="10" s="1"/>
  <c r="N621" i="10"/>
  <c r="Q621" i="10" s="1"/>
  <c r="R621" i="10" s="1"/>
  <c r="N541" i="10"/>
  <c r="Q541" i="10" s="1"/>
  <c r="N1235" i="10"/>
  <c r="Q1235" i="10" s="1"/>
  <c r="R1235" i="10" s="1"/>
  <c r="N1035" i="10"/>
  <c r="Q1035" i="10" s="1"/>
  <c r="N1273" i="10"/>
  <c r="Q1273" i="10" s="1"/>
  <c r="N785" i="10"/>
  <c r="Q785" i="10" s="1"/>
  <c r="N585" i="10"/>
  <c r="Q585" i="10" s="1"/>
  <c r="N1192" i="10"/>
  <c r="Q1192" i="10" s="1"/>
  <c r="N1024" i="10"/>
  <c r="Q1024" i="10" s="1"/>
  <c r="N800" i="10"/>
  <c r="Q800" i="10" s="1"/>
  <c r="R800" i="10" s="1"/>
  <c r="N536" i="10"/>
  <c r="Q536" i="10" s="1"/>
  <c r="N1382" i="10"/>
  <c r="Q1382" i="10" s="1"/>
  <c r="N1310" i="10"/>
  <c r="Q1310" i="10" s="1"/>
  <c r="N1086" i="10"/>
  <c r="Q1086" i="10" s="1"/>
  <c r="N1022" i="10"/>
  <c r="Q1022" i="10" s="1"/>
  <c r="N966" i="10"/>
  <c r="Q966" i="10" s="1"/>
  <c r="N934" i="10"/>
  <c r="Q934" i="10" s="1"/>
  <c r="R934" i="10" s="1"/>
  <c r="N878" i="10"/>
  <c r="Q878" i="10" s="1"/>
  <c r="N1300" i="10"/>
  <c r="Q1300" i="10" s="1"/>
  <c r="N1276" i="10"/>
  <c r="Q1276" i="10" s="1"/>
  <c r="N1260" i="10"/>
  <c r="Q1260" i="10" s="1"/>
  <c r="R1260" i="10" s="1"/>
  <c r="N1228" i="10"/>
  <c r="Q1228" i="10" s="1"/>
  <c r="N1121" i="10"/>
  <c r="Q1121" i="10" s="1"/>
  <c r="N781" i="10"/>
  <c r="Q781" i="10" s="1"/>
  <c r="N1456" i="10"/>
  <c r="Q1456" i="10" s="1"/>
  <c r="N1361" i="10"/>
  <c r="Q1361" i="10" s="1"/>
  <c r="N976" i="10"/>
  <c r="Q976" i="10" s="1"/>
  <c r="R976" i="10" s="1"/>
  <c r="N904" i="10"/>
  <c r="Q904" i="10" s="1"/>
  <c r="N640" i="10"/>
  <c r="Q640" i="10" s="1"/>
  <c r="N1334" i="10"/>
  <c r="Q1334" i="10" s="1"/>
  <c r="N1262" i="10"/>
  <c r="Q1262" i="10" s="1"/>
  <c r="N1206" i="10"/>
  <c r="Q1206" i="10" s="1"/>
  <c r="N806" i="10"/>
  <c r="Q806" i="10" s="1"/>
  <c r="N670" i="10"/>
  <c r="Q670" i="10" s="1"/>
  <c r="N550" i="10"/>
  <c r="Q550" i="10" s="1"/>
  <c r="N518" i="10"/>
  <c r="Q518" i="10" s="1"/>
  <c r="N1356" i="10"/>
  <c r="Q1356" i="10" s="1"/>
  <c r="N1172" i="10"/>
  <c r="Q1172" i="10" s="1"/>
  <c r="N1116" i="10"/>
  <c r="Q1116" i="10" s="1"/>
  <c r="N1092" i="10"/>
  <c r="Q1092" i="10" s="1"/>
  <c r="N692" i="10"/>
  <c r="Q692" i="10" s="1"/>
  <c r="N612" i="10"/>
  <c r="Q612" i="10" s="1"/>
  <c r="N548" i="10"/>
  <c r="Q548" i="10" s="1"/>
  <c r="N516" i="10"/>
  <c r="Q516" i="10" s="1"/>
  <c r="N476" i="10"/>
  <c r="Q476" i="10" s="1"/>
  <c r="N460" i="10"/>
  <c r="Q460" i="10" s="1"/>
  <c r="N1449" i="10"/>
  <c r="Q1449" i="10" s="1"/>
  <c r="N1352" i="10"/>
  <c r="Q1352" i="10" s="1"/>
  <c r="N664" i="10"/>
  <c r="Q664" i="10" s="1"/>
  <c r="N1455" i="10"/>
  <c r="Q1455" i="10" s="1"/>
  <c r="R1455" i="10" s="1"/>
  <c r="N1204" i="10"/>
  <c r="Q1204" i="10" s="1"/>
  <c r="R1204" i="10" s="1"/>
  <c r="N748" i="10"/>
  <c r="Q748" i="10" s="1"/>
  <c r="N1425" i="10"/>
  <c r="Q1425" i="10" s="1"/>
  <c r="N1472" i="10"/>
  <c r="Q1472" i="10" s="1"/>
  <c r="N572" i="10"/>
  <c r="Q572" i="10" s="1"/>
  <c r="N687" i="10"/>
  <c r="Q687" i="10" s="1"/>
  <c r="N1501" i="10"/>
  <c r="Q1501" i="10" s="1"/>
  <c r="N598" i="10"/>
  <c r="Q598" i="10" s="1"/>
  <c r="N1333" i="10"/>
  <c r="Q1333" i="10" s="1"/>
  <c r="N1416" i="10"/>
  <c r="Q1416" i="10" s="1"/>
  <c r="N707" i="10"/>
  <c r="Q707" i="10" s="1"/>
  <c r="N1450" i="10"/>
  <c r="Q1450" i="10" s="1"/>
  <c r="N657" i="10"/>
  <c r="Q657" i="10" s="1"/>
  <c r="N1475" i="10"/>
  <c r="Q1475" i="10" s="1"/>
  <c r="N680" i="10"/>
  <c r="Q680" i="10" s="1"/>
  <c r="N464" i="10"/>
  <c r="Q464" i="10" s="1"/>
  <c r="N1054" i="10"/>
  <c r="Q1054" i="10" s="1"/>
  <c r="N470" i="10"/>
  <c r="Q470" i="10" s="1"/>
  <c r="N1132" i="10"/>
  <c r="Q1132" i="10" s="1"/>
  <c r="N972" i="10"/>
  <c r="Q972" i="10" s="1"/>
  <c r="N876" i="10"/>
  <c r="Q876" i="10" s="1"/>
  <c r="N836" i="10"/>
  <c r="Q836" i="10" s="1"/>
  <c r="N660" i="10"/>
  <c r="Q660" i="10" s="1"/>
  <c r="N652" i="10"/>
  <c r="Q652" i="10" s="1"/>
  <c r="N444" i="10"/>
  <c r="Q444" i="10" s="1"/>
  <c r="N1504" i="10"/>
  <c r="Q1504" i="10" s="1"/>
  <c r="N1510" i="10"/>
  <c r="Q1510" i="10" s="1"/>
  <c r="N1301" i="10"/>
  <c r="Q1301" i="10" s="1"/>
  <c r="N693" i="10"/>
  <c r="Q693" i="10" s="1"/>
  <c r="N1440" i="10"/>
  <c r="Q1440" i="10" s="1"/>
  <c r="N628" i="10"/>
  <c r="Q628" i="10" s="1"/>
  <c r="N1409" i="10"/>
  <c r="Q1409" i="10" s="1"/>
  <c r="N1215" i="10"/>
  <c r="Q1215" i="10" s="1"/>
  <c r="N895" i="10"/>
  <c r="Q895" i="10" s="1"/>
  <c r="N1011" i="10"/>
  <c r="Q1011" i="10" s="1"/>
  <c r="R1011" i="10" s="1"/>
  <c r="N520" i="10"/>
  <c r="Q520" i="10" s="1"/>
  <c r="N1062" i="10"/>
  <c r="Q1062" i="10" s="1"/>
  <c r="N782" i="10"/>
  <c r="Q782" i="10" s="1"/>
  <c r="N725" i="10"/>
  <c r="Q725" i="10" s="1"/>
  <c r="N589" i="10"/>
  <c r="Q589" i="10" s="1"/>
  <c r="R589" i="10" s="1"/>
  <c r="N1495" i="10"/>
  <c r="Q1495" i="10" s="1"/>
  <c r="N899" i="10"/>
  <c r="Q899" i="10" s="1"/>
  <c r="N563" i="10"/>
  <c r="Q563" i="10" s="1"/>
  <c r="N1129" i="10"/>
  <c r="Q1129" i="10" s="1"/>
  <c r="N737" i="10"/>
  <c r="Q737" i="10" s="1"/>
  <c r="N606" i="10"/>
  <c r="Q606" i="10" s="1"/>
  <c r="N1372" i="10"/>
  <c r="Q1372" i="10" s="1"/>
  <c r="N1316" i="10"/>
  <c r="Q1316" i="10" s="1"/>
  <c r="N1196" i="10"/>
  <c r="Q1196" i="10" s="1"/>
  <c r="N1100" i="10"/>
  <c r="Q1100" i="10" s="1"/>
  <c r="N1060" i="10"/>
  <c r="Q1060" i="10" s="1"/>
  <c r="R1060" i="10" s="1"/>
  <c r="N940" i="10"/>
  <c r="Q940" i="10" s="1"/>
  <c r="N780" i="10"/>
  <c r="Q780" i="10" s="1"/>
  <c r="N732" i="10"/>
  <c r="Q732" i="10" s="1"/>
  <c r="N716" i="10"/>
  <c r="Q716" i="10" s="1"/>
  <c r="N492" i="10"/>
  <c r="Q492" i="10" s="1"/>
  <c r="R492" i="10" s="1"/>
  <c r="N484" i="10"/>
  <c r="Q484" i="10" s="1"/>
  <c r="N1512" i="10"/>
  <c r="Q1512" i="10" s="1"/>
  <c r="N1418" i="10"/>
  <c r="Q1418" i="10" s="1"/>
  <c r="N905" i="10"/>
  <c r="Q905" i="10" s="1"/>
  <c r="N1108" i="10"/>
  <c r="Q1108" i="10" s="1"/>
  <c r="N964" i="10"/>
  <c r="Q964" i="10" s="1"/>
  <c r="R964" i="10" s="1"/>
  <c r="N540" i="10"/>
  <c r="Q540" i="10" s="1"/>
  <c r="N436" i="10"/>
  <c r="Q436" i="10" s="1"/>
  <c r="N1496" i="10"/>
  <c r="Q1496" i="10" s="1"/>
  <c r="N617" i="10"/>
  <c r="Q617" i="10" s="1"/>
  <c r="N543" i="10"/>
  <c r="Q543" i="10" s="1"/>
  <c r="N1169" i="10"/>
  <c r="Q1169" i="10" s="1"/>
  <c r="N880" i="10"/>
  <c r="Q880" i="10" s="1"/>
  <c r="N662" i="10"/>
  <c r="Q662" i="10" s="1"/>
  <c r="N1045" i="10"/>
  <c r="Q1045" i="10" s="1"/>
  <c r="N947" i="10"/>
  <c r="Q947" i="10" s="1"/>
  <c r="N616" i="10"/>
  <c r="Q616" i="10" s="1"/>
  <c r="N1453" i="10"/>
  <c r="Q1453" i="10" s="1"/>
  <c r="N1294" i="10"/>
  <c r="Q1294" i="10" s="1"/>
  <c r="N1284" i="10"/>
  <c r="Q1284" i="10" s="1"/>
  <c r="N1076" i="10"/>
  <c r="Q1076" i="10" s="1"/>
  <c r="N948" i="10"/>
  <c r="Q948" i="10" s="1"/>
  <c r="N500" i="10"/>
  <c r="Q500" i="10" s="1"/>
  <c r="N583" i="10"/>
  <c r="Q583" i="10" s="1"/>
  <c r="N1139" i="10"/>
  <c r="Q1139" i="10" s="1"/>
  <c r="R1139" i="10" s="1"/>
  <c r="N1415" i="10"/>
  <c r="Q1415" i="10" s="1"/>
  <c r="N1277" i="10"/>
  <c r="Q1277" i="10" s="1"/>
  <c r="N1261" i="10"/>
  <c r="Q1261" i="10" s="1"/>
  <c r="N1133" i="10"/>
  <c r="Q1133" i="10" s="1"/>
  <c r="N749" i="10"/>
  <c r="Q749" i="10" s="1"/>
  <c r="N1331" i="10"/>
  <c r="Q1331" i="10" s="1"/>
  <c r="N987" i="10"/>
  <c r="Q987" i="10" s="1"/>
  <c r="N1041" i="10"/>
  <c r="Q1041" i="10" s="1"/>
  <c r="N1304" i="10"/>
  <c r="Q1304" i="10" s="1"/>
  <c r="N1038" i="10"/>
  <c r="Q1038" i="10" s="1"/>
  <c r="N998" i="10"/>
  <c r="Q998" i="10" s="1"/>
  <c r="N1423" i="10"/>
  <c r="Q1423" i="10" s="1"/>
  <c r="N1396" i="10"/>
  <c r="Q1396" i="10" s="1"/>
  <c r="N1324" i="10"/>
  <c r="Q1324" i="10" s="1"/>
  <c r="N1292" i="10"/>
  <c r="Q1292" i="10" s="1"/>
  <c r="N1164" i="10"/>
  <c r="Q1164" i="10" s="1"/>
  <c r="N1156" i="10"/>
  <c r="Q1156" i="10" s="1"/>
  <c r="N1140" i="10"/>
  <c r="Q1140" i="10" s="1"/>
  <c r="N1012" i="10"/>
  <c r="Q1012" i="10" s="1"/>
  <c r="N860" i="10"/>
  <c r="Q860" i="10" s="1"/>
  <c r="N844" i="10"/>
  <c r="Q844" i="10" s="1"/>
  <c r="N580" i="10"/>
  <c r="Q580" i="10" s="1"/>
  <c r="N556" i="10"/>
  <c r="Q556" i="10" s="1"/>
  <c r="N524" i="10"/>
  <c r="Q524" i="10" s="1"/>
  <c r="N452" i="10"/>
  <c r="Q452" i="10" s="1"/>
  <c r="N1433" i="10"/>
  <c r="Q1433" i="10" s="1"/>
  <c r="N1480" i="10"/>
  <c r="Q1480" i="10" s="1"/>
  <c r="N1084" i="10"/>
  <c r="Q1084" i="10" s="1"/>
  <c r="N900" i="10"/>
  <c r="Q900" i="10" s="1"/>
  <c r="N816" i="10"/>
  <c r="Q816" i="10" s="1"/>
  <c r="N494" i="10"/>
  <c r="Q494" i="10" s="1"/>
  <c r="N1229" i="10"/>
  <c r="Q1229" i="10" s="1"/>
  <c r="R1229" i="10" s="1"/>
  <c r="N973" i="10"/>
  <c r="Q973" i="10" s="1"/>
  <c r="N893" i="10"/>
  <c r="Q893" i="10" s="1"/>
  <c r="R893" i="10" s="1"/>
  <c r="N1163" i="10"/>
  <c r="Q1163" i="10" s="1"/>
  <c r="N1099" i="10"/>
  <c r="Q1099" i="10" s="1"/>
  <c r="N1329" i="10"/>
  <c r="Q1329" i="10" s="1"/>
  <c r="N489" i="10"/>
  <c r="Q489" i="10" s="1"/>
  <c r="R489" i="10" s="1"/>
  <c r="N1499" i="10"/>
  <c r="Q1499" i="10" s="1"/>
  <c r="R1499" i="10" s="1"/>
  <c r="N1008" i="10"/>
  <c r="Q1008" i="10" s="1"/>
  <c r="N928" i="10"/>
  <c r="Q928" i="10" s="1"/>
  <c r="N872" i="10"/>
  <c r="Q872" i="10" s="1"/>
  <c r="R872" i="10" s="1"/>
  <c r="N1268" i="10"/>
  <c r="Q1268" i="10" s="1"/>
  <c r="N1252" i="10"/>
  <c r="Q1252" i="10" s="1"/>
  <c r="N1028" i="10"/>
  <c r="Q1028" i="10" s="1"/>
  <c r="N996" i="10"/>
  <c r="Q996" i="10" s="1"/>
  <c r="N980" i="10"/>
  <c r="Q980" i="10" s="1"/>
  <c r="N892" i="10"/>
  <c r="Q892" i="10" s="1"/>
  <c r="R892" i="10" s="1"/>
  <c r="N868" i="10"/>
  <c r="Q868" i="10" s="1"/>
  <c r="N684" i="10"/>
  <c r="Q684" i="10" s="1"/>
  <c r="N668" i="10"/>
  <c r="Q668" i="10" s="1"/>
  <c r="N620" i="10"/>
  <c r="Q620" i="10" s="1"/>
  <c r="N596" i="10"/>
  <c r="Q596" i="10" s="1"/>
  <c r="N588" i="10"/>
  <c r="Q588" i="10" s="1"/>
  <c r="N532" i="10"/>
  <c r="Q532" i="10" s="1"/>
  <c r="R532" i="10" s="1"/>
  <c r="N1441" i="10"/>
  <c r="Q1441" i="10" s="1"/>
  <c r="N1465" i="10"/>
  <c r="Q1465" i="10" s="1"/>
  <c r="N604" i="10"/>
  <c r="Q604" i="10" s="1"/>
  <c r="N1488" i="10"/>
  <c r="Q1488" i="10" s="1"/>
  <c r="N1040" i="10"/>
  <c r="Q1040" i="10" s="1"/>
  <c r="N1307" i="10"/>
  <c r="Q1307" i="10" s="1"/>
  <c r="N1030" i="10"/>
  <c r="Q1030" i="10" s="1"/>
  <c r="R1030" i="10" s="1"/>
  <c r="N838" i="10"/>
  <c r="Q838" i="10" s="1"/>
  <c r="N989" i="10"/>
  <c r="Q989" i="10" s="1"/>
  <c r="N501" i="10"/>
  <c r="Q501" i="10" s="1"/>
  <c r="N1432" i="10"/>
  <c r="Q1432" i="10" s="1"/>
  <c r="N697" i="10"/>
  <c r="Q697" i="10" s="1"/>
  <c r="N553" i="10"/>
  <c r="Q553" i="10" s="1"/>
  <c r="N688" i="10"/>
  <c r="Q688" i="10" s="1"/>
  <c r="N1174" i="10"/>
  <c r="Q1174" i="10" s="1"/>
  <c r="N1142" i="10"/>
  <c r="Q1142" i="10" s="1"/>
  <c r="R1142" i="10" s="1"/>
  <c r="N894" i="10"/>
  <c r="Q894" i="10" s="1"/>
  <c r="N862" i="10"/>
  <c r="Q862" i="10" s="1"/>
  <c r="N582" i="10"/>
  <c r="Q582" i="10" s="1"/>
  <c r="N1518" i="10"/>
  <c r="Q1518" i="10" s="1"/>
  <c r="N1388" i="10"/>
  <c r="Q1388" i="10" s="1"/>
  <c r="N1188" i="10"/>
  <c r="Q1188" i="10" s="1"/>
  <c r="N1052" i="10"/>
  <c r="Q1052" i="10" s="1"/>
  <c r="N1004" i="10"/>
  <c r="Q1004" i="10" s="1"/>
  <c r="N932" i="10"/>
  <c r="Q932" i="10" s="1"/>
  <c r="N908" i="10"/>
  <c r="Q908" i="10" s="1"/>
  <c r="N708" i="10"/>
  <c r="Q708" i="10" s="1"/>
  <c r="R708" i="10" s="1"/>
  <c r="N644" i="10"/>
  <c r="Q644" i="10" s="1"/>
  <c r="N564" i="10"/>
  <c r="Q564" i="10" s="1"/>
  <c r="N557" i="10"/>
  <c r="Q557" i="10" s="1"/>
  <c r="N625" i="10"/>
  <c r="Q625" i="10" s="1"/>
  <c r="N832" i="10"/>
  <c r="Q832" i="10" s="1"/>
  <c r="N734" i="10"/>
  <c r="Q734" i="10" s="1"/>
  <c r="N1364" i="10"/>
  <c r="Q1364" i="10" s="1"/>
  <c r="N1520" i="10"/>
  <c r="Q1520" i="10" s="1"/>
  <c r="N888" i="10"/>
  <c r="Q888" i="10" s="1"/>
  <c r="N519" i="10"/>
  <c r="Q519" i="10" s="1"/>
  <c r="N1144" i="10"/>
  <c r="Q1144" i="10" s="1"/>
  <c r="N1479" i="10"/>
  <c r="Q1479" i="10" s="1"/>
  <c r="R1479" i="10" s="1"/>
  <c r="N1291" i="10"/>
  <c r="Q1291" i="10" s="1"/>
  <c r="N755" i="10"/>
  <c r="Q755" i="10" s="1"/>
  <c r="R755" i="10" s="1"/>
  <c r="N1216" i="10"/>
  <c r="Q1216" i="10" s="1"/>
  <c r="R1216" i="10" s="1"/>
  <c r="N1366" i="10"/>
  <c r="Q1366" i="10" s="1"/>
  <c r="N1070" i="10"/>
  <c r="Q1070" i="10" s="1"/>
  <c r="N454" i="10"/>
  <c r="Q454" i="10" s="1"/>
  <c r="N924" i="10"/>
  <c r="Q924" i="10" s="1"/>
  <c r="N812" i="10"/>
  <c r="Q812" i="10" s="1"/>
  <c r="N804" i="10"/>
  <c r="Q804" i="10" s="1"/>
  <c r="N740" i="10"/>
  <c r="Q740" i="10" s="1"/>
  <c r="R740" i="10" s="1"/>
  <c r="N508" i="10"/>
  <c r="Q508" i="10" s="1"/>
  <c r="R508" i="10" s="1"/>
  <c r="N468" i="10"/>
  <c r="Q468" i="10" s="1"/>
  <c r="N1417" i="10"/>
  <c r="Q1417" i="10" s="1"/>
  <c r="N1457" i="10"/>
  <c r="Q1457" i="10" s="1"/>
  <c r="N374" i="10"/>
  <c r="Q374" i="10" s="1"/>
  <c r="N342" i="10"/>
  <c r="Q342" i="10" s="1"/>
  <c r="N288" i="10"/>
  <c r="Q288" i="10" s="1"/>
  <c r="N384" i="10"/>
  <c r="Q384" i="10" s="1"/>
  <c r="N416" i="10"/>
  <c r="Q416" i="10" s="1"/>
  <c r="N327" i="10"/>
  <c r="Q327" i="10" s="1"/>
  <c r="N305" i="10"/>
  <c r="Q305" i="10" s="1"/>
  <c r="N410" i="10"/>
  <c r="Q410" i="10" s="1"/>
  <c r="N337" i="10"/>
  <c r="Q337" i="10" s="1"/>
  <c r="N283" i="10"/>
  <c r="Q283" i="10" s="1"/>
  <c r="N315" i="10"/>
  <c r="Q315" i="10" s="1"/>
  <c r="N331" i="10"/>
  <c r="Q331" i="10" s="1"/>
  <c r="N347" i="10"/>
  <c r="Q347" i="10" s="1"/>
  <c r="N396" i="10"/>
  <c r="Q396" i="10" s="1"/>
  <c r="N263" i="10"/>
  <c r="Q263" i="10" s="1"/>
  <c r="N280" i="10"/>
  <c r="Q280" i="10" s="1"/>
  <c r="N291" i="10"/>
  <c r="Q291" i="10" s="1"/>
  <c r="N371" i="10"/>
  <c r="Q371" i="10" s="1"/>
  <c r="N301" i="10"/>
  <c r="Q301" i="10" s="1"/>
  <c r="N309" i="10"/>
  <c r="Q309" i="10" s="1"/>
  <c r="N373" i="10"/>
  <c r="Q373" i="10" s="1"/>
  <c r="R373" i="10" s="1"/>
  <c r="N405" i="10"/>
  <c r="Q405" i="10" s="1"/>
  <c r="N406" i="10"/>
  <c r="Q406" i="10" s="1"/>
  <c r="N414" i="10"/>
  <c r="Q414" i="10" s="1"/>
  <c r="N352" i="10"/>
  <c r="Q352" i="10" s="1"/>
  <c r="N415" i="10"/>
  <c r="Q415" i="10" s="1"/>
  <c r="N338" i="10"/>
  <c r="Q338" i="10" s="1"/>
  <c r="N378" i="10"/>
  <c r="Q378" i="10" s="1"/>
  <c r="N295" i="10"/>
  <c r="Q295" i="10" s="1"/>
  <c r="N340" i="10"/>
  <c r="Q340" i="10" s="1"/>
  <c r="N293" i="10"/>
  <c r="Q293" i="10" s="1"/>
  <c r="N262" i="10"/>
  <c r="Q262" i="10" s="1"/>
  <c r="N351" i="10"/>
  <c r="Q351" i="10" s="1"/>
  <c r="N320" i="10"/>
  <c r="Q320" i="10" s="1"/>
  <c r="N318" i="10"/>
  <c r="Q318" i="10" s="1"/>
  <c r="N281" i="10"/>
  <c r="Q281" i="10" s="1"/>
  <c r="N298" i="10"/>
  <c r="Q298" i="10" s="1"/>
  <c r="N314" i="10"/>
  <c r="Q314" i="10" s="1"/>
  <c r="N418" i="10"/>
  <c r="Q418" i="10" s="1"/>
  <c r="N375" i="10"/>
  <c r="Q375" i="10" s="1"/>
  <c r="N399" i="10"/>
  <c r="Q399" i="10" s="1"/>
  <c r="N313" i="10"/>
  <c r="Q313" i="10" s="1"/>
  <c r="N324" i="10"/>
  <c r="Q324" i="10" s="1"/>
  <c r="N364" i="10"/>
  <c r="Q364" i="10" s="1"/>
  <c r="N388" i="10"/>
  <c r="Q388" i="10" s="1"/>
  <c r="N303" i="10"/>
  <c r="Q303" i="10" s="1"/>
  <c r="N339" i="10"/>
  <c r="Q339" i="10" s="1"/>
  <c r="N316" i="10"/>
  <c r="Q316" i="10" s="1"/>
  <c r="N277" i="10"/>
  <c r="Q277" i="10" s="1"/>
  <c r="N424" i="10"/>
  <c r="Q424" i="10" s="1"/>
  <c r="N394" i="10"/>
  <c r="Q394" i="10" s="1"/>
  <c r="N344" i="10"/>
  <c r="Q344" i="10" s="1"/>
  <c r="N319" i="10"/>
  <c r="Q319" i="10" s="1"/>
  <c r="N368" i="10"/>
  <c r="Q368" i="10" s="1"/>
  <c r="N400" i="10"/>
  <c r="Q400" i="10" s="1"/>
  <c r="N287" i="10"/>
  <c r="Q287" i="10" s="1"/>
  <c r="N385" i="10"/>
  <c r="Q385" i="10" s="1"/>
  <c r="N417" i="10"/>
  <c r="Q417" i="10" s="1"/>
  <c r="N274" i="10"/>
  <c r="Q274" i="10" s="1"/>
  <c r="R274" i="10" s="1"/>
  <c r="N290" i="10"/>
  <c r="Q290" i="10" s="1"/>
  <c r="N322" i="10"/>
  <c r="Q322" i="10" s="1"/>
  <c r="N370" i="10"/>
  <c r="Q370" i="10" s="1"/>
  <c r="N402" i="10"/>
  <c r="Q402" i="10" s="1"/>
  <c r="N335" i="10"/>
  <c r="Q335" i="10" s="1"/>
  <c r="N407" i="10"/>
  <c r="Q407" i="10" s="1"/>
  <c r="N358" i="10"/>
  <c r="Q358" i="10" s="1"/>
  <c r="N311" i="10"/>
  <c r="Q311" i="10" s="1"/>
  <c r="N343" i="10"/>
  <c r="Q343" i="10" s="1"/>
  <c r="R343" i="10" s="1"/>
  <c r="N367" i="10"/>
  <c r="Q367" i="10" s="1"/>
  <c r="R367" i="10" s="1"/>
  <c r="N423" i="10"/>
  <c r="Q423" i="10" s="1"/>
  <c r="N403" i="10"/>
  <c r="Q403" i="10" s="1"/>
  <c r="N332" i="10"/>
  <c r="Q332" i="10" s="1"/>
  <c r="N348" i="10"/>
  <c r="Q348" i="10" s="1"/>
  <c r="N350" i="10"/>
  <c r="Q350" i="10" s="1"/>
  <c r="N275" i="10"/>
  <c r="Q275" i="10" s="1"/>
  <c r="N395" i="10"/>
  <c r="Q395" i="10" s="1"/>
  <c r="N261" i="10"/>
  <c r="Q261" i="10" s="1"/>
  <c r="R261" i="10" s="1"/>
  <c r="N357" i="10"/>
  <c r="Q357" i="10" s="1"/>
  <c r="N429" i="10"/>
  <c r="Q429" i="10" s="1"/>
  <c r="N382" i="10"/>
  <c r="Q382" i="10" s="1"/>
  <c r="N398" i="10"/>
  <c r="Q398" i="10" s="1"/>
  <c r="N271" i="10"/>
  <c r="Q271" i="10" s="1"/>
  <c r="N366" i="10"/>
  <c r="Q366" i="10" s="1"/>
  <c r="N329" i="10"/>
  <c r="Q329" i="10" s="1"/>
  <c r="N377" i="10"/>
  <c r="Q377" i="10" s="1"/>
  <c r="N409" i="10"/>
  <c r="Q409" i="10" s="1"/>
  <c r="N282" i="10"/>
  <c r="Q282" i="10" s="1"/>
  <c r="N362" i="10"/>
  <c r="Q362" i="10" s="1"/>
  <c r="N336" i="10"/>
  <c r="Q336" i="10" s="1"/>
  <c r="N419" i="10"/>
  <c r="Q419" i="10" s="1"/>
  <c r="N427" i="10"/>
  <c r="Q427" i="10" s="1"/>
  <c r="R427" i="10" s="1"/>
  <c r="N317" i="10"/>
  <c r="Q317" i="10" s="1"/>
  <c r="N390" i="10"/>
  <c r="Q390" i="10" s="1"/>
  <c r="N369" i="10"/>
  <c r="Q369" i="10" s="1"/>
  <c r="N330" i="10"/>
  <c r="Q330" i="10" s="1"/>
  <c r="N304" i="10"/>
  <c r="Q304" i="10" s="1"/>
  <c r="N300" i="10"/>
  <c r="Q300" i="10" s="1"/>
  <c r="N412" i="10"/>
  <c r="Q412" i="10" s="1"/>
  <c r="N310" i="10"/>
  <c r="Q310" i="10" s="1"/>
  <c r="N341" i="10"/>
  <c r="Q341" i="10" s="1"/>
  <c r="N430" i="10"/>
  <c r="Q430" i="10" s="1"/>
  <c r="N392" i="10"/>
  <c r="Q392" i="10" s="1"/>
  <c r="N408" i="10"/>
  <c r="Q408" i="10" s="1"/>
  <c r="N278" i="10"/>
  <c r="Q278" i="10" s="1"/>
  <c r="N328" i="10"/>
  <c r="Q328" i="10" s="1"/>
  <c r="N425" i="10"/>
  <c r="Q425" i="10" s="1"/>
  <c r="N306" i="10"/>
  <c r="Q306" i="10" s="1"/>
  <c r="N354" i="10"/>
  <c r="Q354" i="10" s="1"/>
  <c r="N386" i="10"/>
  <c r="Q386" i="10" s="1"/>
  <c r="N334" i="10"/>
  <c r="Q334" i="10" s="1"/>
  <c r="N272" i="10"/>
  <c r="Q272" i="10" s="1"/>
  <c r="N289" i="10"/>
  <c r="Q289" i="10" s="1"/>
  <c r="N379" i="10"/>
  <c r="Q379" i="10" s="1"/>
  <c r="N387" i="10"/>
  <c r="Q387" i="10" s="1"/>
  <c r="N276" i="10"/>
  <c r="Q276" i="10" s="1"/>
  <c r="R276" i="10" s="1"/>
  <c r="N356" i="10"/>
  <c r="Q356" i="10" s="1"/>
  <c r="N297" i="10"/>
  <c r="Q297" i="10" s="1"/>
  <c r="N268" i="10"/>
  <c r="Q268" i="10" s="1"/>
  <c r="N365" i="10"/>
  <c r="Q365" i="10" s="1"/>
  <c r="N389" i="10"/>
  <c r="Q389" i="10" s="1"/>
  <c r="N397" i="10"/>
  <c r="Q397" i="10" s="1"/>
  <c r="R397" i="10" s="1"/>
  <c r="N431" i="10"/>
  <c r="Q431" i="10" s="1"/>
  <c r="N353" i="10"/>
  <c r="Q353" i="10" s="1"/>
  <c r="N279" i="10"/>
  <c r="Q279" i="10" s="1"/>
  <c r="N421" i="10"/>
  <c r="Q421" i="10" s="1"/>
  <c r="N269" i="10"/>
  <c r="Q269" i="10" s="1"/>
  <c r="N333" i="10"/>
  <c r="Q333" i="10" s="1"/>
  <c r="N299" i="10"/>
  <c r="Q299" i="10" s="1"/>
  <c r="N285" i="10"/>
  <c r="Q285" i="10" s="1"/>
  <c r="N349" i="10"/>
  <c r="Q349" i="10" s="1"/>
  <c r="N264" i="10"/>
  <c r="Q264" i="10" s="1"/>
  <c r="N266" i="10"/>
  <c r="Q266" i="10" s="1"/>
  <c r="N346" i="10"/>
  <c r="Q346" i="10" s="1"/>
  <c r="N286" i="10"/>
  <c r="Q286" i="10" s="1"/>
  <c r="N294" i="10"/>
  <c r="Q294" i="10" s="1"/>
  <c r="N326" i="10"/>
  <c r="Q326" i="10" s="1"/>
  <c r="N308" i="10"/>
  <c r="Q308" i="10" s="1"/>
  <c r="N420" i="10"/>
  <c r="Q420" i="10" s="1"/>
  <c r="N270" i="10"/>
  <c r="Q270" i="10" s="1"/>
  <c r="N273" i="10"/>
  <c r="Q273" i="10" s="1"/>
  <c r="R273" i="10" s="1"/>
  <c r="N345" i="10"/>
  <c r="Q345" i="10" s="1"/>
  <c r="N302" i="10"/>
  <c r="Q302" i="10" s="1"/>
  <c r="N391" i="10"/>
  <c r="Q391" i="10" s="1"/>
  <c r="R391" i="10" s="1"/>
  <c r="N360" i="10"/>
  <c r="Q360" i="10" s="1"/>
  <c r="N376" i="10"/>
  <c r="Q376" i="10" s="1"/>
  <c r="N361" i="10"/>
  <c r="Q361" i="10" s="1"/>
  <c r="N401" i="10"/>
  <c r="Q401" i="10" s="1"/>
  <c r="N426" i="10"/>
  <c r="Q426" i="10" s="1"/>
  <c r="N296" i="10"/>
  <c r="Q296" i="10" s="1"/>
  <c r="N265" i="10"/>
  <c r="Q265" i="10" s="1"/>
  <c r="N267" i="10"/>
  <c r="Q267" i="10" s="1"/>
  <c r="N363" i="10"/>
  <c r="Q363" i="10" s="1"/>
  <c r="N292" i="10"/>
  <c r="Q292" i="10" s="1"/>
  <c r="N372" i="10"/>
  <c r="Q372" i="10" s="1"/>
  <c r="N380" i="10"/>
  <c r="Q380" i="10" s="1"/>
  <c r="N404" i="10"/>
  <c r="Q404" i="10" s="1"/>
  <c r="N428" i="10"/>
  <c r="Q428" i="10" s="1"/>
  <c r="N359" i="10"/>
  <c r="Q359" i="10" s="1"/>
  <c r="N312" i="10"/>
  <c r="Q312" i="10" s="1"/>
  <c r="N321" i="10"/>
  <c r="Q321" i="10" s="1"/>
  <c r="N307" i="10"/>
  <c r="Q307" i="10" s="1"/>
  <c r="N355" i="10"/>
  <c r="Q355" i="10" s="1"/>
  <c r="N411" i="10"/>
  <c r="Q411" i="10" s="1"/>
  <c r="N284" i="10"/>
  <c r="Q284" i="10" s="1"/>
  <c r="N325" i="10"/>
  <c r="Q325" i="10" s="1"/>
  <c r="R325" i="10" s="1"/>
  <c r="N381" i="10"/>
  <c r="Q381" i="10" s="1"/>
  <c r="R381" i="10" s="1"/>
  <c r="N413" i="10"/>
  <c r="Q413" i="10" s="1"/>
  <c r="N422" i="10"/>
  <c r="Q422" i="10" s="1"/>
  <c r="N383" i="10"/>
  <c r="Q383" i="10" s="1"/>
  <c r="N393" i="10"/>
  <c r="Q393" i="10" s="1"/>
  <c r="N323" i="10"/>
  <c r="Q323" i="10" s="1"/>
  <c r="N260" i="10"/>
  <c r="Q260" i="10" s="1"/>
  <c r="R260" i="10" s="1"/>
  <c r="R280" i="10"/>
  <c r="Y280" i="10"/>
  <c r="T280" i="10"/>
  <c r="R426" i="10"/>
  <c r="Y426" i="10"/>
  <c r="T426" i="10"/>
  <c r="Y290" i="10"/>
  <c r="R290" i="10"/>
  <c r="T290" i="10"/>
  <c r="R330" i="10"/>
  <c r="T330" i="10"/>
  <c r="Y330" i="10"/>
  <c r="Y1444" i="10"/>
  <c r="R1444" i="10"/>
  <c r="T1444" i="10"/>
  <c r="T1364" i="10"/>
  <c r="Y1364" i="10"/>
  <c r="R1364" i="10"/>
  <c r="Y797" i="10"/>
  <c r="T797" i="10"/>
  <c r="R464" i="10"/>
  <c r="T464" i="10"/>
  <c r="Y464" i="10"/>
  <c r="T781" i="10"/>
  <c r="Y781" i="10"/>
  <c r="Y1511" i="10"/>
  <c r="R1511" i="10"/>
  <c r="T1511" i="10"/>
  <c r="T477" i="10"/>
  <c r="Y477" i="10"/>
  <c r="R477" i="10"/>
  <c r="R1350" i="10"/>
  <c r="Y1350" i="10"/>
  <c r="T1350" i="10"/>
  <c r="T1406" i="10"/>
  <c r="Y1406" i="10"/>
  <c r="T865" i="10"/>
  <c r="Y865" i="10"/>
  <c r="T806" i="10"/>
  <c r="Y806" i="10"/>
  <c r="Y896" i="10"/>
  <c r="T896" i="10"/>
  <c r="R896" i="10"/>
  <c r="Y622" i="10"/>
  <c r="T622" i="10"/>
  <c r="R622" i="10"/>
  <c r="Y1035" i="10"/>
  <c r="T1035" i="10"/>
  <c r="R1035" i="10"/>
  <c r="T573" i="10"/>
  <c r="Y573" i="10"/>
  <c r="R573" i="10"/>
  <c r="T1313" i="10"/>
  <c r="Y1313" i="10"/>
  <c r="R1313" i="10"/>
  <c r="Y1126" i="10"/>
  <c r="T1126" i="10"/>
  <c r="R1126" i="10"/>
  <c r="R663" i="10"/>
  <c r="Y663" i="10"/>
  <c r="T663" i="10"/>
  <c r="Y1468" i="10"/>
  <c r="T1468" i="10"/>
  <c r="Y989" i="10"/>
  <c r="T989" i="10"/>
  <c r="R989" i="10"/>
  <c r="R711" i="10"/>
  <c r="Y711" i="10"/>
  <c r="T711" i="10"/>
  <c r="T1213" i="10"/>
  <c r="Y1213" i="10"/>
  <c r="R1213" i="10"/>
  <c r="T863" i="10"/>
  <c r="Y863" i="10"/>
  <c r="R863" i="10"/>
  <c r="Y1321" i="10"/>
  <c r="T1321" i="10"/>
  <c r="R1321" i="10"/>
  <c r="T750" i="10"/>
  <c r="Y750" i="10"/>
  <c r="Y575" i="10"/>
  <c r="T575" i="10"/>
  <c r="R575" i="10"/>
  <c r="Y759" i="10"/>
  <c r="T759" i="10"/>
  <c r="R759" i="10"/>
  <c r="Y439" i="10"/>
  <c r="T439" i="10"/>
  <c r="R439" i="10"/>
  <c r="Y1327" i="10"/>
  <c r="T1327" i="10"/>
  <c r="R1327" i="10"/>
  <c r="R1255" i="10"/>
  <c r="Y1255" i="10"/>
  <c r="T1255" i="10"/>
  <c r="Y441" i="10"/>
  <c r="R441" i="10"/>
  <c r="T441" i="10"/>
  <c r="T931" i="10"/>
  <c r="Y931" i="10"/>
  <c r="R931" i="10"/>
  <c r="Y1297" i="10"/>
  <c r="T1297" i="10"/>
  <c r="R1283" i="10"/>
  <c r="T1283" i="10"/>
  <c r="Y1283" i="10"/>
  <c r="T1375" i="10"/>
  <c r="Y1375" i="10"/>
  <c r="R1040" i="10"/>
  <c r="Y1040" i="10"/>
  <c r="T1040" i="10"/>
  <c r="Y60" i="10"/>
  <c r="T60" i="10"/>
  <c r="R60" i="10"/>
  <c r="T321" i="10"/>
  <c r="Y321" i="10"/>
  <c r="R321" i="10"/>
  <c r="Y275" i="10"/>
  <c r="T275" i="10"/>
  <c r="Y418" i="10"/>
  <c r="T418" i="10"/>
  <c r="R418" i="10"/>
  <c r="Y336" i="10"/>
  <c r="T336" i="10"/>
  <c r="Y377" i="10"/>
  <c r="T377" i="10"/>
  <c r="Y381" i="10"/>
  <c r="T381" i="10"/>
  <c r="T348" i="10"/>
  <c r="Y348" i="10"/>
  <c r="R348" i="10"/>
  <c r="T350" i="10"/>
  <c r="Y350" i="10"/>
  <c r="T407" i="10"/>
  <c r="Y407" i="10"/>
  <c r="T385" i="10"/>
  <c r="Y385" i="10"/>
  <c r="R385" i="10"/>
  <c r="T372" i="10"/>
  <c r="Y372" i="10"/>
  <c r="R267" i="10"/>
  <c r="Y267" i="10"/>
  <c r="T267" i="10"/>
  <c r="R312" i="10"/>
  <c r="Y312" i="10"/>
  <c r="T312" i="10"/>
  <c r="R289" i="10"/>
  <c r="Y289" i="10"/>
  <c r="T289" i="10"/>
  <c r="R318" i="10"/>
  <c r="T318" i="10"/>
  <c r="Y318" i="10"/>
  <c r="R341" i="10"/>
  <c r="T341" i="10"/>
  <c r="Y341" i="10"/>
  <c r="T283" i="10"/>
  <c r="Y283" i="10"/>
  <c r="T327" i="10"/>
  <c r="Y327" i="10"/>
  <c r="Y328" i="10"/>
  <c r="R328" i="10"/>
  <c r="T328" i="10"/>
  <c r="T284" i="10"/>
  <c r="Y284" i="10"/>
  <c r="T374" i="10"/>
  <c r="Y374" i="10"/>
  <c r="Y262" i="10"/>
  <c r="T262" i="10"/>
  <c r="R262" i="10"/>
  <c r="R494" i="10"/>
  <c r="Y494" i="10"/>
  <c r="T494" i="10"/>
  <c r="T644" i="10"/>
  <c r="Y644" i="10"/>
  <c r="R644" i="10"/>
  <c r="Y572" i="10"/>
  <c r="T572" i="10"/>
  <c r="R572" i="10"/>
  <c r="T1439" i="10"/>
  <c r="Y1439" i="10"/>
  <c r="R1165" i="10"/>
  <c r="Y1165" i="10"/>
  <c r="T1165" i="10"/>
  <c r="R1496" i="10"/>
  <c r="Y1496" i="10"/>
  <c r="T1496" i="10"/>
  <c r="T734" i="10"/>
  <c r="R734" i="10"/>
  <c r="Y734" i="10"/>
  <c r="Y433" i="10"/>
  <c r="R433" i="10"/>
  <c r="T433" i="10"/>
  <c r="T796" i="10"/>
  <c r="Y796" i="10"/>
  <c r="Y1008" i="10"/>
  <c r="T1008" i="10"/>
  <c r="R1008" i="10"/>
  <c r="Y1373" i="10"/>
  <c r="R1373" i="10"/>
  <c r="T1373" i="10"/>
  <c r="T1252" i="10"/>
  <c r="Y1252" i="10"/>
  <c r="R1252" i="10"/>
  <c r="R1424" i="10"/>
  <c r="T1424" i="10"/>
  <c r="Y1424" i="10"/>
  <c r="R1318" i="10"/>
  <c r="T1318" i="10"/>
  <c r="Y1318" i="10"/>
  <c r="Y932" i="10"/>
  <c r="T932" i="10"/>
  <c r="R932" i="10"/>
  <c r="Y502" i="10"/>
  <c r="T502" i="10"/>
  <c r="R502" i="10"/>
  <c r="T685" i="10"/>
  <c r="Y685" i="10"/>
  <c r="R685" i="10"/>
  <c r="T860" i="10"/>
  <c r="Y860" i="10"/>
  <c r="R860" i="10"/>
  <c r="R516" i="10"/>
  <c r="T516" i="10"/>
  <c r="Y516" i="10"/>
  <c r="T1004" i="10"/>
  <c r="Y1004" i="10"/>
  <c r="R1004" i="10"/>
  <c r="Y640" i="10"/>
  <c r="T640" i="10"/>
  <c r="R640" i="10"/>
  <c r="R1447" i="10"/>
  <c r="T1447" i="10"/>
  <c r="Y1447" i="10"/>
  <c r="R524" i="10"/>
  <c r="Y524" i="10"/>
  <c r="T524" i="10"/>
  <c r="R604" i="10"/>
  <c r="T604" i="10"/>
  <c r="Y604" i="10"/>
  <c r="T774" i="10"/>
  <c r="Y774" i="10"/>
  <c r="R774" i="10"/>
  <c r="Y590" i="10"/>
  <c r="T590" i="10"/>
  <c r="Y704" i="10"/>
  <c r="T704" i="10"/>
  <c r="R704" i="10"/>
  <c r="T737" i="10"/>
  <c r="Y737" i="10"/>
  <c r="R737" i="10"/>
  <c r="R1219" i="10"/>
  <c r="Y1219" i="10"/>
  <c r="T1219" i="10"/>
  <c r="Y725" i="10"/>
  <c r="T725" i="10"/>
  <c r="T544" i="10"/>
  <c r="Y544" i="10"/>
  <c r="Y910" i="10"/>
  <c r="T910" i="10"/>
  <c r="R904" i="10"/>
  <c r="Y904" i="10"/>
  <c r="T904" i="10"/>
  <c r="R957" i="10"/>
  <c r="Y957" i="10"/>
  <c r="T957" i="10"/>
  <c r="T1150" i="10"/>
  <c r="R1150" i="10"/>
  <c r="Y1150" i="10"/>
  <c r="T756" i="10"/>
  <c r="R756" i="10"/>
  <c r="Y756" i="10"/>
  <c r="Y1308" i="10"/>
  <c r="T1308" i="10"/>
  <c r="T1334" i="10"/>
  <c r="Y1334" i="10"/>
  <c r="T1099" i="10"/>
  <c r="Y1099" i="10"/>
  <c r="R1099" i="10"/>
  <c r="T1341" i="10"/>
  <c r="Y1341" i="10"/>
  <c r="Y619" i="10"/>
  <c r="T619" i="10"/>
  <c r="T900" i="10"/>
  <c r="Y900" i="10"/>
  <c r="R900" i="10"/>
  <c r="Y1332" i="10"/>
  <c r="T1332" i="10"/>
  <c r="R1332" i="10"/>
  <c r="R1158" i="10"/>
  <c r="T1158" i="10"/>
  <c r="Y1158" i="10"/>
  <c r="T521" i="10"/>
  <c r="Y521" i="10"/>
  <c r="R521" i="10"/>
  <c r="T1141" i="10"/>
  <c r="Y1141" i="10"/>
  <c r="R1141" i="10"/>
  <c r="T775" i="10"/>
  <c r="Y775" i="10"/>
  <c r="R1084" i="10"/>
  <c r="Y1084" i="10"/>
  <c r="T1084" i="10"/>
  <c r="T894" i="10"/>
  <c r="Y894" i="10"/>
  <c r="R894" i="10"/>
  <c r="R1136" i="10"/>
  <c r="T1136" i="10"/>
  <c r="Y1136" i="10"/>
  <c r="Y595" i="10"/>
  <c r="T595" i="10"/>
  <c r="R595" i="10"/>
  <c r="Y669" i="10"/>
  <c r="T669" i="10"/>
  <c r="T742" i="10"/>
  <c r="Y742" i="10"/>
  <c r="T1087" i="10"/>
  <c r="Y1087" i="10"/>
  <c r="R1087" i="10"/>
  <c r="R837" i="10"/>
  <c r="T837" i="10"/>
  <c r="Y837" i="10"/>
  <c r="T1405" i="10"/>
  <c r="Y1405" i="10"/>
  <c r="R1184" i="10"/>
  <c r="T1184" i="10"/>
  <c r="Y1184" i="10"/>
  <c r="Y1485" i="10"/>
  <c r="T1485" i="10"/>
  <c r="R1485" i="10"/>
  <c r="Y1416" i="10"/>
  <c r="T1416" i="10"/>
  <c r="R1416" i="10"/>
  <c r="Y1389" i="10"/>
  <c r="T1389" i="10"/>
  <c r="R1389" i="10"/>
  <c r="Y1469" i="10"/>
  <c r="R1469" i="10"/>
  <c r="T1469" i="10"/>
  <c r="T1171" i="10"/>
  <c r="R1171" i="10"/>
  <c r="Y1171" i="10"/>
  <c r="T1315" i="10"/>
  <c r="Y1315" i="10"/>
  <c r="R1061" i="10"/>
  <c r="Y1061" i="10"/>
  <c r="T1061" i="10"/>
  <c r="T942" i="10"/>
  <c r="Y942" i="10"/>
  <c r="Y745" i="10"/>
  <c r="T745" i="10"/>
  <c r="R745" i="10"/>
  <c r="T927" i="10"/>
  <c r="Y927" i="10"/>
  <c r="R927" i="10"/>
  <c r="T645" i="10"/>
  <c r="Y645" i="10"/>
  <c r="R645" i="10"/>
  <c r="Y1293" i="10"/>
  <c r="T1293" i="10"/>
  <c r="R1293" i="10"/>
  <c r="Y848" i="10"/>
  <c r="T848" i="10"/>
  <c r="R983" i="10"/>
  <c r="Y983" i="10"/>
  <c r="T983" i="10"/>
  <c r="Y637" i="10"/>
  <c r="T637" i="10"/>
  <c r="R637" i="10"/>
  <c r="T925" i="10"/>
  <c r="Y925" i="10"/>
  <c r="Y1309" i="10"/>
  <c r="R1309" i="10"/>
  <c r="T1309" i="10"/>
  <c r="Y1046" i="10"/>
  <c r="T1046" i="10"/>
  <c r="T1055" i="10"/>
  <c r="Y1055" i="10"/>
  <c r="T1271" i="10"/>
  <c r="Y1271" i="10"/>
  <c r="R1271" i="10"/>
  <c r="T1110" i="10"/>
  <c r="Y1110" i="10"/>
  <c r="R1110" i="10"/>
  <c r="T1144" i="10"/>
  <c r="Y1144" i="10"/>
  <c r="R1144" i="10"/>
  <c r="T915" i="10"/>
  <c r="Y915" i="10"/>
  <c r="Y727" i="10"/>
  <c r="T727" i="10"/>
  <c r="Y1344" i="10"/>
  <c r="T1344" i="10"/>
  <c r="R1344" i="10"/>
  <c r="T1030" i="10"/>
  <c r="Y1030" i="10"/>
  <c r="T1176" i="10"/>
  <c r="Y1176" i="10"/>
  <c r="T937" i="10"/>
  <c r="Y937" i="10"/>
  <c r="R839" i="10"/>
  <c r="Y839" i="10"/>
  <c r="T839" i="10"/>
  <c r="Y434" i="10"/>
  <c r="T434" i="10"/>
  <c r="R434" i="10"/>
  <c r="T1430" i="10"/>
  <c r="R1430" i="10"/>
  <c r="Y1430" i="10"/>
  <c r="Y1079" i="10"/>
  <c r="T1079" i="10"/>
  <c r="T960" i="10"/>
  <c r="Y960" i="10"/>
  <c r="R960" i="10"/>
  <c r="R795" i="10"/>
  <c r="Y795" i="10"/>
  <c r="T795" i="10"/>
  <c r="R511" i="10"/>
  <c r="Y511" i="10"/>
  <c r="T511" i="10"/>
  <c r="Y1247" i="10"/>
  <c r="R1247" i="10"/>
  <c r="T1247" i="10"/>
  <c r="Y1135" i="10"/>
  <c r="T1135" i="10"/>
  <c r="R1135" i="10"/>
  <c r="T1379" i="10"/>
  <c r="Y1379" i="10"/>
  <c r="R1379" i="10"/>
  <c r="Y935" i="10"/>
  <c r="T935" i="10"/>
  <c r="R935" i="10"/>
  <c r="R632" i="10"/>
  <c r="Y632" i="10"/>
  <c r="T632" i="10"/>
  <c r="Y1043" i="10"/>
  <c r="T1043" i="10"/>
  <c r="T1031" i="10"/>
  <c r="Y1031" i="10"/>
  <c r="R1031" i="10"/>
  <c r="T1385" i="10"/>
  <c r="Y1385" i="10"/>
  <c r="R1385" i="10"/>
  <c r="T1127" i="10"/>
  <c r="Y1127" i="10"/>
  <c r="R1127" i="10"/>
  <c r="R1160" i="10"/>
  <c r="T1160" i="10"/>
  <c r="Y1160" i="10"/>
  <c r="T577" i="10"/>
  <c r="R577" i="10"/>
  <c r="Y577" i="10"/>
  <c r="R1039" i="10"/>
  <c r="T1039" i="10"/>
  <c r="Y1039" i="10"/>
  <c r="T1217" i="10"/>
  <c r="Y1217" i="10"/>
  <c r="Y826" i="10"/>
  <c r="T826" i="10"/>
  <c r="R826" i="10"/>
  <c r="T552" i="10"/>
  <c r="Y552" i="10"/>
  <c r="R552" i="10"/>
  <c r="Y985" i="10"/>
  <c r="T985" i="10"/>
  <c r="R531" i="10"/>
  <c r="Y531" i="10"/>
  <c r="T531" i="10"/>
  <c r="Y1466" i="10"/>
  <c r="T1466" i="10"/>
  <c r="R1466" i="10"/>
  <c r="T906" i="10"/>
  <c r="Y906" i="10"/>
  <c r="Y1368" i="10"/>
  <c r="R1368" i="10"/>
  <c r="T1368" i="10"/>
  <c r="T793" i="10"/>
  <c r="Y793" i="10"/>
  <c r="R793" i="10"/>
  <c r="Y681" i="10"/>
  <c r="T681" i="10"/>
  <c r="T810" i="10"/>
  <c r="Y810" i="10"/>
  <c r="R810" i="10"/>
  <c r="T1399" i="10"/>
  <c r="Y1399" i="10"/>
  <c r="T611" i="10"/>
  <c r="Y611" i="10"/>
  <c r="T1097" i="10"/>
  <c r="Y1097" i="10"/>
  <c r="R1097" i="10"/>
  <c r="R841" i="10"/>
  <c r="Y841" i="10"/>
  <c r="T841" i="10"/>
  <c r="R1367" i="10"/>
  <c r="Y1367" i="10"/>
  <c r="T1367" i="10"/>
  <c r="Y1200" i="10"/>
  <c r="T1200" i="10"/>
  <c r="R1200" i="10"/>
  <c r="Y891" i="10"/>
  <c r="R891" i="10"/>
  <c r="T891" i="10"/>
  <c r="T979" i="10"/>
  <c r="Y979" i="10"/>
  <c r="R979" i="10"/>
  <c r="Y739" i="10"/>
  <c r="T739" i="10"/>
  <c r="R739" i="10"/>
  <c r="Y1346" i="10"/>
  <c r="T1346" i="10"/>
  <c r="R1346" i="10"/>
  <c r="Y1145" i="10"/>
  <c r="T1145" i="10"/>
  <c r="T753" i="10"/>
  <c r="Y753" i="10"/>
  <c r="R753" i="10"/>
  <c r="T1411" i="10"/>
  <c r="Y1411" i="10"/>
  <c r="R1411" i="10"/>
  <c r="T746" i="10"/>
  <c r="Y746" i="10"/>
  <c r="R746" i="10"/>
  <c r="R482" i="10"/>
  <c r="T482" i="10"/>
  <c r="Y482" i="10"/>
  <c r="R754" i="10"/>
  <c r="Y754" i="10"/>
  <c r="T754" i="10"/>
  <c r="T1282" i="10"/>
  <c r="R1282" i="10"/>
  <c r="Y1282" i="10"/>
  <c r="Y874" i="10"/>
  <c r="T874" i="10"/>
  <c r="R874" i="10"/>
  <c r="Y522" i="10"/>
  <c r="T522" i="10"/>
  <c r="Y1170" i="10"/>
  <c r="T1170" i="10"/>
  <c r="R1170" i="10"/>
  <c r="Y850" i="10"/>
  <c r="T850" i="10"/>
  <c r="R850" i="10"/>
  <c r="T124" i="10"/>
  <c r="R124" i="10"/>
  <c r="Y124" i="10"/>
  <c r="Y137" i="10"/>
  <c r="T137" i="10"/>
  <c r="R137" i="10"/>
  <c r="T131" i="10"/>
  <c r="Y131" i="10"/>
  <c r="R131" i="10"/>
  <c r="R88" i="10"/>
  <c r="T88" i="10"/>
  <c r="Y88" i="10"/>
  <c r="Y130" i="10"/>
  <c r="R130" i="10"/>
  <c r="T130" i="10"/>
  <c r="Y80" i="10"/>
  <c r="T80" i="10"/>
  <c r="R80" i="10"/>
  <c r="T223" i="10"/>
  <c r="Y223" i="10"/>
  <c r="R223" i="10"/>
  <c r="Y28" i="10"/>
  <c r="T28" i="10"/>
  <c r="R28" i="10"/>
  <c r="T193" i="10"/>
  <c r="Y193" i="10"/>
  <c r="R193" i="10"/>
  <c r="Y41" i="10"/>
  <c r="T41" i="10"/>
  <c r="R250" i="10"/>
  <c r="Y250" i="10"/>
  <c r="T250" i="10"/>
  <c r="T92" i="10"/>
  <c r="Y92" i="10"/>
  <c r="R92" i="10"/>
  <c r="T18" i="10"/>
  <c r="Y18" i="10"/>
  <c r="R18" i="10"/>
  <c r="T76" i="10"/>
  <c r="R76" i="10"/>
  <c r="Y76" i="10"/>
  <c r="T138" i="10"/>
  <c r="Y138" i="10"/>
  <c r="R138" i="10"/>
  <c r="R219" i="10"/>
  <c r="T219" i="10"/>
  <c r="Y219" i="10"/>
  <c r="Y16" i="10"/>
  <c r="T16" i="10"/>
  <c r="R16" i="10"/>
  <c r="Y82" i="10"/>
  <c r="T82" i="10"/>
  <c r="R82" i="10"/>
  <c r="R53" i="10"/>
  <c r="Y53" i="10"/>
  <c r="T53" i="10"/>
  <c r="T125" i="10"/>
  <c r="Y125" i="10"/>
  <c r="R168" i="10"/>
  <c r="T168" i="10"/>
  <c r="Y168" i="10"/>
  <c r="T39" i="10"/>
  <c r="Y39" i="10"/>
  <c r="R39" i="10"/>
  <c r="R200" i="10"/>
  <c r="Y200" i="10"/>
  <c r="T200" i="10"/>
  <c r="T23" i="10"/>
  <c r="Y23" i="10"/>
  <c r="R23" i="10"/>
  <c r="T189" i="10"/>
  <c r="Y189" i="10"/>
  <c r="Y109" i="10"/>
  <c r="T109" i="10"/>
  <c r="Y141" i="10"/>
  <c r="T141" i="10"/>
  <c r="R49" i="10"/>
  <c r="Y49" i="10"/>
  <c r="T49" i="10"/>
  <c r="R181" i="10"/>
  <c r="Y181" i="10"/>
  <c r="T181" i="10"/>
  <c r="Y232" i="10"/>
  <c r="T232" i="10"/>
  <c r="R232" i="10"/>
  <c r="Y87" i="10"/>
  <c r="T87" i="10"/>
  <c r="R87" i="10"/>
  <c r="T134" i="10"/>
  <c r="Y134" i="10"/>
  <c r="R134" i="10"/>
  <c r="T424" i="10"/>
  <c r="Y424" i="10"/>
  <c r="Y347" i="10"/>
  <c r="T347" i="10"/>
  <c r="R347" i="10"/>
  <c r="R362" i="10"/>
  <c r="T362" i="10"/>
  <c r="Y362" i="10"/>
  <c r="R366" i="10"/>
  <c r="Y366" i="10"/>
  <c r="T366" i="10"/>
  <c r="T399" i="10"/>
  <c r="Y399" i="10"/>
  <c r="T357" i="10"/>
  <c r="Y357" i="10"/>
  <c r="T403" i="10"/>
  <c r="Y403" i="10"/>
  <c r="R403" i="10"/>
  <c r="T314" i="10"/>
  <c r="Y314" i="10"/>
  <c r="R314" i="10"/>
  <c r="T320" i="10"/>
  <c r="Y320" i="10"/>
  <c r="R320" i="10"/>
  <c r="T421" i="10"/>
  <c r="R421" i="10"/>
  <c r="Y421" i="10"/>
  <c r="R309" i="10"/>
  <c r="Y309" i="10"/>
  <c r="T309" i="10"/>
  <c r="Y380" i="10"/>
  <c r="R380" i="10"/>
  <c r="T380" i="10"/>
  <c r="R326" i="10"/>
  <c r="T326" i="10"/>
  <c r="Y326" i="10"/>
  <c r="Y266" i="10"/>
  <c r="T266" i="10"/>
  <c r="R266" i="10"/>
  <c r="R387" i="10"/>
  <c r="T387" i="10"/>
  <c r="Y387" i="10"/>
  <c r="R378" i="10"/>
  <c r="T378" i="10"/>
  <c r="Y378" i="10"/>
  <c r="T355" i="10"/>
  <c r="Y355" i="10"/>
  <c r="Y397" i="10"/>
  <c r="T397" i="10"/>
  <c r="T292" i="10"/>
  <c r="Y292" i="10"/>
  <c r="Y415" i="10"/>
  <c r="T415" i="10"/>
  <c r="R415" i="10"/>
  <c r="T1132" i="10"/>
  <c r="R1132" i="10"/>
  <c r="Y1132" i="10"/>
  <c r="T457" i="10"/>
  <c r="Y457" i="10"/>
  <c r="Y897" i="10"/>
  <c r="T897" i="10"/>
  <c r="Y924" i="10"/>
  <c r="T924" i="10"/>
  <c r="Y1081" i="10"/>
  <c r="R1081" i="10"/>
  <c r="T1081" i="10"/>
  <c r="Y1033" i="10"/>
  <c r="T1033" i="10"/>
  <c r="R1033" i="10"/>
  <c r="R1068" i="10"/>
  <c r="Y1068" i="10"/>
  <c r="T1068" i="10"/>
  <c r="R1438" i="10"/>
  <c r="T1438" i="10"/>
  <c r="Y1438" i="10"/>
  <c r="T588" i="10"/>
  <c r="Y588" i="10"/>
  <c r="R588" i="10"/>
  <c r="T1060" i="10"/>
  <c r="Y1060" i="10"/>
  <c r="T485" i="10"/>
  <c r="Y485" i="10"/>
  <c r="R485" i="10"/>
  <c r="R788" i="10"/>
  <c r="T788" i="10"/>
  <c r="Y788" i="10"/>
  <c r="T872" i="10"/>
  <c r="Y872" i="10"/>
  <c r="T1222" i="10"/>
  <c r="Y1222" i="10"/>
  <c r="R1222" i="10"/>
  <c r="R468" i="10"/>
  <c r="Y468" i="10"/>
  <c r="T468" i="10"/>
  <c r="Y1180" i="10"/>
  <c r="T1180" i="10"/>
  <c r="Y1278" i="10"/>
  <c r="T1278" i="10"/>
  <c r="T1272" i="10"/>
  <c r="Y1272" i="10"/>
  <c r="R1272" i="10"/>
  <c r="Y504" i="10"/>
  <c r="T504" i="10"/>
  <c r="R504" i="10"/>
  <c r="Y692" i="10"/>
  <c r="T692" i="10"/>
  <c r="T1356" i="10"/>
  <c r="Y1356" i="10"/>
  <c r="R1356" i="10"/>
  <c r="Y517" i="10"/>
  <c r="T517" i="10"/>
  <c r="R517" i="10"/>
  <c r="R444" i="10"/>
  <c r="T444" i="10"/>
  <c r="Y444" i="10"/>
  <c r="R1472" i="10"/>
  <c r="T1472" i="10"/>
  <c r="Y1472" i="10"/>
  <c r="R1228" i="10"/>
  <c r="T1228" i="10"/>
  <c r="Y1228" i="10"/>
  <c r="Y1320" i="10"/>
  <c r="T1320" i="10"/>
  <c r="R1320" i="10"/>
  <c r="Y1396" i="10"/>
  <c r="T1396" i="10"/>
  <c r="T1352" i="10"/>
  <c r="Y1352" i="10"/>
  <c r="R1361" i="10"/>
  <c r="Y1361" i="10"/>
  <c r="T1361" i="10"/>
  <c r="Y1432" i="10"/>
  <c r="T1432" i="10"/>
  <c r="T662" i="10"/>
  <c r="Y662" i="10"/>
  <c r="T647" i="10"/>
  <c r="Y647" i="10"/>
  <c r="T1262" i="10"/>
  <c r="R1262" i="10"/>
  <c r="Y1262" i="10"/>
  <c r="R947" i="10"/>
  <c r="T947" i="10"/>
  <c r="Y947" i="10"/>
  <c r="R1397" i="10"/>
  <c r="Y1397" i="10"/>
  <c r="T1397" i="10"/>
  <c r="T1179" i="10"/>
  <c r="Y1179" i="10"/>
  <c r="R1179" i="10"/>
  <c r="Y1188" i="10"/>
  <c r="T1188" i="10"/>
  <c r="R1188" i="10"/>
  <c r="Y686" i="10"/>
  <c r="T686" i="10"/>
  <c r="R686" i="10"/>
  <c r="Y1152" i="10"/>
  <c r="T1152" i="10"/>
  <c r="R1152" i="10"/>
  <c r="T557" i="10"/>
  <c r="Y557" i="10"/>
  <c r="R557" i="10"/>
  <c r="R1296" i="10"/>
  <c r="T1296" i="10"/>
  <c r="Y1296" i="10"/>
  <c r="Y751" i="10"/>
  <c r="R751" i="10"/>
  <c r="T751" i="10"/>
  <c r="Y1108" i="10"/>
  <c r="T1108" i="10"/>
  <c r="R1108" i="10"/>
  <c r="Y606" i="10"/>
  <c r="T606" i="10"/>
  <c r="Y952" i="10"/>
  <c r="T952" i="10"/>
  <c r="Y1503" i="10"/>
  <c r="T1503" i="10"/>
  <c r="Y1254" i="10"/>
  <c r="T1254" i="10"/>
  <c r="R1254" i="10"/>
  <c r="Y684" i="10"/>
  <c r="T684" i="10"/>
  <c r="R684" i="10"/>
  <c r="T550" i="10"/>
  <c r="Y550" i="10"/>
  <c r="R550" i="10"/>
  <c r="R512" i="10"/>
  <c r="Y512" i="10"/>
  <c r="T512" i="10"/>
  <c r="R1129" i="10"/>
  <c r="T1129" i="10"/>
  <c r="Y1129" i="10"/>
  <c r="T987" i="10"/>
  <c r="R987" i="10"/>
  <c r="Y987" i="10"/>
  <c r="Y1173" i="10"/>
  <c r="T1173" i="10"/>
  <c r="R1173" i="10"/>
  <c r="Y463" i="10"/>
  <c r="T463" i="10"/>
  <c r="Y533" i="10"/>
  <c r="T533" i="10"/>
  <c r="R533" i="10"/>
  <c r="T1117" i="10"/>
  <c r="Y1117" i="10"/>
  <c r="R1117" i="10"/>
  <c r="Y782" i="10"/>
  <c r="T782" i="10"/>
  <c r="R1105" i="10"/>
  <c r="T1105" i="10"/>
  <c r="Y1105" i="10"/>
  <c r="R583" i="10"/>
  <c r="Y583" i="10"/>
  <c r="T583" i="10"/>
  <c r="R749" i="10"/>
  <c r="Y749" i="10"/>
  <c r="T749" i="10"/>
  <c r="T1062" i="10"/>
  <c r="Y1062" i="10"/>
  <c r="R1392" i="10"/>
  <c r="Y1392" i="10"/>
  <c r="T1392" i="10"/>
  <c r="T487" i="10"/>
  <c r="Y487" i="10"/>
  <c r="R487" i="10"/>
  <c r="R765" i="10"/>
  <c r="T765" i="10"/>
  <c r="Y765" i="10"/>
  <c r="R1357" i="10"/>
  <c r="T1357" i="10"/>
  <c r="Y1357" i="10"/>
  <c r="T1080" i="10"/>
  <c r="Y1080" i="10"/>
  <c r="R1080" i="10"/>
  <c r="Y667" i="10"/>
  <c r="T667" i="10"/>
  <c r="R667" i="10"/>
  <c r="Y1440" i="10"/>
  <c r="T1440" i="10"/>
  <c r="T973" i="10"/>
  <c r="Y973" i="10"/>
  <c r="R973" i="10"/>
  <c r="T678" i="10"/>
  <c r="Y678" i="10"/>
  <c r="R678" i="10"/>
  <c r="Y655" i="10"/>
  <c r="T655" i="10"/>
  <c r="R655" i="10"/>
  <c r="R541" i="10"/>
  <c r="Y541" i="10"/>
  <c r="T541" i="10"/>
  <c r="R805" i="10"/>
  <c r="Y805" i="10"/>
  <c r="T805" i="10"/>
  <c r="T1189" i="10"/>
  <c r="Y1189" i="10"/>
  <c r="Y614" i="10"/>
  <c r="T614" i="10"/>
  <c r="R614" i="10"/>
  <c r="T955" i="10"/>
  <c r="Y955" i="10"/>
  <c r="R955" i="10"/>
  <c r="T847" i="10"/>
  <c r="Y847" i="10"/>
  <c r="Y627" i="10"/>
  <c r="T627" i="10"/>
  <c r="R627" i="10"/>
  <c r="T656" i="10"/>
  <c r="Y656" i="10"/>
  <c r="R656" i="10"/>
  <c r="Y1001" i="10"/>
  <c r="T1001" i="10"/>
  <c r="R1001" i="10"/>
  <c r="Y1454" i="10"/>
  <c r="T1454" i="10"/>
  <c r="R1454" i="10"/>
  <c r="Y1175" i="10"/>
  <c r="T1175" i="10"/>
  <c r="R1175" i="10"/>
  <c r="T710" i="10"/>
  <c r="Y710" i="10"/>
  <c r="Y1326" i="10"/>
  <c r="R1326" i="10"/>
  <c r="T1326" i="10"/>
  <c r="R603" i="10"/>
  <c r="Y603" i="10"/>
  <c r="T603" i="10"/>
  <c r="Y535" i="10"/>
  <c r="R535" i="10"/>
  <c r="T535" i="10"/>
  <c r="T1319" i="10"/>
  <c r="Y1319" i="10"/>
  <c r="R1319" i="10"/>
  <c r="Y1209" i="10"/>
  <c r="T1209" i="10"/>
  <c r="R1209" i="10"/>
  <c r="Y671" i="10"/>
  <c r="T671" i="10"/>
  <c r="R671" i="10"/>
  <c r="R1286" i="10"/>
  <c r="T1286" i="10"/>
  <c r="Y1286" i="10"/>
  <c r="Y1436" i="10"/>
  <c r="T1436" i="10"/>
  <c r="R1436" i="10"/>
  <c r="R963" i="10"/>
  <c r="Y963" i="10"/>
  <c r="T963" i="10"/>
  <c r="T735" i="10"/>
  <c r="Y735" i="10"/>
  <c r="Y642" i="10"/>
  <c r="T642" i="10"/>
  <c r="T1279" i="10"/>
  <c r="Y1279" i="10"/>
  <c r="Y787" i="10"/>
  <c r="R787" i="10"/>
  <c r="T787" i="10"/>
  <c r="T1167" i="10"/>
  <c r="Y1167" i="10"/>
  <c r="R1167" i="10"/>
  <c r="T1009" i="10"/>
  <c r="Y1009" i="10"/>
  <c r="R1009" i="10"/>
  <c r="Y1218" i="10"/>
  <c r="T1218" i="10"/>
  <c r="R1218" i="10"/>
  <c r="Y864" i="10"/>
  <c r="T864" i="10"/>
  <c r="T1026" i="10"/>
  <c r="Y1026" i="10"/>
  <c r="R1026" i="10"/>
  <c r="Y1437" i="10"/>
  <c r="T1437" i="10"/>
  <c r="R1437" i="10"/>
  <c r="R515" i="10"/>
  <c r="Y515" i="10"/>
  <c r="T515" i="10"/>
  <c r="Y1138" i="10"/>
  <c r="T1138" i="10"/>
  <c r="R1138" i="10"/>
  <c r="R1295" i="10"/>
  <c r="T1295" i="10"/>
  <c r="Y1295" i="10"/>
  <c r="T449" i="10"/>
  <c r="Y449" i="10"/>
  <c r="R449" i="10"/>
  <c r="R1524" i="10"/>
  <c r="T1524" i="10"/>
  <c r="Y1524" i="10"/>
  <c r="Y912" i="10"/>
  <c r="T912" i="10"/>
  <c r="R912" i="10"/>
  <c r="T1067" i="10"/>
  <c r="Y1067" i="10"/>
  <c r="R1067" i="10"/>
  <c r="T779" i="10"/>
  <c r="R779" i="10"/>
  <c r="Y779" i="10"/>
  <c r="Y1443" i="10"/>
  <c r="T1443" i="10"/>
  <c r="R1443" i="10"/>
  <c r="Y1290" i="10"/>
  <c r="T1290" i="10"/>
  <c r="R1290" i="10"/>
  <c r="T1442" i="10"/>
  <c r="Y1442" i="10"/>
  <c r="T1473" i="10"/>
  <c r="Y1473" i="10"/>
  <c r="Y1363" i="10"/>
  <c r="R1363" i="10"/>
  <c r="T1363" i="10"/>
  <c r="T994" i="10"/>
  <c r="Y994" i="10"/>
  <c r="Y992" i="10"/>
  <c r="T992" i="10"/>
  <c r="R1460" i="10"/>
  <c r="Y1460" i="10"/>
  <c r="T1460" i="10"/>
  <c r="R545" i="10"/>
  <c r="Y545" i="10"/>
  <c r="T545" i="10"/>
  <c r="T1451" i="10"/>
  <c r="Y1451" i="10"/>
  <c r="R1451" i="10"/>
  <c r="R648" i="10"/>
  <c r="T648" i="10"/>
  <c r="Y648" i="10"/>
  <c r="T889" i="10"/>
  <c r="Y889" i="10"/>
  <c r="R889" i="10"/>
  <c r="R1428" i="10"/>
  <c r="T1428" i="10"/>
  <c r="Y1428" i="10"/>
  <c r="T1049" i="10"/>
  <c r="Y1049" i="10"/>
  <c r="R1049" i="10"/>
  <c r="T834" i="10"/>
  <c r="Y834" i="10"/>
  <c r="R834" i="10"/>
  <c r="R1445" i="10"/>
  <c r="T1445" i="10"/>
  <c r="Y1445" i="10"/>
  <c r="R539" i="10"/>
  <c r="T539" i="10"/>
  <c r="Y539" i="10"/>
  <c r="R1507" i="10"/>
  <c r="T1507" i="10"/>
  <c r="Y1507" i="10"/>
  <c r="R546" i="10"/>
  <c r="T546" i="10"/>
  <c r="Y546" i="10"/>
  <c r="Y1162" i="10"/>
  <c r="T1162" i="10"/>
  <c r="R1162" i="10"/>
  <c r="Y626" i="10"/>
  <c r="T626" i="10"/>
  <c r="Y962" i="10"/>
  <c r="T962" i="10"/>
  <c r="R962" i="10"/>
  <c r="R594" i="10"/>
  <c r="Y594" i="10"/>
  <c r="T594" i="10"/>
  <c r="Y1258" i="10"/>
  <c r="T1258" i="10"/>
  <c r="R1258" i="10"/>
  <c r="T1002" i="10"/>
  <c r="Y1002" i="10"/>
  <c r="R1002" i="10"/>
  <c r="Y1370" i="10"/>
  <c r="T1370" i="10"/>
  <c r="Y1090" i="10"/>
  <c r="T1090" i="10"/>
  <c r="R1090" i="10"/>
  <c r="T101" i="10"/>
  <c r="Y101" i="10"/>
  <c r="R101" i="10"/>
  <c r="Y36" i="10"/>
  <c r="T36" i="10"/>
  <c r="Y72" i="10"/>
  <c r="T72" i="10"/>
  <c r="R72" i="10"/>
  <c r="Y108" i="10"/>
  <c r="T108" i="10"/>
  <c r="R108" i="10"/>
  <c r="T235" i="10"/>
  <c r="R235" i="10"/>
  <c r="Y235" i="10"/>
  <c r="R226" i="10"/>
  <c r="Y226" i="10"/>
  <c r="T226" i="10"/>
  <c r="Y227" i="10"/>
  <c r="T227" i="10"/>
  <c r="Y91" i="10"/>
  <c r="R91" i="10"/>
  <c r="T91" i="10"/>
  <c r="T84" i="10"/>
  <c r="R84" i="10"/>
  <c r="Y84" i="10"/>
  <c r="Y195" i="10"/>
  <c r="R195" i="10"/>
  <c r="T195" i="10"/>
  <c r="T81" i="10"/>
  <c r="Y81" i="10"/>
  <c r="R81" i="10"/>
  <c r="R163" i="10"/>
  <c r="Y163" i="10"/>
  <c r="T163" i="10"/>
  <c r="R31" i="10"/>
  <c r="T31" i="10"/>
  <c r="Y31" i="10"/>
  <c r="T251" i="10"/>
  <c r="Y251" i="10"/>
  <c r="T121" i="10"/>
  <c r="Y121" i="10"/>
  <c r="Y67" i="10"/>
  <c r="T67" i="10"/>
  <c r="R67" i="10"/>
  <c r="Y146" i="10"/>
  <c r="T146" i="10"/>
  <c r="R146" i="10"/>
  <c r="T32" i="10"/>
  <c r="Y32" i="10"/>
  <c r="Y143" i="10"/>
  <c r="T143" i="10"/>
  <c r="R143" i="10"/>
  <c r="Y205" i="10"/>
  <c r="T205" i="10"/>
  <c r="R205" i="10"/>
  <c r="R24" i="10"/>
  <c r="Y24" i="10"/>
  <c r="T24" i="10"/>
  <c r="Y126" i="10"/>
  <c r="T126" i="10"/>
  <c r="R126" i="10"/>
  <c r="R152" i="10"/>
  <c r="Y152" i="10"/>
  <c r="T152" i="10"/>
  <c r="Y246" i="10"/>
  <c r="T246" i="10"/>
  <c r="R246" i="10"/>
  <c r="T97" i="10"/>
  <c r="Y97" i="10"/>
  <c r="R97" i="10"/>
  <c r="T150" i="10"/>
  <c r="Y150" i="10"/>
  <c r="Y86" i="10"/>
  <c r="T86" i="10"/>
  <c r="R224" i="10"/>
  <c r="Y224" i="10"/>
  <c r="T224" i="10"/>
  <c r="R677" i="10"/>
  <c r="Y677" i="10"/>
  <c r="T677" i="10"/>
  <c r="T1045" i="10"/>
  <c r="Y1045" i="10"/>
  <c r="T1317" i="10"/>
  <c r="Y1317" i="10"/>
  <c r="R1317" i="10"/>
  <c r="R1078" i="10"/>
  <c r="Y1078" i="10"/>
  <c r="T1078" i="10"/>
  <c r="Y930" i="10"/>
  <c r="T930" i="10"/>
  <c r="R930" i="10"/>
  <c r="R1421" i="10"/>
  <c r="T1421" i="10"/>
  <c r="Y1421" i="10"/>
  <c r="T1214" i="10"/>
  <c r="Y1214" i="10"/>
  <c r="R1214" i="10"/>
  <c r="T1248" i="10"/>
  <c r="Y1248" i="10"/>
  <c r="R1248" i="10"/>
  <c r="Y1155" i="10"/>
  <c r="T1155" i="10"/>
  <c r="Y823" i="10"/>
  <c r="T823" i="10"/>
  <c r="R823" i="10"/>
  <c r="R446" i="10"/>
  <c r="Y446" i="10"/>
  <c r="T446" i="10"/>
  <c r="R1094" i="10"/>
  <c r="T1094" i="10"/>
  <c r="Y1094" i="10"/>
  <c r="Y497" i="10"/>
  <c r="R497" i="10"/>
  <c r="T497" i="10"/>
  <c r="Y1107" i="10"/>
  <c r="R1107" i="10"/>
  <c r="T1107" i="10"/>
  <c r="R855" i="10"/>
  <c r="T855" i="10"/>
  <c r="Y855" i="10"/>
  <c r="T682" i="10"/>
  <c r="Y682" i="10"/>
  <c r="T559" i="10"/>
  <c r="R559" i="10"/>
  <c r="Y559" i="10"/>
  <c r="R1223" i="10"/>
  <c r="T1223" i="10"/>
  <c r="Y1223" i="10"/>
  <c r="T1000" i="10"/>
  <c r="Y1000" i="10"/>
  <c r="Y843" i="10"/>
  <c r="T843" i="10"/>
  <c r="R843" i="10"/>
  <c r="T527" i="10"/>
  <c r="Y527" i="10"/>
  <c r="R1288" i="10"/>
  <c r="Y1288" i="10"/>
  <c r="T1288" i="10"/>
  <c r="T1151" i="10"/>
  <c r="Y1151" i="10"/>
  <c r="R1151" i="10"/>
  <c r="Y1515" i="10"/>
  <c r="T1515" i="10"/>
  <c r="R1515" i="10"/>
  <c r="R1071" i="10"/>
  <c r="T1071" i="10"/>
  <c r="Y1071" i="10"/>
  <c r="Y731" i="10"/>
  <c r="T731" i="10"/>
  <c r="R731" i="10"/>
  <c r="R442" i="10"/>
  <c r="T442" i="10"/>
  <c r="Y442" i="10"/>
  <c r="R1095" i="10"/>
  <c r="Y1095" i="10"/>
  <c r="T1095" i="10"/>
  <c r="T1426" i="10"/>
  <c r="Y1426" i="10"/>
  <c r="R1426" i="10"/>
  <c r="T1191" i="10"/>
  <c r="Y1191" i="10"/>
  <c r="T769" i="10"/>
  <c r="R769" i="10"/>
  <c r="Y769" i="10"/>
  <c r="Y683" i="10"/>
  <c r="T683" i="10"/>
  <c r="R683" i="10"/>
  <c r="T1063" i="10"/>
  <c r="Y1063" i="10"/>
  <c r="R1063" i="10"/>
  <c r="T1489" i="10"/>
  <c r="Y1489" i="10"/>
  <c r="R1489" i="10"/>
  <c r="R1010" i="10"/>
  <c r="Y1010" i="10"/>
  <c r="T1010" i="10"/>
  <c r="T808" i="10"/>
  <c r="Y808" i="10"/>
  <c r="R808" i="10"/>
  <c r="Y475" i="10"/>
  <c r="R475" i="10"/>
  <c r="T475" i="10"/>
  <c r="Y579" i="10"/>
  <c r="T579" i="10"/>
  <c r="R579" i="10"/>
  <c r="Y1522" i="10"/>
  <c r="T1522" i="10"/>
  <c r="R1522" i="10"/>
  <c r="T1058" i="10"/>
  <c r="Y1058" i="10"/>
  <c r="R1058" i="10"/>
  <c r="T617" i="10"/>
  <c r="Y617" i="10"/>
  <c r="R617" i="10"/>
  <c r="T977" i="10"/>
  <c r="Y977" i="10"/>
  <c r="R977" i="10"/>
  <c r="R929" i="10"/>
  <c r="Y929" i="10"/>
  <c r="T929" i="10"/>
  <c r="Y842" i="10"/>
  <c r="T842" i="10"/>
  <c r="R842" i="10"/>
  <c r="Y1476" i="10"/>
  <c r="T1476" i="10"/>
  <c r="R1476" i="10"/>
  <c r="R659" i="10"/>
  <c r="T659" i="10"/>
  <c r="Y659" i="10"/>
  <c r="T675" i="10"/>
  <c r="Y675" i="10"/>
  <c r="R675" i="10"/>
  <c r="Y969" i="10"/>
  <c r="R969" i="10"/>
  <c r="T969" i="10"/>
  <c r="Y1383" i="10"/>
  <c r="T1383" i="10"/>
  <c r="R1383" i="10"/>
  <c r="T1232" i="10"/>
  <c r="Y1232" i="10"/>
  <c r="R1232" i="10"/>
  <c r="R971" i="10"/>
  <c r="Y971" i="10"/>
  <c r="T971" i="10"/>
  <c r="Y1187" i="10"/>
  <c r="T1187" i="10"/>
  <c r="R1187" i="10"/>
  <c r="R1506" i="10"/>
  <c r="T1506" i="10"/>
  <c r="Y1506" i="10"/>
  <c r="R1378" i="10"/>
  <c r="Y1378" i="10"/>
  <c r="T1378" i="10"/>
  <c r="R1185" i="10"/>
  <c r="T1185" i="10"/>
  <c r="Y1185" i="10"/>
  <c r="R1057" i="10"/>
  <c r="T1057" i="10"/>
  <c r="Y1057" i="10"/>
  <c r="Y730" i="10"/>
  <c r="T730" i="10"/>
  <c r="R730" i="10"/>
  <c r="T770" i="10"/>
  <c r="Y770" i="10"/>
  <c r="R770" i="10"/>
  <c r="R498" i="10"/>
  <c r="Y498" i="10"/>
  <c r="T498" i="10"/>
  <c r="R818" i="10"/>
  <c r="Y818" i="10"/>
  <c r="T818" i="10"/>
  <c r="T1402" i="10"/>
  <c r="Y1402" i="10"/>
  <c r="R1402" i="10"/>
  <c r="T1082" i="10"/>
  <c r="R1082" i="10"/>
  <c r="Y1082" i="10"/>
  <c r="T570" i="10"/>
  <c r="Y570" i="10"/>
  <c r="Y1178" i="10"/>
  <c r="T1178" i="10"/>
  <c r="R1178" i="10"/>
  <c r="T866" i="10"/>
  <c r="Y866" i="10"/>
  <c r="R866" i="10"/>
  <c r="T208" i="10"/>
  <c r="Y208" i="10"/>
  <c r="R208" i="10"/>
  <c r="R112" i="10"/>
  <c r="T112" i="10"/>
  <c r="Y112" i="10"/>
  <c r="R220" i="10"/>
  <c r="T220" i="10"/>
  <c r="Y220" i="10"/>
  <c r="Y47" i="10"/>
  <c r="T47" i="10"/>
  <c r="R47" i="10"/>
  <c r="Y98" i="10"/>
  <c r="R98" i="10"/>
  <c r="T98" i="10"/>
  <c r="Y90" i="10"/>
  <c r="T90" i="10"/>
  <c r="R90" i="10"/>
  <c r="Y196" i="10"/>
  <c r="R196" i="10"/>
  <c r="T196" i="10"/>
  <c r="Y153" i="10"/>
  <c r="R153" i="10"/>
  <c r="T153" i="10"/>
  <c r="T180" i="10"/>
  <c r="Y180" i="10"/>
  <c r="R180" i="10"/>
  <c r="T104" i="10"/>
  <c r="Y104" i="10"/>
  <c r="R104" i="10"/>
  <c r="T162" i="10"/>
  <c r="R162" i="10"/>
  <c r="Y162" i="10"/>
  <c r="Y27" i="10"/>
  <c r="T27" i="10"/>
  <c r="R27" i="10"/>
  <c r="R48" i="10"/>
  <c r="T48" i="10"/>
  <c r="Y48" i="10"/>
  <c r="R51" i="10"/>
  <c r="Y51" i="10"/>
  <c r="T51" i="10"/>
  <c r="Y120" i="10"/>
  <c r="T120" i="10"/>
  <c r="R120" i="10"/>
  <c r="Y155" i="10"/>
  <c r="T155" i="10"/>
  <c r="T242" i="10"/>
  <c r="Y242" i="10"/>
  <c r="R242" i="10"/>
  <c r="T74" i="10"/>
  <c r="Y74" i="10"/>
  <c r="R74" i="10"/>
  <c r="Y207" i="10"/>
  <c r="T207" i="10"/>
  <c r="Y118" i="10"/>
  <c r="T118" i="10"/>
  <c r="R118" i="10"/>
  <c r="T64" i="10"/>
  <c r="Y64" i="10"/>
  <c r="R64" i="10"/>
  <c r="T93" i="10"/>
  <c r="Y93" i="10"/>
  <c r="R93" i="10"/>
  <c r="T96" i="10"/>
  <c r="Y96" i="10"/>
  <c r="R96" i="10"/>
  <c r="T7" i="10"/>
  <c r="Y7" i="10"/>
  <c r="T13" i="10"/>
  <c r="Y13" i="10"/>
  <c r="R13" i="10"/>
  <c r="T21" i="10"/>
  <c r="Y21" i="10"/>
  <c r="R21" i="10"/>
  <c r="T77" i="10"/>
  <c r="Y77" i="10"/>
  <c r="R77" i="10"/>
  <c r="Y45" i="10"/>
  <c r="R45" i="10"/>
  <c r="T45" i="10"/>
  <c r="T222" i="10"/>
  <c r="Y222" i="10"/>
  <c r="R222" i="10"/>
  <c r="Y233" i="10"/>
  <c r="R233" i="10"/>
  <c r="T233" i="10"/>
  <c r="Y63" i="10"/>
  <c r="R63" i="10"/>
  <c r="T63" i="10"/>
  <c r="R94" i="10"/>
  <c r="T94" i="10"/>
  <c r="Y94" i="10"/>
  <c r="R191" i="10"/>
  <c r="Y191" i="10"/>
  <c r="T191" i="10"/>
  <c r="Y323" i="10"/>
  <c r="R323" i="10"/>
  <c r="T323" i="10"/>
  <c r="T298" i="10"/>
  <c r="R298" i="10"/>
  <c r="Y298" i="10"/>
  <c r="Y313" i="10"/>
  <c r="R313" i="10"/>
  <c r="T313" i="10"/>
  <c r="T375" i="10"/>
  <c r="Y375" i="10"/>
  <c r="R375" i="10"/>
  <c r="T430" i="10"/>
  <c r="R430" i="10"/>
  <c r="Y430" i="10"/>
  <c r="T1512" i="10"/>
  <c r="Y1512" i="10"/>
  <c r="R1512" i="10"/>
  <c r="T868" i="10"/>
  <c r="R868" i="10"/>
  <c r="Y868" i="10"/>
  <c r="R1212" i="10"/>
  <c r="Y1212" i="10"/>
  <c r="T1212" i="10"/>
  <c r="R638" i="10"/>
  <c r="Y638" i="10"/>
  <c r="T638" i="10"/>
  <c r="T653" i="10"/>
  <c r="R653" i="10"/>
  <c r="Y653" i="10"/>
  <c r="T303" i="10"/>
  <c r="Y303" i="10"/>
  <c r="R303" i="10"/>
  <c r="T279" i="10"/>
  <c r="Y279" i="10"/>
  <c r="Y345" i="10"/>
  <c r="T345" i="10"/>
  <c r="R345" i="10"/>
  <c r="Y420" i="10"/>
  <c r="T420" i="10"/>
  <c r="R420" i="10"/>
  <c r="Y287" i="10"/>
  <c r="T287" i="10"/>
  <c r="R287" i="10"/>
  <c r="Y384" i="10"/>
  <c r="T384" i="10"/>
  <c r="R384" i="10"/>
  <c r="Y265" i="10"/>
  <c r="T265" i="10"/>
  <c r="Y291" i="10"/>
  <c r="T291" i="10"/>
  <c r="T416" i="10"/>
  <c r="Y416" i="10"/>
  <c r="R416" i="10"/>
  <c r="Y411" i="10"/>
  <c r="T411" i="10"/>
  <c r="R411" i="10"/>
  <c r="R302" i="10"/>
  <c r="T302" i="10"/>
  <c r="Y302" i="10"/>
  <c r="T560" i="10"/>
  <c r="Y560" i="10"/>
  <c r="R560" i="10"/>
  <c r="R454" i="10"/>
  <c r="T454" i="10"/>
  <c r="Y454" i="10"/>
  <c r="Y436" i="10"/>
  <c r="T436" i="10"/>
  <c r="R436" i="10"/>
  <c r="Y1465" i="10"/>
  <c r="R1465" i="10"/>
  <c r="T1465" i="10"/>
  <c r="T1192" i="10"/>
  <c r="Y1192" i="10"/>
  <c r="R1423" i="10"/>
  <c r="T1423" i="10"/>
  <c r="Y1423" i="10"/>
  <c r="T882" i="10"/>
  <c r="Y882" i="10"/>
  <c r="R882" i="10"/>
  <c r="Y988" i="10"/>
  <c r="T988" i="10"/>
  <c r="R988" i="10"/>
  <c r="R1133" i="10"/>
  <c r="T1133" i="10"/>
  <c r="Y1133" i="10"/>
  <c r="Y540" i="10"/>
  <c r="T540" i="10"/>
  <c r="R720" i="10"/>
  <c r="T720" i="10"/>
  <c r="Y720" i="10"/>
  <c r="T812" i="10"/>
  <c r="Y812" i="10"/>
  <c r="Y862" i="10"/>
  <c r="T862" i="10"/>
  <c r="R862" i="10"/>
  <c r="Y832" i="10"/>
  <c r="T832" i="10"/>
  <c r="R832" i="10"/>
  <c r="R1331" i="10"/>
  <c r="T1331" i="10"/>
  <c r="Y1331" i="10"/>
  <c r="R920" i="10"/>
  <c r="T920" i="10"/>
  <c r="Y920" i="10"/>
  <c r="Y465" i="10"/>
  <c r="T465" i="10"/>
  <c r="R465" i="10"/>
  <c r="R592" i="10"/>
  <c r="Y592" i="10"/>
  <c r="T592" i="10"/>
  <c r="Y772" i="10"/>
  <c r="T772" i="10"/>
  <c r="R772" i="10"/>
  <c r="R1398" i="10"/>
  <c r="Y1398" i="10"/>
  <c r="T1398" i="10"/>
  <c r="T510" i="10"/>
  <c r="Y510" i="10"/>
  <c r="R510" i="10"/>
  <c r="Y964" i="10"/>
  <c r="T964" i="10"/>
  <c r="R1238" i="10"/>
  <c r="Y1238" i="10"/>
  <c r="T1238" i="10"/>
  <c r="T1197" i="10"/>
  <c r="Y1197" i="10"/>
  <c r="Y1100" i="10"/>
  <c r="T1100" i="10"/>
  <c r="R1174" i="10"/>
  <c r="T1174" i="10"/>
  <c r="Y1174" i="10"/>
  <c r="R643" i="10"/>
  <c r="Y643" i="10"/>
  <c r="T643" i="10"/>
  <c r="Y766" i="10"/>
  <c r="T766" i="10"/>
  <c r="R766" i="10"/>
  <c r="R901" i="10"/>
  <c r="Y901" i="10"/>
  <c r="T901" i="10"/>
  <c r="Y1360" i="10"/>
  <c r="T1360" i="10"/>
  <c r="T469" i="10"/>
  <c r="Y469" i="10"/>
  <c r="R469" i="10"/>
  <c r="R440" i="10"/>
  <c r="Y440" i="10"/>
  <c r="T440" i="10"/>
  <c r="T1017" i="10"/>
  <c r="R1017" i="10"/>
  <c r="Y1017" i="10"/>
  <c r="R958" i="10"/>
  <c r="T958" i="10"/>
  <c r="Y958" i="10"/>
  <c r="R1311" i="10"/>
  <c r="Y1311" i="10"/>
  <c r="T1311" i="10"/>
  <c r="R665" i="10"/>
  <c r="T665" i="10"/>
  <c r="Y665" i="10"/>
  <c r="T386" i="10"/>
  <c r="Y386" i="10"/>
  <c r="R386" i="10"/>
  <c r="R338" i="10"/>
  <c r="T338" i="10"/>
  <c r="Y338" i="10"/>
  <c r="T329" i="10"/>
  <c r="Y329" i="10"/>
  <c r="R329" i="10"/>
  <c r="Y332" i="10"/>
  <c r="T332" i="10"/>
  <c r="R332" i="10"/>
  <c r="T400" i="10"/>
  <c r="Y400" i="10"/>
  <c r="R400" i="10"/>
  <c r="R288" i="10"/>
  <c r="Y288" i="10"/>
  <c r="T288" i="10"/>
  <c r="Y296" i="10"/>
  <c r="T296" i="10"/>
  <c r="R296" i="10"/>
  <c r="R263" i="10"/>
  <c r="T263" i="10"/>
  <c r="Y263" i="10"/>
  <c r="R376" i="10"/>
  <c r="T376" i="10"/>
  <c r="Y376" i="10"/>
  <c r="T392" i="10"/>
  <c r="Y392" i="10"/>
  <c r="R392" i="10"/>
  <c r="T356" i="10"/>
  <c r="Y356" i="10"/>
  <c r="R356" i="10"/>
  <c r="R369" i="10"/>
  <c r="Y369" i="10"/>
  <c r="T369" i="10"/>
  <c r="Y596" i="10"/>
  <c r="T596" i="10"/>
  <c r="T726" i="10"/>
  <c r="Y726" i="10"/>
  <c r="R726" i="10"/>
  <c r="Y1304" i="10"/>
  <c r="T1304" i="10"/>
  <c r="R1304" i="10"/>
  <c r="T804" i="10"/>
  <c r="R804" i="10"/>
  <c r="Y804" i="10"/>
  <c r="T470" i="10"/>
  <c r="Y470" i="10"/>
  <c r="R470" i="10"/>
  <c r="T974" i="10"/>
  <c r="Y974" i="10"/>
  <c r="R974" i="10"/>
  <c r="Y700" i="10"/>
  <c r="T700" i="10"/>
  <c r="R700" i="10"/>
  <c r="Y693" i="10"/>
  <c r="T693" i="10"/>
  <c r="R693" i="10"/>
  <c r="Y1449" i="10"/>
  <c r="T1449" i="10"/>
  <c r="R1449" i="10"/>
  <c r="T940" i="10"/>
  <c r="Y940" i="10"/>
  <c r="R940" i="10"/>
  <c r="R1450" i="10"/>
  <c r="T1450" i="10"/>
  <c r="Y1450" i="10"/>
  <c r="Y817" i="10"/>
  <c r="T817" i="10"/>
  <c r="R817" i="10"/>
  <c r="T486" i="10"/>
  <c r="Y486" i="10"/>
  <c r="R486" i="10"/>
  <c r="T1236" i="10"/>
  <c r="Y1236" i="10"/>
  <c r="T1504" i="10"/>
  <c r="Y1504" i="10"/>
  <c r="R1504" i="10"/>
  <c r="Y1116" i="10"/>
  <c r="R1116" i="10"/>
  <c r="T1116" i="10"/>
  <c r="Y934" i="10"/>
  <c r="T934" i="10"/>
  <c r="Y1181" i="10"/>
  <c r="T1181" i="10"/>
  <c r="R1181" i="10"/>
  <c r="T1380" i="10"/>
  <c r="Y1380" i="10"/>
  <c r="R1380" i="10"/>
  <c r="R548" i="10"/>
  <c r="T548" i="10"/>
  <c r="Y548" i="10"/>
  <c r="Y1292" i="10"/>
  <c r="T1292" i="10"/>
  <c r="R1292" i="10"/>
  <c r="Y953" i="10"/>
  <c r="T953" i="10"/>
  <c r="Y719" i="10"/>
  <c r="T719" i="10"/>
  <c r="R719" i="10"/>
  <c r="T1294" i="10"/>
  <c r="Y1294" i="10"/>
  <c r="R1294" i="10"/>
  <c r="Y956" i="10"/>
  <c r="T956" i="10"/>
  <c r="R956" i="10"/>
  <c r="R1086" i="10"/>
  <c r="Y1086" i="10"/>
  <c r="T1086" i="10"/>
  <c r="R1268" i="10"/>
  <c r="Y1268" i="10"/>
  <c r="T1268" i="10"/>
  <c r="T928" i="10"/>
  <c r="Y928" i="10"/>
  <c r="R928" i="10"/>
  <c r="Y993" i="10"/>
  <c r="T993" i="10"/>
  <c r="T1519" i="10"/>
  <c r="Y1519" i="10"/>
  <c r="R1519" i="10"/>
  <c r="T1109" i="10"/>
  <c r="Y1109" i="10"/>
  <c r="R1109" i="10"/>
  <c r="T819" i="10"/>
  <c r="Y819" i="10"/>
  <c r="R819" i="10"/>
  <c r="Y1054" i="10"/>
  <c r="T1054" i="10"/>
  <c r="R1054" i="10"/>
  <c r="R905" i="10"/>
  <c r="T905" i="10"/>
  <c r="Y905" i="10"/>
  <c r="T1085" i="10"/>
  <c r="Y1085" i="10"/>
  <c r="R1085" i="10"/>
  <c r="T1112" i="10"/>
  <c r="Y1112" i="10"/>
  <c r="Y916" i="10"/>
  <c r="T916" i="10"/>
  <c r="Y1340" i="10"/>
  <c r="T1340" i="10"/>
  <c r="Y584" i="10"/>
  <c r="T584" i="10"/>
  <c r="R584" i="10"/>
  <c r="Y1291" i="10"/>
  <c r="T1291" i="10"/>
  <c r="R1291" i="10"/>
  <c r="T830" i="10"/>
  <c r="Y830" i="10"/>
  <c r="R830" i="10"/>
  <c r="T1446" i="10"/>
  <c r="Y1446" i="10"/>
  <c r="R1446" i="10"/>
  <c r="Y980" i="10"/>
  <c r="T980" i="10"/>
  <c r="R980" i="10"/>
  <c r="Y1494" i="10"/>
  <c r="T1494" i="10"/>
  <c r="R1494" i="10"/>
  <c r="Y488" i="10"/>
  <c r="R488" i="10"/>
  <c r="T488" i="10"/>
  <c r="T1041" i="10"/>
  <c r="Y1041" i="10"/>
  <c r="R1041" i="10"/>
  <c r="T1431" i="10"/>
  <c r="R1431" i="10"/>
  <c r="Y1431" i="10"/>
  <c r="T628" i="10"/>
  <c r="Y628" i="10"/>
  <c r="R1300" i="10"/>
  <c r="T1300" i="10"/>
  <c r="Y1300" i="10"/>
  <c r="Y1310" i="10"/>
  <c r="T1310" i="10"/>
  <c r="R1310" i="10"/>
  <c r="Y1475" i="10"/>
  <c r="T1475" i="10"/>
  <c r="Y707" i="10"/>
  <c r="T707" i="10"/>
  <c r="R707" i="10"/>
  <c r="Y789" i="10"/>
  <c r="R789" i="10"/>
  <c r="T789" i="10"/>
  <c r="T1056" i="10"/>
  <c r="Y1056" i="10"/>
  <c r="Y445" i="10"/>
  <c r="T445" i="10"/>
  <c r="R445" i="10"/>
  <c r="T981" i="10"/>
  <c r="Y981" i="10"/>
  <c r="R981" i="10"/>
  <c r="T1463" i="10"/>
  <c r="Y1463" i="10"/>
  <c r="R1281" i="10"/>
  <c r="Y1281" i="10"/>
  <c r="T1281" i="10"/>
  <c r="R471" i="10"/>
  <c r="T471" i="10"/>
  <c r="Y471" i="10"/>
  <c r="T621" i="10"/>
  <c r="Y621" i="10"/>
  <c r="R438" i="10"/>
  <c r="Y438" i="10"/>
  <c r="T438" i="10"/>
  <c r="R520" i="10"/>
  <c r="T520" i="10"/>
  <c r="Y520" i="10"/>
  <c r="R1462" i="10"/>
  <c r="T1462" i="10"/>
  <c r="Y1462" i="10"/>
  <c r="Y549" i="10"/>
  <c r="T549" i="10"/>
  <c r="R549" i="10"/>
  <c r="R1125" i="10"/>
  <c r="T1125" i="10"/>
  <c r="Y1125" i="10"/>
  <c r="Y1302" i="10"/>
  <c r="T1302" i="10"/>
  <c r="R1302" i="10"/>
  <c r="T747" i="10"/>
  <c r="Y747" i="10"/>
  <c r="R747" i="10"/>
  <c r="Y1395" i="10"/>
  <c r="T1395" i="10"/>
  <c r="Y845" i="10"/>
  <c r="T845" i="10"/>
  <c r="Y1381" i="10"/>
  <c r="T1381" i="10"/>
  <c r="Y1509" i="10"/>
  <c r="T1509" i="10"/>
  <c r="R1509" i="10"/>
  <c r="R1495" i="10"/>
  <c r="T1495" i="10"/>
  <c r="Y1495" i="10"/>
  <c r="R757" i="10"/>
  <c r="T757" i="10"/>
  <c r="Y757" i="10"/>
  <c r="Y1053" i="10"/>
  <c r="R1053" i="10"/>
  <c r="T1053" i="10"/>
  <c r="Y1349" i="10"/>
  <c r="T1349" i="10"/>
  <c r="R1349" i="10"/>
  <c r="T1225" i="10"/>
  <c r="Y1225" i="10"/>
  <c r="R1225" i="10"/>
  <c r="T1338" i="10"/>
  <c r="Y1338" i="10"/>
  <c r="R1338" i="10"/>
  <c r="R923" i="10"/>
  <c r="Y923" i="10"/>
  <c r="T923" i="10"/>
  <c r="R1270" i="10"/>
  <c r="T1270" i="10"/>
  <c r="Y1270" i="10"/>
  <c r="T1328" i="10"/>
  <c r="Y1328" i="10"/>
  <c r="R1328" i="10"/>
  <c r="Y1387" i="10"/>
  <c r="T1387" i="10"/>
  <c r="R1387" i="10"/>
  <c r="Y895" i="10"/>
  <c r="T895" i="10"/>
  <c r="R895" i="10"/>
  <c r="Y574" i="10"/>
  <c r="T574" i="10"/>
  <c r="T1166" i="10"/>
  <c r="Y1166" i="10"/>
  <c r="R1166" i="10"/>
  <c r="T777" i="10"/>
  <c r="R777" i="10"/>
  <c r="Y777" i="10"/>
  <c r="T1477" i="10"/>
  <c r="Y1477" i="10"/>
  <c r="T919" i="10"/>
  <c r="Y919" i="10"/>
  <c r="R919" i="10"/>
  <c r="R1266" i="10"/>
  <c r="T1266" i="10"/>
  <c r="Y1266" i="10"/>
  <c r="R591" i="10"/>
  <c r="Y591" i="10"/>
  <c r="T591" i="10"/>
  <c r="R1303" i="10"/>
  <c r="Y1303" i="10"/>
  <c r="T1303" i="10"/>
  <c r="R1208" i="10"/>
  <c r="Y1208" i="10"/>
  <c r="T1208" i="10"/>
  <c r="R1161" i="10"/>
  <c r="Y1161" i="10"/>
  <c r="T1161" i="10"/>
  <c r="Y543" i="10"/>
  <c r="T543" i="10"/>
  <c r="R543" i="10"/>
  <c r="Y859" i="10"/>
  <c r="T859" i="10"/>
  <c r="R859" i="10"/>
  <c r="T1183" i="10"/>
  <c r="Y1183" i="10"/>
  <c r="R1183" i="10"/>
  <c r="T1521" i="10"/>
  <c r="R1521" i="10"/>
  <c r="Y1521" i="10"/>
  <c r="Y1111" i="10"/>
  <c r="T1111" i="10"/>
  <c r="R1111" i="10"/>
  <c r="Y1251" i="10"/>
  <c r="T1251" i="10"/>
  <c r="R1251" i="10"/>
  <c r="Y538" i="10"/>
  <c r="T538" i="10"/>
  <c r="T1351" i="10"/>
  <c r="Y1351" i="10"/>
  <c r="R587" i="10"/>
  <c r="Y587" i="10"/>
  <c r="T587" i="10"/>
  <c r="Y1343" i="10"/>
  <c r="T1343" i="10"/>
  <c r="R1343" i="10"/>
  <c r="R1113" i="10"/>
  <c r="T1113" i="10"/>
  <c r="Y1113" i="10"/>
  <c r="R1123" i="10"/>
  <c r="T1123" i="10"/>
  <c r="Y1123" i="10"/>
  <c r="Y1215" i="10"/>
  <c r="R1215" i="10"/>
  <c r="T1215" i="10"/>
  <c r="R1384" i="10"/>
  <c r="Y1384" i="10"/>
  <c r="T1384" i="10"/>
  <c r="T1210" i="10"/>
  <c r="Y1210" i="10"/>
  <c r="R1210" i="10"/>
  <c r="Y816" i="10"/>
  <c r="T816" i="10"/>
  <c r="R691" i="10"/>
  <c r="Y691" i="10"/>
  <c r="T691" i="10"/>
  <c r="T635" i="10"/>
  <c r="Y635" i="10"/>
  <c r="R635" i="10"/>
  <c r="Y1490" i="10"/>
  <c r="T1490" i="10"/>
  <c r="R1490" i="10"/>
  <c r="Y1114" i="10"/>
  <c r="T1114" i="10"/>
  <c r="R1114" i="10"/>
  <c r="T689" i="10"/>
  <c r="Y689" i="10"/>
  <c r="Y1193" i="10"/>
  <c r="T1193" i="10"/>
  <c r="R1193" i="10"/>
  <c r="Y1345" i="10"/>
  <c r="T1345" i="10"/>
  <c r="R922" i="10"/>
  <c r="Y922" i="10"/>
  <c r="T922" i="10"/>
  <c r="T1461" i="10"/>
  <c r="R1461" i="10"/>
  <c r="Y1461" i="10"/>
  <c r="Y1339" i="10"/>
  <c r="R1339" i="10"/>
  <c r="T1339" i="10"/>
  <c r="T1075" i="10"/>
  <c r="Y1075" i="10"/>
  <c r="R1075" i="10"/>
  <c r="T1089" i="10"/>
  <c r="R1089" i="10"/>
  <c r="Y1089" i="10"/>
  <c r="Y1508" i="10"/>
  <c r="T1508" i="10"/>
  <c r="R1508" i="10"/>
  <c r="T1312" i="10"/>
  <c r="Y1312" i="10"/>
  <c r="R1312" i="10"/>
  <c r="R1227" i="10"/>
  <c r="T1227" i="10"/>
  <c r="Y1227" i="10"/>
  <c r="Y609" i="10"/>
  <c r="T609" i="10"/>
  <c r="R609" i="10"/>
  <c r="R1435" i="10"/>
  <c r="T1435" i="10"/>
  <c r="Y1435" i="10"/>
  <c r="R1391" i="10"/>
  <c r="Y1391" i="10"/>
  <c r="T1391" i="10"/>
  <c r="T1337" i="10"/>
  <c r="Y1337" i="10"/>
  <c r="R1337" i="10"/>
  <c r="Y1353" i="10"/>
  <c r="T1353" i="10"/>
  <c r="R1353" i="10"/>
  <c r="Y858" i="10"/>
  <c r="T858" i="10"/>
  <c r="R858" i="10"/>
  <c r="T778" i="10"/>
  <c r="Y778" i="10"/>
  <c r="R778" i="10"/>
  <c r="T514" i="10"/>
  <c r="Y514" i="10"/>
  <c r="R514" i="10"/>
  <c r="R898" i="10"/>
  <c r="T898" i="10"/>
  <c r="Y898" i="10"/>
  <c r="R562" i="10"/>
  <c r="Y562" i="10"/>
  <c r="T562" i="10"/>
  <c r="R1130" i="10"/>
  <c r="T1130" i="10"/>
  <c r="Y1130" i="10"/>
  <c r="R634" i="10"/>
  <c r="Y634" i="10"/>
  <c r="T634" i="10"/>
  <c r="R1226" i="10"/>
  <c r="T1226" i="10"/>
  <c r="Y1226" i="10"/>
  <c r="Y946" i="10"/>
  <c r="T946" i="10"/>
  <c r="R946" i="10"/>
  <c r="T234" i="10"/>
  <c r="Y234" i="10"/>
  <c r="R234" i="10"/>
  <c r="T37" i="10"/>
  <c r="Y37" i="10"/>
  <c r="Y10" i="10"/>
  <c r="T10" i="10"/>
  <c r="R10" i="10"/>
  <c r="R11" i="10"/>
  <c r="T11" i="10"/>
  <c r="Y11" i="10"/>
  <c r="Y184" i="10"/>
  <c r="R184" i="10"/>
  <c r="T184" i="10"/>
  <c r="R129" i="10"/>
  <c r="T129" i="10"/>
  <c r="Y129" i="10"/>
  <c r="T46" i="10"/>
  <c r="Y46" i="10"/>
  <c r="R46" i="10"/>
  <c r="Y176" i="10"/>
  <c r="T176" i="10"/>
  <c r="R176" i="10"/>
  <c r="R148" i="10"/>
  <c r="Y148" i="10"/>
  <c r="T148" i="10"/>
  <c r="T29" i="10"/>
  <c r="Y29" i="10"/>
  <c r="R29" i="10"/>
  <c r="Y154" i="10"/>
  <c r="T154" i="10"/>
  <c r="R154" i="10"/>
  <c r="R243" i="10"/>
  <c r="T243" i="10"/>
  <c r="Y243" i="10"/>
  <c r="R239" i="10"/>
  <c r="Y239" i="10"/>
  <c r="T239" i="10"/>
  <c r="R35" i="10"/>
  <c r="T35" i="10"/>
  <c r="Y35" i="10"/>
  <c r="T172" i="10"/>
  <c r="Y172" i="10"/>
  <c r="R172" i="10"/>
  <c r="T123" i="10"/>
  <c r="Y123" i="10"/>
  <c r="R123" i="10"/>
  <c r="T218" i="10"/>
  <c r="Y218" i="10"/>
  <c r="R218" i="10"/>
  <c r="T50" i="10"/>
  <c r="Y50" i="10"/>
  <c r="R50" i="10"/>
  <c r="R175" i="10"/>
  <c r="Y175" i="10"/>
  <c r="T175" i="10"/>
  <c r="T102" i="10"/>
  <c r="Y102" i="10"/>
  <c r="R102" i="10"/>
  <c r="Y257" i="10"/>
  <c r="T257" i="10"/>
  <c r="R214" i="10"/>
  <c r="Y214" i="10"/>
  <c r="T214" i="10"/>
  <c r="Y225" i="10"/>
  <c r="T225" i="10"/>
  <c r="R225" i="10"/>
  <c r="Y197" i="10"/>
  <c r="T197" i="10"/>
  <c r="R197" i="10"/>
  <c r="R42" i="10"/>
  <c r="T42" i="10"/>
  <c r="Y42" i="10"/>
  <c r="T230" i="10"/>
  <c r="Y230" i="10"/>
  <c r="T254" i="10"/>
  <c r="Y254" i="10"/>
  <c r="R241" i="10"/>
  <c r="Y241" i="10"/>
  <c r="T241" i="10"/>
  <c r="Y166" i="10"/>
  <c r="T166" i="10"/>
  <c r="R166" i="10"/>
  <c r="T201" i="10"/>
  <c r="Y201" i="10"/>
  <c r="R201" i="10"/>
  <c r="R30" i="10"/>
  <c r="Y30" i="10"/>
  <c r="T30" i="10"/>
  <c r="T38" i="10"/>
  <c r="Y38" i="10"/>
  <c r="R133" i="10"/>
  <c r="T133" i="10"/>
  <c r="Y133" i="10"/>
  <c r="R414" i="10"/>
  <c r="T414" i="10"/>
  <c r="Y414" i="10"/>
  <c r="Y352" i="10"/>
  <c r="T352" i="10"/>
  <c r="Y395" i="10"/>
  <c r="T395" i="10"/>
  <c r="R395" i="10"/>
  <c r="Y351" i="10"/>
  <c r="T351" i="10"/>
  <c r="T317" i="10"/>
  <c r="Y317" i="10"/>
  <c r="T277" i="10"/>
  <c r="Y277" i="10"/>
  <c r="R406" i="10"/>
  <c r="T406" i="10"/>
  <c r="Y406" i="10"/>
  <c r="Y365" i="10"/>
  <c r="T365" i="10"/>
  <c r="R365" i="10"/>
  <c r="R633" i="10"/>
  <c r="Y633" i="10"/>
  <c r="T633" i="10"/>
  <c r="T1169" i="10"/>
  <c r="R1169" i="10"/>
  <c r="Y1169" i="10"/>
  <c r="R1196" i="10"/>
  <c r="Y1196" i="10"/>
  <c r="T1196" i="10"/>
  <c r="T660" i="10"/>
  <c r="Y660" i="10"/>
  <c r="Y1457" i="10"/>
  <c r="T1457" i="10"/>
  <c r="R1457" i="10"/>
  <c r="Y1441" i="10"/>
  <c r="T1441" i="10"/>
  <c r="R1441" i="10"/>
  <c r="Y489" i="10"/>
  <c r="T489" i="10"/>
  <c r="T1400" i="10"/>
  <c r="Y1400" i="10"/>
  <c r="R1400" i="10"/>
  <c r="R294" i="10"/>
  <c r="Y294" i="10"/>
  <c r="T294" i="10"/>
  <c r="R402" i="10"/>
  <c r="Y402" i="10"/>
  <c r="T402" i="10"/>
  <c r="Y353" i="10"/>
  <c r="R353" i="10"/>
  <c r="T353" i="10"/>
  <c r="Y379" i="10"/>
  <c r="T379" i="10"/>
  <c r="Y335" i="10"/>
  <c r="T335" i="10"/>
  <c r="R335" i="10"/>
  <c r="T419" i="10"/>
  <c r="Y419" i="10"/>
  <c r="R310" i="10"/>
  <c r="Y310" i="10"/>
  <c r="T310" i="10"/>
  <c r="T360" i="10"/>
  <c r="Y360" i="10"/>
  <c r="R360" i="10"/>
  <c r="R304" i="10"/>
  <c r="T304" i="10"/>
  <c r="Y304" i="10"/>
  <c r="T278" i="10"/>
  <c r="Y278" i="10"/>
  <c r="R278" i="10"/>
  <c r="Y354" i="10"/>
  <c r="T354" i="10"/>
  <c r="R354" i="10"/>
  <c r="T542" i="10"/>
  <c r="Y542" i="10"/>
  <c r="R542" i="10"/>
  <c r="T652" i="10"/>
  <c r="Y652" i="10"/>
  <c r="R652" i="10"/>
  <c r="T1333" i="10"/>
  <c r="Y1333" i="10"/>
  <c r="R1333" i="10"/>
  <c r="T664" i="10"/>
  <c r="Y664" i="10"/>
  <c r="Y884" i="10"/>
  <c r="R884" i="10"/>
  <c r="T884" i="10"/>
  <c r="Y870" i="10"/>
  <c r="R870" i="10"/>
  <c r="T870" i="10"/>
  <c r="Y476" i="10"/>
  <c r="T476" i="10"/>
  <c r="R476" i="10"/>
  <c r="T566" i="10"/>
  <c r="R566" i="10"/>
  <c r="Y566" i="10"/>
  <c r="R1220" i="10"/>
  <c r="T1220" i="10"/>
  <c r="Y1220" i="10"/>
  <c r="T1092" i="10"/>
  <c r="Y1092" i="10"/>
  <c r="R1505" i="10"/>
  <c r="Y1505" i="10"/>
  <c r="T1505" i="10"/>
  <c r="Y908" i="10"/>
  <c r="T908" i="10"/>
  <c r="R908" i="10"/>
  <c r="R1246" i="10"/>
  <c r="Y1246" i="10"/>
  <c r="T1246" i="10"/>
  <c r="R825" i="10"/>
  <c r="Y825" i="10"/>
  <c r="T825" i="10"/>
  <c r="R1005" i="10"/>
  <c r="Y1005" i="10"/>
  <c r="T1005" i="10"/>
  <c r="Y966" i="10"/>
  <c r="R966" i="10"/>
  <c r="T966" i="10"/>
  <c r="Y1069" i="10"/>
  <c r="T1069" i="10"/>
  <c r="R1069" i="10"/>
  <c r="Y1316" i="10"/>
  <c r="T1316" i="10"/>
  <c r="R1316" i="10"/>
  <c r="T1275" i="10"/>
  <c r="Y1275" i="10"/>
  <c r="R1275" i="10"/>
  <c r="T1203" i="10"/>
  <c r="Y1203" i="10"/>
  <c r="R1203" i="10"/>
  <c r="Y1404" i="10"/>
  <c r="T1404" i="10"/>
  <c r="R1404" i="10"/>
  <c r="R697" i="10"/>
  <c r="T697" i="10"/>
  <c r="Y697" i="10"/>
  <c r="T1420" i="10"/>
  <c r="Y1420" i="10"/>
  <c r="R1420" i="10"/>
  <c r="R1280" i="10"/>
  <c r="T1280" i="10"/>
  <c r="Y1280" i="10"/>
  <c r="T741" i="10"/>
  <c r="Y741" i="10"/>
  <c r="R741" i="10"/>
  <c r="R1514" i="10"/>
  <c r="Y1514" i="10"/>
  <c r="T1514" i="10"/>
  <c r="Y1510" i="10"/>
  <c r="T1510" i="10"/>
  <c r="R1510" i="10"/>
  <c r="R1470" i="10"/>
  <c r="Y1470" i="10"/>
  <c r="T1470" i="10"/>
  <c r="T1478" i="10"/>
  <c r="Y1478" i="10"/>
  <c r="R1478" i="10"/>
  <c r="T1347" i="10"/>
  <c r="Y1347" i="10"/>
  <c r="R1347" i="10"/>
  <c r="T1093" i="10"/>
  <c r="R1093" i="10"/>
  <c r="Y1093" i="10"/>
  <c r="R651" i="10"/>
  <c r="Y651" i="10"/>
  <c r="T651" i="10"/>
  <c r="T813" i="10"/>
  <c r="Y813" i="10"/>
  <c r="R813" i="10"/>
  <c r="Y1325" i="10"/>
  <c r="T1325" i="10"/>
  <c r="R1325" i="10"/>
  <c r="T1287" i="10"/>
  <c r="R1287" i="10"/>
  <c r="Y1287" i="10"/>
  <c r="Y308" i="10"/>
  <c r="T308" i="10"/>
  <c r="Y295" i="10"/>
  <c r="T295" i="10"/>
  <c r="R295" i="10"/>
  <c r="Y344" i="10"/>
  <c r="T344" i="10"/>
  <c r="R344" i="10"/>
  <c r="Y401" i="10"/>
  <c r="T401" i="10"/>
  <c r="R401" i="10"/>
  <c r="R370" i="10"/>
  <c r="Y370" i="10"/>
  <c r="T370" i="10"/>
  <c r="Y358" i="10"/>
  <c r="T358" i="10"/>
  <c r="Y428" i="10"/>
  <c r="T428" i="10"/>
  <c r="R428" i="10"/>
  <c r="R389" i="10"/>
  <c r="T389" i="10"/>
  <c r="Y389" i="10"/>
  <c r="Y410" i="10"/>
  <c r="R410" i="10"/>
  <c r="T410" i="10"/>
  <c r="Y361" i="10"/>
  <c r="T361" i="10"/>
  <c r="R361" i="10"/>
  <c r="Y300" i="10"/>
  <c r="T300" i="10"/>
  <c r="T264" i="10"/>
  <c r="Y264" i="10"/>
  <c r="R264" i="10"/>
  <c r="R334" i="10"/>
  <c r="T334" i="10"/>
  <c r="Y334" i="10"/>
  <c r="R305" i="10"/>
  <c r="Y305" i="10"/>
  <c r="T305" i="10"/>
  <c r="Y404" i="10"/>
  <c r="T404" i="10"/>
  <c r="R404" i="10"/>
  <c r="T429" i="10"/>
  <c r="Y429" i="10"/>
  <c r="R429" i="10"/>
  <c r="Y324" i="10"/>
  <c r="T324" i="10"/>
  <c r="R324" i="10"/>
  <c r="Y322" i="10"/>
  <c r="T322" i="10"/>
  <c r="R322" i="10"/>
  <c r="Y368" i="10"/>
  <c r="T368" i="10"/>
  <c r="R368" i="10"/>
  <c r="T398" i="10"/>
  <c r="Y398" i="10"/>
  <c r="R333" i="10"/>
  <c r="Y333" i="10"/>
  <c r="T333" i="10"/>
  <c r="Y388" i="10"/>
  <c r="T388" i="10"/>
  <c r="R388" i="10"/>
  <c r="Y272" i="10"/>
  <c r="T272" i="10"/>
  <c r="R272" i="10"/>
  <c r="Y268" i="10"/>
  <c r="T268" i="10"/>
  <c r="Y396" i="10"/>
  <c r="T396" i="10"/>
  <c r="R396" i="10"/>
  <c r="R394" i="10"/>
  <c r="T394" i="10"/>
  <c r="Y394" i="10"/>
  <c r="R342" i="10"/>
  <c r="T342" i="10"/>
  <c r="Y342" i="10"/>
  <c r="Y390" i="10"/>
  <c r="T390" i="10"/>
  <c r="R390" i="10"/>
  <c r="Y340" i="10"/>
  <c r="T340" i="10"/>
  <c r="R340" i="10"/>
  <c r="T281" i="10"/>
  <c r="Y281" i="10"/>
  <c r="R281" i="10"/>
  <c r="Y996" i="10"/>
  <c r="T996" i="10"/>
  <c r="T624" i="10"/>
  <c r="Y624" i="10"/>
  <c r="R624" i="10"/>
  <c r="T563" i="10"/>
  <c r="Y563" i="10"/>
  <c r="R563" i="10"/>
  <c r="R876" i="10"/>
  <c r="T876" i="10"/>
  <c r="Y876" i="10"/>
  <c r="T1366" i="10"/>
  <c r="Y1366" i="10"/>
  <c r="R1366" i="10"/>
  <c r="T696" i="10"/>
  <c r="Y696" i="10"/>
  <c r="R696" i="10"/>
  <c r="Y948" i="10"/>
  <c r="T948" i="10"/>
  <c r="R948" i="10"/>
  <c r="Y1301" i="10"/>
  <c r="T1301" i="10"/>
  <c r="R1301" i="10"/>
  <c r="T460" i="10"/>
  <c r="Y460" i="10"/>
  <c r="R460" i="10"/>
  <c r="Y1028" i="10"/>
  <c r="R1028" i="10"/>
  <c r="T1028" i="10"/>
  <c r="R437" i="10"/>
  <c r="T437" i="10"/>
  <c r="Y437" i="10"/>
  <c r="T495" i="10"/>
  <c r="Y495" i="10"/>
  <c r="R495" i="10"/>
  <c r="Y1190" i="10"/>
  <c r="T1190" i="10"/>
  <c r="R1070" i="10"/>
  <c r="T1070" i="10"/>
  <c r="Y1070" i="10"/>
  <c r="R1417" i="10"/>
  <c r="T1417" i="10"/>
  <c r="Y1417" i="10"/>
  <c r="Y1156" i="10"/>
  <c r="T1156" i="10"/>
  <c r="R1156" i="10"/>
  <c r="T998" i="10"/>
  <c r="R998" i="10"/>
  <c r="Y998" i="10"/>
  <c r="T598" i="10"/>
  <c r="Y598" i="10"/>
  <c r="R598" i="10"/>
  <c r="T790" i="10"/>
  <c r="Y790" i="10"/>
  <c r="R790" i="10"/>
  <c r="T612" i="10"/>
  <c r="Y612" i="10"/>
  <c r="R612" i="10"/>
  <c r="Y1324" i="10"/>
  <c r="T1324" i="10"/>
  <c r="T803" i="10"/>
  <c r="Y803" i="10"/>
  <c r="R803" i="10"/>
  <c r="T1480" i="10"/>
  <c r="Y1480" i="10"/>
  <c r="R1480" i="10"/>
  <c r="T1520" i="10"/>
  <c r="Y1520" i="10"/>
  <c r="R1520" i="10"/>
  <c r="Y1052" i="10"/>
  <c r="T1052" i="10"/>
  <c r="T1453" i="10"/>
  <c r="R1453" i="10"/>
  <c r="Y1453" i="10"/>
  <c r="Y1372" i="10"/>
  <c r="T1372" i="10"/>
  <c r="Y1104" i="10"/>
  <c r="T1104" i="10"/>
  <c r="R1104" i="10"/>
  <c r="Y1329" i="10"/>
  <c r="T1329" i="10"/>
  <c r="Y1464" i="10"/>
  <c r="T1464" i="10"/>
  <c r="R1464" i="10"/>
  <c r="T1261" i="10"/>
  <c r="Y1261" i="10"/>
  <c r="R1261" i="10"/>
  <c r="R1414" i="10"/>
  <c r="Y1414" i="10"/>
  <c r="T1414" i="10"/>
  <c r="Y1118" i="10"/>
  <c r="T1118" i="10"/>
  <c r="Y1497" i="10"/>
  <c r="T1497" i="10"/>
  <c r="R1497" i="10"/>
  <c r="T1149" i="10"/>
  <c r="Y1149" i="10"/>
  <c r="R1149" i="10"/>
  <c r="T1401" i="10"/>
  <c r="Y1401" i="10"/>
  <c r="R1401" i="10"/>
  <c r="Y1020" i="10"/>
  <c r="T1020" i="10"/>
  <c r="R1020" i="10"/>
  <c r="T1407" i="10"/>
  <c r="Y1407" i="10"/>
  <c r="Y616" i="10"/>
  <c r="T616" i="10"/>
  <c r="R616" i="10"/>
  <c r="Y461" i="10"/>
  <c r="T461" i="10"/>
  <c r="R461" i="10"/>
  <c r="T984" i="10"/>
  <c r="Y984" i="10"/>
  <c r="R984" i="10"/>
  <c r="R631" i="10"/>
  <c r="T631" i="10"/>
  <c r="Y631" i="10"/>
  <c r="R1012" i="10"/>
  <c r="T1012" i="10"/>
  <c r="Y1012" i="10"/>
  <c r="R534" i="10"/>
  <c r="Y534" i="10"/>
  <c r="T534" i="10"/>
  <c r="Y760" i="10"/>
  <c r="T760" i="10"/>
  <c r="R507" i="10"/>
  <c r="Y507" i="10"/>
  <c r="T507" i="10"/>
  <c r="T526" i="10"/>
  <c r="Y526" i="10"/>
  <c r="T668" i="10"/>
  <c r="Y668" i="10"/>
  <c r="R668" i="10"/>
  <c r="T1518" i="10"/>
  <c r="Y1518" i="10"/>
  <c r="R1518" i="10"/>
  <c r="T1382" i="10"/>
  <c r="Y1382" i="10"/>
  <c r="R1382" i="10"/>
  <c r="T785" i="10"/>
  <c r="Y785" i="10"/>
  <c r="R785" i="10"/>
  <c r="T899" i="10"/>
  <c r="Y899" i="10"/>
  <c r="R899" i="10"/>
  <c r="R933" i="10"/>
  <c r="Y933" i="10"/>
  <c r="T933" i="10"/>
  <c r="Y1481" i="10"/>
  <c r="T1481" i="10"/>
  <c r="Y501" i="10"/>
  <c r="T501" i="10"/>
  <c r="R501" i="10"/>
  <c r="R1013" i="10"/>
  <c r="Y1013" i="10"/>
  <c r="T1013" i="10"/>
  <c r="R558" i="10"/>
  <c r="T558" i="10"/>
  <c r="Y558" i="10"/>
  <c r="T1091" i="10"/>
  <c r="Y1091" i="10"/>
  <c r="T519" i="10"/>
  <c r="Y519" i="10"/>
  <c r="R519" i="10"/>
  <c r="Y717" i="10"/>
  <c r="R717" i="10"/>
  <c r="T717" i="10"/>
  <c r="Y1014" i="10"/>
  <c r="R1014" i="10"/>
  <c r="T1014" i="10"/>
  <c r="R568" i="10"/>
  <c r="Y568" i="10"/>
  <c r="T568" i="10"/>
  <c r="R455" i="10"/>
  <c r="Y455" i="10"/>
  <c r="T455" i="10"/>
  <c r="R701" i="10"/>
  <c r="T701" i="10"/>
  <c r="Y701" i="10"/>
  <c r="T1157" i="10"/>
  <c r="Y1157" i="10"/>
  <c r="R1157" i="10"/>
  <c r="Y768" i="10"/>
  <c r="T768" i="10"/>
  <c r="R768" i="10"/>
  <c r="T736" i="10"/>
  <c r="Y736" i="10"/>
  <c r="Y1479" i="10"/>
  <c r="T1479" i="10"/>
  <c r="Y965" i="10"/>
  <c r="T965" i="10"/>
  <c r="R965" i="10"/>
  <c r="Y630" i="10"/>
  <c r="T630" i="10"/>
  <c r="R630" i="10"/>
  <c r="Y1422" i="10"/>
  <c r="T1422" i="10"/>
  <c r="T1456" i="10"/>
  <c r="Y1456" i="10"/>
  <c r="Y773" i="10"/>
  <c r="R773" i="10"/>
  <c r="T773" i="10"/>
  <c r="R1077" i="10"/>
  <c r="Y1077" i="10"/>
  <c r="T1077" i="10"/>
  <c r="T478" i="10"/>
  <c r="R478" i="10"/>
  <c r="Y478" i="10"/>
  <c r="R499" i="10"/>
  <c r="T499" i="10"/>
  <c r="Y499" i="10"/>
  <c r="Y1354" i="10"/>
  <c r="T1354" i="10"/>
  <c r="R1354" i="10"/>
  <c r="R1513" i="10"/>
  <c r="T1513" i="10"/>
  <c r="Y1513" i="10"/>
  <c r="Y1358" i="10"/>
  <c r="T1358" i="10"/>
  <c r="R1358" i="10"/>
  <c r="T529" i="10"/>
  <c r="Y529" i="10"/>
  <c r="R529" i="10"/>
  <c r="Y1493" i="10"/>
  <c r="T1493" i="10"/>
  <c r="R1493" i="10"/>
  <c r="Y1007" i="10"/>
  <c r="T1007" i="10"/>
  <c r="R1007" i="10"/>
  <c r="R694" i="10"/>
  <c r="T694" i="10"/>
  <c r="Y694" i="10"/>
  <c r="T1182" i="10"/>
  <c r="Y1182" i="10"/>
  <c r="R1182" i="10"/>
  <c r="T1121" i="10"/>
  <c r="R1121" i="10"/>
  <c r="Y1121" i="10"/>
  <c r="R447" i="10"/>
  <c r="T447" i="10"/>
  <c r="Y447" i="10"/>
  <c r="Y1047" i="10"/>
  <c r="T1047" i="10"/>
  <c r="R1047" i="10"/>
  <c r="T555" i="10"/>
  <c r="Y555" i="10"/>
  <c r="R555" i="10"/>
  <c r="Y623" i="10"/>
  <c r="T623" i="10"/>
  <c r="R623" i="10"/>
  <c r="Y1230" i="10"/>
  <c r="T1230" i="10"/>
  <c r="Y1523" i="10"/>
  <c r="T1523" i="10"/>
  <c r="Y715" i="10"/>
  <c r="T715" i="10"/>
  <c r="R715" i="10"/>
  <c r="T695" i="10"/>
  <c r="Y695" i="10"/>
  <c r="R695" i="10"/>
  <c r="R1482" i="10"/>
  <c r="T1482" i="10"/>
  <c r="Y1482" i="10"/>
  <c r="R1199" i="10"/>
  <c r="Y1199" i="10"/>
  <c r="T1199" i="10"/>
  <c r="T451" i="10"/>
  <c r="R451" i="10"/>
  <c r="Y451" i="10"/>
  <c r="Y1159" i="10"/>
  <c r="T1159" i="10"/>
  <c r="R1159" i="10"/>
  <c r="Y569" i="10"/>
  <c r="T569" i="10"/>
  <c r="R569" i="10"/>
  <c r="Y1154" i="10"/>
  <c r="T1154" i="10"/>
  <c r="R1154" i="10"/>
  <c r="Y1500" i="10"/>
  <c r="T1500" i="10"/>
  <c r="R970" i="10"/>
  <c r="T970" i="10"/>
  <c r="Y970" i="10"/>
  <c r="Y1516" i="10"/>
  <c r="T1516" i="10"/>
  <c r="R1516" i="10"/>
  <c r="R1305" i="10"/>
  <c r="T1305" i="10"/>
  <c r="Y1305" i="10"/>
  <c r="R602" i="10"/>
  <c r="T602" i="10"/>
  <c r="Y602" i="10"/>
  <c r="T1231" i="10"/>
  <c r="Y1231" i="10"/>
  <c r="R1231" i="10"/>
  <c r="Y537" i="10"/>
  <c r="T537" i="10"/>
  <c r="R537" i="10"/>
  <c r="R1359" i="10"/>
  <c r="T1359" i="10"/>
  <c r="Y1359" i="10"/>
  <c r="R840" i="10"/>
  <c r="Y840" i="10"/>
  <c r="T840" i="10"/>
  <c r="R1019" i="10"/>
  <c r="T1019" i="10"/>
  <c r="Y1019" i="10"/>
  <c r="Y723" i="10"/>
  <c r="T723" i="10"/>
  <c r="R723" i="10"/>
  <c r="T1459" i="10"/>
  <c r="R1459" i="10"/>
  <c r="Y1459" i="10"/>
  <c r="R1202" i="10"/>
  <c r="Y1202" i="10"/>
  <c r="T1202" i="10"/>
  <c r="Y913" i="10"/>
  <c r="T913" i="10"/>
  <c r="R913" i="10"/>
  <c r="T1393" i="10"/>
  <c r="Y1393" i="10"/>
  <c r="R1393" i="10"/>
  <c r="Y939" i="10"/>
  <c r="T939" i="10"/>
  <c r="R939" i="10"/>
  <c r="Y954" i="10"/>
  <c r="T954" i="10"/>
  <c r="R954" i="10"/>
  <c r="T944" i="10"/>
  <c r="Y944" i="10"/>
  <c r="R944" i="10"/>
  <c r="T1256" i="10"/>
  <c r="R1256" i="10"/>
  <c r="Y1256" i="10"/>
  <c r="R1243" i="10"/>
  <c r="Y1243" i="10"/>
  <c r="T1243" i="10"/>
  <c r="T1467" i="10"/>
  <c r="Y1467" i="10"/>
  <c r="R1467" i="10"/>
  <c r="R576" i="10"/>
  <c r="Y576" i="10"/>
  <c r="T576" i="10"/>
  <c r="R809" i="10"/>
  <c r="T809" i="10"/>
  <c r="Y809" i="10"/>
  <c r="Y728" i="10"/>
  <c r="T728" i="10"/>
  <c r="R728" i="10"/>
  <c r="T881" i="10"/>
  <c r="Y881" i="10"/>
  <c r="Y1419" i="10"/>
  <c r="T1419" i="10"/>
  <c r="R1419" i="10"/>
  <c r="T1484" i="10"/>
  <c r="R1484" i="10"/>
  <c r="Y1484" i="10"/>
  <c r="R435" i="10"/>
  <c r="Y435" i="10"/>
  <c r="T435" i="10"/>
  <c r="R1434" i="10"/>
  <c r="T1434" i="10"/>
  <c r="Y1434" i="10"/>
  <c r="R938" i="10"/>
  <c r="Y938" i="10"/>
  <c r="T938" i="10"/>
  <c r="R802" i="10"/>
  <c r="T802" i="10"/>
  <c r="Y802" i="10"/>
  <c r="T530" i="10"/>
  <c r="Y530" i="10"/>
  <c r="T914" i="10"/>
  <c r="Y914" i="10"/>
  <c r="R586" i="10"/>
  <c r="T586" i="10"/>
  <c r="Y586" i="10"/>
  <c r="R1194" i="10"/>
  <c r="Y1194" i="10"/>
  <c r="T1194" i="10"/>
  <c r="R650" i="10"/>
  <c r="Y650" i="10"/>
  <c r="T650" i="10"/>
  <c r="T1274" i="10"/>
  <c r="R1274" i="10"/>
  <c r="Y1274" i="10"/>
  <c r="Y1042" i="10"/>
  <c r="T1042" i="10"/>
  <c r="Y111" i="10"/>
  <c r="R111" i="10"/>
  <c r="T111" i="10"/>
  <c r="T70" i="10"/>
  <c r="Y70" i="10"/>
  <c r="R70" i="10"/>
  <c r="T240" i="10"/>
  <c r="Y240" i="10"/>
  <c r="T244" i="10"/>
  <c r="Y244" i="10"/>
  <c r="Y22" i="10"/>
  <c r="T22" i="10"/>
  <c r="R22" i="10"/>
  <c r="Y211" i="10"/>
  <c r="T211" i="10"/>
  <c r="R211" i="10"/>
  <c r="T212" i="10"/>
  <c r="R212" i="10"/>
  <c r="Y212" i="10"/>
  <c r="Y187" i="10"/>
  <c r="T187" i="10"/>
  <c r="Y116" i="10"/>
  <c r="T116" i="10"/>
  <c r="R116" i="10"/>
  <c r="T203" i="10"/>
  <c r="Y203" i="10"/>
  <c r="R203" i="10"/>
  <c r="T114" i="10"/>
  <c r="Y114" i="10"/>
  <c r="R114" i="10"/>
  <c r="Y179" i="10"/>
  <c r="T179" i="10"/>
  <c r="R179" i="10"/>
  <c r="T71" i="10"/>
  <c r="Y71" i="10"/>
  <c r="R71" i="10"/>
  <c r="Y128" i="10"/>
  <c r="T128" i="10"/>
  <c r="R128" i="10"/>
  <c r="Y12" i="10"/>
  <c r="T12" i="10"/>
  <c r="R12" i="10"/>
  <c r="Y115" i="10"/>
  <c r="T115" i="10"/>
  <c r="R115" i="10"/>
  <c r="T210" i="10"/>
  <c r="Y210" i="10"/>
  <c r="T136" i="10"/>
  <c r="Y136" i="10"/>
  <c r="R136" i="10"/>
  <c r="T167" i="10"/>
  <c r="Y167" i="10"/>
  <c r="Y54" i="10"/>
  <c r="T54" i="10"/>
  <c r="R54" i="10"/>
  <c r="R209" i="10"/>
  <c r="T209" i="10"/>
  <c r="Y209" i="10"/>
  <c r="Y142" i="10"/>
  <c r="T142" i="10"/>
  <c r="R142" i="10"/>
  <c r="R161" i="10"/>
  <c r="Y161" i="10"/>
  <c r="T161" i="10"/>
  <c r="T61" i="10"/>
  <c r="Y61" i="10"/>
  <c r="R61" i="10"/>
  <c r="Y217" i="10"/>
  <c r="T217" i="10"/>
  <c r="Y158" i="10"/>
  <c r="T158" i="10"/>
  <c r="R158" i="10"/>
  <c r="T182" i="10"/>
  <c r="Y182" i="10"/>
  <c r="R182" i="10"/>
  <c r="R65" i="10"/>
  <c r="T65" i="10"/>
  <c r="Y65" i="10"/>
  <c r="Y149" i="10"/>
  <c r="R149" i="10"/>
  <c r="T149" i="10"/>
  <c r="Y56" i="10"/>
  <c r="T56" i="10"/>
  <c r="T213" i="10"/>
  <c r="Y213" i="10"/>
  <c r="R213" i="10"/>
  <c r="R221" i="10"/>
  <c r="T221" i="10"/>
  <c r="Y221" i="10"/>
  <c r="H12" i="16"/>
  <c r="H30" i="107"/>
  <c r="H30" i="104"/>
  <c r="H30" i="109"/>
  <c r="H30" i="115"/>
  <c r="H30" i="108"/>
  <c r="H30" i="106"/>
  <c r="H30" i="114"/>
  <c r="H30" i="103"/>
  <c r="H30" i="111"/>
  <c r="H30" i="116"/>
  <c r="H30" i="110"/>
  <c r="H30" i="113"/>
  <c r="H30" i="105"/>
  <c r="H30" i="112"/>
  <c r="G12" i="16"/>
  <c r="G30" i="105"/>
  <c r="G30" i="106"/>
  <c r="G30" i="111"/>
  <c r="G30" i="112"/>
  <c r="G30" i="107"/>
  <c r="G30" i="114"/>
  <c r="G30" i="113"/>
  <c r="G30" i="104"/>
  <c r="G30" i="115"/>
  <c r="G30" i="108"/>
  <c r="G30" i="116"/>
  <c r="G30" i="110"/>
  <c r="G30" i="109"/>
  <c r="G30" i="103"/>
  <c r="E12" i="16"/>
  <c r="E30" i="104"/>
  <c r="E30" i="103"/>
  <c r="E30" i="111"/>
  <c r="E30" i="114"/>
  <c r="E30" i="115"/>
  <c r="E30" i="107"/>
  <c r="E30" i="113"/>
  <c r="E30" i="108"/>
  <c r="E30" i="110"/>
  <c r="E30" i="112"/>
  <c r="E30" i="109"/>
  <c r="E30" i="116"/>
  <c r="E30" i="105"/>
  <c r="E30" i="106"/>
  <c r="AA1366" i="10" l="1"/>
  <c r="V1256" i="10"/>
  <c r="AA1156" i="10"/>
  <c r="V1014" i="10"/>
  <c r="V1202" i="10"/>
  <c r="AA1275" i="10"/>
  <c r="AA344" i="10"/>
  <c r="AB344" i="10" s="1"/>
  <c r="V939" i="10"/>
  <c r="V1196" i="10"/>
  <c r="U1045" i="10"/>
  <c r="Z1045" i="10"/>
  <c r="R1045" i="10"/>
  <c r="AA845" i="10"/>
  <c r="AA1426" i="10"/>
  <c r="V795" i="10"/>
  <c r="V1395" i="10"/>
  <c r="V1045" i="10"/>
  <c r="AA1138" i="10"/>
  <c r="Z349" i="10"/>
  <c r="AA349" i="10" s="1"/>
  <c r="U349" i="10"/>
  <c r="R349" i="10"/>
  <c r="Z350" i="10"/>
  <c r="U350" i="10"/>
  <c r="Z283" i="10"/>
  <c r="U283" i="10"/>
  <c r="R283" i="10"/>
  <c r="U816" i="10"/>
  <c r="V816" i="10" s="1"/>
  <c r="Z816" i="10"/>
  <c r="Z660" i="10"/>
  <c r="U660" i="10"/>
  <c r="U1024" i="10"/>
  <c r="Z1024" i="10"/>
  <c r="R1024" i="10"/>
  <c r="U1091" i="10"/>
  <c r="Z1091" i="10"/>
  <c r="AA1091" i="10" s="1"/>
  <c r="Z1406" i="10"/>
  <c r="U1406" i="10"/>
  <c r="Z953" i="10"/>
  <c r="U953" i="10"/>
  <c r="Z952" i="10"/>
  <c r="U952" i="10"/>
  <c r="V952" i="10" s="1"/>
  <c r="R952" i="10"/>
  <c r="Z768" i="10"/>
  <c r="AA768" i="10" s="1"/>
  <c r="U768" i="10"/>
  <c r="U867" i="10"/>
  <c r="Z867" i="10"/>
  <c r="R867" i="10"/>
  <c r="U463" i="10"/>
  <c r="Z463" i="10"/>
  <c r="AA463" i="10" s="1"/>
  <c r="U710" i="10"/>
  <c r="Z710" i="10"/>
  <c r="AA710" i="10" s="1"/>
  <c r="Z1198" i="10"/>
  <c r="U1198" i="10"/>
  <c r="V1198" i="10" s="1"/>
  <c r="U1468" i="10"/>
  <c r="Z1468" i="10"/>
  <c r="R1468" i="10"/>
  <c r="Z1454" i="10"/>
  <c r="U1454" i="10"/>
  <c r="Z1360" i="10"/>
  <c r="AA1360" i="10" s="1"/>
  <c r="U1360" i="10"/>
  <c r="Z1315" i="10"/>
  <c r="U1315" i="10"/>
  <c r="R1315" i="10"/>
  <c r="U985" i="10"/>
  <c r="Z985" i="10"/>
  <c r="AA985" i="10" s="1"/>
  <c r="Z1375" i="10"/>
  <c r="U1375" i="10"/>
  <c r="V1375" i="10" s="1"/>
  <c r="Z1336" i="10"/>
  <c r="U1336" i="10"/>
  <c r="V1336" i="10" s="1"/>
  <c r="U753" i="10"/>
  <c r="Z753" i="10"/>
  <c r="U1322" i="10"/>
  <c r="Z1322" i="10"/>
  <c r="R1322" i="10"/>
  <c r="U1018" i="10"/>
  <c r="V1018" i="10" s="1"/>
  <c r="Z1018" i="10"/>
  <c r="AA1018" i="10" s="1"/>
  <c r="R1018" i="10"/>
  <c r="U578" i="10"/>
  <c r="Z578" i="10"/>
  <c r="AA578" i="10" s="1"/>
  <c r="R578" i="10"/>
  <c r="U1042" i="10"/>
  <c r="Z1042" i="10"/>
  <c r="AA1042" i="10" s="1"/>
  <c r="Z786" i="10"/>
  <c r="AA786" i="10" s="1"/>
  <c r="U786" i="10"/>
  <c r="R786" i="10"/>
  <c r="Z244" i="10"/>
  <c r="U244" i="10"/>
  <c r="Z122" i="10"/>
  <c r="U122" i="10"/>
  <c r="R122" i="10"/>
  <c r="Z37" i="10"/>
  <c r="AA37" i="10" s="1"/>
  <c r="AB37" i="10" s="1"/>
  <c r="U37" i="10"/>
  <c r="Z254" i="10"/>
  <c r="U254" i="10"/>
  <c r="AA1497" i="10"/>
  <c r="AA1395" i="10"/>
  <c r="AA1151" i="10"/>
  <c r="Z307" i="10"/>
  <c r="U307" i="10"/>
  <c r="V307" i="10" s="1"/>
  <c r="W307" i="10" s="1"/>
  <c r="AC307" i="10" s="1"/>
  <c r="R307" i="10"/>
  <c r="U308" i="10"/>
  <c r="Z308" i="10"/>
  <c r="Z379" i="10"/>
  <c r="U379" i="10"/>
  <c r="U398" i="10"/>
  <c r="Z398" i="10"/>
  <c r="Z348" i="10"/>
  <c r="AA348" i="10" s="1"/>
  <c r="AB348" i="10" s="1"/>
  <c r="U348" i="10"/>
  <c r="V348" i="10" s="1"/>
  <c r="W348" i="10" s="1"/>
  <c r="U407" i="10"/>
  <c r="V407" i="10" s="1"/>
  <c r="W407" i="10" s="1"/>
  <c r="AC407" i="10" s="1"/>
  <c r="Z407" i="10"/>
  <c r="AA407" i="10" s="1"/>
  <c r="AB407" i="10" s="1"/>
  <c r="Z385" i="10"/>
  <c r="AA385" i="10" s="1"/>
  <c r="U385" i="10"/>
  <c r="V385" i="10" s="1"/>
  <c r="Z277" i="10"/>
  <c r="AA277" i="10" s="1"/>
  <c r="AB277" i="10" s="1"/>
  <c r="U277" i="10"/>
  <c r="Z399" i="10"/>
  <c r="AA399" i="10" s="1"/>
  <c r="AB399" i="10" s="1"/>
  <c r="AC399" i="10" s="1"/>
  <c r="U399" i="10"/>
  <c r="Z351" i="10"/>
  <c r="AA351" i="10" s="1"/>
  <c r="AB351" i="10" s="1"/>
  <c r="U351" i="10"/>
  <c r="U352" i="10"/>
  <c r="V352" i="10" s="1"/>
  <c r="Z352" i="10"/>
  <c r="AA352" i="10" s="1"/>
  <c r="Z291" i="10"/>
  <c r="U291" i="10"/>
  <c r="U337" i="10"/>
  <c r="V337" i="10" s="1"/>
  <c r="W337" i="10" s="1"/>
  <c r="AC337" i="10" s="1"/>
  <c r="Z337" i="10"/>
  <c r="R337" i="10"/>
  <c r="Z374" i="10"/>
  <c r="U374" i="10"/>
  <c r="R374" i="10"/>
  <c r="Z924" i="10"/>
  <c r="AA924" i="10" s="1"/>
  <c r="U924" i="10"/>
  <c r="V924" i="10" s="1"/>
  <c r="U1144" i="10"/>
  <c r="V1144" i="10" s="1"/>
  <c r="Z1144" i="10"/>
  <c r="Z557" i="10"/>
  <c r="U557" i="10"/>
  <c r="Z1188" i="10"/>
  <c r="U1188" i="10"/>
  <c r="Z688" i="10"/>
  <c r="AA688" i="10" s="1"/>
  <c r="U688" i="10"/>
  <c r="U1307" i="10"/>
  <c r="Z1307" i="10"/>
  <c r="R1307" i="10"/>
  <c r="U596" i="10"/>
  <c r="V596" i="10" s="1"/>
  <c r="Z596" i="10"/>
  <c r="Z1028" i="10"/>
  <c r="AA1028" i="10" s="1"/>
  <c r="U1028" i="10"/>
  <c r="V1028" i="10" s="1"/>
  <c r="U1329" i="10"/>
  <c r="V1329" i="10" s="1"/>
  <c r="Z1329" i="10"/>
  <c r="AA1329" i="10" s="1"/>
  <c r="Z900" i="10"/>
  <c r="U900" i="10"/>
  <c r="U844" i="10"/>
  <c r="V844" i="10" s="1"/>
  <c r="Z844" i="10"/>
  <c r="R844" i="10"/>
  <c r="U1396" i="10"/>
  <c r="Z1396" i="10"/>
  <c r="Z749" i="10"/>
  <c r="U749" i="10"/>
  <c r="U948" i="10"/>
  <c r="Z948" i="10"/>
  <c r="Z662" i="10"/>
  <c r="AA662" i="10" s="1"/>
  <c r="U662" i="10"/>
  <c r="Z606" i="10"/>
  <c r="U606" i="10"/>
  <c r="U1440" i="10"/>
  <c r="V1440" i="10" s="1"/>
  <c r="Z1440" i="10"/>
  <c r="U1475" i="10"/>
  <c r="Z1475" i="10"/>
  <c r="U1352" i="10"/>
  <c r="Z1352" i="10"/>
  <c r="AA1352" i="10" s="1"/>
  <c r="U1092" i="10"/>
  <c r="V1092" i="10" s="1"/>
  <c r="Z1092" i="10"/>
  <c r="AA1092" i="10" s="1"/>
  <c r="U1206" i="10"/>
  <c r="V1206" i="10" s="1"/>
  <c r="Z1206" i="10"/>
  <c r="R1206" i="10"/>
  <c r="Z781" i="10"/>
  <c r="U781" i="10"/>
  <c r="R781" i="10"/>
  <c r="Z966" i="10"/>
  <c r="U966" i="10"/>
  <c r="V966" i="10" s="1"/>
  <c r="U1192" i="10"/>
  <c r="V1192" i="10" s="1"/>
  <c r="Z1192" i="10"/>
  <c r="AA1192" i="10" s="1"/>
  <c r="Z669" i="10"/>
  <c r="U669" i="10"/>
  <c r="R669" i="10"/>
  <c r="U1523" i="10"/>
  <c r="V1523" i="10" s="1"/>
  <c r="Z1523" i="10"/>
  <c r="Z784" i="10"/>
  <c r="U784" i="10"/>
  <c r="R784" i="10"/>
  <c r="Z459" i="10"/>
  <c r="U459" i="10"/>
  <c r="V459" i="10" s="1"/>
  <c r="Z830" i="10"/>
  <c r="U830" i="10"/>
  <c r="Z1257" i="10"/>
  <c r="U1257" i="10"/>
  <c r="R1257" i="10"/>
  <c r="Z1236" i="10"/>
  <c r="U1236" i="10"/>
  <c r="Z1278" i="10"/>
  <c r="U1278" i="10"/>
  <c r="U1177" i="10"/>
  <c r="Z1177" i="10"/>
  <c r="R1177" i="10"/>
  <c r="Z1117" i="10"/>
  <c r="AA1117" i="10" s="1"/>
  <c r="U1117" i="10"/>
  <c r="V1117" i="10" s="1"/>
  <c r="U1207" i="10"/>
  <c r="Z1207" i="10"/>
  <c r="R1207" i="10"/>
  <c r="U916" i="10"/>
  <c r="Z916" i="10"/>
  <c r="AA916" i="10" s="1"/>
  <c r="Z1340" i="10"/>
  <c r="U1340" i="10"/>
  <c r="V1340" i="10" s="1"/>
  <c r="U1398" i="10"/>
  <c r="Z1398" i="10"/>
  <c r="U993" i="10"/>
  <c r="Z993" i="10"/>
  <c r="Z909" i="10"/>
  <c r="U909" i="10"/>
  <c r="R909" i="10"/>
  <c r="R1155" i="10"/>
  <c r="U1155" i="10"/>
  <c r="Z1155" i="10"/>
  <c r="Z852" i="10"/>
  <c r="U852" i="10"/>
  <c r="R852" i="10"/>
  <c r="U1439" i="10"/>
  <c r="Z1439" i="10"/>
  <c r="Z1118" i="10"/>
  <c r="AA1118" i="10" s="1"/>
  <c r="U1118" i="10"/>
  <c r="V1118" i="10" s="1"/>
  <c r="U1064" i="10"/>
  <c r="V1064" i="10" s="1"/>
  <c r="Z1064" i="10"/>
  <c r="R1064" i="10"/>
  <c r="U813" i="10"/>
  <c r="Z813" i="10"/>
  <c r="Z752" i="10"/>
  <c r="U752" i="10"/>
  <c r="V752" i="10" s="1"/>
  <c r="R752" i="10"/>
  <c r="U605" i="10"/>
  <c r="Z605" i="10"/>
  <c r="R605" i="10"/>
  <c r="Z1245" i="10"/>
  <c r="U1245" i="10"/>
  <c r="R1245" i="10"/>
  <c r="U1000" i="10"/>
  <c r="V1000" i="10" s="1"/>
  <c r="Z1000" i="10"/>
  <c r="U453" i="10"/>
  <c r="Z453" i="10"/>
  <c r="R453" i="10"/>
  <c r="U869" i="10"/>
  <c r="Z869" i="10"/>
  <c r="R869" i="10"/>
  <c r="Z1221" i="10"/>
  <c r="AA1221" i="10" s="1"/>
  <c r="U1221" i="10"/>
  <c r="R1221" i="10"/>
  <c r="U766" i="10"/>
  <c r="Z766" i="10"/>
  <c r="AA766" i="10" s="1"/>
  <c r="U1477" i="10"/>
  <c r="Z1477" i="10"/>
  <c r="AA1477" i="10" s="1"/>
  <c r="U873" i="10"/>
  <c r="Z873" i="10"/>
  <c r="AA873" i="10" s="1"/>
  <c r="R873" i="10"/>
  <c r="Z941" i="10"/>
  <c r="AA941" i="10" s="1"/>
  <c r="U941" i="10"/>
  <c r="R941" i="10"/>
  <c r="Z814" i="10"/>
  <c r="AA814" i="10" s="1"/>
  <c r="U814" i="10"/>
  <c r="R814" i="10"/>
  <c r="Z1033" i="10"/>
  <c r="AA1033" i="10" s="1"/>
  <c r="U1033" i="10"/>
  <c r="Z527" i="10"/>
  <c r="AA527" i="10" s="1"/>
  <c r="U527" i="10"/>
  <c r="V527" i="10" s="1"/>
  <c r="Z461" i="10"/>
  <c r="AA461" i="10" s="1"/>
  <c r="U461" i="10"/>
  <c r="V461" i="10" s="1"/>
  <c r="Z805" i="10"/>
  <c r="AA805" i="10" s="1"/>
  <c r="U805" i="10"/>
  <c r="U1197" i="10"/>
  <c r="V1197" i="10" s="1"/>
  <c r="Z1197" i="10"/>
  <c r="Z750" i="10"/>
  <c r="U750" i="10"/>
  <c r="R750" i="10"/>
  <c r="Z1176" i="10"/>
  <c r="U1176" i="10"/>
  <c r="R1176" i="10"/>
  <c r="Z619" i="10"/>
  <c r="AA619" i="10" s="1"/>
  <c r="U619" i="10"/>
  <c r="U1464" i="10"/>
  <c r="Z1464" i="10"/>
  <c r="Z1381" i="10"/>
  <c r="AA1381" i="10" s="1"/>
  <c r="U1381" i="10"/>
  <c r="Z1390" i="10"/>
  <c r="U1390" i="10"/>
  <c r="V1390" i="10" s="1"/>
  <c r="R1390" i="10"/>
  <c r="U699" i="10"/>
  <c r="Z699" i="10"/>
  <c r="R699" i="10"/>
  <c r="Z727" i="10"/>
  <c r="U727" i="10"/>
  <c r="Z791" i="10"/>
  <c r="U791" i="10"/>
  <c r="Z1046" i="10"/>
  <c r="AA1046" i="10" s="1"/>
  <c r="U1046" i="10"/>
  <c r="U777" i="10"/>
  <c r="Z777" i="10"/>
  <c r="Z735" i="10"/>
  <c r="U735" i="10"/>
  <c r="R735" i="10"/>
  <c r="U1267" i="10"/>
  <c r="Z1267" i="10"/>
  <c r="AA1267" i="10" s="1"/>
  <c r="R1267" i="10"/>
  <c r="U462" i="10"/>
  <c r="Z462" i="10"/>
  <c r="R462" i="10"/>
  <c r="U1056" i="10"/>
  <c r="Z1056" i="10"/>
  <c r="U651" i="10"/>
  <c r="V651" i="10" s="1"/>
  <c r="Z651" i="10"/>
  <c r="AA651" i="10" s="1"/>
  <c r="Z1414" i="10"/>
  <c r="U1414" i="10"/>
  <c r="U823" i="10"/>
  <c r="Z823" i="10"/>
  <c r="U915" i="10"/>
  <c r="Z915" i="10"/>
  <c r="U1249" i="10"/>
  <c r="Z1249" i="10"/>
  <c r="AA1249" i="10" s="1"/>
  <c r="R1249" i="10"/>
  <c r="R544" i="10"/>
  <c r="Z544" i="10"/>
  <c r="U544" i="10"/>
  <c r="V544" i="10" s="1"/>
  <c r="Z457" i="10"/>
  <c r="U457" i="10"/>
  <c r="R457" i="10"/>
  <c r="U937" i="10"/>
  <c r="V937" i="10" s="1"/>
  <c r="Z937" i="10"/>
  <c r="R937" i="10"/>
  <c r="U591" i="10"/>
  <c r="Z591" i="10"/>
  <c r="U1183" i="10"/>
  <c r="Z1183" i="10"/>
  <c r="U1231" i="10"/>
  <c r="Z1231" i="10"/>
  <c r="AA1231" i="10" s="1"/>
  <c r="U833" i="10"/>
  <c r="Z833" i="10"/>
  <c r="R833" i="10"/>
  <c r="Z983" i="10"/>
  <c r="U983" i="10"/>
  <c r="U1442" i="10"/>
  <c r="Z1442" i="10"/>
  <c r="R1442" i="10"/>
  <c r="Z1370" i="10"/>
  <c r="U1370" i="10"/>
  <c r="U1223" i="10"/>
  <c r="V1223" i="10" s="1"/>
  <c r="Z1223" i="10"/>
  <c r="U731" i="10"/>
  <c r="Z731" i="10"/>
  <c r="AA731" i="10" s="1"/>
  <c r="U847" i="10"/>
  <c r="Z847" i="10"/>
  <c r="AA847" i="10" s="1"/>
  <c r="U864" i="10"/>
  <c r="Z864" i="10"/>
  <c r="U1055" i="10"/>
  <c r="Z1055" i="10"/>
  <c r="R1055" i="10"/>
  <c r="Z849" i="10"/>
  <c r="U849" i="10"/>
  <c r="R849" i="10"/>
  <c r="U1391" i="10"/>
  <c r="Z1391" i="10"/>
  <c r="U1217" i="10"/>
  <c r="V1217" i="10" s="1"/>
  <c r="Z1217" i="10"/>
  <c r="AA1217" i="10" s="1"/>
  <c r="R1217" i="10"/>
  <c r="U505" i="10"/>
  <c r="Z505" i="10"/>
  <c r="AA505" i="10" s="1"/>
  <c r="R505" i="10"/>
  <c r="U1017" i="10"/>
  <c r="Z1017" i="10"/>
  <c r="U472" i="10"/>
  <c r="Z472" i="10"/>
  <c r="R472" i="10"/>
  <c r="Z1483" i="10"/>
  <c r="AA1483" i="10" s="1"/>
  <c r="U1483" i="10"/>
  <c r="V1483" i="10" s="1"/>
  <c r="R1483" i="10"/>
  <c r="Z1256" i="10"/>
  <c r="U1256" i="10"/>
  <c r="Z1123" i="10"/>
  <c r="U1123" i="10"/>
  <c r="Z866" i="10"/>
  <c r="AA866" i="10" s="1"/>
  <c r="U866" i="10"/>
  <c r="V866" i="10" s="1"/>
  <c r="U712" i="10"/>
  <c r="Z712" i="10"/>
  <c r="AA712" i="10" s="1"/>
  <c r="R712" i="10"/>
  <c r="U793" i="10"/>
  <c r="Z793" i="10"/>
  <c r="AA793" i="10" s="1"/>
  <c r="Z1201" i="10"/>
  <c r="AA1201" i="10" s="1"/>
  <c r="U1201" i="10"/>
  <c r="V1201" i="10" s="1"/>
  <c r="Z762" i="10"/>
  <c r="U762" i="10"/>
  <c r="R762" i="10"/>
  <c r="U1399" i="10"/>
  <c r="Z1399" i="10"/>
  <c r="AA1399" i="10" s="1"/>
  <c r="R1399" i="10"/>
  <c r="Z611" i="10"/>
  <c r="U611" i="10"/>
  <c r="U921" i="10"/>
  <c r="Z921" i="10"/>
  <c r="R921" i="10"/>
  <c r="Z761" i="10"/>
  <c r="U761" i="10"/>
  <c r="R761" i="10"/>
  <c r="U1066" i="10"/>
  <c r="Z1066" i="10"/>
  <c r="R1066" i="10"/>
  <c r="Z1312" i="10"/>
  <c r="U1312" i="10"/>
  <c r="V1312" i="10" s="1"/>
  <c r="U827" i="10"/>
  <c r="Z827" i="10"/>
  <c r="R827" i="10"/>
  <c r="Z1513" i="10"/>
  <c r="U1513" i="10"/>
  <c r="U1130" i="10"/>
  <c r="Z1130" i="10"/>
  <c r="U626" i="10"/>
  <c r="V626" i="10" s="1"/>
  <c r="Z626" i="10"/>
  <c r="R626" i="10"/>
  <c r="U1074" i="10"/>
  <c r="Z1074" i="10"/>
  <c r="Z602" i="10"/>
  <c r="AA602" i="10" s="1"/>
  <c r="U602" i="10"/>
  <c r="V602" i="10" s="1"/>
  <c r="U1106" i="10"/>
  <c r="Z1106" i="10"/>
  <c r="AA1106" i="10" s="1"/>
  <c r="Z554" i="10"/>
  <c r="U554" i="10"/>
  <c r="R554" i="10"/>
  <c r="Z922" i="10"/>
  <c r="U922" i="10"/>
  <c r="Z562" i="10"/>
  <c r="U562" i="10"/>
  <c r="R914" i="10"/>
  <c r="U914" i="10"/>
  <c r="V914" i="10" s="1"/>
  <c r="Z914" i="10"/>
  <c r="Z642" i="10"/>
  <c r="U642" i="10"/>
  <c r="R642" i="10"/>
  <c r="Z1002" i="10"/>
  <c r="U1002" i="10"/>
  <c r="U218" i="10"/>
  <c r="V218" i="10" s="1"/>
  <c r="W218" i="10" s="1"/>
  <c r="AC218" i="10" s="1"/>
  <c r="Z218" i="10"/>
  <c r="Z48" i="10"/>
  <c r="U48" i="10"/>
  <c r="U18" i="10"/>
  <c r="Z18" i="10"/>
  <c r="U177" i="10"/>
  <c r="Z177" i="10"/>
  <c r="R177" i="10"/>
  <c r="Z41" i="10"/>
  <c r="U41" i="10"/>
  <c r="R41" i="10"/>
  <c r="U121" i="10"/>
  <c r="Z121" i="10"/>
  <c r="R121" i="10"/>
  <c r="Z35" i="10"/>
  <c r="U35" i="10"/>
  <c r="V35" i="10" s="1"/>
  <c r="W35" i="10" s="1"/>
  <c r="AC35" i="10" s="1"/>
  <c r="U72" i="10"/>
  <c r="Z72" i="10"/>
  <c r="Z15" i="10"/>
  <c r="AA15" i="10" s="1"/>
  <c r="AB15" i="10" s="1"/>
  <c r="U15" i="10"/>
  <c r="V15" i="10" s="1"/>
  <c r="W15" i="10" s="1"/>
  <c r="AC15" i="10" s="1"/>
  <c r="R155" i="10"/>
  <c r="U155" i="10"/>
  <c r="Z155" i="10"/>
  <c r="Z178" i="10"/>
  <c r="AA178" i="10" s="1"/>
  <c r="AB178" i="10" s="1"/>
  <c r="U178" i="10"/>
  <c r="R178" i="10"/>
  <c r="Z174" i="10"/>
  <c r="U174" i="10"/>
  <c r="Z203" i="10"/>
  <c r="U203" i="10"/>
  <c r="U68" i="10"/>
  <c r="Z68" i="10"/>
  <c r="AA68" i="10" s="1"/>
  <c r="AB68" i="10" s="1"/>
  <c r="R68" i="10"/>
  <c r="Z234" i="10"/>
  <c r="U234" i="10"/>
  <c r="U196" i="10"/>
  <c r="Z196" i="10"/>
  <c r="Z128" i="10"/>
  <c r="AA128" i="10" s="1"/>
  <c r="AB128" i="10" s="1"/>
  <c r="U128" i="10"/>
  <c r="Z138" i="10"/>
  <c r="AA138" i="10" s="1"/>
  <c r="AB138" i="10" s="1"/>
  <c r="U138" i="10"/>
  <c r="V138" i="10" s="1"/>
  <c r="W138" i="10" s="1"/>
  <c r="Z191" i="10"/>
  <c r="U191" i="10"/>
  <c r="U22" i="10"/>
  <c r="V22" i="10" s="1"/>
  <c r="W22" i="10" s="1"/>
  <c r="Z22" i="10"/>
  <c r="AA22" i="10" s="1"/>
  <c r="AB22" i="10" s="1"/>
  <c r="Z175" i="10"/>
  <c r="U175" i="10"/>
  <c r="U94" i="10"/>
  <c r="V94" i="10" s="1"/>
  <c r="W94" i="10" s="1"/>
  <c r="AC94" i="10" s="1"/>
  <c r="Z94" i="10"/>
  <c r="U241" i="10"/>
  <c r="Z241" i="10"/>
  <c r="Z79" i="10"/>
  <c r="U79" i="10"/>
  <c r="U117" i="10"/>
  <c r="Z117" i="10"/>
  <c r="R117" i="10"/>
  <c r="U247" i="10"/>
  <c r="Z247" i="10"/>
  <c r="U190" i="10"/>
  <c r="Z190" i="10"/>
  <c r="R190" i="10"/>
  <c r="Z150" i="10"/>
  <c r="U150" i="10"/>
  <c r="R150" i="10"/>
  <c r="U183" i="10"/>
  <c r="Z183" i="10"/>
  <c r="R183" i="10"/>
  <c r="Z198" i="10"/>
  <c r="U198" i="10"/>
  <c r="R198" i="10"/>
  <c r="Z65" i="10"/>
  <c r="U65" i="10"/>
  <c r="V65" i="10" s="1"/>
  <c r="W65" i="10" s="1"/>
  <c r="AC65" i="10" s="1"/>
  <c r="U222" i="10"/>
  <c r="Z222" i="10"/>
  <c r="V833" i="10"/>
  <c r="V500" i="10"/>
  <c r="AA117" i="10"/>
  <c r="AB117" i="10" s="1"/>
  <c r="R1074" i="10"/>
  <c r="R1201" i="10"/>
  <c r="AA85" i="10"/>
  <c r="AB85" i="10" s="1"/>
  <c r="AC85" i="10" s="1"/>
  <c r="AA241" i="10"/>
  <c r="AB241" i="10" s="1"/>
  <c r="AC241" i="10" s="1"/>
  <c r="AA288" i="10"/>
  <c r="AB288" i="10" s="1"/>
  <c r="V805" i="10"/>
  <c r="AA1523" i="10"/>
  <c r="V1456" i="10"/>
  <c r="AA35" i="10"/>
  <c r="V634" i="10"/>
  <c r="V777" i="10"/>
  <c r="V118" i="10"/>
  <c r="V704" i="10"/>
  <c r="Z431" i="10"/>
  <c r="U431" i="10"/>
  <c r="R431" i="10"/>
  <c r="U358" i="10"/>
  <c r="Z358" i="10"/>
  <c r="U371" i="10"/>
  <c r="V371" i="10" s="1"/>
  <c r="Z371" i="10"/>
  <c r="R371" i="10"/>
  <c r="Z1174" i="10"/>
  <c r="U1174" i="10"/>
  <c r="U540" i="10"/>
  <c r="Z540" i="10"/>
  <c r="U806" i="10"/>
  <c r="Z806" i="10"/>
  <c r="AA806" i="10" s="1"/>
  <c r="R806" i="10"/>
  <c r="Z1494" i="10"/>
  <c r="U1494" i="10"/>
  <c r="U223" i="10"/>
  <c r="Z223" i="10"/>
  <c r="V1026" i="10"/>
  <c r="V18" i="10"/>
  <c r="W18" i="10" s="1"/>
  <c r="V753" i="10"/>
  <c r="U376" i="10"/>
  <c r="Z376" i="10"/>
  <c r="AA376" i="10" s="1"/>
  <c r="AB376" i="10" s="1"/>
  <c r="R336" i="10"/>
  <c r="Z336" i="10"/>
  <c r="AA336" i="10" s="1"/>
  <c r="U336" i="10"/>
  <c r="V336" i="10" s="1"/>
  <c r="W336" i="10" s="1"/>
  <c r="AC336" i="10" s="1"/>
  <c r="U836" i="10"/>
  <c r="Z836" i="10"/>
  <c r="R836" i="10"/>
  <c r="AA65" i="10"/>
  <c r="AB65" i="10" s="1"/>
  <c r="R244" i="10"/>
  <c r="V802" i="10"/>
  <c r="V537" i="10"/>
  <c r="V1358" i="10"/>
  <c r="R1091" i="10"/>
  <c r="V534" i="10"/>
  <c r="R1118" i="10"/>
  <c r="AA998" i="10"/>
  <c r="AA948" i="10"/>
  <c r="R398" i="10"/>
  <c r="V1316" i="10"/>
  <c r="AA365" i="10"/>
  <c r="V254" i="10"/>
  <c r="AA175" i="10"/>
  <c r="AB175" i="10" s="1"/>
  <c r="V898" i="10"/>
  <c r="AA922" i="10"/>
  <c r="AA816" i="10"/>
  <c r="AA1351" i="10"/>
  <c r="V1183" i="10"/>
  <c r="V591" i="10"/>
  <c r="V1225" i="10"/>
  <c r="R1381" i="10"/>
  <c r="AA1056" i="10"/>
  <c r="AA1494" i="10"/>
  <c r="AA830" i="10"/>
  <c r="V953" i="10"/>
  <c r="R1236" i="10"/>
  <c r="AA817" i="10"/>
  <c r="AA596" i="10"/>
  <c r="V1360" i="10"/>
  <c r="AA465" i="10"/>
  <c r="AA298" i="10"/>
  <c r="AB298" i="10" s="1"/>
  <c r="V675" i="10"/>
  <c r="AA121" i="10"/>
  <c r="AB121" i="10" s="1"/>
  <c r="R1370" i="10"/>
  <c r="AA889" i="10"/>
  <c r="R864" i="10"/>
  <c r="R710" i="10"/>
  <c r="AA1454" i="10"/>
  <c r="V662" i="10"/>
  <c r="R1352" i="10"/>
  <c r="AA1228" i="10"/>
  <c r="R1278" i="10"/>
  <c r="AA309" i="10"/>
  <c r="AB309" i="10" s="1"/>
  <c r="V223" i="10"/>
  <c r="W223" i="10" s="1"/>
  <c r="V1200" i="10"/>
  <c r="V727" i="10"/>
  <c r="V1055" i="10"/>
  <c r="V775" i="10"/>
  <c r="R619" i="10"/>
  <c r="V1424" i="10"/>
  <c r="R1375" i="10"/>
  <c r="V1406" i="10"/>
  <c r="AA301" i="10"/>
  <c r="AB301" i="10" s="1"/>
  <c r="V411" i="10"/>
  <c r="W411" i="10" s="1"/>
  <c r="AA1045" i="10"/>
  <c r="V219" i="10"/>
  <c r="W219" i="10" s="1"/>
  <c r="V611" i="10"/>
  <c r="V350" i="10"/>
  <c r="W350" i="10" s="1"/>
  <c r="AA212" i="10"/>
  <c r="AA1441" i="10"/>
  <c r="AA234" i="10"/>
  <c r="AB234" i="10" s="1"/>
  <c r="AA621" i="10"/>
  <c r="AA1398" i="10"/>
  <c r="AA23" i="10"/>
  <c r="AB23" i="10" s="1"/>
  <c r="Z361" i="10"/>
  <c r="AA361" i="10" s="1"/>
  <c r="U361" i="10"/>
  <c r="U419" i="10"/>
  <c r="V419" i="10" s="1"/>
  <c r="Z419" i="10"/>
  <c r="AA419" i="10" s="1"/>
  <c r="AB419" i="10" s="1"/>
  <c r="AC419" i="10" s="1"/>
  <c r="Z320" i="10"/>
  <c r="U320" i="10"/>
  <c r="U625" i="10"/>
  <c r="Z625" i="10"/>
  <c r="R625" i="10"/>
  <c r="Z580" i="10"/>
  <c r="U580" i="10"/>
  <c r="R580" i="10"/>
  <c r="Z725" i="10"/>
  <c r="U725" i="10"/>
  <c r="R725" i="10"/>
  <c r="Z664" i="10"/>
  <c r="U664" i="10"/>
  <c r="Z621" i="10"/>
  <c r="U621" i="10"/>
  <c r="Z590" i="10"/>
  <c r="AA590" i="10" s="1"/>
  <c r="U590" i="10"/>
  <c r="Z465" i="10"/>
  <c r="U465" i="10"/>
  <c r="Z1190" i="10"/>
  <c r="U1190" i="10"/>
  <c r="V1190" i="10" s="1"/>
  <c r="U1102" i="10"/>
  <c r="Z1102" i="10"/>
  <c r="U917" i="10"/>
  <c r="V917" i="10" s="1"/>
  <c r="Z917" i="10"/>
  <c r="U526" i="10"/>
  <c r="V526" i="10" s="1"/>
  <c r="Z526" i="10"/>
  <c r="U1112" i="10"/>
  <c r="Z1112" i="10"/>
  <c r="AA1112" i="10" s="1"/>
  <c r="U736" i="10"/>
  <c r="V736" i="10" s="1"/>
  <c r="Z736" i="10"/>
  <c r="Z647" i="10"/>
  <c r="AA647" i="10" s="1"/>
  <c r="U647" i="10"/>
  <c r="V647" i="10" s="1"/>
  <c r="R647" i="10"/>
  <c r="U1463" i="10"/>
  <c r="Z1463" i="10"/>
  <c r="Z1481" i="10"/>
  <c r="U1481" i="10"/>
  <c r="Z1422" i="10"/>
  <c r="AA1422" i="10" s="1"/>
  <c r="U1422" i="10"/>
  <c r="V1422" i="10" s="1"/>
  <c r="Z1314" i="10"/>
  <c r="U1314" i="10"/>
  <c r="R1314" i="10"/>
  <c r="Z1031" i="10"/>
  <c r="U1031" i="10"/>
  <c r="Z881" i="10"/>
  <c r="U881" i="10"/>
  <c r="U552" i="10"/>
  <c r="V552" i="10" s="1"/>
  <c r="Z552" i="10"/>
  <c r="U1265" i="10"/>
  <c r="Z1265" i="10"/>
  <c r="R1265" i="10"/>
  <c r="Z890" i="10"/>
  <c r="AA890" i="10" s="1"/>
  <c r="U890" i="10"/>
  <c r="R890" i="10"/>
  <c r="Z506" i="10"/>
  <c r="AA506" i="10" s="1"/>
  <c r="U506" i="10"/>
  <c r="R506" i="10"/>
  <c r="Z141" i="10"/>
  <c r="AA141" i="10" s="1"/>
  <c r="AB141" i="10" s="1"/>
  <c r="U141" i="10"/>
  <c r="R141" i="10"/>
  <c r="U251" i="10"/>
  <c r="Z251" i="10"/>
  <c r="U217" i="10"/>
  <c r="Z217" i="10"/>
  <c r="U227" i="10"/>
  <c r="Z227" i="10"/>
  <c r="AA227" i="10" s="1"/>
  <c r="U248" i="10"/>
  <c r="Z248" i="10"/>
  <c r="R248" i="10"/>
  <c r="U158" i="10"/>
  <c r="Z158" i="10"/>
  <c r="AA158" i="10" s="1"/>
  <c r="AB158" i="10" s="1"/>
  <c r="U167" i="10"/>
  <c r="V167" i="10" s="1"/>
  <c r="W167" i="10" s="1"/>
  <c r="AC167" i="10" s="1"/>
  <c r="Z167" i="10"/>
  <c r="U255" i="10"/>
  <c r="Z255" i="10"/>
  <c r="AA255" i="10" s="1"/>
  <c r="AB255" i="10" s="1"/>
  <c r="R255" i="10"/>
  <c r="R917" i="10"/>
  <c r="AA140" i="10"/>
  <c r="AB140" i="10" s="1"/>
  <c r="V158" i="10"/>
  <c r="W158" i="10" s="1"/>
  <c r="V768" i="10"/>
  <c r="V598" i="10"/>
  <c r="AA966" i="10"/>
  <c r="V1490" i="10"/>
  <c r="V303" i="10"/>
  <c r="AA191" i="10"/>
  <c r="AA1094" i="10"/>
  <c r="Z300" i="10"/>
  <c r="AA300" i="10" s="1"/>
  <c r="U300" i="10"/>
  <c r="V300" i="10" s="1"/>
  <c r="W300" i="10" s="1"/>
  <c r="AC300" i="10" s="1"/>
  <c r="U687" i="10"/>
  <c r="V687" i="10" s="1"/>
  <c r="Z687" i="10"/>
  <c r="AA687" i="10" s="1"/>
  <c r="R687" i="10"/>
  <c r="V217" i="10"/>
  <c r="W217" i="10" s="1"/>
  <c r="AC217" i="10" s="1"/>
  <c r="V244" i="10"/>
  <c r="W244" i="10" s="1"/>
  <c r="R881" i="10"/>
  <c r="V840" i="10"/>
  <c r="R1422" i="10"/>
  <c r="V1401" i="10"/>
  <c r="AA272" i="10"/>
  <c r="AA398" i="10"/>
  <c r="AB398" i="10" s="1"/>
  <c r="V308" i="10"/>
  <c r="AA1325" i="10"/>
  <c r="R1092" i="10"/>
  <c r="AA664" i="10"/>
  <c r="AA278" i="10"/>
  <c r="AB278" i="10" s="1"/>
  <c r="R351" i="10"/>
  <c r="R352" i="10"/>
  <c r="R254" i="10"/>
  <c r="V184" i="10"/>
  <c r="W184" i="10" s="1"/>
  <c r="AA1130" i="10"/>
  <c r="V1391" i="10"/>
  <c r="V1339" i="10"/>
  <c r="R816" i="10"/>
  <c r="AA591" i="10"/>
  <c r="R1477" i="10"/>
  <c r="AA923" i="10"/>
  <c r="V1381" i="10"/>
  <c r="V1463" i="10"/>
  <c r="R1056" i="10"/>
  <c r="R1475" i="10"/>
  <c r="V830" i="10"/>
  <c r="AA1340" i="10"/>
  <c r="AA953" i="10"/>
  <c r="AA1236" i="10"/>
  <c r="AA1450" i="10"/>
  <c r="R596" i="10"/>
  <c r="V1017" i="10"/>
  <c r="R1360" i="10"/>
  <c r="V643" i="10"/>
  <c r="R1197" i="10"/>
  <c r="V416" i="10"/>
  <c r="AA94" i="10"/>
  <c r="AB94" i="10" s="1"/>
  <c r="V155" i="10"/>
  <c r="W155" i="10" s="1"/>
  <c r="AC155" i="10" s="1"/>
  <c r="AA48" i="10"/>
  <c r="AB48" i="10" s="1"/>
  <c r="AA659" i="10"/>
  <c r="V150" i="10"/>
  <c r="W150" i="10" s="1"/>
  <c r="V121" i="10"/>
  <c r="W121" i="10" s="1"/>
  <c r="AC121" i="10" s="1"/>
  <c r="R227" i="10"/>
  <c r="AA545" i="10"/>
  <c r="V642" i="10"/>
  <c r="R606" i="10"/>
  <c r="R662" i="10"/>
  <c r="V1352" i="10"/>
  <c r="V1278" i="10"/>
  <c r="AA485" i="10"/>
  <c r="R399" i="10"/>
  <c r="AA92" i="10"/>
  <c r="AB92" i="10" s="1"/>
  <c r="V1176" i="10"/>
  <c r="R1046" i="10"/>
  <c r="V669" i="10"/>
  <c r="AA374" i="10"/>
  <c r="AB374" i="10" s="1"/>
  <c r="AC374" i="10" s="1"/>
  <c r="R407" i="10"/>
  <c r="R1406" i="10"/>
  <c r="AA811" i="10"/>
  <c r="R791" i="10"/>
  <c r="V462" i="10"/>
  <c r="V453" i="10"/>
  <c r="V1048" i="10"/>
  <c r="AA1462" i="10"/>
  <c r="AA993" i="10"/>
  <c r="AA540" i="10"/>
  <c r="V1476" i="10"/>
  <c r="AA1223" i="10"/>
  <c r="AA72" i="10"/>
  <c r="AB72" i="10" s="1"/>
  <c r="AC72" i="10" s="1"/>
  <c r="V270" i="10"/>
  <c r="W270" i="10" s="1"/>
  <c r="AA1324" i="10"/>
  <c r="V277" i="10"/>
  <c r="W277" i="10" s="1"/>
  <c r="AA895" i="10"/>
  <c r="V191" i="10"/>
  <c r="V1426" i="10"/>
  <c r="AA557" i="10"/>
  <c r="U355" i="10"/>
  <c r="V355" i="10" s="1"/>
  <c r="W355" i="10" s="1"/>
  <c r="AC355" i="10" s="1"/>
  <c r="Z355" i="10"/>
  <c r="AA355" i="10" s="1"/>
  <c r="AB355" i="10" s="1"/>
  <c r="R355" i="10"/>
  <c r="U387" i="10"/>
  <c r="V387" i="10" s="1"/>
  <c r="W387" i="10" s="1"/>
  <c r="Z387" i="10"/>
  <c r="Z271" i="10"/>
  <c r="AA271" i="10" s="1"/>
  <c r="AB271" i="10" s="1"/>
  <c r="U271" i="10"/>
  <c r="V271" i="10" s="1"/>
  <c r="W271" i="10" s="1"/>
  <c r="Z313" i="10"/>
  <c r="U313" i="10"/>
  <c r="V313" i="10" s="1"/>
  <c r="W313" i="10" s="1"/>
  <c r="AC313" i="10" s="1"/>
  <c r="Z342" i="10"/>
  <c r="U342" i="10"/>
  <c r="V342" i="10" s="1"/>
  <c r="Z1052" i="10"/>
  <c r="AA1052" i="10" s="1"/>
  <c r="U1052" i="10"/>
  <c r="V1052" i="10" s="1"/>
  <c r="U996" i="10"/>
  <c r="V996" i="10" s="1"/>
  <c r="Z996" i="10"/>
  <c r="AA996" i="10" s="1"/>
  <c r="U500" i="10"/>
  <c r="Z500" i="10"/>
  <c r="AA500" i="10" s="1"/>
  <c r="R500" i="10"/>
  <c r="Z628" i="10"/>
  <c r="AA628" i="10" s="1"/>
  <c r="U628" i="10"/>
  <c r="Z692" i="10"/>
  <c r="AA692" i="10" s="1"/>
  <c r="U692" i="10"/>
  <c r="V692" i="10" s="1"/>
  <c r="Z742" i="10"/>
  <c r="AA742" i="10" s="1"/>
  <c r="U742" i="10"/>
  <c r="V742" i="10" s="1"/>
  <c r="R742" i="10"/>
  <c r="Z1180" i="10"/>
  <c r="U1180" i="10"/>
  <c r="R1180" i="10"/>
  <c r="U796" i="10"/>
  <c r="V796" i="10" s="1"/>
  <c r="Z796" i="10"/>
  <c r="AA796" i="10" s="1"/>
  <c r="Z865" i="10"/>
  <c r="AA865" i="10" s="1"/>
  <c r="U865" i="10"/>
  <c r="R865" i="10"/>
  <c r="Z798" i="10"/>
  <c r="U798" i="10"/>
  <c r="Z845" i="10"/>
  <c r="U845" i="10"/>
  <c r="R574" i="10"/>
  <c r="Z574" i="10"/>
  <c r="AA574" i="10" s="1"/>
  <c r="U574" i="10"/>
  <c r="U1189" i="10"/>
  <c r="V1189" i="10" s="1"/>
  <c r="Z1189" i="10"/>
  <c r="R1189" i="10"/>
  <c r="Z1205" i="10"/>
  <c r="U1205" i="10"/>
  <c r="R1205" i="10"/>
  <c r="Z942" i="10"/>
  <c r="U942" i="10"/>
  <c r="R942" i="10"/>
  <c r="U672" i="10"/>
  <c r="Z672" i="10"/>
  <c r="AA672" i="10" s="1"/>
  <c r="R672" i="10"/>
  <c r="Z713" i="10"/>
  <c r="U713" i="10"/>
  <c r="R713" i="10"/>
  <c r="U991" i="10"/>
  <c r="Z991" i="10"/>
  <c r="AA991" i="10" s="1"/>
  <c r="R991" i="10"/>
  <c r="U992" i="10"/>
  <c r="Z992" i="10"/>
  <c r="Z1351" i="10"/>
  <c r="U1351" i="10"/>
  <c r="V1351" i="10" s="1"/>
  <c r="Z473" i="10"/>
  <c r="U473" i="10"/>
  <c r="R473" i="10"/>
  <c r="U1299" i="10"/>
  <c r="Z1299" i="10"/>
  <c r="R1299" i="10"/>
  <c r="U681" i="10"/>
  <c r="Z681" i="10"/>
  <c r="R681" i="10"/>
  <c r="U673" i="10"/>
  <c r="Z673" i="10"/>
  <c r="AA673" i="10" s="1"/>
  <c r="R673" i="10"/>
  <c r="Z1072" i="10"/>
  <c r="AA1072" i="10" s="1"/>
  <c r="U1072" i="10"/>
  <c r="V1072" i="10" s="1"/>
  <c r="R1072" i="10"/>
  <c r="U1034" i="10"/>
  <c r="Z1034" i="10"/>
  <c r="R1034" i="10"/>
  <c r="U530" i="10"/>
  <c r="V530" i="10" s="1"/>
  <c r="Z530" i="10"/>
  <c r="AA530" i="10" s="1"/>
  <c r="Z522" i="10"/>
  <c r="U522" i="10"/>
  <c r="V522" i="10" s="1"/>
  <c r="R522" i="10"/>
  <c r="U144" i="10"/>
  <c r="Z144" i="10"/>
  <c r="R144" i="10"/>
  <c r="Z208" i="10"/>
  <c r="AA208" i="10" s="1"/>
  <c r="AB208" i="10" s="1"/>
  <c r="U208" i="10"/>
  <c r="V208" i="10" s="1"/>
  <c r="W208" i="10" s="1"/>
  <c r="U7" i="10"/>
  <c r="Z7" i="10"/>
  <c r="U240" i="10"/>
  <c r="Z240" i="10"/>
  <c r="U32" i="10"/>
  <c r="Z32" i="10"/>
  <c r="AA32" i="10" s="1"/>
  <c r="U56" i="10"/>
  <c r="V56" i="10" s="1"/>
  <c r="W56" i="10" s="1"/>
  <c r="AC56" i="10" s="1"/>
  <c r="Z56" i="10"/>
  <c r="U257" i="10"/>
  <c r="V257" i="10" s="1"/>
  <c r="Z257" i="10"/>
  <c r="V941" i="10"/>
  <c r="AA849" i="10"/>
  <c r="V921" i="10"/>
  <c r="V605" i="10"/>
  <c r="AA1348" i="10"/>
  <c r="V361" i="10"/>
  <c r="AA1463" i="10"/>
  <c r="V707" i="10"/>
  <c r="V1494" i="10"/>
  <c r="V1112" i="10"/>
  <c r="V329" i="10"/>
  <c r="W329" i="10" s="1"/>
  <c r="AC329" i="10" s="1"/>
  <c r="AA992" i="10"/>
  <c r="U383" i="10"/>
  <c r="Z383" i="10"/>
  <c r="AA383" i="10" s="1"/>
  <c r="AB383" i="10" s="1"/>
  <c r="AC383" i="10" s="1"/>
  <c r="R383" i="10"/>
  <c r="Z285" i="10"/>
  <c r="U285" i="10"/>
  <c r="Z732" i="10"/>
  <c r="U732" i="10"/>
  <c r="R732" i="10"/>
  <c r="R56" i="10"/>
  <c r="V128" i="10"/>
  <c r="W128" i="10" s="1"/>
  <c r="AC128" i="10" s="1"/>
  <c r="R240" i="10"/>
  <c r="AA914" i="10"/>
  <c r="AA881" i="10"/>
  <c r="V1182" i="10"/>
  <c r="AA1513" i="10"/>
  <c r="V1481" i="10"/>
  <c r="V507" i="10"/>
  <c r="V1464" i="10"/>
  <c r="R1052" i="10"/>
  <c r="V1070" i="10"/>
  <c r="R996" i="10"/>
  <c r="V398" i="10"/>
  <c r="W398" i="10" s="1"/>
  <c r="AC398" i="10" s="1"/>
  <c r="V305" i="10"/>
  <c r="W305" i="10" s="1"/>
  <c r="V358" i="10"/>
  <c r="AA308" i="10"/>
  <c r="AA1220" i="10"/>
  <c r="V664" i="10"/>
  <c r="R379" i="10"/>
  <c r="AA660" i="10"/>
  <c r="V1169" i="10"/>
  <c r="V351" i="10"/>
  <c r="W351" i="10" s="1"/>
  <c r="AC351" i="10" s="1"/>
  <c r="AA239" i="10"/>
  <c r="AB239" i="10" s="1"/>
  <c r="V1130" i="10"/>
  <c r="AA1391" i="10"/>
  <c r="AA1508" i="10"/>
  <c r="V574" i="10"/>
  <c r="V1056" i="10"/>
  <c r="V1475" i="10"/>
  <c r="R1340" i="10"/>
  <c r="R953" i="10"/>
  <c r="V1116" i="10"/>
  <c r="V1236" i="10"/>
  <c r="V440" i="10"/>
  <c r="AA1197" i="10"/>
  <c r="V302" i="10"/>
  <c r="W302" i="10" s="1"/>
  <c r="AC302" i="10" s="1"/>
  <c r="R291" i="10"/>
  <c r="AA7" i="10"/>
  <c r="AA155" i="10"/>
  <c r="AB155" i="10" s="1"/>
  <c r="V48" i="10"/>
  <c r="W48" i="10" s="1"/>
  <c r="AC48" i="10" s="1"/>
  <c r="V1063" i="10"/>
  <c r="R1000" i="10"/>
  <c r="V205" i="10"/>
  <c r="AA251" i="10"/>
  <c r="AB251" i="10" s="1"/>
  <c r="AA1002" i="10"/>
  <c r="AA1442" i="10"/>
  <c r="AA912" i="10"/>
  <c r="AA864" i="10"/>
  <c r="AA642" i="10"/>
  <c r="V606" i="10"/>
  <c r="V1432" i="10"/>
  <c r="V457" i="10"/>
  <c r="V125" i="10"/>
  <c r="W125" i="10" s="1"/>
  <c r="R727" i="10"/>
  <c r="V1046" i="10"/>
  <c r="AA524" i="10"/>
  <c r="R1439" i="10"/>
  <c r="V374" i="10"/>
  <c r="AA283" i="10"/>
  <c r="AB283" i="10" s="1"/>
  <c r="AC283" i="10" s="1"/>
  <c r="U381" i="10"/>
  <c r="Z381" i="10"/>
  <c r="AA381" i="10" s="1"/>
  <c r="U359" i="10"/>
  <c r="Z359" i="10"/>
  <c r="R359" i="10"/>
  <c r="R265" i="10"/>
  <c r="U265" i="10"/>
  <c r="V265" i="10" s="1"/>
  <c r="W265" i="10" s="1"/>
  <c r="AC265" i="10" s="1"/>
  <c r="Z265" i="10"/>
  <c r="AA265" i="10" s="1"/>
  <c r="U302" i="10"/>
  <c r="Z302" i="10"/>
  <c r="AA302" i="10" s="1"/>
  <c r="U286" i="10"/>
  <c r="Z286" i="10"/>
  <c r="R286" i="10"/>
  <c r="U269" i="10"/>
  <c r="Z269" i="10"/>
  <c r="R269" i="10"/>
  <c r="R268" i="10"/>
  <c r="Z268" i="10"/>
  <c r="AA268" i="10" s="1"/>
  <c r="AB268" i="10" s="1"/>
  <c r="U268" i="10"/>
  <c r="V268" i="10" s="1"/>
  <c r="W268" i="10" s="1"/>
  <c r="Z334" i="10"/>
  <c r="AA334" i="10" s="1"/>
  <c r="AB334" i="10" s="1"/>
  <c r="U334" i="10"/>
  <c r="U392" i="10"/>
  <c r="V392" i="10" s="1"/>
  <c r="W392" i="10" s="1"/>
  <c r="AC392" i="10" s="1"/>
  <c r="Z392" i="10"/>
  <c r="AA392" i="10" s="1"/>
  <c r="AB392" i="10" s="1"/>
  <c r="Z369" i="10"/>
  <c r="U369" i="10"/>
  <c r="V369" i="10" s="1"/>
  <c r="W369" i="10" s="1"/>
  <c r="AC369" i="10" s="1"/>
  <c r="U409" i="10"/>
  <c r="V409" i="10" s="1"/>
  <c r="Z409" i="10"/>
  <c r="R409" i="10"/>
  <c r="Z357" i="10"/>
  <c r="U357" i="10"/>
  <c r="V357" i="10" s="1"/>
  <c r="R357" i="10"/>
  <c r="U423" i="10"/>
  <c r="V423" i="10" s="1"/>
  <c r="W423" i="10" s="1"/>
  <c r="Z423" i="10"/>
  <c r="R423" i="10"/>
  <c r="Z370" i="10"/>
  <c r="U370" i="10"/>
  <c r="V370" i="10" s="1"/>
  <c r="W370" i="10" s="1"/>
  <c r="Z368" i="10"/>
  <c r="AA368" i="10" s="1"/>
  <c r="U368" i="10"/>
  <c r="V368" i="10" s="1"/>
  <c r="W368" i="10" s="1"/>
  <c r="AC368" i="10" s="1"/>
  <c r="U303" i="10"/>
  <c r="Z303" i="10"/>
  <c r="U314" i="10"/>
  <c r="V314" i="10" s="1"/>
  <c r="W314" i="10" s="1"/>
  <c r="AC314" i="10" s="1"/>
  <c r="Z314" i="10"/>
  <c r="AA314" i="10" s="1"/>
  <c r="AB314" i="10" s="1"/>
  <c r="Z340" i="10"/>
  <c r="AA340" i="10" s="1"/>
  <c r="U340" i="10"/>
  <c r="V340" i="10" s="1"/>
  <c r="U405" i="10"/>
  <c r="Z405" i="10"/>
  <c r="R405" i="10"/>
  <c r="U396" i="10"/>
  <c r="Z396" i="10"/>
  <c r="Z327" i="10"/>
  <c r="AA327" i="10" s="1"/>
  <c r="AB327" i="10" s="1"/>
  <c r="U327" i="10"/>
  <c r="V327" i="10" s="1"/>
  <c r="W327" i="10" s="1"/>
  <c r="AC327" i="10" s="1"/>
  <c r="R327" i="10"/>
  <c r="U468" i="10"/>
  <c r="Z468" i="10"/>
  <c r="U1366" i="10"/>
  <c r="V1366" i="10" s="1"/>
  <c r="Z1366" i="10"/>
  <c r="U1520" i="10"/>
  <c r="V1520" i="10" s="1"/>
  <c r="Z1520" i="10"/>
  <c r="AA1520" i="10" s="1"/>
  <c r="AA613" i="10"/>
  <c r="AA269" i="10"/>
  <c r="R285" i="10"/>
  <c r="V144" i="10"/>
  <c r="W144" i="10" s="1"/>
  <c r="AA185" i="10"/>
  <c r="AB185" i="10" s="1"/>
  <c r="R15" i="10"/>
  <c r="R247" i="10"/>
  <c r="AA562" i="10"/>
  <c r="V543" i="10"/>
  <c r="V1174" i="10"/>
  <c r="V1058" i="10"/>
  <c r="AA203" i="10"/>
  <c r="AB203" i="10" s="1"/>
  <c r="AA1417" i="10"/>
  <c r="AA370" i="10"/>
  <c r="AB370" i="10" s="1"/>
  <c r="V700" i="10"/>
  <c r="AA303" i="10"/>
  <c r="AB303" i="10" s="1"/>
  <c r="AC303" i="10" s="1"/>
  <c r="AA1290" i="10"/>
  <c r="V41" i="10"/>
  <c r="W41" i="10" s="1"/>
  <c r="Z393" i="10"/>
  <c r="U393" i="10"/>
  <c r="R393" i="10"/>
  <c r="Z420" i="10"/>
  <c r="AA420" i="10" s="1"/>
  <c r="U420" i="10"/>
  <c r="Z412" i="10"/>
  <c r="AA412" i="10" s="1"/>
  <c r="AB412" i="10" s="1"/>
  <c r="U412" i="10"/>
  <c r="R412" i="10"/>
  <c r="Z424" i="10"/>
  <c r="U424" i="10"/>
  <c r="U812" i="10"/>
  <c r="V812" i="10" s="1"/>
  <c r="Z812" i="10"/>
  <c r="AA812" i="10" s="1"/>
  <c r="Z588" i="10"/>
  <c r="AA588" i="10" s="1"/>
  <c r="U588" i="10"/>
  <c r="Z1324" i="10"/>
  <c r="U1324" i="10"/>
  <c r="V1324" i="10" s="1"/>
  <c r="U1372" i="10"/>
  <c r="V1372" i="10" s="1"/>
  <c r="Z1372" i="10"/>
  <c r="Z1501" i="10"/>
  <c r="U1501" i="10"/>
  <c r="V1501" i="10" s="1"/>
  <c r="R1501" i="10"/>
  <c r="Z934" i="10"/>
  <c r="AA934" i="10" s="1"/>
  <c r="U934" i="10"/>
  <c r="U1233" i="10"/>
  <c r="V1233" i="10" s="1"/>
  <c r="Z1233" i="10"/>
  <c r="R1233" i="10"/>
  <c r="Z613" i="10"/>
  <c r="U613" i="10"/>
  <c r="V613" i="10" s="1"/>
  <c r="R613" i="10"/>
  <c r="U885" i="10"/>
  <c r="Z885" i="10"/>
  <c r="R885" i="10"/>
  <c r="Z1503" i="10"/>
  <c r="U1503" i="10"/>
  <c r="Z835" i="10"/>
  <c r="U835" i="10"/>
  <c r="V835" i="10" s="1"/>
  <c r="R835" i="10"/>
  <c r="Z1359" i="10"/>
  <c r="U1359" i="10"/>
  <c r="V1359" i="10" s="1"/>
  <c r="U445" i="10"/>
  <c r="Z445" i="10"/>
  <c r="U624" i="10"/>
  <c r="Z624" i="10"/>
  <c r="AA624" i="10" s="1"/>
  <c r="U897" i="10"/>
  <c r="V897" i="10" s="1"/>
  <c r="Z897" i="10"/>
  <c r="AA897" i="10" s="1"/>
  <c r="R897" i="10"/>
  <c r="U968" i="10"/>
  <c r="Z968" i="10"/>
  <c r="R968" i="10"/>
  <c r="Z775" i="10"/>
  <c r="U775" i="10"/>
  <c r="R775" i="10"/>
  <c r="Z1491" i="10"/>
  <c r="U1491" i="10"/>
  <c r="R1491" i="10"/>
  <c r="Z911" i="10"/>
  <c r="AA911" i="10" s="1"/>
  <c r="U911" i="10"/>
  <c r="V911" i="10" s="1"/>
  <c r="R911" i="10"/>
  <c r="Z1043" i="10"/>
  <c r="AA1043" i="10" s="1"/>
  <c r="U1043" i="10"/>
  <c r="V1043" i="10" s="1"/>
  <c r="Z1145" i="10"/>
  <c r="U1145" i="10"/>
  <c r="U995" i="10"/>
  <c r="Z995" i="10"/>
  <c r="R995" i="10"/>
  <c r="U1345" i="10"/>
  <c r="V1345" i="10" s="1"/>
  <c r="Z1345" i="10"/>
  <c r="Z156" i="10"/>
  <c r="AA156" i="10" s="1"/>
  <c r="AB156" i="10" s="1"/>
  <c r="U156" i="10"/>
  <c r="R156" i="10"/>
  <c r="U194" i="10"/>
  <c r="Z194" i="10"/>
  <c r="R194" i="10"/>
  <c r="Z86" i="10"/>
  <c r="AA86" i="10" s="1"/>
  <c r="AB86" i="10" s="1"/>
  <c r="U86" i="10"/>
  <c r="U207" i="10"/>
  <c r="V207" i="10" s="1"/>
  <c r="W207" i="10" s="1"/>
  <c r="AC207" i="10" s="1"/>
  <c r="Z207" i="10"/>
  <c r="AA207" i="10" s="1"/>
  <c r="Z237" i="10"/>
  <c r="AA237" i="10" s="1"/>
  <c r="U237" i="10"/>
  <c r="R237" i="10"/>
  <c r="U230" i="10"/>
  <c r="Z230" i="10"/>
  <c r="AA230" i="10" s="1"/>
  <c r="AB230" i="10" s="1"/>
  <c r="U125" i="10"/>
  <c r="Z125" i="10"/>
  <c r="AA125" i="10" s="1"/>
  <c r="AB125" i="10" s="1"/>
  <c r="R125" i="10"/>
  <c r="AA1257" i="10"/>
  <c r="R1102" i="10"/>
  <c r="V203" i="10"/>
  <c r="W203" i="10" s="1"/>
  <c r="AC203" i="10" s="1"/>
  <c r="V1019" i="10"/>
  <c r="V1091" i="10"/>
  <c r="V624" i="10"/>
  <c r="V175" i="10"/>
  <c r="W175" i="10" s="1"/>
  <c r="AC175" i="10" s="1"/>
  <c r="V234" i="10"/>
  <c r="W234" i="10" s="1"/>
  <c r="AC234" i="10" s="1"/>
  <c r="V922" i="10"/>
  <c r="AA1183" i="10"/>
  <c r="V621" i="10"/>
  <c r="V934" i="10"/>
  <c r="AA1017" i="10"/>
  <c r="V465" i="10"/>
  <c r="R812" i="10"/>
  <c r="V570" i="10"/>
  <c r="AA823" i="10"/>
  <c r="R692" i="10"/>
  <c r="V1399" i="10"/>
  <c r="V942" i="10"/>
  <c r="U328" i="10"/>
  <c r="V328" i="10" s="1"/>
  <c r="W328" i="10" s="1"/>
  <c r="AC328" i="10" s="1"/>
  <c r="Z328" i="10"/>
  <c r="U964" i="10"/>
  <c r="V964" i="10" s="1"/>
  <c r="Z964" i="10"/>
  <c r="AA964" i="10" s="1"/>
  <c r="AA217" i="10"/>
  <c r="AB217" i="10" s="1"/>
  <c r="R217" i="10"/>
  <c r="R167" i="10"/>
  <c r="AA240" i="10"/>
  <c r="AB240" i="10" s="1"/>
  <c r="R1042" i="10"/>
  <c r="V881" i="10"/>
  <c r="AA1256" i="10"/>
  <c r="V1513" i="10"/>
  <c r="AA736" i="10"/>
  <c r="R1481" i="10"/>
  <c r="V1407" i="10"/>
  <c r="V1414" i="10"/>
  <c r="AA1464" i="10"/>
  <c r="R1372" i="10"/>
  <c r="V696" i="10"/>
  <c r="V396" i="10"/>
  <c r="W396" i="10" s="1"/>
  <c r="R300" i="10"/>
  <c r="AA410" i="10"/>
  <c r="AB410" i="10" s="1"/>
  <c r="AA358" i="10"/>
  <c r="AB358" i="10" s="1"/>
  <c r="AC358" i="10" s="1"/>
  <c r="R308" i="10"/>
  <c r="AA813" i="10"/>
  <c r="AA908" i="10"/>
  <c r="R664" i="10"/>
  <c r="V379" i="10"/>
  <c r="W379" i="10" s="1"/>
  <c r="R660" i="10"/>
  <c r="V633" i="10"/>
  <c r="R230" i="10"/>
  <c r="AA257" i="10"/>
  <c r="AB257" i="10" s="1"/>
  <c r="AC257" i="10" s="1"/>
  <c r="R37" i="10"/>
  <c r="R1345" i="10"/>
  <c r="AA1210" i="10"/>
  <c r="AA1123" i="10"/>
  <c r="V1477" i="10"/>
  <c r="R845" i="10"/>
  <c r="AA1475" i="10"/>
  <c r="V628" i="10"/>
  <c r="R916" i="10"/>
  <c r="R993" i="10"/>
  <c r="AA369" i="10"/>
  <c r="AB369" i="10" s="1"/>
  <c r="V332" i="10"/>
  <c r="W332" i="10" s="1"/>
  <c r="AC332" i="10" s="1"/>
  <c r="R540" i="10"/>
  <c r="AA988" i="10"/>
  <c r="V291" i="10"/>
  <c r="W291" i="10" s="1"/>
  <c r="AA222" i="10"/>
  <c r="V7" i="10"/>
  <c r="W7" i="10" s="1"/>
  <c r="AC7" i="10" s="1"/>
  <c r="V196" i="10"/>
  <c r="AA971" i="10"/>
  <c r="AA1000" i="10"/>
  <c r="AA1107" i="10"/>
  <c r="V251" i="10"/>
  <c r="W251" i="10" s="1"/>
  <c r="AC251" i="10" s="1"/>
  <c r="V1442" i="10"/>
  <c r="AA1189" i="10"/>
  <c r="V749" i="10"/>
  <c r="AA606" i="10"/>
  <c r="R1396" i="10"/>
  <c r="V1180" i="10"/>
  <c r="AA1367" i="10"/>
  <c r="R611" i="10"/>
  <c r="R985" i="10"/>
  <c r="R915" i="10"/>
  <c r="AA1315" i="10"/>
  <c r="AA1485" i="10"/>
  <c r="AA544" i="10"/>
  <c r="R796" i="10"/>
  <c r="AA1439" i="10"/>
  <c r="R350" i="10"/>
  <c r="AA750" i="10"/>
  <c r="AA781" i="10"/>
  <c r="R1106" i="10"/>
  <c r="AA1206" i="10"/>
  <c r="R271" i="10"/>
  <c r="R798" i="10"/>
  <c r="R79" i="10"/>
  <c r="AA968" i="10"/>
  <c r="AA608" i="10"/>
  <c r="V386" i="10"/>
  <c r="V1398" i="10"/>
  <c r="AA196" i="10"/>
  <c r="V86" i="10"/>
  <c r="W86" i="10" s="1"/>
  <c r="AA782" i="10"/>
  <c r="V983" i="10"/>
  <c r="AA456" i="10"/>
  <c r="AA70" i="10"/>
  <c r="AB70" i="10" s="1"/>
  <c r="AA1190" i="10"/>
  <c r="V334" i="10"/>
  <c r="W334" i="10" s="1"/>
  <c r="AA218" i="10"/>
  <c r="AA1312" i="10"/>
  <c r="V445" i="10"/>
  <c r="V420" i="10"/>
  <c r="W420" i="10" s="1"/>
  <c r="AC420" i="10" s="1"/>
  <c r="V731" i="10"/>
  <c r="V823" i="10"/>
  <c r="AA1503" i="10"/>
  <c r="AA468" i="10"/>
  <c r="AA725" i="10"/>
  <c r="V865" i="10"/>
  <c r="Z372" i="10"/>
  <c r="U372" i="10"/>
  <c r="R372" i="10"/>
  <c r="Z425" i="10"/>
  <c r="U425" i="10"/>
  <c r="R425" i="10"/>
  <c r="U417" i="10"/>
  <c r="V417" i="10" s="1"/>
  <c r="Z417" i="10"/>
  <c r="AA417" i="10" s="1"/>
  <c r="R417" i="10"/>
  <c r="U415" i="10"/>
  <c r="V415" i="10" s="1"/>
  <c r="Z415" i="10"/>
  <c r="AA415" i="10" s="1"/>
  <c r="U1479" i="10"/>
  <c r="V1479" i="10" s="1"/>
  <c r="Z1479" i="10"/>
  <c r="AA1479" i="10" s="1"/>
  <c r="U1030" i="10"/>
  <c r="Z1030" i="10"/>
  <c r="AA1030" i="10" s="1"/>
  <c r="Z489" i="10"/>
  <c r="AA489" i="10" s="1"/>
  <c r="U489" i="10"/>
  <c r="V489" i="10" s="1"/>
  <c r="Z1331" i="10"/>
  <c r="AA1331" i="10" s="1"/>
  <c r="U1331" i="10"/>
  <c r="V1331" i="10" s="1"/>
  <c r="Z716" i="10"/>
  <c r="U716" i="10"/>
  <c r="R716" i="10"/>
  <c r="Z680" i="10"/>
  <c r="U680" i="10"/>
  <c r="R680" i="10"/>
  <c r="U1456" i="10"/>
  <c r="Z1456" i="10"/>
  <c r="AA1456" i="10" s="1"/>
  <c r="U760" i="10"/>
  <c r="V760" i="10" s="1"/>
  <c r="Z760" i="10"/>
  <c r="AA760" i="10" s="1"/>
  <c r="Z910" i="10"/>
  <c r="U910" i="10"/>
  <c r="V910" i="10" s="1"/>
  <c r="R910" i="10"/>
  <c r="U1308" i="10"/>
  <c r="Z1308" i="10"/>
  <c r="AA1308" i="10" s="1"/>
  <c r="U820" i="10"/>
  <c r="V820" i="10" s="1"/>
  <c r="Z820" i="10"/>
  <c r="R820" i="10"/>
  <c r="Z565" i="10"/>
  <c r="U565" i="10"/>
  <c r="R565" i="10"/>
  <c r="Z1109" i="10"/>
  <c r="AA1109" i="10" s="1"/>
  <c r="U1109" i="10"/>
  <c r="V1109" i="10" s="1"/>
  <c r="U925" i="10"/>
  <c r="V925" i="10" s="1"/>
  <c r="Z925" i="10"/>
  <c r="Z797" i="10"/>
  <c r="U797" i="10"/>
  <c r="V797" i="10" s="1"/>
  <c r="R797" i="10"/>
  <c r="U1395" i="10"/>
  <c r="Z1395" i="10"/>
  <c r="Z783" i="10"/>
  <c r="AA783" i="10" s="1"/>
  <c r="U783" i="10"/>
  <c r="V783" i="10" s="1"/>
  <c r="R783" i="10"/>
  <c r="U599" i="10"/>
  <c r="V599" i="10" s="1"/>
  <c r="Z599" i="10"/>
  <c r="R599" i="10"/>
  <c r="Z1410" i="10"/>
  <c r="U1410" i="10"/>
  <c r="V1410" i="10" s="1"/>
  <c r="R1410" i="10"/>
  <c r="U1374" i="10"/>
  <c r="V1374" i="10" s="1"/>
  <c r="Z1374" i="10"/>
  <c r="R1374" i="10"/>
  <c r="U1143" i="10"/>
  <c r="Z1143" i="10"/>
  <c r="R1143" i="10"/>
  <c r="U1191" i="10"/>
  <c r="V1191" i="10" s="1"/>
  <c r="Z1191" i="10"/>
  <c r="AA1191" i="10" s="1"/>
  <c r="U689" i="10"/>
  <c r="V689" i="10" s="1"/>
  <c r="Z689" i="10"/>
  <c r="AA689" i="10" s="1"/>
  <c r="U1500" i="10"/>
  <c r="V1500" i="10" s="1"/>
  <c r="Z1500" i="10"/>
  <c r="AA1500" i="10" s="1"/>
  <c r="Z682" i="10"/>
  <c r="AA682" i="10" s="1"/>
  <c r="U682" i="10"/>
  <c r="V682" i="10" s="1"/>
  <c r="Z570" i="10"/>
  <c r="AA570" i="10" s="1"/>
  <c r="U570" i="10"/>
  <c r="Z721" i="10"/>
  <c r="AA721" i="10" s="1"/>
  <c r="U721" i="10"/>
  <c r="R721" i="10"/>
  <c r="U1473" i="10"/>
  <c r="V1473" i="10" s="1"/>
  <c r="Z1473" i="10"/>
  <c r="AA1473" i="10" s="1"/>
  <c r="U538" i="10"/>
  <c r="V538" i="10" s="1"/>
  <c r="Z538" i="10"/>
  <c r="AA538" i="10" s="1"/>
  <c r="R906" i="10"/>
  <c r="Z906" i="10"/>
  <c r="AA906" i="10" s="1"/>
  <c r="U906" i="10"/>
  <c r="V906" i="10" s="1"/>
  <c r="U994" i="10"/>
  <c r="Z994" i="10"/>
  <c r="AA994" i="10" s="1"/>
  <c r="Z11" i="10"/>
  <c r="U11" i="10"/>
  <c r="V11" i="10" s="1"/>
  <c r="W11" i="10" s="1"/>
  <c r="AC11" i="10" s="1"/>
  <c r="Z187" i="10"/>
  <c r="AA187" i="10" s="1"/>
  <c r="AB187" i="10" s="1"/>
  <c r="AC187" i="10" s="1"/>
  <c r="U187" i="10"/>
  <c r="V187" i="10" s="1"/>
  <c r="W187" i="10" s="1"/>
  <c r="U38" i="10"/>
  <c r="V38" i="10" s="1"/>
  <c r="W38" i="10" s="1"/>
  <c r="AC38" i="10" s="1"/>
  <c r="Z38" i="10"/>
  <c r="AA38" i="10" s="1"/>
  <c r="AB38" i="10" s="1"/>
  <c r="U70" i="10"/>
  <c r="V70" i="10" s="1"/>
  <c r="W70" i="10" s="1"/>
  <c r="AC70" i="10" s="1"/>
  <c r="Z70" i="10"/>
  <c r="Z109" i="10"/>
  <c r="AA109" i="10" s="1"/>
  <c r="AB109" i="10" s="1"/>
  <c r="U109" i="10"/>
  <c r="AA909" i="10"/>
  <c r="AA244" i="10"/>
  <c r="AB244" i="10" s="1"/>
  <c r="AA526" i="10"/>
  <c r="V948" i="10"/>
  <c r="AA254" i="10"/>
  <c r="AB254" i="10" s="1"/>
  <c r="AC254" i="10" s="1"/>
  <c r="AA445" i="10"/>
  <c r="V766" i="10"/>
  <c r="AA313" i="10"/>
  <c r="AB313" i="10" s="1"/>
  <c r="AA242" i="10"/>
  <c r="AB242" i="10" s="1"/>
  <c r="V1416" i="10"/>
  <c r="U292" i="10"/>
  <c r="V292" i="10" s="1"/>
  <c r="W292" i="10" s="1"/>
  <c r="AC292" i="10" s="1"/>
  <c r="Z292" i="10"/>
  <c r="AA292" i="10" s="1"/>
  <c r="AB292" i="10" s="1"/>
  <c r="R292" i="10"/>
  <c r="U397" i="10"/>
  <c r="Z397" i="10"/>
  <c r="AA397" i="10" s="1"/>
  <c r="AB397" i="10" s="1"/>
  <c r="U782" i="10"/>
  <c r="Z782" i="10"/>
  <c r="R782" i="10"/>
  <c r="AA56" i="10"/>
  <c r="AA167" i="10"/>
  <c r="V115" i="10"/>
  <c r="R187" i="10"/>
  <c r="V240" i="10"/>
  <c r="W240" i="10" s="1"/>
  <c r="AC240" i="10" s="1"/>
  <c r="V1042" i="10"/>
  <c r="R530" i="10"/>
  <c r="AA1359" i="10"/>
  <c r="V1231" i="10"/>
  <c r="R1523" i="10"/>
  <c r="R1456" i="10"/>
  <c r="AA630" i="10"/>
  <c r="R736" i="10"/>
  <c r="AA1481" i="10"/>
  <c r="V1012" i="10"/>
  <c r="V1149" i="10"/>
  <c r="AA1414" i="10"/>
  <c r="R1329" i="10"/>
  <c r="AA1372" i="10"/>
  <c r="R1324" i="10"/>
  <c r="R1190" i="10"/>
  <c r="AA342" i="10"/>
  <c r="AB342" i="10" s="1"/>
  <c r="AC342" i="10" s="1"/>
  <c r="AA396" i="10"/>
  <c r="AB396" i="10" s="1"/>
  <c r="AA389" i="10"/>
  <c r="AB389" i="10" s="1"/>
  <c r="AC389" i="10" s="1"/>
  <c r="R358" i="10"/>
  <c r="V813" i="10"/>
  <c r="V304" i="10"/>
  <c r="W304" i="10" s="1"/>
  <c r="AC304" i="10" s="1"/>
  <c r="R419" i="10"/>
  <c r="AA379" i="10"/>
  <c r="AB379" i="10" s="1"/>
  <c r="AC379" i="10" s="1"/>
  <c r="V660" i="10"/>
  <c r="R277" i="10"/>
  <c r="V241" i="10"/>
  <c r="V230" i="10"/>
  <c r="W230" i="10" s="1"/>
  <c r="AA11" i="10"/>
  <c r="AB11" i="10" s="1"/>
  <c r="V37" i="10"/>
  <c r="W37" i="10" s="1"/>
  <c r="V1226" i="10"/>
  <c r="V562" i="10"/>
  <c r="AA1345" i="10"/>
  <c r="V1123" i="10"/>
  <c r="R538" i="10"/>
  <c r="AA777" i="10"/>
  <c r="V845" i="10"/>
  <c r="AA549" i="10"/>
  <c r="AA438" i="10"/>
  <c r="R628" i="10"/>
  <c r="V916" i="10"/>
  <c r="V993" i="10"/>
  <c r="V376" i="10"/>
  <c r="W376" i="10" s="1"/>
  <c r="AA332" i="10"/>
  <c r="AB332" i="10" s="1"/>
  <c r="AA1174" i="10"/>
  <c r="V510" i="10"/>
  <c r="V540" i="10"/>
  <c r="R1192" i="10"/>
  <c r="AA291" i="10"/>
  <c r="AB291" i="10" s="1"/>
  <c r="V222" i="10"/>
  <c r="W222" i="10" s="1"/>
  <c r="AC222" i="10" s="1"/>
  <c r="V104" i="10"/>
  <c r="R527" i="10"/>
  <c r="R682" i="10"/>
  <c r="R251" i="10"/>
  <c r="V72" i="10"/>
  <c r="AA1428" i="10"/>
  <c r="V1363" i="10"/>
  <c r="V735" i="10"/>
  <c r="R847" i="10"/>
  <c r="R1440" i="10"/>
  <c r="AA749" i="10"/>
  <c r="V782" i="10"/>
  <c r="R463" i="10"/>
  <c r="R1503" i="10"/>
  <c r="AA1396" i="10"/>
  <c r="AA504" i="10"/>
  <c r="AA1180" i="10"/>
  <c r="R924" i="10"/>
  <c r="R424" i="10"/>
  <c r="AA681" i="10"/>
  <c r="AA1160" i="10"/>
  <c r="V372" i="10"/>
  <c r="V750" i="10"/>
  <c r="V1468" i="10"/>
  <c r="V1364" i="10"/>
  <c r="Z260" i="10"/>
  <c r="U260" i="10"/>
  <c r="Z284" i="10"/>
  <c r="U284" i="10"/>
  <c r="V284" i="10" s="1"/>
  <c r="W284" i="10" s="1"/>
  <c r="R284" i="10"/>
  <c r="AA1205" i="10"/>
  <c r="V878" i="10"/>
  <c r="V680" i="10"/>
  <c r="R688" i="10"/>
  <c r="AA838" i="10"/>
  <c r="AA1233" i="10"/>
  <c r="V174" i="10"/>
  <c r="W174" i="10" s="1"/>
  <c r="V119" i="10"/>
  <c r="W119" i="10" s="1"/>
  <c r="V1106" i="10"/>
  <c r="AA801" i="10"/>
  <c r="AA833" i="10"/>
  <c r="AA1265" i="10"/>
  <c r="AA1128" i="10"/>
  <c r="V1253" i="10"/>
  <c r="AA462" i="10"/>
  <c r="V1205" i="10"/>
  <c r="V1022" i="10"/>
  <c r="V1257" i="10"/>
  <c r="AA844" i="10"/>
  <c r="V269" i="10"/>
  <c r="V412" i="10"/>
  <c r="W412" i="10" s="1"/>
  <c r="AA285" i="10"/>
  <c r="AB285" i="10" s="1"/>
  <c r="V255" i="10"/>
  <c r="W255" i="10" s="1"/>
  <c r="AA69" i="10"/>
  <c r="AB69" i="10" s="1"/>
  <c r="AA144" i="10"/>
  <c r="AB144" i="10" s="1"/>
  <c r="AC144" i="10" s="1"/>
  <c r="V995" i="10"/>
  <c r="AA453" i="10"/>
  <c r="V237" i="10"/>
  <c r="W237" i="10" s="1"/>
  <c r="AC237" i="10" s="1"/>
  <c r="AA216" i="10"/>
  <c r="AB216" i="10" s="1"/>
  <c r="V1066" i="10"/>
  <c r="V1074" i="10"/>
  <c r="AA761" i="10"/>
  <c r="AA1299" i="10"/>
  <c r="AA921" i="10"/>
  <c r="AA599" i="10"/>
  <c r="V608" i="10"/>
  <c r="V506" i="10"/>
  <c r="AA1102" i="10"/>
  <c r="V585" i="10"/>
  <c r="V1488" i="10"/>
  <c r="V349" i="10"/>
  <c r="W349" i="10" s="1"/>
  <c r="AC349" i="10" s="1"/>
  <c r="V190" i="10"/>
  <c r="W190" i="10" s="1"/>
  <c r="V171" i="10"/>
  <c r="W171" i="10" s="1"/>
  <c r="AC171" i="10" s="1"/>
  <c r="V1394" i="10"/>
  <c r="AA1064" i="10"/>
  <c r="V1259" i="10"/>
  <c r="V1155" i="10"/>
  <c r="AA1421" i="10"/>
  <c r="AA150" i="10"/>
  <c r="AB150" i="10" s="1"/>
  <c r="AA91" i="10"/>
  <c r="AB91" i="10" s="1"/>
  <c r="V1370" i="10"/>
  <c r="V1218" i="10"/>
  <c r="V710" i="10"/>
  <c r="AA1062" i="10"/>
  <c r="V557" i="10"/>
  <c r="V1188" i="10"/>
  <c r="AA947" i="10"/>
  <c r="AA320" i="10"/>
  <c r="AA424" i="10"/>
  <c r="AB424" i="10" s="1"/>
  <c r="AC424" i="10" s="1"/>
  <c r="AA522" i="10"/>
  <c r="V754" i="10"/>
  <c r="V1145" i="10"/>
  <c r="V793" i="10"/>
  <c r="AA552" i="10"/>
  <c r="AA1031" i="10"/>
  <c r="AA937" i="10"/>
  <c r="V1030" i="10"/>
  <c r="AA915" i="10"/>
  <c r="V1293" i="10"/>
  <c r="V1136" i="10"/>
  <c r="AA900" i="10"/>
  <c r="AA1099" i="10"/>
  <c r="AA1318" i="10"/>
  <c r="V1252" i="10"/>
  <c r="V1439" i="10"/>
  <c r="AA321" i="10"/>
  <c r="AB321" i="10" s="1"/>
  <c r="AA1375" i="10"/>
  <c r="AA1468" i="10"/>
  <c r="AA797" i="10"/>
  <c r="AA330" i="10"/>
  <c r="AB330" i="10" s="1"/>
  <c r="U422" i="10"/>
  <c r="Z422" i="10"/>
  <c r="U321" i="10"/>
  <c r="Z321" i="10"/>
  <c r="U363" i="10"/>
  <c r="Z363" i="10"/>
  <c r="AA363" i="10" s="1"/>
  <c r="AB363" i="10" s="1"/>
  <c r="U360" i="10"/>
  <c r="V360" i="10" s="1"/>
  <c r="W360" i="10" s="1"/>
  <c r="Z360" i="10"/>
  <c r="AA360" i="10" s="1"/>
  <c r="AB360" i="10" s="1"/>
  <c r="U326" i="10"/>
  <c r="V326" i="10" s="1"/>
  <c r="W326" i="10" s="1"/>
  <c r="Z326" i="10"/>
  <c r="AA326" i="10" s="1"/>
  <c r="AB326" i="10" s="1"/>
  <c r="AC326" i="10" s="1"/>
  <c r="U299" i="10"/>
  <c r="V299" i="10" s="1"/>
  <c r="W299" i="10" s="1"/>
  <c r="Z299" i="10"/>
  <c r="AA299" i="10" s="1"/>
  <c r="AB299" i="10" s="1"/>
  <c r="U389" i="10"/>
  <c r="V389" i="10" s="1"/>
  <c r="Z389" i="10"/>
  <c r="Z289" i="10"/>
  <c r="U289" i="10"/>
  <c r="V289" i="10" s="1"/>
  <c r="W289" i="10" s="1"/>
  <c r="AC289" i="10" s="1"/>
  <c r="U278" i="10"/>
  <c r="V278" i="10" s="1"/>
  <c r="W278" i="10" s="1"/>
  <c r="AC278" i="10" s="1"/>
  <c r="Z278" i="10"/>
  <c r="Z304" i="10"/>
  <c r="AA304" i="10" s="1"/>
  <c r="U304" i="10"/>
  <c r="Z362" i="10"/>
  <c r="U362" i="10"/>
  <c r="V362" i="10" s="1"/>
  <c r="W362" i="10" s="1"/>
  <c r="AC362" i="10" s="1"/>
  <c r="R382" i="10"/>
  <c r="U382" i="10"/>
  <c r="V382" i="10" s="1"/>
  <c r="W382" i="10" s="1"/>
  <c r="Z382" i="10"/>
  <c r="AA382" i="10" s="1"/>
  <c r="AB382" i="10" s="1"/>
  <c r="U332" i="10"/>
  <c r="Z332" i="10"/>
  <c r="Z335" i="10"/>
  <c r="AA335" i="10" s="1"/>
  <c r="U335" i="10"/>
  <c r="V335" i="10" s="1"/>
  <c r="U287" i="10"/>
  <c r="V287" i="10" s="1"/>
  <c r="W287" i="10" s="1"/>
  <c r="AC287" i="10" s="1"/>
  <c r="Z287" i="10"/>
  <c r="AA287" i="10" s="1"/>
  <c r="AB287" i="10" s="1"/>
  <c r="U316" i="10"/>
  <c r="V316" i="10" s="1"/>
  <c r="W316" i="10" s="1"/>
  <c r="AC316" i="10" s="1"/>
  <c r="Z316" i="10"/>
  <c r="U375" i="10"/>
  <c r="V375" i="10" s="1"/>
  <c r="W375" i="10" s="1"/>
  <c r="AC375" i="10" s="1"/>
  <c r="Z375" i="10"/>
  <c r="AA375" i="10" s="1"/>
  <c r="AB375" i="10" s="1"/>
  <c r="Z262" i="10"/>
  <c r="AA262" i="10" s="1"/>
  <c r="AB262" i="10" s="1"/>
  <c r="U262" i="10"/>
  <c r="U414" i="10"/>
  <c r="V414" i="10" s="1"/>
  <c r="W414" i="10" s="1"/>
  <c r="AC414" i="10" s="1"/>
  <c r="Z414" i="10"/>
  <c r="AA414" i="10" s="1"/>
  <c r="AB414" i="10" s="1"/>
  <c r="U280" i="10"/>
  <c r="V280" i="10" s="1"/>
  <c r="W280" i="10" s="1"/>
  <c r="Z280" i="10"/>
  <c r="AA280" i="10" s="1"/>
  <c r="AB280" i="10" s="1"/>
  <c r="AC280" i="10" s="1"/>
  <c r="Z410" i="10"/>
  <c r="U410" i="10"/>
  <c r="V410" i="10" s="1"/>
  <c r="W410" i="10" s="1"/>
  <c r="AC410" i="10" s="1"/>
  <c r="U1457" i="10"/>
  <c r="V1457" i="10" s="1"/>
  <c r="Z1457" i="10"/>
  <c r="AA1457" i="10" s="1"/>
  <c r="Z454" i="10"/>
  <c r="AA454" i="10" s="1"/>
  <c r="U454" i="10"/>
  <c r="V454" i="10" s="1"/>
  <c r="U519" i="10"/>
  <c r="V519" i="10" s="1"/>
  <c r="Z519" i="10"/>
  <c r="AA519" i="10" s="1"/>
  <c r="Z564" i="10"/>
  <c r="U564" i="10"/>
  <c r="Z1388" i="10"/>
  <c r="U1388" i="10"/>
  <c r="V1388" i="10" s="1"/>
  <c r="Z553" i="10"/>
  <c r="U553" i="10"/>
  <c r="Z1040" i="10"/>
  <c r="AA1040" i="10" s="1"/>
  <c r="U1040" i="10"/>
  <c r="Z620" i="10"/>
  <c r="AA620" i="10" s="1"/>
  <c r="U620" i="10"/>
  <c r="Z1252" i="10"/>
  <c r="AA1252" i="10" s="1"/>
  <c r="U1252" i="10"/>
  <c r="Z1099" i="10"/>
  <c r="U1099" i="10"/>
  <c r="V1099" i="10" s="1"/>
  <c r="Z1084" i="10"/>
  <c r="AA1084" i="10" s="1"/>
  <c r="U1084" i="10"/>
  <c r="U860" i="10"/>
  <c r="V860" i="10" s="1"/>
  <c r="Z860" i="10"/>
  <c r="U1423" i="10"/>
  <c r="V1423" i="10" s="1"/>
  <c r="Z1423" i="10"/>
  <c r="AA1423" i="10" s="1"/>
  <c r="U1133" i="10"/>
  <c r="V1133" i="10" s="1"/>
  <c r="Z1133" i="10"/>
  <c r="AA1133" i="10" s="1"/>
  <c r="R1076" i="10"/>
  <c r="U1076" i="10"/>
  <c r="Z1076" i="10"/>
  <c r="AA1076" i="10" s="1"/>
  <c r="R880" i="10"/>
  <c r="U880" i="10"/>
  <c r="V880" i="10" s="1"/>
  <c r="Z880" i="10"/>
  <c r="AA880" i="10" s="1"/>
  <c r="U1108" i="10"/>
  <c r="V1108" i="10" s="1"/>
  <c r="Z1108" i="10"/>
  <c r="AA1108" i="10" s="1"/>
  <c r="U780" i="10"/>
  <c r="V780" i="10" s="1"/>
  <c r="Z780" i="10"/>
  <c r="AA780" i="10" s="1"/>
  <c r="Z737" i="10"/>
  <c r="AA737" i="10" s="1"/>
  <c r="U737" i="10"/>
  <c r="V737" i="10" s="1"/>
  <c r="R1062" i="10"/>
  <c r="Z1062" i="10"/>
  <c r="U1062" i="10"/>
  <c r="V1062" i="10" s="1"/>
  <c r="Z693" i="10"/>
  <c r="AA693" i="10" s="1"/>
  <c r="U693" i="10"/>
  <c r="V693" i="10" s="1"/>
  <c r="Z876" i="10"/>
  <c r="AA876" i="10" s="1"/>
  <c r="U876" i="10"/>
  <c r="V876" i="10" s="1"/>
  <c r="U657" i="10"/>
  <c r="Z657" i="10"/>
  <c r="U572" i="10"/>
  <c r="V572" i="10" s="1"/>
  <c r="Z572" i="10"/>
  <c r="Z1449" i="10"/>
  <c r="AA1449" i="10" s="1"/>
  <c r="U1449" i="10"/>
  <c r="V1449" i="10" s="1"/>
  <c r="Z1116" i="10"/>
  <c r="AA1116" i="10" s="1"/>
  <c r="U1116" i="10"/>
  <c r="Z1262" i="10"/>
  <c r="AA1262" i="10" s="1"/>
  <c r="U1262" i="10"/>
  <c r="Z1121" i="10"/>
  <c r="AA1121" i="10" s="1"/>
  <c r="U1121" i="10"/>
  <c r="V1121" i="10" s="1"/>
  <c r="U1022" i="10"/>
  <c r="Z1022" i="10"/>
  <c r="AA1022" i="10" s="1"/>
  <c r="Z585" i="10"/>
  <c r="U585" i="10"/>
  <c r="U829" i="10"/>
  <c r="Z829" i="10"/>
  <c r="U529" i="10"/>
  <c r="V529" i="10" s="1"/>
  <c r="Z529" i="10"/>
  <c r="AA529" i="10" s="1"/>
  <c r="Z1088" i="10"/>
  <c r="AA1088" i="10" s="1"/>
  <c r="U1088" i="10"/>
  <c r="V1088" i="10" s="1"/>
  <c r="U1131" i="10"/>
  <c r="V1131" i="10" s="1"/>
  <c r="Z1131" i="10"/>
  <c r="AA1131" i="10" s="1"/>
  <c r="Z1214" i="10"/>
  <c r="AA1214" i="10" s="1"/>
  <c r="U1214" i="10"/>
  <c r="V1214" i="10" s="1"/>
  <c r="U479" i="10"/>
  <c r="Z479" i="10"/>
  <c r="AA479" i="10" s="1"/>
  <c r="Z1380" i="10"/>
  <c r="AA1380" i="10" s="1"/>
  <c r="U1380" i="10"/>
  <c r="V1380" i="10" s="1"/>
  <c r="U1350" i="10"/>
  <c r="V1350" i="10" s="1"/>
  <c r="Z1350" i="10"/>
  <c r="Z1497" i="10"/>
  <c r="U1497" i="10"/>
  <c r="V1497" i="10" s="1"/>
  <c r="U1157" i="10"/>
  <c r="V1157" i="10" s="1"/>
  <c r="Z1157" i="10"/>
  <c r="AA1157" i="10" s="1"/>
  <c r="Z636" i="10"/>
  <c r="U636" i="10"/>
  <c r="V636" i="10" s="1"/>
  <c r="Z956" i="10"/>
  <c r="AA956" i="10" s="1"/>
  <c r="U956" i="10"/>
  <c r="V956" i="10" s="1"/>
  <c r="Z1348" i="10"/>
  <c r="U1348" i="10"/>
  <c r="V1348" i="10" s="1"/>
  <c r="U584" i="10"/>
  <c r="V584" i="10" s="1"/>
  <c r="Z584" i="10"/>
  <c r="AA584" i="10" s="1"/>
  <c r="U595" i="10"/>
  <c r="Z595" i="10"/>
  <c r="AA595" i="10" s="1"/>
  <c r="Z1093" i="10"/>
  <c r="AA1093" i="10" s="1"/>
  <c r="U1093" i="10"/>
  <c r="V1093" i="10" s="1"/>
  <c r="Z1387" i="10"/>
  <c r="AA1387" i="10" s="1"/>
  <c r="U1387" i="10"/>
  <c r="V1387" i="10" s="1"/>
  <c r="U988" i="10"/>
  <c r="V988" i="10" s="1"/>
  <c r="Z988" i="10"/>
  <c r="Z486" i="10"/>
  <c r="AA486" i="10" s="1"/>
  <c r="U486" i="10"/>
  <c r="V486" i="10" s="1"/>
  <c r="U1158" i="10"/>
  <c r="V1158" i="10" s="1"/>
  <c r="Z1158" i="10"/>
  <c r="Z1152" i="10"/>
  <c r="AA1152" i="10" s="1"/>
  <c r="U1152" i="10"/>
  <c r="V1152" i="10" s="1"/>
  <c r="Z949" i="10"/>
  <c r="U949" i="10"/>
  <c r="Z1184" i="10"/>
  <c r="U1184" i="10"/>
  <c r="V1184" i="10" s="1"/>
  <c r="U637" i="10"/>
  <c r="V637" i="10" s="1"/>
  <c r="Z637" i="10"/>
  <c r="U1309" i="10"/>
  <c r="Z1309" i="10"/>
  <c r="Z1128" i="10"/>
  <c r="U1128" i="10"/>
  <c r="Z493" i="10"/>
  <c r="U493" i="10"/>
  <c r="V493" i="10" s="1"/>
  <c r="Z901" i="10"/>
  <c r="AA901" i="10" s="1"/>
  <c r="U901" i="10"/>
  <c r="V901" i="10" s="1"/>
  <c r="U1253" i="10"/>
  <c r="Z1253" i="10"/>
  <c r="AA1253" i="10" s="1"/>
  <c r="U958" i="10"/>
  <c r="V958" i="10" s="1"/>
  <c r="Z958" i="10"/>
  <c r="AA958" i="10" s="1"/>
  <c r="U1446" i="10"/>
  <c r="V1446" i="10" s="1"/>
  <c r="Z1446" i="10"/>
  <c r="AA1446" i="10" s="1"/>
  <c r="U1170" i="10"/>
  <c r="Z1170" i="10"/>
  <c r="AA1170" i="10" s="1"/>
  <c r="R1021" i="10"/>
  <c r="U1021" i="10"/>
  <c r="V1021" i="10" s="1"/>
  <c r="Z1021" i="10"/>
  <c r="U902" i="10"/>
  <c r="Z902" i="10"/>
  <c r="AA902" i="10" s="1"/>
  <c r="Z1073" i="10"/>
  <c r="U1073" i="10"/>
  <c r="Z663" i="10"/>
  <c r="U663" i="10"/>
  <c r="V663" i="10" s="1"/>
  <c r="Z485" i="10"/>
  <c r="U485" i="10"/>
  <c r="V485" i="10" s="1"/>
  <c r="U957" i="10"/>
  <c r="Z957" i="10"/>
  <c r="AA957" i="10" s="1"/>
  <c r="U1285" i="10"/>
  <c r="V1285" i="10" s="1"/>
  <c r="Z1285" i="10"/>
  <c r="U854" i="10"/>
  <c r="Z854" i="10"/>
  <c r="Z497" i="10"/>
  <c r="AA497" i="10" s="1"/>
  <c r="U497" i="10"/>
  <c r="V497" i="10" s="1"/>
  <c r="U667" i="10"/>
  <c r="V667" i="10" s="1"/>
  <c r="Z667" i="10"/>
  <c r="AA667" i="10" s="1"/>
  <c r="Z533" i="10"/>
  <c r="AA533" i="10" s="1"/>
  <c r="U533" i="10"/>
  <c r="V533" i="10" s="1"/>
  <c r="U510" i="10"/>
  <c r="Z510" i="10"/>
  <c r="AA510" i="10" s="1"/>
  <c r="U456" i="10"/>
  <c r="Z456" i="10"/>
  <c r="U907" i="10"/>
  <c r="Z907" i="10"/>
  <c r="Z743" i="10"/>
  <c r="AA743" i="10" s="1"/>
  <c r="U743" i="10"/>
  <c r="Z959" i="10"/>
  <c r="U959" i="10"/>
  <c r="U1126" i="10"/>
  <c r="V1126" i="10" s="1"/>
  <c r="Z1126" i="10"/>
  <c r="AA1126" i="10" s="1"/>
  <c r="Z945" i="10"/>
  <c r="U945" i="10"/>
  <c r="V945" i="10" s="1"/>
  <c r="U759" i="10"/>
  <c r="V759" i="10" s="1"/>
  <c r="Z759" i="10"/>
  <c r="Z1057" i="10"/>
  <c r="AA1057" i="10" s="1"/>
  <c r="U1057" i="10"/>
  <c r="V1057" i="10" s="1"/>
  <c r="U614" i="10"/>
  <c r="V614" i="10" s="1"/>
  <c r="Z614" i="10"/>
  <c r="AA614" i="10" s="1"/>
  <c r="U1208" i="10"/>
  <c r="V1208" i="10" s="1"/>
  <c r="Z1208" i="10"/>
  <c r="AA1208" i="10" s="1"/>
  <c r="Z795" i="10"/>
  <c r="AA795" i="10" s="1"/>
  <c r="U795" i="10"/>
  <c r="Z439" i="10"/>
  <c r="AA439" i="10" s="1"/>
  <c r="U439" i="10"/>
  <c r="V439" i="10" s="1"/>
  <c r="Z831" i="10"/>
  <c r="AA831" i="10" s="1"/>
  <c r="U831" i="10"/>
  <c r="U535" i="10"/>
  <c r="Z535" i="10"/>
  <c r="AA535" i="10" s="1"/>
  <c r="Z451" i="10"/>
  <c r="AA451" i="10" s="1"/>
  <c r="U451" i="10"/>
  <c r="V451" i="10" s="1"/>
  <c r="Z568" i="10"/>
  <c r="AA568" i="10" s="1"/>
  <c r="U568" i="10"/>
  <c r="V568" i="10" s="1"/>
  <c r="U665" i="10"/>
  <c r="V665" i="10" s="1"/>
  <c r="Z665" i="10"/>
  <c r="AA665" i="10" s="1"/>
  <c r="Z771" i="10"/>
  <c r="AA771" i="10" s="1"/>
  <c r="U771" i="10"/>
  <c r="Z623" i="10"/>
  <c r="AA623" i="10" s="1"/>
  <c r="U623" i="10"/>
  <c r="V623" i="10" s="1"/>
  <c r="Z1384" i="10"/>
  <c r="AA1384" i="10" s="1"/>
  <c r="U1384" i="10"/>
  <c r="V1384" i="10" s="1"/>
  <c r="U1239" i="10"/>
  <c r="Z1239" i="10"/>
  <c r="Z635" i="10"/>
  <c r="AA635" i="10" s="1"/>
  <c r="U635" i="10"/>
  <c r="V635" i="10" s="1"/>
  <c r="U999" i="10"/>
  <c r="Z999" i="10"/>
  <c r="Z1193" i="10"/>
  <c r="AA1193" i="10" s="1"/>
  <c r="U1193" i="10"/>
  <c r="V1193" i="10" s="1"/>
  <c r="U871" i="10"/>
  <c r="Z871" i="10"/>
  <c r="U1271" i="10"/>
  <c r="V1271" i="10" s="1"/>
  <c r="Z1271" i="10"/>
  <c r="AA1271" i="10" s="1"/>
  <c r="U891" i="10"/>
  <c r="V891" i="10" s="1"/>
  <c r="Z891" i="10"/>
  <c r="AA891" i="10" s="1"/>
  <c r="Z943" i="10"/>
  <c r="U943" i="10"/>
  <c r="V943" i="10" s="1"/>
  <c r="U1019" i="10"/>
  <c r="Z1019" i="10"/>
  <c r="AA1019" i="10" s="1"/>
  <c r="Z1095" i="10"/>
  <c r="AA1095" i="10" s="1"/>
  <c r="U1095" i="10"/>
  <c r="V1095" i="10" s="1"/>
  <c r="Z1305" i="10"/>
  <c r="AA1305" i="10" s="1"/>
  <c r="U1305" i="10"/>
  <c r="V1305" i="10" s="1"/>
  <c r="U1484" i="10"/>
  <c r="V1484" i="10" s="1"/>
  <c r="Z1484" i="10"/>
  <c r="AA1484" i="10" s="1"/>
  <c r="Z1337" i="10"/>
  <c r="AA1337" i="10" s="1"/>
  <c r="U1337" i="10"/>
  <c r="V1337" i="10" s="1"/>
  <c r="Z1289" i="10"/>
  <c r="U1289" i="10"/>
  <c r="U875" i="10"/>
  <c r="V875" i="10" s="1"/>
  <c r="Z875" i="10"/>
  <c r="Z632" i="10"/>
  <c r="AA632" i="10" s="1"/>
  <c r="U632" i="10"/>
  <c r="Z769" i="10"/>
  <c r="AA769" i="10" s="1"/>
  <c r="U769" i="10"/>
  <c r="V769" i="10" s="1"/>
  <c r="U569" i="10"/>
  <c r="V569" i="10" s="1"/>
  <c r="Z569" i="10"/>
  <c r="AA569" i="10" s="1"/>
  <c r="U1522" i="10"/>
  <c r="V1522" i="10" s="1"/>
  <c r="Z1522" i="10"/>
  <c r="AA1522" i="10" s="1"/>
  <c r="U1082" i="10"/>
  <c r="V1082" i="10" s="1"/>
  <c r="Z1082" i="10"/>
  <c r="AA1082" i="10" s="1"/>
  <c r="U912" i="10"/>
  <c r="V912" i="10" s="1"/>
  <c r="Z912" i="10"/>
  <c r="U1393" i="10"/>
  <c r="V1393" i="10" s="1"/>
  <c r="Z1393" i="10"/>
  <c r="AA1393" i="10" s="1"/>
  <c r="U1466" i="10"/>
  <c r="V1466" i="10" s="1"/>
  <c r="Z1466" i="10"/>
  <c r="AA1466" i="10" s="1"/>
  <c r="Z802" i="10"/>
  <c r="AA802" i="10" s="1"/>
  <c r="U802" i="10"/>
  <c r="Z1516" i="10"/>
  <c r="AA1516" i="10" s="1"/>
  <c r="U1516" i="10"/>
  <c r="V1516" i="10" s="1"/>
  <c r="U659" i="10"/>
  <c r="V659" i="10" s="1"/>
  <c r="Z659" i="10"/>
  <c r="Z1521" i="10"/>
  <c r="AA1521" i="10" s="1"/>
  <c r="U1521" i="10"/>
  <c r="V1521" i="10" s="1"/>
  <c r="Z801" i="10"/>
  <c r="U801" i="10"/>
  <c r="V801" i="10" s="1"/>
  <c r="U1234" i="10"/>
  <c r="Z1234" i="10"/>
  <c r="AA1234" i="10" s="1"/>
  <c r="R1025" i="10"/>
  <c r="U1025" i="10"/>
  <c r="Z1025" i="10"/>
  <c r="AA1025" i="10" s="1"/>
  <c r="Z449" i="10"/>
  <c r="AA449" i="10" s="1"/>
  <c r="U449" i="10"/>
  <c r="V449" i="10" s="1"/>
  <c r="U1426" i="10"/>
  <c r="Z1426" i="10"/>
  <c r="Z1162" i="10"/>
  <c r="AA1162" i="10" s="1"/>
  <c r="U1162" i="10"/>
  <c r="V1162" i="10" s="1"/>
  <c r="Z658" i="10"/>
  <c r="U658" i="10"/>
  <c r="V658" i="10" s="1"/>
  <c r="Z1186" i="10"/>
  <c r="AA1186" i="10" s="1"/>
  <c r="U1186" i="10"/>
  <c r="V1186" i="10" s="1"/>
  <c r="U634" i="10"/>
  <c r="Z634" i="10"/>
  <c r="AA634" i="10" s="1"/>
  <c r="U1218" i="10"/>
  <c r="Z1218" i="10"/>
  <c r="Z690" i="10"/>
  <c r="AA690" i="10" s="1"/>
  <c r="U690" i="10"/>
  <c r="V690" i="10" s="1"/>
  <c r="Z954" i="10"/>
  <c r="AA954" i="10" s="1"/>
  <c r="U954" i="10"/>
  <c r="V954" i="10" s="1"/>
  <c r="Z586" i="10"/>
  <c r="AA586" i="10" s="1"/>
  <c r="U586" i="10"/>
  <c r="V586" i="10" s="1"/>
  <c r="U970" i="10"/>
  <c r="V970" i="10" s="1"/>
  <c r="Z970" i="10"/>
  <c r="AA970" i="10" s="1"/>
  <c r="U650" i="10"/>
  <c r="V650" i="10" s="1"/>
  <c r="Z650" i="10"/>
  <c r="AA650" i="10" s="1"/>
  <c r="Z1058" i="10"/>
  <c r="AA1058" i="10" s="1"/>
  <c r="U1058" i="10"/>
  <c r="Z188" i="10"/>
  <c r="AA188" i="10" s="1"/>
  <c r="U188" i="10"/>
  <c r="Z73" i="10"/>
  <c r="U73" i="10"/>
  <c r="Z186" i="10"/>
  <c r="AA186" i="10" s="1"/>
  <c r="U186" i="10"/>
  <c r="V186" i="10" s="1"/>
  <c r="W186" i="10" s="1"/>
  <c r="AC186" i="10" s="1"/>
  <c r="Z154" i="10"/>
  <c r="AA154" i="10" s="1"/>
  <c r="AB154" i="10" s="1"/>
  <c r="U154" i="10"/>
  <c r="V154" i="10" s="1"/>
  <c r="W154" i="10" s="1"/>
  <c r="U176" i="10"/>
  <c r="V176" i="10" s="1"/>
  <c r="W176" i="10" s="1"/>
  <c r="Z176" i="10"/>
  <c r="AA176" i="10" s="1"/>
  <c r="AB176" i="10" s="1"/>
  <c r="Z139" i="10"/>
  <c r="U139" i="10"/>
  <c r="Z153" i="10"/>
  <c r="AA153" i="10" s="1"/>
  <c r="AB153" i="10" s="1"/>
  <c r="U153" i="10"/>
  <c r="V153" i="10" s="1"/>
  <c r="W153" i="10" s="1"/>
  <c r="AC153" i="10" s="1"/>
  <c r="U259" i="10"/>
  <c r="Z259" i="10"/>
  <c r="U204" i="10"/>
  <c r="V204" i="10" s="1"/>
  <c r="W204" i="10" s="1"/>
  <c r="AC204" i="10" s="1"/>
  <c r="Z204" i="10"/>
  <c r="Z123" i="10"/>
  <c r="AA123" i="10" s="1"/>
  <c r="AB123" i="10" s="1"/>
  <c r="AC123" i="10" s="1"/>
  <c r="U123" i="10"/>
  <c r="V123" i="10" s="1"/>
  <c r="U146" i="10"/>
  <c r="V146" i="10" s="1"/>
  <c r="W146" i="10" s="1"/>
  <c r="AC146" i="10" s="1"/>
  <c r="Z146" i="10"/>
  <c r="AA146" i="10" s="1"/>
  <c r="Z205" i="10"/>
  <c r="AA205" i="10" s="1"/>
  <c r="AB205" i="10" s="1"/>
  <c r="AC205" i="10" s="1"/>
  <c r="U205" i="10"/>
  <c r="Z171" i="10"/>
  <c r="U171" i="10"/>
  <c r="U12" i="10"/>
  <c r="V12" i="10" s="1"/>
  <c r="W12" i="10" s="1"/>
  <c r="AC12" i="10" s="1"/>
  <c r="Z12" i="10"/>
  <c r="AA12" i="10" s="1"/>
  <c r="AB12" i="10" s="1"/>
  <c r="Z202" i="10"/>
  <c r="AA202" i="10" s="1"/>
  <c r="AB202" i="10" s="1"/>
  <c r="U202" i="10"/>
  <c r="V202" i="10" s="1"/>
  <c r="W202" i="10" s="1"/>
  <c r="AC202" i="10" s="1"/>
  <c r="Z164" i="10"/>
  <c r="U164" i="10"/>
  <c r="V164" i="10" s="1"/>
  <c r="Z179" i="10"/>
  <c r="AA179" i="10" s="1"/>
  <c r="U179" i="10"/>
  <c r="V179" i="10" s="1"/>
  <c r="U239" i="10"/>
  <c r="V239" i="10" s="1"/>
  <c r="W239" i="10" s="1"/>
  <c r="AC239" i="10" s="1"/>
  <c r="Z239" i="10"/>
  <c r="U159" i="10"/>
  <c r="Z159" i="10"/>
  <c r="AA159" i="10" s="1"/>
  <c r="AB159" i="10" s="1"/>
  <c r="U133" i="10"/>
  <c r="V133" i="10" s="1"/>
  <c r="W133" i="10" s="1"/>
  <c r="AC133" i="10" s="1"/>
  <c r="Z133" i="10"/>
  <c r="AA133" i="10" s="1"/>
  <c r="AB133" i="10" s="1"/>
  <c r="Z143" i="10"/>
  <c r="AA143" i="10" s="1"/>
  <c r="U143" i="10"/>
  <c r="V143" i="10" s="1"/>
  <c r="U54" i="10"/>
  <c r="V54" i="10" s="1"/>
  <c r="W54" i="10" s="1"/>
  <c r="Z54" i="10"/>
  <c r="AA54" i="10" s="1"/>
  <c r="AB54" i="10" s="1"/>
  <c r="AC54" i="10" s="1"/>
  <c r="Z209" i="10"/>
  <c r="AA209" i="10" s="1"/>
  <c r="AB209" i="10" s="1"/>
  <c r="U209" i="10"/>
  <c r="V209" i="10" s="1"/>
  <c r="W209" i="10" s="1"/>
  <c r="AC209" i="10" s="1"/>
  <c r="U39" i="10"/>
  <c r="Z39" i="10"/>
  <c r="AA39" i="10" s="1"/>
  <c r="AB39" i="10" s="1"/>
  <c r="AC39" i="10" s="1"/>
  <c r="U145" i="10"/>
  <c r="Z145" i="10"/>
  <c r="Z215" i="10"/>
  <c r="AA215" i="10" s="1"/>
  <c r="AB215" i="10" s="1"/>
  <c r="U215" i="10"/>
  <c r="V215" i="10" s="1"/>
  <c r="W215" i="10" s="1"/>
  <c r="AC215" i="10" s="1"/>
  <c r="Z166" i="10"/>
  <c r="AA166" i="10" s="1"/>
  <c r="AB166" i="10" s="1"/>
  <c r="AC166" i="10" s="1"/>
  <c r="U166" i="10"/>
  <c r="V166" i="10" s="1"/>
  <c r="U173" i="10"/>
  <c r="Z173" i="10"/>
  <c r="Z87" i="10"/>
  <c r="AA87" i="10" s="1"/>
  <c r="AB87" i="10" s="1"/>
  <c r="U87" i="10"/>
  <c r="V87" i="10" s="1"/>
  <c r="W87" i="10" s="1"/>
  <c r="U134" i="10"/>
  <c r="V134" i="10" s="1"/>
  <c r="W134" i="10" s="1"/>
  <c r="AC134" i="10" s="1"/>
  <c r="Z134" i="10"/>
  <c r="AA134" i="10" s="1"/>
  <c r="AB134" i="10" s="1"/>
  <c r="Z224" i="10"/>
  <c r="AA224" i="10" s="1"/>
  <c r="AB224" i="10" s="1"/>
  <c r="AC224" i="10" s="1"/>
  <c r="U224" i="10"/>
  <c r="V224" i="10" s="1"/>
  <c r="U253" i="10"/>
  <c r="V253" i="10" s="1"/>
  <c r="W253" i="10" s="1"/>
  <c r="AC253" i="10" s="1"/>
  <c r="Z253" i="10"/>
  <c r="AA253" i="10" s="1"/>
  <c r="AA169" i="10"/>
  <c r="AB169" i="10" s="1"/>
  <c r="R801" i="10"/>
  <c r="V649" i="10"/>
  <c r="R959" i="10"/>
  <c r="V791" i="10"/>
  <c r="V1498" i="10"/>
  <c r="R1285" i="10"/>
  <c r="AA943" i="10"/>
  <c r="AA459" i="10"/>
  <c r="V885" i="10"/>
  <c r="V902" i="10"/>
  <c r="V949" i="10"/>
  <c r="V260" i="10"/>
  <c r="W260" i="10" s="1"/>
  <c r="AA413" i="10"/>
  <c r="AB413" i="10" s="1"/>
  <c r="V456" i="10"/>
  <c r="V798" i="10"/>
  <c r="V849" i="10"/>
  <c r="V688" i="10"/>
  <c r="AA79" i="10"/>
  <c r="V178" i="10"/>
  <c r="W178" i="10" s="1"/>
  <c r="AA601" i="10"/>
  <c r="V968" i="10"/>
  <c r="AA605" i="10"/>
  <c r="AA1198" i="10"/>
  <c r="AA1307" i="10"/>
  <c r="AA1244" i="10"/>
  <c r="R1131" i="10"/>
  <c r="R1348" i="10"/>
  <c r="V408" i="10"/>
  <c r="W408" i="10" s="1"/>
  <c r="V247" i="10"/>
  <c r="W247" i="10" s="1"/>
  <c r="V1234" i="10"/>
  <c r="V909" i="10"/>
  <c r="AA1433" i="10"/>
  <c r="R363" i="10"/>
  <c r="V1107" i="10"/>
  <c r="AA1155" i="10"/>
  <c r="V32" i="10"/>
  <c r="V227" i="10"/>
  <c r="W227" i="10" s="1"/>
  <c r="AC227" i="10" s="1"/>
  <c r="V235" i="10"/>
  <c r="AA36" i="10"/>
  <c r="AA1370" i="10"/>
  <c r="V594" i="10"/>
  <c r="AA626" i="10"/>
  <c r="V992" i="10"/>
  <c r="AA1218" i="10"/>
  <c r="AA735" i="10"/>
  <c r="V847" i="10"/>
  <c r="V1105" i="10"/>
  <c r="AA1173" i="10"/>
  <c r="AA952" i="10"/>
  <c r="AA1188" i="10"/>
  <c r="V468" i="10"/>
  <c r="AA457" i="10"/>
  <c r="V309" i="10"/>
  <c r="W309" i="10" s="1"/>
  <c r="AC309" i="10" s="1"/>
  <c r="V320" i="10"/>
  <c r="AA357" i="10"/>
  <c r="AB357" i="10" s="1"/>
  <c r="AC357" i="10" s="1"/>
  <c r="AA362" i="10"/>
  <c r="AB362" i="10" s="1"/>
  <c r="V424" i="10"/>
  <c r="V141" i="10"/>
  <c r="W141" i="10" s="1"/>
  <c r="V39" i="10"/>
  <c r="AA1145" i="10"/>
  <c r="V1031" i="10"/>
  <c r="V935" i="10"/>
  <c r="V1247" i="10"/>
  <c r="V915" i="10"/>
  <c r="V1309" i="10"/>
  <c r="AA637" i="10"/>
  <c r="AA1293" i="10"/>
  <c r="AA1469" i="10"/>
  <c r="AA775" i="10"/>
  <c r="AA1158" i="10"/>
  <c r="V900" i="10"/>
  <c r="V725" i="10"/>
  <c r="AA284" i="10"/>
  <c r="AB284" i="10" s="1"/>
  <c r="AC284" i="10" s="1"/>
  <c r="V321" i="10"/>
  <c r="W321" i="10" s="1"/>
  <c r="AA759" i="10"/>
  <c r="V806" i="10"/>
  <c r="AA1350" i="10"/>
  <c r="Z413" i="10"/>
  <c r="U413" i="10"/>
  <c r="Z312" i="10"/>
  <c r="AA312" i="10" s="1"/>
  <c r="AB312" i="10" s="1"/>
  <c r="U312" i="10"/>
  <c r="U267" i="10"/>
  <c r="V267" i="10" s="1"/>
  <c r="W267" i="10" s="1"/>
  <c r="AC267" i="10" s="1"/>
  <c r="Z267" i="10"/>
  <c r="AA267" i="10" s="1"/>
  <c r="U391" i="10"/>
  <c r="V391" i="10" s="1"/>
  <c r="W391" i="10" s="1"/>
  <c r="AC391" i="10" s="1"/>
  <c r="Z391" i="10"/>
  <c r="U294" i="10"/>
  <c r="V294" i="10" s="1"/>
  <c r="W294" i="10" s="1"/>
  <c r="Z294" i="10"/>
  <c r="AA294" i="10" s="1"/>
  <c r="AB294" i="10" s="1"/>
  <c r="Z333" i="10"/>
  <c r="AA333" i="10" s="1"/>
  <c r="AB333" i="10" s="1"/>
  <c r="AC333" i="10" s="1"/>
  <c r="U333" i="10"/>
  <c r="V333" i="10" s="1"/>
  <c r="Z365" i="10"/>
  <c r="U365" i="10"/>
  <c r="V365" i="10" s="1"/>
  <c r="W365" i="10" s="1"/>
  <c r="AC365" i="10" s="1"/>
  <c r="Z272" i="10"/>
  <c r="U272" i="10"/>
  <c r="V272" i="10" s="1"/>
  <c r="U408" i="10"/>
  <c r="Z408" i="10"/>
  <c r="AA408" i="10" s="1"/>
  <c r="AB408" i="10" s="1"/>
  <c r="Z330" i="10"/>
  <c r="U330" i="10"/>
  <c r="V330" i="10" s="1"/>
  <c r="W330" i="10" s="1"/>
  <c r="AC330" i="10" s="1"/>
  <c r="Z282" i="10"/>
  <c r="AA282" i="10" s="1"/>
  <c r="AB282" i="10" s="1"/>
  <c r="U282" i="10"/>
  <c r="V282" i="10" s="1"/>
  <c r="W282" i="10" s="1"/>
  <c r="U429" i="10"/>
  <c r="V429" i="10" s="1"/>
  <c r="W429" i="10" s="1"/>
  <c r="AC429" i="10" s="1"/>
  <c r="Z429" i="10"/>
  <c r="AA429" i="10" s="1"/>
  <c r="AB429" i="10" s="1"/>
  <c r="U403" i="10"/>
  <c r="V403" i="10" s="1"/>
  <c r="W403" i="10" s="1"/>
  <c r="AC403" i="10" s="1"/>
  <c r="Z403" i="10"/>
  <c r="AA403" i="10" s="1"/>
  <c r="U402" i="10"/>
  <c r="V402" i="10" s="1"/>
  <c r="W402" i="10" s="1"/>
  <c r="Z402" i="10"/>
  <c r="AA402" i="10" s="1"/>
  <c r="AB402" i="10" s="1"/>
  <c r="Z400" i="10"/>
  <c r="AA400" i="10" s="1"/>
  <c r="AB400" i="10" s="1"/>
  <c r="U400" i="10"/>
  <c r="V400" i="10" s="1"/>
  <c r="W400" i="10" s="1"/>
  <c r="Z339" i="10"/>
  <c r="AA339" i="10" s="1"/>
  <c r="AB339" i="10" s="1"/>
  <c r="U339" i="10"/>
  <c r="Z418" i="10"/>
  <c r="AA418" i="10" s="1"/>
  <c r="AB418" i="10" s="1"/>
  <c r="U418" i="10"/>
  <c r="U293" i="10"/>
  <c r="Z293" i="10"/>
  <c r="AA293" i="10" s="1"/>
  <c r="Z406" i="10"/>
  <c r="AA406" i="10" s="1"/>
  <c r="AB406" i="10" s="1"/>
  <c r="U406" i="10"/>
  <c r="V406" i="10" s="1"/>
  <c r="W406" i="10" s="1"/>
  <c r="AC406" i="10" s="1"/>
  <c r="Z263" i="10"/>
  <c r="AA263" i="10" s="1"/>
  <c r="AB263" i="10" s="1"/>
  <c r="AC263" i="10" s="1"/>
  <c r="U263" i="10"/>
  <c r="V263" i="10" s="1"/>
  <c r="W263" i="10" s="1"/>
  <c r="U305" i="10"/>
  <c r="Z305" i="10"/>
  <c r="AA305" i="10" s="1"/>
  <c r="AB305" i="10" s="1"/>
  <c r="Z1417" i="10"/>
  <c r="U1417" i="10"/>
  <c r="V1417" i="10" s="1"/>
  <c r="U1070" i="10"/>
  <c r="Z1070" i="10"/>
  <c r="AA1070" i="10" s="1"/>
  <c r="Z888" i="10"/>
  <c r="AA888" i="10" s="1"/>
  <c r="U888" i="10"/>
  <c r="Z644" i="10"/>
  <c r="U644" i="10"/>
  <c r="V644" i="10" s="1"/>
  <c r="Z1518" i="10"/>
  <c r="AA1518" i="10" s="1"/>
  <c r="U1518" i="10"/>
  <c r="V1518" i="10" s="1"/>
  <c r="U697" i="10"/>
  <c r="V697" i="10" s="1"/>
  <c r="Z697" i="10"/>
  <c r="AA697" i="10" s="1"/>
  <c r="U1488" i="10"/>
  <c r="Z1488" i="10"/>
  <c r="AA1488" i="10" s="1"/>
  <c r="U668" i="10"/>
  <c r="V668" i="10" s="1"/>
  <c r="Z668" i="10"/>
  <c r="AA668" i="10" s="1"/>
  <c r="Z1268" i="10"/>
  <c r="AA1268" i="10" s="1"/>
  <c r="U1268" i="10"/>
  <c r="V1268" i="10" s="1"/>
  <c r="U1163" i="10"/>
  <c r="Z1163" i="10"/>
  <c r="Z1480" i="10"/>
  <c r="AA1480" i="10" s="1"/>
  <c r="U1480" i="10"/>
  <c r="V1480" i="10" s="1"/>
  <c r="Z1012" i="10"/>
  <c r="AA1012" i="10" s="1"/>
  <c r="U1012" i="10"/>
  <c r="Z998" i="10"/>
  <c r="U998" i="10"/>
  <c r="V998" i="10" s="1"/>
  <c r="U1261" i="10"/>
  <c r="V1261" i="10" s="1"/>
  <c r="Z1261" i="10"/>
  <c r="AA1261" i="10" s="1"/>
  <c r="Z1284" i="10"/>
  <c r="AA1284" i="10" s="1"/>
  <c r="U1284" i="10"/>
  <c r="Z1169" i="10"/>
  <c r="AA1169" i="10" s="1"/>
  <c r="U1169" i="10"/>
  <c r="U905" i="10"/>
  <c r="V905" i="10" s="1"/>
  <c r="Z905" i="10"/>
  <c r="AA905" i="10" s="1"/>
  <c r="U940" i="10"/>
  <c r="V940" i="10" s="1"/>
  <c r="Z940" i="10"/>
  <c r="AA940" i="10" s="1"/>
  <c r="Z1129" i="10"/>
  <c r="U1129" i="10"/>
  <c r="V1129" i="10" s="1"/>
  <c r="U520" i="10"/>
  <c r="V520" i="10" s="1"/>
  <c r="Z520" i="10"/>
  <c r="AA520" i="10" s="1"/>
  <c r="Z1301" i="10"/>
  <c r="AA1301" i="10" s="1"/>
  <c r="U1301" i="10"/>
  <c r="V1301" i="10" s="1"/>
  <c r="U972" i="10"/>
  <c r="Z972" i="10"/>
  <c r="AA972" i="10" s="1"/>
  <c r="Z1450" i="10"/>
  <c r="U1450" i="10"/>
  <c r="V1450" i="10" s="1"/>
  <c r="U1472" i="10"/>
  <c r="V1472" i="10" s="1"/>
  <c r="Z1472" i="10"/>
  <c r="AA1472" i="10" s="1"/>
  <c r="U460" i="10"/>
  <c r="V460" i="10" s="1"/>
  <c r="Z460" i="10"/>
  <c r="AA460" i="10" s="1"/>
  <c r="U1172" i="10"/>
  <c r="V1172" i="10" s="1"/>
  <c r="Z1172" i="10"/>
  <c r="AA1172" i="10" s="1"/>
  <c r="R1334" i="10"/>
  <c r="U1334" i="10"/>
  <c r="Z1334" i="10"/>
  <c r="AA1334" i="10" s="1"/>
  <c r="Z1228" i="10"/>
  <c r="U1228" i="10"/>
  <c r="V1228" i="10" s="1"/>
  <c r="Z1086" i="10"/>
  <c r="AA1086" i="10" s="1"/>
  <c r="U1086" i="10"/>
  <c r="V1086" i="10" s="1"/>
  <c r="U785" i="10"/>
  <c r="V785" i="10" s="1"/>
  <c r="Z785" i="10"/>
  <c r="AA785" i="10" s="1"/>
  <c r="Z877" i="10"/>
  <c r="AA877" i="10" s="1"/>
  <c r="U877" i="10"/>
  <c r="U1107" i="10"/>
  <c r="Z1107" i="10"/>
  <c r="Z1104" i="10"/>
  <c r="AA1104" i="10" s="1"/>
  <c r="U1104" i="10"/>
  <c r="V1104" i="10" s="1"/>
  <c r="U1195" i="10"/>
  <c r="V1195" i="10" s="1"/>
  <c r="Z1195" i="10"/>
  <c r="Z480" i="10"/>
  <c r="U480" i="10"/>
  <c r="U504" i="10"/>
  <c r="V504" i="10" s="1"/>
  <c r="Z504" i="10"/>
  <c r="U1471" i="10"/>
  <c r="Z1471" i="10"/>
  <c r="AA1471" i="10" s="1"/>
  <c r="Z512" i="10"/>
  <c r="AA512" i="10" s="1"/>
  <c r="U512" i="10"/>
  <c r="V512" i="10" s="1"/>
  <c r="Z643" i="10"/>
  <c r="AA643" i="10" s="1"/>
  <c r="U643" i="10"/>
  <c r="Z1173" i="10"/>
  <c r="U1173" i="10"/>
  <c r="V1173" i="10" s="1"/>
  <c r="Z676" i="10"/>
  <c r="U676" i="10"/>
  <c r="V676" i="10" s="1"/>
  <c r="U1020" i="10"/>
  <c r="V1020" i="10" s="1"/>
  <c r="Z1020" i="10"/>
  <c r="AA1020" i="10" s="1"/>
  <c r="R1407" i="10"/>
  <c r="Z1407" i="10"/>
  <c r="AA1407" i="10" s="1"/>
  <c r="U1407" i="10"/>
  <c r="Z1136" i="10"/>
  <c r="AA1136" i="10" s="1"/>
  <c r="U1136" i="10"/>
  <c r="U1259" i="10"/>
  <c r="Z1259" i="10"/>
  <c r="AA1259" i="10" s="1"/>
  <c r="Z1213" i="10"/>
  <c r="AA1213" i="10" s="1"/>
  <c r="U1213" i="10"/>
  <c r="V1213" i="10" s="1"/>
  <c r="U567" i="10"/>
  <c r="Z567" i="10"/>
  <c r="U1036" i="10"/>
  <c r="V1036" i="10" s="1"/>
  <c r="Z1036" i="10"/>
  <c r="AA1036" i="10" s="1"/>
  <c r="U534" i="10"/>
  <c r="Z534" i="10"/>
  <c r="AA534" i="10" s="1"/>
  <c r="U1222" i="10"/>
  <c r="V1222" i="10" s="1"/>
  <c r="Z1222" i="10"/>
  <c r="Z1240" i="10"/>
  <c r="U1240" i="10"/>
  <c r="Z981" i="10"/>
  <c r="AA981" i="10" s="1"/>
  <c r="U981" i="10"/>
  <c r="V981" i="10" s="1"/>
  <c r="Z1051" i="10"/>
  <c r="AA1051" i="10" s="1"/>
  <c r="U1051" i="10"/>
  <c r="V1051" i="10" s="1"/>
  <c r="Z677" i="10"/>
  <c r="AA677" i="10" s="1"/>
  <c r="U677" i="10"/>
  <c r="V677" i="10" s="1"/>
  <c r="U1349" i="10"/>
  <c r="V1349" i="10" s="1"/>
  <c r="Z1349" i="10"/>
  <c r="AA1349" i="10" s="1"/>
  <c r="U499" i="10"/>
  <c r="V499" i="10" s="1"/>
  <c r="Z499" i="10"/>
  <c r="AA499" i="10" s="1"/>
  <c r="Z517" i="10"/>
  <c r="AA517" i="10" s="1"/>
  <c r="U517" i="10"/>
  <c r="V517" i="10" s="1"/>
  <c r="Z933" i="10"/>
  <c r="AA933" i="10" s="1"/>
  <c r="U933" i="10"/>
  <c r="V933" i="10" s="1"/>
  <c r="Z1269" i="10"/>
  <c r="AA1269" i="10" s="1"/>
  <c r="U1269" i="10"/>
  <c r="Z1078" i="10"/>
  <c r="AA1078" i="10" s="1"/>
  <c r="U1078" i="10"/>
  <c r="V1078" i="10" s="1"/>
  <c r="Z495" i="10"/>
  <c r="AA495" i="10" s="1"/>
  <c r="U495" i="10"/>
  <c r="V495" i="10" s="1"/>
  <c r="Z573" i="10"/>
  <c r="AA573" i="10" s="1"/>
  <c r="U573" i="10"/>
  <c r="Z1029" i="10"/>
  <c r="U1029" i="10"/>
  <c r="U990" i="10"/>
  <c r="Z990" i="10"/>
  <c r="Z1369" i="10"/>
  <c r="AA1369" i="10" s="1"/>
  <c r="U1369" i="10"/>
  <c r="V1369" i="10" s="1"/>
  <c r="Z695" i="10"/>
  <c r="AA695" i="10" s="1"/>
  <c r="U695" i="10"/>
  <c r="V695" i="10" s="1"/>
  <c r="U549" i="10"/>
  <c r="V549" i="10" s="1"/>
  <c r="Z549" i="10"/>
  <c r="Z1037" i="10"/>
  <c r="AA1037" i="10" s="1"/>
  <c r="U1037" i="10"/>
  <c r="V1037" i="10" s="1"/>
  <c r="R1341" i="10"/>
  <c r="U1341" i="10"/>
  <c r="V1341" i="10" s="1"/>
  <c r="Z1341" i="10"/>
  <c r="Z1014" i="10"/>
  <c r="AA1014" i="10" s="1"/>
  <c r="U1014" i="10"/>
  <c r="U561" i="10"/>
  <c r="Z561" i="10"/>
  <c r="AA561" i="10" s="1"/>
  <c r="R887" i="10"/>
  <c r="Z887" i="10"/>
  <c r="AA887" i="10" s="1"/>
  <c r="U887" i="10"/>
  <c r="V887" i="10" s="1"/>
  <c r="Z597" i="10"/>
  <c r="AA597" i="10" s="1"/>
  <c r="U597" i="10"/>
  <c r="V597" i="10" s="1"/>
  <c r="Z558" i="10"/>
  <c r="AA558" i="10" s="1"/>
  <c r="U558" i="10"/>
  <c r="V558" i="10" s="1"/>
  <c r="Z608" i="10"/>
  <c r="U608" i="10"/>
  <c r="U1105" i="10"/>
  <c r="Z1105" i="10"/>
  <c r="AA1105" i="10" s="1"/>
  <c r="Z767" i="10"/>
  <c r="AA767" i="10" s="1"/>
  <c r="U767" i="10"/>
  <c r="Z1247" i="10"/>
  <c r="U1247" i="10"/>
  <c r="U1469" i="10"/>
  <c r="V1469" i="10" s="1"/>
  <c r="Z1469" i="10"/>
  <c r="U1505" i="10"/>
  <c r="V1505" i="10" s="1"/>
  <c r="Z1505" i="10"/>
  <c r="AA1505" i="10" s="1"/>
  <c r="Z799" i="10"/>
  <c r="U799" i="10"/>
  <c r="U1435" i="10"/>
  <c r="V1435" i="10" s="1"/>
  <c r="Z1435" i="10"/>
  <c r="AA1435" i="10" s="1"/>
  <c r="Z974" i="10"/>
  <c r="AA974" i="10" s="1"/>
  <c r="U974" i="10"/>
  <c r="V974" i="10" s="1"/>
  <c r="Z1248" i="10"/>
  <c r="AA1248" i="10" s="1"/>
  <c r="U1248" i="10"/>
  <c r="V1248" i="10" s="1"/>
  <c r="U1209" i="10"/>
  <c r="V1209" i="10" s="1"/>
  <c r="Z1209" i="10"/>
  <c r="AA1209" i="10" s="1"/>
  <c r="U471" i="10"/>
  <c r="V471" i="10" s="1"/>
  <c r="Z471" i="10"/>
  <c r="AA471" i="10" s="1"/>
  <c r="Z975" i="10"/>
  <c r="U975" i="10"/>
  <c r="U879" i="10"/>
  <c r="Z879" i="10"/>
  <c r="AA879" i="10" s="1"/>
  <c r="U1459" i="10"/>
  <c r="V1459" i="10" s="1"/>
  <c r="Z1459" i="10"/>
  <c r="AA1459" i="10" s="1"/>
  <c r="Z656" i="10"/>
  <c r="AA656" i="10" s="1"/>
  <c r="U656" i="10"/>
  <c r="V656" i="10" s="1"/>
  <c r="U745" i="10"/>
  <c r="V745" i="10" s="1"/>
  <c r="Z745" i="10"/>
  <c r="AA745" i="10" s="1"/>
  <c r="U1059" i="10"/>
  <c r="V1059" i="10" s="1"/>
  <c r="Z1059" i="10"/>
  <c r="AA1059" i="10" s="1"/>
  <c r="U671" i="10"/>
  <c r="Z671" i="10"/>
  <c r="AA671" i="10" s="1"/>
  <c r="Z1428" i="10"/>
  <c r="U1428" i="10"/>
  <c r="V1428" i="10" s="1"/>
  <c r="Z1303" i="10"/>
  <c r="AA1303" i="10" s="1"/>
  <c r="U1303" i="10"/>
  <c r="V1303" i="10" s="1"/>
  <c r="U979" i="10"/>
  <c r="V979" i="10" s="1"/>
  <c r="Z979" i="10"/>
  <c r="AA979" i="10" s="1"/>
  <c r="U1063" i="10"/>
  <c r="Z1063" i="10"/>
  <c r="AA1063" i="10" s="1"/>
  <c r="Z1434" i="10"/>
  <c r="AA1434" i="10" s="1"/>
  <c r="U1434" i="10"/>
  <c r="V1434" i="10" s="1"/>
  <c r="Z1007" i="10"/>
  <c r="AA1007" i="10" s="1"/>
  <c r="U1007" i="10"/>
  <c r="V1007" i="10" s="1"/>
  <c r="U1295" i="10"/>
  <c r="V1295" i="10" s="1"/>
  <c r="Z1295" i="10"/>
  <c r="AA1295" i="10" s="1"/>
  <c r="U1251" i="10"/>
  <c r="V1251" i="10" s="1"/>
  <c r="Z1251" i="10"/>
  <c r="AA1251" i="10" s="1"/>
  <c r="U1087" i="10"/>
  <c r="V1087" i="10" s="1"/>
  <c r="Z1087" i="10"/>
  <c r="AA1087" i="10" s="1"/>
  <c r="U491" i="10"/>
  <c r="V491" i="10" s="1"/>
  <c r="Z491" i="10"/>
  <c r="AA491" i="10" s="1"/>
  <c r="Z1199" i="10"/>
  <c r="AA1199" i="10" s="1"/>
  <c r="U1199" i="10"/>
  <c r="V1199" i="10" s="1"/>
  <c r="Z691" i="10"/>
  <c r="AA691" i="10" s="1"/>
  <c r="U691" i="10"/>
  <c r="V691" i="10" s="1"/>
  <c r="U1476" i="10"/>
  <c r="Z1476" i="10"/>
  <c r="AA1476" i="10" s="1"/>
  <c r="U435" i="10"/>
  <c r="V435" i="10" s="1"/>
  <c r="Z435" i="10"/>
  <c r="AA435" i="10" s="1"/>
  <c r="U1353" i="10"/>
  <c r="V1353" i="10" s="1"/>
  <c r="Z1353" i="10"/>
  <c r="AA1353" i="10" s="1"/>
  <c r="Z939" i="10"/>
  <c r="AA939" i="10" s="1"/>
  <c r="U939" i="10"/>
  <c r="U808" i="10"/>
  <c r="V808" i="10" s="1"/>
  <c r="Z808" i="10"/>
  <c r="AA808" i="10" s="1"/>
  <c r="Z1065" i="10"/>
  <c r="U1065" i="10"/>
  <c r="Z1137" i="10"/>
  <c r="AA1137" i="10" s="1"/>
  <c r="U1137" i="10"/>
  <c r="V1137" i="10" s="1"/>
  <c r="Z1498" i="10"/>
  <c r="U1498" i="10"/>
  <c r="Z1354" i="10"/>
  <c r="AA1354" i="10" s="1"/>
  <c r="U1354" i="10"/>
  <c r="V1354" i="10" s="1"/>
  <c r="U913" i="10"/>
  <c r="V913" i="10" s="1"/>
  <c r="Z913" i="10"/>
  <c r="AA913" i="10" s="1"/>
  <c r="Z579" i="10"/>
  <c r="AA579" i="10" s="1"/>
  <c r="U579" i="10"/>
  <c r="V579" i="10" s="1"/>
  <c r="Z627" i="10"/>
  <c r="AA627" i="10" s="1"/>
  <c r="U627" i="10"/>
  <c r="V627" i="10" s="1"/>
  <c r="U898" i="10"/>
  <c r="Z898" i="10"/>
  <c r="AA898" i="10" s="1"/>
  <c r="U1421" i="10"/>
  <c r="V1421" i="10" s="1"/>
  <c r="Z1421" i="10"/>
  <c r="U1067" i="10"/>
  <c r="V1067" i="10" s="1"/>
  <c r="Z1067" i="10"/>
  <c r="AA1067" i="10" s="1"/>
  <c r="U675" i="10"/>
  <c r="Z675" i="10"/>
  <c r="AA675" i="10" s="1"/>
  <c r="Z969" i="10"/>
  <c r="AA969" i="10" s="1"/>
  <c r="U969" i="10"/>
  <c r="V969" i="10" s="1"/>
  <c r="Z1367" i="10"/>
  <c r="U1367" i="10"/>
  <c r="V1367" i="10" s="1"/>
  <c r="U1377" i="10"/>
  <c r="Z1377" i="10"/>
  <c r="AA1377" i="10" s="1"/>
  <c r="U481" i="10"/>
  <c r="Z481" i="10"/>
  <c r="AA481" i="10" s="1"/>
  <c r="Z547" i="10"/>
  <c r="AA547" i="10" s="1"/>
  <c r="U547" i="10"/>
  <c r="Z1250" i="10"/>
  <c r="U1250" i="10"/>
  <c r="Z706" i="10"/>
  <c r="AA706" i="10" s="1"/>
  <c r="U706" i="10"/>
  <c r="V706" i="10" s="1"/>
  <c r="Z1202" i="10"/>
  <c r="AA1202" i="10" s="1"/>
  <c r="U1202" i="10"/>
  <c r="Z674" i="10"/>
  <c r="U674" i="10"/>
  <c r="Z1242" i="10"/>
  <c r="U1242" i="10"/>
  <c r="V1242" i="10" s="1"/>
  <c r="Z714" i="10"/>
  <c r="AA714" i="10" s="1"/>
  <c r="U714" i="10"/>
  <c r="V714" i="10" s="1"/>
  <c r="U986" i="10"/>
  <c r="Z986" i="10"/>
  <c r="U594" i="10"/>
  <c r="Z594" i="10"/>
  <c r="AA594" i="10" s="1"/>
  <c r="Z1114" i="10"/>
  <c r="AA1114" i="10" s="1"/>
  <c r="U1114" i="10"/>
  <c r="V1114" i="10" s="1"/>
  <c r="Z810" i="10"/>
  <c r="AA810" i="10" s="1"/>
  <c r="U810" i="10"/>
  <c r="V810" i="10" s="1"/>
  <c r="Z1122" i="10"/>
  <c r="AA1122" i="10" s="1"/>
  <c r="U1122" i="10"/>
  <c r="V1122" i="10" s="1"/>
  <c r="Z116" i="10"/>
  <c r="AA116" i="10" s="1"/>
  <c r="U116" i="10"/>
  <c r="V116" i="10" s="1"/>
  <c r="Z100" i="10"/>
  <c r="U100" i="10"/>
  <c r="V100" i="10" s="1"/>
  <c r="W100" i="10" s="1"/>
  <c r="Z238" i="10"/>
  <c r="AA238" i="10" s="1"/>
  <c r="AB238" i="10" s="1"/>
  <c r="U238" i="10"/>
  <c r="V238" i="10" s="1"/>
  <c r="W238" i="10" s="1"/>
  <c r="AC238" i="10" s="1"/>
  <c r="Z114" i="10"/>
  <c r="AA114" i="10" s="1"/>
  <c r="AB114" i="10" s="1"/>
  <c r="AC114" i="10" s="1"/>
  <c r="U114" i="10"/>
  <c r="V114" i="10" s="1"/>
  <c r="W114" i="10" s="1"/>
  <c r="U243" i="10"/>
  <c r="V243" i="10" s="1"/>
  <c r="W243" i="10" s="1"/>
  <c r="AC243" i="10" s="1"/>
  <c r="Z243" i="10"/>
  <c r="AA243" i="10" s="1"/>
  <c r="AB243" i="10" s="1"/>
  <c r="Z212" i="10"/>
  <c r="U212" i="10"/>
  <c r="V212" i="10" s="1"/>
  <c r="Z99" i="10"/>
  <c r="U99" i="10"/>
  <c r="V99" i="10" s="1"/>
  <c r="W99" i="10" s="1"/>
  <c r="AC99" i="10" s="1"/>
  <c r="Z235" i="10"/>
  <c r="AA235" i="10" s="1"/>
  <c r="U235" i="10"/>
  <c r="U172" i="10"/>
  <c r="V172" i="10" s="1"/>
  <c r="Z172" i="10"/>
  <c r="AA172" i="10" s="1"/>
  <c r="Z91" i="10"/>
  <c r="U91" i="10"/>
  <c r="V91" i="10" s="1"/>
  <c r="W91" i="10" s="1"/>
  <c r="U130" i="10"/>
  <c r="V130" i="10" s="1"/>
  <c r="W130" i="10" s="1"/>
  <c r="Z130" i="10"/>
  <c r="AA130" i="10" s="1"/>
  <c r="AB130" i="10" s="1"/>
  <c r="Z220" i="10"/>
  <c r="AA220" i="10" s="1"/>
  <c r="AB220" i="10" s="1"/>
  <c r="U220" i="10"/>
  <c r="V220" i="10" s="1"/>
  <c r="W220" i="10" s="1"/>
  <c r="Z75" i="10"/>
  <c r="AA75" i="10" s="1"/>
  <c r="AB75" i="10" s="1"/>
  <c r="AC75" i="10" s="1"/>
  <c r="U75" i="10"/>
  <c r="V75" i="10" s="1"/>
  <c r="W75" i="10" s="1"/>
  <c r="U89" i="10"/>
  <c r="V89" i="10" s="1"/>
  <c r="W89" i="10" s="1"/>
  <c r="Z89" i="10"/>
  <c r="AA89" i="10" s="1"/>
  <c r="AB89" i="10" s="1"/>
  <c r="U170" i="10"/>
  <c r="V170" i="10" s="1"/>
  <c r="W170" i="10" s="1"/>
  <c r="Z170" i="10"/>
  <c r="AA170" i="10" s="1"/>
  <c r="AB170" i="10" s="1"/>
  <c r="U148" i="10"/>
  <c r="V148" i="10" s="1"/>
  <c r="W148" i="10" s="1"/>
  <c r="AC148" i="10" s="1"/>
  <c r="Z148" i="10"/>
  <c r="AA148" i="10" s="1"/>
  <c r="AB148" i="10" s="1"/>
  <c r="Z147" i="10"/>
  <c r="U147" i="10"/>
  <c r="V147" i="10" s="1"/>
  <c r="W147" i="10" s="1"/>
  <c r="AC147" i="10" s="1"/>
  <c r="U81" i="10"/>
  <c r="V81" i="10" s="1"/>
  <c r="W81" i="10" s="1"/>
  <c r="Z81" i="10"/>
  <c r="AA81" i="10" s="1"/>
  <c r="AB81" i="10" s="1"/>
  <c r="Z127" i="10"/>
  <c r="AA127" i="10" s="1"/>
  <c r="AB127" i="10" s="1"/>
  <c r="U127" i="10"/>
  <c r="V127" i="10" s="1"/>
  <c r="W127" i="10" s="1"/>
  <c r="AC127" i="10" s="1"/>
  <c r="U90" i="10"/>
  <c r="V90" i="10" s="1"/>
  <c r="W90" i="10" s="1"/>
  <c r="AC90" i="10" s="1"/>
  <c r="Z90" i="10"/>
  <c r="AA90" i="10" s="1"/>
  <c r="AB90" i="10" s="1"/>
  <c r="U103" i="10"/>
  <c r="Z103" i="10"/>
  <c r="U101" i="10"/>
  <c r="V101" i="10" s="1"/>
  <c r="W101" i="10" s="1"/>
  <c r="Z101" i="10"/>
  <c r="AA101" i="10" s="1"/>
  <c r="AB101" i="10" s="1"/>
  <c r="Z256" i="10"/>
  <c r="U256" i="10"/>
  <c r="U245" i="10"/>
  <c r="Z245" i="10"/>
  <c r="U113" i="10"/>
  <c r="V113" i="10" s="1"/>
  <c r="W113" i="10" s="1"/>
  <c r="AC113" i="10" s="1"/>
  <c r="Z113" i="10"/>
  <c r="AA113" i="10" s="1"/>
  <c r="AB113" i="10" s="1"/>
  <c r="U111" i="10"/>
  <c r="V111" i="10" s="1"/>
  <c r="W111" i="10" s="1"/>
  <c r="Z111" i="10"/>
  <c r="AA111" i="10" s="1"/>
  <c r="AB111" i="10" s="1"/>
  <c r="U102" i="10"/>
  <c r="V102" i="10" s="1"/>
  <c r="W102" i="10" s="1"/>
  <c r="Z102" i="10"/>
  <c r="AA102" i="10" s="1"/>
  <c r="AB102" i="10" s="1"/>
  <c r="U66" i="10"/>
  <c r="Z66" i="10"/>
  <c r="AA66" i="10" s="1"/>
  <c r="AB66" i="10" s="1"/>
  <c r="Z63" i="10"/>
  <c r="AA63" i="10" s="1"/>
  <c r="U63" i="10"/>
  <c r="V63" i="10" s="1"/>
  <c r="W63" i="10" s="1"/>
  <c r="AC63" i="10" s="1"/>
  <c r="Z110" i="10"/>
  <c r="AA110" i="10" s="1"/>
  <c r="AB110" i="10" s="1"/>
  <c r="U110" i="10"/>
  <c r="V110" i="10" s="1"/>
  <c r="W110" i="10" s="1"/>
  <c r="AC110" i="10" s="1"/>
  <c r="U199" i="10"/>
  <c r="V199" i="10" s="1"/>
  <c r="Z199" i="10"/>
  <c r="AA199" i="10" s="1"/>
  <c r="U149" i="10"/>
  <c r="V149" i="10" s="1"/>
  <c r="W149" i="10" s="1"/>
  <c r="AC149" i="10" s="1"/>
  <c r="Z149" i="10"/>
  <c r="AA149" i="10" s="1"/>
  <c r="AB149" i="10" s="1"/>
  <c r="R145" i="10"/>
  <c r="AA245" i="10"/>
  <c r="AB245" i="10" s="1"/>
  <c r="V156" i="10"/>
  <c r="W156" i="10" s="1"/>
  <c r="R186" i="10"/>
  <c r="R1122" i="10"/>
  <c r="V1065" i="10"/>
  <c r="V547" i="10"/>
  <c r="V673" i="10"/>
  <c r="AA1336" i="10"/>
  <c r="AA959" i="10"/>
  <c r="AA791" i="10"/>
  <c r="V767" i="10"/>
  <c r="V990" i="10"/>
  <c r="R1498" i="10"/>
  <c r="AA917" i="10"/>
  <c r="AA1448" i="10"/>
  <c r="R1240" i="10"/>
  <c r="V1284" i="10"/>
  <c r="AA1163" i="10"/>
  <c r="AA680" i="10"/>
  <c r="V580" i="10"/>
  <c r="AA949" i="10"/>
  <c r="R564" i="10"/>
  <c r="AA391" i="10"/>
  <c r="AB391" i="10" s="1"/>
  <c r="AA260" i="10"/>
  <c r="AB260" i="10" s="1"/>
  <c r="AA307" i="10"/>
  <c r="AB307" i="10" s="1"/>
  <c r="V413" i="10"/>
  <c r="W413" i="10" s="1"/>
  <c r="V286" i="10"/>
  <c r="AA274" i="10"/>
  <c r="AB274" i="10" s="1"/>
  <c r="R238" i="10"/>
  <c r="R164" i="10"/>
  <c r="V194" i="10"/>
  <c r="W194" i="10" s="1"/>
  <c r="AA147" i="10"/>
  <c r="AB147" i="10" s="1"/>
  <c r="V1034" i="10"/>
  <c r="V890" i="10"/>
  <c r="AA1242" i="10"/>
  <c r="AA1390" i="10"/>
  <c r="R567" i="10"/>
  <c r="AA798" i="10"/>
  <c r="V851" i="10"/>
  <c r="AA198" i="10"/>
  <c r="R215" i="10"/>
  <c r="V79" i="10"/>
  <c r="W79" i="10" s="1"/>
  <c r="AC79" i="10" s="1"/>
  <c r="V177" i="10"/>
  <c r="W177" i="10" s="1"/>
  <c r="R73" i="10"/>
  <c r="R706" i="10"/>
  <c r="V712" i="10"/>
  <c r="AA975" i="10"/>
  <c r="V699" i="10"/>
  <c r="V1245" i="10"/>
  <c r="AA1021" i="10"/>
  <c r="V815" i="10"/>
  <c r="V1307" i="10"/>
  <c r="V1269" i="10"/>
  <c r="R1073" i="10"/>
  <c r="R553" i="10"/>
  <c r="V1244" i="10"/>
  <c r="AA1260" i="10"/>
  <c r="V293" i="10"/>
  <c r="V405" i="10"/>
  <c r="W405" i="10" s="1"/>
  <c r="V183" i="10"/>
  <c r="W183" i="10" s="1"/>
  <c r="V173" i="10"/>
  <c r="W173" i="10" s="1"/>
  <c r="AA247" i="10"/>
  <c r="AB247" i="10" s="1"/>
  <c r="R1239" i="10"/>
  <c r="AA867" i="10"/>
  <c r="V708" i="10"/>
  <c r="V1433" i="10"/>
  <c r="Z708" i="10"/>
  <c r="U708" i="10"/>
  <c r="U582" i="10"/>
  <c r="Z582" i="10"/>
  <c r="U1432" i="10"/>
  <c r="Z1432" i="10"/>
  <c r="AA1432" i="10" s="1"/>
  <c r="Z604" i="10"/>
  <c r="AA604" i="10" s="1"/>
  <c r="U604" i="10"/>
  <c r="U684" i="10"/>
  <c r="V684" i="10" s="1"/>
  <c r="Z684" i="10"/>
  <c r="AA684" i="10" s="1"/>
  <c r="Z872" i="10"/>
  <c r="AA872" i="10" s="1"/>
  <c r="U872" i="10"/>
  <c r="V872" i="10" s="1"/>
  <c r="Z893" i="10"/>
  <c r="AA893" i="10" s="1"/>
  <c r="U893" i="10"/>
  <c r="V893" i="10" s="1"/>
  <c r="U1433" i="10"/>
  <c r="Z1433" i="10"/>
  <c r="U1140" i="10"/>
  <c r="V1140" i="10" s="1"/>
  <c r="Z1140" i="10"/>
  <c r="U1038" i="10"/>
  <c r="V1038" i="10" s="1"/>
  <c r="Z1038" i="10"/>
  <c r="Z1277" i="10"/>
  <c r="AA1277" i="10" s="1"/>
  <c r="U1277" i="10"/>
  <c r="V1277" i="10" s="1"/>
  <c r="Z1294" i="10"/>
  <c r="AA1294" i="10" s="1"/>
  <c r="U1294" i="10"/>
  <c r="V1294" i="10" s="1"/>
  <c r="Z543" i="10"/>
  <c r="AA543" i="10" s="1"/>
  <c r="U543" i="10"/>
  <c r="U1418" i="10"/>
  <c r="Z1418" i="10"/>
  <c r="AA1418" i="10" s="1"/>
  <c r="Z1060" i="10"/>
  <c r="AA1060" i="10" s="1"/>
  <c r="U1060" i="10"/>
  <c r="V1060" i="10" s="1"/>
  <c r="U563" i="10"/>
  <c r="V563" i="10" s="1"/>
  <c r="Z563" i="10"/>
  <c r="AA563" i="10" s="1"/>
  <c r="U1011" i="10"/>
  <c r="V1011" i="10" s="1"/>
  <c r="Z1011" i="10"/>
  <c r="AA1011" i="10" s="1"/>
  <c r="Z1510" i="10"/>
  <c r="AA1510" i="10" s="1"/>
  <c r="U1510" i="10"/>
  <c r="V1510" i="10" s="1"/>
  <c r="Z1132" i="10"/>
  <c r="AA1132" i="10" s="1"/>
  <c r="U1132" i="10"/>
  <c r="V1132" i="10" s="1"/>
  <c r="Z707" i="10"/>
  <c r="AA707" i="10" s="1"/>
  <c r="U707" i="10"/>
  <c r="Z1425" i="10"/>
  <c r="AA1425" i="10" s="1"/>
  <c r="U1425" i="10"/>
  <c r="V1425" i="10" s="1"/>
  <c r="Z476" i="10"/>
  <c r="AA476" i="10" s="1"/>
  <c r="U476" i="10"/>
  <c r="V476" i="10" s="1"/>
  <c r="Z1356" i="10"/>
  <c r="AA1356" i="10" s="1"/>
  <c r="U1356" i="10"/>
  <c r="V1356" i="10" s="1"/>
  <c r="Z640" i="10"/>
  <c r="U640" i="10"/>
  <c r="V640" i="10" s="1"/>
  <c r="Z1260" i="10"/>
  <c r="U1260" i="10"/>
  <c r="Z1310" i="10"/>
  <c r="AA1310" i="10" s="1"/>
  <c r="U1310" i="10"/>
  <c r="V1310" i="10" s="1"/>
  <c r="U1273" i="10"/>
  <c r="Z1273" i="10"/>
  <c r="U1061" i="10"/>
  <c r="V1061" i="10" s="1"/>
  <c r="Z1061" i="10"/>
  <c r="AA1061" i="10" s="1"/>
  <c r="U559" i="10"/>
  <c r="V559" i="10" s="1"/>
  <c r="Z559" i="10"/>
  <c r="AA559" i="10" s="1"/>
  <c r="Z1444" i="10"/>
  <c r="AA1444" i="10" s="1"/>
  <c r="U1444" i="10"/>
  <c r="Z1519" i="10"/>
  <c r="AA1519" i="10" s="1"/>
  <c r="U1519" i="10"/>
  <c r="V1519" i="10" s="1"/>
  <c r="R848" i="10"/>
  <c r="Z848" i="10"/>
  <c r="AA848" i="10" s="1"/>
  <c r="U848" i="10"/>
  <c r="V848" i="10" s="1"/>
  <c r="U700" i="10"/>
  <c r="Z700" i="10"/>
  <c r="AA700" i="10" s="1"/>
  <c r="U502" i="10"/>
  <c r="Z502" i="10"/>
  <c r="AA502" i="10" s="1"/>
  <c r="Z704" i="10"/>
  <c r="AA704" i="10" s="1"/>
  <c r="U704" i="10"/>
  <c r="Z1211" i="10"/>
  <c r="AA1211" i="10" s="1"/>
  <c r="U1211" i="10"/>
  <c r="V1211" i="10" s="1"/>
  <c r="Z1325" i="10"/>
  <c r="U1325" i="10"/>
  <c r="V1325" i="10" s="1"/>
  <c r="U756" i="10"/>
  <c r="V756" i="10" s="1"/>
  <c r="Z756" i="10"/>
  <c r="AA756" i="10" s="1"/>
  <c r="Z1044" i="10"/>
  <c r="AA1044" i="10" s="1"/>
  <c r="U1044" i="10"/>
  <c r="V1044" i="10" s="1"/>
  <c r="Z686" i="10"/>
  <c r="AA686" i="10" s="1"/>
  <c r="U686" i="10"/>
  <c r="Z1168" i="10"/>
  <c r="AA1168" i="10" s="1"/>
  <c r="U1168" i="10"/>
  <c r="U1511" i="10"/>
  <c r="V1511" i="10" s="1"/>
  <c r="Z1511" i="10"/>
  <c r="AA1511" i="10" s="1"/>
  <c r="R886" i="10"/>
  <c r="Z886" i="10"/>
  <c r="AA886" i="10" s="1"/>
  <c r="U886" i="10"/>
  <c r="V886" i="10" s="1"/>
  <c r="U655" i="10"/>
  <c r="V655" i="10" s="1"/>
  <c r="Z655" i="10"/>
  <c r="AA655" i="10" s="1"/>
  <c r="U1068" i="10"/>
  <c r="V1068" i="10" s="1"/>
  <c r="Z1068" i="10"/>
  <c r="AA1068" i="10" s="1"/>
  <c r="Z566" i="10"/>
  <c r="AA566" i="10" s="1"/>
  <c r="U566" i="10"/>
  <c r="V566" i="10" s="1"/>
  <c r="U1238" i="10"/>
  <c r="V1238" i="10" s="1"/>
  <c r="Z1238" i="10"/>
  <c r="AA1238" i="10" s="1"/>
  <c r="U507" i="10"/>
  <c r="Z507" i="10"/>
  <c r="AA507" i="10" s="1"/>
  <c r="U1005" i="10"/>
  <c r="V1005" i="10" s="1"/>
  <c r="Z1005" i="10"/>
  <c r="AA1005" i="10" s="1"/>
  <c r="U575" i="10"/>
  <c r="Z575" i="10"/>
  <c r="AA575" i="10" s="1"/>
  <c r="U757" i="10"/>
  <c r="V757" i="10" s="1"/>
  <c r="Z757" i="10"/>
  <c r="AA757" i="10" s="1"/>
  <c r="U1478" i="10"/>
  <c r="V1478" i="10" s="1"/>
  <c r="Z1478" i="10"/>
  <c r="AA1478" i="10" s="1"/>
  <c r="U715" i="10"/>
  <c r="V715" i="10" s="1"/>
  <c r="Z715" i="10"/>
  <c r="AA715" i="10" s="1"/>
  <c r="U629" i="10"/>
  <c r="Z629" i="10"/>
  <c r="AA629" i="10" s="1"/>
  <c r="Z997" i="10"/>
  <c r="U997" i="10"/>
  <c r="Z1293" i="10"/>
  <c r="U1293" i="10"/>
  <c r="U1166" i="10"/>
  <c r="V1166" i="10" s="1"/>
  <c r="Z1166" i="10"/>
  <c r="AA1166" i="10" s="1"/>
  <c r="Z511" i="10"/>
  <c r="U511" i="10"/>
  <c r="V511" i="10" s="1"/>
  <c r="U685" i="10"/>
  <c r="V685" i="10" s="1"/>
  <c r="Z685" i="10"/>
  <c r="AA685" i="10" s="1"/>
  <c r="Z1165" i="10"/>
  <c r="AA1165" i="10" s="1"/>
  <c r="U1165" i="10"/>
  <c r="Z1182" i="10"/>
  <c r="AA1182" i="10" s="1"/>
  <c r="U1182" i="10"/>
  <c r="U467" i="10"/>
  <c r="Z467" i="10"/>
  <c r="AA467" i="10" s="1"/>
  <c r="U815" i="10"/>
  <c r="Z815" i="10"/>
  <c r="Z653" i="10"/>
  <c r="AA653" i="10" s="1"/>
  <c r="U653" i="10"/>
  <c r="V653" i="10" s="1"/>
  <c r="U1053" i="10"/>
  <c r="V1053" i="10" s="1"/>
  <c r="Z1053" i="10"/>
  <c r="AA1053" i="10" s="1"/>
  <c r="U1357" i="10"/>
  <c r="Z1357" i="10"/>
  <c r="AA1357" i="10" s="1"/>
  <c r="U1094" i="10"/>
  <c r="V1094" i="10" s="1"/>
  <c r="Z1094" i="10"/>
  <c r="Z817" i="10"/>
  <c r="U817" i="10"/>
  <c r="V817" i="10" s="1"/>
  <c r="Z927" i="10"/>
  <c r="AA927" i="10" s="1"/>
  <c r="U927" i="10"/>
  <c r="V927" i="10" s="1"/>
  <c r="U821" i="10"/>
  <c r="Z821" i="10"/>
  <c r="AA821" i="10" s="1"/>
  <c r="Z630" i="10"/>
  <c r="U630" i="10"/>
  <c r="V630" i="10" s="1"/>
  <c r="U824" i="10"/>
  <c r="V824" i="10" s="1"/>
  <c r="Z824" i="10"/>
  <c r="Z1347" i="10"/>
  <c r="AA1347" i="10" s="1"/>
  <c r="U1347" i="10"/>
  <c r="V1347" i="10" s="1"/>
  <c r="Z807" i="10"/>
  <c r="AA807" i="10" s="1"/>
  <c r="U807" i="10"/>
  <c r="V807" i="10" s="1"/>
  <c r="U1445" i="10"/>
  <c r="V1445" i="10" s="1"/>
  <c r="Z1445" i="10"/>
  <c r="AA1445" i="10" s="1"/>
  <c r="U960" i="10"/>
  <c r="V960" i="10" s="1"/>
  <c r="Z960" i="10"/>
  <c r="Z1313" i="10"/>
  <c r="AA1313" i="10" s="1"/>
  <c r="U1313" i="10"/>
  <c r="V1313" i="10" s="1"/>
  <c r="Z839" i="10"/>
  <c r="AA839" i="10" s="1"/>
  <c r="U839" i="10"/>
  <c r="V839" i="10" s="1"/>
  <c r="Z482" i="10"/>
  <c r="U482" i="10"/>
  <c r="V482" i="10" s="1"/>
  <c r="U1150" i="10"/>
  <c r="V1150" i="10" s="1"/>
  <c r="Z1150" i="10"/>
  <c r="AA1150" i="10" s="1"/>
  <c r="Z1272" i="10"/>
  <c r="AA1272" i="10" s="1"/>
  <c r="U1272" i="10"/>
  <c r="V1272" i="10" s="1"/>
  <c r="U963" i="10"/>
  <c r="V963" i="10" s="1"/>
  <c r="Z963" i="10"/>
  <c r="AA963" i="10" s="1"/>
  <c r="Z503" i="10"/>
  <c r="AA503" i="10" s="1"/>
  <c r="U503" i="10"/>
  <c r="V503" i="10" s="1"/>
  <c r="U1492" i="10"/>
  <c r="Z1492" i="10"/>
  <c r="U903" i="10"/>
  <c r="V903" i="10" s="1"/>
  <c r="Z903" i="10"/>
  <c r="AA903" i="10" s="1"/>
  <c r="Z1110" i="10"/>
  <c r="AA1110" i="10" s="1"/>
  <c r="U1110" i="10"/>
  <c r="V1110" i="10" s="1"/>
  <c r="U696" i="10"/>
  <c r="Z696" i="10"/>
  <c r="AA696" i="10" s="1"/>
  <c r="Z555" i="10"/>
  <c r="AA555" i="10" s="1"/>
  <c r="U555" i="10"/>
  <c r="V555" i="10" s="1"/>
  <c r="Z1203" i="10"/>
  <c r="AA1203" i="10" s="1"/>
  <c r="U1203" i="10"/>
  <c r="V1203" i="10" s="1"/>
  <c r="Z703" i="10"/>
  <c r="AA703" i="10" s="1"/>
  <c r="U703" i="10"/>
  <c r="V703" i="10" s="1"/>
  <c r="U601" i="10"/>
  <c r="V601" i="10" s="1"/>
  <c r="Z601" i="10"/>
  <c r="Z1383" i="10"/>
  <c r="AA1383" i="10" s="1"/>
  <c r="U1383" i="10"/>
  <c r="V1383" i="10" s="1"/>
  <c r="Z1153" i="10"/>
  <c r="U1153" i="10"/>
  <c r="U1135" i="10"/>
  <c r="V1135" i="10" s="1"/>
  <c r="Z1135" i="10"/>
  <c r="AA1135" i="10" s="1"/>
  <c r="Z531" i="10"/>
  <c r="AA531" i="10" s="1"/>
  <c r="U531" i="10"/>
  <c r="V531" i="10" s="1"/>
  <c r="Z1039" i="10"/>
  <c r="AA1039" i="10" s="1"/>
  <c r="U1039" i="10"/>
  <c r="V1039" i="10" s="1"/>
  <c r="Z1327" i="10"/>
  <c r="U1327" i="10"/>
  <c r="V1327" i="10" s="1"/>
  <c r="U728" i="10"/>
  <c r="V728" i="10" s="1"/>
  <c r="Z728" i="10"/>
  <c r="AA728" i="10" s="1"/>
  <c r="Z1103" i="10"/>
  <c r="U1103" i="10"/>
  <c r="U1467" i="10"/>
  <c r="V1467" i="10" s="1"/>
  <c r="Z1467" i="10"/>
  <c r="AA1467" i="10" s="1"/>
  <c r="Z1263" i="10"/>
  <c r="AA1263" i="10" s="1"/>
  <c r="U1263" i="10"/>
  <c r="V1263" i="10" s="1"/>
  <c r="Z859" i="10"/>
  <c r="AA859" i="10" s="1"/>
  <c r="U859" i="10"/>
  <c r="V859" i="10" s="1"/>
  <c r="Z936" i="10"/>
  <c r="AA936" i="10" s="1"/>
  <c r="U936" i="10"/>
  <c r="V936" i="10" s="1"/>
  <c r="U571" i="10"/>
  <c r="Z571" i="10"/>
  <c r="AA571" i="10" s="1"/>
  <c r="U923" i="10"/>
  <c r="V923" i="10" s="1"/>
  <c r="Z923" i="10"/>
  <c r="U1474" i="10"/>
  <c r="V1474" i="10" s="1"/>
  <c r="Z1474" i="10"/>
  <c r="AA1474" i="10" s="1"/>
  <c r="Z840" i="10"/>
  <c r="AA840" i="10" s="1"/>
  <c r="U840" i="10"/>
  <c r="Z1489" i="10"/>
  <c r="AA1489" i="10" s="1"/>
  <c r="U1489" i="10"/>
  <c r="V1489" i="10" s="1"/>
  <c r="Z443" i="10"/>
  <c r="AA443" i="10" s="1"/>
  <c r="U443" i="10"/>
  <c r="V443" i="10" s="1"/>
  <c r="Z1427" i="10"/>
  <c r="U1427" i="10"/>
  <c r="U1343" i="10"/>
  <c r="V1343" i="10" s="1"/>
  <c r="Z1343" i="10"/>
  <c r="AA1343" i="10" s="1"/>
  <c r="U763" i="10"/>
  <c r="Z763" i="10"/>
  <c r="Z1027" i="10"/>
  <c r="AA1027" i="10" s="1"/>
  <c r="U1027" i="10"/>
  <c r="V1027" i="10" s="1"/>
  <c r="Z1323" i="10"/>
  <c r="U1323" i="10"/>
  <c r="V1323" i="10" s="1"/>
  <c r="U1050" i="10"/>
  <c r="Z1050" i="10"/>
  <c r="AA1050" i="10" s="1"/>
  <c r="Z1096" i="10"/>
  <c r="U1096" i="10"/>
  <c r="Z1283" i="10"/>
  <c r="U1283" i="10"/>
  <c r="V1283" i="10" s="1"/>
  <c r="U779" i="10"/>
  <c r="V779" i="10" s="1"/>
  <c r="Z779" i="10"/>
  <c r="AA779" i="10" s="1"/>
  <c r="Z1089" i="10"/>
  <c r="AA1089" i="10" s="1"/>
  <c r="U1089" i="10"/>
  <c r="V1089" i="10" s="1"/>
  <c r="Z1508" i="10"/>
  <c r="U1508" i="10"/>
  <c r="V1508" i="10" s="1"/>
  <c r="Z931" i="10"/>
  <c r="AA931" i="10" s="1"/>
  <c r="U931" i="10"/>
  <c r="V931" i="10" s="1"/>
  <c r="Z609" i="10"/>
  <c r="AA609" i="10" s="1"/>
  <c r="U609" i="10"/>
  <c r="V609" i="10" s="1"/>
  <c r="Z739" i="10"/>
  <c r="AA739" i="10" s="1"/>
  <c r="U739" i="10"/>
  <c r="V739" i="10" s="1"/>
  <c r="Z1378" i="10"/>
  <c r="AA1378" i="10" s="1"/>
  <c r="U1378" i="10"/>
  <c r="V1378" i="10" s="1"/>
  <c r="Z842" i="10"/>
  <c r="AA842" i="10" s="1"/>
  <c r="U842" i="10"/>
  <c r="V842" i="10" s="1"/>
  <c r="U1266" i="10"/>
  <c r="V1266" i="10" s="1"/>
  <c r="Z1266" i="10"/>
  <c r="AA1266" i="10" s="1"/>
  <c r="Z770" i="10"/>
  <c r="AA770" i="10" s="1"/>
  <c r="U770" i="10"/>
  <c r="V770" i="10" s="1"/>
  <c r="Z1306" i="10"/>
  <c r="U1306" i="10"/>
  <c r="U722" i="10"/>
  <c r="Z722" i="10"/>
  <c r="Z1010" i="10"/>
  <c r="AA1010" i="10" s="1"/>
  <c r="U1010" i="10"/>
  <c r="V1010" i="10" s="1"/>
  <c r="Z618" i="10"/>
  <c r="AA618" i="10" s="1"/>
  <c r="U618" i="10"/>
  <c r="V618" i="10" s="1"/>
  <c r="U1138" i="10"/>
  <c r="V1138" i="10" s="1"/>
  <c r="Z1138" i="10"/>
  <c r="U818" i="10"/>
  <c r="V818" i="10" s="1"/>
  <c r="Z818" i="10"/>
  <c r="AA818" i="10" s="1"/>
  <c r="U1194" i="10"/>
  <c r="V1194" i="10" s="1"/>
  <c r="Z1194" i="10"/>
  <c r="AA1194" i="10" s="1"/>
  <c r="U8" i="10"/>
  <c r="V8" i="10" s="1"/>
  <c r="W8" i="10" s="1"/>
  <c r="Z8" i="10"/>
  <c r="AA8" i="10" s="1"/>
  <c r="AB8" i="10" s="1"/>
  <c r="Z52" i="10"/>
  <c r="AA52" i="10" s="1"/>
  <c r="AB52" i="10" s="1"/>
  <c r="AC52" i="10" s="1"/>
  <c r="U52" i="10"/>
  <c r="Z163" i="10"/>
  <c r="AA163" i="10" s="1"/>
  <c r="AB163" i="10" s="1"/>
  <c r="U163" i="10"/>
  <c r="V163" i="10" s="1"/>
  <c r="W163" i="10" s="1"/>
  <c r="U27" i="10"/>
  <c r="V27" i="10" s="1"/>
  <c r="W27" i="10" s="1"/>
  <c r="AC27" i="10" s="1"/>
  <c r="Z27" i="10"/>
  <c r="AA27" i="10" s="1"/>
  <c r="Z195" i="10"/>
  <c r="AA195" i="10" s="1"/>
  <c r="AB195" i="10" s="1"/>
  <c r="U195" i="10"/>
  <c r="V195" i="10" s="1"/>
  <c r="W195" i="10" s="1"/>
  <c r="Z95" i="10"/>
  <c r="U95" i="10"/>
  <c r="V95" i="10" s="1"/>
  <c r="W95" i="10" s="1"/>
  <c r="AC95" i="10" s="1"/>
  <c r="R210" i="10"/>
  <c r="U210" i="10"/>
  <c r="V210" i="10" s="1"/>
  <c r="W210" i="10" s="1"/>
  <c r="Z210" i="10"/>
  <c r="AA210" i="10" s="1"/>
  <c r="AB210" i="10" s="1"/>
  <c r="U67" i="10"/>
  <c r="V67" i="10" s="1"/>
  <c r="W67" i="10" s="1"/>
  <c r="AC67" i="10" s="1"/>
  <c r="Z67" i="10"/>
  <c r="AA67" i="10" s="1"/>
  <c r="U44" i="10"/>
  <c r="V44" i="10" s="1"/>
  <c r="W44" i="10" s="1"/>
  <c r="Z44" i="10"/>
  <c r="AA44" i="10" s="1"/>
  <c r="AB44" i="10" s="1"/>
  <c r="Z216" i="10"/>
  <c r="U216" i="10"/>
  <c r="U98" i="10"/>
  <c r="V98" i="10" s="1"/>
  <c r="W98" i="10" s="1"/>
  <c r="AC98" i="10" s="1"/>
  <c r="Z98" i="10"/>
  <c r="AA98" i="10" s="1"/>
  <c r="Z51" i="10"/>
  <c r="AA51" i="10" s="1"/>
  <c r="U51" i="10"/>
  <c r="V51" i="10" s="1"/>
  <c r="W51" i="10" s="1"/>
  <c r="AC51" i="10" s="1"/>
  <c r="U105" i="10"/>
  <c r="V105" i="10" s="1"/>
  <c r="W105" i="10" s="1"/>
  <c r="Z105" i="10"/>
  <c r="Z57" i="10"/>
  <c r="AA57" i="10" s="1"/>
  <c r="AB57" i="10" s="1"/>
  <c r="U57" i="10"/>
  <c r="Z106" i="10"/>
  <c r="AA106" i="10" s="1"/>
  <c r="U106" i="10"/>
  <c r="V106" i="10" s="1"/>
  <c r="U132" i="10"/>
  <c r="V132" i="10" s="1"/>
  <c r="Z132" i="10"/>
  <c r="Z131" i="10"/>
  <c r="AA131" i="10" s="1"/>
  <c r="U131" i="10"/>
  <c r="V131" i="10" s="1"/>
  <c r="Z9" i="10"/>
  <c r="U9" i="10"/>
  <c r="U71" i="10"/>
  <c r="V71" i="10" s="1"/>
  <c r="W71" i="10" s="1"/>
  <c r="AC71" i="10" s="1"/>
  <c r="Z71" i="10"/>
  <c r="AA71" i="10" s="1"/>
  <c r="AB71" i="10" s="1"/>
  <c r="U34" i="10"/>
  <c r="V34" i="10" s="1"/>
  <c r="W34" i="10" s="1"/>
  <c r="AC34" i="10" s="1"/>
  <c r="Z34" i="10"/>
  <c r="AA34" i="10" s="1"/>
  <c r="AB34" i="10" s="1"/>
  <c r="Z197" i="10"/>
  <c r="AA197" i="10" s="1"/>
  <c r="AB197" i="10" s="1"/>
  <c r="U197" i="10"/>
  <c r="V197" i="10" s="1"/>
  <c r="W197" i="10" s="1"/>
  <c r="AC197" i="10" s="1"/>
  <c r="Z13" i="10"/>
  <c r="AA13" i="10" s="1"/>
  <c r="AB13" i="10" s="1"/>
  <c r="U13" i="10"/>
  <c r="V13" i="10" s="1"/>
  <c r="W13" i="10" s="1"/>
  <c r="U120" i="10"/>
  <c r="V120" i="10" s="1"/>
  <c r="W120" i="10" s="1"/>
  <c r="AC120" i="10" s="1"/>
  <c r="Z120" i="10"/>
  <c r="AA120" i="10" s="1"/>
  <c r="AB120" i="10" s="1"/>
  <c r="Z214" i="10"/>
  <c r="AA214" i="10" s="1"/>
  <c r="AB214" i="10" s="1"/>
  <c r="U214" i="10"/>
  <c r="V214" i="10" s="1"/>
  <c r="W214" i="10" s="1"/>
  <c r="AC214" i="10" s="1"/>
  <c r="U136" i="10"/>
  <c r="V136" i="10" s="1"/>
  <c r="Z136" i="10"/>
  <c r="AA136" i="10" s="1"/>
  <c r="AB136" i="10" s="1"/>
  <c r="AC136" i="10" s="1"/>
  <c r="Z55" i="10"/>
  <c r="U55" i="10"/>
  <c r="U62" i="10"/>
  <c r="Z62" i="10"/>
  <c r="AA62" i="10" s="1"/>
  <c r="AB62" i="10" s="1"/>
  <c r="U50" i="10"/>
  <c r="V50" i="10" s="1"/>
  <c r="W50" i="10" s="1"/>
  <c r="AC50" i="10" s="1"/>
  <c r="Z50" i="10"/>
  <c r="AA50" i="10" s="1"/>
  <c r="AB50" i="10" s="1"/>
  <c r="U46" i="10"/>
  <c r="V46" i="10" s="1"/>
  <c r="W46" i="10" s="1"/>
  <c r="AC46" i="10" s="1"/>
  <c r="Z46" i="10"/>
  <c r="AA46" i="10" s="1"/>
  <c r="AB46" i="10" s="1"/>
  <c r="Z85" i="10"/>
  <c r="U85" i="10"/>
  <c r="V85" i="10" s="1"/>
  <c r="W85" i="10" s="1"/>
  <c r="Z151" i="10"/>
  <c r="U151" i="10"/>
  <c r="R127" i="10"/>
  <c r="AA145" i="10"/>
  <c r="AB145" i="10" s="1"/>
  <c r="AC145" i="10" s="1"/>
  <c r="V55" i="10"/>
  <c r="W55" i="10" s="1"/>
  <c r="V245" i="10"/>
  <c r="W245" i="10" s="1"/>
  <c r="V122" i="10"/>
  <c r="W122" i="10" s="1"/>
  <c r="V248" i="10"/>
  <c r="V258" i="10"/>
  <c r="W258" i="10" s="1"/>
  <c r="V722" i="10"/>
  <c r="AA738" i="10"/>
  <c r="AA1065" i="10"/>
  <c r="AA762" i="10"/>
  <c r="V1096" i="10"/>
  <c r="V1249" i="10"/>
  <c r="AA472" i="10"/>
  <c r="V959" i="10"/>
  <c r="V467" i="10"/>
  <c r="R767" i="10"/>
  <c r="R990" i="10"/>
  <c r="R907" i="10"/>
  <c r="AA1498" i="10"/>
  <c r="R629" i="10"/>
  <c r="V997" i="10"/>
  <c r="AA1285" i="10"/>
  <c r="V1024" i="10"/>
  <c r="V1240" i="10"/>
  <c r="AA885" i="10"/>
  <c r="V1163" i="10"/>
  <c r="AA580" i="10"/>
  <c r="AA716" i="10"/>
  <c r="V1471" i="10"/>
  <c r="V1371" i="10"/>
  <c r="V784" i="10"/>
  <c r="AA564" i="10"/>
  <c r="AA286" i="10"/>
  <c r="AB286" i="10" s="1"/>
  <c r="AC286" i="10" s="1"/>
  <c r="V359" i="10"/>
  <c r="W359" i="10" s="1"/>
  <c r="AC359" i="10" s="1"/>
  <c r="AA164" i="10"/>
  <c r="AB164" i="10" s="1"/>
  <c r="AC164" i="10" s="1"/>
  <c r="AA194" i="10"/>
  <c r="AB194" i="10" s="1"/>
  <c r="AA1034" i="10"/>
  <c r="V554" i="10"/>
  <c r="R1153" i="10"/>
  <c r="AA763" i="10"/>
  <c r="R875" i="10"/>
  <c r="V567" i="10"/>
  <c r="V565" i="10"/>
  <c r="V1221" i="10"/>
  <c r="R99" i="10"/>
  <c r="AA177" i="10"/>
  <c r="AB177" i="10" s="1"/>
  <c r="V73" i="10"/>
  <c r="W73" i="10" s="1"/>
  <c r="R89" i="10"/>
  <c r="R1323" i="10"/>
  <c r="R986" i="10"/>
  <c r="R443" i="10"/>
  <c r="AA1224" i="10"/>
  <c r="V713" i="10"/>
  <c r="V975" i="10"/>
  <c r="R999" i="10"/>
  <c r="V879" i="10"/>
  <c r="AA1103" i="10"/>
  <c r="R480" i="10"/>
  <c r="R1492" i="10"/>
  <c r="AA699" i="10"/>
  <c r="AA1245" i="10"/>
  <c r="V743" i="10"/>
  <c r="AA1412" i="10"/>
  <c r="AA815" i="10"/>
  <c r="AA1029" i="10"/>
  <c r="AA709" i="10"/>
  <c r="V1073" i="10"/>
  <c r="AA553" i="10"/>
  <c r="V799" i="10"/>
  <c r="V625" i="10"/>
  <c r="V1260" i="10"/>
  <c r="R1036" i="10"/>
  <c r="AA405" i="10"/>
  <c r="AB405" i="10" s="1"/>
  <c r="R282" i="10"/>
  <c r="AA183" i="10"/>
  <c r="AB183" i="10" s="1"/>
  <c r="R173" i="10"/>
  <c r="R52" i="10"/>
  <c r="AA1289" i="10"/>
  <c r="V1239" i="10"/>
  <c r="R829" i="10"/>
  <c r="V867" i="10"/>
  <c r="AA732" i="10"/>
  <c r="AA708" i="10"/>
  <c r="R972" i="10"/>
  <c r="V363" i="10"/>
  <c r="W363" i="10" s="1"/>
  <c r="AC363" i="10" s="1"/>
  <c r="AA18" i="10"/>
  <c r="AB18" i="10" s="1"/>
  <c r="AA28" i="10"/>
  <c r="AB28" i="10" s="1"/>
  <c r="AA850" i="10"/>
  <c r="AA482" i="10"/>
  <c r="AA611" i="10"/>
  <c r="V681" i="10"/>
  <c r="AA1368" i="10"/>
  <c r="AA1247" i="10"/>
  <c r="AA960" i="10"/>
  <c r="AA1176" i="10"/>
  <c r="AA1344" i="10"/>
  <c r="AA1144" i="10"/>
  <c r="AA1055" i="10"/>
  <c r="AA1309" i="10"/>
  <c r="AA983" i="10"/>
  <c r="AA942" i="10"/>
  <c r="V1315" i="10"/>
  <c r="AA1184" i="10"/>
  <c r="AA669" i="10"/>
  <c r="V619" i="10"/>
  <c r="V1334" i="10"/>
  <c r="V604" i="10"/>
  <c r="V502" i="10"/>
  <c r="AA1373" i="10"/>
  <c r="V1165" i="10"/>
  <c r="AA572" i="10"/>
  <c r="V262" i="10"/>
  <c r="W262" i="10" s="1"/>
  <c r="V283" i="10"/>
  <c r="AA289" i="10"/>
  <c r="AB289" i="10" s="1"/>
  <c r="AA372" i="10"/>
  <c r="V381" i="10"/>
  <c r="V418" i="10"/>
  <c r="W418" i="10" s="1"/>
  <c r="AA1283" i="10"/>
  <c r="AA1327" i="10"/>
  <c r="V575" i="10"/>
  <c r="AA663" i="10"/>
  <c r="V781" i="10"/>
  <c r="U325" i="10"/>
  <c r="V325" i="10" s="1"/>
  <c r="Z325" i="10"/>
  <c r="AA325" i="10" s="1"/>
  <c r="AB325" i="10" s="1"/>
  <c r="AC325" i="10" s="1"/>
  <c r="U428" i="10"/>
  <c r="V428" i="10" s="1"/>
  <c r="W428" i="10" s="1"/>
  <c r="AC428" i="10" s="1"/>
  <c r="Z428" i="10"/>
  <c r="AA428" i="10" s="1"/>
  <c r="U296" i="10"/>
  <c r="V296" i="10" s="1"/>
  <c r="W296" i="10" s="1"/>
  <c r="Z296" i="10"/>
  <c r="AA296" i="10" s="1"/>
  <c r="AB296" i="10" s="1"/>
  <c r="Z345" i="10"/>
  <c r="AA345" i="10" s="1"/>
  <c r="AB345" i="10" s="1"/>
  <c r="U345" i="10"/>
  <c r="V345" i="10" s="1"/>
  <c r="W345" i="10" s="1"/>
  <c r="AC345" i="10" s="1"/>
  <c r="Z346" i="10"/>
  <c r="AA346" i="10" s="1"/>
  <c r="AB346" i="10" s="1"/>
  <c r="U346" i="10"/>
  <c r="V346" i="10" s="1"/>
  <c r="W346" i="10" s="1"/>
  <c r="AC346" i="10" s="1"/>
  <c r="U421" i="10"/>
  <c r="V421" i="10" s="1"/>
  <c r="Z421" i="10"/>
  <c r="AA421" i="10" s="1"/>
  <c r="AB421" i="10" s="1"/>
  <c r="AC421" i="10" s="1"/>
  <c r="Z297" i="10"/>
  <c r="U297" i="10"/>
  <c r="V297" i="10" s="1"/>
  <c r="U386" i="10"/>
  <c r="Z386" i="10"/>
  <c r="AA386" i="10" s="1"/>
  <c r="AB386" i="10" s="1"/>
  <c r="AC386" i="10" s="1"/>
  <c r="U430" i="10"/>
  <c r="V430" i="10" s="1"/>
  <c r="W430" i="10" s="1"/>
  <c r="Z430" i="10"/>
  <c r="AA430" i="10" s="1"/>
  <c r="AB430" i="10" s="1"/>
  <c r="U390" i="10"/>
  <c r="V390" i="10" s="1"/>
  <c r="W390" i="10" s="1"/>
  <c r="AC390" i="10" s="1"/>
  <c r="Z390" i="10"/>
  <c r="AA390" i="10" s="1"/>
  <c r="AB390" i="10" s="1"/>
  <c r="Z377" i="10"/>
  <c r="AA377" i="10" s="1"/>
  <c r="AB377" i="10" s="1"/>
  <c r="U377" i="10"/>
  <c r="V377" i="10" s="1"/>
  <c r="W377" i="10" s="1"/>
  <c r="AC377" i="10" s="1"/>
  <c r="U261" i="10"/>
  <c r="V261" i="10" s="1"/>
  <c r="W261" i="10" s="1"/>
  <c r="AC261" i="10" s="1"/>
  <c r="Z261" i="10"/>
  <c r="AA261" i="10" s="1"/>
  <c r="U367" i="10"/>
  <c r="V367" i="10" s="1"/>
  <c r="Z367" i="10"/>
  <c r="AA367" i="10" s="1"/>
  <c r="AB367" i="10" s="1"/>
  <c r="AC367" i="10" s="1"/>
  <c r="U322" i="10"/>
  <c r="V322" i="10" s="1"/>
  <c r="Z322" i="10"/>
  <c r="AA322" i="10" s="1"/>
  <c r="AB322" i="10" s="1"/>
  <c r="AC322" i="10" s="1"/>
  <c r="Z319" i="10"/>
  <c r="AA319" i="10" s="1"/>
  <c r="U319" i="10"/>
  <c r="V319" i="10" s="1"/>
  <c r="W319" i="10" s="1"/>
  <c r="AC319" i="10" s="1"/>
  <c r="Z388" i="10"/>
  <c r="AA388" i="10" s="1"/>
  <c r="U388" i="10"/>
  <c r="V388" i="10" s="1"/>
  <c r="Z298" i="10"/>
  <c r="U298" i="10"/>
  <c r="V298" i="10" s="1"/>
  <c r="W298" i="10" s="1"/>
  <c r="AC298" i="10" s="1"/>
  <c r="Z295" i="10"/>
  <c r="AA295" i="10" s="1"/>
  <c r="AB295" i="10" s="1"/>
  <c r="U295" i="10"/>
  <c r="V295" i="10" s="1"/>
  <c r="W295" i="10" s="1"/>
  <c r="Z373" i="10"/>
  <c r="AA373" i="10" s="1"/>
  <c r="AB373" i="10" s="1"/>
  <c r="U373" i="10"/>
  <c r="U347" i="10"/>
  <c r="Z347" i="10"/>
  <c r="AA347" i="10" s="1"/>
  <c r="AB347" i="10" s="1"/>
  <c r="U416" i="10"/>
  <c r="Z416" i="10"/>
  <c r="AA416" i="10" s="1"/>
  <c r="Z508" i="10"/>
  <c r="AA508" i="10" s="1"/>
  <c r="U508" i="10"/>
  <c r="V508" i="10" s="1"/>
  <c r="U1216" i="10"/>
  <c r="Z1216" i="10"/>
  <c r="U1364" i="10"/>
  <c r="Z1364" i="10"/>
  <c r="AA1364" i="10" s="1"/>
  <c r="Z908" i="10"/>
  <c r="U908" i="10"/>
  <c r="V908" i="10" s="1"/>
  <c r="Z862" i="10"/>
  <c r="AA862" i="10" s="1"/>
  <c r="U862" i="10"/>
  <c r="V862" i="10" s="1"/>
  <c r="U501" i="10"/>
  <c r="V501" i="10" s="1"/>
  <c r="Z501" i="10"/>
  <c r="AA501" i="10" s="1"/>
  <c r="Z1465" i="10"/>
  <c r="AA1465" i="10" s="1"/>
  <c r="U1465" i="10"/>
  <c r="V1465" i="10" s="1"/>
  <c r="U868" i="10"/>
  <c r="V868" i="10" s="1"/>
  <c r="Z868" i="10"/>
  <c r="AA868" i="10" s="1"/>
  <c r="U928" i="10"/>
  <c r="V928" i="10" s="1"/>
  <c r="Z928" i="10"/>
  <c r="AA928" i="10" s="1"/>
  <c r="U973" i="10"/>
  <c r="V973" i="10" s="1"/>
  <c r="Z973" i="10"/>
  <c r="AA973" i="10" s="1"/>
  <c r="Z452" i="10"/>
  <c r="AA452" i="10" s="1"/>
  <c r="U452" i="10"/>
  <c r="V452" i="10" s="1"/>
  <c r="U1156" i="10"/>
  <c r="V1156" i="10" s="1"/>
  <c r="Z1156" i="10"/>
  <c r="U1304" i="10"/>
  <c r="V1304" i="10" s="1"/>
  <c r="Z1304" i="10"/>
  <c r="AA1304" i="10" s="1"/>
  <c r="U1415" i="10"/>
  <c r="Z1415" i="10"/>
  <c r="Z1453" i="10"/>
  <c r="AA1453" i="10" s="1"/>
  <c r="U1453" i="10"/>
  <c r="V1453" i="10" s="1"/>
  <c r="U617" i="10"/>
  <c r="V617" i="10" s="1"/>
  <c r="Z617" i="10"/>
  <c r="AA617" i="10" s="1"/>
  <c r="U1512" i="10"/>
  <c r="V1512" i="10" s="1"/>
  <c r="Z1512" i="10"/>
  <c r="AA1512" i="10" s="1"/>
  <c r="R1100" i="10"/>
  <c r="Z1100" i="10"/>
  <c r="AA1100" i="10" s="1"/>
  <c r="U1100" i="10"/>
  <c r="V1100" i="10" s="1"/>
  <c r="Z899" i="10"/>
  <c r="AA899" i="10" s="1"/>
  <c r="U899" i="10"/>
  <c r="V899" i="10" s="1"/>
  <c r="Z895" i="10"/>
  <c r="U895" i="10"/>
  <c r="V895" i="10" s="1"/>
  <c r="Z1504" i="10"/>
  <c r="AA1504" i="10" s="1"/>
  <c r="U1504" i="10"/>
  <c r="V1504" i="10" s="1"/>
  <c r="Z470" i="10"/>
  <c r="AA470" i="10" s="1"/>
  <c r="U470" i="10"/>
  <c r="V470" i="10" s="1"/>
  <c r="Z1416" i="10"/>
  <c r="AA1416" i="10" s="1"/>
  <c r="U1416" i="10"/>
  <c r="U748" i="10"/>
  <c r="V748" i="10" s="1"/>
  <c r="Z748" i="10"/>
  <c r="AA748" i="10" s="1"/>
  <c r="Z516" i="10"/>
  <c r="AA516" i="10" s="1"/>
  <c r="U516" i="10"/>
  <c r="V516" i="10" s="1"/>
  <c r="Z518" i="10"/>
  <c r="AA518" i="10" s="1"/>
  <c r="U518" i="10"/>
  <c r="Z904" i="10"/>
  <c r="AA904" i="10" s="1"/>
  <c r="U904" i="10"/>
  <c r="V904" i="10" s="1"/>
  <c r="U1276" i="10"/>
  <c r="V1276" i="10" s="1"/>
  <c r="Z1276" i="10"/>
  <c r="AA1276" i="10" s="1"/>
  <c r="U1382" i="10"/>
  <c r="V1382" i="10" s="1"/>
  <c r="Z1382" i="10"/>
  <c r="AA1382" i="10" s="1"/>
  <c r="Z1035" i="10"/>
  <c r="AA1035" i="10" s="1"/>
  <c r="U1035" i="10"/>
  <c r="V1035" i="10" s="1"/>
  <c r="U1237" i="10"/>
  <c r="V1237" i="10" s="1"/>
  <c r="Z1237" i="10"/>
  <c r="U718" i="10"/>
  <c r="V718" i="10" s="1"/>
  <c r="Z718" i="10"/>
  <c r="AA718" i="10" s="1"/>
  <c r="Z521" i="10"/>
  <c r="AA521" i="10" s="1"/>
  <c r="U521" i="10"/>
  <c r="V521" i="10" s="1"/>
  <c r="U1408" i="10"/>
  <c r="V1408" i="10" s="1"/>
  <c r="Z1408" i="10"/>
  <c r="Z633" i="10"/>
  <c r="AA633" i="10" s="1"/>
  <c r="U633" i="10"/>
  <c r="U828" i="10"/>
  <c r="V828" i="10" s="1"/>
  <c r="Z828" i="10"/>
  <c r="AA828" i="10" s="1"/>
  <c r="U622" i="10"/>
  <c r="V622" i="10" s="1"/>
  <c r="Z622" i="10"/>
  <c r="AA622" i="10" s="1"/>
  <c r="Z856" i="10"/>
  <c r="U856" i="10"/>
  <c r="V856" i="10" s="1"/>
  <c r="U1219" i="10"/>
  <c r="V1219" i="10" s="1"/>
  <c r="Z1219" i="10"/>
  <c r="AA1219" i="10" s="1"/>
  <c r="Z1397" i="10"/>
  <c r="AA1397" i="10" s="1"/>
  <c r="U1397" i="10"/>
  <c r="V1397" i="10" s="1"/>
  <c r="Z764" i="10"/>
  <c r="AA764" i="10" s="1"/>
  <c r="U764" i="10"/>
  <c r="V764" i="10" s="1"/>
  <c r="Z1148" i="10"/>
  <c r="AA1148" i="10" s="1"/>
  <c r="U1148" i="10"/>
  <c r="V1148" i="10" s="1"/>
  <c r="U758" i="10"/>
  <c r="V758" i="10" s="1"/>
  <c r="Z758" i="10"/>
  <c r="AA758" i="10" s="1"/>
  <c r="Z1320" i="10"/>
  <c r="AA1320" i="10" s="1"/>
  <c r="U1320" i="10"/>
  <c r="V1320" i="10" s="1"/>
  <c r="Z1424" i="10"/>
  <c r="AA1424" i="10" s="1"/>
  <c r="U1424" i="10"/>
  <c r="Z440" i="10"/>
  <c r="AA440" i="10" s="1"/>
  <c r="U440" i="10"/>
  <c r="U855" i="10"/>
  <c r="V855" i="10" s="1"/>
  <c r="Z855" i="10"/>
  <c r="AA855" i="10" s="1"/>
  <c r="Z1212" i="10"/>
  <c r="AA1212" i="10" s="1"/>
  <c r="U1212" i="10"/>
  <c r="V1212" i="10" s="1"/>
  <c r="U702" i="10"/>
  <c r="V702" i="10" s="1"/>
  <c r="Z702" i="10"/>
  <c r="AA702" i="10" s="1"/>
  <c r="U488" i="10"/>
  <c r="V488" i="10" s="1"/>
  <c r="Z488" i="10"/>
  <c r="AA488" i="10" s="1"/>
  <c r="U803" i="10"/>
  <c r="V803" i="10" s="1"/>
  <c r="Z803" i="10"/>
  <c r="AA803" i="10" s="1"/>
  <c r="U1141" i="10"/>
  <c r="Z1141" i="10"/>
  <c r="AA1141" i="10" s="1"/>
  <c r="U1335" i="10"/>
  <c r="Z1335" i="10"/>
  <c r="Z773" i="10"/>
  <c r="AA773" i="10" s="1"/>
  <c r="U773" i="10"/>
  <c r="V773" i="10" s="1"/>
  <c r="Z446" i="10"/>
  <c r="AA446" i="10" s="1"/>
  <c r="U446" i="10"/>
  <c r="V446" i="10" s="1"/>
  <c r="Z1517" i="10"/>
  <c r="AA1517" i="10" s="1"/>
  <c r="U1517" i="10"/>
  <c r="V1517" i="10" s="1"/>
  <c r="Z645" i="10"/>
  <c r="AA645" i="10" s="1"/>
  <c r="U645" i="10"/>
  <c r="V645" i="10" s="1"/>
  <c r="U1069" i="10"/>
  <c r="V1069" i="10" s="1"/>
  <c r="Z1069" i="10"/>
  <c r="AA1069" i="10" s="1"/>
  <c r="Z1365" i="10"/>
  <c r="AA1365" i="10" s="1"/>
  <c r="U1365" i="10"/>
  <c r="V1365" i="10" s="1"/>
  <c r="Z1246" i="10"/>
  <c r="AA1246" i="10" s="1"/>
  <c r="U1246" i="10"/>
  <c r="V1246" i="10" s="1"/>
  <c r="Z631" i="10"/>
  <c r="AA631" i="10" s="1"/>
  <c r="U631" i="10"/>
  <c r="V631" i="10" s="1"/>
  <c r="Z709" i="10"/>
  <c r="U709" i="10"/>
  <c r="V709" i="10" s="1"/>
  <c r="U1389" i="10"/>
  <c r="V1389" i="10" s="1"/>
  <c r="Z1389" i="10"/>
  <c r="AA1389" i="10" s="1"/>
  <c r="R1230" i="10"/>
  <c r="Z1230" i="10"/>
  <c r="AA1230" i="10" s="1"/>
  <c r="U1230" i="10"/>
  <c r="V1230" i="10" s="1"/>
  <c r="Z955" i="10"/>
  <c r="AA955" i="10" s="1"/>
  <c r="U955" i="10"/>
  <c r="Z1151" i="10"/>
  <c r="U1151" i="10"/>
  <c r="V1151" i="10" s="1"/>
  <c r="U701" i="10"/>
  <c r="V701" i="10" s="1"/>
  <c r="Z701" i="10"/>
  <c r="AA701" i="10" s="1"/>
  <c r="U1085" i="10"/>
  <c r="V1085" i="10" s="1"/>
  <c r="Z1085" i="10"/>
  <c r="AA1085" i="10" s="1"/>
  <c r="U1373" i="10"/>
  <c r="V1373" i="10" s="1"/>
  <c r="Z1373" i="10"/>
  <c r="Z1270" i="10"/>
  <c r="AA1270" i="10" s="1"/>
  <c r="U1270" i="10"/>
  <c r="V1270" i="10" s="1"/>
  <c r="U1001" i="10"/>
  <c r="V1001" i="10" s="1"/>
  <c r="Z1001" i="10"/>
  <c r="AA1001" i="10" s="1"/>
  <c r="U1127" i="10"/>
  <c r="V1127" i="10" s="1"/>
  <c r="Z1127" i="10"/>
  <c r="AA1127" i="10" s="1"/>
  <c r="Z965" i="10"/>
  <c r="AA965" i="10" s="1"/>
  <c r="U965" i="10"/>
  <c r="V965" i="10" s="1"/>
  <c r="U678" i="10"/>
  <c r="V678" i="10" s="1"/>
  <c r="Z678" i="10"/>
  <c r="AA678" i="10" s="1"/>
  <c r="Z896" i="10"/>
  <c r="AA896" i="10" s="1"/>
  <c r="U896" i="10"/>
  <c r="U1438" i="10"/>
  <c r="V1438" i="10" s="1"/>
  <c r="Z1438" i="10"/>
  <c r="AA1438" i="10" s="1"/>
  <c r="Z811" i="10"/>
  <c r="U811" i="10"/>
  <c r="V811" i="10" s="1"/>
  <c r="U1009" i="10"/>
  <c r="V1009" i="10" s="1"/>
  <c r="Z1009" i="10"/>
  <c r="AA1009" i="10" s="1"/>
  <c r="U984" i="10"/>
  <c r="V984" i="10" s="1"/>
  <c r="Z984" i="10"/>
  <c r="AA984" i="10" s="1"/>
  <c r="U523" i="10"/>
  <c r="V523" i="10" s="1"/>
  <c r="Z523" i="10"/>
  <c r="Z951" i="10"/>
  <c r="AA951" i="10" s="1"/>
  <c r="U951" i="10"/>
  <c r="V951" i="10" s="1"/>
  <c r="Z738" i="10"/>
  <c r="U738" i="10"/>
  <c r="V738" i="10" s="1"/>
  <c r="Z1286" i="10"/>
  <c r="AA1286" i="10" s="1"/>
  <c r="U1286" i="10"/>
  <c r="V1286" i="10" s="1"/>
  <c r="U1412" i="10"/>
  <c r="V1412" i="10" s="1"/>
  <c r="Z1412" i="10"/>
  <c r="U1179" i="10"/>
  <c r="V1179" i="10" s="1"/>
  <c r="Z1179" i="10"/>
  <c r="AA1179" i="10" s="1"/>
  <c r="U607" i="10"/>
  <c r="Z607" i="10"/>
  <c r="AA607" i="10" s="1"/>
  <c r="R600" i="10"/>
  <c r="Z600" i="10"/>
  <c r="U600" i="10"/>
  <c r="V600" i="10" s="1"/>
  <c r="U919" i="10"/>
  <c r="V919" i="10" s="1"/>
  <c r="Z919" i="10"/>
  <c r="AA919" i="10" s="1"/>
  <c r="Z1134" i="10"/>
  <c r="AA1134" i="10" s="1"/>
  <c r="U1134" i="10"/>
  <c r="Z744" i="10"/>
  <c r="AA744" i="10" s="1"/>
  <c r="U744" i="10"/>
  <c r="V744" i="10" s="1"/>
  <c r="Z603" i="10"/>
  <c r="AA603" i="10" s="1"/>
  <c r="U603" i="10"/>
  <c r="V603" i="10" s="1"/>
  <c r="Z1493" i="10"/>
  <c r="AA1493" i="10" s="1"/>
  <c r="U1493" i="10"/>
  <c r="V1493" i="10" s="1"/>
  <c r="U719" i="10"/>
  <c r="V719" i="10" s="1"/>
  <c r="Z719" i="10"/>
  <c r="AA719" i="10" s="1"/>
  <c r="U1015" i="10"/>
  <c r="V1015" i="10" s="1"/>
  <c r="Z1015" i="10"/>
  <c r="AA1015" i="10" s="1"/>
  <c r="Z576" i="10"/>
  <c r="AA576" i="10" s="1"/>
  <c r="U576" i="10"/>
  <c r="V576" i="10" s="1"/>
  <c r="Z1490" i="10"/>
  <c r="AA1490" i="10" s="1"/>
  <c r="U1490" i="10"/>
  <c r="Z1319" i="10"/>
  <c r="AA1319" i="10" s="1"/>
  <c r="U1319" i="10"/>
  <c r="V1319" i="10" s="1"/>
  <c r="Z1147" i="10"/>
  <c r="U1147" i="10"/>
  <c r="R1079" i="10"/>
  <c r="Z1079" i="10"/>
  <c r="AA1079" i="10" s="1"/>
  <c r="U1079" i="10"/>
  <c r="V1079" i="10" s="1"/>
  <c r="U1160" i="10"/>
  <c r="V1160" i="10" s="1"/>
  <c r="Z1160" i="10"/>
  <c r="Z537" i="10"/>
  <c r="AA537" i="10" s="1"/>
  <c r="U537" i="10"/>
  <c r="U1159" i="10"/>
  <c r="V1159" i="10" s="1"/>
  <c r="Z1159" i="10"/>
  <c r="AA1159" i="10" s="1"/>
  <c r="Z1026" i="10"/>
  <c r="AA1026" i="10" s="1"/>
  <c r="U1026" i="10"/>
  <c r="U1287" i="10"/>
  <c r="V1287" i="10" s="1"/>
  <c r="Z1287" i="10"/>
  <c r="AA1287" i="10" s="1"/>
  <c r="U1241" i="10"/>
  <c r="V1241" i="10" s="1"/>
  <c r="Z1241" i="10"/>
  <c r="AA1241" i="10" s="1"/>
  <c r="U1224" i="10"/>
  <c r="V1224" i="10" s="1"/>
  <c r="Z1224" i="10"/>
  <c r="Z1115" i="10"/>
  <c r="AA1115" i="10" s="1"/>
  <c r="U1115" i="10"/>
  <c r="V1115" i="10" s="1"/>
  <c r="Z1187" i="10"/>
  <c r="AA1187" i="10" s="1"/>
  <c r="U1187" i="10"/>
  <c r="V1187" i="10" s="1"/>
  <c r="U1451" i="10"/>
  <c r="V1451" i="10" s="1"/>
  <c r="Z1451" i="10"/>
  <c r="AA1451" i="10" s="1"/>
  <c r="Z944" i="10"/>
  <c r="AA944" i="10" s="1"/>
  <c r="U944" i="10"/>
  <c r="V944" i="10" s="1"/>
  <c r="U475" i="10"/>
  <c r="V475" i="10" s="1"/>
  <c r="Z475" i="10"/>
  <c r="AA475" i="10" s="1"/>
  <c r="Z1385" i="10"/>
  <c r="AA1385" i="10" s="1"/>
  <c r="U1385" i="10"/>
  <c r="V1385" i="10" s="1"/>
  <c r="Z1411" i="10"/>
  <c r="AA1411" i="10" s="1"/>
  <c r="U1411" i="10"/>
  <c r="V1411" i="10" s="1"/>
  <c r="U1437" i="10"/>
  <c r="V1437" i="10" s="1"/>
  <c r="Z1437" i="10"/>
  <c r="AA1437" i="10" s="1"/>
  <c r="U971" i="10"/>
  <c r="V971" i="10" s="1"/>
  <c r="Z971" i="10"/>
  <c r="Z1452" i="10"/>
  <c r="U1452" i="10"/>
  <c r="U1363" i="10"/>
  <c r="Z1363" i="10"/>
  <c r="AA1363" i="10" s="1"/>
  <c r="Z1178" i="10"/>
  <c r="AA1178" i="10" s="1"/>
  <c r="U1178" i="10"/>
  <c r="V1178" i="10" s="1"/>
  <c r="U1120" i="10"/>
  <c r="V1120" i="10" s="1"/>
  <c r="Z1120" i="10"/>
  <c r="AA1120" i="10" s="1"/>
  <c r="Z1344" i="10"/>
  <c r="U1344" i="10"/>
  <c r="V1344" i="10" s="1"/>
  <c r="U1075" i="10"/>
  <c r="V1075" i="10" s="1"/>
  <c r="Z1075" i="10"/>
  <c r="AA1075" i="10" s="1"/>
  <c r="Z1514" i="10"/>
  <c r="AA1514" i="10" s="1"/>
  <c r="U1514" i="10"/>
  <c r="V1514" i="10" s="1"/>
  <c r="Z528" i="10"/>
  <c r="AA528" i="10" s="1"/>
  <c r="U528" i="10"/>
  <c r="V528" i="10" s="1"/>
  <c r="U1339" i="10"/>
  <c r="Z1339" i="10"/>
  <c r="AA1339" i="10" s="1"/>
  <c r="Z929" i="10"/>
  <c r="AA929" i="10" s="1"/>
  <c r="U929" i="10"/>
  <c r="V929" i="10" s="1"/>
  <c r="Z1083" i="10"/>
  <c r="AA1083" i="10" s="1"/>
  <c r="U1083" i="10"/>
  <c r="V1083" i="10" s="1"/>
  <c r="Z466" i="10"/>
  <c r="AA466" i="10" s="1"/>
  <c r="U466" i="10"/>
  <c r="V466" i="10" s="1"/>
  <c r="Z930" i="10"/>
  <c r="AA930" i="10" s="1"/>
  <c r="U930" i="10"/>
  <c r="V930" i="10" s="1"/>
  <c r="U1290" i="10"/>
  <c r="V1290" i="10" s="1"/>
  <c r="Z1290" i="10"/>
  <c r="U850" i="10"/>
  <c r="V850" i="10" s="1"/>
  <c r="Z850" i="10"/>
  <c r="Z1338" i="10"/>
  <c r="AA1338" i="10" s="1"/>
  <c r="U1338" i="10"/>
  <c r="V1338" i="10" s="1"/>
  <c r="Z754" i="10"/>
  <c r="AA754" i="10" s="1"/>
  <c r="U754" i="10"/>
  <c r="Z1098" i="10"/>
  <c r="AA1098" i="10" s="1"/>
  <c r="U1098" i="10"/>
  <c r="V1098" i="10" s="1"/>
  <c r="U666" i="10"/>
  <c r="Z666" i="10"/>
  <c r="AA666" i="10" s="1"/>
  <c r="U1146" i="10"/>
  <c r="V1146" i="10" s="1"/>
  <c r="Z1146" i="10"/>
  <c r="AA1146" i="10" s="1"/>
  <c r="U834" i="10"/>
  <c r="V834" i="10" s="1"/>
  <c r="Z834" i="10"/>
  <c r="AA834" i="10" s="1"/>
  <c r="Z1258" i="10"/>
  <c r="AA1258" i="10" s="1"/>
  <c r="U1258" i="10"/>
  <c r="V1258" i="10" s="1"/>
  <c r="U115" i="10"/>
  <c r="Z115" i="10"/>
  <c r="AA115" i="10" s="1"/>
  <c r="AB115" i="10" s="1"/>
  <c r="AC115" i="10" s="1"/>
  <c r="U236" i="10"/>
  <c r="V236" i="10" s="1"/>
  <c r="W236" i="10" s="1"/>
  <c r="Z236" i="10"/>
  <c r="Z242" i="10"/>
  <c r="U242" i="10"/>
  <c r="V242" i="10" s="1"/>
  <c r="W242" i="10" s="1"/>
  <c r="AC242" i="10" s="1"/>
  <c r="Z17" i="10"/>
  <c r="U17" i="10"/>
  <c r="U59" i="10"/>
  <c r="V59" i="10" s="1"/>
  <c r="Z59" i="10"/>
  <c r="AA59" i="10" s="1"/>
  <c r="U140" i="10"/>
  <c r="V140" i="10" s="1"/>
  <c r="W140" i="10" s="1"/>
  <c r="AC140" i="10" s="1"/>
  <c r="Z140" i="10"/>
  <c r="U180" i="10"/>
  <c r="V180" i="10" s="1"/>
  <c r="W180" i="10" s="1"/>
  <c r="AC180" i="10" s="1"/>
  <c r="Z180" i="10"/>
  <c r="AA180" i="10" s="1"/>
  <c r="AB180" i="10" s="1"/>
  <c r="Z250" i="10"/>
  <c r="AA250" i="10" s="1"/>
  <c r="U250" i="10"/>
  <c r="V250" i="10" s="1"/>
  <c r="Z28" i="10"/>
  <c r="U28" i="10"/>
  <c r="V28" i="10" s="1"/>
  <c r="W28" i="10" s="1"/>
  <c r="AC28" i="10" s="1"/>
  <c r="Z160" i="10"/>
  <c r="AA160" i="10" s="1"/>
  <c r="AB160" i="10" s="1"/>
  <c r="U160" i="10"/>
  <c r="V160" i="10" s="1"/>
  <c r="W160" i="10" s="1"/>
  <c r="Z185" i="10"/>
  <c r="U185" i="10"/>
  <c r="V185" i="10" s="1"/>
  <c r="W185" i="10" s="1"/>
  <c r="AC185" i="10" s="1"/>
  <c r="U169" i="10"/>
  <c r="V169" i="10" s="1"/>
  <c r="W169" i="10" s="1"/>
  <c r="AC169" i="10" s="1"/>
  <c r="Z169" i="10"/>
  <c r="U258" i="10"/>
  <c r="Z258" i="10"/>
  <c r="AA258" i="10" s="1"/>
  <c r="AB258" i="10" s="1"/>
  <c r="Z211" i="10"/>
  <c r="AA211" i="10" s="1"/>
  <c r="AB211" i="10" s="1"/>
  <c r="U211" i="10"/>
  <c r="V211" i="10" s="1"/>
  <c r="W211" i="10" s="1"/>
  <c r="Z74" i="10"/>
  <c r="AA74" i="10" s="1"/>
  <c r="AB74" i="10" s="1"/>
  <c r="U74" i="10"/>
  <c r="V74" i="10" s="1"/>
  <c r="W74" i="10" s="1"/>
  <c r="AC74" i="10" s="1"/>
  <c r="Z108" i="10"/>
  <c r="AA108" i="10" s="1"/>
  <c r="AB108" i="10" s="1"/>
  <c r="AC108" i="10" s="1"/>
  <c r="U108" i="10"/>
  <c r="V108" i="10" s="1"/>
  <c r="Z83" i="10"/>
  <c r="AA83" i="10" s="1"/>
  <c r="U83" i="10"/>
  <c r="U201" i="10"/>
  <c r="V201" i="10" s="1"/>
  <c r="W201" i="10" s="1"/>
  <c r="AC201" i="10" s="1"/>
  <c r="Z201" i="10"/>
  <c r="AA201" i="10" s="1"/>
  <c r="AB201" i="10" s="1"/>
  <c r="Z31" i="10"/>
  <c r="AA31" i="10" s="1"/>
  <c r="U31" i="10"/>
  <c r="V31" i="10" s="1"/>
  <c r="W31" i="10" s="1"/>
  <c r="AC31" i="10" s="1"/>
  <c r="Z25" i="10"/>
  <c r="AA25" i="10" s="1"/>
  <c r="AB25" i="10" s="1"/>
  <c r="AC25" i="10" s="1"/>
  <c r="U25" i="10"/>
  <c r="V25" i="10" s="1"/>
  <c r="Z77" i="10"/>
  <c r="AA77" i="10" s="1"/>
  <c r="AB77" i="10" s="1"/>
  <c r="U77" i="10"/>
  <c r="V77" i="10" s="1"/>
  <c r="W77" i="10" s="1"/>
  <c r="AC77" i="10" s="1"/>
  <c r="Z82" i="10"/>
  <c r="AA82" i="10" s="1"/>
  <c r="AB82" i="10" s="1"/>
  <c r="AC82" i="10" s="1"/>
  <c r="U82" i="10"/>
  <c r="V82" i="10" s="1"/>
  <c r="Z24" i="10"/>
  <c r="AA24" i="10" s="1"/>
  <c r="AB24" i="10" s="1"/>
  <c r="AC24" i="10" s="1"/>
  <c r="U24" i="10"/>
  <c r="V24" i="10" s="1"/>
  <c r="U142" i="10"/>
  <c r="V142" i="10" s="1"/>
  <c r="W142" i="10" s="1"/>
  <c r="AC142" i="10" s="1"/>
  <c r="Z142" i="10"/>
  <c r="AA142" i="10" s="1"/>
  <c r="AB142" i="10" s="1"/>
  <c r="Z96" i="10"/>
  <c r="AA96" i="10" s="1"/>
  <c r="U96" i="10"/>
  <c r="V96" i="10" s="1"/>
  <c r="U30" i="10"/>
  <c r="V30" i="10" s="1"/>
  <c r="W30" i="10" s="1"/>
  <c r="AC30" i="10" s="1"/>
  <c r="Z30" i="10"/>
  <c r="AA30" i="10" s="1"/>
  <c r="AB30" i="10" s="1"/>
  <c r="R189" i="10"/>
  <c r="U189" i="10"/>
  <c r="V189" i="10" s="1"/>
  <c r="W189" i="10" s="1"/>
  <c r="AC189" i="10" s="1"/>
  <c r="Z189" i="10"/>
  <c r="AA189" i="10" s="1"/>
  <c r="AB189" i="10" s="1"/>
  <c r="U232" i="10"/>
  <c r="V232" i="10" s="1"/>
  <c r="W232" i="10" s="1"/>
  <c r="Z232" i="10"/>
  <c r="AA232" i="10" s="1"/>
  <c r="AB232" i="10" s="1"/>
  <c r="Z229" i="10"/>
  <c r="AA229" i="10" s="1"/>
  <c r="AB229" i="10" s="1"/>
  <c r="U229" i="10"/>
  <c r="V229" i="10" s="1"/>
  <c r="W229" i="10" s="1"/>
  <c r="AC229" i="10" s="1"/>
  <c r="Z69" i="10"/>
  <c r="U69" i="10"/>
  <c r="Z119" i="10"/>
  <c r="AA119" i="10" s="1"/>
  <c r="AB119" i="10" s="1"/>
  <c r="U119" i="10"/>
  <c r="AA431" i="10"/>
  <c r="AB431" i="10" s="1"/>
  <c r="R9" i="10"/>
  <c r="V145" i="10"/>
  <c r="V62" i="10"/>
  <c r="W62" i="10" s="1"/>
  <c r="AC62" i="10" s="1"/>
  <c r="R55" i="10"/>
  <c r="R256" i="10"/>
  <c r="R160" i="10"/>
  <c r="R100" i="10"/>
  <c r="R105" i="10"/>
  <c r="AA122" i="10"/>
  <c r="AB122" i="10" s="1"/>
  <c r="AA248" i="10"/>
  <c r="AB248" i="10" s="1"/>
  <c r="AC248" i="10" s="1"/>
  <c r="R658" i="10"/>
  <c r="AA722" i="10"/>
  <c r="R1427" i="10"/>
  <c r="R1065" i="10"/>
  <c r="V1306" i="10"/>
  <c r="V762" i="10"/>
  <c r="AA1096" i="10"/>
  <c r="V472" i="10"/>
  <c r="V991" i="10"/>
  <c r="AA1314" i="10"/>
  <c r="V1143" i="10"/>
  <c r="R467" i="10"/>
  <c r="V1491" i="10"/>
  <c r="AA990" i="10"/>
  <c r="V907" i="10"/>
  <c r="AA997" i="10"/>
  <c r="AA1501" i="10"/>
  <c r="R821" i="10"/>
  <c r="R1365" i="10"/>
  <c r="AA1024" i="10"/>
  <c r="AA1240" i="10"/>
  <c r="V892" i="10"/>
  <c r="V1273" i="10"/>
  <c r="R1276" i="10"/>
  <c r="R1163" i="10"/>
  <c r="V716" i="10"/>
  <c r="AA836" i="10"/>
  <c r="AA1371" i="10"/>
  <c r="AA784" i="10"/>
  <c r="V654" i="10"/>
  <c r="V564" i="10"/>
  <c r="V373" i="10"/>
  <c r="W373" i="10" s="1"/>
  <c r="AA297" i="10"/>
  <c r="AB297" i="10" s="1"/>
  <c r="AC297" i="10" s="1"/>
  <c r="AA409" i="10"/>
  <c r="R316" i="10"/>
  <c r="V26" i="10"/>
  <c r="W26" i="10" s="1"/>
  <c r="R139" i="10"/>
  <c r="R236" i="10"/>
  <c r="AA554" i="10"/>
  <c r="V1153" i="10"/>
  <c r="V763" i="10"/>
  <c r="AA600" i="10"/>
  <c r="AA875" i="10"/>
  <c r="AA567" i="10"/>
  <c r="AA1216" i="10"/>
  <c r="V198" i="10"/>
  <c r="R151" i="10"/>
  <c r="V58" i="10"/>
  <c r="W58" i="10" s="1"/>
  <c r="AC58" i="10" s="1"/>
  <c r="AA99" i="10"/>
  <c r="AB99" i="10" s="1"/>
  <c r="AA73" i="10"/>
  <c r="AB73" i="10" s="1"/>
  <c r="AC73" i="10" s="1"/>
  <c r="AA17" i="10"/>
  <c r="AB17" i="10" s="1"/>
  <c r="R132" i="10"/>
  <c r="AA698" i="10"/>
  <c r="AA1323" i="10"/>
  <c r="AA986" i="10"/>
  <c r="V1377" i="10"/>
  <c r="R1147" i="10"/>
  <c r="AA713" i="10"/>
  <c r="AA835" i="10"/>
  <c r="R975" i="10"/>
  <c r="AA999" i="10"/>
  <c r="AA1335" i="10"/>
  <c r="V1103" i="10"/>
  <c r="V480" i="10"/>
  <c r="AA473" i="10"/>
  <c r="R1051" i="10"/>
  <c r="V1492" i="10"/>
  <c r="V581" i="10"/>
  <c r="R1415" i="10"/>
  <c r="R815" i="10"/>
  <c r="R1029" i="10"/>
  <c r="AA854" i="10"/>
  <c r="R709" i="10"/>
  <c r="AA1195" i="10"/>
  <c r="AA1073" i="10"/>
  <c r="V553" i="10"/>
  <c r="AA799" i="10"/>
  <c r="AA625" i="10"/>
  <c r="V582" i="10"/>
  <c r="AA820" i="10"/>
  <c r="R748" i="10"/>
  <c r="R636" i="10"/>
  <c r="AA1177" i="10"/>
  <c r="AA425" i="10"/>
  <c r="AA423" i="10"/>
  <c r="AB423" i="10" s="1"/>
  <c r="R66" i="10"/>
  <c r="AA173" i="10"/>
  <c r="AB173" i="10" s="1"/>
  <c r="V52" i="10"/>
  <c r="AA827" i="10"/>
  <c r="R1289" i="10"/>
  <c r="AA1239" i="10"/>
  <c r="V829" i="10"/>
  <c r="V814" i="10"/>
  <c r="V732" i="10"/>
  <c r="V1134" i="10"/>
  <c r="Z404" i="10"/>
  <c r="AA404" i="10" s="1"/>
  <c r="AB404" i="10" s="1"/>
  <c r="U404" i="10"/>
  <c r="V404" i="10" s="1"/>
  <c r="W404" i="10" s="1"/>
  <c r="U426" i="10"/>
  <c r="V426" i="10" s="1"/>
  <c r="W426" i="10" s="1"/>
  <c r="AC426" i="10" s="1"/>
  <c r="Z426" i="10"/>
  <c r="AA426" i="10" s="1"/>
  <c r="AB426" i="10" s="1"/>
  <c r="U273" i="10"/>
  <c r="V273" i="10" s="1"/>
  <c r="W273" i="10" s="1"/>
  <c r="AC273" i="10" s="1"/>
  <c r="Z273" i="10"/>
  <c r="AA273" i="10" s="1"/>
  <c r="AB273" i="10" s="1"/>
  <c r="U266" i="10"/>
  <c r="V266" i="10" s="1"/>
  <c r="W266" i="10" s="1"/>
  <c r="Z266" i="10"/>
  <c r="AA266" i="10" s="1"/>
  <c r="AB266" i="10" s="1"/>
  <c r="R279" i="10"/>
  <c r="U279" i="10"/>
  <c r="V279" i="10" s="1"/>
  <c r="W279" i="10" s="1"/>
  <c r="Z279" i="10"/>
  <c r="AA279" i="10" s="1"/>
  <c r="AB279" i="10" s="1"/>
  <c r="U356" i="10"/>
  <c r="V356" i="10" s="1"/>
  <c r="Z356" i="10"/>
  <c r="AA356" i="10" s="1"/>
  <c r="Z354" i="10"/>
  <c r="AA354" i="10" s="1"/>
  <c r="AB354" i="10" s="1"/>
  <c r="U354" i="10"/>
  <c r="V354" i="10" s="1"/>
  <c r="W354" i="10" s="1"/>
  <c r="Z341" i="10"/>
  <c r="AA341" i="10" s="1"/>
  <c r="AB341" i="10" s="1"/>
  <c r="U341" i="10"/>
  <c r="R317" i="10"/>
  <c r="Z317" i="10"/>
  <c r="AA317" i="10" s="1"/>
  <c r="AB317" i="10" s="1"/>
  <c r="AC317" i="10" s="1"/>
  <c r="U317" i="10"/>
  <c r="V317" i="10" s="1"/>
  <c r="Z329" i="10"/>
  <c r="AA329" i="10" s="1"/>
  <c r="U329" i="10"/>
  <c r="U395" i="10"/>
  <c r="V395" i="10" s="1"/>
  <c r="W395" i="10" s="1"/>
  <c r="AC395" i="10" s="1"/>
  <c r="Z395" i="10"/>
  <c r="AA395" i="10" s="1"/>
  <c r="AB395" i="10" s="1"/>
  <c r="Z343" i="10"/>
  <c r="AA343" i="10" s="1"/>
  <c r="AB343" i="10" s="1"/>
  <c r="U343" i="10"/>
  <c r="Z290" i="10"/>
  <c r="AA290" i="10" s="1"/>
  <c r="AB290" i="10" s="1"/>
  <c r="U290" i="10"/>
  <c r="V290" i="10" s="1"/>
  <c r="W290" i="10" s="1"/>
  <c r="U344" i="10"/>
  <c r="V344" i="10" s="1"/>
  <c r="W344" i="10" s="1"/>
  <c r="Z344" i="10"/>
  <c r="U364" i="10"/>
  <c r="V364" i="10" s="1"/>
  <c r="W364" i="10" s="1"/>
  <c r="AC364" i="10" s="1"/>
  <c r="Z364" i="10"/>
  <c r="AA364" i="10" s="1"/>
  <c r="AB364" i="10" s="1"/>
  <c r="U281" i="10"/>
  <c r="V281" i="10" s="1"/>
  <c r="Z281" i="10"/>
  <c r="AA281" i="10" s="1"/>
  <c r="AB281" i="10" s="1"/>
  <c r="AC281" i="10" s="1"/>
  <c r="Z378" i="10"/>
  <c r="AA378" i="10" s="1"/>
  <c r="AB378" i="10" s="1"/>
  <c r="U378" i="10"/>
  <c r="V378" i="10" s="1"/>
  <c r="W378" i="10" s="1"/>
  <c r="Z309" i="10"/>
  <c r="U309" i="10"/>
  <c r="Z331" i="10"/>
  <c r="AA331" i="10" s="1"/>
  <c r="AB331" i="10" s="1"/>
  <c r="U331" i="10"/>
  <c r="U384" i="10"/>
  <c r="V384" i="10" s="1"/>
  <c r="Z384" i="10"/>
  <c r="AA384" i="10" s="1"/>
  <c r="U740" i="10"/>
  <c r="V740" i="10" s="1"/>
  <c r="Z740" i="10"/>
  <c r="AA740" i="10" s="1"/>
  <c r="U755" i="10"/>
  <c r="V755" i="10" s="1"/>
  <c r="Z755" i="10"/>
  <c r="AA755" i="10" s="1"/>
  <c r="Z734" i="10"/>
  <c r="U734" i="10"/>
  <c r="V734" i="10" s="1"/>
  <c r="Z932" i="10"/>
  <c r="AA932" i="10" s="1"/>
  <c r="U932" i="10"/>
  <c r="V932" i="10" s="1"/>
  <c r="Z894" i="10"/>
  <c r="AA894" i="10" s="1"/>
  <c r="U894" i="10"/>
  <c r="V894" i="10" s="1"/>
  <c r="U989" i="10"/>
  <c r="Z989" i="10"/>
  <c r="AA989" i="10" s="1"/>
  <c r="Z1441" i="10"/>
  <c r="U1441" i="10"/>
  <c r="V1441" i="10" s="1"/>
  <c r="U892" i="10"/>
  <c r="Z892" i="10"/>
  <c r="U1008" i="10"/>
  <c r="Z1008" i="10"/>
  <c r="AA1008" i="10" s="1"/>
  <c r="Z1229" i="10"/>
  <c r="U1229" i="10"/>
  <c r="Z524" i="10"/>
  <c r="U524" i="10"/>
  <c r="U1164" i="10"/>
  <c r="V1164" i="10" s="1"/>
  <c r="Z1164" i="10"/>
  <c r="Z1041" i="10"/>
  <c r="AA1041" i="10" s="1"/>
  <c r="U1041" i="10"/>
  <c r="V1041" i="10" s="1"/>
  <c r="U1139" i="10"/>
  <c r="V1139" i="10" s="1"/>
  <c r="Z1139" i="10"/>
  <c r="AA1139" i="10" s="1"/>
  <c r="U616" i="10"/>
  <c r="V616" i="10" s="1"/>
  <c r="Z616" i="10"/>
  <c r="AA616" i="10" s="1"/>
  <c r="U1496" i="10"/>
  <c r="V1496" i="10" s="1"/>
  <c r="Z1496" i="10"/>
  <c r="AA1496" i="10" s="1"/>
  <c r="R484" i="10"/>
  <c r="U484" i="10"/>
  <c r="V484" i="10" s="1"/>
  <c r="Z484" i="10"/>
  <c r="AA484" i="10" s="1"/>
  <c r="Z1196" i="10"/>
  <c r="AA1196" i="10" s="1"/>
  <c r="U1196" i="10"/>
  <c r="U1495" i="10"/>
  <c r="V1495" i="10" s="1"/>
  <c r="Z1495" i="10"/>
  <c r="AA1495" i="10" s="1"/>
  <c r="Z1215" i="10"/>
  <c r="AA1215" i="10" s="1"/>
  <c r="U1215" i="10"/>
  <c r="V1215" i="10" s="1"/>
  <c r="U444" i="10"/>
  <c r="V444" i="10" s="1"/>
  <c r="Z444" i="10"/>
  <c r="AA444" i="10" s="1"/>
  <c r="Z1054" i="10"/>
  <c r="AA1054" i="10" s="1"/>
  <c r="U1054" i="10"/>
  <c r="V1054" i="10" s="1"/>
  <c r="Z1333" i="10"/>
  <c r="AA1333" i="10" s="1"/>
  <c r="U1333" i="10"/>
  <c r="V1333" i="10" s="1"/>
  <c r="Z1204" i="10"/>
  <c r="AA1204" i="10" s="1"/>
  <c r="U1204" i="10"/>
  <c r="U548" i="10"/>
  <c r="V548" i="10" s="1"/>
  <c r="Z548" i="10"/>
  <c r="AA548" i="10" s="1"/>
  <c r="U550" i="10"/>
  <c r="Z550" i="10"/>
  <c r="AA550" i="10" s="1"/>
  <c r="Z976" i="10"/>
  <c r="AA976" i="10" s="1"/>
  <c r="U976" i="10"/>
  <c r="V976" i="10" s="1"/>
  <c r="U1300" i="10"/>
  <c r="V1300" i="10" s="1"/>
  <c r="Z1300" i="10"/>
  <c r="AA1300" i="10" s="1"/>
  <c r="Z536" i="10"/>
  <c r="AA536" i="10" s="1"/>
  <c r="U536" i="10"/>
  <c r="Z1235" i="10"/>
  <c r="AA1235" i="10" s="1"/>
  <c r="U1235" i="10"/>
  <c r="V1235" i="10" s="1"/>
  <c r="U1317" i="10"/>
  <c r="V1317" i="10" s="1"/>
  <c r="Z1317" i="10"/>
  <c r="AA1317" i="10" s="1"/>
  <c r="U790" i="10"/>
  <c r="V790" i="10" s="1"/>
  <c r="Z790" i="10"/>
  <c r="AA790" i="10" s="1"/>
  <c r="Z857" i="10"/>
  <c r="AA857" i="10" s="1"/>
  <c r="U857" i="10"/>
  <c r="V857" i="10" s="1"/>
  <c r="Z437" i="10"/>
  <c r="AA437" i="10" s="1"/>
  <c r="U437" i="10"/>
  <c r="V437" i="10" s="1"/>
  <c r="U1321" i="10"/>
  <c r="V1321" i="10" s="1"/>
  <c r="Z1321" i="10"/>
  <c r="AA1321" i="10" s="1"/>
  <c r="U884" i="10"/>
  <c r="V884" i="10" s="1"/>
  <c r="Z884" i="10"/>
  <c r="AA884" i="10" s="1"/>
  <c r="Z638" i="10"/>
  <c r="AA638" i="10" s="1"/>
  <c r="U638" i="10"/>
  <c r="V638" i="10" s="1"/>
  <c r="Z1280" i="10"/>
  <c r="AA1280" i="10" s="1"/>
  <c r="U1280" i="10"/>
  <c r="V1280" i="10" s="1"/>
  <c r="U1371" i="10"/>
  <c r="Z1371" i="10"/>
  <c r="U1006" i="10"/>
  <c r="V1006" i="10" s="1"/>
  <c r="Z1006" i="10"/>
  <c r="AA1006" i="10" s="1"/>
  <c r="Z772" i="10"/>
  <c r="AA772" i="10" s="1"/>
  <c r="U772" i="10"/>
  <c r="V772" i="10" s="1"/>
  <c r="Z1220" i="10"/>
  <c r="U1220" i="10"/>
  <c r="V1220" i="10" s="1"/>
  <c r="U846" i="10"/>
  <c r="V846" i="10" s="1"/>
  <c r="Z846" i="10"/>
  <c r="AA846" i="10" s="1"/>
  <c r="U1400" i="10"/>
  <c r="V1400" i="10" s="1"/>
  <c r="Z1400" i="10"/>
  <c r="AA1400" i="10" s="1"/>
  <c r="Z581" i="10"/>
  <c r="AA581" i="10" s="1"/>
  <c r="U581" i="10"/>
  <c r="U792" i="10"/>
  <c r="Z792" i="10"/>
  <c r="AA792" i="10" s="1"/>
  <c r="U967" i="10"/>
  <c r="V967" i="10" s="1"/>
  <c r="Z967" i="10"/>
  <c r="AA967" i="10" s="1"/>
  <c r="U1332" i="10"/>
  <c r="Z1332" i="10"/>
  <c r="AA1332" i="10" s="1"/>
  <c r="U774" i="10"/>
  <c r="V774" i="10" s="1"/>
  <c r="Z774" i="10"/>
  <c r="AA774" i="10" s="1"/>
  <c r="U560" i="10"/>
  <c r="V560" i="10" s="1"/>
  <c r="Z560" i="10"/>
  <c r="AA560" i="10" s="1"/>
  <c r="Z851" i="10"/>
  <c r="AA851" i="10" s="1"/>
  <c r="U851" i="10"/>
  <c r="Z1431" i="10"/>
  <c r="AA1431" i="10" s="1"/>
  <c r="U1431" i="10"/>
  <c r="V1431" i="10" s="1"/>
  <c r="U477" i="10"/>
  <c r="V477" i="10" s="1"/>
  <c r="Z477" i="10"/>
  <c r="AA477" i="10" s="1"/>
  <c r="U789" i="10"/>
  <c r="V789" i="10" s="1"/>
  <c r="Z789" i="10"/>
  <c r="AA789" i="10" s="1"/>
  <c r="Z646" i="10"/>
  <c r="U646" i="10"/>
  <c r="V646" i="10" s="1"/>
  <c r="U447" i="10"/>
  <c r="V447" i="10" s="1"/>
  <c r="Z447" i="10"/>
  <c r="AA447" i="10" s="1"/>
  <c r="U661" i="10"/>
  <c r="V661" i="10" s="1"/>
  <c r="Z661" i="10"/>
  <c r="AA661" i="10" s="1"/>
  <c r="Z1077" i="10"/>
  <c r="AA1077" i="10" s="1"/>
  <c r="U1077" i="10"/>
  <c r="V1077" i="10" s="1"/>
  <c r="Z1486" i="10"/>
  <c r="AA1486" i="10" s="1"/>
  <c r="U1486" i="10"/>
  <c r="U1161" i="10"/>
  <c r="V1161" i="10" s="1"/>
  <c r="Z1161" i="10"/>
  <c r="AA1161" i="10" s="1"/>
  <c r="Z711" i="10"/>
  <c r="AA711" i="10" s="1"/>
  <c r="U711" i="10"/>
  <c r="V711" i="10" s="1"/>
  <c r="Z717" i="10"/>
  <c r="AA717" i="10" s="1"/>
  <c r="U717" i="10"/>
  <c r="V717" i="10" s="1"/>
  <c r="U438" i="10"/>
  <c r="V438" i="10" s="1"/>
  <c r="Z438" i="10"/>
  <c r="U1326" i="10"/>
  <c r="V1326" i="10" s="1"/>
  <c r="Z1326" i="10"/>
  <c r="U1171" i="10"/>
  <c r="V1171" i="10" s="1"/>
  <c r="Z1171" i="10"/>
  <c r="AA1171" i="10" s="1"/>
  <c r="Z1487" i="10"/>
  <c r="U1487" i="10"/>
  <c r="V1487" i="10" s="1"/>
  <c r="U741" i="10"/>
  <c r="V741" i="10" s="1"/>
  <c r="Z741" i="10"/>
  <c r="AA741" i="10" s="1"/>
  <c r="Z1149" i="10"/>
  <c r="AA1149" i="10" s="1"/>
  <c r="U1149" i="10"/>
  <c r="Z1502" i="10"/>
  <c r="AA1502" i="10" s="1"/>
  <c r="U1502" i="10"/>
  <c r="V1502" i="10" s="1"/>
  <c r="U1302" i="10"/>
  <c r="V1302" i="10" s="1"/>
  <c r="Z1302" i="10"/>
  <c r="AA1302" i="10" s="1"/>
  <c r="U1281" i="10"/>
  <c r="V1281" i="10" s="1"/>
  <c r="Z1281" i="10"/>
  <c r="AA1281" i="10" s="1"/>
  <c r="U1311" i="10"/>
  <c r="V1311" i="10" s="1"/>
  <c r="Z1311" i="10"/>
  <c r="AA1311" i="10" s="1"/>
  <c r="U1013" i="10"/>
  <c r="V1013" i="10" s="1"/>
  <c r="Z1013" i="10"/>
  <c r="AA1013" i="10" s="1"/>
  <c r="Z726" i="10"/>
  <c r="AA726" i="10" s="1"/>
  <c r="U726" i="10"/>
  <c r="V726" i="10" s="1"/>
  <c r="Z1296" i="10"/>
  <c r="AA1296" i="10" s="1"/>
  <c r="U1296" i="10"/>
  <c r="V1296" i="10" s="1"/>
  <c r="U487" i="10"/>
  <c r="V487" i="10" s="1"/>
  <c r="Z487" i="10"/>
  <c r="AA487" i="10" s="1"/>
  <c r="Z483" i="10"/>
  <c r="AA483" i="10" s="1"/>
  <c r="U483" i="10"/>
  <c r="V483" i="10" s="1"/>
  <c r="U870" i="10"/>
  <c r="V870" i="10" s="1"/>
  <c r="Z870" i="10"/>
  <c r="AA870" i="10" s="1"/>
  <c r="Z1080" i="10"/>
  <c r="AA1080" i="10" s="1"/>
  <c r="U1080" i="10"/>
  <c r="V1080" i="10" s="1"/>
  <c r="U819" i="10"/>
  <c r="V819" i="10" s="1"/>
  <c r="Z819" i="10"/>
  <c r="AA819" i="10" s="1"/>
  <c r="Z1023" i="10"/>
  <c r="U1023" i="10"/>
  <c r="V1023" i="10" s="1"/>
  <c r="Z858" i="10"/>
  <c r="AA858" i="10" s="1"/>
  <c r="U858" i="10"/>
  <c r="V858" i="10" s="1"/>
  <c r="Z1358" i="10"/>
  <c r="AA1358" i="10" s="1"/>
  <c r="U1358" i="10"/>
  <c r="Z705" i="10"/>
  <c r="AA705" i="10" s="1"/>
  <c r="U705" i="10"/>
  <c r="V705" i="10" s="1"/>
  <c r="U1485" i="10"/>
  <c r="V1485" i="10" s="1"/>
  <c r="Z1485" i="10"/>
  <c r="Z639" i="10"/>
  <c r="AA639" i="10" s="1"/>
  <c r="U639" i="10"/>
  <c r="V639" i="10" s="1"/>
  <c r="U809" i="10"/>
  <c r="V809" i="10" s="1"/>
  <c r="Z809" i="10"/>
  <c r="AA809" i="10" s="1"/>
  <c r="Z1227" i="10"/>
  <c r="AA1227" i="10" s="1"/>
  <c r="U1227" i="10"/>
  <c r="V1227" i="10" s="1"/>
  <c r="Z1254" i="10"/>
  <c r="AA1254" i="10" s="1"/>
  <c r="U1254" i="10"/>
  <c r="V1254" i="10" s="1"/>
  <c r="U920" i="10"/>
  <c r="V920" i="10" s="1"/>
  <c r="Z920" i="10"/>
  <c r="AA920" i="10" s="1"/>
  <c r="U747" i="10"/>
  <c r="V747" i="10" s="1"/>
  <c r="Z747" i="10"/>
  <c r="AA747" i="10" s="1"/>
  <c r="Z1470" i="10"/>
  <c r="AA1470" i="10" s="1"/>
  <c r="U1470" i="10"/>
  <c r="V1470" i="10" s="1"/>
  <c r="Z751" i="10"/>
  <c r="AA751" i="10" s="1"/>
  <c r="U751" i="10"/>
  <c r="V751" i="10" s="1"/>
  <c r="U1047" i="10"/>
  <c r="V1047" i="10" s="1"/>
  <c r="Z1047" i="10"/>
  <c r="AA1047" i="10" s="1"/>
  <c r="U1200" i="10"/>
  <c r="Z1200" i="10"/>
  <c r="AA1200" i="10" s="1"/>
  <c r="Z1419" i="10"/>
  <c r="AA1419" i="10" s="1"/>
  <c r="U1419" i="10"/>
  <c r="V1419" i="10" s="1"/>
  <c r="Z1461" i="10"/>
  <c r="AA1461" i="10" s="1"/>
  <c r="U1461" i="10"/>
  <c r="V1461" i="10" s="1"/>
  <c r="U841" i="10"/>
  <c r="V841" i="10" s="1"/>
  <c r="Z841" i="10"/>
  <c r="U1111" i="10"/>
  <c r="V1111" i="10" s="1"/>
  <c r="Z1111" i="10"/>
  <c r="AA1111" i="10" s="1"/>
  <c r="U1376" i="10"/>
  <c r="Z1376" i="10"/>
  <c r="AA1376" i="10" s="1"/>
  <c r="U883" i="10"/>
  <c r="V883" i="10" s="1"/>
  <c r="Z883" i="10"/>
  <c r="Z1167" i="10"/>
  <c r="AA1167" i="10" s="1"/>
  <c r="U1167" i="10"/>
  <c r="V1167" i="10" s="1"/>
  <c r="U1154" i="10"/>
  <c r="V1154" i="10" s="1"/>
  <c r="Z1154" i="10"/>
  <c r="AA1154" i="10" s="1"/>
  <c r="Z432" i="10"/>
  <c r="U432" i="10"/>
  <c r="V432" i="10" s="1"/>
  <c r="Z683" i="10"/>
  <c r="AA683" i="10" s="1"/>
  <c r="U683" i="10"/>
  <c r="V683" i="10" s="1"/>
  <c r="U1288" i="10"/>
  <c r="V1288" i="10" s="1"/>
  <c r="Z1288" i="10"/>
  <c r="AA1288" i="10" s="1"/>
  <c r="U1355" i="10"/>
  <c r="V1355" i="10" s="1"/>
  <c r="Z1355" i="10"/>
  <c r="AA1355" i="10" s="1"/>
  <c r="U1507" i="10"/>
  <c r="V1507" i="10" s="1"/>
  <c r="Z1507" i="10"/>
  <c r="AA1507" i="10" s="1"/>
  <c r="Z1090" i="10"/>
  <c r="AA1090" i="10" s="1"/>
  <c r="U1090" i="10"/>
  <c r="V1090" i="10" s="1"/>
  <c r="Z1016" i="10"/>
  <c r="AA1016" i="10" s="1"/>
  <c r="U1016" i="10"/>
  <c r="V1016" i="10" s="1"/>
  <c r="Z515" i="10"/>
  <c r="AA515" i="10" s="1"/>
  <c r="U515" i="10"/>
  <c r="V515" i="10" s="1"/>
  <c r="U587" i="10"/>
  <c r="V587" i="10" s="1"/>
  <c r="Z587" i="10"/>
  <c r="AA587" i="10" s="1"/>
  <c r="Z434" i="10"/>
  <c r="AA434" i="10" s="1"/>
  <c r="U434" i="10"/>
  <c r="V434" i="10" s="1"/>
  <c r="U1429" i="10"/>
  <c r="V1429" i="10" s="1"/>
  <c r="Z1429" i="10"/>
  <c r="AA1429" i="10" s="1"/>
  <c r="U1379" i="10"/>
  <c r="Z1379" i="10"/>
  <c r="AA1379" i="10" s="1"/>
  <c r="U1420" i="10"/>
  <c r="V1420" i="10" s="1"/>
  <c r="Z1420" i="10"/>
  <c r="AA1420" i="10" s="1"/>
  <c r="U450" i="10"/>
  <c r="V450" i="10" s="1"/>
  <c r="Z450" i="10"/>
  <c r="AA450" i="10" s="1"/>
  <c r="Z1210" i="10"/>
  <c r="U1210" i="10"/>
  <c r="V1210" i="10" s="1"/>
  <c r="Z1113" i="10"/>
  <c r="AA1113" i="10" s="1"/>
  <c r="U1113" i="10"/>
  <c r="V1113" i="10" s="1"/>
  <c r="Z1515" i="10"/>
  <c r="AA1515" i="10" s="1"/>
  <c r="U1515" i="10"/>
  <c r="V1515" i="10" s="1"/>
  <c r="U1243" i="10"/>
  <c r="V1243" i="10" s="1"/>
  <c r="Z1243" i="10"/>
  <c r="AA1243" i="10" s="1"/>
  <c r="U1482" i="10"/>
  <c r="V1482" i="10" s="1"/>
  <c r="Z1482" i="10"/>
  <c r="AA1482" i="10" s="1"/>
  <c r="U648" i="10"/>
  <c r="V648" i="10" s="1"/>
  <c r="Z648" i="10"/>
  <c r="U977" i="10"/>
  <c r="V977" i="10" s="1"/>
  <c r="Z977" i="10"/>
  <c r="AA977" i="10" s="1"/>
  <c r="U1049" i="10"/>
  <c r="V1049" i="10" s="1"/>
  <c r="Z1049" i="10"/>
  <c r="Z1506" i="10"/>
  <c r="AA1506" i="10" s="1"/>
  <c r="U1506" i="10"/>
  <c r="V1506" i="10" s="1"/>
  <c r="Z490" i="10"/>
  <c r="AA490" i="10" s="1"/>
  <c r="U490" i="10"/>
  <c r="V490" i="10" s="1"/>
  <c r="U938" i="10"/>
  <c r="V938" i="10" s="1"/>
  <c r="Z938" i="10"/>
  <c r="AA938" i="10" s="1"/>
  <c r="Z1362" i="10"/>
  <c r="AA1362" i="10" s="1"/>
  <c r="U1362" i="10"/>
  <c r="V1362" i="10" s="1"/>
  <c r="U882" i="10"/>
  <c r="V882" i="10" s="1"/>
  <c r="Z882" i="10"/>
  <c r="AA882" i="10" s="1"/>
  <c r="Z1346" i="10"/>
  <c r="AA1346" i="10" s="1"/>
  <c r="U1346" i="10"/>
  <c r="V1346" i="10" s="1"/>
  <c r="U778" i="10"/>
  <c r="V778" i="10" s="1"/>
  <c r="Z778" i="10"/>
  <c r="AA778" i="10" s="1"/>
  <c r="U1274" i="10"/>
  <c r="V1274" i="10" s="1"/>
  <c r="Z1274" i="10"/>
  <c r="AA1274" i="10" s="1"/>
  <c r="U730" i="10"/>
  <c r="V730" i="10" s="1"/>
  <c r="Z730" i="10"/>
  <c r="AA730" i="10" s="1"/>
  <c r="U1298" i="10"/>
  <c r="V1298" i="10" s="1"/>
  <c r="Z1298" i="10"/>
  <c r="AA1298" i="10" s="1"/>
  <c r="U874" i="10"/>
  <c r="V874" i="10" s="1"/>
  <c r="Z874" i="10"/>
  <c r="AA874" i="10" s="1"/>
  <c r="Z1394" i="10"/>
  <c r="AA1394" i="10" s="1"/>
  <c r="U1394" i="10"/>
  <c r="Z42" i="10"/>
  <c r="AA42" i="10" s="1"/>
  <c r="AB42" i="10" s="1"/>
  <c r="U42" i="10"/>
  <c r="V42" i="10" s="1"/>
  <c r="W42" i="10" s="1"/>
  <c r="Z92" i="10"/>
  <c r="U92" i="10"/>
  <c r="V92" i="10" s="1"/>
  <c r="W92" i="10" s="1"/>
  <c r="U249" i="10"/>
  <c r="V249" i="10" s="1"/>
  <c r="W249" i="10" s="1"/>
  <c r="AC249" i="10" s="1"/>
  <c r="Z249" i="10"/>
  <c r="AA249" i="10" s="1"/>
  <c r="AB249" i="10" s="1"/>
  <c r="U252" i="10"/>
  <c r="V252" i="10" s="1"/>
  <c r="W252" i="10" s="1"/>
  <c r="AC252" i="10" s="1"/>
  <c r="Z252" i="10"/>
  <c r="U19" i="10"/>
  <c r="V19" i="10" s="1"/>
  <c r="W19" i="10" s="1"/>
  <c r="Z19" i="10"/>
  <c r="U107" i="10"/>
  <c r="Z107" i="10"/>
  <c r="U84" i="10"/>
  <c r="V84" i="10" s="1"/>
  <c r="Z84" i="10"/>
  <c r="AA84" i="10" s="1"/>
  <c r="U162" i="10"/>
  <c r="V162" i="10" s="1"/>
  <c r="W162" i="10" s="1"/>
  <c r="Z162" i="10"/>
  <c r="AA162" i="10" s="1"/>
  <c r="AB162" i="10" s="1"/>
  <c r="U40" i="10"/>
  <c r="V40" i="10" s="1"/>
  <c r="W40" i="10" s="1"/>
  <c r="AC40" i="10" s="1"/>
  <c r="Z40" i="10"/>
  <c r="Z80" i="10"/>
  <c r="AA80" i="10" s="1"/>
  <c r="AB80" i="10" s="1"/>
  <c r="U80" i="10"/>
  <c r="V80" i="10" s="1"/>
  <c r="W80" i="10" s="1"/>
  <c r="Z64" i="10"/>
  <c r="AA64" i="10" s="1"/>
  <c r="U64" i="10"/>
  <c r="V64" i="10" s="1"/>
  <c r="Z104" i="10"/>
  <c r="AA104" i="10" s="1"/>
  <c r="U104" i="10"/>
  <c r="U47" i="10"/>
  <c r="V47" i="10" s="1"/>
  <c r="W47" i="10" s="1"/>
  <c r="AC47" i="10" s="1"/>
  <c r="Z47" i="10"/>
  <c r="AA47" i="10" s="1"/>
  <c r="AB47" i="10" s="1"/>
  <c r="U33" i="10"/>
  <c r="V33" i="10" s="1"/>
  <c r="W33" i="10" s="1"/>
  <c r="Z33" i="10"/>
  <c r="AA33" i="10" s="1"/>
  <c r="AB33" i="10" s="1"/>
  <c r="U26" i="10"/>
  <c r="Z26" i="10"/>
  <c r="AA26" i="10" s="1"/>
  <c r="AB26" i="10" s="1"/>
  <c r="R36" i="10"/>
  <c r="U36" i="10"/>
  <c r="V36" i="10" s="1"/>
  <c r="Z36" i="10"/>
  <c r="R43" i="10"/>
  <c r="Z43" i="10"/>
  <c r="AA43" i="10" s="1"/>
  <c r="U43" i="10"/>
  <c r="V43" i="10" s="1"/>
  <c r="W43" i="10" s="1"/>
  <c r="AC43" i="10" s="1"/>
  <c r="Z161" i="10"/>
  <c r="AA161" i="10" s="1"/>
  <c r="AB161" i="10" s="1"/>
  <c r="U161" i="10"/>
  <c r="V161" i="10" s="1"/>
  <c r="W161" i="10" s="1"/>
  <c r="U206" i="10"/>
  <c r="V206" i="10" s="1"/>
  <c r="W206" i="10" s="1"/>
  <c r="AC206" i="10" s="1"/>
  <c r="Z206" i="10"/>
  <c r="U184" i="10"/>
  <c r="Z184" i="10"/>
  <c r="AA184" i="10" s="1"/>
  <c r="AB184" i="10" s="1"/>
  <c r="U61" i="10"/>
  <c r="V61" i="10" s="1"/>
  <c r="W61" i="10" s="1"/>
  <c r="Z61" i="10"/>
  <c r="AA61" i="10" s="1"/>
  <c r="AB61" i="10" s="1"/>
  <c r="U58" i="10"/>
  <c r="Z58" i="10"/>
  <c r="Z53" i="10"/>
  <c r="AA53" i="10" s="1"/>
  <c r="AB53" i="10" s="1"/>
  <c r="U53" i="10"/>
  <c r="V53" i="10" s="1"/>
  <c r="W53" i="10" s="1"/>
  <c r="AC53" i="10" s="1"/>
  <c r="Z126" i="10"/>
  <c r="AA126" i="10" s="1"/>
  <c r="AB126" i="10" s="1"/>
  <c r="U126" i="10"/>
  <c r="V126" i="10" s="1"/>
  <c r="W126" i="10" s="1"/>
  <c r="Z225" i="10"/>
  <c r="AA225" i="10" s="1"/>
  <c r="AB225" i="10" s="1"/>
  <c r="U225" i="10"/>
  <c r="V225" i="10" s="1"/>
  <c r="W225" i="10" s="1"/>
  <c r="AC225" i="10" s="1"/>
  <c r="R157" i="10"/>
  <c r="U157" i="10"/>
  <c r="V157" i="10" s="1"/>
  <c r="W157" i="10" s="1"/>
  <c r="AC157" i="10" s="1"/>
  <c r="Z157" i="10"/>
  <c r="AA157" i="10" s="1"/>
  <c r="U14" i="10"/>
  <c r="V14" i="10" s="1"/>
  <c r="Z14" i="10"/>
  <c r="AA14" i="10" s="1"/>
  <c r="AB14" i="10" s="1"/>
  <c r="AC14" i="10" s="1"/>
  <c r="Z97" i="10"/>
  <c r="AA97" i="10" s="1"/>
  <c r="AB97" i="10" s="1"/>
  <c r="U97" i="10"/>
  <c r="V97" i="10" s="1"/>
  <c r="W97" i="10" s="1"/>
  <c r="Z213" i="10"/>
  <c r="AA213" i="10" s="1"/>
  <c r="AB213" i="10" s="1"/>
  <c r="U213" i="10"/>
  <c r="V213" i="10" s="1"/>
  <c r="W213" i="10" s="1"/>
  <c r="AC213" i="10" s="1"/>
  <c r="Z49" i="10"/>
  <c r="AA49" i="10" s="1"/>
  <c r="AB49" i="10" s="1"/>
  <c r="U49" i="10"/>
  <c r="V49" i="10" s="1"/>
  <c r="W49" i="10" s="1"/>
  <c r="U23" i="10"/>
  <c r="V23" i="10" s="1"/>
  <c r="W23" i="10" s="1"/>
  <c r="Z23" i="10"/>
  <c r="V431" i="10"/>
  <c r="W431" i="10" s="1"/>
  <c r="AC431" i="10" s="1"/>
  <c r="AA9" i="10"/>
  <c r="AB9" i="10" s="1"/>
  <c r="AA103" i="10"/>
  <c r="AB103" i="10" s="1"/>
  <c r="AA55" i="10"/>
  <c r="AB55" i="10" s="1"/>
  <c r="V256" i="10"/>
  <c r="W256" i="10" s="1"/>
  <c r="V259" i="10"/>
  <c r="W259" i="10" s="1"/>
  <c r="AA100" i="10"/>
  <c r="AB100" i="10" s="1"/>
  <c r="R204" i="10"/>
  <c r="AA40" i="10"/>
  <c r="AA658" i="10"/>
  <c r="V786" i="10"/>
  <c r="R722" i="10"/>
  <c r="AA1427" i="10"/>
  <c r="AA1250" i="10"/>
  <c r="R483" i="10"/>
  <c r="R1306" i="10"/>
  <c r="V1025" i="10"/>
  <c r="V1452" i="10"/>
  <c r="R1096" i="10"/>
  <c r="V873" i="10"/>
  <c r="AA1023" i="10"/>
  <c r="R481" i="10"/>
  <c r="V1314" i="10"/>
  <c r="R792" i="10"/>
  <c r="AA907" i="10"/>
  <c r="V629" i="10"/>
  <c r="V1229" i="10"/>
  <c r="R561" i="10"/>
  <c r="V1207" i="10"/>
  <c r="AA1374" i="10"/>
  <c r="AA1408" i="10"/>
  <c r="R1022" i="10"/>
  <c r="AA892" i="10"/>
  <c r="AA1273" i="10"/>
  <c r="R676" i="10"/>
  <c r="R661" i="10"/>
  <c r="V657" i="10"/>
  <c r="V1486" i="10"/>
  <c r="V852" i="10"/>
  <c r="V836" i="10"/>
  <c r="R1164" i="10"/>
  <c r="V343" i="10"/>
  <c r="W343" i="10" s="1"/>
  <c r="V393" i="10"/>
  <c r="R297" i="10"/>
  <c r="AA422" i="10"/>
  <c r="AB422" i="10" s="1"/>
  <c r="AA316" i="10"/>
  <c r="AB316" i="10" s="1"/>
  <c r="AA359" i="10"/>
  <c r="AB359" i="10" s="1"/>
  <c r="R69" i="10"/>
  <c r="AA139" i="10"/>
  <c r="AB139" i="10" s="1"/>
  <c r="AA252" i="10"/>
  <c r="AB252" i="10" s="1"/>
  <c r="AA236" i="10"/>
  <c r="AB236" i="10" s="1"/>
  <c r="V666" i="10"/>
  <c r="R571" i="10"/>
  <c r="AA1153" i="10"/>
  <c r="R432" i="10"/>
  <c r="AA565" i="10"/>
  <c r="V593" i="10"/>
  <c r="R1237" i="10"/>
  <c r="AA1487" i="10"/>
  <c r="AA646" i="10"/>
  <c r="R1388" i="10"/>
  <c r="V1216" i="10"/>
  <c r="V383" i="10"/>
  <c r="W383" i="10" s="1"/>
  <c r="AA151" i="10"/>
  <c r="AB151" i="10" s="1"/>
  <c r="AA58" i="10"/>
  <c r="AB58" i="10" s="1"/>
  <c r="AA206" i="10"/>
  <c r="AB206" i="10" s="1"/>
  <c r="R83" i="10"/>
  <c r="V57" i="10"/>
  <c r="W57" i="10" s="1"/>
  <c r="V17" i="10"/>
  <c r="W17" i="10" s="1"/>
  <c r="AC17" i="10" s="1"/>
  <c r="AA1322" i="10"/>
  <c r="V1267" i="10"/>
  <c r="V986" i="10"/>
  <c r="R1224" i="10"/>
  <c r="AA1147" i="10"/>
  <c r="AA674" i="10"/>
  <c r="V999" i="10"/>
  <c r="R1335" i="10"/>
  <c r="R479" i="10"/>
  <c r="AA480" i="10"/>
  <c r="V473" i="10"/>
  <c r="R824" i="10"/>
  <c r="AA1492" i="10"/>
  <c r="AA752" i="10"/>
  <c r="R743" i="10"/>
  <c r="AA1415" i="10"/>
  <c r="AA945" i="10"/>
  <c r="V1029" i="10"/>
  <c r="V854" i="10"/>
  <c r="R831" i="10"/>
  <c r="R1195" i="10"/>
  <c r="AA493" i="10"/>
  <c r="AA1410" i="10"/>
  <c r="R1038" i="10"/>
  <c r="R799" i="10"/>
  <c r="AA509" i="10"/>
  <c r="AA582" i="10"/>
  <c r="R536" i="10"/>
  <c r="R585" i="10"/>
  <c r="AA636" i="10"/>
  <c r="V1177" i="10"/>
  <c r="V425" i="10"/>
  <c r="R346" i="10"/>
  <c r="R339" i="10"/>
  <c r="V107" i="10"/>
  <c r="W107" i="10" s="1"/>
  <c r="AA171" i="10"/>
  <c r="V68" i="10"/>
  <c r="W68" i="10" s="1"/>
  <c r="AA978" i="10"/>
  <c r="V827" i="10"/>
  <c r="V871" i="10"/>
  <c r="V1289" i="10"/>
  <c r="V771" i="10"/>
  <c r="AA829" i="10"/>
  <c r="V869" i="10"/>
  <c r="V1204" i="10"/>
  <c r="R518" i="10"/>
  <c r="R1168" i="10"/>
  <c r="V972" i="10"/>
  <c r="V1002" i="10"/>
  <c r="AA546" i="10"/>
  <c r="AA1049" i="10"/>
  <c r="AA648" i="10"/>
  <c r="V994" i="10"/>
  <c r="AA1443" i="10"/>
  <c r="V864" i="10"/>
  <c r="V671" i="10"/>
  <c r="V535" i="10"/>
  <c r="AA1326" i="10"/>
  <c r="V1454" i="10"/>
  <c r="V955" i="10"/>
  <c r="AA1440" i="10"/>
  <c r="V1357" i="10"/>
  <c r="V463" i="10"/>
  <c r="AA1129" i="10"/>
  <c r="V550" i="10"/>
  <c r="V1503" i="10"/>
  <c r="V686" i="10"/>
  <c r="V1262" i="10"/>
  <c r="R1432" i="10"/>
  <c r="V1396" i="10"/>
  <c r="AA1278" i="10"/>
  <c r="AA1222" i="10"/>
  <c r="V588" i="10"/>
  <c r="V1033" i="10"/>
  <c r="V397" i="10"/>
  <c r="W397" i="10" s="1"/>
  <c r="AA387" i="10"/>
  <c r="AB387" i="10" s="1"/>
  <c r="AC387" i="10" s="1"/>
  <c r="V399" i="10"/>
  <c r="V347" i="10"/>
  <c r="W347" i="10" s="1"/>
  <c r="V109" i="10"/>
  <c r="W109" i="10" s="1"/>
  <c r="AA41" i="10"/>
  <c r="AB41" i="10" s="1"/>
  <c r="AA223" i="10"/>
  <c r="AB223" i="10" s="1"/>
  <c r="AA88" i="10"/>
  <c r="AA137" i="10"/>
  <c r="AB137" i="10" s="1"/>
  <c r="V1170" i="10"/>
  <c r="AA753" i="10"/>
  <c r="AA841" i="10"/>
  <c r="V985" i="10"/>
  <c r="V632" i="10"/>
  <c r="V1379" i="10"/>
  <c r="AA511" i="10"/>
  <c r="AA727" i="10"/>
  <c r="AA925" i="10"/>
  <c r="V595" i="10"/>
  <c r="V1084" i="10"/>
  <c r="V1141" i="10"/>
  <c r="V1332" i="10"/>
  <c r="AA1341" i="10"/>
  <c r="V1308" i="10"/>
  <c r="V957" i="10"/>
  <c r="AA910" i="10"/>
  <c r="V590" i="10"/>
  <c r="V524" i="10"/>
  <c r="AA640" i="10"/>
  <c r="AA860" i="10"/>
  <c r="V1008" i="10"/>
  <c r="AA734" i="10"/>
  <c r="AA644" i="10"/>
  <c r="AA328" i="10"/>
  <c r="AB328" i="10" s="1"/>
  <c r="V341" i="10"/>
  <c r="W341" i="10" s="1"/>
  <c r="V312" i="10"/>
  <c r="W312" i="10" s="1"/>
  <c r="AA350" i="10"/>
  <c r="AB350" i="10" s="1"/>
  <c r="R377" i="10"/>
  <c r="V1040" i="10"/>
  <c r="V989" i="10"/>
  <c r="V573" i="10"/>
  <c r="V896" i="10"/>
  <c r="AA1406" i="10"/>
  <c r="V464" i="10"/>
  <c r="V1444" i="10"/>
  <c r="U323" i="10"/>
  <c r="V323" i="10" s="1"/>
  <c r="W323" i="10" s="1"/>
  <c r="Z323" i="10"/>
  <c r="AA323" i="10" s="1"/>
  <c r="AB323" i="10" s="1"/>
  <c r="Z411" i="10"/>
  <c r="AA411" i="10" s="1"/>
  <c r="AB411" i="10" s="1"/>
  <c r="U411" i="10"/>
  <c r="U380" i="10"/>
  <c r="V380" i="10" s="1"/>
  <c r="W380" i="10" s="1"/>
  <c r="AC380" i="10" s="1"/>
  <c r="Z380" i="10"/>
  <c r="AA380" i="10" s="1"/>
  <c r="AB380" i="10" s="1"/>
  <c r="Z401" i="10"/>
  <c r="AA401" i="10" s="1"/>
  <c r="AB401" i="10" s="1"/>
  <c r="U401" i="10"/>
  <c r="V401" i="10" s="1"/>
  <c r="W401" i="10" s="1"/>
  <c r="AC401" i="10" s="1"/>
  <c r="Z270" i="10"/>
  <c r="AA270" i="10" s="1"/>
  <c r="AB270" i="10" s="1"/>
  <c r="U270" i="10"/>
  <c r="U264" i="10"/>
  <c r="V264" i="10" s="1"/>
  <c r="Z264" i="10"/>
  <c r="AA264" i="10" s="1"/>
  <c r="AB264" i="10" s="1"/>
  <c r="AC264" i="10" s="1"/>
  <c r="U353" i="10"/>
  <c r="V353" i="10" s="1"/>
  <c r="W353" i="10" s="1"/>
  <c r="AC353" i="10" s="1"/>
  <c r="Z353" i="10"/>
  <c r="AA353" i="10" s="1"/>
  <c r="AB353" i="10" s="1"/>
  <c r="Z276" i="10"/>
  <c r="AA276" i="10" s="1"/>
  <c r="AB276" i="10" s="1"/>
  <c r="U276" i="10"/>
  <c r="V276" i="10" s="1"/>
  <c r="W276" i="10" s="1"/>
  <c r="AC276" i="10" s="1"/>
  <c r="Z306" i="10"/>
  <c r="AA306" i="10" s="1"/>
  <c r="AB306" i="10" s="1"/>
  <c r="U306" i="10"/>
  <c r="Z310" i="10"/>
  <c r="AA310" i="10" s="1"/>
  <c r="AB310" i="10" s="1"/>
  <c r="U310" i="10"/>
  <c r="V310" i="10" s="1"/>
  <c r="W310" i="10" s="1"/>
  <c r="Z427" i="10"/>
  <c r="AA427" i="10" s="1"/>
  <c r="AB427" i="10" s="1"/>
  <c r="U427" i="10"/>
  <c r="V427" i="10" s="1"/>
  <c r="W427" i="10" s="1"/>
  <c r="U366" i="10"/>
  <c r="V366" i="10" s="1"/>
  <c r="W366" i="10" s="1"/>
  <c r="Z366" i="10"/>
  <c r="AA366" i="10" s="1"/>
  <c r="AB366" i="10" s="1"/>
  <c r="R275" i="10"/>
  <c r="U275" i="10"/>
  <c r="V275" i="10" s="1"/>
  <c r="W275" i="10" s="1"/>
  <c r="AC275" i="10" s="1"/>
  <c r="Z275" i="10"/>
  <c r="AA275" i="10" s="1"/>
  <c r="Z311" i="10"/>
  <c r="AA311" i="10" s="1"/>
  <c r="AB311" i="10" s="1"/>
  <c r="U311" i="10"/>
  <c r="V311" i="10" s="1"/>
  <c r="W311" i="10" s="1"/>
  <c r="U274" i="10"/>
  <c r="V274" i="10" s="1"/>
  <c r="W274" i="10" s="1"/>
  <c r="AC274" i="10" s="1"/>
  <c r="Z274" i="10"/>
  <c r="U394" i="10"/>
  <c r="V394" i="10" s="1"/>
  <c r="W394" i="10" s="1"/>
  <c r="AC394" i="10" s="1"/>
  <c r="Z394" i="10"/>
  <c r="AA394" i="10" s="1"/>
  <c r="AB394" i="10" s="1"/>
  <c r="U324" i="10"/>
  <c r="V324" i="10" s="1"/>
  <c r="Z324" i="10"/>
  <c r="AA324" i="10" s="1"/>
  <c r="U318" i="10"/>
  <c r="V318" i="10" s="1"/>
  <c r="W318" i="10" s="1"/>
  <c r="AC318" i="10" s="1"/>
  <c r="Z318" i="10"/>
  <c r="AA318" i="10" s="1"/>
  <c r="AB318" i="10" s="1"/>
  <c r="U338" i="10"/>
  <c r="V338" i="10" s="1"/>
  <c r="W338" i="10" s="1"/>
  <c r="Z338" i="10"/>
  <c r="AA338" i="10" s="1"/>
  <c r="AB338" i="10" s="1"/>
  <c r="Z301" i="10"/>
  <c r="U301" i="10"/>
  <c r="V301" i="10" s="1"/>
  <c r="W301" i="10" s="1"/>
  <c r="AC301" i="10" s="1"/>
  <c r="U315" i="10"/>
  <c r="V315" i="10" s="1"/>
  <c r="W315" i="10" s="1"/>
  <c r="AC315" i="10" s="1"/>
  <c r="Z315" i="10"/>
  <c r="AA315" i="10" s="1"/>
  <c r="Z288" i="10"/>
  <c r="U288" i="10"/>
  <c r="V288" i="10" s="1"/>
  <c r="W288" i="10" s="1"/>
  <c r="Z804" i="10"/>
  <c r="AA804" i="10" s="1"/>
  <c r="U804" i="10"/>
  <c r="V804" i="10" s="1"/>
  <c r="Z1291" i="10"/>
  <c r="AA1291" i="10" s="1"/>
  <c r="U1291" i="10"/>
  <c r="V1291" i="10" s="1"/>
  <c r="U832" i="10"/>
  <c r="V832" i="10" s="1"/>
  <c r="Z832" i="10"/>
  <c r="AA832" i="10" s="1"/>
  <c r="U1004" i="10"/>
  <c r="V1004" i="10" s="1"/>
  <c r="Z1004" i="10"/>
  <c r="AA1004" i="10" s="1"/>
  <c r="U1142" i="10"/>
  <c r="V1142" i="10" s="1"/>
  <c r="Z1142" i="10"/>
  <c r="AA1142" i="10" s="1"/>
  <c r="U838" i="10"/>
  <c r="Z838" i="10"/>
  <c r="Z532" i="10"/>
  <c r="AA532" i="10" s="1"/>
  <c r="U532" i="10"/>
  <c r="V532" i="10" s="1"/>
  <c r="U980" i="10"/>
  <c r="V980" i="10" s="1"/>
  <c r="Z980" i="10"/>
  <c r="AA980" i="10" s="1"/>
  <c r="Z1499" i="10"/>
  <c r="AA1499" i="10" s="1"/>
  <c r="U1499" i="10"/>
  <c r="V1499" i="10" s="1"/>
  <c r="U494" i="10"/>
  <c r="V494" i="10" s="1"/>
  <c r="Z494" i="10"/>
  <c r="AA494" i="10" s="1"/>
  <c r="U556" i="10"/>
  <c r="V556" i="10" s="1"/>
  <c r="Z556" i="10"/>
  <c r="AA556" i="10" s="1"/>
  <c r="U1292" i="10"/>
  <c r="V1292" i="10" s="1"/>
  <c r="Z1292" i="10"/>
  <c r="AA1292" i="10" s="1"/>
  <c r="U987" i="10"/>
  <c r="V987" i="10" s="1"/>
  <c r="Z987" i="10"/>
  <c r="AA987" i="10" s="1"/>
  <c r="U583" i="10"/>
  <c r="V583" i="10" s="1"/>
  <c r="Z583" i="10"/>
  <c r="AA583" i="10" s="1"/>
  <c r="Z947" i="10"/>
  <c r="U947" i="10"/>
  <c r="V947" i="10" s="1"/>
  <c r="U436" i="10"/>
  <c r="V436" i="10" s="1"/>
  <c r="Z436" i="10"/>
  <c r="AA436" i="10" s="1"/>
  <c r="Z492" i="10"/>
  <c r="AA492" i="10" s="1"/>
  <c r="U492" i="10"/>
  <c r="V492" i="10" s="1"/>
  <c r="U1316" i="10"/>
  <c r="Z1316" i="10"/>
  <c r="AA1316" i="10" s="1"/>
  <c r="Z589" i="10"/>
  <c r="AA589" i="10" s="1"/>
  <c r="U589" i="10"/>
  <c r="V589" i="10" s="1"/>
  <c r="U1409" i="10"/>
  <c r="V1409" i="10" s="1"/>
  <c r="Z1409" i="10"/>
  <c r="AA1409" i="10" s="1"/>
  <c r="Z652" i="10"/>
  <c r="AA652" i="10" s="1"/>
  <c r="U652" i="10"/>
  <c r="V652" i="10" s="1"/>
  <c r="U464" i="10"/>
  <c r="Z464" i="10"/>
  <c r="AA464" i="10" s="1"/>
  <c r="Z598" i="10"/>
  <c r="AA598" i="10" s="1"/>
  <c r="U598" i="10"/>
  <c r="Z1455" i="10"/>
  <c r="AA1455" i="10" s="1"/>
  <c r="U1455" i="10"/>
  <c r="V1455" i="10" s="1"/>
  <c r="Z612" i="10"/>
  <c r="AA612" i="10" s="1"/>
  <c r="U612" i="10"/>
  <c r="V612" i="10" s="1"/>
  <c r="U670" i="10"/>
  <c r="V670" i="10" s="1"/>
  <c r="Z670" i="10"/>
  <c r="AA670" i="10" s="1"/>
  <c r="Z1361" i="10"/>
  <c r="AA1361" i="10" s="1"/>
  <c r="U1361" i="10"/>
  <c r="V1361" i="10" s="1"/>
  <c r="Z878" i="10"/>
  <c r="AA878" i="10" s="1"/>
  <c r="U878" i="10"/>
  <c r="U800" i="10"/>
  <c r="V800" i="10" s="1"/>
  <c r="Z800" i="10"/>
  <c r="Z541" i="10"/>
  <c r="AA541" i="10" s="1"/>
  <c r="U541" i="10"/>
  <c r="V541" i="10" s="1"/>
  <c r="R1405" i="10"/>
  <c r="Z1405" i="10"/>
  <c r="AA1405" i="10" s="1"/>
  <c r="U1405" i="10"/>
  <c r="V1405" i="10" s="1"/>
  <c r="Z822" i="10"/>
  <c r="AA822" i="10" s="1"/>
  <c r="U822" i="10"/>
  <c r="V822" i="10" s="1"/>
  <c r="U1081" i="10"/>
  <c r="V1081" i="10" s="1"/>
  <c r="Z1081" i="10"/>
  <c r="AA1081" i="10" s="1"/>
  <c r="Z469" i="10"/>
  <c r="AA469" i="10" s="1"/>
  <c r="U469" i="10"/>
  <c r="V469" i="10" s="1"/>
  <c r="U843" i="10"/>
  <c r="V843" i="10" s="1"/>
  <c r="Z843" i="10"/>
  <c r="AA843" i="10" s="1"/>
  <c r="Z1124" i="10"/>
  <c r="AA1124" i="10" s="1"/>
  <c r="U1124" i="10"/>
  <c r="V1124" i="10" s="1"/>
  <c r="U654" i="10"/>
  <c r="Z654" i="10"/>
  <c r="AA654" i="10" s="1"/>
  <c r="U433" i="10"/>
  <c r="V433" i="10" s="1"/>
  <c r="Z433" i="10"/>
  <c r="AA433" i="10" s="1"/>
  <c r="U525" i="10"/>
  <c r="V525" i="10" s="1"/>
  <c r="Z525" i="10"/>
  <c r="AA525" i="10" s="1"/>
  <c r="U592" i="10"/>
  <c r="V592" i="10" s="1"/>
  <c r="Z592" i="10"/>
  <c r="AA592" i="10" s="1"/>
  <c r="Z788" i="10"/>
  <c r="AA788" i="10" s="1"/>
  <c r="U788" i="10"/>
  <c r="V788" i="10" s="1"/>
  <c r="Z1244" i="10"/>
  <c r="U1244" i="10"/>
  <c r="Z982" i="10"/>
  <c r="AA982" i="10" s="1"/>
  <c r="U982" i="10"/>
  <c r="V982" i="10" s="1"/>
  <c r="Z825" i="10"/>
  <c r="AA825" i="10" s="1"/>
  <c r="U825" i="10"/>
  <c r="V825" i="10" s="1"/>
  <c r="U733" i="10"/>
  <c r="V733" i="10" s="1"/>
  <c r="Z733" i="10"/>
  <c r="AA733" i="10" s="1"/>
  <c r="U593" i="10"/>
  <c r="Z593" i="10"/>
  <c r="U724" i="10"/>
  <c r="V724" i="10" s="1"/>
  <c r="Z724" i="10"/>
  <c r="AA724" i="10" s="1"/>
  <c r="Z1404" i="10"/>
  <c r="AA1404" i="10" s="1"/>
  <c r="U1404" i="10"/>
  <c r="V1404" i="10" s="1"/>
  <c r="Z950" i="10"/>
  <c r="AA950" i="10" s="1"/>
  <c r="U950" i="10"/>
  <c r="V950" i="10" s="1"/>
  <c r="Z720" i="10"/>
  <c r="AA720" i="10" s="1"/>
  <c r="U720" i="10"/>
  <c r="V720" i="10" s="1"/>
  <c r="Z1275" i="10"/>
  <c r="U1275" i="10"/>
  <c r="V1275" i="10" s="1"/>
  <c r="Z694" i="10"/>
  <c r="AA694" i="10" s="1"/>
  <c r="U694" i="10"/>
  <c r="V694" i="10" s="1"/>
  <c r="U509" i="10"/>
  <c r="Z509" i="10"/>
  <c r="Z853" i="10"/>
  <c r="U853" i="10"/>
  <c r="V853" i="10" s="1"/>
  <c r="U1318" i="10"/>
  <c r="V1318" i="10" s="1"/>
  <c r="Z1318" i="10"/>
  <c r="U615" i="10"/>
  <c r="V615" i="10" s="1"/>
  <c r="Z615" i="10"/>
  <c r="AA615" i="10" s="1"/>
  <c r="Z837" i="10"/>
  <c r="AA837" i="10" s="1"/>
  <c r="U837" i="10"/>
  <c r="V837" i="10" s="1"/>
  <c r="U1101" i="10"/>
  <c r="V1101" i="10" s="1"/>
  <c r="Z1101" i="10"/>
  <c r="U1447" i="10"/>
  <c r="V1447" i="10" s="1"/>
  <c r="Z1447" i="10"/>
  <c r="AA1447" i="10" s="1"/>
  <c r="U1401" i="10"/>
  <c r="Z1401" i="10"/>
  <c r="AA1401" i="10" s="1"/>
  <c r="U1071" i="10"/>
  <c r="V1071" i="10" s="1"/>
  <c r="Z1071" i="10"/>
  <c r="AA1071" i="10" s="1"/>
  <c r="U861" i="10"/>
  <c r="V861" i="10" s="1"/>
  <c r="Z861" i="10"/>
  <c r="Z478" i="10"/>
  <c r="AA478" i="10" s="1"/>
  <c r="U478" i="10"/>
  <c r="V478" i="10" s="1"/>
  <c r="U1032" i="10"/>
  <c r="V1032" i="10" s="1"/>
  <c r="Z1032" i="10"/>
  <c r="AA1032" i="10" s="1"/>
  <c r="Z455" i="10"/>
  <c r="AA455" i="10" s="1"/>
  <c r="U455" i="10"/>
  <c r="V455" i="10" s="1"/>
  <c r="U1448" i="10"/>
  <c r="V1448" i="10" s="1"/>
  <c r="Z1448" i="10"/>
  <c r="U765" i="10"/>
  <c r="V765" i="10" s="1"/>
  <c r="Z765" i="10"/>
  <c r="AA765" i="10" s="1"/>
  <c r="Z1181" i="10"/>
  <c r="AA1181" i="10" s="1"/>
  <c r="U1181" i="10"/>
  <c r="V1181" i="10" s="1"/>
  <c r="Z542" i="10"/>
  <c r="AA542" i="10" s="1"/>
  <c r="U542" i="10"/>
  <c r="V542" i="10" s="1"/>
  <c r="Z496" i="10"/>
  <c r="U496" i="10"/>
  <c r="V496" i="10" s="1"/>
  <c r="Z1458" i="10"/>
  <c r="AA1458" i="10" s="1"/>
  <c r="U1458" i="10"/>
  <c r="V1458" i="10" s="1"/>
  <c r="U961" i="10"/>
  <c r="V961" i="10" s="1"/>
  <c r="Z961" i="10"/>
  <c r="AA961" i="10" s="1"/>
  <c r="Z1125" i="10"/>
  <c r="AA1125" i="10" s="1"/>
  <c r="U1125" i="10"/>
  <c r="V1125" i="10" s="1"/>
  <c r="Z926" i="10"/>
  <c r="AA926" i="10" s="1"/>
  <c r="U926" i="10"/>
  <c r="V926" i="10" s="1"/>
  <c r="Z1436" i="10"/>
  <c r="AA1436" i="10" s="1"/>
  <c r="U1436" i="10"/>
  <c r="V1436" i="10" s="1"/>
  <c r="Z551" i="10"/>
  <c r="AA551" i="10" s="1"/>
  <c r="U551" i="10"/>
  <c r="V551" i="10" s="1"/>
  <c r="U1386" i="10"/>
  <c r="V1386" i="10" s="1"/>
  <c r="Z1386" i="10"/>
  <c r="AA1386" i="10" s="1"/>
  <c r="Z918" i="10"/>
  <c r="AA918" i="10" s="1"/>
  <c r="U918" i="10"/>
  <c r="V918" i="10" s="1"/>
  <c r="Z1392" i="10"/>
  <c r="AA1392" i="10" s="1"/>
  <c r="U1392" i="10"/>
  <c r="V1392" i="10" s="1"/>
  <c r="U1509" i="10"/>
  <c r="V1509" i="10" s="1"/>
  <c r="Z1509" i="10"/>
  <c r="AA1509" i="10" s="1"/>
  <c r="R1279" i="10"/>
  <c r="U1279" i="10"/>
  <c r="V1279" i="10" s="1"/>
  <c r="Z1279" i="10"/>
  <c r="AA1279" i="10" s="1"/>
  <c r="Z1282" i="10"/>
  <c r="AA1282" i="10" s="1"/>
  <c r="U1282" i="10"/>
  <c r="V1282" i="10" s="1"/>
  <c r="U1413" i="10"/>
  <c r="V1413" i="10" s="1"/>
  <c r="Z1413" i="10"/>
  <c r="AA1413" i="10" s="1"/>
  <c r="Z1225" i="10"/>
  <c r="AA1225" i="10" s="1"/>
  <c r="U1225" i="10"/>
  <c r="U1462" i="10"/>
  <c r="V1462" i="10" s="1"/>
  <c r="Z1462" i="10"/>
  <c r="Z679" i="10"/>
  <c r="AA679" i="10" s="1"/>
  <c r="U679" i="10"/>
  <c r="V679" i="10" s="1"/>
  <c r="Z723" i="10"/>
  <c r="AA723" i="10" s="1"/>
  <c r="U723" i="10"/>
  <c r="V723" i="10" s="1"/>
  <c r="Z1403" i="10"/>
  <c r="AA1403" i="10" s="1"/>
  <c r="U1403" i="10"/>
  <c r="V1403" i="10" s="1"/>
  <c r="Z1342" i="10"/>
  <c r="AA1342" i="10" s="1"/>
  <c r="U1342" i="10"/>
  <c r="V1342" i="10" s="1"/>
  <c r="U1328" i="10"/>
  <c r="V1328" i="10" s="1"/>
  <c r="Z1328" i="10"/>
  <c r="AA1328" i="10" s="1"/>
  <c r="U1003" i="10"/>
  <c r="V1003" i="10" s="1"/>
  <c r="Z1003" i="10"/>
  <c r="AA1003" i="10" s="1"/>
  <c r="Z1430" i="10"/>
  <c r="AA1430" i="10" s="1"/>
  <c r="U1430" i="10"/>
  <c r="V1430" i="10" s="1"/>
  <c r="Z935" i="10"/>
  <c r="AA935" i="10" s="1"/>
  <c r="U935" i="10"/>
  <c r="Z1119" i="10"/>
  <c r="AA1119" i="10" s="1"/>
  <c r="U1119" i="10"/>
  <c r="Z889" i="10"/>
  <c r="U889" i="10"/>
  <c r="V889" i="10" s="1"/>
  <c r="U698" i="10"/>
  <c r="V698" i="10" s="1"/>
  <c r="Z698" i="10"/>
  <c r="U776" i="10"/>
  <c r="V776" i="10" s="1"/>
  <c r="Z776" i="10"/>
  <c r="AA776" i="10" s="1"/>
  <c r="R794" i="10"/>
  <c r="Z794" i="10"/>
  <c r="AA794" i="10" s="1"/>
  <c r="U794" i="10"/>
  <c r="V794" i="10" s="1"/>
  <c r="U1175" i="10"/>
  <c r="V1175" i="10" s="1"/>
  <c r="Z1175" i="10"/>
  <c r="AA1175" i="10" s="1"/>
  <c r="U729" i="10"/>
  <c r="V729" i="10" s="1"/>
  <c r="Z729" i="10"/>
  <c r="AA729" i="10" s="1"/>
  <c r="U641" i="10"/>
  <c r="V641" i="10" s="1"/>
  <c r="Z641" i="10"/>
  <c r="AA641" i="10" s="1"/>
  <c r="U1255" i="10"/>
  <c r="V1255" i="10" s="1"/>
  <c r="Z1255" i="10"/>
  <c r="AA1255" i="10" s="1"/>
  <c r="U863" i="10"/>
  <c r="V863" i="10" s="1"/>
  <c r="Z863" i="10"/>
  <c r="AA863" i="10" s="1"/>
  <c r="Z1232" i="10"/>
  <c r="AA1232" i="10" s="1"/>
  <c r="U1232" i="10"/>
  <c r="V1232" i="10" s="1"/>
  <c r="Z1443" i="10"/>
  <c r="U1443" i="10"/>
  <c r="V1443" i="10" s="1"/>
  <c r="U1368" i="10"/>
  <c r="V1368" i="10" s="1"/>
  <c r="Z1368" i="10"/>
  <c r="U441" i="10"/>
  <c r="V441" i="10" s="1"/>
  <c r="Z441" i="10"/>
  <c r="AA441" i="10" s="1"/>
  <c r="Z545" i="10"/>
  <c r="U545" i="10"/>
  <c r="V545" i="10" s="1"/>
  <c r="Z1524" i="10"/>
  <c r="AA1524" i="10" s="1"/>
  <c r="U1524" i="10"/>
  <c r="V1524" i="10" s="1"/>
  <c r="Z1264" i="10"/>
  <c r="U1264" i="10"/>
  <c r="V1264" i="10" s="1"/>
  <c r="U539" i="10"/>
  <c r="V539" i="10" s="1"/>
  <c r="Z539" i="10"/>
  <c r="AA539" i="10" s="1"/>
  <c r="Z787" i="10"/>
  <c r="AA787" i="10" s="1"/>
  <c r="U787" i="10"/>
  <c r="V787" i="10" s="1"/>
  <c r="Z546" i="10"/>
  <c r="U546" i="10"/>
  <c r="V546" i="10" s="1"/>
  <c r="Z448" i="10"/>
  <c r="AA448" i="10" s="1"/>
  <c r="U448" i="10"/>
  <c r="V448" i="10" s="1"/>
  <c r="U649" i="10"/>
  <c r="Z649" i="10"/>
  <c r="AA649" i="10" s="1"/>
  <c r="U513" i="10"/>
  <c r="V513" i="10" s="1"/>
  <c r="Z513" i="10"/>
  <c r="AA513" i="10" s="1"/>
  <c r="U458" i="10"/>
  <c r="V458" i="10" s="1"/>
  <c r="Z458" i="10"/>
  <c r="AA458" i="10" s="1"/>
  <c r="Z1226" i="10"/>
  <c r="AA1226" i="10" s="1"/>
  <c r="U1226" i="10"/>
  <c r="Z1185" i="10"/>
  <c r="AA1185" i="10" s="1"/>
  <c r="U1185" i="10"/>
  <c r="V1185" i="10" s="1"/>
  <c r="Z1460" i="10"/>
  <c r="AA1460" i="10" s="1"/>
  <c r="U1460" i="10"/>
  <c r="V1460" i="10" s="1"/>
  <c r="Z577" i="10"/>
  <c r="AA577" i="10" s="1"/>
  <c r="U577" i="10"/>
  <c r="V577" i="10" s="1"/>
  <c r="U610" i="10"/>
  <c r="V610" i="10" s="1"/>
  <c r="Z610" i="10"/>
  <c r="AA610" i="10" s="1"/>
  <c r="U1048" i="10"/>
  <c r="Z1048" i="10"/>
  <c r="AA1048" i="10" s="1"/>
  <c r="Z1097" i="10"/>
  <c r="AA1097" i="10" s="1"/>
  <c r="U1097" i="10"/>
  <c r="V1097" i="10" s="1"/>
  <c r="R1297" i="10"/>
  <c r="U1297" i="10"/>
  <c r="V1297" i="10" s="1"/>
  <c r="Z1297" i="10"/>
  <c r="AA1297" i="10" s="1"/>
  <c r="Z442" i="10"/>
  <c r="AA442" i="10" s="1"/>
  <c r="U442" i="10"/>
  <c r="V442" i="10" s="1"/>
  <c r="U514" i="10"/>
  <c r="V514" i="10" s="1"/>
  <c r="Z514" i="10"/>
  <c r="AA514" i="10" s="1"/>
  <c r="U962" i="10"/>
  <c r="V962" i="10" s="1"/>
  <c r="Z962" i="10"/>
  <c r="AA962" i="10" s="1"/>
  <c r="U474" i="10"/>
  <c r="V474" i="10" s="1"/>
  <c r="Z474" i="10"/>
  <c r="AA474" i="10" s="1"/>
  <c r="Z946" i="10"/>
  <c r="AA946" i="10" s="1"/>
  <c r="U946" i="10"/>
  <c r="V946" i="10" s="1"/>
  <c r="U498" i="10"/>
  <c r="V498" i="10" s="1"/>
  <c r="Z498" i="10"/>
  <c r="AA498" i="10" s="1"/>
  <c r="U826" i="10"/>
  <c r="V826" i="10" s="1"/>
  <c r="Z826" i="10"/>
  <c r="AA826" i="10" s="1"/>
  <c r="Z1402" i="10"/>
  <c r="AA1402" i="10" s="1"/>
  <c r="U1402" i="10"/>
  <c r="V1402" i="10" s="1"/>
  <c r="Z746" i="10"/>
  <c r="AA746" i="10" s="1"/>
  <c r="U746" i="10"/>
  <c r="V746" i="10" s="1"/>
  <c r="Z1330" i="10"/>
  <c r="AA1330" i="10" s="1"/>
  <c r="U1330" i="10"/>
  <c r="V1330" i="10" s="1"/>
  <c r="U978" i="10"/>
  <c r="V978" i="10" s="1"/>
  <c r="Z978" i="10"/>
  <c r="Z228" i="10"/>
  <c r="AA228" i="10" s="1"/>
  <c r="AB228" i="10" s="1"/>
  <c r="U228" i="10"/>
  <c r="V228" i="10" s="1"/>
  <c r="W228" i="10" s="1"/>
  <c r="AC228" i="10" s="1"/>
  <c r="Z221" i="10"/>
  <c r="AA221" i="10" s="1"/>
  <c r="AB221" i="10" s="1"/>
  <c r="U221" i="10"/>
  <c r="V221" i="10" s="1"/>
  <c r="W221" i="10" s="1"/>
  <c r="Z76" i="10"/>
  <c r="AA76" i="10" s="1"/>
  <c r="AB76" i="10" s="1"/>
  <c r="U76" i="10"/>
  <c r="V76" i="10" s="1"/>
  <c r="W76" i="10" s="1"/>
  <c r="AC76" i="10" s="1"/>
  <c r="U20" i="10"/>
  <c r="V20" i="10" s="1"/>
  <c r="W20" i="10" s="1"/>
  <c r="AC20" i="10" s="1"/>
  <c r="Z20" i="10"/>
  <c r="AA20" i="10" s="1"/>
  <c r="AB20" i="10" s="1"/>
  <c r="U124" i="10"/>
  <c r="V124" i="10" s="1"/>
  <c r="Z124" i="10"/>
  <c r="AA124" i="10" s="1"/>
  <c r="AB124" i="10" s="1"/>
  <c r="AC124" i="10" s="1"/>
  <c r="U16" i="10"/>
  <c r="V16" i="10" s="1"/>
  <c r="W16" i="10" s="1"/>
  <c r="AC16" i="10" s="1"/>
  <c r="Z16" i="10"/>
  <c r="AA16" i="10" s="1"/>
  <c r="AB16" i="10" s="1"/>
  <c r="U192" i="10"/>
  <c r="V192" i="10" s="1"/>
  <c r="W192" i="10" s="1"/>
  <c r="Z192" i="10"/>
  <c r="AA192" i="10" s="1"/>
  <c r="AB192" i="10" s="1"/>
  <c r="Z60" i="10"/>
  <c r="AA60" i="10" s="1"/>
  <c r="AB60" i="10" s="1"/>
  <c r="AC60" i="10" s="1"/>
  <c r="U60" i="10"/>
  <c r="V60" i="10" s="1"/>
  <c r="W60" i="10" s="1"/>
  <c r="U200" i="10"/>
  <c r="V200" i="10" s="1"/>
  <c r="W200" i="10" s="1"/>
  <c r="Z200" i="10"/>
  <c r="AA200" i="10" s="1"/>
  <c r="AB200" i="10" s="1"/>
  <c r="U219" i="10"/>
  <c r="Z219" i="10"/>
  <c r="AA219" i="10" s="1"/>
  <c r="AB219" i="10" s="1"/>
  <c r="U226" i="10"/>
  <c r="V226" i="10" s="1"/>
  <c r="W226" i="10" s="1"/>
  <c r="AC226" i="10" s="1"/>
  <c r="Z226" i="10"/>
  <c r="AA226" i="10" s="1"/>
  <c r="AB226" i="10" s="1"/>
  <c r="Z233" i="10"/>
  <c r="AA233" i="10" s="1"/>
  <c r="AB233" i="10" s="1"/>
  <c r="AC233" i="10" s="1"/>
  <c r="U233" i="10"/>
  <c r="V233" i="10" s="1"/>
  <c r="U29" i="10"/>
  <c r="V29" i="10" s="1"/>
  <c r="Z29" i="10"/>
  <c r="AA29" i="10" s="1"/>
  <c r="Z118" i="10"/>
  <c r="AA118" i="10" s="1"/>
  <c r="U118" i="10"/>
  <c r="Z112" i="10"/>
  <c r="AA112" i="10" s="1"/>
  <c r="U112" i="10"/>
  <c r="V112" i="10" s="1"/>
  <c r="U135" i="10"/>
  <c r="V135" i="10" s="1"/>
  <c r="W135" i="10" s="1"/>
  <c r="AC135" i="10" s="1"/>
  <c r="Z135" i="10"/>
  <c r="AA135" i="10" s="1"/>
  <c r="Z10" i="10"/>
  <c r="AA10" i="10" s="1"/>
  <c r="AB10" i="10" s="1"/>
  <c r="U10" i="10"/>
  <c r="V10" i="10" s="1"/>
  <c r="W10" i="10" s="1"/>
  <c r="AC10" i="10" s="1"/>
  <c r="Z137" i="10"/>
  <c r="U137" i="10"/>
  <c r="V137" i="10" s="1"/>
  <c r="W137" i="10" s="1"/>
  <c r="AC137" i="10" s="1"/>
  <c r="U129" i="10"/>
  <c r="V129" i="10" s="1"/>
  <c r="W129" i="10" s="1"/>
  <c r="AC129" i="10" s="1"/>
  <c r="Z129" i="10"/>
  <c r="AA129" i="10" s="1"/>
  <c r="AB129" i="10" s="1"/>
  <c r="U182" i="10"/>
  <c r="V182" i="10" s="1"/>
  <c r="W182" i="10" s="1"/>
  <c r="AC182" i="10" s="1"/>
  <c r="Z182" i="10"/>
  <c r="AA182" i="10" s="1"/>
  <c r="AB182" i="10" s="1"/>
  <c r="Z152" i="10"/>
  <c r="AA152" i="10" s="1"/>
  <c r="U152" i="10"/>
  <c r="V152" i="10" s="1"/>
  <c r="U246" i="10"/>
  <c r="V246" i="10" s="1"/>
  <c r="W246" i="10" s="1"/>
  <c r="AC246" i="10" s="1"/>
  <c r="Z246" i="10"/>
  <c r="AA246" i="10" s="1"/>
  <c r="AB246" i="10" s="1"/>
  <c r="Z168" i="10"/>
  <c r="AA168" i="10" s="1"/>
  <c r="AB168" i="10" s="1"/>
  <c r="U168" i="10"/>
  <c r="V168" i="10" s="1"/>
  <c r="W168" i="10" s="1"/>
  <c r="Z231" i="10"/>
  <c r="AA231" i="10" s="1"/>
  <c r="AB231" i="10" s="1"/>
  <c r="AC231" i="10" s="1"/>
  <c r="U231" i="10"/>
  <c r="V231" i="10" s="1"/>
  <c r="W231" i="10" s="1"/>
  <c r="Z78" i="10"/>
  <c r="AA78" i="10" s="1"/>
  <c r="U78" i="10"/>
  <c r="V78" i="10" s="1"/>
  <c r="W78" i="10" s="1"/>
  <c r="AC78" i="10" s="1"/>
  <c r="U193" i="10"/>
  <c r="V193" i="10" s="1"/>
  <c r="W193" i="10" s="1"/>
  <c r="AC193" i="10" s="1"/>
  <c r="Z193" i="10"/>
  <c r="AA193" i="10" s="1"/>
  <c r="AB193" i="10" s="1"/>
  <c r="Z93" i="10"/>
  <c r="AA93" i="10" s="1"/>
  <c r="AB93" i="10" s="1"/>
  <c r="U93" i="10"/>
  <c r="V93" i="10" s="1"/>
  <c r="W93" i="10" s="1"/>
  <c r="Z21" i="10"/>
  <c r="AA21" i="10" s="1"/>
  <c r="AB21" i="10" s="1"/>
  <c r="U21" i="10"/>
  <c r="V21" i="10" s="1"/>
  <c r="W21" i="10" s="1"/>
  <c r="U88" i="10"/>
  <c r="V88" i="10" s="1"/>
  <c r="Z88" i="10"/>
  <c r="U165" i="10"/>
  <c r="V165" i="10" s="1"/>
  <c r="W165" i="10" s="1"/>
  <c r="AC165" i="10" s="1"/>
  <c r="Z165" i="10"/>
  <c r="AA165" i="10" s="1"/>
  <c r="AB165" i="10" s="1"/>
  <c r="U45" i="10"/>
  <c r="V45" i="10" s="1"/>
  <c r="W45" i="10" s="1"/>
  <c r="AC45" i="10" s="1"/>
  <c r="Z45" i="10"/>
  <c r="AA45" i="10" s="1"/>
  <c r="AB45" i="10" s="1"/>
  <c r="U181" i="10"/>
  <c r="V181" i="10" s="1"/>
  <c r="W181" i="10" s="1"/>
  <c r="AC181" i="10" s="1"/>
  <c r="Z181" i="10"/>
  <c r="AA181" i="10" s="1"/>
  <c r="AB181" i="10" s="1"/>
  <c r="AA174" i="10"/>
  <c r="AB174" i="10" s="1"/>
  <c r="V9" i="10"/>
  <c r="W9" i="10" s="1"/>
  <c r="AC9" i="10" s="1"/>
  <c r="V103" i="10"/>
  <c r="W103" i="10" s="1"/>
  <c r="AC103" i="10" s="1"/>
  <c r="AA256" i="10"/>
  <c r="AB256" i="10" s="1"/>
  <c r="AA259" i="10"/>
  <c r="AB259" i="10" s="1"/>
  <c r="AA19" i="10"/>
  <c r="AB19" i="10" s="1"/>
  <c r="AA105" i="10"/>
  <c r="AB105" i="10" s="1"/>
  <c r="AA204" i="10"/>
  <c r="AB204" i="10" s="1"/>
  <c r="R44" i="10"/>
  <c r="V1427" i="10"/>
  <c r="V1250" i="10"/>
  <c r="R811" i="10"/>
  <c r="AA1306" i="10"/>
  <c r="AA1452" i="10"/>
  <c r="R714" i="10"/>
  <c r="V578" i="10"/>
  <c r="R1241" i="10"/>
  <c r="R1023" i="10"/>
  <c r="V481" i="10"/>
  <c r="V888" i="10"/>
  <c r="AA1143" i="10"/>
  <c r="V792" i="10"/>
  <c r="AA1491" i="10"/>
  <c r="V1265" i="10"/>
  <c r="V1128" i="10"/>
  <c r="V1119" i="10"/>
  <c r="R1253" i="10"/>
  <c r="AA1229" i="10"/>
  <c r="V561" i="10"/>
  <c r="AA1207" i="10"/>
  <c r="V821" i="10"/>
  <c r="R1408" i="10"/>
  <c r="R878" i="10"/>
  <c r="R1273" i="10"/>
  <c r="AA676" i="10"/>
  <c r="AA856" i="10"/>
  <c r="AA496" i="10"/>
  <c r="AA657" i="10"/>
  <c r="R718" i="10"/>
  <c r="AA852" i="10"/>
  <c r="R857" i="10"/>
  <c r="AA1164" i="10"/>
  <c r="R780" i="10"/>
  <c r="R654" i="10"/>
  <c r="V1076" i="10"/>
  <c r="AA1101" i="10"/>
  <c r="AA393" i="10"/>
  <c r="V306" i="10"/>
  <c r="W306" i="10" s="1"/>
  <c r="R270" i="10"/>
  <c r="V422" i="10"/>
  <c r="W422" i="10" s="1"/>
  <c r="AA371" i="10"/>
  <c r="V285" i="10"/>
  <c r="W285" i="10" s="1"/>
  <c r="AC285" i="10" s="1"/>
  <c r="R253" i="10"/>
  <c r="V69" i="10"/>
  <c r="W69" i="10" s="1"/>
  <c r="AC69" i="10" s="1"/>
  <c r="V139" i="10"/>
  <c r="W139" i="10" s="1"/>
  <c r="AC139" i="10" s="1"/>
  <c r="R1098" i="10"/>
  <c r="R666" i="10"/>
  <c r="V571" i="10"/>
  <c r="V505" i="10"/>
  <c r="V721" i="10"/>
  <c r="AA432" i="10"/>
  <c r="R1015" i="10"/>
  <c r="AA995" i="10"/>
  <c r="AA593" i="10"/>
  <c r="AA1237" i="10"/>
  <c r="AA1140" i="10"/>
  <c r="R646" i="10"/>
  <c r="AA1388" i="10"/>
  <c r="V620" i="10"/>
  <c r="V159" i="10"/>
  <c r="W159" i="10" s="1"/>
  <c r="V117" i="10"/>
  <c r="W117" i="10" s="1"/>
  <c r="AC117" i="10" s="1"/>
  <c r="V151" i="10"/>
  <c r="W151" i="10" s="1"/>
  <c r="AC151" i="10" s="1"/>
  <c r="R206" i="10"/>
  <c r="V83" i="10"/>
  <c r="W83" i="10" s="1"/>
  <c r="AC83" i="10" s="1"/>
  <c r="V188" i="10"/>
  <c r="R20" i="10"/>
  <c r="R57" i="10"/>
  <c r="V216" i="10"/>
  <c r="W216" i="10" s="1"/>
  <c r="AA132" i="10"/>
  <c r="AB132" i="10" s="1"/>
  <c r="AC132" i="10" s="1"/>
  <c r="AA1066" i="10"/>
  <c r="AA1074" i="10"/>
  <c r="V1322" i="10"/>
  <c r="R491" i="10"/>
  <c r="R1377" i="10"/>
  <c r="V761" i="10"/>
  <c r="V1050" i="10"/>
  <c r="V1147" i="10"/>
  <c r="V674" i="10"/>
  <c r="V1376" i="10"/>
  <c r="V1299" i="10"/>
  <c r="AA883" i="10"/>
  <c r="V1335" i="10"/>
  <c r="V479" i="10"/>
  <c r="AA824" i="10"/>
  <c r="R639" i="10"/>
  <c r="AA861" i="10"/>
  <c r="R608" i="10"/>
  <c r="V607" i="10"/>
  <c r="V1415" i="10"/>
  <c r="R945" i="10"/>
  <c r="R854" i="10"/>
  <c r="V831" i="10"/>
  <c r="V1418" i="10"/>
  <c r="R822" i="10"/>
  <c r="R1172" i="10"/>
  <c r="AA1038" i="10"/>
  <c r="V838" i="10"/>
  <c r="AA800" i="10"/>
  <c r="V509" i="10"/>
  <c r="V1102" i="10"/>
  <c r="R582" i="10"/>
  <c r="AA853" i="10"/>
  <c r="R1425" i="10"/>
  <c r="V536" i="10"/>
  <c r="AA585" i="10"/>
  <c r="V877" i="10"/>
  <c r="AA523" i="10"/>
  <c r="R1488" i="10"/>
  <c r="V331" i="10"/>
  <c r="W331" i="10" s="1"/>
  <c r="AC331" i="10" s="1"/>
  <c r="V339" i="10"/>
  <c r="W339" i="10" s="1"/>
  <c r="R301" i="10"/>
  <c r="AA337" i="10"/>
  <c r="AB337" i="10" s="1"/>
  <c r="V66" i="10"/>
  <c r="W66" i="10" s="1"/>
  <c r="AC66" i="10" s="1"/>
  <c r="AA190" i="10"/>
  <c r="AB190" i="10" s="1"/>
  <c r="AA95" i="10"/>
  <c r="AB95" i="10" s="1"/>
  <c r="AA107" i="10"/>
  <c r="AB107" i="10" s="1"/>
  <c r="R171" i="10"/>
  <c r="AA1264" i="10"/>
  <c r="R641" i="10"/>
  <c r="AA871" i="10"/>
  <c r="R1186" i="10"/>
  <c r="R771" i="10"/>
  <c r="V672" i="10"/>
  <c r="R1413" i="10"/>
  <c r="AA869" i="10"/>
  <c r="V518" i="10"/>
  <c r="V1168" i="10"/>
  <c r="R299" i="10"/>
  <c r="R165" i="10"/>
  <c r="I15" i="19"/>
  <c r="H15" i="19"/>
  <c r="I14" i="19"/>
  <c r="H14" i="19"/>
  <c r="I13" i="19"/>
  <c r="H13" i="19"/>
  <c r="I12" i="19"/>
  <c r="H12" i="19"/>
  <c r="I11" i="19"/>
  <c r="H11" i="19"/>
  <c r="I10" i="19"/>
  <c r="H10" i="19"/>
  <c r="I9" i="19"/>
  <c r="H9" i="19"/>
  <c r="I8" i="19"/>
  <c r="H8" i="19"/>
  <c r="I7" i="19"/>
  <c r="H7" i="19"/>
  <c r="I6" i="19"/>
  <c r="H6" i="19"/>
  <c r="I5" i="19"/>
  <c r="H5" i="19"/>
  <c r="I4" i="19"/>
  <c r="H4" i="19"/>
  <c r="AC200" i="10" l="1"/>
  <c r="AC49" i="10"/>
  <c r="AC162" i="10"/>
  <c r="AC378" i="10"/>
  <c r="AC290" i="10"/>
  <c r="AC296" i="10"/>
  <c r="AC220" i="10"/>
  <c r="AC360" i="10"/>
  <c r="AC22" i="10"/>
  <c r="AC21" i="10"/>
  <c r="AC161" i="10"/>
  <c r="AC211" i="10"/>
  <c r="AC163" i="10"/>
  <c r="AC208" i="10"/>
  <c r="AC93" i="10"/>
  <c r="AC168" i="10"/>
  <c r="AC366" i="10"/>
  <c r="AC13" i="10"/>
  <c r="AC170" i="10"/>
  <c r="AC130" i="10"/>
  <c r="AC282" i="10"/>
  <c r="AC192" i="10"/>
  <c r="AC338" i="10"/>
  <c r="AC427" i="10"/>
  <c r="AC61" i="10"/>
  <c r="AC221" i="10"/>
  <c r="AC311" i="10"/>
  <c r="AC97" i="10"/>
  <c r="AC126" i="10"/>
  <c r="AC354" i="10"/>
  <c r="AC266" i="10"/>
  <c r="AC232" i="10"/>
  <c r="AC44" i="10"/>
  <c r="AC195" i="10"/>
  <c r="AC111" i="10"/>
  <c r="AC101" i="10"/>
  <c r="AC81" i="10"/>
  <c r="AC89" i="10"/>
  <c r="AC402" i="10"/>
  <c r="AC176" i="10"/>
  <c r="AC299" i="10"/>
  <c r="AC310" i="10"/>
  <c r="AC294" i="10"/>
  <c r="AC154" i="10"/>
  <c r="AC400" i="10"/>
  <c r="AC23" i="10"/>
  <c r="AC68" i="10"/>
  <c r="AC102" i="10"/>
  <c r="AC91" i="10"/>
  <c r="AC255" i="10"/>
  <c r="AC174" i="10"/>
  <c r="AC37" i="10"/>
  <c r="AC150" i="10"/>
  <c r="AC109" i="10"/>
  <c r="AC258" i="10"/>
  <c r="AC183" i="10"/>
  <c r="AC125" i="10"/>
  <c r="AC305" i="10"/>
  <c r="AC236" i="10"/>
  <c r="AC279" i="10"/>
  <c r="AC404" i="10"/>
  <c r="AC430" i="10"/>
  <c r="AC210" i="10"/>
  <c r="AC413" i="10"/>
  <c r="AC100" i="10"/>
  <c r="AC141" i="10"/>
  <c r="AC190" i="10"/>
  <c r="AC423" i="10"/>
  <c r="AC271" i="10"/>
  <c r="AC26" i="10"/>
  <c r="AC156" i="10"/>
  <c r="AC408" i="10"/>
  <c r="AC184" i="10"/>
  <c r="AC411" i="10"/>
  <c r="AC288" i="10"/>
  <c r="AC347" i="10"/>
  <c r="AC312" i="10"/>
  <c r="AC107" i="10"/>
  <c r="AC80" i="10"/>
  <c r="AC262" i="10"/>
  <c r="AC122" i="10"/>
  <c r="AC405" i="10"/>
  <c r="AC194" i="10"/>
  <c r="AC247" i="10"/>
  <c r="AC334" i="10"/>
  <c r="AC86" i="10"/>
  <c r="AC350" i="10"/>
  <c r="AC216" i="10"/>
  <c r="AC159" i="10"/>
  <c r="AC341" i="10"/>
  <c r="AC397" i="10"/>
  <c r="AC57" i="10"/>
  <c r="AC33" i="10"/>
  <c r="AC373" i="10"/>
  <c r="AC260" i="10"/>
  <c r="AC87" i="10"/>
  <c r="AC277" i="10"/>
  <c r="AC270" i="10"/>
  <c r="AC339" i="10"/>
  <c r="AC422" i="10"/>
  <c r="AC323" i="10"/>
  <c r="AC42" i="10"/>
  <c r="AC418" i="10"/>
  <c r="AC245" i="10"/>
  <c r="AC412" i="10"/>
  <c r="AC291" i="10"/>
  <c r="AC396" i="10"/>
  <c r="AC244" i="10"/>
  <c r="AC18" i="10"/>
  <c r="AC177" i="10"/>
  <c r="AC382" i="10"/>
  <c r="AC119" i="10"/>
  <c r="AC92" i="10"/>
  <c r="AC19" i="10"/>
  <c r="AC343" i="10"/>
  <c r="AC55" i="10"/>
  <c r="AC105" i="10"/>
  <c r="AC321" i="10"/>
  <c r="AC178" i="10"/>
  <c r="AC41" i="10"/>
  <c r="AC223" i="10"/>
  <c r="AC256" i="10"/>
  <c r="AC376" i="10"/>
  <c r="AC219" i="10"/>
  <c r="AC306" i="10"/>
  <c r="AC259" i="10"/>
  <c r="AC344" i="10"/>
  <c r="AC160" i="10"/>
  <c r="AC295" i="10"/>
  <c r="AC8" i="10"/>
  <c r="AC173" i="10"/>
  <c r="AC230" i="10"/>
  <c r="AC370" i="10"/>
  <c r="AC268" i="10"/>
  <c r="AC158" i="10"/>
  <c r="AC138" i="10"/>
  <c r="AC348" i="10"/>
  <c r="K7" i="19"/>
  <c r="L4" i="19"/>
  <c r="J15" i="19"/>
  <c r="K12" i="19"/>
  <c r="K9" i="19"/>
  <c r="J4" i="19"/>
  <c r="L14" i="19"/>
  <c r="L6" i="19"/>
  <c r="L13" i="19"/>
  <c r="K8" i="19"/>
  <c r="L5" i="19"/>
  <c r="K11" i="19"/>
  <c r="J14" i="19"/>
  <c r="J6" i="19"/>
  <c r="L15" i="19"/>
  <c r="J13" i="19"/>
  <c r="K10" i="19"/>
  <c r="J5" i="19"/>
  <c r="K15" i="19"/>
  <c r="L12" i="19"/>
  <c r="J10" i="19"/>
  <c r="L9" i="19"/>
  <c r="J7" i="19"/>
  <c r="K4" i="19"/>
  <c r="J12" i="19"/>
  <c r="L10" i="19"/>
  <c r="K14" i="19"/>
  <c r="L11" i="19"/>
  <c r="J9" i="19"/>
  <c r="K6" i="19"/>
  <c r="L8" i="19"/>
  <c r="J11" i="19"/>
  <c r="J8" i="19"/>
  <c r="K5" i="19"/>
  <c r="L7" i="19"/>
  <c r="K13" i="19"/>
  <c r="E6" i="16" l="1"/>
  <c r="G30" i="93"/>
  <c r="H30" i="5"/>
  <c r="H50" i="5" s="1"/>
  <c r="H30" i="95"/>
  <c r="H30" i="98"/>
  <c r="H30" i="94"/>
  <c r="H30" i="93"/>
  <c r="H30" i="99"/>
  <c r="H30" i="101"/>
  <c r="H30" i="50"/>
  <c r="H30" i="102"/>
  <c r="H30" i="92"/>
  <c r="H30" i="100"/>
  <c r="H30" i="96"/>
  <c r="H30" i="97"/>
  <c r="H30" i="91"/>
  <c r="H7" i="16"/>
  <c r="G30" i="102" l="1"/>
  <c r="G30" i="94"/>
  <c r="G30" i="92"/>
  <c r="G30" i="5"/>
  <c r="G50" i="5" s="1"/>
  <c r="G30" i="50"/>
  <c r="G30" i="91"/>
  <c r="G30" i="97"/>
  <c r="G30" i="96"/>
  <c r="G30" i="98"/>
  <c r="G30" i="100"/>
  <c r="G7" i="16"/>
  <c r="G30" i="125" s="1"/>
  <c r="G30" i="101"/>
  <c r="G30" i="99"/>
  <c r="G30" i="95"/>
  <c r="H30" i="124"/>
  <c r="H30" i="127"/>
  <c r="H30" i="122"/>
  <c r="H30" i="120"/>
  <c r="H30" i="125"/>
  <c r="H30" i="129"/>
  <c r="H30" i="128"/>
  <c r="H30" i="117"/>
  <c r="H30" i="121"/>
  <c r="H30" i="123"/>
  <c r="H30" i="118"/>
  <c r="H30" i="130"/>
  <c r="H30" i="126"/>
  <c r="H30" i="119"/>
  <c r="G30" i="122" l="1"/>
  <c r="G30" i="119"/>
  <c r="G30" i="126"/>
  <c r="G30" i="117"/>
  <c r="G30" i="130"/>
  <c r="G30" i="129"/>
  <c r="G30" i="128"/>
  <c r="G30" i="123"/>
  <c r="G30" i="127"/>
  <c r="G30" i="120"/>
  <c r="G30" i="121"/>
  <c r="G30" i="124"/>
  <c r="G30" i="118"/>
  <c r="E30" i="5"/>
  <c r="E50" i="5" s="1"/>
  <c r="E30" i="92"/>
  <c r="E30" i="96"/>
  <c r="E30" i="97"/>
  <c r="E30" i="95"/>
  <c r="E30" i="99"/>
  <c r="E30" i="94"/>
  <c r="E30" i="91"/>
  <c r="E30" i="98"/>
  <c r="E30" i="93"/>
  <c r="E30" i="50"/>
  <c r="E30" i="101"/>
  <c r="E30" i="100"/>
  <c r="E30" i="102"/>
  <c r="E7" i="16"/>
  <c r="E30" i="130" l="1"/>
  <c r="E50" i="130" s="1"/>
  <c r="E30" i="117"/>
  <c r="E50" i="117" s="1"/>
  <c r="E30" i="120"/>
  <c r="E50" i="120" s="1"/>
  <c r="E30" i="125"/>
  <c r="E50" i="125" s="1"/>
  <c r="E30" i="123"/>
  <c r="E50" i="123" s="1"/>
  <c r="E30" i="119"/>
  <c r="E50" i="119" s="1"/>
  <c r="E30" i="127"/>
  <c r="E50" i="127" s="1"/>
  <c r="E30" i="124"/>
  <c r="E50" i="124" s="1"/>
  <c r="E30" i="128"/>
  <c r="E50" i="128" s="1"/>
  <c r="E30" i="126"/>
  <c r="E50" i="126" s="1"/>
  <c r="E30" i="121"/>
  <c r="E50" i="121" s="1"/>
  <c r="E30" i="129"/>
  <c r="E50" i="129" s="1"/>
  <c r="E30" i="118"/>
  <c r="E50" i="118" s="1"/>
  <c r="E30" i="122"/>
  <c r="E50" i="122" s="1"/>
  <c r="G41" i="5"/>
  <c r="K41" i="5"/>
  <c r="N41" i="5"/>
  <c r="M41" i="5"/>
  <c r="J41" i="5"/>
  <c r="H41" i="5"/>
  <c r="O41" i="5"/>
  <c r="L41" i="5"/>
  <c r="P41" i="5"/>
  <c r="I41" i="5"/>
  <c r="O50" i="91"/>
  <c r="K50" i="91"/>
  <c r="G50" i="91"/>
  <c r="P50" i="92"/>
  <c r="L50" i="92"/>
  <c r="H50" i="92"/>
  <c r="N50" i="91"/>
  <c r="J50" i="91"/>
  <c r="E50" i="91"/>
  <c r="O50" i="92"/>
  <c r="K50" i="92"/>
  <c r="G50" i="92"/>
  <c r="L50" i="91"/>
  <c r="M50" i="92"/>
  <c r="I50" i="91"/>
  <c r="J50" i="92"/>
  <c r="H50" i="91"/>
  <c r="N50" i="93"/>
  <c r="J50" i="93"/>
  <c r="E50" i="93"/>
  <c r="M50" i="91"/>
  <c r="E50" i="92"/>
  <c r="O50" i="93"/>
  <c r="K50" i="93"/>
  <c r="G50" i="93"/>
  <c r="P50" i="91"/>
  <c r="M50" i="93"/>
  <c r="M50" i="94"/>
  <c r="I50" i="94"/>
  <c r="N50" i="95"/>
  <c r="J50" i="95"/>
  <c r="E50" i="95"/>
  <c r="O50" i="96"/>
  <c r="K50" i="96"/>
  <c r="G50" i="96"/>
  <c r="N50" i="92"/>
  <c r="L50" i="93"/>
  <c r="P50" i="94"/>
  <c r="L50" i="94"/>
  <c r="H50" i="94"/>
  <c r="M50" i="95"/>
  <c r="I50" i="95"/>
  <c r="N50" i="96"/>
  <c r="J50" i="96"/>
  <c r="E50" i="96"/>
  <c r="H50" i="93"/>
  <c r="K50" i="94"/>
  <c r="P50" i="95"/>
  <c r="H50" i="95"/>
  <c r="I50" i="96"/>
  <c r="P50" i="97"/>
  <c r="L50" i="97"/>
  <c r="H50" i="97"/>
  <c r="M50" i="98"/>
  <c r="I50" i="98"/>
  <c r="I50" i="92"/>
  <c r="I50" i="93"/>
  <c r="N50" i="94"/>
  <c r="E50" i="94"/>
  <c r="K50" i="95"/>
  <c r="L50" i="96"/>
  <c r="M50" i="97"/>
  <c r="I50" i="97"/>
  <c r="N50" i="98"/>
  <c r="J50" i="98"/>
  <c r="E50" i="98"/>
  <c r="G50" i="95"/>
  <c r="P50" i="96"/>
  <c r="J50" i="97"/>
  <c r="L50" i="98"/>
  <c r="O50" i="99"/>
  <c r="K50" i="99"/>
  <c r="G50" i="99"/>
  <c r="P50" i="100"/>
  <c r="L50" i="100"/>
  <c r="H50" i="100"/>
  <c r="M50" i="101"/>
  <c r="I50" i="101"/>
  <c r="N50" i="102"/>
  <c r="J50" i="102"/>
  <c r="E50" i="102"/>
  <c r="O50" i="103"/>
  <c r="K50" i="103"/>
  <c r="G50" i="103"/>
  <c r="G50" i="94"/>
  <c r="L50" i="95"/>
  <c r="K50" i="97"/>
  <c r="O50" i="98"/>
  <c r="G50" i="98"/>
  <c r="P50" i="99"/>
  <c r="L50" i="99"/>
  <c r="H50" i="99"/>
  <c r="M50" i="100"/>
  <c r="I50" i="100"/>
  <c r="N50" i="101"/>
  <c r="J50" i="101"/>
  <c r="E50" i="101"/>
  <c r="O50" i="102"/>
  <c r="K50" i="102"/>
  <c r="G50" i="102"/>
  <c r="P50" i="103"/>
  <c r="L50" i="103"/>
  <c r="H50" i="103"/>
  <c r="J50" i="94"/>
  <c r="N50" i="97"/>
  <c r="K50" i="98"/>
  <c r="J50" i="99"/>
  <c r="N50" i="100"/>
  <c r="E50" i="100"/>
  <c r="P50" i="101"/>
  <c r="H50" i="101"/>
  <c r="I50" i="102"/>
  <c r="J50" i="103"/>
  <c r="G50" i="97"/>
  <c r="H50" i="98"/>
  <c r="I50" i="99"/>
  <c r="K50" i="100"/>
  <c r="O50" i="101"/>
  <c r="G50" i="101"/>
  <c r="P50" i="102"/>
  <c r="H50" i="102"/>
  <c r="I50" i="103"/>
  <c r="O50" i="94"/>
  <c r="P50" i="98"/>
  <c r="E50" i="99"/>
  <c r="L50" i="102"/>
  <c r="N50" i="104"/>
  <c r="J50" i="104"/>
  <c r="E50" i="104"/>
  <c r="O50" i="105"/>
  <c r="K50" i="105"/>
  <c r="G50" i="105"/>
  <c r="P50" i="106"/>
  <c r="L50" i="106"/>
  <c r="H50" i="106"/>
  <c r="M50" i="107"/>
  <c r="I50" i="107"/>
  <c r="N50" i="108"/>
  <c r="J50" i="108"/>
  <c r="E50" i="108"/>
  <c r="O50" i="109"/>
  <c r="K50" i="109"/>
  <c r="G50" i="109"/>
  <c r="P50" i="93"/>
  <c r="O50" i="95"/>
  <c r="O50" i="97"/>
  <c r="O50" i="100"/>
  <c r="L50" i="101"/>
  <c r="N50" i="103"/>
  <c r="M50" i="104"/>
  <c r="I50" i="104"/>
  <c r="N50" i="105"/>
  <c r="J50" i="105"/>
  <c r="E50" i="105"/>
  <c r="O50" i="106"/>
  <c r="K50" i="106"/>
  <c r="G50" i="106"/>
  <c r="P50" i="107"/>
  <c r="L50" i="107"/>
  <c r="H50" i="107"/>
  <c r="M50" i="108"/>
  <c r="I50" i="108"/>
  <c r="N50" i="109"/>
  <c r="J50" i="109"/>
  <c r="E50" i="109"/>
  <c r="H50" i="96"/>
  <c r="E50" i="103"/>
  <c r="O50" i="104"/>
  <c r="G50" i="104"/>
  <c r="P50" i="105"/>
  <c r="H50" i="105"/>
  <c r="I50" i="106"/>
  <c r="K50" i="107"/>
  <c r="O50" i="108"/>
  <c r="G50" i="108"/>
  <c r="P50" i="109"/>
  <c r="H50" i="109"/>
  <c r="P50" i="110"/>
  <c r="L50" i="110"/>
  <c r="H50" i="110"/>
  <c r="M50" i="111"/>
  <c r="I50" i="111"/>
  <c r="N50" i="112"/>
  <c r="J50" i="112"/>
  <c r="E50" i="112"/>
  <c r="M50" i="96"/>
  <c r="E50" i="97"/>
  <c r="M50" i="99"/>
  <c r="G50" i="100"/>
  <c r="M50" i="103"/>
  <c r="P50" i="104"/>
  <c r="H50" i="104"/>
  <c r="I50" i="105"/>
  <c r="J50" i="106"/>
  <c r="N50" i="107"/>
  <c r="E50" i="107"/>
  <c r="P50" i="108"/>
  <c r="H50" i="108"/>
  <c r="I50" i="109"/>
  <c r="M50" i="110"/>
  <c r="I50" i="110"/>
  <c r="N50" i="111"/>
  <c r="J50" i="111"/>
  <c r="E50" i="111"/>
  <c r="O50" i="112"/>
  <c r="K50" i="112"/>
  <c r="G50" i="112"/>
  <c r="J50" i="100"/>
  <c r="M50" i="102"/>
  <c r="L50" i="105"/>
  <c r="G50" i="107"/>
  <c r="M50" i="109"/>
  <c r="O50" i="110"/>
  <c r="G50" i="110"/>
  <c r="K50" i="111"/>
  <c r="L50" i="112"/>
  <c r="O50" i="113"/>
  <c r="K50" i="113"/>
  <c r="G50" i="113"/>
  <c r="P50" i="114"/>
  <c r="L50" i="114"/>
  <c r="H50" i="114"/>
  <c r="M50" i="115"/>
  <c r="I50" i="115"/>
  <c r="N50" i="116"/>
  <c r="J50" i="116"/>
  <c r="E50" i="116"/>
  <c r="O50" i="117"/>
  <c r="K50" i="117"/>
  <c r="G50" i="117"/>
  <c r="P50" i="118"/>
  <c r="L50" i="118"/>
  <c r="H50" i="118"/>
  <c r="M50" i="119"/>
  <c r="I50" i="119"/>
  <c r="N50" i="120"/>
  <c r="J50" i="120"/>
  <c r="O50" i="121"/>
  <c r="K50" i="121"/>
  <c r="G50" i="121"/>
  <c r="P50" i="122"/>
  <c r="L50" i="122"/>
  <c r="H50" i="122"/>
  <c r="M50" i="123"/>
  <c r="I50" i="123"/>
  <c r="N50" i="99"/>
  <c r="K50" i="101"/>
  <c r="L50" i="104"/>
  <c r="N50" i="106"/>
  <c r="L50" i="109"/>
  <c r="N50" i="110"/>
  <c r="E50" i="110"/>
  <c r="P50" i="111"/>
  <c r="H50" i="111"/>
  <c r="I50" i="112"/>
  <c r="N50" i="113"/>
  <c r="J50" i="113"/>
  <c r="E50" i="113"/>
  <c r="O50" i="114"/>
  <c r="K50" i="114"/>
  <c r="G50" i="114"/>
  <c r="P50" i="115"/>
  <c r="L50" i="115"/>
  <c r="H50" i="115"/>
  <c r="M50" i="116"/>
  <c r="I50" i="116"/>
  <c r="N50" i="117"/>
  <c r="J50" i="117"/>
  <c r="O50" i="118"/>
  <c r="K50" i="118"/>
  <c r="G50" i="118"/>
  <c r="P50" i="119"/>
  <c r="L50" i="119"/>
  <c r="H50" i="119"/>
  <c r="M50" i="120"/>
  <c r="I50" i="120"/>
  <c r="N50" i="121"/>
  <c r="J50" i="121"/>
  <c r="O50" i="122"/>
  <c r="K50" i="122"/>
  <c r="G50" i="122"/>
  <c r="P50" i="123"/>
  <c r="L50" i="123"/>
  <c r="H50" i="123"/>
  <c r="M50" i="105"/>
  <c r="O50" i="107"/>
  <c r="L50" i="108"/>
  <c r="J50" i="110"/>
  <c r="G50" i="111"/>
  <c r="P50" i="112"/>
  <c r="M50" i="113"/>
  <c r="N50" i="114"/>
  <c r="E50" i="114"/>
  <c r="J50" i="115"/>
  <c r="L50" i="116"/>
  <c r="M50" i="117"/>
  <c r="N50" i="118"/>
  <c r="J50" i="119"/>
  <c r="L50" i="120"/>
  <c r="M50" i="121"/>
  <c r="N50" i="122"/>
  <c r="J50" i="123"/>
  <c r="P50" i="124"/>
  <c r="L50" i="124"/>
  <c r="H50" i="124"/>
  <c r="M50" i="125"/>
  <c r="I50" i="125"/>
  <c r="N50" i="126"/>
  <c r="J50" i="126"/>
  <c r="O50" i="127"/>
  <c r="K50" i="127"/>
  <c r="G50" i="127"/>
  <c r="P50" i="128"/>
  <c r="L50" i="128"/>
  <c r="H50" i="128"/>
  <c r="M50" i="129"/>
  <c r="I50" i="129"/>
  <c r="N50" i="130"/>
  <c r="J50" i="130"/>
  <c r="K50" i="104"/>
  <c r="K50" i="110"/>
  <c r="L50" i="111"/>
  <c r="P50" i="113"/>
  <c r="H50" i="113"/>
  <c r="I50" i="114"/>
  <c r="K50" i="115"/>
  <c r="O50" i="116"/>
  <c r="G50" i="116"/>
  <c r="P50" i="117"/>
  <c r="H50" i="117"/>
  <c r="I50" i="118"/>
  <c r="K50" i="119"/>
  <c r="O50" i="120"/>
  <c r="G50" i="120"/>
  <c r="P50" i="121"/>
  <c r="H50" i="121"/>
  <c r="I50" i="122"/>
  <c r="K50" i="123"/>
  <c r="M50" i="124"/>
  <c r="I50" i="124"/>
  <c r="N50" i="125"/>
  <c r="J50" i="125"/>
  <c r="O50" i="126"/>
  <c r="K50" i="126"/>
  <c r="G50" i="126"/>
  <c r="P50" i="127"/>
  <c r="L50" i="127"/>
  <c r="H50" i="127"/>
  <c r="M50" i="128"/>
  <c r="I50" i="128"/>
  <c r="N50" i="129"/>
  <c r="J50" i="129"/>
  <c r="O50" i="130"/>
  <c r="K50" i="130"/>
  <c r="G50" i="130"/>
  <c r="E50" i="106"/>
  <c r="O50" i="111"/>
  <c r="J50" i="114"/>
  <c r="G50" i="115"/>
  <c r="H50" i="116"/>
  <c r="I50" i="117"/>
  <c r="M50" i="118"/>
  <c r="J50" i="122"/>
  <c r="G50" i="123"/>
  <c r="K50" i="124"/>
  <c r="K50" i="125"/>
  <c r="L50" i="126"/>
  <c r="M50" i="127"/>
  <c r="O50" i="128"/>
  <c r="G50" i="128"/>
  <c r="K50" i="129"/>
  <c r="L50" i="130"/>
  <c r="P50" i="50"/>
  <c r="L50" i="50"/>
  <c r="H50" i="50"/>
  <c r="K50" i="108"/>
  <c r="H50" i="112"/>
  <c r="O50" i="115"/>
  <c r="P50" i="116"/>
  <c r="N50" i="119"/>
  <c r="L50" i="121"/>
  <c r="O50" i="125"/>
  <c r="P50" i="126"/>
  <c r="I50" i="127"/>
  <c r="O50" i="129"/>
  <c r="J50" i="50"/>
  <c r="M50" i="106"/>
  <c r="L50" i="117"/>
  <c r="M50" i="122"/>
  <c r="N50" i="123"/>
  <c r="N50" i="124"/>
  <c r="L50" i="125"/>
  <c r="M50" i="126"/>
  <c r="N50" i="127"/>
  <c r="L50" i="129"/>
  <c r="M50" i="130"/>
  <c r="J50" i="107"/>
  <c r="M50" i="112"/>
  <c r="L50" i="113"/>
  <c r="E50" i="115"/>
  <c r="J50" i="118"/>
  <c r="O50" i="119"/>
  <c r="P50" i="120"/>
  <c r="J50" i="124"/>
  <c r="P50" i="125"/>
  <c r="H50" i="125"/>
  <c r="I50" i="126"/>
  <c r="J50" i="127"/>
  <c r="N50" i="128"/>
  <c r="P50" i="129"/>
  <c r="H50" i="129"/>
  <c r="I50" i="130"/>
  <c r="O50" i="50"/>
  <c r="K50" i="50"/>
  <c r="G50" i="50"/>
  <c r="I50" i="113"/>
  <c r="K50" i="120"/>
  <c r="O50" i="123"/>
  <c r="O50" i="124"/>
  <c r="G50" i="124"/>
  <c r="G50" i="125"/>
  <c r="H50" i="126"/>
  <c r="K50" i="128"/>
  <c r="G50" i="129"/>
  <c r="P50" i="130"/>
  <c r="H50" i="130"/>
  <c r="N50" i="50"/>
  <c r="E50" i="50"/>
  <c r="M50" i="114"/>
  <c r="N50" i="115"/>
  <c r="K50" i="116"/>
  <c r="G50" i="119"/>
  <c r="H50" i="120"/>
  <c r="I50" i="121"/>
  <c r="J50" i="128"/>
  <c r="M50" i="50"/>
  <c r="I50" i="50"/>
  <c r="M46" i="5" l="1"/>
  <c r="M11" i="5" s="1"/>
  <c r="N46" i="5"/>
  <c r="N11" i="5" s="1"/>
  <c r="I46" i="5"/>
  <c r="I11" i="5" s="1"/>
  <c r="K46" i="5"/>
  <c r="K11" i="5" s="1"/>
  <c r="P46" i="5"/>
  <c r="P11" i="5" s="1"/>
  <c r="O46" i="5"/>
  <c r="O11" i="5" s="1"/>
  <c r="G46" i="5"/>
  <c r="G47" i="5" s="1"/>
  <c r="H46" i="5"/>
  <c r="H11" i="5" s="1"/>
  <c r="L46" i="5"/>
  <c r="L11" i="5" s="1"/>
  <c r="J46" i="5"/>
  <c r="J11" i="5" s="1"/>
  <c r="E26" i="119"/>
  <c r="E26" i="105"/>
  <c r="E26" i="116"/>
  <c r="E26" i="120"/>
  <c r="E26" i="129"/>
  <c r="E26" i="130"/>
  <c r="E26" i="110"/>
  <c r="E26" i="118"/>
  <c r="E26" i="117"/>
  <c r="E26" i="111"/>
  <c r="E26" i="101"/>
  <c r="E26" i="103"/>
  <c r="E26" i="123"/>
  <c r="E26" i="115"/>
  <c r="E26" i="106"/>
  <c r="E26" i="124"/>
  <c r="E26" i="127"/>
  <c r="E26" i="122"/>
  <c r="E26" i="114"/>
  <c r="E26" i="121"/>
  <c r="E26" i="113"/>
  <c r="E26" i="112"/>
  <c r="E26" i="99"/>
  <c r="E26" i="95"/>
  <c r="E26" i="94"/>
  <c r="E26" i="93"/>
  <c r="E26" i="100"/>
  <c r="E26" i="96"/>
  <c r="E26" i="92"/>
  <c r="E26" i="128"/>
  <c r="E26" i="126"/>
  <c r="E26" i="50"/>
  <c r="E26" i="104"/>
  <c r="E26" i="125"/>
  <c r="E26" i="108"/>
  <c r="E26" i="107"/>
  <c r="E26" i="109"/>
  <c r="E26" i="98"/>
  <c r="E26" i="102"/>
  <c r="E26" i="97"/>
  <c r="E26" i="91"/>
  <c r="O47" i="5" l="1"/>
  <c r="N47" i="5"/>
  <c r="K47" i="5"/>
  <c r="I47" i="5"/>
  <c r="L47" i="5"/>
  <c r="J47" i="5"/>
  <c r="P47" i="5"/>
  <c r="M47" i="5"/>
  <c r="H47" i="5"/>
  <c r="G11" i="5"/>
  <c r="E24" i="50"/>
  <c r="H24" i="50" s="1"/>
  <c r="H10" i="50" s="1"/>
  <c r="E23" i="50"/>
  <c r="N23" i="50" s="1"/>
  <c r="E24" i="121"/>
  <c r="E23" i="121"/>
  <c r="J23" i="121" s="1"/>
  <c r="E24" i="118"/>
  <c r="E23" i="118"/>
  <c r="G23" i="118" s="1"/>
  <c r="E24" i="91"/>
  <c r="E23" i="91"/>
  <c r="I23" i="91" s="1"/>
  <c r="E24" i="109"/>
  <c r="G24" i="109" s="1"/>
  <c r="E23" i="109"/>
  <c r="K23" i="109" s="1"/>
  <c r="E23" i="104"/>
  <c r="E24" i="104"/>
  <c r="J24" i="104" s="1"/>
  <c r="J10" i="104" s="1"/>
  <c r="E24" i="92"/>
  <c r="O24" i="92" s="1"/>
  <c r="O10" i="92" s="1"/>
  <c r="E23" i="92"/>
  <c r="N23" i="92" s="1"/>
  <c r="E24" i="94"/>
  <c r="M24" i="94" s="1"/>
  <c r="M10" i="94" s="1"/>
  <c r="E23" i="94"/>
  <c r="H23" i="94" s="1"/>
  <c r="E24" i="113"/>
  <c r="K24" i="113" s="1"/>
  <c r="K10" i="113" s="1"/>
  <c r="E23" i="113"/>
  <c r="J23" i="113" s="1"/>
  <c r="E24" i="127"/>
  <c r="O24" i="127" s="1"/>
  <c r="O10" i="127" s="1"/>
  <c r="E23" i="127"/>
  <c r="J23" i="127" s="1"/>
  <c r="E23" i="123"/>
  <c r="K23" i="123" s="1"/>
  <c r="E24" i="123"/>
  <c r="E24" i="117"/>
  <c r="E23" i="117"/>
  <c r="J23" i="117" s="1"/>
  <c r="E24" i="129"/>
  <c r="M24" i="129" s="1"/>
  <c r="M10" i="129" s="1"/>
  <c r="E23" i="129"/>
  <c r="P23" i="129" s="1"/>
  <c r="E23" i="119"/>
  <c r="O23" i="119" s="1"/>
  <c r="E24" i="119"/>
  <c r="M24" i="119" s="1"/>
  <c r="M10" i="119" s="1"/>
  <c r="E23" i="97"/>
  <c r="G23" i="97" s="1"/>
  <c r="E24" i="97"/>
  <c r="P24" i="97" s="1"/>
  <c r="P10" i="97" s="1"/>
  <c r="E23" i="96"/>
  <c r="M23" i="96" s="1"/>
  <c r="E24" i="96"/>
  <c r="O24" i="96" s="1"/>
  <c r="O10" i="96" s="1"/>
  <c r="E23" i="103"/>
  <c r="K23" i="103" s="1"/>
  <c r="E24" i="103"/>
  <c r="P24" i="103" s="1"/>
  <c r="P10" i="103" s="1"/>
  <c r="E24" i="108"/>
  <c r="N24" i="108" s="1"/>
  <c r="N10" i="108" s="1"/>
  <c r="E23" i="108"/>
  <c r="L23" i="108" s="1"/>
  <c r="E24" i="126"/>
  <c r="K24" i="126" s="1"/>
  <c r="K10" i="126" s="1"/>
  <c r="E23" i="126"/>
  <c r="J23" i="126" s="1"/>
  <c r="E23" i="100"/>
  <c r="P23" i="100" s="1"/>
  <c r="E24" i="100"/>
  <c r="M24" i="100" s="1"/>
  <c r="M10" i="100" s="1"/>
  <c r="E24" i="99"/>
  <c r="G24" i="99" s="1"/>
  <c r="E23" i="99"/>
  <c r="K23" i="99" s="1"/>
  <c r="E23" i="114"/>
  <c r="O23" i="114" s="1"/>
  <c r="E24" i="114"/>
  <c r="E23" i="106"/>
  <c r="G23" i="106" s="1"/>
  <c r="E24" i="106"/>
  <c r="L24" i="106" s="1"/>
  <c r="L10" i="106" s="1"/>
  <c r="E24" i="101"/>
  <c r="E23" i="101"/>
  <c r="L23" i="101" s="1"/>
  <c r="E24" i="110"/>
  <c r="L24" i="110" s="1"/>
  <c r="L10" i="110" s="1"/>
  <c r="E23" i="110"/>
  <c r="P23" i="110" s="1"/>
  <c r="E23" i="116"/>
  <c r="I23" i="116" s="1"/>
  <c r="E24" i="116"/>
  <c r="I24" i="116" s="1"/>
  <c r="I10" i="116" s="1"/>
  <c r="E23" i="107"/>
  <c r="O23" i="107" s="1"/>
  <c r="E24" i="107"/>
  <c r="M24" i="107" s="1"/>
  <c r="M10" i="107" s="1"/>
  <c r="E24" i="95"/>
  <c r="E23" i="95"/>
  <c r="L23" i="95" s="1"/>
  <c r="E24" i="124"/>
  <c r="P24" i="124" s="1"/>
  <c r="P10" i="124" s="1"/>
  <c r="E23" i="124"/>
  <c r="K23" i="124" s="1"/>
  <c r="E24" i="120"/>
  <c r="I24" i="120" s="1"/>
  <c r="I10" i="120" s="1"/>
  <c r="E23" i="120"/>
  <c r="L23" i="120" s="1"/>
  <c r="E24" i="102"/>
  <c r="N24" i="102" s="1"/>
  <c r="N10" i="102" s="1"/>
  <c r="E23" i="102"/>
  <c r="E23" i="98"/>
  <c r="I23" i="98" s="1"/>
  <c r="E24" i="98"/>
  <c r="E24" i="125"/>
  <c r="I24" i="125" s="1"/>
  <c r="I10" i="125" s="1"/>
  <c r="E23" i="125"/>
  <c r="L23" i="125" s="1"/>
  <c r="E24" i="128"/>
  <c r="P24" i="128" s="1"/>
  <c r="P10" i="128" s="1"/>
  <c r="E23" i="128"/>
  <c r="G23" i="128" s="1"/>
  <c r="E24" i="93"/>
  <c r="J24" i="93" s="1"/>
  <c r="J10" i="93" s="1"/>
  <c r="E23" i="93"/>
  <c r="E24" i="112"/>
  <c r="O24" i="112" s="1"/>
  <c r="O10" i="112" s="1"/>
  <c r="E23" i="112"/>
  <c r="I23" i="112" s="1"/>
  <c r="E24" i="122"/>
  <c r="O24" i="122" s="1"/>
  <c r="O10" i="122" s="1"/>
  <c r="E23" i="122"/>
  <c r="K23" i="122" s="1"/>
  <c r="E24" i="115"/>
  <c r="L24" i="115" s="1"/>
  <c r="L10" i="115" s="1"/>
  <c r="E23" i="115"/>
  <c r="O23" i="115" s="1"/>
  <c r="E24" i="111"/>
  <c r="M24" i="111" s="1"/>
  <c r="M10" i="111" s="1"/>
  <c r="E23" i="111"/>
  <c r="P23" i="111" s="1"/>
  <c r="E24" i="130"/>
  <c r="K24" i="130" s="1"/>
  <c r="K10" i="130" s="1"/>
  <c r="E23" i="130"/>
  <c r="J23" i="130" s="1"/>
  <c r="E24" i="105"/>
  <c r="G24" i="105" s="1"/>
  <c r="E23" i="105"/>
  <c r="E46" i="104"/>
  <c r="E47" i="104" s="1"/>
  <c r="E11" i="104" s="1"/>
  <c r="O44" i="130"/>
  <c r="K44" i="130"/>
  <c r="G44" i="130"/>
  <c r="P44" i="130"/>
  <c r="L44" i="130"/>
  <c r="H44" i="130"/>
  <c r="M44" i="130"/>
  <c r="N44" i="130"/>
  <c r="J44" i="130"/>
  <c r="I44" i="130"/>
  <c r="N41" i="124"/>
  <c r="J41" i="124"/>
  <c r="O41" i="124"/>
  <c r="K41" i="124"/>
  <c r="G41" i="124"/>
  <c r="M41" i="124"/>
  <c r="P41" i="124"/>
  <c r="H41" i="124"/>
  <c r="L41" i="124"/>
  <c r="I41" i="124"/>
  <c r="P43" i="92"/>
  <c r="L43" i="92"/>
  <c r="H43" i="92"/>
  <c r="O43" i="92"/>
  <c r="K43" i="92"/>
  <c r="G43" i="92"/>
  <c r="I43" i="92"/>
  <c r="N43" i="92"/>
  <c r="M43" i="92"/>
  <c r="J43" i="92"/>
  <c r="E46" i="92"/>
  <c r="E47" i="92" s="1"/>
  <c r="E11" i="92" s="1"/>
  <c r="N43" i="102"/>
  <c r="J43" i="102"/>
  <c r="O43" i="102"/>
  <c r="K43" i="102"/>
  <c r="G43" i="102"/>
  <c r="M43" i="102"/>
  <c r="L43" i="102"/>
  <c r="H43" i="102"/>
  <c r="P43" i="102"/>
  <c r="I43" i="102"/>
  <c r="E46" i="102"/>
  <c r="E47" i="102" s="1"/>
  <c r="E11" i="102" s="1"/>
  <c r="N43" i="120"/>
  <c r="J43" i="120"/>
  <c r="M43" i="120"/>
  <c r="I43" i="120"/>
  <c r="P43" i="120"/>
  <c r="H43" i="120"/>
  <c r="K43" i="120"/>
  <c r="O43" i="120"/>
  <c r="G43" i="120"/>
  <c r="L43" i="120"/>
  <c r="E46" i="120"/>
  <c r="E47" i="120" s="1"/>
  <c r="E11" i="120" s="1"/>
  <c r="N44" i="125"/>
  <c r="J44" i="125"/>
  <c r="O44" i="125"/>
  <c r="K44" i="125"/>
  <c r="G44" i="125"/>
  <c r="L44" i="125"/>
  <c r="P44" i="125"/>
  <c r="I44" i="125"/>
  <c r="H44" i="125"/>
  <c r="M44" i="125"/>
  <c r="P41" i="104"/>
  <c r="L41" i="104"/>
  <c r="H41" i="104"/>
  <c r="O41" i="104"/>
  <c r="J41" i="104"/>
  <c r="N41" i="104"/>
  <c r="I41" i="104"/>
  <c r="K41" i="104"/>
  <c r="M41" i="104"/>
  <c r="G41" i="104"/>
  <c r="P41" i="108"/>
  <c r="L41" i="108"/>
  <c r="H41" i="108"/>
  <c r="O41" i="108"/>
  <c r="K41" i="108"/>
  <c r="G41" i="108"/>
  <c r="I41" i="108"/>
  <c r="J41" i="108"/>
  <c r="M41" i="108"/>
  <c r="N41" i="108"/>
  <c r="P44" i="127"/>
  <c r="L44" i="127"/>
  <c r="H44" i="127"/>
  <c r="M44" i="127"/>
  <c r="I44" i="127"/>
  <c r="N44" i="127"/>
  <c r="O44" i="127"/>
  <c r="K44" i="127"/>
  <c r="J44" i="127"/>
  <c r="G44" i="127"/>
  <c r="M44" i="93"/>
  <c r="I44" i="93"/>
  <c r="P44" i="93"/>
  <c r="L44" i="93"/>
  <c r="H44" i="93"/>
  <c r="K44" i="93"/>
  <c r="N44" i="93"/>
  <c r="J44" i="93"/>
  <c r="G44" i="93"/>
  <c r="O44" i="93"/>
  <c r="M43" i="107"/>
  <c r="I43" i="107"/>
  <c r="P43" i="107"/>
  <c r="L43" i="107"/>
  <c r="H43" i="107"/>
  <c r="O43" i="107"/>
  <c r="G43" i="107"/>
  <c r="J43" i="107"/>
  <c r="N43" i="107"/>
  <c r="K43" i="107"/>
  <c r="E46" i="107"/>
  <c r="E47" i="107" s="1"/>
  <c r="E11" i="107" s="1"/>
  <c r="O43" i="94"/>
  <c r="K43" i="94"/>
  <c r="G43" i="94"/>
  <c r="P43" i="94"/>
  <c r="L43" i="94"/>
  <c r="H43" i="94"/>
  <c r="J43" i="94"/>
  <c r="I43" i="94"/>
  <c r="N43" i="94"/>
  <c r="M43" i="94"/>
  <c r="E46" i="94"/>
  <c r="E47" i="94" s="1"/>
  <c r="E11" i="94" s="1"/>
  <c r="M41" i="103"/>
  <c r="I41" i="103"/>
  <c r="N41" i="103"/>
  <c r="J41" i="103"/>
  <c r="L41" i="103"/>
  <c r="K41" i="103"/>
  <c r="G41" i="103"/>
  <c r="P41" i="103"/>
  <c r="O41" i="103"/>
  <c r="H41" i="103"/>
  <c r="M44" i="118"/>
  <c r="I44" i="118"/>
  <c r="P44" i="118"/>
  <c r="L44" i="118"/>
  <c r="H44" i="118"/>
  <c r="O44" i="118"/>
  <c r="G44" i="118"/>
  <c r="J44" i="118"/>
  <c r="K44" i="118"/>
  <c r="N44" i="118"/>
  <c r="M43" i="115"/>
  <c r="I43" i="115"/>
  <c r="P43" i="115"/>
  <c r="L43" i="115"/>
  <c r="H43" i="115"/>
  <c r="N43" i="115"/>
  <c r="O43" i="115"/>
  <c r="G43" i="115"/>
  <c r="K43" i="115"/>
  <c r="J43" i="115"/>
  <c r="E46" i="115"/>
  <c r="E47" i="115" s="1"/>
  <c r="E11" i="115" s="1"/>
  <c r="N44" i="123"/>
  <c r="J44" i="123"/>
  <c r="M44" i="123"/>
  <c r="I44" i="123"/>
  <c r="K44" i="123"/>
  <c r="L44" i="123"/>
  <c r="H44" i="123"/>
  <c r="P44" i="123"/>
  <c r="O44" i="123"/>
  <c r="G44" i="123"/>
  <c r="M44" i="50"/>
  <c r="I44" i="50"/>
  <c r="O44" i="50"/>
  <c r="G44" i="50"/>
  <c r="J44" i="50"/>
  <c r="P44" i="50"/>
  <c r="L44" i="50"/>
  <c r="H44" i="50"/>
  <c r="K44" i="50"/>
  <c r="N44" i="50"/>
  <c r="N43" i="126"/>
  <c r="J43" i="126"/>
  <c r="O43" i="126"/>
  <c r="K43" i="126"/>
  <c r="G43" i="126"/>
  <c r="P43" i="126"/>
  <c r="H43" i="126"/>
  <c r="L43" i="126"/>
  <c r="M43" i="126"/>
  <c r="I43" i="126"/>
  <c r="E46" i="126"/>
  <c r="E47" i="126" s="1"/>
  <c r="E11" i="126" s="1"/>
  <c r="P43" i="97"/>
  <c r="L43" i="97"/>
  <c r="H43" i="97"/>
  <c r="M43" i="97"/>
  <c r="I43" i="97"/>
  <c r="N43" i="97"/>
  <c r="O43" i="97"/>
  <c r="G43" i="97"/>
  <c r="K43" i="97"/>
  <c r="J43" i="97"/>
  <c r="E46" i="97"/>
  <c r="E47" i="97" s="1"/>
  <c r="E11" i="97" s="1"/>
  <c r="O44" i="104"/>
  <c r="K44" i="104"/>
  <c r="G44" i="104"/>
  <c r="N44" i="104"/>
  <c r="J44" i="104"/>
  <c r="L44" i="104"/>
  <c r="I44" i="104"/>
  <c r="H44" i="104"/>
  <c r="P44" i="104"/>
  <c r="M44" i="104"/>
  <c r="O43" i="113"/>
  <c r="K43" i="113"/>
  <c r="G43" i="113"/>
  <c r="P43" i="113"/>
  <c r="L43" i="113"/>
  <c r="H43" i="113"/>
  <c r="I43" i="113"/>
  <c r="N43" i="113"/>
  <c r="M43" i="113"/>
  <c r="J43" i="113"/>
  <c r="E46" i="113"/>
  <c r="E47" i="113" s="1"/>
  <c r="E11" i="113" s="1"/>
  <c r="O44" i="108"/>
  <c r="K44" i="108"/>
  <c r="G44" i="108"/>
  <c r="N44" i="108"/>
  <c r="J44" i="108"/>
  <c r="P44" i="108"/>
  <c r="H44" i="108"/>
  <c r="I44" i="108"/>
  <c r="L44" i="108"/>
  <c r="M44" i="108"/>
  <c r="P43" i="110"/>
  <c r="L43" i="110"/>
  <c r="H43" i="110"/>
  <c r="M43" i="110"/>
  <c r="I43" i="110"/>
  <c r="K43" i="110"/>
  <c r="J43" i="110"/>
  <c r="G43" i="110"/>
  <c r="N43" i="110"/>
  <c r="O43" i="110"/>
  <c r="E46" i="110"/>
  <c r="E47" i="110" s="1"/>
  <c r="E11" i="110" s="1"/>
  <c r="P41" i="102"/>
  <c r="L41" i="102"/>
  <c r="H41" i="102"/>
  <c r="M41" i="102"/>
  <c r="I41" i="102"/>
  <c r="K41" i="102"/>
  <c r="J41" i="102"/>
  <c r="N41" i="102"/>
  <c r="G41" i="102"/>
  <c r="O41" i="102"/>
  <c r="N44" i="119"/>
  <c r="J44" i="119"/>
  <c r="M44" i="119"/>
  <c r="I44" i="119"/>
  <c r="K44" i="119"/>
  <c r="L44" i="119"/>
  <c r="O44" i="119"/>
  <c r="H44" i="119"/>
  <c r="G44" i="119"/>
  <c r="P44" i="119"/>
  <c r="P41" i="116"/>
  <c r="L41" i="116"/>
  <c r="H41" i="116"/>
  <c r="O41" i="116"/>
  <c r="K41" i="116"/>
  <c r="G41" i="116"/>
  <c r="N41" i="116"/>
  <c r="I41" i="116"/>
  <c r="J41" i="116"/>
  <c r="M41" i="116"/>
  <c r="P43" i="50"/>
  <c r="L43" i="50"/>
  <c r="H43" i="50"/>
  <c r="J43" i="50"/>
  <c r="M43" i="50"/>
  <c r="O43" i="50"/>
  <c r="K43" i="50"/>
  <c r="G43" i="50"/>
  <c r="N43" i="50"/>
  <c r="I43" i="50"/>
  <c r="E46" i="50"/>
  <c r="E47" i="50" s="1"/>
  <c r="E11" i="50" s="1"/>
  <c r="M43" i="129"/>
  <c r="I43" i="129"/>
  <c r="N43" i="129"/>
  <c r="J43" i="129"/>
  <c r="O43" i="129"/>
  <c r="G43" i="129"/>
  <c r="K43" i="129"/>
  <c r="P43" i="129"/>
  <c r="L43" i="129"/>
  <c r="H43" i="129"/>
  <c r="E46" i="129"/>
  <c r="E47" i="129" s="1"/>
  <c r="E11" i="129" s="1"/>
  <c r="M44" i="97"/>
  <c r="I44" i="97"/>
  <c r="N44" i="97"/>
  <c r="J44" i="97"/>
  <c r="K44" i="97"/>
  <c r="L44" i="97"/>
  <c r="G44" i="97"/>
  <c r="P44" i="97"/>
  <c r="O44" i="97"/>
  <c r="H44" i="97"/>
  <c r="O41" i="125"/>
  <c r="K41" i="125"/>
  <c r="G41" i="125"/>
  <c r="P41" i="125"/>
  <c r="L41" i="125"/>
  <c r="H41" i="125"/>
  <c r="M41" i="125"/>
  <c r="J41" i="125"/>
  <c r="I41" i="125"/>
  <c r="N41" i="125"/>
  <c r="P44" i="99"/>
  <c r="L44" i="99"/>
  <c r="H44" i="99"/>
  <c r="M44" i="99"/>
  <c r="I44" i="99"/>
  <c r="K44" i="99"/>
  <c r="J44" i="99"/>
  <c r="N44" i="99"/>
  <c r="G44" i="99"/>
  <c r="O44" i="99"/>
  <c r="N43" i="104"/>
  <c r="J43" i="104"/>
  <c r="M43" i="104"/>
  <c r="I43" i="104"/>
  <c r="O43" i="104"/>
  <c r="G43" i="104"/>
  <c r="L43" i="104"/>
  <c r="P43" i="104"/>
  <c r="H43" i="104"/>
  <c r="K43" i="104"/>
  <c r="M43" i="111"/>
  <c r="I43" i="111"/>
  <c r="N43" i="111"/>
  <c r="J43" i="111"/>
  <c r="O43" i="111"/>
  <c r="G43" i="111"/>
  <c r="L43" i="111"/>
  <c r="H43" i="111"/>
  <c r="K43" i="111"/>
  <c r="P43" i="111"/>
  <c r="E46" i="111"/>
  <c r="E47" i="111" s="1"/>
  <c r="E11" i="111" s="1"/>
  <c r="P44" i="113"/>
  <c r="L44" i="113"/>
  <c r="H44" i="113"/>
  <c r="M44" i="113"/>
  <c r="I44" i="113"/>
  <c r="N44" i="113"/>
  <c r="K44" i="113"/>
  <c r="G44" i="113"/>
  <c r="J44" i="113"/>
  <c r="O44" i="113"/>
  <c r="M41" i="121"/>
  <c r="I41" i="121"/>
  <c r="P41" i="121"/>
  <c r="L41" i="121"/>
  <c r="H41" i="121"/>
  <c r="O41" i="121"/>
  <c r="G41" i="121"/>
  <c r="J41" i="121"/>
  <c r="N41" i="121"/>
  <c r="K41" i="121"/>
  <c r="N43" i="108"/>
  <c r="J43" i="108"/>
  <c r="M43" i="108"/>
  <c r="I43" i="108"/>
  <c r="K43" i="108"/>
  <c r="L43" i="108"/>
  <c r="P43" i="108"/>
  <c r="O43" i="108"/>
  <c r="H43" i="108"/>
  <c r="G43" i="108"/>
  <c r="E46" i="108"/>
  <c r="E47" i="108" s="1"/>
  <c r="E11" i="108" s="1"/>
  <c r="M44" i="122"/>
  <c r="I44" i="122"/>
  <c r="P44" i="122"/>
  <c r="L44" i="122"/>
  <c r="H44" i="122"/>
  <c r="O44" i="122"/>
  <c r="G44" i="122"/>
  <c r="J44" i="122"/>
  <c r="N44" i="122"/>
  <c r="K44" i="122"/>
  <c r="N41" i="93"/>
  <c r="J41" i="93"/>
  <c r="M41" i="93"/>
  <c r="I41" i="93"/>
  <c r="L41" i="93"/>
  <c r="O41" i="93"/>
  <c r="G41" i="93"/>
  <c r="K41" i="93"/>
  <c r="H41" i="93"/>
  <c r="P41" i="93"/>
  <c r="M41" i="105"/>
  <c r="I41" i="105"/>
  <c r="P41" i="105"/>
  <c r="L41" i="105"/>
  <c r="H41" i="105"/>
  <c r="J41" i="105"/>
  <c r="K41" i="105"/>
  <c r="N41" i="105"/>
  <c r="G41" i="105"/>
  <c r="O41" i="105"/>
  <c r="N44" i="107"/>
  <c r="J44" i="107"/>
  <c r="M44" i="107"/>
  <c r="I44" i="107"/>
  <c r="L44" i="107"/>
  <c r="O44" i="107"/>
  <c r="G44" i="107"/>
  <c r="H44" i="107"/>
  <c r="K44" i="107"/>
  <c r="P44" i="107"/>
  <c r="M44" i="110"/>
  <c r="I44" i="110"/>
  <c r="N44" i="110"/>
  <c r="J44" i="110"/>
  <c r="P44" i="110"/>
  <c r="H44" i="110"/>
  <c r="O44" i="110"/>
  <c r="G44" i="110"/>
  <c r="K44" i="110"/>
  <c r="L44" i="110"/>
  <c r="P44" i="94"/>
  <c r="L44" i="94"/>
  <c r="H44" i="94"/>
  <c r="M44" i="94"/>
  <c r="I44" i="94"/>
  <c r="O44" i="94"/>
  <c r="G44" i="94"/>
  <c r="N44" i="94"/>
  <c r="J44" i="94"/>
  <c r="K44" i="94"/>
  <c r="P44" i="103"/>
  <c r="L44" i="103"/>
  <c r="H44" i="103"/>
  <c r="M44" i="103"/>
  <c r="I44" i="103"/>
  <c r="K44" i="103"/>
  <c r="J44" i="103"/>
  <c r="O44" i="103"/>
  <c r="N44" i="103"/>
  <c r="G44" i="103"/>
  <c r="N44" i="101"/>
  <c r="J44" i="101"/>
  <c r="O44" i="101"/>
  <c r="K44" i="101"/>
  <c r="G44" i="101"/>
  <c r="I44" i="101"/>
  <c r="P44" i="101"/>
  <c r="H44" i="101"/>
  <c r="M44" i="101"/>
  <c r="L44" i="101"/>
  <c r="P44" i="117"/>
  <c r="L44" i="117"/>
  <c r="H44" i="117"/>
  <c r="O44" i="117"/>
  <c r="K44" i="117"/>
  <c r="G44" i="117"/>
  <c r="N44" i="117"/>
  <c r="I44" i="117"/>
  <c r="J44" i="117"/>
  <c r="M44" i="117"/>
  <c r="N43" i="130"/>
  <c r="J43" i="130"/>
  <c r="O43" i="130"/>
  <c r="K43" i="130"/>
  <c r="G43" i="130"/>
  <c r="P43" i="130"/>
  <c r="H43" i="130"/>
  <c r="I43" i="130"/>
  <c r="M43" i="130"/>
  <c r="L43" i="130"/>
  <c r="E46" i="130"/>
  <c r="E47" i="130" s="1"/>
  <c r="E11" i="130" s="1"/>
  <c r="P43" i="124"/>
  <c r="L43" i="124"/>
  <c r="H43" i="124"/>
  <c r="M43" i="124"/>
  <c r="I43" i="124"/>
  <c r="J43" i="124"/>
  <c r="K43" i="124"/>
  <c r="O43" i="124"/>
  <c r="G43" i="124"/>
  <c r="N43" i="124"/>
  <c r="E46" i="124"/>
  <c r="E47" i="124" s="1"/>
  <c r="E11" i="124" s="1"/>
  <c r="O43" i="91"/>
  <c r="K43" i="91"/>
  <c r="G43" i="91"/>
  <c r="N43" i="91"/>
  <c r="J43" i="91"/>
  <c r="P43" i="91"/>
  <c r="H43" i="91"/>
  <c r="M43" i="91"/>
  <c r="I43" i="91"/>
  <c r="L43" i="91"/>
  <c r="E46" i="91"/>
  <c r="E47" i="91" s="1"/>
  <c r="E11" i="91" s="1"/>
  <c r="M44" i="100"/>
  <c r="I44" i="100"/>
  <c r="N44" i="100"/>
  <c r="J44" i="100"/>
  <c r="O44" i="100"/>
  <c r="G44" i="100"/>
  <c r="L44" i="100"/>
  <c r="K44" i="100"/>
  <c r="H44" i="100"/>
  <c r="P44" i="100"/>
  <c r="O43" i="109"/>
  <c r="K43" i="109"/>
  <c r="G43" i="109"/>
  <c r="N43" i="109"/>
  <c r="J43" i="109"/>
  <c r="L43" i="109"/>
  <c r="M43" i="109"/>
  <c r="I43" i="109"/>
  <c r="H43" i="109"/>
  <c r="P43" i="109"/>
  <c r="E46" i="109"/>
  <c r="E47" i="109" s="1"/>
  <c r="E11" i="109" s="1"/>
  <c r="M43" i="98"/>
  <c r="I43" i="98"/>
  <c r="N43" i="98"/>
  <c r="J43" i="98"/>
  <c r="P43" i="98"/>
  <c r="H43" i="98"/>
  <c r="K43" i="98"/>
  <c r="G43" i="98"/>
  <c r="L43" i="98"/>
  <c r="O43" i="98"/>
  <c r="E46" i="98"/>
  <c r="E47" i="98" s="1"/>
  <c r="E11" i="98" s="1"/>
  <c r="M43" i="119"/>
  <c r="I43" i="119"/>
  <c r="P43" i="119"/>
  <c r="L43" i="119"/>
  <c r="H43" i="119"/>
  <c r="N43" i="119"/>
  <c r="O43" i="119"/>
  <c r="G43" i="119"/>
  <c r="J43" i="119"/>
  <c r="K43" i="119"/>
  <c r="E46" i="119"/>
  <c r="E47" i="119" s="1"/>
  <c r="E11" i="119" s="1"/>
  <c r="O41" i="123"/>
  <c r="K41" i="123"/>
  <c r="G41" i="123"/>
  <c r="N41" i="123"/>
  <c r="J41" i="123"/>
  <c r="L41" i="123"/>
  <c r="M41" i="123"/>
  <c r="I41" i="123"/>
  <c r="P41" i="123"/>
  <c r="H41" i="123"/>
  <c r="M44" i="128"/>
  <c r="I44" i="128"/>
  <c r="N44" i="128"/>
  <c r="J44" i="128"/>
  <c r="P44" i="128"/>
  <c r="H44" i="128"/>
  <c r="L44" i="128"/>
  <c r="O44" i="128"/>
  <c r="G44" i="128"/>
  <c r="K44" i="128"/>
  <c r="N43" i="116"/>
  <c r="J43" i="116"/>
  <c r="M43" i="116"/>
  <c r="I43" i="116"/>
  <c r="P43" i="116"/>
  <c r="H43" i="116"/>
  <c r="K43" i="116"/>
  <c r="L43" i="116"/>
  <c r="O43" i="116"/>
  <c r="G43" i="116"/>
  <c r="E46" i="116"/>
  <c r="E47" i="116" s="1"/>
  <c r="E11" i="116" s="1"/>
  <c r="P41" i="126"/>
  <c r="L41" i="126"/>
  <c r="H41" i="126"/>
  <c r="M41" i="126"/>
  <c r="I41" i="126"/>
  <c r="N41" i="126"/>
  <c r="K41" i="126"/>
  <c r="J41" i="126"/>
  <c r="O41" i="126"/>
  <c r="G41" i="126"/>
  <c r="P43" i="106"/>
  <c r="L43" i="106"/>
  <c r="H43" i="106"/>
  <c r="O43" i="106"/>
  <c r="K43" i="106"/>
  <c r="G43" i="106"/>
  <c r="M43" i="106"/>
  <c r="N43" i="106"/>
  <c r="J43" i="106"/>
  <c r="I43" i="106"/>
  <c r="E46" i="106"/>
  <c r="E47" i="106" s="1"/>
  <c r="E11" i="106" s="1"/>
  <c r="M41" i="99"/>
  <c r="I41" i="99"/>
  <c r="N41" i="99"/>
  <c r="J41" i="99"/>
  <c r="L41" i="99"/>
  <c r="K41" i="99"/>
  <c r="H41" i="99"/>
  <c r="G41" i="99"/>
  <c r="P41" i="99"/>
  <c r="O41" i="99"/>
  <c r="P41" i="112"/>
  <c r="L41" i="112"/>
  <c r="H41" i="112"/>
  <c r="M41" i="112"/>
  <c r="I41" i="112"/>
  <c r="N41" i="112"/>
  <c r="K41" i="112"/>
  <c r="G41" i="112"/>
  <c r="J41" i="112"/>
  <c r="O41" i="112"/>
  <c r="M41" i="113"/>
  <c r="I41" i="113"/>
  <c r="P41" i="113"/>
  <c r="L41" i="113"/>
  <c r="H41" i="113"/>
  <c r="O41" i="113"/>
  <c r="G41" i="113"/>
  <c r="J41" i="113"/>
  <c r="N41" i="113"/>
  <c r="K41" i="113"/>
  <c r="O43" i="121"/>
  <c r="K43" i="121"/>
  <c r="G43" i="121"/>
  <c r="N43" i="121"/>
  <c r="J43" i="121"/>
  <c r="I43" i="121"/>
  <c r="L43" i="121"/>
  <c r="P43" i="121"/>
  <c r="M43" i="121"/>
  <c r="H43" i="121"/>
  <c r="E46" i="121"/>
  <c r="E47" i="121" s="1"/>
  <c r="E11" i="121" s="1"/>
  <c r="P43" i="114"/>
  <c r="L43" i="114"/>
  <c r="H43" i="114"/>
  <c r="O43" i="114"/>
  <c r="K43" i="114"/>
  <c r="G43" i="114"/>
  <c r="J43" i="114"/>
  <c r="M43" i="114"/>
  <c r="N43" i="114"/>
  <c r="I43" i="114"/>
  <c r="E46" i="114"/>
  <c r="E47" i="114" s="1"/>
  <c r="E11" i="114" s="1"/>
  <c r="M41" i="96"/>
  <c r="I41" i="96"/>
  <c r="P41" i="96"/>
  <c r="L41" i="96"/>
  <c r="H41" i="96"/>
  <c r="K41" i="96"/>
  <c r="N41" i="96"/>
  <c r="G41" i="96"/>
  <c r="O41" i="96"/>
  <c r="J41" i="96"/>
  <c r="O43" i="105"/>
  <c r="K43" i="105"/>
  <c r="G43" i="105"/>
  <c r="N43" i="105"/>
  <c r="J43" i="105"/>
  <c r="L43" i="105"/>
  <c r="M43" i="105"/>
  <c r="H43" i="105"/>
  <c r="I43" i="105"/>
  <c r="P43" i="105"/>
  <c r="E46" i="105"/>
  <c r="E47" i="105" s="1"/>
  <c r="E11" i="105" s="1"/>
  <c r="O44" i="95"/>
  <c r="K44" i="95"/>
  <c r="G44" i="95"/>
  <c r="N44" i="95"/>
  <c r="J44" i="95"/>
  <c r="I44" i="95"/>
  <c r="L44" i="95"/>
  <c r="H44" i="95"/>
  <c r="M44" i="95"/>
  <c r="P44" i="95"/>
  <c r="O41" i="101"/>
  <c r="K41" i="101"/>
  <c r="G41" i="101"/>
  <c r="P41" i="101"/>
  <c r="L41" i="101"/>
  <c r="H41" i="101"/>
  <c r="J41" i="101"/>
  <c r="I41" i="101"/>
  <c r="N41" i="101"/>
  <c r="M41" i="101"/>
  <c r="M44" i="92"/>
  <c r="I44" i="92"/>
  <c r="P44" i="92"/>
  <c r="L44" i="92"/>
  <c r="H44" i="92"/>
  <c r="N44" i="92"/>
  <c r="K44" i="92"/>
  <c r="G44" i="92"/>
  <c r="J44" i="92"/>
  <c r="O44" i="92"/>
  <c r="N41" i="100"/>
  <c r="J41" i="100"/>
  <c r="O41" i="100"/>
  <c r="K41" i="100"/>
  <c r="G41" i="100"/>
  <c r="P41" i="100"/>
  <c r="H41" i="100"/>
  <c r="M41" i="100"/>
  <c r="L41" i="100"/>
  <c r="I41" i="100"/>
  <c r="N44" i="98"/>
  <c r="J44" i="98"/>
  <c r="O44" i="98"/>
  <c r="K44" i="98"/>
  <c r="G44" i="98"/>
  <c r="M44" i="98"/>
  <c r="P44" i="98"/>
  <c r="H44" i="98"/>
  <c r="L44" i="98"/>
  <c r="I44" i="98"/>
  <c r="O41" i="119"/>
  <c r="K41" i="119"/>
  <c r="G41" i="119"/>
  <c r="N41" i="119"/>
  <c r="J41" i="119"/>
  <c r="L41" i="119"/>
  <c r="M41" i="119"/>
  <c r="H41" i="119"/>
  <c r="P41" i="119"/>
  <c r="I41" i="119"/>
  <c r="N41" i="128"/>
  <c r="J41" i="128"/>
  <c r="O41" i="128"/>
  <c r="K41" i="128"/>
  <c r="G41" i="128"/>
  <c r="I41" i="128"/>
  <c r="M41" i="128"/>
  <c r="P41" i="128"/>
  <c r="H41" i="128"/>
  <c r="L41" i="128"/>
  <c r="O41" i="129"/>
  <c r="K41" i="129"/>
  <c r="G41" i="129"/>
  <c r="P41" i="129"/>
  <c r="L41" i="129"/>
  <c r="H41" i="129"/>
  <c r="M41" i="129"/>
  <c r="I41" i="129"/>
  <c r="J41" i="129"/>
  <c r="N41" i="129"/>
  <c r="N41" i="106"/>
  <c r="J41" i="106"/>
  <c r="M41" i="106"/>
  <c r="I41" i="106"/>
  <c r="K41" i="106"/>
  <c r="L41" i="106"/>
  <c r="G41" i="106"/>
  <c r="P41" i="106"/>
  <c r="H41" i="106"/>
  <c r="O41" i="106"/>
  <c r="N43" i="112"/>
  <c r="J43" i="112"/>
  <c r="O43" i="112"/>
  <c r="K43" i="112"/>
  <c r="G43" i="112"/>
  <c r="P43" i="112"/>
  <c r="H43" i="112"/>
  <c r="M43" i="112"/>
  <c r="L43" i="112"/>
  <c r="I43" i="112"/>
  <c r="E46" i="112"/>
  <c r="E47" i="112" s="1"/>
  <c r="E11" i="112" s="1"/>
  <c r="O41" i="111"/>
  <c r="K41" i="111"/>
  <c r="G41" i="111"/>
  <c r="P41" i="111"/>
  <c r="L41" i="111"/>
  <c r="H41" i="111"/>
  <c r="M41" i="111"/>
  <c r="J41" i="111"/>
  <c r="I41" i="111"/>
  <c r="N41" i="111"/>
  <c r="N41" i="114"/>
  <c r="J41" i="114"/>
  <c r="M41" i="114"/>
  <c r="I41" i="114"/>
  <c r="P41" i="114"/>
  <c r="H41" i="114"/>
  <c r="K41" i="114"/>
  <c r="L41" i="114"/>
  <c r="G41" i="114"/>
  <c r="O41" i="114"/>
  <c r="P43" i="122"/>
  <c r="L43" i="122"/>
  <c r="H43" i="122"/>
  <c r="O43" i="122"/>
  <c r="K43" i="122"/>
  <c r="G43" i="122"/>
  <c r="J43" i="122"/>
  <c r="M43" i="122"/>
  <c r="I43" i="122"/>
  <c r="N43" i="122"/>
  <c r="E46" i="122"/>
  <c r="E47" i="122" s="1"/>
  <c r="E11" i="122" s="1"/>
  <c r="M41" i="127"/>
  <c r="I41" i="127"/>
  <c r="N41" i="127"/>
  <c r="J41" i="127"/>
  <c r="O41" i="127"/>
  <c r="G41" i="127"/>
  <c r="P41" i="127"/>
  <c r="H41" i="127"/>
  <c r="L41" i="127"/>
  <c r="K41" i="127"/>
  <c r="P43" i="93"/>
  <c r="L43" i="93"/>
  <c r="H43" i="93"/>
  <c r="O43" i="93"/>
  <c r="K43" i="93"/>
  <c r="G43" i="93"/>
  <c r="N43" i="93"/>
  <c r="I43" i="93"/>
  <c r="J43" i="93"/>
  <c r="M43" i="93"/>
  <c r="E46" i="93"/>
  <c r="E47" i="93" s="1"/>
  <c r="E11" i="93" s="1"/>
  <c r="O43" i="96"/>
  <c r="K43" i="96"/>
  <c r="G43" i="96"/>
  <c r="N43" i="96"/>
  <c r="J43" i="96"/>
  <c r="M43" i="96"/>
  <c r="P43" i="96"/>
  <c r="H43" i="96"/>
  <c r="L43" i="96"/>
  <c r="I43" i="96"/>
  <c r="E46" i="96"/>
  <c r="E47" i="96" s="1"/>
  <c r="E11" i="96" s="1"/>
  <c r="O41" i="107"/>
  <c r="K41" i="107"/>
  <c r="G41" i="107"/>
  <c r="N41" i="107"/>
  <c r="J41" i="107"/>
  <c r="M41" i="107"/>
  <c r="P41" i="107"/>
  <c r="H41" i="107"/>
  <c r="I41" i="107"/>
  <c r="L41" i="107"/>
  <c r="O41" i="94"/>
  <c r="K41" i="94"/>
  <c r="G41" i="94"/>
  <c r="N41" i="94"/>
  <c r="J41" i="94"/>
  <c r="M41" i="94"/>
  <c r="P41" i="94"/>
  <c r="H41" i="94"/>
  <c r="I41" i="94"/>
  <c r="L41" i="94"/>
  <c r="N43" i="95"/>
  <c r="J43" i="95"/>
  <c r="M43" i="95"/>
  <c r="I43" i="95"/>
  <c r="L43" i="95"/>
  <c r="O43" i="95"/>
  <c r="G43" i="95"/>
  <c r="H43" i="95"/>
  <c r="P43" i="95"/>
  <c r="K43" i="95"/>
  <c r="E46" i="95"/>
  <c r="E47" i="95" s="1"/>
  <c r="E11" i="95" s="1"/>
  <c r="M43" i="101"/>
  <c r="I43" i="101"/>
  <c r="N43" i="101"/>
  <c r="J43" i="101"/>
  <c r="L43" i="101"/>
  <c r="K43" i="101"/>
  <c r="O43" i="101"/>
  <c r="H43" i="101"/>
  <c r="P43" i="101"/>
  <c r="G43" i="101"/>
  <c r="E46" i="101"/>
  <c r="E47" i="101" s="1"/>
  <c r="E11" i="101" s="1"/>
  <c r="M41" i="117"/>
  <c r="I41" i="117"/>
  <c r="P41" i="117"/>
  <c r="L41" i="117"/>
  <c r="H41" i="117"/>
  <c r="O41" i="117"/>
  <c r="G41" i="117"/>
  <c r="J41" i="117"/>
  <c r="K41" i="117"/>
  <c r="N41" i="117"/>
  <c r="N41" i="118"/>
  <c r="J41" i="118"/>
  <c r="M41" i="118"/>
  <c r="I41" i="118"/>
  <c r="P41" i="118"/>
  <c r="H41" i="118"/>
  <c r="K41" i="118"/>
  <c r="O41" i="118"/>
  <c r="L41" i="118"/>
  <c r="G41" i="118"/>
  <c r="P41" i="130"/>
  <c r="L41" i="130"/>
  <c r="H41" i="130"/>
  <c r="M41" i="130"/>
  <c r="I41" i="130"/>
  <c r="N41" i="130"/>
  <c r="J41" i="130"/>
  <c r="O41" i="130"/>
  <c r="G41" i="130"/>
  <c r="K41" i="130"/>
  <c r="P44" i="91"/>
  <c r="L44" i="91"/>
  <c r="H44" i="91"/>
  <c r="O44" i="91"/>
  <c r="K44" i="91"/>
  <c r="G44" i="91"/>
  <c r="M44" i="91"/>
  <c r="J44" i="91"/>
  <c r="I44" i="91"/>
  <c r="N44" i="91"/>
  <c r="N41" i="92"/>
  <c r="J41" i="92"/>
  <c r="M41" i="92"/>
  <c r="I41" i="92"/>
  <c r="O41" i="92"/>
  <c r="G41" i="92"/>
  <c r="L41" i="92"/>
  <c r="H41" i="92"/>
  <c r="K41" i="92"/>
  <c r="P41" i="92"/>
  <c r="P44" i="109"/>
  <c r="L44" i="109"/>
  <c r="H44" i="109"/>
  <c r="O44" i="109"/>
  <c r="K44" i="109"/>
  <c r="G44" i="109"/>
  <c r="I44" i="109"/>
  <c r="J44" i="109"/>
  <c r="N44" i="109"/>
  <c r="M44" i="109"/>
  <c r="O41" i="115"/>
  <c r="K41" i="115"/>
  <c r="G41" i="115"/>
  <c r="N41" i="115"/>
  <c r="J41" i="115"/>
  <c r="L41" i="115"/>
  <c r="M41" i="115"/>
  <c r="I41" i="115"/>
  <c r="H41" i="115"/>
  <c r="P41" i="115"/>
  <c r="P41" i="120"/>
  <c r="L41" i="120"/>
  <c r="H41" i="120"/>
  <c r="O41" i="120"/>
  <c r="K41" i="120"/>
  <c r="G41" i="120"/>
  <c r="N41" i="120"/>
  <c r="I41" i="120"/>
  <c r="M41" i="120"/>
  <c r="J41" i="120"/>
  <c r="M41" i="91"/>
  <c r="I41" i="91"/>
  <c r="P41" i="91"/>
  <c r="L41" i="91"/>
  <c r="H41" i="91"/>
  <c r="N41" i="91"/>
  <c r="K41" i="91"/>
  <c r="J41" i="91"/>
  <c r="O41" i="91"/>
  <c r="G41" i="91"/>
  <c r="O44" i="102"/>
  <c r="K44" i="102"/>
  <c r="G44" i="102"/>
  <c r="P44" i="102"/>
  <c r="L44" i="102"/>
  <c r="H44" i="102"/>
  <c r="J44" i="102"/>
  <c r="I44" i="102"/>
  <c r="M44" i="102"/>
  <c r="N44" i="102"/>
  <c r="P43" i="100"/>
  <c r="L43" i="100"/>
  <c r="H43" i="100"/>
  <c r="M43" i="100"/>
  <c r="I43" i="100"/>
  <c r="J43" i="100"/>
  <c r="O43" i="100"/>
  <c r="G43" i="100"/>
  <c r="N43" i="100"/>
  <c r="K43" i="100"/>
  <c r="E46" i="100"/>
  <c r="E47" i="100" s="1"/>
  <c r="E11" i="100" s="1"/>
  <c r="M41" i="109"/>
  <c r="I41" i="109"/>
  <c r="P41" i="109"/>
  <c r="L41" i="109"/>
  <c r="H41" i="109"/>
  <c r="J41" i="109"/>
  <c r="K41" i="109"/>
  <c r="O41" i="109"/>
  <c r="N41" i="109"/>
  <c r="G41" i="109"/>
  <c r="O41" i="98"/>
  <c r="K41" i="98"/>
  <c r="G41" i="98"/>
  <c r="P41" i="98"/>
  <c r="L41" i="98"/>
  <c r="H41" i="98"/>
  <c r="N41" i="98"/>
  <c r="I41" i="98"/>
  <c r="M41" i="98"/>
  <c r="J41" i="98"/>
  <c r="N44" i="115"/>
  <c r="J44" i="115"/>
  <c r="M44" i="115"/>
  <c r="I44" i="115"/>
  <c r="K44" i="115"/>
  <c r="L44" i="115"/>
  <c r="H44" i="115"/>
  <c r="P44" i="115"/>
  <c r="O44" i="115"/>
  <c r="G44" i="115"/>
  <c r="M43" i="123"/>
  <c r="I43" i="123"/>
  <c r="P43" i="123"/>
  <c r="L43" i="123"/>
  <c r="H43" i="123"/>
  <c r="N43" i="123"/>
  <c r="O43" i="123"/>
  <c r="G43" i="123"/>
  <c r="J43" i="123"/>
  <c r="K43" i="123"/>
  <c r="E46" i="123"/>
  <c r="E47" i="123" s="1"/>
  <c r="E11" i="123" s="1"/>
  <c r="O44" i="120"/>
  <c r="K44" i="120"/>
  <c r="G44" i="120"/>
  <c r="N44" i="120"/>
  <c r="J44" i="120"/>
  <c r="M44" i="120"/>
  <c r="P44" i="120"/>
  <c r="H44" i="120"/>
  <c r="L44" i="120"/>
  <c r="I44" i="120"/>
  <c r="P43" i="128"/>
  <c r="L43" i="128"/>
  <c r="H43" i="128"/>
  <c r="M43" i="128"/>
  <c r="I43" i="128"/>
  <c r="K43" i="128"/>
  <c r="G43" i="128"/>
  <c r="N43" i="128"/>
  <c r="J43" i="128"/>
  <c r="O43" i="128"/>
  <c r="E46" i="128"/>
  <c r="E47" i="128" s="1"/>
  <c r="E11" i="128" s="1"/>
  <c r="O44" i="116"/>
  <c r="K44" i="116"/>
  <c r="G44" i="116"/>
  <c r="N44" i="116"/>
  <c r="J44" i="116"/>
  <c r="M44" i="116"/>
  <c r="P44" i="116"/>
  <c r="H44" i="116"/>
  <c r="I44" i="116"/>
  <c r="L44" i="116"/>
  <c r="N41" i="50"/>
  <c r="J41" i="50"/>
  <c r="P41" i="50"/>
  <c r="H41" i="50"/>
  <c r="M41" i="50"/>
  <c r="I41" i="50"/>
  <c r="L41" i="50"/>
  <c r="O41" i="50"/>
  <c r="G41" i="50"/>
  <c r="K41" i="50"/>
  <c r="O44" i="126"/>
  <c r="K44" i="126"/>
  <c r="G44" i="126"/>
  <c r="P44" i="126"/>
  <c r="L44" i="126"/>
  <c r="H44" i="126"/>
  <c r="M44" i="126"/>
  <c r="I44" i="126"/>
  <c r="J44" i="126"/>
  <c r="N44" i="126"/>
  <c r="N44" i="129"/>
  <c r="J44" i="129"/>
  <c r="O44" i="129"/>
  <c r="K44" i="129"/>
  <c r="G44" i="129"/>
  <c r="L44" i="129"/>
  <c r="P44" i="129"/>
  <c r="H44" i="129"/>
  <c r="I44" i="129"/>
  <c r="M44" i="129"/>
  <c r="N41" i="97"/>
  <c r="J41" i="97"/>
  <c r="O41" i="97"/>
  <c r="K41" i="97"/>
  <c r="G41" i="97"/>
  <c r="L41" i="97"/>
  <c r="M41" i="97"/>
  <c r="P41" i="97"/>
  <c r="I41" i="97"/>
  <c r="H41" i="97"/>
  <c r="M44" i="106"/>
  <c r="I44" i="106"/>
  <c r="P44" i="106"/>
  <c r="L44" i="106"/>
  <c r="H44" i="106"/>
  <c r="J44" i="106"/>
  <c r="K44" i="106"/>
  <c r="O44" i="106"/>
  <c r="G44" i="106"/>
  <c r="N44" i="106"/>
  <c r="M43" i="125"/>
  <c r="I43" i="125"/>
  <c r="N43" i="125"/>
  <c r="J43" i="125"/>
  <c r="O43" i="125"/>
  <c r="G43" i="125"/>
  <c r="K43" i="125"/>
  <c r="P43" i="125"/>
  <c r="L43" i="125"/>
  <c r="H43" i="125"/>
  <c r="E46" i="125"/>
  <c r="E47" i="125" s="1"/>
  <c r="E11" i="125" s="1"/>
  <c r="O43" i="99"/>
  <c r="K43" i="99"/>
  <c r="G43" i="99"/>
  <c r="P43" i="99"/>
  <c r="L43" i="99"/>
  <c r="H43" i="99"/>
  <c r="N43" i="99"/>
  <c r="M43" i="99"/>
  <c r="I43" i="99"/>
  <c r="J43" i="99"/>
  <c r="E46" i="99"/>
  <c r="E47" i="99" s="1"/>
  <c r="E11" i="99" s="1"/>
  <c r="O44" i="112"/>
  <c r="K44" i="112"/>
  <c r="G44" i="112"/>
  <c r="P44" i="112"/>
  <c r="L44" i="112"/>
  <c r="H44" i="112"/>
  <c r="M44" i="112"/>
  <c r="J44" i="112"/>
  <c r="I44" i="112"/>
  <c r="N44" i="112"/>
  <c r="N44" i="111"/>
  <c r="J44" i="111"/>
  <c r="O44" i="111"/>
  <c r="K44" i="111"/>
  <c r="G44" i="111"/>
  <c r="L44" i="111"/>
  <c r="I44" i="111"/>
  <c r="H44" i="111"/>
  <c r="M44" i="111"/>
  <c r="P44" i="111"/>
  <c r="P44" i="121"/>
  <c r="L44" i="121"/>
  <c r="H44" i="121"/>
  <c r="O44" i="121"/>
  <c r="K44" i="121"/>
  <c r="G44" i="121"/>
  <c r="N44" i="121"/>
  <c r="I44" i="121"/>
  <c r="M44" i="121"/>
  <c r="J44" i="121"/>
  <c r="M44" i="114"/>
  <c r="I44" i="114"/>
  <c r="P44" i="114"/>
  <c r="L44" i="114"/>
  <c r="H44" i="114"/>
  <c r="O44" i="114"/>
  <c r="G44" i="114"/>
  <c r="J44" i="114"/>
  <c r="K44" i="114"/>
  <c r="N44" i="114"/>
  <c r="N41" i="122"/>
  <c r="J41" i="122"/>
  <c r="M41" i="122"/>
  <c r="I41" i="122"/>
  <c r="P41" i="122"/>
  <c r="H41" i="122"/>
  <c r="K41" i="122"/>
  <c r="L41" i="122"/>
  <c r="G41" i="122"/>
  <c r="O41" i="122"/>
  <c r="O43" i="127"/>
  <c r="K43" i="127"/>
  <c r="G43" i="127"/>
  <c r="P43" i="127"/>
  <c r="L43" i="127"/>
  <c r="H43" i="127"/>
  <c r="I43" i="127"/>
  <c r="M43" i="127"/>
  <c r="J43" i="127"/>
  <c r="N43" i="127"/>
  <c r="E46" i="127"/>
  <c r="E47" i="127" s="1"/>
  <c r="E11" i="127" s="1"/>
  <c r="P44" i="96"/>
  <c r="L44" i="96"/>
  <c r="H44" i="96"/>
  <c r="O44" i="96"/>
  <c r="K44" i="96"/>
  <c r="G44" i="96"/>
  <c r="J44" i="96"/>
  <c r="M44" i="96"/>
  <c r="N44" i="96"/>
  <c r="I44" i="96"/>
  <c r="P44" i="105"/>
  <c r="L44" i="105"/>
  <c r="H44" i="105"/>
  <c r="O44" i="105"/>
  <c r="K44" i="105"/>
  <c r="G44" i="105"/>
  <c r="I44" i="105"/>
  <c r="J44" i="105"/>
  <c r="M44" i="105"/>
  <c r="N44" i="105"/>
  <c r="N41" i="110"/>
  <c r="J41" i="110"/>
  <c r="O41" i="110"/>
  <c r="K41" i="110"/>
  <c r="G41" i="110"/>
  <c r="I41" i="110"/>
  <c r="P41" i="110"/>
  <c r="H41" i="110"/>
  <c r="L41" i="110"/>
  <c r="M41" i="110"/>
  <c r="P41" i="95"/>
  <c r="L41" i="95"/>
  <c r="H41" i="95"/>
  <c r="O41" i="95"/>
  <c r="K41" i="95"/>
  <c r="G41" i="95"/>
  <c r="J41" i="95"/>
  <c r="M41" i="95"/>
  <c r="I41" i="95"/>
  <c r="N41" i="95"/>
  <c r="O43" i="103"/>
  <c r="K43" i="103"/>
  <c r="G43" i="103"/>
  <c r="P43" i="103"/>
  <c r="L43" i="103"/>
  <c r="H43" i="103"/>
  <c r="N43" i="103"/>
  <c r="M43" i="103"/>
  <c r="J43" i="103"/>
  <c r="I43" i="103"/>
  <c r="E46" i="103"/>
  <c r="E47" i="103" s="1"/>
  <c r="E11" i="103" s="1"/>
  <c r="O43" i="117"/>
  <c r="K43" i="117"/>
  <c r="G43" i="117"/>
  <c r="N43" i="117"/>
  <c r="J43" i="117"/>
  <c r="I43" i="117"/>
  <c r="L43" i="117"/>
  <c r="P43" i="117"/>
  <c r="M43" i="117"/>
  <c r="H43" i="117"/>
  <c r="E46" i="117"/>
  <c r="E47" i="117" s="1"/>
  <c r="E11" i="117" s="1"/>
  <c r="P43" i="118"/>
  <c r="L43" i="118"/>
  <c r="H43" i="118"/>
  <c r="O43" i="118"/>
  <c r="K43" i="118"/>
  <c r="G43" i="118"/>
  <c r="J43" i="118"/>
  <c r="M43" i="118"/>
  <c r="N43" i="118"/>
  <c r="I43" i="118"/>
  <c r="E46" i="118"/>
  <c r="E47" i="118" s="1"/>
  <c r="E11" i="118" s="1"/>
  <c r="M44" i="124"/>
  <c r="I44" i="124"/>
  <c r="N44" i="124"/>
  <c r="J44" i="124"/>
  <c r="O44" i="124"/>
  <c r="G44" i="124"/>
  <c r="K44" i="124"/>
  <c r="H44" i="124"/>
  <c r="L44" i="124"/>
  <c r="P44" i="124"/>
  <c r="L24" i="125" l="1"/>
  <c r="J24" i="111"/>
  <c r="J10" i="111" s="1"/>
  <c r="G24" i="93"/>
  <c r="H24" i="102"/>
  <c r="H10" i="102" s="1"/>
  <c r="H24" i="111"/>
  <c r="H10" i="111" s="1"/>
  <c r="M23" i="97"/>
  <c r="J24" i="124"/>
  <c r="J10" i="124" s="1"/>
  <c r="J24" i="129"/>
  <c r="J10" i="129" s="1"/>
  <c r="O24" i="125"/>
  <c r="O10" i="125" s="1"/>
  <c r="M24" i="124"/>
  <c r="M10" i="124" s="1"/>
  <c r="P24" i="113"/>
  <c r="P10" i="113" s="1"/>
  <c r="O24" i="105"/>
  <c r="O10" i="105" s="1"/>
  <c r="L24" i="129"/>
  <c r="L10" i="129" s="1"/>
  <c r="J24" i="122"/>
  <c r="J10" i="122" s="1"/>
  <c r="J24" i="113"/>
  <c r="P23" i="103"/>
  <c r="P26" i="103" s="1"/>
  <c r="P27" i="103" s="1"/>
  <c r="H24" i="122"/>
  <c r="H10" i="122" s="1"/>
  <c r="O24" i="113"/>
  <c r="O10" i="113" s="1"/>
  <c r="O23" i="103"/>
  <c r="K23" i="106"/>
  <c r="H23" i="97"/>
  <c r="N24" i="93"/>
  <c r="N10" i="93" s="1"/>
  <c r="M23" i="106"/>
  <c r="O23" i="123"/>
  <c r="K23" i="97"/>
  <c r="L23" i="123"/>
  <c r="P23" i="106"/>
  <c r="M24" i="125"/>
  <c r="M10" i="125" s="1"/>
  <c r="K24" i="102"/>
  <c r="K10" i="102" s="1"/>
  <c r="I23" i="110"/>
  <c r="P24" i="105"/>
  <c r="P10" i="105" s="1"/>
  <c r="L24" i="93"/>
  <c r="L10" i="93" s="1"/>
  <c r="G24" i="122"/>
  <c r="J23" i="106"/>
  <c r="O23" i="106"/>
  <c r="M24" i="113"/>
  <c r="M10" i="113" s="1"/>
  <c r="L24" i="102"/>
  <c r="L10" i="102" s="1"/>
  <c r="N23" i="97"/>
  <c r="O23" i="97"/>
  <c r="N24" i="129"/>
  <c r="N10" i="129" s="1"/>
  <c r="M23" i="103"/>
  <c r="J23" i="103"/>
  <c r="K24" i="93"/>
  <c r="K10" i="93" s="1"/>
  <c r="I23" i="123"/>
  <c r="P24" i="125"/>
  <c r="P10" i="125" s="1"/>
  <c r="P24" i="111"/>
  <c r="G24" i="111"/>
  <c r="I24" i="111"/>
  <c r="I10" i="111" s="1"/>
  <c r="N24" i="122"/>
  <c r="N10" i="122" s="1"/>
  <c r="K24" i="122"/>
  <c r="P24" i="122"/>
  <c r="P10" i="122" s="1"/>
  <c r="I23" i="106"/>
  <c r="N23" i="106"/>
  <c r="K24" i="124"/>
  <c r="O24" i="124"/>
  <c r="O10" i="124" s="1"/>
  <c r="L24" i="124"/>
  <c r="L10" i="124" s="1"/>
  <c r="L24" i="113"/>
  <c r="L10" i="113" s="1"/>
  <c r="G24" i="113"/>
  <c r="P24" i="102"/>
  <c r="P10" i="102" s="1"/>
  <c r="M24" i="102"/>
  <c r="M10" i="102" s="1"/>
  <c r="J24" i="102"/>
  <c r="J10" i="102" s="1"/>
  <c r="J23" i="97"/>
  <c r="P23" i="97"/>
  <c r="P26" i="97" s="1"/>
  <c r="P27" i="97" s="1"/>
  <c r="P24" i="129"/>
  <c r="G24" i="129"/>
  <c r="I24" i="129"/>
  <c r="I10" i="129" s="1"/>
  <c r="L24" i="105"/>
  <c r="L10" i="105" s="1"/>
  <c r="L23" i="103"/>
  <c r="G23" i="103"/>
  <c r="N23" i="103"/>
  <c r="P24" i="93"/>
  <c r="P10" i="93" s="1"/>
  <c r="O24" i="93"/>
  <c r="O10" i="93" s="1"/>
  <c r="H23" i="123"/>
  <c r="G23" i="123"/>
  <c r="N23" i="123"/>
  <c r="K24" i="125"/>
  <c r="K10" i="125" s="1"/>
  <c r="N24" i="125"/>
  <c r="N10" i="125" s="1"/>
  <c r="L24" i="111"/>
  <c r="L10" i="111" s="1"/>
  <c r="N24" i="111"/>
  <c r="N10" i="111" s="1"/>
  <c r="I24" i="122"/>
  <c r="I10" i="122" s="1"/>
  <c r="L24" i="122"/>
  <c r="L10" i="122" s="1"/>
  <c r="L23" i="106"/>
  <c r="L26" i="106" s="1"/>
  <c r="L27" i="106" s="1"/>
  <c r="G24" i="124"/>
  <c r="H24" i="124"/>
  <c r="H10" i="124" s="1"/>
  <c r="N24" i="113"/>
  <c r="N10" i="113" s="1"/>
  <c r="O24" i="102"/>
  <c r="O10" i="102" s="1"/>
  <c r="L23" i="97"/>
  <c r="H24" i="129"/>
  <c r="H10" i="129" s="1"/>
  <c r="H24" i="105"/>
  <c r="H10" i="105" s="1"/>
  <c r="I23" i="103"/>
  <c r="H24" i="93"/>
  <c r="H10" i="93" s="1"/>
  <c r="M23" i="123"/>
  <c r="J23" i="123"/>
  <c r="J24" i="125"/>
  <c r="J10" i="125" s="1"/>
  <c r="K24" i="111"/>
  <c r="K10" i="111" s="1"/>
  <c r="O24" i="111"/>
  <c r="O10" i="111" s="1"/>
  <c r="M24" i="122"/>
  <c r="M10" i="122" s="1"/>
  <c r="H23" i="106"/>
  <c r="N24" i="124"/>
  <c r="N10" i="124" s="1"/>
  <c r="I24" i="124"/>
  <c r="I10" i="124" s="1"/>
  <c r="H24" i="113"/>
  <c r="H10" i="113" s="1"/>
  <c r="I24" i="113"/>
  <c r="I10" i="113" s="1"/>
  <c r="I24" i="102"/>
  <c r="I10" i="102" s="1"/>
  <c r="G24" i="102"/>
  <c r="I23" i="97"/>
  <c r="K24" i="129"/>
  <c r="K10" i="129" s="1"/>
  <c r="O24" i="129"/>
  <c r="O10" i="129" s="1"/>
  <c r="K24" i="105"/>
  <c r="K10" i="105" s="1"/>
  <c r="H23" i="103"/>
  <c r="M24" i="93"/>
  <c r="M10" i="93" s="1"/>
  <c r="I24" i="93"/>
  <c r="I10" i="93" s="1"/>
  <c r="P23" i="123"/>
  <c r="H24" i="125"/>
  <c r="H10" i="125" s="1"/>
  <c r="G24" i="125"/>
  <c r="J24" i="105"/>
  <c r="J10" i="105" s="1"/>
  <c r="J23" i="92"/>
  <c r="J23" i="50"/>
  <c r="O24" i="107"/>
  <c r="M23" i="126"/>
  <c r="M23" i="109"/>
  <c r="I24" i="105"/>
  <c r="I10" i="105" s="1"/>
  <c r="N24" i="105"/>
  <c r="N10" i="105" s="1"/>
  <c r="N23" i="109"/>
  <c r="H23" i="126"/>
  <c r="G23" i="99"/>
  <c r="H23" i="115"/>
  <c r="M24" i="105"/>
  <c r="M10" i="105" s="1"/>
  <c r="L23" i="92"/>
  <c r="O23" i="110"/>
  <c r="H23" i="118"/>
  <c r="N23" i="121"/>
  <c r="H23" i="117"/>
  <c r="N23" i="120"/>
  <c r="H23" i="92"/>
  <c r="L23" i="110"/>
  <c r="L26" i="110" s="1"/>
  <c r="L27" i="110" s="1"/>
  <c r="J23" i="128"/>
  <c r="O23" i="50"/>
  <c r="K24" i="107"/>
  <c r="K10" i="107" s="1"/>
  <c r="N23" i="117"/>
  <c r="K24" i="104"/>
  <c r="K10" i="104" s="1"/>
  <c r="M23" i="91"/>
  <c r="M23" i="99"/>
  <c r="L23" i="112"/>
  <c r="K23" i="128"/>
  <c r="O23" i="108"/>
  <c r="I23" i="101"/>
  <c r="M23" i="112"/>
  <c r="P23" i="120"/>
  <c r="M24" i="116"/>
  <c r="M10" i="116" s="1"/>
  <c r="P23" i="50"/>
  <c r="I24" i="107"/>
  <c r="I10" i="107" s="1"/>
  <c r="N23" i="118"/>
  <c r="K23" i="126"/>
  <c r="K26" i="126" s="1"/>
  <c r="K27" i="126" s="1"/>
  <c r="H23" i="121"/>
  <c r="N23" i="99"/>
  <c r="P23" i="95"/>
  <c r="G23" i="109"/>
  <c r="N24" i="96"/>
  <c r="N10" i="96" s="1"/>
  <c r="G23" i="119"/>
  <c r="P23" i="130"/>
  <c r="O23" i="92"/>
  <c r="O26" i="92" s="1"/>
  <c r="O27" i="92" s="1"/>
  <c r="I23" i="92"/>
  <c r="N23" i="110"/>
  <c r="G23" i="110"/>
  <c r="I23" i="50"/>
  <c r="G23" i="50"/>
  <c r="J24" i="107"/>
  <c r="J10" i="107" s="1"/>
  <c r="L24" i="107"/>
  <c r="L10" i="107" s="1"/>
  <c r="L23" i="118"/>
  <c r="M23" i="118"/>
  <c r="K23" i="118"/>
  <c r="L23" i="126"/>
  <c r="N23" i="126"/>
  <c r="P23" i="99"/>
  <c r="O23" i="99"/>
  <c r="P23" i="109"/>
  <c r="O23" i="109"/>
  <c r="K23" i="92"/>
  <c r="M23" i="92"/>
  <c r="J23" i="110"/>
  <c r="H23" i="110"/>
  <c r="K23" i="110"/>
  <c r="L23" i="50"/>
  <c r="M23" i="50"/>
  <c r="K23" i="50"/>
  <c r="G24" i="107"/>
  <c r="P24" i="107"/>
  <c r="P10" i="107" s="1"/>
  <c r="N23" i="130"/>
  <c r="I23" i="118"/>
  <c r="J23" i="118"/>
  <c r="O23" i="118"/>
  <c r="O23" i="126"/>
  <c r="G23" i="126"/>
  <c r="I23" i="126"/>
  <c r="N24" i="104"/>
  <c r="N10" i="104" s="1"/>
  <c r="L23" i="121"/>
  <c r="L23" i="99"/>
  <c r="I23" i="99"/>
  <c r="J23" i="99"/>
  <c r="J23" i="101"/>
  <c r="G23" i="95"/>
  <c r="L23" i="109"/>
  <c r="I23" i="109"/>
  <c r="J23" i="109"/>
  <c r="H24" i="96"/>
  <c r="H10" i="96" s="1"/>
  <c r="G23" i="92"/>
  <c r="P23" i="92"/>
  <c r="M23" i="110"/>
  <c r="K24" i="116"/>
  <c r="K10" i="116" s="1"/>
  <c r="H23" i="128"/>
  <c r="H23" i="50"/>
  <c r="H26" i="50" s="1"/>
  <c r="H27" i="50" s="1"/>
  <c r="N24" i="107"/>
  <c r="N10" i="107" s="1"/>
  <c r="H24" i="107"/>
  <c r="H10" i="107" s="1"/>
  <c r="P23" i="118"/>
  <c r="L23" i="117"/>
  <c r="P23" i="126"/>
  <c r="P24" i="104"/>
  <c r="P10" i="104" s="1"/>
  <c r="P23" i="108"/>
  <c r="H23" i="91"/>
  <c r="I23" i="115"/>
  <c r="H23" i="99"/>
  <c r="P23" i="101"/>
  <c r="K23" i="112"/>
  <c r="H23" i="109"/>
  <c r="I23" i="120"/>
  <c r="I26" i="120" s="1"/>
  <c r="I27" i="120" s="1"/>
  <c r="H24" i="116"/>
  <c r="H10" i="116" s="1"/>
  <c r="M23" i="128"/>
  <c r="O23" i="128"/>
  <c r="I23" i="130"/>
  <c r="P23" i="117"/>
  <c r="I23" i="117"/>
  <c r="I24" i="104"/>
  <c r="I10" i="104" s="1"/>
  <c r="N23" i="108"/>
  <c r="N26" i="108" s="1"/>
  <c r="N27" i="108" s="1"/>
  <c r="I23" i="121"/>
  <c r="M23" i="115"/>
  <c r="M23" i="101"/>
  <c r="G23" i="112"/>
  <c r="K23" i="95"/>
  <c r="I23" i="95"/>
  <c r="P24" i="96"/>
  <c r="P10" i="96" s="1"/>
  <c r="G23" i="120"/>
  <c r="H23" i="120"/>
  <c r="M23" i="120"/>
  <c r="G24" i="116"/>
  <c r="P24" i="116"/>
  <c r="P10" i="116" s="1"/>
  <c r="N24" i="116"/>
  <c r="N10" i="116" s="1"/>
  <c r="I23" i="128"/>
  <c r="P23" i="128"/>
  <c r="P26" i="128" s="1"/>
  <c r="P27" i="128" s="1"/>
  <c r="O23" i="130"/>
  <c r="K23" i="130"/>
  <c r="K26" i="130" s="1"/>
  <c r="K27" i="130" s="1"/>
  <c r="M23" i="130"/>
  <c r="G23" i="117"/>
  <c r="M23" i="117"/>
  <c r="O24" i="104"/>
  <c r="O10" i="104" s="1"/>
  <c r="M24" i="104"/>
  <c r="M10" i="104" s="1"/>
  <c r="K23" i="108"/>
  <c r="H23" i="108"/>
  <c r="M23" i="108"/>
  <c r="G23" i="121"/>
  <c r="M23" i="121"/>
  <c r="G23" i="91"/>
  <c r="K23" i="91"/>
  <c r="N23" i="91"/>
  <c r="N23" i="115"/>
  <c r="K23" i="115"/>
  <c r="P23" i="115"/>
  <c r="G23" i="101"/>
  <c r="H23" i="101"/>
  <c r="H23" i="112"/>
  <c r="N23" i="112"/>
  <c r="N23" i="95"/>
  <c r="H23" i="95"/>
  <c r="M23" i="95"/>
  <c r="I24" i="96"/>
  <c r="I10" i="96" s="1"/>
  <c r="M24" i="96"/>
  <c r="M10" i="96" s="1"/>
  <c r="K24" i="96"/>
  <c r="K10" i="96" s="1"/>
  <c r="O23" i="120"/>
  <c r="K23" i="120"/>
  <c r="O24" i="116"/>
  <c r="O10" i="116" s="1"/>
  <c r="J24" i="116"/>
  <c r="J10" i="116" s="1"/>
  <c r="L23" i="128"/>
  <c r="G23" i="130"/>
  <c r="L23" i="130"/>
  <c r="H24" i="104"/>
  <c r="H10" i="104" s="1"/>
  <c r="J23" i="108"/>
  <c r="I23" i="108"/>
  <c r="K23" i="121"/>
  <c r="L23" i="91"/>
  <c r="P23" i="91"/>
  <c r="J23" i="91"/>
  <c r="G23" i="115"/>
  <c r="L23" i="115"/>
  <c r="L26" i="115" s="1"/>
  <c r="L27" i="115" s="1"/>
  <c r="N23" i="101"/>
  <c r="J23" i="112"/>
  <c r="O23" i="95"/>
  <c r="G24" i="96"/>
  <c r="J23" i="120"/>
  <c r="N23" i="100"/>
  <c r="L24" i="116"/>
  <c r="L10" i="116" s="1"/>
  <c r="N23" i="128"/>
  <c r="H23" i="130"/>
  <c r="K23" i="117"/>
  <c r="O23" i="117"/>
  <c r="G24" i="104"/>
  <c r="L24" i="104"/>
  <c r="L10" i="104" s="1"/>
  <c r="G23" i="108"/>
  <c r="P23" i="121"/>
  <c r="O23" i="121"/>
  <c r="O23" i="91"/>
  <c r="J23" i="115"/>
  <c r="K23" i="101"/>
  <c r="O23" i="101"/>
  <c r="O23" i="112"/>
  <c r="O26" i="112" s="1"/>
  <c r="O27" i="112" s="1"/>
  <c r="P23" i="112"/>
  <c r="J23" i="95"/>
  <c r="K23" i="98"/>
  <c r="L24" i="96"/>
  <c r="L10" i="96" s="1"/>
  <c r="J24" i="96"/>
  <c r="J10" i="96" s="1"/>
  <c r="N23" i="119"/>
  <c r="P24" i="94"/>
  <c r="P10" i="94" s="1"/>
  <c r="G24" i="127"/>
  <c r="G23" i="114"/>
  <c r="L23" i="119"/>
  <c r="H23" i="100"/>
  <c r="J23" i="98"/>
  <c r="K23" i="100"/>
  <c r="G24" i="94"/>
  <c r="I24" i="127"/>
  <c r="I10" i="127" s="1"/>
  <c r="P23" i="114"/>
  <c r="P23" i="98"/>
  <c r="I23" i="119"/>
  <c r="H23" i="119"/>
  <c r="M23" i="100"/>
  <c r="M26" i="100" s="1"/>
  <c r="M27" i="100" s="1"/>
  <c r="G23" i="100"/>
  <c r="J24" i="94"/>
  <c r="J10" i="94" s="1"/>
  <c r="L24" i="94"/>
  <c r="L10" i="94" s="1"/>
  <c r="J24" i="127"/>
  <c r="P24" i="127"/>
  <c r="P10" i="127" s="1"/>
  <c r="H23" i="114"/>
  <c r="N23" i="114"/>
  <c r="L23" i="98"/>
  <c r="H23" i="98"/>
  <c r="M23" i="98"/>
  <c r="M23" i="119"/>
  <c r="M26" i="119" s="1"/>
  <c r="M27" i="119" s="1"/>
  <c r="K23" i="119"/>
  <c r="P23" i="119"/>
  <c r="I23" i="100"/>
  <c r="L23" i="100"/>
  <c r="O23" i="100"/>
  <c r="K24" i="94"/>
  <c r="K10" i="94" s="1"/>
  <c r="O24" i="94"/>
  <c r="O10" i="94" s="1"/>
  <c r="I24" i="94"/>
  <c r="I10" i="94" s="1"/>
  <c r="M24" i="127"/>
  <c r="M10" i="127" s="1"/>
  <c r="H24" i="127"/>
  <c r="H10" i="127" s="1"/>
  <c r="K24" i="127"/>
  <c r="K10" i="127" s="1"/>
  <c r="L23" i="114"/>
  <c r="M23" i="114"/>
  <c r="K23" i="114"/>
  <c r="G23" i="98"/>
  <c r="N23" i="98"/>
  <c r="J23" i="119"/>
  <c r="J23" i="100"/>
  <c r="N24" i="94"/>
  <c r="N10" i="94" s="1"/>
  <c r="H24" i="94"/>
  <c r="H10" i="94" s="1"/>
  <c r="N24" i="127"/>
  <c r="N10" i="127" s="1"/>
  <c r="L24" i="127"/>
  <c r="L10" i="127" s="1"/>
  <c r="I23" i="114"/>
  <c r="J23" i="114"/>
  <c r="O23" i="98"/>
  <c r="H24" i="100"/>
  <c r="H10" i="100" s="1"/>
  <c r="H23" i="116"/>
  <c r="N23" i="116"/>
  <c r="G23" i="116"/>
  <c r="M23" i="116"/>
  <c r="G24" i="119"/>
  <c r="G23" i="94"/>
  <c r="P23" i="116"/>
  <c r="L23" i="94"/>
  <c r="O23" i="116"/>
  <c r="L23" i="116"/>
  <c r="O23" i="122"/>
  <c r="O26" i="122" s="1"/>
  <c r="O27" i="122" s="1"/>
  <c r="N23" i="94"/>
  <c r="O24" i="100"/>
  <c r="O10" i="100" s="1"/>
  <c r="J23" i="116"/>
  <c r="K23" i="116"/>
  <c r="K26" i="116" s="1"/>
  <c r="K27" i="116" s="1"/>
  <c r="K24" i="99"/>
  <c r="K10" i="99" s="1"/>
  <c r="I24" i="99"/>
  <c r="I10" i="99" s="1"/>
  <c r="G24" i="97"/>
  <c r="O24" i="110"/>
  <c r="O10" i="110" s="1"/>
  <c r="H24" i="109"/>
  <c r="H10" i="109" s="1"/>
  <c r="N24" i="126"/>
  <c r="N10" i="126" s="1"/>
  <c r="L24" i="108"/>
  <c r="J46" i="128"/>
  <c r="J11" i="128" s="1"/>
  <c r="I23" i="125"/>
  <c r="I26" i="125" s="1"/>
  <c r="I27" i="125" s="1"/>
  <c r="P24" i="110"/>
  <c r="H24" i="99"/>
  <c r="H10" i="99" s="1"/>
  <c r="K24" i="106"/>
  <c r="K10" i="106" s="1"/>
  <c r="M24" i="126"/>
  <c r="M10" i="126" s="1"/>
  <c r="M24" i="115"/>
  <c r="M10" i="115" s="1"/>
  <c r="K23" i="107"/>
  <c r="L23" i="129"/>
  <c r="L24" i="92"/>
  <c r="L10" i="92" s="1"/>
  <c r="L46" i="99"/>
  <c r="L11" i="99" s="1"/>
  <c r="N23" i="124"/>
  <c r="H24" i="108"/>
  <c r="H10" i="108" s="1"/>
  <c r="I24" i="50"/>
  <c r="I10" i="50" s="1"/>
  <c r="J24" i="108"/>
  <c r="J10" i="108" s="1"/>
  <c r="P24" i="130"/>
  <c r="G23" i="125"/>
  <c r="P23" i="125"/>
  <c r="M24" i="97"/>
  <c r="M10" i="97" s="1"/>
  <c r="I24" i="110"/>
  <c r="I10" i="110" s="1"/>
  <c r="J24" i="106"/>
  <c r="J10" i="106" s="1"/>
  <c r="P24" i="106"/>
  <c r="P10" i="106" s="1"/>
  <c r="J24" i="109"/>
  <c r="J10" i="109" s="1"/>
  <c r="K24" i="109"/>
  <c r="G24" i="126"/>
  <c r="G26" i="126" s="1"/>
  <c r="G27" i="126" s="1"/>
  <c r="P24" i="99"/>
  <c r="P10" i="99" s="1"/>
  <c r="K23" i="125"/>
  <c r="K24" i="97"/>
  <c r="K10" i="97" s="1"/>
  <c r="L24" i="97"/>
  <c r="L10" i="97" s="1"/>
  <c r="H24" i="110"/>
  <c r="H10" i="110" s="1"/>
  <c r="M24" i="106"/>
  <c r="M24" i="109"/>
  <c r="O24" i="126"/>
  <c r="O10" i="126" s="1"/>
  <c r="M24" i="99"/>
  <c r="M10" i="99" s="1"/>
  <c r="H23" i="125"/>
  <c r="N24" i="97"/>
  <c r="N10" i="97" s="1"/>
  <c r="J24" i="110"/>
  <c r="J10" i="110" s="1"/>
  <c r="H24" i="106"/>
  <c r="H10" i="106" s="1"/>
  <c r="P24" i="109"/>
  <c r="P10" i="109" s="1"/>
  <c r="H24" i="126"/>
  <c r="H10" i="126" s="1"/>
  <c r="K24" i="92"/>
  <c r="K10" i="92" s="1"/>
  <c r="K24" i="115"/>
  <c r="K10" i="115" s="1"/>
  <c r="L24" i="120"/>
  <c r="K23" i="129"/>
  <c r="L46" i="118"/>
  <c r="L11" i="118" s="1"/>
  <c r="P46" i="103"/>
  <c r="P11" i="103" s="1"/>
  <c r="J24" i="99"/>
  <c r="J10" i="99" s="1"/>
  <c r="L24" i="99"/>
  <c r="L10" i="99" s="1"/>
  <c r="O24" i="99"/>
  <c r="O10" i="99" s="1"/>
  <c r="O23" i="125"/>
  <c r="M23" i="125"/>
  <c r="N23" i="107"/>
  <c r="O24" i="97"/>
  <c r="O10" i="97" s="1"/>
  <c r="H24" i="97"/>
  <c r="H10" i="97" s="1"/>
  <c r="J23" i="129"/>
  <c r="G24" i="110"/>
  <c r="M24" i="110"/>
  <c r="M10" i="110" s="1"/>
  <c r="N24" i="106"/>
  <c r="N10" i="106" s="1"/>
  <c r="O24" i="106"/>
  <c r="O10" i="106" s="1"/>
  <c r="I24" i="109"/>
  <c r="I10" i="109" s="1"/>
  <c r="L24" i="109"/>
  <c r="L10" i="109" s="1"/>
  <c r="O24" i="109"/>
  <c r="O10" i="109" s="1"/>
  <c r="I24" i="126"/>
  <c r="I10" i="126" s="1"/>
  <c r="P24" i="126"/>
  <c r="P10" i="126" s="1"/>
  <c r="J24" i="126"/>
  <c r="O46" i="118"/>
  <c r="O11" i="118" s="1"/>
  <c r="I46" i="103"/>
  <c r="I11" i="103" s="1"/>
  <c r="K46" i="103"/>
  <c r="K11" i="103" s="1"/>
  <c r="K46" i="101"/>
  <c r="K11" i="101" s="1"/>
  <c r="N24" i="99"/>
  <c r="N10" i="99" s="1"/>
  <c r="N23" i="125"/>
  <c r="J23" i="125"/>
  <c r="P23" i="107"/>
  <c r="H24" i="115"/>
  <c r="H10" i="115" s="1"/>
  <c r="J24" i="97"/>
  <c r="J10" i="97" s="1"/>
  <c r="I24" i="97"/>
  <c r="I10" i="97" s="1"/>
  <c r="N24" i="110"/>
  <c r="N10" i="110" s="1"/>
  <c r="K24" i="110"/>
  <c r="K10" i="110" s="1"/>
  <c r="K24" i="103"/>
  <c r="K10" i="103" s="1"/>
  <c r="I24" i="106"/>
  <c r="I10" i="106" s="1"/>
  <c r="G24" i="106"/>
  <c r="G26" i="106" s="1"/>
  <c r="G27" i="106" s="1"/>
  <c r="N24" i="109"/>
  <c r="N10" i="109" s="1"/>
  <c r="M24" i="92"/>
  <c r="M10" i="92" s="1"/>
  <c r="L24" i="126"/>
  <c r="L10" i="126" s="1"/>
  <c r="N46" i="123"/>
  <c r="N11" i="123" s="1"/>
  <c r="N24" i="128"/>
  <c r="N10" i="128" s="1"/>
  <c r="L24" i="119"/>
  <c r="L10" i="119" s="1"/>
  <c r="I23" i="94"/>
  <c r="I26" i="94" s="1"/>
  <c r="I27" i="94" s="1"/>
  <c r="K23" i="94"/>
  <c r="P23" i="94"/>
  <c r="K24" i="100"/>
  <c r="K10" i="100" s="1"/>
  <c r="J24" i="100"/>
  <c r="J10" i="100" s="1"/>
  <c r="L24" i="100"/>
  <c r="L10" i="100" s="1"/>
  <c r="M24" i="128"/>
  <c r="M10" i="128" s="1"/>
  <c r="G23" i="111"/>
  <c r="I23" i="122"/>
  <c r="M23" i="94"/>
  <c r="M26" i="94" s="1"/>
  <c r="M27" i="94" s="1"/>
  <c r="O23" i="94"/>
  <c r="N24" i="100"/>
  <c r="N10" i="100" s="1"/>
  <c r="I24" i="100"/>
  <c r="I10" i="100" s="1"/>
  <c r="P24" i="100"/>
  <c r="P10" i="100" s="1"/>
  <c r="G46" i="128"/>
  <c r="G47" i="128" s="1"/>
  <c r="H46" i="128"/>
  <c r="H47" i="128" s="1"/>
  <c r="G46" i="123"/>
  <c r="G47" i="123" s="1"/>
  <c r="N46" i="100"/>
  <c r="N11" i="100" s="1"/>
  <c r="M23" i="111"/>
  <c r="M26" i="111" s="1"/>
  <c r="M27" i="111" s="1"/>
  <c r="J23" i="122"/>
  <c r="J23" i="94"/>
  <c r="G24" i="100"/>
  <c r="I46" i="125"/>
  <c r="I11" i="125" s="1"/>
  <c r="H23" i="113"/>
  <c r="P24" i="50"/>
  <c r="P10" i="50" s="1"/>
  <c r="P23" i="96"/>
  <c r="I46" i="108"/>
  <c r="I11" i="108" s="1"/>
  <c r="G24" i="112"/>
  <c r="O24" i="108"/>
  <c r="O10" i="108" s="1"/>
  <c r="I24" i="108"/>
  <c r="I10" i="108" s="1"/>
  <c r="I24" i="130"/>
  <c r="I10" i="130" s="1"/>
  <c r="I23" i="113"/>
  <c r="N23" i="96"/>
  <c r="G46" i="104"/>
  <c r="G47" i="104" s="1"/>
  <c r="N24" i="112"/>
  <c r="N10" i="112" s="1"/>
  <c r="P24" i="108"/>
  <c r="P10" i="108" s="1"/>
  <c r="M24" i="108"/>
  <c r="M10" i="108" s="1"/>
  <c r="G46" i="100"/>
  <c r="G47" i="100" s="1"/>
  <c r="J24" i="130"/>
  <c r="O24" i="50"/>
  <c r="O10" i="50" s="1"/>
  <c r="L23" i="96"/>
  <c r="P23" i="124"/>
  <c r="P26" i="124" s="1"/>
  <c r="P27" i="124" s="1"/>
  <c r="L24" i="112"/>
  <c r="L10" i="112" s="1"/>
  <c r="G24" i="108"/>
  <c r="K24" i="108"/>
  <c r="K10" i="108" s="1"/>
  <c r="J23" i="107"/>
  <c r="H23" i="107"/>
  <c r="O24" i="115"/>
  <c r="P24" i="115"/>
  <c r="P10" i="115" s="1"/>
  <c r="M23" i="127"/>
  <c r="M26" i="127" s="1"/>
  <c r="M27" i="127" s="1"/>
  <c r="J24" i="120"/>
  <c r="J10" i="120" s="1"/>
  <c r="O23" i="129"/>
  <c r="O26" i="129" s="1"/>
  <c r="O27" i="129" s="1"/>
  <c r="M23" i="129"/>
  <c r="M26" i="129" s="1"/>
  <c r="M27" i="129" s="1"/>
  <c r="I24" i="103"/>
  <c r="I10" i="103" s="1"/>
  <c r="H24" i="92"/>
  <c r="H10" i="92" s="1"/>
  <c r="N24" i="92"/>
  <c r="N10" i="92" s="1"/>
  <c r="I23" i="107"/>
  <c r="G23" i="107"/>
  <c r="L23" i="107"/>
  <c r="J24" i="115"/>
  <c r="J10" i="115" s="1"/>
  <c r="N24" i="115"/>
  <c r="N10" i="115" s="1"/>
  <c r="I24" i="115"/>
  <c r="I10" i="115" s="1"/>
  <c r="K23" i="127"/>
  <c r="N23" i="129"/>
  <c r="H23" i="129"/>
  <c r="H24" i="103"/>
  <c r="H10" i="103" s="1"/>
  <c r="P24" i="92"/>
  <c r="P10" i="92" s="1"/>
  <c r="G24" i="92"/>
  <c r="G46" i="127"/>
  <c r="G47" i="127" s="1"/>
  <c r="L46" i="101"/>
  <c r="L11" i="101" s="1"/>
  <c r="M23" i="107"/>
  <c r="M26" i="107" s="1"/>
  <c r="M27" i="107" s="1"/>
  <c r="G24" i="115"/>
  <c r="H24" i="120"/>
  <c r="H10" i="120" s="1"/>
  <c r="G23" i="129"/>
  <c r="I23" i="129"/>
  <c r="I26" i="129" s="1"/>
  <c r="I27" i="129" s="1"/>
  <c r="I24" i="92"/>
  <c r="I10" i="92" s="1"/>
  <c r="J24" i="92"/>
  <c r="J10" i="92" s="1"/>
  <c r="H46" i="103"/>
  <c r="H47" i="103" s="1"/>
  <c r="O46" i="99"/>
  <c r="O11" i="99" s="1"/>
  <c r="H24" i="130"/>
  <c r="H10" i="130" s="1"/>
  <c r="O24" i="130"/>
  <c r="O10" i="130" s="1"/>
  <c r="P46" i="101"/>
  <c r="P11" i="101" s="1"/>
  <c r="M46" i="101"/>
  <c r="M11" i="101" s="1"/>
  <c r="I46" i="95"/>
  <c r="I11" i="95" s="1"/>
  <c r="M46" i="122"/>
  <c r="M11" i="122" s="1"/>
  <c r="O46" i="122"/>
  <c r="O11" i="122" s="1"/>
  <c r="P23" i="113"/>
  <c r="L23" i="113"/>
  <c r="N23" i="113"/>
  <c r="M24" i="50"/>
  <c r="M10" i="50" s="1"/>
  <c r="K24" i="50"/>
  <c r="K10" i="50" s="1"/>
  <c r="L24" i="50"/>
  <c r="L10" i="50" s="1"/>
  <c r="H46" i="105"/>
  <c r="H47" i="105" s="1"/>
  <c r="O23" i="96"/>
  <c r="O26" i="96" s="1"/>
  <c r="O27" i="96" s="1"/>
  <c r="H23" i="96"/>
  <c r="J23" i="96"/>
  <c r="O46" i="116"/>
  <c r="O11" i="116" s="1"/>
  <c r="P46" i="116"/>
  <c r="P11" i="116" s="1"/>
  <c r="H46" i="119"/>
  <c r="H47" i="119" s="1"/>
  <c r="K46" i="104"/>
  <c r="K11" i="104" s="1"/>
  <c r="M23" i="124"/>
  <c r="L23" i="124"/>
  <c r="O23" i="124"/>
  <c r="I24" i="112"/>
  <c r="P24" i="112"/>
  <c r="P10" i="112" s="1"/>
  <c r="J24" i="112"/>
  <c r="J10" i="112" s="1"/>
  <c r="H46" i="125"/>
  <c r="H47" i="125" s="1"/>
  <c r="G46" i="125"/>
  <c r="G47" i="125" s="1"/>
  <c r="P46" i="123"/>
  <c r="P11" i="123" s="1"/>
  <c r="I46" i="100"/>
  <c r="I11" i="100" s="1"/>
  <c r="P46" i="100"/>
  <c r="P11" i="100" s="1"/>
  <c r="M24" i="130"/>
  <c r="M10" i="130" s="1"/>
  <c r="G24" i="130"/>
  <c r="N24" i="130"/>
  <c r="N10" i="130" s="1"/>
  <c r="G23" i="113"/>
  <c r="M23" i="113"/>
  <c r="J24" i="50"/>
  <c r="J10" i="50" s="1"/>
  <c r="N24" i="50"/>
  <c r="N10" i="50" s="1"/>
  <c r="G23" i="96"/>
  <c r="I23" i="96"/>
  <c r="J23" i="124"/>
  <c r="G23" i="124"/>
  <c r="M24" i="112"/>
  <c r="M10" i="112" s="1"/>
  <c r="K24" i="112"/>
  <c r="K10" i="112" s="1"/>
  <c r="P46" i="118"/>
  <c r="P11" i="118" s="1"/>
  <c r="I46" i="128"/>
  <c r="I11" i="128" s="1"/>
  <c r="I46" i="123"/>
  <c r="I11" i="123" s="1"/>
  <c r="L24" i="130"/>
  <c r="L10" i="130" s="1"/>
  <c r="I46" i="93"/>
  <c r="I11" i="93" s="1"/>
  <c r="K23" i="113"/>
  <c r="K26" i="113" s="1"/>
  <c r="K27" i="113" s="1"/>
  <c r="O23" i="113"/>
  <c r="G24" i="50"/>
  <c r="K23" i="96"/>
  <c r="K26" i="96" s="1"/>
  <c r="K27" i="96" s="1"/>
  <c r="I23" i="124"/>
  <c r="H23" i="124"/>
  <c r="H24" i="112"/>
  <c r="H10" i="112" s="1"/>
  <c r="M46" i="117"/>
  <c r="M11" i="117" s="1"/>
  <c r="J46" i="127"/>
  <c r="J11" i="127" s="1"/>
  <c r="G46" i="99"/>
  <c r="G47" i="99" s="1"/>
  <c r="J46" i="101"/>
  <c r="J11" i="101" s="1"/>
  <c r="G24" i="128"/>
  <c r="G26" i="128" s="1"/>
  <c r="G27" i="128" s="1"/>
  <c r="H24" i="128"/>
  <c r="H10" i="128" s="1"/>
  <c r="O24" i="119"/>
  <c r="P24" i="119"/>
  <c r="P10" i="119" s="1"/>
  <c r="K46" i="130"/>
  <c r="K11" i="130" s="1"/>
  <c r="O23" i="111"/>
  <c r="H23" i="111"/>
  <c r="J46" i="104"/>
  <c r="J11" i="104" s="1"/>
  <c r="H23" i="122"/>
  <c r="N23" i="122"/>
  <c r="P46" i="128"/>
  <c r="P11" i="128" s="1"/>
  <c r="K46" i="123"/>
  <c r="K11" i="123" s="1"/>
  <c r="O24" i="128"/>
  <c r="O10" i="128" s="1"/>
  <c r="K24" i="128"/>
  <c r="K10" i="128" s="1"/>
  <c r="L24" i="128"/>
  <c r="L10" i="128" s="1"/>
  <c r="K24" i="119"/>
  <c r="K10" i="119" s="1"/>
  <c r="N24" i="119"/>
  <c r="N10" i="119" s="1"/>
  <c r="I24" i="119"/>
  <c r="I10" i="119" s="1"/>
  <c r="K23" i="111"/>
  <c r="J23" i="111"/>
  <c r="L23" i="111"/>
  <c r="P23" i="122"/>
  <c r="G23" i="122"/>
  <c r="G46" i="107"/>
  <c r="G47" i="107" s="1"/>
  <c r="H46" i="95"/>
  <c r="H11" i="95" s="1"/>
  <c r="O46" i="112"/>
  <c r="O11" i="112" s="1"/>
  <c r="M46" i="118"/>
  <c r="M11" i="118" s="1"/>
  <c r="L46" i="117"/>
  <c r="L11" i="117" s="1"/>
  <c r="G46" i="117"/>
  <c r="G47" i="117" s="1"/>
  <c r="I46" i="127"/>
  <c r="I11" i="127" s="1"/>
  <c r="I46" i="99"/>
  <c r="I11" i="99" s="1"/>
  <c r="P46" i="125"/>
  <c r="P11" i="125" s="1"/>
  <c r="J46" i="125"/>
  <c r="J11" i="125" s="1"/>
  <c r="J46" i="123"/>
  <c r="J11" i="123" s="1"/>
  <c r="O46" i="93"/>
  <c r="O11" i="93" s="1"/>
  <c r="J24" i="128"/>
  <c r="J10" i="128" s="1"/>
  <c r="I24" i="128"/>
  <c r="I10" i="128" s="1"/>
  <c r="J24" i="119"/>
  <c r="H24" i="119"/>
  <c r="H10" i="119" s="1"/>
  <c r="N23" i="111"/>
  <c r="I23" i="111"/>
  <c r="P46" i="104"/>
  <c r="P11" i="104" s="1"/>
  <c r="L23" i="122"/>
  <c r="M23" i="122"/>
  <c r="K46" i="118"/>
  <c r="K11" i="118" s="1"/>
  <c r="H46" i="99"/>
  <c r="H11" i="99" s="1"/>
  <c r="K46" i="128"/>
  <c r="K11" i="128" s="1"/>
  <c r="J46" i="96"/>
  <c r="J11" i="96" s="1"/>
  <c r="I23" i="127"/>
  <c r="G23" i="127"/>
  <c r="N23" i="127"/>
  <c r="G46" i="114"/>
  <c r="G47" i="114" s="1"/>
  <c r="M46" i="121"/>
  <c r="M11" i="121" s="1"/>
  <c r="P46" i="106"/>
  <c r="P11" i="106" s="1"/>
  <c r="K24" i="120"/>
  <c r="K10" i="120" s="1"/>
  <c r="M24" i="120"/>
  <c r="O46" i="108"/>
  <c r="O11" i="108" s="1"/>
  <c r="M46" i="104"/>
  <c r="M11" i="104" s="1"/>
  <c r="N24" i="103"/>
  <c r="N10" i="103" s="1"/>
  <c r="G24" i="103"/>
  <c r="N46" i="126"/>
  <c r="N11" i="126" s="1"/>
  <c r="H46" i="120"/>
  <c r="H47" i="120" s="1"/>
  <c r="P46" i="102"/>
  <c r="P11" i="102" s="1"/>
  <c r="P46" i="124"/>
  <c r="P11" i="124" s="1"/>
  <c r="K46" i="127"/>
  <c r="K11" i="127" s="1"/>
  <c r="O46" i="100"/>
  <c r="O11" i="100" s="1"/>
  <c r="H46" i="100"/>
  <c r="H11" i="100" s="1"/>
  <c r="P46" i="96"/>
  <c r="P11" i="96" s="1"/>
  <c r="M46" i="93"/>
  <c r="M11" i="93" s="1"/>
  <c r="G46" i="93"/>
  <c r="G47" i="93" s="1"/>
  <c r="L46" i="93"/>
  <c r="L11" i="93" s="1"/>
  <c r="P23" i="127"/>
  <c r="O23" i="127"/>
  <c r="O26" i="127" s="1"/>
  <c r="O27" i="127" s="1"/>
  <c r="H46" i="106"/>
  <c r="H47" i="106" s="1"/>
  <c r="G24" i="120"/>
  <c r="P24" i="120"/>
  <c r="P10" i="120" s="1"/>
  <c r="N24" i="120"/>
  <c r="N10" i="120" s="1"/>
  <c r="G46" i="108"/>
  <c r="G47" i="108" s="1"/>
  <c r="L46" i="108"/>
  <c r="L11" i="108" s="1"/>
  <c r="J46" i="108"/>
  <c r="J11" i="108" s="1"/>
  <c r="H46" i="104"/>
  <c r="H47" i="104" s="1"/>
  <c r="J24" i="103"/>
  <c r="J10" i="103" s="1"/>
  <c r="L24" i="103"/>
  <c r="L10" i="103" s="1"/>
  <c r="O24" i="103"/>
  <c r="O10" i="103" s="1"/>
  <c r="G46" i="110"/>
  <c r="G47" i="110" s="1"/>
  <c r="L46" i="91"/>
  <c r="L11" i="91" s="1"/>
  <c r="G46" i="124"/>
  <c r="G47" i="124" s="1"/>
  <c r="I46" i="124"/>
  <c r="I11" i="124" s="1"/>
  <c r="N46" i="111"/>
  <c r="N11" i="111" s="1"/>
  <c r="I46" i="118"/>
  <c r="I11" i="118" s="1"/>
  <c r="G46" i="118"/>
  <c r="G47" i="118" s="1"/>
  <c r="J46" i="117"/>
  <c r="J11" i="117" s="1"/>
  <c r="O46" i="117"/>
  <c r="O11" i="117" s="1"/>
  <c r="M46" i="103"/>
  <c r="M11" i="103" s="1"/>
  <c r="L46" i="127"/>
  <c r="L11" i="127" s="1"/>
  <c r="O46" i="127"/>
  <c r="O11" i="127" s="1"/>
  <c r="N46" i="99"/>
  <c r="N11" i="99" s="1"/>
  <c r="L46" i="123"/>
  <c r="L11" i="123" s="1"/>
  <c r="O46" i="101"/>
  <c r="O11" i="101" s="1"/>
  <c r="N46" i="101"/>
  <c r="N11" i="101" s="1"/>
  <c r="K46" i="95"/>
  <c r="K11" i="95" s="1"/>
  <c r="J46" i="95"/>
  <c r="J11" i="95" s="1"/>
  <c r="N46" i="122"/>
  <c r="N11" i="122" s="1"/>
  <c r="L46" i="122"/>
  <c r="L11" i="122" s="1"/>
  <c r="L46" i="112"/>
  <c r="L11" i="112" s="1"/>
  <c r="G46" i="112"/>
  <c r="G47" i="112" s="1"/>
  <c r="P46" i="105"/>
  <c r="P11" i="105" s="1"/>
  <c r="K46" i="105"/>
  <c r="K11" i="105" s="1"/>
  <c r="H23" i="127"/>
  <c r="L23" i="127"/>
  <c r="N46" i="91"/>
  <c r="N11" i="91" s="1"/>
  <c r="O24" i="120"/>
  <c r="O10" i="120" s="1"/>
  <c r="H46" i="124"/>
  <c r="H47" i="124" s="1"/>
  <c r="L46" i="130"/>
  <c r="L11" i="130" s="1"/>
  <c r="O46" i="111"/>
  <c r="O11" i="111" s="1"/>
  <c r="I46" i="104"/>
  <c r="I11" i="104" s="1"/>
  <c r="I46" i="50"/>
  <c r="I11" i="50" s="1"/>
  <c r="O46" i="50"/>
  <c r="O11" i="50" s="1"/>
  <c r="M24" i="103"/>
  <c r="M10" i="103" s="1"/>
  <c r="M23" i="102"/>
  <c r="I23" i="102"/>
  <c r="N23" i="102"/>
  <c r="J23" i="102"/>
  <c r="P23" i="102"/>
  <c r="H23" i="102"/>
  <c r="O23" i="102"/>
  <c r="G23" i="102"/>
  <c r="L23" i="102"/>
  <c r="K23" i="102"/>
  <c r="O24" i="91"/>
  <c r="O10" i="91" s="1"/>
  <c r="K24" i="91"/>
  <c r="K10" i="91" s="1"/>
  <c r="G24" i="91"/>
  <c r="N24" i="91"/>
  <c r="N10" i="91" s="1"/>
  <c r="J24" i="91"/>
  <c r="J10" i="91" s="1"/>
  <c r="P24" i="91"/>
  <c r="P10" i="91" s="1"/>
  <c r="H24" i="91"/>
  <c r="H10" i="91" s="1"/>
  <c r="M24" i="91"/>
  <c r="M10" i="91" s="1"/>
  <c r="I24" i="91"/>
  <c r="I10" i="91" s="1"/>
  <c r="L24" i="91"/>
  <c r="L10" i="91" s="1"/>
  <c r="L46" i="96"/>
  <c r="L11" i="96" s="1"/>
  <c r="O46" i="96"/>
  <c r="O11" i="96" s="1"/>
  <c r="G46" i="122"/>
  <c r="G47" i="122" s="1"/>
  <c r="N46" i="112"/>
  <c r="N11" i="112" s="1"/>
  <c r="L46" i="105"/>
  <c r="L11" i="105" s="1"/>
  <c r="M46" i="114"/>
  <c r="M11" i="114" s="1"/>
  <c r="O46" i="114"/>
  <c r="O11" i="114" s="1"/>
  <c r="L46" i="121"/>
  <c r="L11" i="121" s="1"/>
  <c r="G46" i="121"/>
  <c r="G47" i="121" s="1"/>
  <c r="J46" i="106"/>
  <c r="J11" i="106" s="1"/>
  <c r="K46" i="106"/>
  <c r="K11" i="106" s="1"/>
  <c r="K46" i="116"/>
  <c r="K11" i="116" s="1"/>
  <c r="M46" i="116"/>
  <c r="M11" i="116" s="1"/>
  <c r="O46" i="119"/>
  <c r="O11" i="119" s="1"/>
  <c r="P46" i="119"/>
  <c r="P11" i="119" s="1"/>
  <c r="O46" i="98"/>
  <c r="O11" i="98" s="1"/>
  <c r="H46" i="98"/>
  <c r="H11" i="98" s="1"/>
  <c r="I46" i="98"/>
  <c r="I11" i="98" s="1"/>
  <c r="H46" i="109"/>
  <c r="H47" i="109" s="1"/>
  <c r="J46" i="109"/>
  <c r="J11" i="109" s="1"/>
  <c r="O46" i="109"/>
  <c r="O11" i="109" s="1"/>
  <c r="M46" i="91"/>
  <c r="M11" i="91" s="1"/>
  <c r="K46" i="124"/>
  <c r="K11" i="124" s="1"/>
  <c r="P46" i="130"/>
  <c r="P11" i="130" s="1"/>
  <c r="J46" i="130"/>
  <c r="J11" i="130" s="1"/>
  <c r="P24" i="118"/>
  <c r="P10" i="118" s="1"/>
  <c r="L24" i="118"/>
  <c r="L10" i="118" s="1"/>
  <c r="H24" i="118"/>
  <c r="H10" i="118" s="1"/>
  <c r="O24" i="118"/>
  <c r="O10" i="118" s="1"/>
  <c r="K24" i="118"/>
  <c r="K10" i="118" s="1"/>
  <c r="G24" i="118"/>
  <c r="G26" i="118" s="1"/>
  <c r="G27" i="118" s="1"/>
  <c r="J24" i="118"/>
  <c r="J10" i="118" s="1"/>
  <c r="M24" i="118"/>
  <c r="M10" i="118" s="1"/>
  <c r="I24" i="118"/>
  <c r="I10" i="118" s="1"/>
  <c r="N24" i="118"/>
  <c r="N10" i="118" s="1"/>
  <c r="L46" i="111"/>
  <c r="L11" i="111" s="1"/>
  <c r="M23" i="93"/>
  <c r="I23" i="93"/>
  <c r="N23" i="93"/>
  <c r="J23" i="93"/>
  <c r="L23" i="93"/>
  <c r="K23" i="93"/>
  <c r="O23" i="93"/>
  <c r="P23" i="93"/>
  <c r="G23" i="93"/>
  <c r="H23" i="93"/>
  <c r="L46" i="129"/>
  <c r="L11" i="129" s="1"/>
  <c r="O46" i="129"/>
  <c r="O11" i="129" s="1"/>
  <c r="M46" i="129"/>
  <c r="M11" i="129" s="1"/>
  <c r="G46" i="50"/>
  <c r="G47" i="50" s="1"/>
  <c r="J46" i="50"/>
  <c r="J11" i="50" s="1"/>
  <c r="M24" i="101"/>
  <c r="M10" i="101" s="1"/>
  <c r="I24" i="101"/>
  <c r="I10" i="101" s="1"/>
  <c r="N24" i="101"/>
  <c r="N10" i="101" s="1"/>
  <c r="J24" i="101"/>
  <c r="J10" i="101" s="1"/>
  <c r="L24" i="101"/>
  <c r="L10" i="101" s="1"/>
  <c r="K24" i="101"/>
  <c r="K10" i="101" s="1"/>
  <c r="O24" i="101"/>
  <c r="O10" i="101" s="1"/>
  <c r="H24" i="101"/>
  <c r="H10" i="101" s="1"/>
  <c r="G24" i="101"/>
  <c r="P24" i="101"/>
  <c r="P10" i="101" s="1"/>
  <c r="O46" i="110"/>
  <c r="O11" i="110" s="1"/>
  <c r="K46" i="110"/>
  <c r="K11" i="110" s="1"/>
  <c r="L46" i="110"/>
  <c r="L11" i="110" s="1"/>
  <c r="M46" i="113"/>
  <c r="M11" i="113" s="1"/>
  <c r="L46" i="113"/>
  <c r="L11" i="113" s="1"/>
  <c r="O46" i="113"/>
  <c r="O11" i="113" s="1"/>
  <c r="G46" i="97"/>
  <c r="G47" i="97" s="1"/>
  <c r="M46" i="97"/>
  <c r="M11" i="97" s="1"/>
  <c r="M46" i="126"/>
  <c r="M11" i="126" s="1"/>
  <c r="G46" i="126"/>
  <c r="G47" i="126" s="1"/>
  <c r="G46" i="115"/>
  <c r="G47" i="115" s="1"/>
  <c r="L46" i="115"/>
  <c r="L11" i="115" s="1"/>
  <c r="M46" i="94"/>
  <c r="M11" i="94" s="1"/>
  <c r="H46" i="94"/>
  <c r="H11" i="94" s="1"/>
  <c r="K46" i="94"/>
  <c r="K11" i="94" s="1"/>
  <c r="N46" i="107"/>
  <c r="N11" i="107" s="1"/>
  <c r="H46" i="107"/>
  <c r="H47" i="107" s="1"/>
  <c r="M46" i="107"/>
  <c r="M11" i="107" s="1"/>
  <c r="O46" i="120"/>
  <c r="O11" i="120" s="1"/>
  <c r="I46" i="120"/>
  <c r="I11" i="120" s="1"/>
  <c r="L46" i="102"/>
  <c r="L11" i="102" s="1"/>
  <c r="O46" i="102"/>
  <c r="O11" i="102" s="1"/>
  <c r="J46" i="92"/>
  <c r="J11" i="92" s="1"/>
  <c r="G46" i="92"/>
  <c r="G47" i="92" s="1"/>
  <c r="L46" i="92"/>
  <c r="L11" i="92" s="1"/>
  <c r="N46" i="118"/>
  <c r="N11" i="118" s="1"/>
  <c r="P46" i="117"/>
  <c r="P11" i="117" s="1"/>
  <c r="N46" i="117"/>
  <c r="N11" i="117" s="1"/>
  <c r="N46" i="103"/>
  <c r="N11" i="103" s="1"/>
  <c r="G46" i="103"/>
  <c r="G47" i="103" s="1"/>
  <c r="M46" i="127"/>
  <c r="M11" i="127" s="1"/>
  <c r="P46" i="127"/>
  <c r="P11" i="127" s="1"/>
  <c r="J46" i="99"/>
  <c r="J11" i="99" s="1"/>
  <c r="K46" i="99"/>
  <c r="K11" i="99" s="1"/>
  <c r="L46" i="125"/>
  <c r="L11" i="125" s="1"/>
  <c r="O46" i="125"/>
  <c r="O11" i="125" s="1"/>
  <c r="M46" i="125"/>
  <c r="M11" i="125" s="1"/>
  <c r="O46" i="128"/>
  <c r="O11" i="128" s="1"/>
  <c r="L46" i="128"/>
  <c r="L11" i="128" s="1"/>
  <c r="O46" i="123"/>
  <c r="O11" i="123" s="1"/>
  <c r="K46" i="100"/>
  <c r="K11" i="100" s="1"/>
  <c r="J46" i="100"/>
  <c r="J11" i="100" s="1"/>
  <c r="L46" i="100"/>
  <c r="L11" i="100" s="1"/>
  <c r="H46" i="101"/>
  <c r="H11" i="101" s="1"/>
  <c r="G46" i="95"/>
  <c r="G47" i="95" s="1"/>
  <c r="M46" i="95"/>
  <c r="M11" i="95" s="1"/>
  <c r="H46" i="96"/>
  <c r="H11" i="96" s="1"/>
  <c r="N46" i="96"/>
  <c r="N11" i="96" s="1"/>
  <c r="N46" i="93"/>
  <c r="N11" i="93" s="1"/>
  <c r="H46" i="93"/>
  <c r="H11" i="93" s="1"/>
  <c r="I46" i="122"/>
  <c r="I11" i="122" s="1"/>
  <c r="K46" i="122"/>
  <c r="K11" i="122" s="1"/>
  <c r="P46" i="122"/>
  <c r="P11" i="122" s="1"/>
  <c r="M46" i="112"/>
  <c r="M11" i="112" s="1"/>
  <c r="K46" i="112"/>
  <c r="K11" i="112" s="1"/>
  <c r="I46" i="105"/>
  <c r="I11" i="105" s="1"/>
  <c r="J46" i="105"/>
  <c r="J11" i="105" s="1"/>
  <c r="O46" i="105"/>
  <c r="O11" i="105" s="1"/>
  <c r="J46" i="114"/>
  <c r="J11" i="114" s="1"/>
  <c r="H46" i="114"/>
  <c r="H47" i="114" s="1"/>
  <c r="H46" i="121"/>
  <c r="H47" i="121" s="1"/>
  <c r="I46" i="121"/>
  <c r="I11" i="121" s="1"/>
  <c r="K46" i="121"/>
  <c r="K11" i="121" s="1"/>
  <c r="N46" i="106"/>
  <c r="N11" i="106" s="1"/>
  <c r="O46" i="106"/>
  <c r="O11" i="106" s="1"/>
  <c r="G46" i="116"/>
  <c r="G47" i="116" s="1"/>
  <c r="H46" i="116"/>
  <c r="H47" i="116" s="1"/>
  <c r="J46" i="116"/>
  <c r="J11" i="116" s="1"/>
  <c r="K46" i="119"/>
  <c r="K11" i="119" s="1"/>
  <c r="N46" i="119"/>
  <c r="N11" i="119" s="1"/>
  <c r="I46" i="119"/>
  <c r="I11" i="119" s="1"/>
  <c r="L46" i="98"/>
  <c r="L11" i="98" s="1"/>
  <c r="P46" i="98"/>
  <c r="P11" i="98" s="1"/>
  <c r="M46" i="98"/>
  <c r="M11" i="98" s="1"/>
  <c r="I46" i="109"/>
  <c r="I11" i="109" s="1"/>
  <c r="N46" i="109"/>
  <c r="N11" i="109" s="1"/>
  <c r="H46" i="91"/>
  <c r="H11" i="91" s="1"/>
  <c r="G46" i="91"/>
  <c r="G47" i="91" s="1"/>
  <c r="N46" i="124"/>
  <c r="N11" i="124" s="1"/>
  <c r="J46" i="124"/>
  <c r="J11" i="124" s="1"/>
  <c r="L46" i="124"/>
  <c r="L11" i="124" s="1"/>
  <c r="M46" i="130"/>
  <c r="M11" i="130" s="1"/>
  <c r="G46" i="130"/>
  <c r="G47" i="130" s="1"/>
  <c r="N46" i="130"/>
  <c r="N11" i="130" s="1"/>
  <c r="M24" i="123"/>
  <c r="M10" i="123" s="1"/>
  <c r="I24" i="123"/>
  <c r="I10" i="123" s="1"/>
  <c r="P24" i="123"/>
  <c r="P10" i="123" s="1"/>
  <c r="L24" i="123"/>
  <c r="L10" i="123" s="1"/>
  <c r="N24" i="123"/>
  <c r="N10" i="123" s="1"/>
  <c r="G24" i="123"/>
  <c r="O24" i="123"/>
  <c r="O10" i="123" s="1"/>
  <c r="H24" i="123"/>
  <c r="H10" i="123" s="1"/>
  <c r="J24" i="123"/>
  <c r="J10" i="123" s="1"/>
  <c r="K24" i="123"/>
  <c r="K10" i="123" s="1"/>
  <c r="H46" i="108"/>
  <c r="H47" i="108" s="1"/>
  <c r="K46" i="108"/>
  <c r="K11" i="108" s="1"/>
  <c r="N46" i="108"/>
  <c r="N11" i="108" s="1"/>
  <c r="P46" i="111"/>
  <c r="P11" i="111" s="1"/>
  <c r="G46" i="111"/>
  <c r="G47" i="111" s="1"/>
  <c r="I46" i="111"/>
  <c r="I11" i="111" s="1"/>
  <c r="O46" i="104"/>
  <c r="O11" i="104" s="1"/>
  <c r="N46" i="104"/>
  <c r="N11" i="104" s="1"/>
  <c r="P46" i="129"/>
  <c r="P11" i="129" s="1"/>
  <c r="J46" i="129"/>
  <c r="J11" i="129" s="1"/>
  <c r="K46" i="50"/>
  <c r="K11" i="50" s="1"/>
  <c r="H46" i="50"/>
  <c r="H11" i="50" s="1"/>
  <c r="M24" i="98"/>
  <c r="M10" i="98" s="1"/>
  <c r="I24" i="98"/>
  <c r="I10" i="98" s="1"/>
  <c r="N24" i="98"/>
  <c r="N10" i="98" s="1"/>
  <c r="J24" i="98"/>
  <c r="J10" i="98" s="1"/>
  <c r="P24" i="98"/>
  <c r="P10" i="98" s="1"/>
  <c r="H24" i="98"/>
  <c r="H10" i="98" s="1"/>
  <c r="K24" i="98"/>
  <c r="K10" i="98" s="1"/>
  <c r="G24" i="98"/>
  <c r="O24" i="98"/>
  <c r="O10" i="98" s="1"/>
  <c r="L24" i="98"/>
  <c r="L10" i="98" s="1"/>
  <c r="N46" i="110"/>
  <c r="N11" i="110" s="1"/>
  <c r="I46" i="110"/>
  <c r="I11" i="110" s="1"/>
  <c r="P46" i="110"/>
  <c r="P11" i="110" s="1"/>
  <c r="N46" i="113"/>
  <c r="N11" i="113" s="1"/>
  <c r="P46" i="113"/>
  <c r="P11" i="113" s="1"/>
  <c r="O46" i="97"/>
  <c r="O11" i="97" s="1"/>
  <c r="H46" i="97"/>
  <c r="H11" i="97" s="1"/>
  <c r="L46" i="126"/>
  <c r="L11" i="126" s="1"/>
  <c r="K46" i="126"/>
  <c r="K11" i="126" s="1"/>
  <c r="O46" i="115"/>
  <c r="O11" i="115" s="1"/>
  <c r="P46" i="115"/>
  <c r="P11" i="115" s="1"/>
  <c r="N46" i="94"/>
  <c r="N11" i="94" s="1"/>
  <c r="L46" i="94"/>
  <c r="L11" i="94" s="1"/>
  <c r="O46" i="94"/>
  <c r="O11" i="94" s="1"/>
  <c r="J46" i="107"/>
  <c r="J11" i="107" s="1"/>
  <c r="L46" i="107"/>
  <c r="L11" i="107" s="1"/>
  <c r="K46" i="120"/>
  <c r="K11" i="120" s="1"/>
  <c r="M46" i="120"/>
  <c r="M11" i="120" s="1"/>
  <c r="I46" i="102"/>
  <c r="I11" i="102" s="1"/>
  <c r="M46" i="102"/>
  <c r="M11" i="102" s="1"/>
  <c r="J46" i="102"/>
  <c r="J11" i="102" s="1"/>
  <c r="M46" i="92"/>
  <c r="M11" i="92" s="1"/>
  <c r="K46" i="92"/>
  <c r="K11" i="92" s="1"/>
  <c r="P46" i="92"/>
  <c r="P11" i="92" s="1"/>
  <c r="O46" i="95"/>
  <c r="O11" i="95" s="1"/>
  <c r="G46" i="96"/>
  <c r="G47" i="96" s="1"/>
  <c r="H46" i="112"/>
  <c r="H47" i="112" s="1"/>
  <c r="N46" i="105"/>
  <c r="N11" i="105" s="1"/>
  <c r="I46" i="114"/>
  <c r="I11" i="114" s="1"/>
  <c r="L46" i="114"/>
  <c r="L11" i="114" s="1"/>
  <c r="J46" i="121"/>
  <c r="J11" i="121" s="1"/>
  <c r="O46" i="121"/>
  <c r="O11" i="121" s="1"/>
  <c r="M46" i="106"/>
  <c r="M11" i="106" s="1"/>
  <c r="N46" i="116"/>
  <c r="N11" i="116" s="1"/>
  <c r="J46" i="119"/>
  <c r="J11" i="119" s="1"/>
  <c r="M46" i="119"/>
  <c r="M11" i="119" s="1"/>
  <c r="G46" i="98"/>
  <c r="G47" i="98" s="1"/>
  <c r="J46" i="98"/>
  <c r="J11" i="98" s="1"/>
  <c r="M46" i="109"/>
  <c r="M11" i="109" s="1"/>
  <c r="G46" i="109"/>
  <c r="G47" i="109" s="1"/>
  <c r="P46" i="91"/>
  <c r="P11" i="91" s="1"/>
  <c r="K46" i="91"/>
  <c r="K11" i="91" s="1"/>
  <c r="I46" i="130"/>
  <c r="I11" i="130" s="1"/>
  <c r="P24" i="114"/>
  <c r="P10" i="114" s="1"/>
  <c r="L24" i="114"/>
  <c r="L10" i="114" s="1"/>
  <c r="H24" i="114"/>
  <c r="H10" i="114" s="1"/>
  <c r="O24" i="114"/>
  <c r="K24" i="114"/>
  <c r="K10" i="114" s="1"/>
  <c r="G24" i="114"/>
  <c r="J24" i="114"/>
  <c r="J10" i="114" s="1"/>
  <c r="M24" i="114"/>
  <c r="M10" i="114" s="1"/>
  <c r="N24" i="114"/>
  <c r="N10" i="114" s="1"/>
  <c r="I24" i="114"/>
  <c r="I10" i="114" s="1"/>
  <c r="O24" i="121"/>
  <c r="O10" i="121" s="1"/>
  <c r="K24" i="121"/>
  <c r="K10" i="121" s="1"/>
  <c r="G24" i="121"/>
  <c r="N24" i="121"/>
  <c r="N10" i="121" s="1"/>
  <c r="J24" i="121"/>
  <c r="I24" i="121"/>
  <c r="I10" i="121" s="1"/>
  <c r="L24" i="121"/>
  <c r="L10" i="121" s="1"/>
  <c r="P24" i="121"/>
  <c r="P10" i="121" s="1"/>
  <c r="M24" i="121"/>
  <c r="M10" i="121" s="1"/>
  <c r="H24" i="121"/>
  <c r="H10" i="121" s="1"/>
  <c r="K46" i="111"/>
  <c r="K11" i="111" s="1"/>
  <c r="M46" i="111"/>
  <c r="M11" i="111" s="1"/>
  <c r="K46" i="129"/>
  <c r="K11" i="129" s="1"/>
  <c r="N46" i="129"/>
  <c r="N11" i="129" s="1"/>
  <c r="L46" i="50"/>
  <c r="L11" i="50" s="1"/>
  <c r="M46" i="110"/>
  <c r="M11" i="110" s="1"/>
  <c r="I46" i="113"/>
  <c r="I11" i="113" s="1"/>
  <c r="G46" i="113"/>
  <c r="G47" i="113" s="1"/>
  <c r="J46" i="97"/>
  <c r="J11" i="97" s="1"/>
  <c r="N46" i="97"/>
  <c r="N11" i="97" s="1"/>
  <c r="L46" i="97"/>
  <c r="L11" i="97" s="1"/>
  <c r="H46" i="126"/>
  <c r="H47" i="126" s="1"/>
  <c r="O46" i="126"/>
  <c r="O11" i="126" s="1"/>
  <c r="J46" i="115"/>
  <c r="J11" i="115" s="1"/>
  <c r="N46" i="115"/>
  <c r="N11" i="115" s="1"/>
  <c r="I46" i="115"/>
  <c r="I11" i="115" s="1"/>
  <c r="I46" i="94"/>
  <c r="I11" i="94" s="1"/>
  <c r="P46" i="94"/>
  <c r="P11" i="94" s="1"/>
  <c r="P46" i="107"/>
  <c r="P11" i="107" s="1"/>
  <c r="L46" i="120"/>
  <c r="L11" i="120" s="1"/>
  <c r="J46" i="120"/>
  <c r="J11" i="120" s="1"/>
  <c r="G46" i="102"/>
  <c r="G47" i="102" s="1"/>
  <c r="N46" i="102"/>
  <c r="N11" i="102" s="1"/>
  <c r="N46" i="92"/>
  <c r="N11" i="92" s="1"/>
  <c r="O46" i="92"/>
  <c r="O11" i="92" s="1"/>
  <c r="N23" i="105"/>
  <c r="J23" i="105"/>
  <c r="M23" i="105"/>
  <c r="I23" i="105"/>
  <c r="O23" i="105"/>
  <c r="G23" i="105"/>
  <c r="P23" i="105"/>
  <c r="H23" i="105"/>
  <c r="L23" i="105"/>
  <c r="K23" i="105"/>
  <c r="J46" i="118"/>
  <c r="J11" i="118" s="1"/>
  <c r="H46" i="118"/>
  <c r="H47" i="118" s="1"/>
  <c r="H46" i="117"/>
  <c r="H47" i="117" s="1"/>
  <c r="I46" i="117"/>
  <c r="I11" i="117" s="1"/>
  <c r="K46" i="117"/>
  <c r="K11" i="117" s="1"/>
  <c r="J46" i="103"/>
  <c r="J11" i="103" s="1"/>
  <c r="L46" i="103"/>
  <c r="L11" i="103" s="1"/>
  <c r="O46" i="103"/>
  <c r="O11" i="103" s="1"/>
  <c r="N46" i="127"/>
  <c r="N11" i="127" s="1"/>
  <c r="H46" i="127"/>
  <c r="H47" i="127" s="1"/>
  <c r="M46" i="99"/>
  <c r="M11" i="99" s="1"/>
  <c r="P46" i="99"/>
  <c r="P11" i="99" s="1"/>
  <c r="K46" i="125"/>
  <c r="K11" i="125" s="1"/>
  <c r="N46" i="125"/>
  <c r="N11" i="125" s="1"/>
  <c r="N46" i="128"/>
  <c r="N11" i="128" s="1"/>
  <c r="M46" i="128"/>
  <c r="M11" i="128" s="1"/>
  <c r="H46" i="123"/>
  <c r="H47" i="123" s="1"/>
  <c r="M46" i="123"/>
  <c r="M11" i="123" s="1"/>
  <c r="M46" i="100"/>
  <c r="M11" i="100" s="1"/>
  <c r="G46" i="101"/>
  <c r="G47" i="101" s="1"/>
  <c r="I46" i="101"/>
  <c r="I11" i="101" s="1"/>
  <c r="P46" i="95"/>
  <c r="P11" i="95" s="1"/>
  <c r="L46" i="95"/>
  <c r="L11" i="95" s="1"/>
  <c r="N46" i="95"/>
  <c r="N11" i="95" s="1"/>
  <c r="I46" i="96"/>
  <c r="I11" i="96" s="1"/>
  <c r="M46" i="96"/>
  <c r="M11" i="96" s="1"/>
  <c r="K46" i="96"/>
  <c r="K11" i="96" s="1"/>
  <c r="J46" i="93"/>
  <c r="J11" i="93" s="1"/>
  <c r="K46" i="93"/>
  <c r="K11" i="93" s="1"/>
  <c r="P46" i="93"/>
  <c r="P11" i="93" s="1"/>
  <c r="J46" i="122"/>
  <c r="J11" i="122" s="1"/>
  <c r="H46" i="122"/>
  <c r="H47" i="122" s="1"/>
  <c r="I46" i="112"/>
  <c r="I11" i="112" s="1"/>
  <c r="P46" i="112"/>
  <c r="P11" i="112" s="1"/>
  <c r="J46" i="112"/>
  <c r="J11" i="112" s="1"/>
  <c r="N24" i="95"/>
  <c r="N10" i="95" s="1"/>
  <c r="J24" i="95"/>
  <c r="J10" i="95" s="1"/>
  <c r="M24" i="95"/>
  <c r="M10" i="95" s="1"/>
  <c r="I24" i="95"/>
  <c r="I10" i="95" s="1"/>
  <c r="L24" i="95"/>
  <c r="L10" i="95" s="1"/>
  <c r="O24" i="95"/>
  <c r="O10" i="95" s="1"/>
  <c r="G24" i="95"/>
  <c r="H24" i="95"/>
  <c r="H10" i="95" s="1"/>
  <c r="P24" i="95"/>
  <c r="P10" i="95" s="1"/>
  <c r="K24" i="95"/>
  <c r="K10" i="95" s="1"/>
  <c r="M23" i="104"/>
  <c r="I23" i="104"/>
  <c r="P23" i="104"/>
  <c r="L23" i="104"/>
  <c r="H23" i="104"/>
  <c r="N23" i="104"/>
  <c r="O23" i="104"/>
  <c r="G23" i="104"/>
  <c r="J23" i="104"/>
  <c r="K23" i="104"/>
  <c r="M46" i="105"/>
  <c r="M11" i="105" s="1"/>
  <c r="G46" i="105"/>
  <c r="G47" i="105" s="1"/>
  <c r="N46" i="114"/>
  <c r="N11" i="114" s="1"/>
  <c r="K46" i="114"/>
  <c r="K11" i="114" s="1"/>
  <c r="P46" i="114"/>
  <c r="P11" i="114" s="1"/>
  <c r="P46" i="121"/>
  <c r="P11" i="121" s="1"/>
  <c r="N46" i="121"/>
  <c r="N11" i="121" s="1"/>
  <c r="I46" i="106"/>
  <c r="I11" i="106" s="1"/>
  <c r="G46" i="106"/>
  <c r="G47" i="106" s="1"/>
  <c r="L46" i="106"/>
  <c r="L11" i="106" s="1"/>
  <c r="L46" i="116"/>
  <c r="L11" i="116" s="1"/>
  <c r="I46" i="116"/>
  <c r="I11" i="116" s="1"/>
  <c r="G46" i="119"/>
  <c r="G47" i="119" s="1"/>
  <c r="L46" i="119"/>
  <c r="L11" i="119" s="1"/>
  <c r="K46" i="98"/>
  <c r="K11" i="98" s="1"/>
  <c r="N46" i="98"/>
  <c r="N11" i="98" s="1"/>
  <c r="P46" i="109"/>
  <c r="P11" i="109" s="1"/>
  <c r="L46" i="109"/>
  <c r="L11" i="109" s="1"/>
  <c r="K46" i="109"/>
  <c r="K11" i="109" s="1"/>
  <c r="I46" i="91"/>
  <c r="I11" i="91" s="1"/>
  <c r="J46" i="91"/>
  <c r="J11" i="91" s="1"/>
  <c r="O46" i="91"/>
  <c r="O11" i="91" s="1"/>
  <c r="O46" i="124"/>
  <c r="O11" i="124" s="1"/>
  <c r="M46" i="124"/>
  <c r="M11" i="124" s="1"/>
  <c r="H46" i="130"/>
  <c r="H47" i="130" s="1"/>
  <c r="O46" i="130"/>
  <c r="O11" i="130" s="1"/>
  <c r="P46" i="108"/>
  <c r="P11" i="108" s="1"/>
  <c r="M46" i="108"/>
  <c r="M11" i="108" s="1"/>
  <c r="H46" i="111"/>
  <c r="H47" i="111" s="1"/>
  <c r="J46" i="111"/>
  <c r="J11" i="111" s="1"/>
  <c r="L46" i="104"/>
  <c r="L11" i="104" s="1"/>
  <c r="H46" i="129"/>
  <c r="H47" i="129" s="1"/>
  <c r="G46" i="129"/>
  <c r="G47" i="129" s="1"/>
  <c r="I46" i="129"/>
  <c r="I11" i="129" s="1"/>
  <c r="N46" i="50"/>
  <c r="N11" i="50" s="1"/>
  <c r="M46" i="50"/>
  <c r="M11" i="50" s="1"/>
  <c r="P46" i="50"/>
  <c r="P11" i="50" s="1"/>
  <c r="O24" i="117"/>
  <c r="O10" i="117" s="1"/>
  <c r="K24" i="117"/>
  <c r="K10" i="117" s="1"/>
  <c r="G24" i="117"/>
  <c r="N24" i="117"/>
  <c r="N10" i="117" s="1"/>
  <c r="J24" i="117"/>
  <c r="I24" i="117"/>
  <c r="I10" i="117" s="1"/>
  <c r="L24" i="117"/>
  <c r="L10" i="117" s="1"/>
  <c r="M24" i="117"/>
  <c r="M10" i="117" s="1"/>
  <c r="P24" i="117"/>
  <c r="P10" i="117" s="1"/>
  <c r="H24" i="117"/>
  <c r="H10" i="117" s="1"/>
  <c r="J46" i="110"/>
  <c r="J11" i="110" s="1"/>
  <c r="H46" i="110"/>
  <c r="H47" i="110" s="1"/>
  <c r="J46" i="113"/>
  <c r="J11" i="113" s="1"/>
  <c r="H46" i="113"/>
  <c r="H47" i="113" s="1"/>
  <c r="K46" i="113"/>
  <c r="K11" i="113" s="1"/>
  <c r="K46" i="97"/>
  <c r="K11" i="97" s="1"/>
  <c r="I46" i="97"/>
  <c r="I11" i="97" s="1"/>
  <c r="P46" i="97"/>
  <c r="P11" i="97" s="1"/>
  <c r="I46" i="126"/>
  <c r="I11" i="126" s="1"/>
  <c r="P46" i="126"/>
  <c r="P11" i="126" s="1"/>
  <c r="J46" i="126"/>
  <c r="J11" i="126" s="1"/>
  <c r="K46" i="115"/>
  <c r="K11" i="115" s="1"/>
  <c r="H46" i="115"/>
  <c r="H47" i="115" s="1"/>
  <c r="M46" i="115"/>
  <c r="M11" i="115" s="1"/>
  <c r="J46" i="94"/>
  <c r="J11" i="94" s="1"/>
  <c r="G46" i="94"/>
  <c r="G47" i="94" s="1"/>
  <c r="K46" i="107"/>
  <c r="K11" i="107" s="1"/>
  <c r="O46" i="107"/>
  <c r="O11" i="107" s="1"/>
  <c r="I46" i="107"/>
  <c r="I11" i="107" s="1"/>
  <c r="G46" i="120"/>
  <c r="G47" i="120" s="1"/>
  <c r="P46" i="120"/>
  <c r="P11" i="120" s="1"/>
  <c r="N46" i="120"/>
  <c r="N11" i="120" s="1"/>
  <c r="H46" i="102"/>
  <c r="H11" i="102" s="1"/>
  <c r="K46" i="102"/>
  <c r="K11" i="102" s="1"/>
  <c r="I46" i="92"/>
  <c r="I11" i="92" s="1"/>
  <c r="H46" i="92"/>
  <c r="H11" i="92" s="1"/>
  <c r="I26" i="116"/>
  <c r="I27" i="116" s="1"/>
  <c r="G26" i="119" l="1"/>
  <c r="G27" i="119" s="1"/>
  <c r="N26" i="107"/>
  <c r="N27" i="107" s="1"/>
  <c r="H26" i="129"/>
  <c r="H27" i="129" s="1"/>
  <c r="O26" i="113"/>
  <c r="O27" i="113" s="1"/>
  <c r="J47" i="99"/>
  <c r="L47" i="102"/>
  <c r="I47" i="118"/>
  <c r="K47" i="119"/>
  <c r="K47" i="95"/>
  <c r="N47" i="126"/>
  <c r="I47" i="91"/>
  <c r="N47" i="97"/>
  <c r="I47" i="127"/>
  <c r="M47" i="124"/>
  <c r="I47" i="98"/>
  <c r="K47" i="127"/>
  <c r="M47" i="50"/>
  <c r="K47" i="93"/>
  <c r="I47" i="122"/>
  <c r="O47" i="91"/>
  <c r="P47" i="94"/>
  <c r="H47" i="97"/>
  <c r="H47" i="100"/>
  <c r="O47" i="117"/>
  <c r="O47" i="119"/>
  <c r="P47" i="123"/>
  <c r="I47" i="126"/>
  <c r="H47" i="91"/>
  <c r="O47" i="95"/>
  <c r="K47" i="97"/>
  <c r="N47" i="100"/>
  <c r="K47" i="117"/>
  <c r="I47" i="120"/>
  <c r="I47" i="123"/>
  <c r="P47" i="126"/>
  <c r="P47" i="120"/>
  <c r="K47" i="92"/>
  <c r="L47" i="95"/>
  <c r="O47" i="98"/>
  <c r="O47" i="101"/>
  <c r="O47" i="120"/>
  <c r="M47" i="125"/>
  <c r="I47" i="92"/>
  <c r="H47" i="95"/>
  <c r="P47" i="98"/>
  <c r="I47" i="101"/>
  <c r="P47" i="118"/>
  <c r="L47" i="121"/>
  <c r="J47" i="125"/>
  <c r="P47" i="128"/>
  <c r="L47" i="100"/>
  <c r="P47" i="117"/>
  <c r="J47" i="50"/>
  <c r="N47" i="93"/>
  <c r="O47" i="96"/>
  <c r="H47" i="99"/>
  <c r="O47" i="102"/>
  <c r="K47" i="118"/>
  <c r="M47" i="121"/>
  <c r="L47" i="126"/>
  <c r="M47" i="129"/>
  <c r="K47" i="50"/>
  <c r="M47" i="93"/>
  <c r="H47" i="96"/>
  <c r="O47" i="99"/>
  <c r="J47" i="102"/>
  <c r="M47" i="118"/>
  <c r="K47" i="122"/>
  <c r="M47" i="126"/>
  <c r="M47" i="130"/>
  <c r="O47" i="123"/>
  <c r="O47" i="124"/>
  <c r="M47" i="92"/>
  <c r="H47" i="93"/>
  <c r="N47" i="94"/>
  <c r="M47" i="96"/>
  <c r="N47" i="96"/>
  <c r="L47" i="97"/>
  <c r="M47" i="98"/>
  <c r="I47" i="99"/>
  <c r="P47" i="101"/>
  <c r="K47" i="102"/>
  <c r="N47" i="117"/>
  <c r="I47" i="119"/>
  <c r="N47" i="120"/>
  <c r="L47" i="122"/>
  <c r="K47" i="124"/>
  <c r="N47" i="125"/>
  <c r="M47" i="127"/>
  <c r="N47" i="128"/>
  <c r="I47" i="129"/>
  <c r="I47" i="130"/>
  <c r="J47" i="93"/>
  <c r="H47" i="94"/>
  <c r="J47" i="95"/>
  <c r="P47" i="97"/>
  <c r="O47" i="100"/>
  <c r="L47" i="101"/>
  <c r="N47" i="102"/>
  <c r="J47" i="117"/>
  <c r="O47" i="121"/>
  <c r="N47" i="122"/>
  <c r="N47" i="123"/>
  <c r="J47" i="124"/>
  <c r="L47" i="127"/>
  <c r="J47" i="128"/>
  <c r="K47" i="129"/>
  <c r="J47" i="130"/>
  <c r="L47" i="50"/>
  <c r="P47" i="50"/>
  <c r="P47" i="91"/>
  <c r="O47" i="92"/>
  <c r="P47" i="93"/>
  <c r="O47" i="94"/>
  <c r="M47" i="95"/>
  <c r="I47" i="96"/>
  <c r="I47" i="97"/>
  <c r="L47" i="98"/>
  <c r="K47" i="98"/>
  <c r="N47" i="99"/>
  <c r="J47" i="100"/>
  <c r="H47" i="101"/>
  <c r="M47" i="102"/>
  <c r="M47" i="117"/>
  <c r="O47" i="118"/>
  <c r="P47" i="119"/>
  <c r="M47" i="120"/>
  <c r="I47" i="121"/>
  <c r="J47" i="122"/>
  <c r="K47" i="123"/>
  <c r="I47" i="124"/>
  <c r="K47" i="125"/>
  <c r="K47" i="126"/>
  <c r="J47" i="127"/>
  <c r="L47" i="128"/>
  <c r="O47" i="129"/>
  <c r="N47" i="130"/>
  <c r="O47" i="50"/>
  <c r="N47" i="91"/>
  <c r="L47" i="91"/>
  <c r="J47" i="92"/>
  <c r="I47" i="94"/>
  <c r="P47" i="95"/>
  <c r="J47" i="96"/>
  <c r="H47" i="98"/>
  <c r="L47" i="99"/>
  <c r="I47" i="100"/>
  <c r="J47" i="101"/>
  <c r="N47" i="118"/>
  <c r="N47" i="119"/>
  <c r="L47" i="120"/>
  <c r="K47" i="121"/>
  <c r="O47" i="122"/>
  <c r="J47" i="123"/>
  <c r="O47" i="125"/>
  <c r="O47" i="128"/>
  <c r="J47" i="129"/>
  <c r="O47" i="130"/>
  <c r="N47" i="50"/>
  <c r="K47" i="91"/>
  <c r="L47" i="92"/>
  <c r="P47" i="92"/>
  <c r="I47" i="93"/>
  <c r="J47" i="94"/>
  <c r="I47" i="95"/>
  <c r="P47" i="96"/>
  <c r="J47" i="97"/>
  <c r="N47" i="98"/>
  <c r="P47" i="99"/>
  <c r="P47" i="100"/>
  <c r="K47" i="100"/>
  <c r="N47" i="101"/>
  <c r="P47" i="102"/>
  <c r="I47" i="117"/>
  <c r="L47" i="118"/>
  <c r="J47" i="119"/>
  <c r="J47" i="120"/>
  <c r="J47" i="121"/>
  <c r="M47" i="122"/>
  <c r="L47" i="123"/>
  <c r="N47" i="124"/>
  <c r="I47" i="125"/>
  <c r="J47" i="126"/>
  <c r="N47" i="127"/>
  <c r="K47" i="128"/>
  <c r="N47" i="129"/>
  <c r="L47" i="130"/>
  <c r="O47" i="127"/>
  <c r="I47" i="128"/>
  <c r="P47" i="129"/>
  <c r="P47" i="130"/>
  <c r="H47" i="50"/>
  <c r="J47" i="91"/>
  <c r="H47" i="92"/>
  <c r="L47" i="93"/>
  <c r="K47" i="94"/>
  <c r="L47" i="96"/>
  <c r="M47" i="97"/>
  <c r="K47" i="99"/>
  <c r="K47" i="101"/>
  <c r="M47" i="119"/>
  <c r="N47" i="121"/>
  <c r="P47" i="124"/>
  <c r="P47" i="125"/>
  <c r="I47" i="50"/>
  <c r="M47" i="91"/>
  <c r="N47" i="92"/>
  <c r="O47" i="93"/>
  <c r="M47" i="94"/>
  <c r="L47" i="94"/>
  <c r="N47" i="95"/>
  <c r="K47" i="96"/>
  <c r="O47" i="97"/>
  <c r="J47" i="98"/>
  <c r="M47" i="99"/>
  <c r="M47" i="100"/>
  <c r="M47" i="101"/>
  <c r="I47" i="102"/>
  <c r="H47" i="102"/>
  <c r="L47" i="117"/>
  <c r="J47" i="118"/>
  <c r="L47" i="119"/>
  <c r="K47" i="120"/>
  <c r="P47" i="121"/>
  <c r="P47" i="122"/>
  <c r="M47" i="123"/>
  <c r="L47" i="124"/>
  <c r="L47" i="125"/>
  <c r="O47" i="126"/>
  <c r="P47" i="127"/>
  <c r="M47" i="128"/>
  <c r="L47" i="129"/>
  <c r="K47" i="130"/>
  <c r="O47" i="104"/>
  <c r="J47" i="114"/>
  <c r="K47" i="108"/>
  <c r="O47" i="111"/>
  <c r="J47" i="116"/>
  <c r="J47" i="105"/>
  <c r="M47" i="109"/>
  <c r="K47" i="114"/>
  <c r="N47" i="105"/>
  <c r="I47" i="109"/>
  <c r="L47" i="114"/>
  <c r="K47" i="106"/>
  <c r="M47" i="110"/>
  <c r="K47" i="103"/>
  <c r="J47" i="106"/>
  <c r="N47" i="110"/>
  <c r="M47" i="115"/>
  <c r="I47" i="103"/>
  <c r="N47" i="108"/>
  <c r="J47" i="111"/>
  <c r="N47" i="115"/>
  <c r="P47" i="104"/>
  <c r="M47" i="108"/>
  <c r="N47" i="113"/>
  <c r="L47" i="116"/>
  <c r="L47" i="105"/>
  <c r="O47" i="109"/>
  <c r="K47" i="113"/>
  <c r="I47" i="116"/>
  <c r="P47" i="103"/>
  <c r="N47" i="104"/>
  <c r="P47" i="105"/>
  <c r="I47" i="106"/>
  <c r="O47" i="107"/>
  <c r="O47" i="108"/>
  <c r="K47" i="109"/>
  <c r="I47" i="110"/>
  <c r="M47" i="111"/>
  <c r="M47" i="112"/>
  <c r="M47" i="113"/>
  <c r="P47" i="114"/>
  <c r="K47" i="115"/>
  <c r="P47" i="116"/>
  <c r="K47" i="112"/>
  <c r="I47" i="107"/>
  <c r="M47" i="103"/>
  <c r="I47" i="104"/>
  <c r="P47" i="106"/>
  <c r="P47" i="107"/>
  <c r="P47" i="110"/>
  <c r="K47" i="111"/>
  <c r="I47" i="112"/>
  <c r="O47" i="113"/>
  <c r="O47" i="103"/>
  <c r="K47" i="104"/>
  <c r="K47" i="105"/>
  <c r="N47" i="106"/>
  <c r="K47" i="107"/>
  <c r="P47" i="108"/>
  <c r="N47" i="109"/>
  <c r="J47" i="110"/>
  <c r="P47" i="111"/>
  <c r="P47" i="112"/>
  <c r="I47" i="113"/>
  <c r="N47" i="114"/>
  <c r="L47" i="115"/>
  <c r="M47" i="116"/>
  <c r="P47" i="115"/>
  <c r="L47" i="107"/>
  <c r="N47" i="112"/>
  <c r="N47" i="103"/>
  <c r="M47" i="104"/>
  <c r="O47" i="105"/>
  <c r="O47" i="106"/>
  <c r="J47" i="107"/>
  <c r="I47" i="108"/>
  <c r="P47" i="109"/>
  <c r="L47" i="110"/>
  <c r="I47" i="111"/>
  <c r="L47" i="112"/>
  <c r="P47" i="113"/>
  <c r="O47" i="114"/>
  <c r="J47" i="115"/>
  <c r="N47" i="116"/>
  <c r="J47" i="103"/>
  <c r="L47" i="104"/>
  <c r="M47" i="105"/>
  <c r="L47" i="106"/>
  <c r="N47" i="107"/>
  <c r="J47" i="108"/>
  <c r="L47" i="109"/>
  <c r="O47" i="110"/>
  <c r="N47" i="111"/>
  <c r="O47" i="112"/>
  <c r="L47" i="113"/>
  <c r="M47" i="114"/>
  <c r="I47" i="115"/>
  <c r="O47" i="116"/>
  <c r="L47" i="103"/>
  <c r="J47" i="104"/>
  <c r="I47" i="105"/>
  <c r="M47" i="106"/>
  <c r="M47" i="107"/>
  <c r="L47" i="108"/>
  <c r="J47" i="109"/>
  <c r="K47" i="110"/>
  <c r="L47" i="111"/>
  <c r="J47" i="112"/>
  <c r="J47" i="113"/>
  <c r="I47" i="114"/>
  <c r="O47" i="115"/>
  <c r="K47" i="116"/>
  <c r="P26" i="130"/>
  <c r="P27" i="130" s="1"/>
  <c r="P10" i="130"/>
  <c r="G11" i="130"/>
  <c r="H11" i="130"/>
  <c r="J26" i="130"/>
  <c r="J27" i="130" s="1"/>
  <c r="J10" i="130"/>
  <c r="G26" i="129"/>
  <c r="G27" i="129" s="1"/>
  <c r="G11" i="129"/>
  <c r="P26" i="129"/>
  <c r="P27" i="129" s="1"/>
  <c r="P10" i="129"/>
  <c r="H11" i="128"/>
  <c r="H11" i="129"/>
  <c r="G10" i="128"/>
  <c r="G11" i="128"/>
  <c r="G11" i="127"/>
  <c r="J26" i="127"/>
  <c r="J27" i="127" s="1"/>
  <c r="J10" i="127"/>
  <c r="H11" i="127"/>
  <c r="G11" i="126"/>
  <c r="J26" i="126"/>
  <c r="J27" i="126" s="1"/>
  <c r="J10" i="126"/>
  <c r="G10" i="126"/>
  <c r="H11" i="126"/>
  <c r="G11" i="125"/>
  <c r="L26" i="125"/>
  <c r="L27" i="125" s="1"/>
  <c r="L10" i="125"/>
  <c r="H11" i="125"/>
  <c r="K26" i="124"/>
  <c r="K27" i="124" s="1"/>
  <c r="K10" i="124"/>
  <c r="H11" i="124"/>
  <c r="G11" i="124"/>
  <c r="G11" i="123"/>
  <c r="H11" i="122"/>
  <c r="H11" i="123"/>
  <c r="G11" i="122"/>
  <c r="K26" i="122"/>
  <c r="K27" i="122" s="1"/>
  <c r="K10" i="122"/>
  <c r="J26" i="121"/>
  <c r="J27" i="121" s="1"/>
  <c r="J10" i="121"/>
  <c r="H11" i="121"/>
  <c r="G11" i="121"/>
  <c r="H11" i="120"/>
  <c r="L26" i="120"/>
  <c r="L27" i="120" s="1"/>
  <c r="L10" i="120"/>
  <c r="M26" i="120"/>
  <c r="M27" i="120" s="1"/>
  <c r="M10" i="120"/>
  <c r="G11" i="120"/>
  <c r="G11" i="119"/>
  <c r="O26" i="119"/>
  <c r="O27" i="119" s="1"/>
  <c r="O10" i="119"/>
  <c r="J26" i="119"/>
  <c r="J27" i="119" s="1"/>
  <c r="J10" i="119"/>
  <c r="H11" i="119"/>
  <c r="H11" i="118"/>
  <c r="G11" i="117"/>
  <c r="G10" i="118"/>
  <c r="G11" i="118"/>
  <c r="H11" i="117"/>
  <c r="J26" i="117"/>
  <c r="J27" i="117" s="1"/>
  <c r="J10" i="117"/>
  <c r="G11" i="115"/>
  <c r="H11" i="116"/>
  <c r="G11" i="116"/>
  <c r="O26" i="115"/>
  <c r="O27" i="115" s="1"/>
  <c r="O10" i="115"/>
  <c r="H11" i="115"/>
  <c r="H11" i="114"/>
  <c r="O26" i="114"/>
  <c r="O27" i="114" s="1"/>
  <c r="O10" i="114"/>
  <c r="G11" i="114"/>
  <c r="G26" i="113"/>
  <c r="G27" i="113" s="1"/>
  <c r="H11" i="113"/>
  <c r="G11" i="112"/>
  <c r="J26" i="113"/>
  <c r="J27" i="113" s="1"/>
  <c r="J10" i="113"/>
  <c r="G11" i="113"/>
  <c r="I26" i="112"/>
  <c r="I27" i="112" s="1"/>
  <c r="I10" i="112"/>
  <c r="H11" i="112"/>
  <c r="P26" i="111"/>
  <c r="P27" i="111" s="1"/>
  <c r="P10" i="111"/>
  <c r="H11" i="108"/>
  <c r="G11" i="109"/>
  <c r="H11" i="111"/>
  <c r="G11" i="111"/>
  <c r="P26" i="110"/>
  <c r="P27" i="110" s="1"/>
  <c r="P10" i="110"/>
  <c r="H11" i="110"/>
  <c r="G11" i="110"/>
  <c r="H11" i="109"/>
  <c r="K26" i="109"/>
  <c r="K27" i="109" s="1"/>
  <c r="K10" i="109"/>
  <c r="M26" i="109"/>
  <c r="M27" i="109" s="1"/>
  <c r="M10" i="109"/>
  <c r="G26" i="109"/>
  <c r="G27" i="109" s="1"/>
  <c r="G11" i="107"/>
  <c r="L26" i="108"/>
  <c r="L27" i="108" s="1"/>
  <c r="L10" i="108"/>
  <c r="G11" i="108"/>
  <c r="O26" i="107"/>
  <c r="O27" i="107" s="1"/>
  <c r="O10" i="107"/>
  <c r="H11" i="107"/>
  <c r="G10" i="106"/>
  <c r="H11" i="106"/>
  <c r="G11" i="106"/>
  <c r="M26" i="106"/>
  <c r="M27" i="106" s="1"/>
  <c r="M10" i="106"/>
  <c r="H11" i="105"/>
  <c r="G11" i="105"/>
  <c r="H11" i="103"/>
  <c r="G11" i="104"/>
  <c r="H11" i="104"/>
  <c r="G11" i="103"/>
  <c r="G11" i="102"/>
  <c r="G11" i="101"/>
  <c r="G11" i="100"/>
  <c r="G11" i="98"/>
  <c r="G26" i="99"/>
  <c r="G27" i="99" s="1"/>
  <c r="G11" i="99"/>
  <c r="G11" i="97"/>
  <c r="G11" i="96"/>
  <c r="G11" i="95"/>
  <c r="L26" i="126"/>
  <c r="L27" i="126" s="1"/>
  <c r="G11" i="93"/>
  <c r="G11" i="94"/>
  <c r="G11" i="50"/>
  <c r="G11" i="92"/>
  <c r="G11" i="91"/>
  <c r="N26" i="103"/>
  <c r="N27" i="103" s="1"/>
  <c r="K26" i="103"/>
  <c r="K27" i="103" s="1"/>
  <c r="P26" i="100"/>
  <c r="P27" i="100" s="1"/>
  <c r="J26" i="99"/>
  <c r="J27" i="99" s="1"/>
  <c r="K26" i="99"/>
  <c r="K27" i="99" s="1"/>
  <c r="I26" i="98"/>
  <c r="I27" i="98" s="1"/>
  <c r="G26" i="97"/>
  <c r="M26" i="96"/>
  <c r="M27" i="96" s="1"/>
  <c r="H26" i="94"/>
  <c r="H27" i="94" s="1"/>
  <c r="N26" i="92"/>
  <c r="N27" i="92" s="1"/>
  <c r="J26" i="92"/>
  <c r="J27" i="92" s="1"/>
  <c r="I26" i="91"/>
  <c r="I27" i="91" s="1"/>
  <c r="O26" i="91"/>
  <c r="O27" i="91" s="1"/>
  <c r="H26" i="91"/>
  <c r="H27" i="91" s="1"/>
  <c r="K26" i="91"/>
  <c r="K27" i="91" s="1"/>
  <c r="N26" i="50"/>
  <c r="N27" i="50" s="1"/>
  <c r="M26" i="92"/>
  <c r="M27" i="92" s="1"/>
  <c r="I26" i="122"/>
  <c r="I27" i="122" s="1"/>
  <c r="P26" i="126"/>
  <c r="P27" i="126" s="1"/>
  <c r="H26" i="92"/>
  <c r="H27" i="92" s="1"/>
  <c r="O26" i="106"/>
  <c r="O27" i="106" s="1"/>
  <c r="G26" i="111"/>
  <c r="G27" i="111" s="1"/>
  <c r="J26" i="116"/>
  <c r="J27" i="116" s="1"/>
  <c r="O26" i="123"/>
  <c r="O27" i="123" s="1"/>
  <c r="J26" i="111"/>
  <c r="J27" i="111" s="1"/>
  <c r="P26" i="113"/>
  <c r="P27" i="113" s="1"/>
  <c r="M26" i="124"/>
  <c r="M27" i="124" s="1"/>
  <c r="K26" i="110"/>
  <c r="K27" i="110" s="1"/>
  <c r="O26" i="103"/>
  <c r="O27" i="103" s="1"/>
  <c r="J26" i="129"/>
  <c r="J27" i="129" s="1"/>
  <c r="H26" i="122"/>
  <c r="H27" i="122" s="1"/>
  <c r="O26" i="125"/>
  <c r="O27" i="125" s="1"/>
  <c r="M26" i="97"/>
  <c r="M27" i="97" s="1"/>
  <c r="H26" i="111"/>
  <c r="H27" i="111" s="1"/>
  <c r="J26" i="124"/>
  <c r="J27" i="124" s="1"/>
  <c r="K26" i="106"/>
  <c r="K27" i="106" s="1"/>
  <c r="N26" i="111"/>
  <c r="N27" i="111" s="1"/>
  <c r="K26" i="112"/>
  <c r="K27" i="112" s="1"/>
  <c r="L26" i="50"/>
  <c r="L27" i="50" s="1"/>
  <c r="O26" i="116"/>
  <c r="O27" i="116" s="1"/>
  <c r="J26" i="122"/>
  <c r="J27" i="122" s="1"/>
  <c r="M26" i="125"/>
  <c r="M27" i="125" s="1"/>
  <c r="H26" i="103"/>
  <c r="H27" i="103" s="1"/>
  <c r="L26" i="129"/>
  <c r="L27" i="129" s="1"/>
  <c r="P26" i="116"/>
  <c r="P27" i="116" s="1"/>
  <c r="O26" i="128"/>
  <c r="O27" i="128" s="1"/>
  <c r="I26" i="106"/>
  <c r="I27" i="106" s="1"/>
  <c r="G26" i="110"/>
  <c r="G27" i="110" s="1"/>
  <c r="H26" i="126"/>
  <c r="H27" i="126" s="1"/>
  <c r="L26" i="123"/>
  <c r="L27" i="123" s="1"/>
  <c r="H26" i="97"/>
  <c r="H27" i="97" s="1"/>
  <c r="H26" i="106"/>
  <c r="H27" i="106" s="1"/>
  <c r="P26" i="106"/>
  <c r="P27" i="106" s="1"/>
  <c r="K26" i="97"/>
  <c r="K27" i="97" s="1"/>
  <c r="G26" i="127"/>
  <c r="G27" i="127" s="1"/>
  <c r="N26" i="122"/>
  <c r="N27" i="122" s="1"/>
  <c r="O26" i="110"/>
  <c r="O27" i="110" s="1"/>
  <c r="H26" i="108"/>
  <c r="H27" i="108" s="1"/>
  <c r="P26" i="118"/>
  <c r="P27" i="118" s="1"/>
  <c r="K26" i="120"/>
  <c r="K27" i="120" s="1"/>
  <c r="N26" i="112"/>
  <c r="N27" i="112" s="1"/>
  <c r="H26" i="115"/>
  <c r="H27" i="115" s="1"/>
  <c r="M26" i="99"/>
  <c r="M27" i="99" s="1"/>
  <c r="P26" i="99"/>
  <c r="P27" i="99" s="1"/>
  <c r="L26" i="130"/>
  <c r="L27" i="130" s="1"/>
  <c r="M26" i="130"/>
  <c r="M27" i="130" s="1"/>
  <c r="G26" i="115"/>
  <c r="G27" i="115" s="1"/>
  <c r="L26" i="119"/>
  <c r="L27" i="119" s="1"/>
  <c r="M26" i="115"/>
  <c r="M27" i="115" s="1"/>
  <c r="I26" i="127"/>
  <c r="I27" i="127" s="1"/>
  <c r="I26" i="111"/>
  <c r="I27" i="111" s="1"/>
  <c r="N26" i="115"/>
  <c r="N27" i="115" s="1"/>
  <c r="K26" i="108"/>
  <c r="K27" i="108" s="1"/>
  <c r="P26" i="123"/>
  <c r="P27" i="123" s="1"/>
  <c r="I26" i="110"/>
  <c r="I27" i="110" s="1"/>
  <c r="M26" i="123"/>
  <c r="M27" i="123" s="1"/>
  <c r="O26" i="101"/>
  <c r="O27" i="101" s="1"/>
  <c r="L26" i="103"/>
  <c r="L27" i="103" s="1"/>
  <c r="H26" i="124"/>
  <c r="H27" i="124" s="1"/>
  <c r="H26" i="123"/>
  <c r="H27" i="123" s="1"/>
  <c r="M26" i="103"/>
  <c r="M27" i="103" s="1"/>
  <c r="L26" i="122"/>
  <c r="L27" i="122" s="1"/>
  <c r="G26" i="122"/>
  <c r="G27" i="122" s="1"/>
  <c r="N26" i="106"/>
  <c r="N27" i="106" s="1"/>
  <c r="P26" i="125"/>
  <c r="P27" i="125" s="1"/>
  <c r="N26" i="113"/>
  <c r="N27" i="113" s="1"/>
  <c r="I26" i="97"/>
  <c r="I27" i="97" s="1"/>
  <c r="J26" i="123"/>
  <c r="J27" i="123" s="1"/>
  <c r="G26" i="103"/>
  <c r="G27" i="103" s="1"/>
  <c r="M26" i="122"/>
  <c r="M27" i="122" s="1"/>
  <c r="L26" i="113"/>
  <c r="L27" i="113" s="1"/>
  <c r="H26" i="113"/>
  <c r="H27" i="113" s="1"/>
  <c r="N26" i="125"/>
  <c r="N27" i="125" s="1"/>
  <c r="H26" i="125"/>
  <c r="H27" i="125" s="1"/>
  <c r="L26" i="111"/>
  <c r="L27" i="111" s="1"/>
  <c r="J26" i="125"/>
  <c r="J27" i="125" s="1"/>
  <c r="K26" i="129"/>
  <c r="K27" i="129" s="1"/>
  <c r="N26" i="97"/>
  <c r="N27" i="97" s="1"/>
  <c r="N26" i="123"/>
  <c r="N27" i="123" s="1"/>
  <c r="N26" i="124"/>
  <c r="N27" i="124" s="1"/>
  <c r="K26" i="101"/>
  <c r="K27" i="101" s="1"/>
  <c r="K26" i="111"/>
  <c r="K27" i="111" s="1"/>
  <c r="O26" i="124"/>
  <c r="O27" i="124" s="1"/>
  <c r="P26" i="122"/>
  <c r="P27" i="122" s="1"/>
  <c r="G26" i="124"/>
  <c r="G27" i="124" s="1"/>
  <c r="O26" i="97"/>
  <c r="O27" i="97" s="1"/>
  <c r="L26" i="97"/>
  <c r="L27" i="97" s="1"/>
  <c r="G26" i="123"/>
  <c r="G27" i="123" s="1"/>
  <c r="I26" i="123"/>
  <c r="I27" i="123" s="1"/>
  <c r="M26" i="113"/>
  <c r="M27" i="113" s="1"/>
  <c r="N26" i="129"/>
  <c r="N27" i="129" s="1"/>
  <c r="I26" i="113"/>
  <c r="I27" i="113" s="1"/>
  <c r="J26" i="97"/>
  <c r="J27" i="97" s="1"/>
  <c r="K26" i="125"/>
  <c r="K27" i="125" s="1"/>
  <c r="J26" i="103"/>
  <c r="J27" i="103" s="1"/>
  <c r="O26" i="111"/>
  <c r="O27" i="111" s="1"/>
  <c r="I26" i="124"/>
  <c r="I27" i="124" s="1"/>
  <c r="L26" i="124"/>
  <c r="L27" i="124" s="1"/>
  <c r="I26" i="103"/>
  <c r="I27" i="103" s="1"/>
  <c r="J26" i="106"/>
  <c r="J27" i="106" s="1"/>
  <c r="G26" i="125"/>
  <c r="G27" i="125" s="1"/>
  <c r="M26" i="117"/>
  <c r="M27" i="117" s="1"/>
  <c r="N26" i="109"/>
  <c r="N27" i="109" s="1"/>
  <c r="P26" i="98"/>
  <c r="P27" i="98" s="1"/>
  <c r="M26" i="126"/>
  <c r="M27" i="126" s="1"/>
  <c r="P26" i="117"/>
  <c r="P27" i="117" s="1"/>
  <c r="J26" i="50"/>
  <c r="J27" i="50" s="1"/>
  <c r="L26" i="92"/>
  <c r="L27" i="92" s="1"/>
  <c r="M26" i="95"/>
  <c r="M27" i="95" s="1"/>
  <c r="G26" i="121"/>
  <c r="G27" i="121" s="1"/>
  <c r="H26" i="121"/>
  <c r="H27" i="121" s="1"/>
  <c r="P26" i="92"/>
  <c r="P27" i="92" s="1"/>
  <c r="L26" i="112"/>
  <c r="L27" i="112" s="1"/>
  <c r="N26" i="117"/>
  <c r="N27" i="117" s="1"/>
  <c r="O26" i="118"/>
  <c r="O27" i="118" s="1"/>
  <c r="J26" i="107"/>
  <c r="J27" i="107" s="1"/>
  <c r="N26" i="110"/>
  <c r="N27" i="110" s="1"/>
  <c r="P26" i="107"/>
  <c r="P27" i="107" s="1"/>
  <c r="O26" i="99"/>
  <c r="O27" i="99" s="1"/>
  <c r="O26" i="117"/>
  <c r="O27" i="117" s="1"/>
  <c r="I26" i="95"/>
  <c r="I27" i="95" s="1"/>
  <c r="K26" i="118"/>
  <c r="K27" i="118" s="1"/>
  <c r="M26" i="112"/>
  <c r="M27" i="112" s="1"/>
  <c r="N26" i="99"/>
  <c r="N27" i="99" s="1"/>
  <c r="L26" i="117"/>
  <c r="L27" i="117" s="1"/>
  <c r="N26" i="121"/>
  <c r="N27" i="121" s="1"/>
  <c r="H26" i="118"/>
  <c r="H27" i="118" s="1"/>
  <c r="N26" i="91"/>
  <c r="N27" i="91" s="1"/>
  <c r="I26" i="128"/>
  <c r="I27" i="128" s="1"/>
  <c r="I26" i="107"/>
  <c r="I27" i="107" s="1"/>
  <c r="J26" i="94"/>
  <c r="J27" i="94" s="1"/>
  <c r="I26" i="100"/>
  <c r="I27" i="100" s="1"/>
  <c r="I26" i="109"/>
  <c r="I27" i="109" s="1"/>
  <c r="L26" i="116"/>
  <c r="L27" i="116" s="1"/>
  <c r="G26" i="94"/>
  <c r="G27" i="94" s="1"/>
  <c r="K26" i="128"/>
  <c r="K27" i="128" s="1"/>
  <c r="N26" i="118"/>
  <c r="N27" i="118" s="1"/>
  <c r="H26" i="117"/>
  <c r="H27" i="117" s="1"/>
  <c r="P26" i="95"/>
  <c r="P27" i="95" s="1"/>
  <c r="P26" i="120"/>
  <c r="P27" i="120" s="1"/>
  <c r="J26" i="128"/>
  <c r="J27" i="128" s="1"/>
  <c r="N26" i="120"/>
  <c r="N27" i="120" s="1"/>
  <c r="N26" i="96"/>
  <c r="N27" i="96" s="1"/>
  <c r="P26" i="50"/>
  <c r="P27" i="50" s="1"/>
  <c r="K26" i="107"/>
  <c r="K27" i="107" s="1"/>
  <c r="I26" i="101"/>
  <c r="I27" i="101" s="1"/>
  <c r="M26" i="91"/>
  <c r="M27" i="91" s="1"/>
  <c r="O26" i="108"/>
  <c r="O27" i="108" s="1"/>
  <c r="O26" i="50"/>
  <c r="O27" i="50" s="1"/>
  <c r="M26" i="116"/>
  <c r="M27" i="116" s="1"/>
  <c r="K26" i="95"/>
  <c r="K27" i="95" s="1"/>
  <c r="M26" i="118"/>
  <c r="M27" i="118" s="1"/>
  <c r="J26" i="91"/>
  <c r="J27" i="91" s="1"/>
  <c r="L26" i="127"/>
  <c r="L27" i="127" s="1"/>
  <c r="H26" i="128"/>
  <c r="H27" i="128" s="1"/>
  <c r="J26" i="112"/>
  <c r="J27" i="112" s="1"/>
  <c r="G26" i="107"/>
  <c r="G27" i="107" s="1"/>
  <c r="I26" i="108"/>
  <c r="I27" i="108" s="1"/>
  <c r="G26" i="100"/>
  <c r="G27" i="100" s="1"/>
  <c r="K26" i="94"/>
  <c r="K27" i="94" s="1"/>
  <c r="L26" i="109"/>
  <c r="L27" i="109" s="1"/>
  <c r="K26" i="92"/>
  <c r="K27" i="92" s="1"/>
  <c r="K26" i="114"/>
  <c r="K27" i="114" s="1"/>
  <c r="J26" i="118"/>
  <c r="J27" i="118" s="1"/>
  <c r="H26" i="127"/>
  <c r="H27" i="127" s="1"/>
  <c r="G26" i="130"/>
  <c r="G27" i="130" s="1"/>
  <c r="P26" i="112"/>
  <c r="P27" i="112" s="1"/>
  <c r="H26" i="120"/>
  <c r="H27" i="120" s="1"/>
  <c r="P26" i="115"/>
  <c r="P27" i="115" s="1"/>
  <c r="M26" i="108"/>
  <c r="M27" i="108" s="1"/>
  <c r="J26" i="100"/>
  <c r="J27" i="100" s="1"/>
  <c r="N26" i="116"/>
  <c r="N27" i="116" s="1"/>
  <c r="P26" i="101"/>
  <c r="P27" i="101" s="1"/>
  <c r="P26" i="127"/>
  <c r="P27" i="127" s="1"/>
  <c r="I26" i="96"/>
  <c r="I27" i="96" s="1"/>
  <c r="J26" i="96"/>
  <c r="J27" i="96" s="1"/>
  <c r="I26" i="92"/>
  <c r="I27" i="92" s="1"/>
  <c r="G26" i="92"/>
  <c r="G27" i="92" s="1"/>
  <c r="J26" i="115"/>
  <c r="J27" i="115" s="1"/>
  <c r="G26" i="108"/>
  <c r="G27" i="108" s="1"/>
  <c r="P26" i="108"/>
  <c r="P27" i="108" s="1"/>
  <c r="N26" i="100"/>
  <c r="N27" i="100" s="1"/>
  <c r="K26" i="100"/>
  <c r="K27" i="100" s="1"/>
  <c r="I26" i="126"/>
  <c r="I27" i="126" s="1"/>
  <c r="I26" i="99"/>
  <c r="I27" i="99" s="1"/>
  <c r="H26" i="116"/>
  <c r="H27" i="116" s="1"/>
  <c r="P26" i="91"/>
  <c r="P27" i="91" s="1"/>
  <c r="G26" i="120"/>
  <c r="G27" i="120" s="1"/>
  <c r="H26" i="96"/>
  <c r="H27" i="96" s="1"/>
  <c r="K26" i="50"/>
  <c r="K27" i="50" s="1"/>
  <c r="J26" i="120"/>
  <c r="J27" i="120" s="1"/>
  <c r="H26" i="107"/>
  <c r="H27" i="107" s="1"/>
  <c r="I26" i="130"/>
  <c r="I27" i="130" s="1"/>
  <c r="O26" i="109"/>
  <c r="O27" i="109" s="1"/>
  <c r="K26" i="115"/>
  <c r="K27" i="115" s="1"/>
  <c r="H26" i="110"/>
  <c r="H27" i="110" s="1"/>
  <c r="I26" i="50"/>
  <c r="I27" i="50" s="1"/>
  <c r="J26" i="98"/>
  <c r="J27" i="98" s="1"/>
  <c r="N26" i="101"/>
  <c r="N27" i="101" s="1"/>
  <c r="O26" i="130"/>
  <c r="O27" i="130" s="1"/>
  <c r="L26" i="96"/>
  <c r="L27" i="96" s="1"/>
  <c r="L26" i="99"/>
  <c r="L27" i="99" s="1"/>
  <c r="H26" i="99"/>
  <c r="H27" i="99" s="1"/>
  <c r="P26" i="114"/>
  <c r="P27" i="114" s="1"/>
  <c r="L26" i="118"/>
  <c r="L27" i="118" s="1"/>
  <c r="G26" i="91"/>
  <c r="G27" i="91" s="1"/>
  <c r="O26" i="120"/>
  <c r="O27" i="120" s="1"/>
  <c r="H26" i="112"/>
  <c r="H27" i="112" s="1"/>
  <c r="H26" i="130"/>
  <c r="H27" i="130" s="1"/>
  <c r="G26" i="112"/>
  <c r="G27" i="112" s="1"/>
  <c r="J26" i="108"/>
  <c r="J27" i="108" s="1"/>
  <c r="N26" i="126"/>
  <c r="N27" i="126" s="1"/>
  <c r="H26" i="95"/>
  <c r="H27" i="95" s="1"/>
  <c r="L26" i="121"/>
  <c r="L27" i="121" s="1"/>
  <c r="K26" i="98"/>
  <c r="K27" i="98" s="1"/>
  <c r="P26" i="109"/>
  <c r="P27" i="109" s="1"/>
  <c r="J26" i="109"/>
  <c r="J27" i="109" s="1"/>
  <c r="L26" i="107"/>
  <c r="L27" i="107" s="1"/>
  <c r="H26" i="109"/>
  <c r="H27" i="109" s="1"/>
  <c r="J26" i="101"/>
  <c r="J27" i="101" s="1"/>
  <c r="N26" i="130"/>
  <c r="N27" i="130" s="1"/>
  <c r="M26" i="50"/>
  <c r="M27" i="50" s="1"/>
  <c r="I26" i="115"/>
  <c r="I27" i="115" s="1"/>
  <c r="M26" i="110"/>
  <c r="M27" i="110" s="1"/>
  <c r="J26" i="110"/>
  <c r="J27" i="110" s="1"/>
  <c r="O26" i="126"/>
  <c r="O27" i="126" s="1"/>
  <c r="G26" i="117"/>
  <c r="G27" i="117" s="1"/>
  <c r="O26" i="95"/>
  <c r="O27" i="95" s="1"/>
  <c r="J26" i="95"/>
  <c r="J27" i="95" s="1"/>
  <c r="M26" i="121"/>
  <c r="M27" i="121" s="1"/>
  <c r="O26" i="121"/>
  <c r="O27" i="121" s="1"/>
  <c r="M26" i="98"/>
  <c r="M27" i="98" s="1"/>
  <c r="G26" i="101"/>
  <c r="G27" i="101" s="1"/>
  <c r="M26" i="101"/>
  <c r="M27" i="101" s="1"/>
  <c r="L26" i="91"/>
  <c r="L27" i="91" s="1"/>
  <c r="G26" i="96"/>
  <c r="G27" i="96" s="1"/>
  <c r="M26" i="128"/>
  <c r="M27" i="128" s="1"/>
  <c r="N26" i="128"/>
  <c r="N27" i="128" s="1"/>
  <c r="N26" i="95"/>
  <c r="N27" i="95" s="1"/>
  <c r="P26" i="121"/>
  <c r="P27" i="121" s="1"/>
  <c r="H26" i="101"/>
  <c r="H27" i="101" s="1"/>
  <c r="P26" i="96"/>
  <c r="P27" i="96" s="1"/>
  <c r="G26" i="116"/>
  <c r="G27" i="116" s="1"/>
  <c r="K26" i="127"/>
  <c r="K27" i="127" s="1"/>
  <c r="O26" i="94"/>
  <c r="O27" i="94" s="1"/>
  <c r="P26" i="94"/>
  <c r="P27" i="94" s="1"/>
  <c r="L26" i="94"/>
  <c r="L27" i="94" s="1"/>
  <c r="H26" i="100"/>
  <c r="H27" i="100" s="1"/>
  <c r="J26" i="114"/>
  <c r="J27" i="114" s="1"/>
  <c r="I26" i="114"/>
  <c r="I27" i="114" s="1"/>
  <c r="L26" i="114"/>
  <c r="L27" i="114" s="1"/>
  <c r="G26" i="98"/>
  <c r="G27" i="98" s="1"/>
  <c r="H26" i="119"/>
  <c r="H27" i="119" s="1"/>
  <c r="N26" i="98"/>
  <c r="N27" i="98" s="1"/>
  <c r="I26" i="119"/>
  <c r="I27" i="119" s="1"/>
  <c r="L26" i="100"/>
  <c r="L27" i="100" s="1"/>
  <c r="N26" i="94"/>
  <c r="N27" i="94" s="1"/>
  <c r="M26" i="114"/>
  <c r="M27" i="114" s="1"/>
  <c r="O26" i="98"/>
  <c r="O27" i="98" s="1"/>
  <c r="K26" i="119"/>
  <c r="K27" i="119" s="1"/>
  <c r="O26" i="100"/>
  <c r="O27" i="100" s="1"/>
  <c r="N26" i="119"/>
  <c r="N27" i="119" s="1"/>
  <c r="L26" i="128"/>
  <c r="L27" i="128" s="1"/>
  <c r="G26" i="50"/>
  <c r="G27" i="50" s="1"/>
  <c r="P26" i="119"/>
  <c r="P27" i="119" s="1"/>
  <c r="I26" i="118"/>
  <c r="I27" i="118" s="1"/>
  <c r="N26" i="114"/>
  <c r="N27" i="114" s="1"/>
  <c r="N26" i="127"/>
  <c r="N27" i="127" s="1"/>
  <c r="H26" i="114"/>
  <c r="H27" i="114" s="1"/>
  <c r="H26" i="98"/>
  <c r="H27" i="98" s="1"/>
  <c r="O26" i="104"/>
  <c r="O27" i="104" s="1"/>
  <c r="P26" i="104"/>
  <c r="P27" i="104" s="1"/>
  <c r="L26" i="105"/>
  <c r="L27" i="105" s="1"/>
  <c r="O26" i="105"/>
  <c r="O27" i="105" s="1"/>
  <c r="N26" i="105"/>
  <c r="N27" i="105" s="1"/>
  <c r="K26" i="123"/>
  <c r="K27" i="123" s="1"/>
  <c r="L26" i="98"/>
  <c r="L27" i="98" s="1"/>
  <c r="L26" i="101"/>
  <c r="L27" i="101" s="1"/>
  <c r="I26" i="121"/>
  <c r="I27" i="121" s="1"/>
  <c r="G26" i="93"/>
  <c r="G27" i="93" s="1"/>
  <c r="L26" i="93"/>
  <c r="L27" i="93" s="1"/>
  <c r="M26" i="93"/>
  <c r="M27" i="93" s="1"/>
  <c r="O26" i="102"/>
  <c r="O27" i="102" s="1"/>
  <c r="N26" i="102"/>
  <c r="N27" i="102" s="1"/>
  <c r="K26" i="104"/>
  <c r="K27" i="104" s="1"/>
  <c r="N26" i="104"/>
  <c r="N27" i="104" s="1"/>
  <c r="I26" i="104"/>
  <c r="I27" i="104" s="1"/>
  <c r="K26" i="117"/>
  <c r="K27" i="117" s="1"/>
  <c r="H26" i="105"/>
  <c r="H27" i="105" s="1"/>
  <c r="I26" i="105"/>
  <c r="I27" i="105" s="1"/>
  <c r="G26" i="95"/>
  <c r="G27" i="95" s="1"/>
  <c r="G26" i="114"/>
  <c r="G27" i="114" s="1"/>
  <c r="P26" i="93"/>
  <c r="P27" i="93" s="1"/>
  <c r="J26" i="93"/>
  <c r="J27" i="93" s="1"/>
  <c r="K26" i="102"/>
  <c r="K27" i="102" s="1"/>
  <c r="H26" i="102"/>
  <c r="H27" i="102" s="1"/>
  <c r="I26" i="102"/>
  <c r="I27" i="102" s="1"/>
  <c r="J26" i="104"/>
  <c r="J27" i="104" s="1"/>
  <c r="H26" i="104"/>
  <c r="H27" i="104" s="1"/>
  <c r="M26" i="104"/>
  <c r="M27" i="104" s="1"/>
  <c r="P26" i="105"/>
  <c r="P27" i="105" s="1"/>
  <c r="M26" i="105"/>
  <c r="M27" i="105" s="1"/>
  <c r="L26" i="95"/>
  <c r="L27" i="95" s="1"/>
  <c r="K26" i="121"/>
  <c r="K27" i="121" s="1"/>
  <c r="I26" i="117"/>
  <c r="I27" i="117" s="1"/>
  <c r="O26" i="93"/>
  <c r="O27" i="93" s="1"/>
  <c r="N26" i="93"/>
  <c r="N27" i="93" s="1"/>
  <c r="L26" i="102"/>
  <c r="L27" i="102" s="1"/>
  <c r="P26" i="102"/>
  <c r="P27" i="102" s="1"/>
  <c r="M26" i="102"/>
  <c r="M27" i="102" s="1"/>
  <c r="G26" i="104"/>
  <c r="G27" i="104" s="1"/>
  <c r="L26" i="104"/>
  <c r="L27" i="104" s="1"/>
  <c r="K26" i="105"/>
  <c r="K27" i="105" s="1"/>
  <c r="G26" i="105"/>
  <c r="G27" i="105" s="1"/>
  <c r="J26" i="105"/>
  <c r="J27" i="105" s="1"/>
  <c r="H26" i="93"/>
  <c r="H27" i="93" s="1"/>
  <c r="K26" i="93"/>
  <c r="K27" i="93" s="1"/>
  <c r="I26" i="93"/>
  <c r="I27" i="93" s="1"/>
  <c r="G26" i="102"/>
  <c r="G27" i="102" s="1"/>
  <c r="J26" i="102"/>
  <c r="J27" i="102" s="1"/>
  <c r="G10" i="119" l="1"/>
  <c r="G10" i="130"/>
  <c r="G10" i="129"/>
  <c r="G10" i="127"/>
  <c r="G10" i="125"/>
  <c r="G10" i="124"/>
  <c r="G10" i="123"/>
  <c r="G10" i="122"/>
  <c r="G10" i="121"/>
  <c r="G10" i="120"/>
  <c r="G10" i="117"/>
  <c r="G10" i="113"/>
  <c r="G10" i="116"/>
  <c r="G10" i="115"/>
  <c r="G10" i="114"/>
  <c r="G10" i="109"/>
  <c r="G10" i="111"/>
  <c r="G10" i="112"/>
  <c r="G10" i="110"/>
  <c r="G10" i="108"/>
  <c r="G10" i="107"/>
  <c r="G10" i="105"/>
  <c r="G10" i="104"/>
  <c r="G10" i="103"/>
  <c r="G10" i="102"/>
  <c r="G10" i="101"/>
  <c r="G10" i="99"/>
  <c r="G10" i="100"/>
  <c r="G10" i="98"/>
  <c r="G27" i="97"/>
  <c r="G10" i="97" s="1"/>
  <c r="G10" i="96"/>
  <c r="G10" i="95"/>
  <c r="G10" i="94"/>
  <c r="G10" i="93"/>
  <c r="G10" i="92"/>
  <c r="G10" i="91"/>
  <c r="G10" i="50"/>
</calcChain>
</file>

<file path=xl/comments1.xml><?xml version="1.0" encoding="utf-8"?>
<comments xmlns="http://schemas.openxmlformats.org/spreadsheetml/2006/main">
  <authors>
    <author>Author</author>
  </authors>
  <commentList>
    <comment ref="B4" authorId="0" shapeId="0">
      <text>
        <r>
          <rPr>
            <sz val="9"/>
            <color indexed="81"/>
            <rFont val="Tahoma"/>
            <family val="2"/>
          </rPr>
          <t>The wholesale index values are to be calculated using data from ICIS Heren. In order to avoid publishing proprietary data we have added this cell to this illustrative model. This cell allows the user to choose between using the live data (if they have their own access to the proprietary wholesale price data) or use hard coded index values which are dervied from the proprietary data.</t>
        </r>
      </text>
    </comment>
  </commentList>
</comments>
</file>

<file path=xl/sharedStrings.xml><?xml version="1.0" encoding="utf-8"?>
<sst xmlns="http://schemas.openxmlformats.org/spreadsheetml/2006/main" count="3124" uniqueCount="340">
  <si>
    <t>Electricity</t>
  </si>
  <si>
    <t>Wholesale energy</t>
  </si>
  <si>
    <t>PPM uplift</t>
  </si>
  <si>
    <t>CPI</t>
  </si>
  <si>
    <t>Single rate</t>
  </si>
  <si>
    <t>Gas</t>
  </si>
  <si>
    <t>Medium</t>
  </si>
  <si>
    <t>East Anglia</t>
  </si>
  <si>
    <t>East Midlands</t>
  </si>
  <si>
    <t>London</t>
  </si>
  <si>
    <t>Merseyside and North Wales</t>
  </si>
  <si>
    <t>West Midlands</t>
  </si>
  <si>
    <t>North East</t>
  </si>
  <si>
    <t>North Scotland</t>
  </si>
  <si>
    <t>North West</t>
  </si>
  <si>
    <t>South East</t>
  </si>
  <si>
    <t>South Scotland</t>
  </si>
  <si>
    <t>South Wales</t>
  </si>
  <si>
    <t>South West</t>
  </si>
  <si>
    <t>Southern</t>
  </si>
  <si>
    <t>Yorkshire</t>
  </si>
  <si>
    <t>Region:</t>
  </si>
  <si>
    <t>Economy 7</t>
  </si>
  <si>
    <t>Values used for lookup formulae only:</t>
  </si>
  <si>
    <t>Single rate meter</t>
  </si>
  <si>
    <t>Headroom</t>
  </si>
  <si>
    <t>Price cap building blocks</t>
  </si>
  <si>
    <t>Index values</t>
  </si>
  <si>
    <t>Sheet name</t>
  </si>
  <si>
    <t>SFE</t>
  </si>
  <si>
    <t>MNW</t>
  </si>
  <si>
    <t>E7</t>
  </si>
  <si>
    <t>SR-SFE-MNW</t>
  </si>
  <si>
    <t>SR-SFG-MNW</t>
  </si>
  <si>
    <t>Price cap for single rate meters for single fuel electricity customers in East Anglia</t>
  </si>
  <si>
    <t>Price cap for single rate meters for single fuel electricity customers in East Midlands</t>
  </si>
  <si>
    <t>Price cap for single rate meters for single fuel electricity customers in London</t>
  </si>
  <si>
    <t>Price cap for single rate meters for single fuel electricity customers in Merseyside and North Wales</t>
  </si>
  <si>
    <t>Price cap for single rate meters for single fuel electricity customers in West Midlands</t>
  </si>
  <si>
    <t>Price cap for single rate meters for single fuel electricity customers in North East</t>
  </si>
  <si>
    <t>Price cap for single rate meters for single fuel electricity customers in North Scotland</t>
  </si>
  <si>
    <t>Price cap for single rate meters for single fuel electricity customers in North West</t>
  </si>
  <si>
    <t>Price cap for single rate meters for single fuel electricity customers in South East</t>
  </si>
  <si>
    <t>Price cap for single rate meters for single fuel electricity customers in South Scotland</t>
  </si>
  <si>
    <t>Price cap for single rate meters for single fuel electricity customers in South Wales</t>
  </si>
  <si>
    <t>Price cap for single rate meters for single fuel electricity customers in South West</t>
  </si>
  <si>
    <t>Price cap for single rate meters for single fuel electricity customers in Southern</t>
  </si>
  <si>
    <t>Price cap for single rate meters for single fuel electricity customers in Yorkshire</t>
  </si>
  <si>
    <t>Price cap for single rate meters for single fuel gas customers in East Anglia</t>
  </si>
  <si>
    <t>Price cap for single rate meters for single fuel gas customers in East Midlands</t>
  </si>
  <si>
    <t>Price cap for single rate meters for single fuel gas customers in London</t>
  </si>
  <si>
    <t>Price cap for single rate meters for single fuel gas customers in Merseyside and North Wales</t>
  </si>
  <si>
    <t>Price cap for single rate meters for single fuel gas customers in West Midlands</t>
  </si>
  <si>
    <t>Price cap for single rate meters for single fuel gas customers in North East</t>
  </si>
  <si>
    <t>Price cap for single rate meters for single fuel gas customers in North Scotland</t>
  </si>
  <si>
    <t>Price cap for single rate meters for single fuel gas customers in North West</t>
  </si>
  <si>
    <t>Price cap for single rate meters for single fuel gas customers in South East</t>
  </si>
  <si>
    <t>Price cap for single rate meters for single fuel gas customers in South Scotland</t>
  </si>
  <si>
    <t>Price cap for single rate meters for single fuel gas customers in South Wales</t>
  </si>
  <si>
    <t>Price cap for single rate meters for single fuel gas customers in South West</t>
  </si>
  <si>
    <t>Price cap for single rate meters for single fuel gas customers in Southern</t>
  </si>
  <si>
    <t>Price cap for single rate meters for single fuel gas customers in Yorkshire</t>
  </si>
  <si>
    <t>Price cap for economy 7 meters for single fuel electricity customers in East Anglia</t>
  </si>
  <si>
    <t>Price cap for economy 7 meters for single fuel electricity customers in East Midlands</t>
  </si>
  <si>
    <t>Price cap for economy 7 meters for single fuel electricity customers in London</t>
  </si>
  <si>
    <t>Price cap for economy 7 meters for single fuel electricity customers in Merseyside and North Wales</t>
  </si>
  <si>
    <t>Price cap for economy 7 meters for single fuel electricity customers in West Midlands</t>
  </si>
  <si>
    <t>Price cap for economy 7 meters for single fuel electricity customers in North East</t>
  </si>
  <si>
    <t>Price cap for economy 7 meters for single fuel electricity customers in North Scotland</t>
  </si>
  <si>
    <t>Price cap for economy 7 meters for single fuel electricity customers in North West</t>
  </si>
  <si>
    <t>Price cap for economy 7 meters for single fuel electricity customers in South East</t>
  </si>
  <si>
    <t>Price cap for economy 7 meters for single fuel electricity customers in South Scotland</t>
  </si>
  <si>
    <t>Price cap for economy 7 meters for single fuel electricity customers in South Wales</t>
  </si>
  <si>
    <t>Price cap for economy 7 meters for single fuel electricity customers in South West</t>
  </si>
  <si>
    <t>Price cap for economy 7 meters for single fuel electricity customers in Southern</t>
  </si>
  <si>
    <t>Price cap for economy 7 meters for single fuel electricity customers in Yorkshire</t>
  </si>
  <si>
    <t>E7-SFE-MNW</t>
  </si>
  <si>
    <t>Index of sheets</t>
  </si>
  <si>
    <t>Content</t>
  </si>
  <si>
    <t>SR</t>
  </si>
  <si>
    <t>SFG</t>
  </si>
  <si>
    <t>Single fuel electricity</t>
  </si>
  <si>
    <t>Single fuel gas</t>
  </si>
  <si>
    <t>SR-SFE-EAN</t>
  </si>
  <si>
    <t>SR-SFG-EAN</t>
  </si>
  <si>
    <t>E7-SFE-EAN</t>
  </si>
  <si>
    <t>SR-SFE-EMI</t>
  </si>
  <si>
    <t>SR-SFG-EMI</t>
  </si>
  <si>
    <t>E7-SFE-EMI</t>
  </si>
  <si>
    <t>SR-SFE-WMI</t>
  </si>
  <si>
    <t>SR-SFG-WMI</t>
  </si>
  <si>
    <t>E7-SFE-WMI</t>
  </si>
  <si>
    <t>SR-SFE-NEA</t>
  </si>
  <si>
    <t>SR-SFG-NEA</t>
  </si>
  <si>
    <t>E7-SFE-NEA</t>
  </si>
  <si>
    <t>SR-SFE-NSC</t>
  </si>
  <si>
    <t>SR-SFG-NSC</t>
  </si>
  <si>
    <t>E7-SFE-NSC</t>
  </si>
  <si>
    <t>NOW</t>
  </si>
  <si>
    <t>SR-SFE-NOW</t>
  </si>
  <si>
    <t>SR-SFG-NOW</t>
  </si>
  <si>
    <t>E7-SFE-NOW</t>
  </si>
  <si>
    <t>SR-SFE-SEA</t>
  </si>
  <si>
    <t>SR-SFG-SEA</t>
  </si>
  <si>
    <t>E7-SFE-SEA</t>
  </si>
  <si>
    <t>SR-SFE-SSC</t>
  </si>
  <si>
    <t>SR-SFG-SSC</t>
  </si>
  <si>
    <t>E7-SFE-SSC</t>
  </si>
  <si>
    <t>SR-SFE-SWA</t>
  </si>
  <si>
    <t>SR-SFG-SWA</t>
  </si>
  <si>
    <t>E7-SFE-SWA</t>
  </si>
  <si>
    <t>SR-SFE-SWE</t>
  </si>
  <si>
    <t>SR-SFG-SWE</t>
  </si>
  <si>
    <t>E7-SFE-SWE</t>
  </si>
  <si>
    <t>SR-SFE-SOU</t>
  </si>
  <si>
    <t>SR-SFG-SOU</t>
  </si>
  <si>
    <t>E7-SFE-SOU</t>
  </si>
  <si>
    <t>SR-SFE-YOR</t>
  </si>
  <si>
    <t>SR-SFG-YOR</t>
  </si>
  <si>
    <t>E7-SFE-YOR</t>
  </si>
  <si>
    <t>SR-SFE-LON</t>
  </si>
  <si>
    <t>SR-SFG-LON</t>
  </si>
  <si>
    <t>E7-SFE-LON</t>
  </si>
  <si>
    <t>Meter type:</t>
  </si>
  <si>
    <t>Fuel type:</t>
  </si>
  <si>
    <t>Network</t>
  </si>
  <si>
    <t>Policy</t>
  </si>
  <si>
    <t>Date</t>
  </si>
  <si>
    <t>Month</t>
  </si>
  <si>
    <t>Quarter</t>
  </si>
  <si>
    <t>Jan</t>
  </si>
  <si>
    <t>Feb</t>
  </si>
  <si>
    <t>Mar</t>
  </si>
  <si>
    <t>Apr</t>
  </si>
  <si>
    <t>May</t>
  </si>
  <si>
    <t>Jun</t>
  </si>
  <si>
    <t>Jul</t>
  </si>
  <si>
    <t>Aug</t>
  </si>
  <si>
    <t>Sep</t>
  </si>
  <si>
    <t>Oct</t>
  </si>
  <si>
    <t>Nov</t>
  </si>
  <si>
    <t>Dec</t>
  </si>
  <si>
    <t>Q1</t>
  </si>
  <si>
    <t>Q2</t>
  </si>
  <si>
    <t>Q3</t>
  </si>
  <si>
    <t>Q4</t>
  </si>
  <si>
    <t>Season</t>
  </si>
  <si>
    <t>Winter</t>
  </si>
  <si>
    <t>Summer</t>
  </si>
  <si>
    <t>Avg quarter demand</t>
  </si>
  <si>
    <t>Avg season demand</t>
  </si>
  <si>
    <t>Source: DECC</t>
  </si>
  <si>
    <t>Number of months in time period:</t>
  </si>
  <si>
    <t>Peak</t>
  </si>
  <si>
    <t>Baseload</t>
  </si>
  <si>
    <t>Base</t>
  </si>
  <si>
    <t>EAN</t>
  </si>
  <si>
    <t>EMI</t>
  </si>
  <si>
    <t>LON</t>
  </si>
  <si>
    <t>WMI</t>
  </si>
  <si>
    <t>NEA</t>
  </si>
  <si>
    <t>NSC</t>
  </si>
  <si>
    <t>SEA</t>
  </si>
  <si>
    <t>SSC</t>
  </si>
  <si>
    <t>SWA</t>
  </si>
  <si>
    <t>SWE</t>
  </si>
  <si>
    <t>SOU</t>
  </si>
  <si>
    <t>YOR</t>
  </si>
  <si>
    <t>Abbreviation</t>
  </si>
  <si>
    <t>Description</t>
  </si>
  <si>
    <t>Glossary</t>
  </si>
  <si>
    <t>SR-SFE</t>
  </si>
  <si>
    <t>SR-SFG</t>
  </si>
  <si>
    <t>E7-SFE</t>
  </si>
  <si>
    <t>Benchmark</t>
  </si>
  <si>
    <t>Region-consumption</t>
  </si>
  <si>
    <t>Inputs</t>
  </si>
  <si>
    <t>CPI index value for Jun-15</t>
  </si>
  <si>
    <t>Wholesale index value summary</t>
  </si>
  <si>
    <t>Policy index values</t>
  </si>
  <si>
    <t>Month (#)</t>
  </si>
  <si>
    <t>Q+1</t>
  </si>
  <si>
    <t>Q+2</t>
  </si>
  <si>
    <t>Q+3</t>
  </si>
  <si>
    <t>Q+4</t>
  </si>
  <si>
    <t>S+1</t>
  </si>
  <si>
    <t>S+2</t>
  </si>
  <si>
    <t>S+3</t>
  </si>
  <si>
    <t>Demand</t>
  </si>
  <si>
    <t>Quarter (#)</t>
  </si>
  <si>
    <t>Season (#)</t>
  </si>
  <si>
    <t>Weight</t>
  </si>
  <si>
    <t>Check</t>
  </si>
  <si>
    <t>Demand (GWh)</t>
  </si>
  <si>
    <t>Weights</t>
  </si>
  <si>
    <t>Demand*Weight</t>
  </si>
  <si>
    <t>Sum(demand*weight)</t>
  </si>
  <si>
    <t>Demand*Weight*Price</t>
  </si>
  <si>
    <t>Sum(demand*weight*price)</t>
  </si>
  <si>
    <t>Index value</t>
  </si>
  <si>
    <t>SA price cap period to which index relates</t>
  </si>
  <si>
    <t>SA price cap period</t>
  </si>
  <si>
    <t>Prices (£/MWh)</t>
  </si>
  <si>
    <t>Combined</t>
  </si>
  <si>
    <t>2016-17 Summer</t>
  </si>
  <si>
    <t>2016-17 Winter</t>
  </si>
  <si>
    <t>2017-18 Summer</t>
  </si>
  <si>
    <t>2017-18 Winter</t>
  </si>
  <si>
    <t>2018-19 Summer</t>
  </si>
  <si>
    <t>2018-19 Winter</t>
  </si>
  <si>
    <t>2019-20 Summer</t>
  </si>
  <si>
    <t>2019-20 Winter</t>
  </si>
  <si>
    <t>2020-21 Summer</t>
  </si>
  <si>
    <t>2020-21 Winter</t>
  </si>
  <si>
    <t>Start date:</t>
  </si>
  <si>
    <t>End date:</t>
  </si>
  <si>
    <t>Price cap (excl. VAT)</t>
  </si>
  <si>
    <t>CPI index values for June preceding price cap period</t>
  </si>
  <si>
    <t>CPI index values for December preceding price cap period</t>
  </si>
  <si>
    <t>Rebase CPI values as necessary so that all values use a consistent price base with June 2015 = 100</t>
  </si>
  <si>
    <t>CPI value to use for indexation</t>
  </si>
  <si>
    <t>Meter-fuel:</t>
  </si>
  <si>
    <t>Q+5</t>
  </si>
  <si>
    <t>Q+6</t>
  </si>
  <si>
    <t>Base date flag</t>
  </si>
  <si>
    <t>Base date</t>
  </si>
  <si>
    <t>east_anglia</t>
  </si>
  <si>
    <t>east_midlands</t>
  </si>
  <si>
    <t>london</t>
  </si>
  <si>
    <t>merseyside_and_north_wales</t>
  </si>
  <si>
    <t>midlands</t>
  </si>
  <si>
    <t>north_east</t>
  </si>
  <si>
    <t>north_scotland</t>
  </si>
  <si>
    <t>north_west</t>
  </si>
  <si>
    <t>south_east</t>
  </si>
  <si>
    <t>south_scotland</t>
  </si>
  <si>
    <t>south_wales</t>
  </si>
  <si>
    <t>south_west</t>
  </si>
  <si>
    <t>southern</t>
  </si>
  <si>
    <t>yorkshire</t>
  </si>
  <si>
    <t>Gas transmission</t>
  </si>
  <si>
    <t>Gas distribution</t>
  </si>
  <si>
    <t>Fuel</t>
  </si>
  <si>
    <t>The tabs to the right calculate the wholesale cost allowance</t>
  </si>
  <si>
    <t>Mappings</t>
  </si>
  <si>
    <t>Electricity distribution (non E7)</t>
  </si>
  <si>
    <t>Electricity distribution (E7)</t>
  </si>
  <si>
    <t>Electricity transmission (non E7)</t>
  </si>
  <si>
    <t>Electricity transmission (E7)</t>
  </si>
  <si>
    <t>There is no need to update these values even if Ofgem updates the prevailing values</t>
  </si>
  <si>
    <t>Nil</t>
  </si>
  <si>
    <t>Consumption:</t>
  </si>
  <si>
    <t>Initial values</t>
  </si>
  <si>
    <t>-blank-</t>
  </si>
  <si>
    <t>AE</t>
  </si>
  <si>
    <t>AF</t>
  </si>
  <si>
    <t>AG</t>
  </si>
  <si>
    <t>AH</t>
  </si>
  <si>
    <t>AI</t>
  </si>
  <si>
    <t>AJ</t>
  </si>
  <si>
    <t>AK</t>
  </si>
  <si>
    <t>AL</t>
  </si>
  <si>
    <t>AM</t>
  </si>
  <si>
    <t>AN</t>
  </si>
  <si>
    <t>AO</t>
  </si>
  <si>
    <t>AP</t>
  </si>
  <si>
    <t>AQ</t>
  </si>
  <si>
    <t>AR</t>
  </si>
  <si>
    <t>AD</t>
  </si>
  <si>
    <t>Gas (total)</t>
  </si>
  <si>
    <t>Electricity (total, non-E7)</t>
  </si>
  <si>
    <t>Electricity (total, E7)</t>
  </si>
  <si>
    <t>Region</t>
  </si>
  <si>
    <t>For lookups</t>
  </si>
  <si>
    <t>Meter-fuel-region</t>
  </si>
  <si>
    <t>BSUOS (non-E7)</t>
  </si>
  <si>
    <t>BSUOS (E7)</t>
  </si>
  <si>
    <t>Other</t>
  </si>
  <si>
    <t>Prices (pence per therm)</t>
  </si>
  <si>
    <t>Converting pence per therm into £/MWh</t>
  </si>
  <si>
    <t>Gas (£/MWh)</t>
  </si>
  <si>
    <t>For information only</t>
  </si>
  <si>
    <t>Gas index values (£bn)</t>
  </si>
  <si>
    <t>Electricity index values (£bn)</t>
  </si>
  <si>
    <t>Benchmark (£)</t>
  </si>
  <si>
    <t>Price cap level (£)</t>
  </si>
  <si>
    <t>PPM uplift (£)</t>
  </si>
  <si>
    <t>Headroom (%)</t>
  </si>
  <si>
    <t>Medium (kWh)</t>
  </si>
  <si>
    <t>Source: CMA Energy Market Investigation Final Report - Table 14.4</t>
  </si>
  <si>
    <t>Source: CMA Energy Market Investigation Final Report - Table 14.1</t>
  </si>
  <si>
    <t>Source: CMA Energy Market Investigation Final Report - Paragraph 14.180</t>
  </si>
  <si>
    <t>(See supplementary fiscal table 2.7)</t>
  </si>
  <si>
    <t>Source: CMA Energy Market Investigation Final Report - Paragraph 14.122</t>
  </si>
  <si>
    <t>Source: CMA Energy Market Investigation Final Report - Table 14.2</t>
  </si>
  <si>
    <t>Source: CMA Energy Market Investigation Final Report - Paragraph 14.70 and 14.97</t>
  </si>
  <si>
    <t>Wholesale -&gt;</t>
  </si>
  <si>
    <t>Elec wholesale lookups</t>
  </si>
  <si>
    <t>Elec wholesale index</t>
  </si>
  <si>
    <t>Gas wholesale lookups</t>
  </si>
  <si>
    <t>Gas wholesale index</t>
  </si>
  <si>
    <t>Wholesale index summary</t>
  </si>
  <si>
    <t>Network -&gt;</t>
  </si>
  <si>
    <t>Elec transmission</t>
  </si>
  <si>
    <t>Elec distribution</t>
  </si>
  <si>
    <t>BSUOS</t>
  </si>
  <si>
    <t>Network costs</t>
  </si>
  <si>
    <t>Source: https://www.ons.gov.uk/economy/inflationandpriceindices/timeseries/d7bt</t>
  </si>
  <si>
    <t>Source: http://budgetresponsibility.org.uk/efo/economic-fiscal-outlook-march-2016/</t>
  </si>
  <si>
    <t>Peak vs base split</t>
  </si>
  <si>
    <t>Bill breakdown</t>
  </si>
  <si>
    <t>Typical Domestic Consumption Values</t>
  </si>
  <si>
    <t>Price cap at nil consumption</t>
  </si>
  <si>
    <t>Price cap at medium TDCV</t>
  </si>
  <si>
    <t>Tabs to the right of this calculate the network costs index</t>
  </si>
  <si>
    <t>Tabs to the right of this calculate the wholesale costs index</t>
  </si>
  <si>
    <t>BSUOS input for network index calculation</t>
  </si>
  <si>
    <t>Network cost index calculation</t>
  </si>
  <si>
    <t>Wholesale  index calculation</t>
  </si>
  <si>
    <t>Wholesale electricity inputs for wholesale index calculation</t>
  </si>
  <si>
    <t>Wholesale gas inputs for wholesale index calculation</t>
  </si>
  <si>
    <t>Regional mappings lookup for network index calculation</t>
  </si>
  <si>
    <t>Gas transmission inputs for network index calculation</t>
  </si>
  <si>
    <t>Gas distribution inputs for network index calculation</t>
  </si>
  <si>
    <t>Electricity transmission inputs for network index calculation</t>
  </si>
  <si>
    <t>Electricity distribution inputs for network index calculation</t>
  </si>
  <si>
    <t>Monthly electricity demand lookup for wholesale index calculation</t>
  </si>
  <si>
    <t>Monthly gas demand lookup for wholesale index calculation</t>
  </si>
  <si>
    <t>Overview</t>
  </si>
  <si>
    <t>Glossary of key terms used within the price cap update model</t>
  </si>
  <si>
    <t>Price cap model inputs</t>
  </si>
  <si>
    <t>Overview of the update model and calculations</t>
  </si>
  <si>
    <t>Note - Headroom is calculated as a percentage of the total wholesale, policy, PPM uplift and other costs (i.e. this excludes network costs).</t>
  </si>
  <si>
    <t>Hard coded values - for illustrative model only</t>
  </si>
  <si>
    <t>Use live data</t>
  </si>
  <si>
    <t>Use hard coded values</t>
  </si>
  <si>
    <t>Source: CMA Energy Market Investigation Final Report - Table 14.6</t>
  </si>
  <si>
    <t>Avg demand</t>
  </si>
  <si>
    <t>Source: ICIS Heren, mid</t>
  </si>
  <si>
    <t>Network cost calculations are contained in the separate file 'Price_cap_model_annex_3_network_costs.xlsx'. The tab to the right stores the network cost allowance for use elsewhere in this spreadsheet.</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</si>
</sst>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0.0%"/>
    <numFmt numFmtId="165" formatCode="dd/mm/yy;@"/>
    <numFmt numFmtId="166" formatCode="_-* #,##0_-;\-* #,##0_-;_-* &quot;-&quot;??_-;_-@_-"/>
    <numFmt numFmtId="167" formatCode="_-* #,##0.000_-;\-* #,##0.000_-;_-* &quot;-&quot;??_-;_-@_-"/>
    <numFmt numFmtId="168" formatCode="_-* #,##0.0_-;\-* #,##0.0_-;_-* &quot;-&quot;??_-;_-@_-"/>
    <numFmt numFmtId="169" formatCode="_-* #,##0.00000_-;\-* #,##0.00000_-;_-* &quot;-&quot;??_-;_-@_-"/>
    <numFmt numFmtId="170" formatCode="_-* #,##0.0000_-;\-* #,##0.0000_-;_-* &quot;-&quot;??_-;_-@_-"/>
    <numFmt numFmtId="171" formatCode="0.0"/>
  </numFmts>
  <fonts count="19" x14ac:knownFonts="1">
    <font>
      <sz val="11"/>
      <color theme="1"/>
      <name val="Calibri"/>
      <family val="2"/>
      <scheme val="minor"/>
    </font>
    <font>
      <sz val="11"/>
      <color theme="1"/>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i/>
      <sz val="10"/>
      <color rgb="FF7F7F7F"/>
      <name val="Calibri"/>
      <family val="2"/>
      <scheme val="minor"/>
    </font>
    <font>
      <sz val="11"/>
      <color theme="1"/>
      <name val="Calibri"/>
      <family val="2"/>
    </font>
    <font>
      <sz val="10"/>
      <name val="Arial"/>
      <family val="2"/>
    </font>
    <font>
      <sz val="11"/>
      <name val="Calibri"/>
      <family val="2"/>
    </font>
    <font>
      <sz val="11"/>
      <color theme="1"/>
      <name val="Wingdings 2"/>
      <family val="1"/>
      <charset val="2"/>
    </font>
    <font>
      <i/>
      <sz val="9"/>
      <color rgb="FF7F7F7F"/>
      <name val="Calibri"/>
      <family val="2"/>
      <scheme val="minor"/>
    </font>
    <font>
      <b/>
      <sz val="11"/>
      <color rgb="FF3F3F3F"/>
      <name val="Calibri"/>
      <family val="2"/>
      <scheme val="minor"/>
    </font>
    <font>
      <u/>
      <sz val="11"/>
      <color theme="10"/>
      <name val="Calibri"/>
      <family val="2"/>
      <scheme val="minor"/>
    </font>
    <font>
      <i/>
      <sz val="8"/>
      <color rgb="FF7F7F7F"/>
      <name val="Calibri"/>
      <family val="2"/>
      <scheme val="minor"/>
    </font>
    <font>
      <i/>
      <sz val="9"/>
      <color theme="0" tint="-0.499984740745262"/>
      <name val="Calibri"/>
      <family val="2"/>
      <scheme val="minor"/>
    </font>
    <font>
      <i/>
      <sz val="8"/>
      <color theme="0" tint="-0.499984740745262"/>
      <name val="Calibri"/>
      <family val="2"/>
      <scheme val="minor"/>
    </font>
    <font>
      <sz val="9"/>
      <color indexed="81"/>
      <name val="Tahoma"/>
      <family val="2"/>
    </font>
  </fonts>
  <fills count="5">
    <fill>
      <patternFill patternType="none"/>
    </fill>
    <fill>
      <patternFill patternType="gray125"/>
    </fill>
    <fill>
      <patternFill patternType="solid">
        <fgColor rgb="FFFFCC99"/>
      </patternFill>
    </fill>
    <fill>
      <patternFill patternType="solid">
        <fgColor rgb="FFF2F2F2"/>
      </patternFill>
    </fill>
    <fill>
      <patternFill patternType="solid">
        <fgColor theme="0"/>
        <bgColor indexed="64"/>
      </patternFill>
    </fill>
  </fills>
  <borders count="32">
    <border>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top style="thin">
        <color rgb="FF7F7F7F"/>
      </top>
      <bottom style="thin">
        <color rgb="FF7F7F7F"/>
      </bottom>
      <diagonal/>
    </border>
    <border>
      <left/>
      <right/>
      <top/>
      <bottom style="thin">
        <color rgb="FF7F7F7F"/>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indexed="64"/>
      </left>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s>
  <cellStyleXfs count="10">
    <xf numFmtId="0" fontId="0" fillId="0" borderId="0"/>
    <xf numFmtId="43" fontId="1" fillId="0" borderId="0" applyFont="0" applyFill="0" applyBorder="0" applyAlignment="0" applyProtection="0"/>
    <xf numFmtId="0" fontId="2" fillId="2" borderId="1" applyNumberFormat="0" applyAlignment="0" applyProtection="0"/>
    <xf numFmtId="0" fontId="3" fillId="3" borderId="1" applyNumberFormat="0" applyAlignment="0" applyProtection="0"/>
    <xf numFmtId="0" fontId="4" fillId="0" borderId="2" applyNumberFormat="0" applyFill="0" applyAlignment="0" applyProtection="0"/>
    <xf numFmtId="0" fontId="5" fillId="0" borderId="0" applyNumberFormat="0" applyFill="0" applyBorder="0" applyAlignment="0" applyProtection="0"/>
    <xf numFmtId="0" fontId="9" fillId="0" borderId="0"/>
    <xf numFmtId="0" fontId="9" fillId="0" borderId="0"/>
    <xf numFmtId="0" fontId="13" fillId="3" borderId="31" applyNumberFormat="0" applyAlignment="0" applyProtection="0"/>
    <xf numFmtId="0" fontId="14" fillId="0" borderId="0" applyNumberFormat="0" applyFill="0" applyBorder="0" applyAlignment="0" applyProtection="0"/>
  </cellStyleXfs>
  <cellXfs count="155">
    <xf numFmtId="0" fontId="0" fillId="0" borderId="0" xfId="0"/>
    <xf numFmtId="0" fontId="0" fillId="0" borderId="0" xfId="0" applyFill="1"/>
    <xf numFmtId="0" fontId="3" fillId="3" borderId="1" xfId="3"/>
    <xf numFmtId="43" fontId="2" fillId="2" borderId="1" xfId="1" applyFont="1" applyFill="1" applyBorder="1"/>
    <xf numFmtId="43" fontId="3" fillId="3" borderId="1" xfId="3" applyNumberFormat="1"/>
    <xf numFmtId="164" fontId="2" fillId="2" borderId="1" xfId="2" applyNumberFormat="1"/>
    <xf numFmtId="0" fontId="0" fillId="0" borderId="0" xfId="0" applyAlignment="1">
      <alignment horizontal="right"/>
    </xf>
    <xf numFmtId="0" fontId="6" fillId="4" borderId="0" xfId="0" applyFont="1" applyFill="1"/>
    <xf numFmtId="0" fontId="0" fillId="4" borderId="0" xfId="0" applyFill="1"/>
    <xf numFmtId="165" fontId="10" fillId="0" borderId="0" xfId="6" applyNumberFormat="1" applyFont="1" applyFill="1" applyBorder="1" applyAlignment="1">
      <alignment horizontal="left"/>
    </xf>
    <xf numFmtId="13" fontId="0" fillId="0" borderId="0" xfId="0" applyNumberFormat="1"/>
    <xf numFmtId="0" fontId="6" fillId="0" borderId="0" xfId="0" applyFont="1" applyFill="1"/>
    <xf numFmtId="166" fontId="2" fillId="2" borderId="1" xfId="2" applyNumberFormat="1"/>
    <xf numFmtId="166" fontId="3" fillId="3" borderId="1" xfId="3" applyNumberFormat="1"/>
    <xf numFmtId="165" fontId="3" fillId="3" borderId="1" xfId="3" applyNumberFormat="1" applyAlignment="1">
      <alignment horizontal="left"/>
    </xf>
    <xf numFmtId="13" fontId="2" fillId="2" borderId="1" xfId="2" applyNumberFormat="1" applyAlignment="1">
      <alignment vertical="top"/>
    </xf>
    <xf numFmtId="0" fontId="6" fillId="4" borderId="3" xfId="0" applyFont="1" applyFill="1" applyBorder="1"/>
    <xf numFmtId="0" fontId="0" fillId="4" borderId="0" xfId="0" applyFill="1" applyAlignment="1">
      <alignment wrapText="1"/>
    </xf>
    <xf numFmtId="0" fontId="0" fillId="4" borderId="0" xfId="0" applyFill="1" applyAlignment="1">
      <alignment horizontal="right"/>
    </xf>
    <xf numFmtId="43" fontId="3" fillId="3" borderId="1" xfId="1" applyFont="1" applyFill="1" applyBorder="1"/>
    <xf numFmtId="43" fontId="0" fillId="4" borderId="0" xfId="1" applyFont="1" applyFill="1"/>
    <xf numFmtId="168" fontId="3" fillId="3" borderId="1" xfId="1" applyNumberFormat="1" applyFont="1" applyFill="1" applyBorder="1"/>
    <xf numFmtId="168" fontId="0" fillId="4" borderId="0" xfId="1" applyNumberFormat="1" applyFont="1" applyFill="1"/>
    <xf numFmtId="166" fontId="3" fillId="3" borderId="1" xfId="1" applyNumberFormat="1" applyFont="1" applyFill="1" applyBorder="1"/>
    <xf numFmtId="0" fontId="0" fillId="4" borderId="0" xfId="0" applyFont="1" applyFill="1"/>
    <xf numFmtId="0" fontId="5" fillId="4" borderId="0" xfId="5" applyFill="1"/>
    <xf numFmtId="0" fontId="6" fillId="4" borderId="0" xfId="0" applyFont="1" applyFill="1" applyBorder="1" applyAlignment="1">
      <alignment horizontal="left"/>
    </xf>
    <xf numFmtId="0" fontId="0" fillId="4" borderId="0" xfId="0" applyFill="1" applyBorder="1" applyAlignment="1">
      <alignment horizontal="left"/>
    </xf>
    <xf numFmtId="0" fontId="0" fillId="4" borderId="0" xfId="0" applyFill="1" applyAlignment="1">
      <alignment horizontal="left"/>
    </xf>
    <xf numFmtId="0" fontId="0" fillId="4" borderId="0" xfId="0" applyFill="1" applyAlignment="1">
      <alignment horizontal="left" wrapText="1"/>
    </xf>
    <xf numFmtId="0" fontId="7" fillId="4" borderId="0" xfId="5" applyFont="1" applyFill="1" applyAlignment="1">
      <alignment horizontal="right" vertical="center"/>
    </xf>
    <xf numFmtId="0" fontId="0" fillId="4" borderId="0" xfId="0" applyFill="1" applyAlignment="1">
      <alignment horizontal="center"/>
    </xf>
    <xf numFmtId="0" fontId="5" fillId="4" borderId="0" xfId="5" applyFill="1" applyAlignment="1">
      <alignment horizontal="center"/>
    </xf>
    <xf numFmtId="0" fontId="0" fillId="4" borderId="0" xfId="0" applyFill="1" applyAlignment="1">
      <alignment horizontal="left" indent="1"/>
    </xf>
    <xf numFmtId="0" fontId="3" fillId="3" borderId="4" xfId="3" applyBorder="1"/>
    <xf numFmtId="168" fontId="2" fillId="2" borderId="1" xfId="1" applyNumberFormat="1" applyFont="1" applyFill="1" applyBorder="1"/>
    <xf numFmtId="0" fontId="0" fillId="4" borderId="14" xfId="0" applyFill="1" applyBorder="1" applyAlignment="1">
      <alignment horizontal="center"/>
    </xf>
    <xf numFmtId="0" fontId="11" fillId="0" borderId="3" xfId="0" applyFont="1" applyBorder="1" applyAlignment="1">
      <alignment horizontal="center"/>
    </xf>
    <xf numFmtId="13" fontId="3" fillId="3" borderId="1" xfId="3" applyNumberFormat="1" applyAlignment="1">
      <alignment horizontal="center" vertical="top"/>
    </xf>
    <xf numFmtId="13" fontId="2" fillId="2" borderId="1" xfId="2" applyNumberFormat="1" applyAlignment="1">
      <alignment horizontal="center" vertical="top"/>
    </xf>
    <xf numFmtId="9" fontId="0" fillId="4" borderId="0" xfId="0" applyNumberFormat="1" applyFill="1"/>
    <xf numFmtId="0" fontId="2" fillId="2" borderId="1" xfId="2"/>
    <xf numFmtId="43" fontId="2" fillId="2" borderId="1" xfId="2" applyNumberFormat="1"/>
    <xf numFmtId="166" fontId="3" fillId="3" borderId="16" xfId="1" applyNumberFormat="1" applyFont="1" applyFill="1" applyBorder="1"/>
    <xf numFmtId="43" fontId="3" fillId="3" borderId="16" xfId="1" applyNumberFormat="1" applyFont="1" applyFill="1" applyBorder="1"/>
    <xf numFmtId="43" fontId="3" fillId="3" borderId="16" xfId="1" applyFont="1" applyFill="1" applyBorder="1"/>
    <xf numFmtId="165" fontId="8" fillId="4" borderId="0" xfId="0" applyNumberFormat="1" applyFont="1" applyFill="1" applyBorder="1" applyAlignment="1">
      <alignment horizontal="left"/>
    </xf>
    <xf numFmtId="15" fontId="10" fillId="4" borderId="0" xfId="6" applyNumberFormat="1" applyFont="1" applyFill="1" applyBorder="1" applyAlignment="1">
      <alignment horizontal="left"/>
    </xf>
    <xf numFmtId="0" fontId="0" fillId="4" borderId="5" xfId="0" applyFill="1" applyBorder="1" applyAlignment="1"/>
    <xf numFmtId="0" fontId="0" fillId="4" borderId="6" xfId="0" applyFill="1" applyBorder="1" applyAlignment="1"/>
    <xf numFmtId="0" fontId="0" fillId="4" borderId="7" xfId="0" applyFill="1" applyBorder="1" applyAlignment="1"/>
    <xf numFmtId="0" fontId="0" fillId="4" borderId="6" xfId="0" applyFill="1" applyBorder="1"/>
    <xf numFmtId="0" fontId="0" fillId="4" borderId="7" xfId="0" applyFill="1" applyBorder="1"/>
    <xf numFmtId="0" fontId="0" fillId="4" borderId="5" xfId="0" applyFill="1" applyBorder="1"/>
    <xf numFmtId="0" fontId="0" fillId="4" borderId="17" xfId="0" applyFill="1" applyBorder="1" applyAlignment="1">
      <alignment horizontal="center"/>
    </xf>
    <xf numFmtId="0" fontId="12" fillId="4" borderId="20" xfId="5" applyFont="1" applyFill="1" applyBorder="1" applyAlignment="1">
      <alignment horizontal="center"/>
    </xf>
    <xf numFmtId="0" fontId="12" fillId="4" borderId="0" xfId="5" applyFont="1" applyFill="1" applyBorder="1" applyAlignment="1">
      <alignment horizontal="center"/>
    </xf>
    <xf numFmtId="0" fontId="12" fillId="4" borderId="11" xfId="5" applyFont="1" applyFill="1" applyBorder="1" applyAlignment="1">
      <alignment horizontal="center"/>
    </xf>
    <xf numFmtId="0" fontId="0" fillId="4" borderId="20" xfId="0" applyFill="1" applyBorder="1"/>
    <xf numFmtId="0" fontId="0" fillId="4" borderId="0" xfId="0" applyFill="1" applyBorder="1"/>
    <xf numFmtId="0" fontId="0" fillId="4" borderId="11" xfId="0" applyFill="1" applyBorder="1"/>
    <xf numFmtId="0" fontId="0" fillId="4" borderId="18" xfId="0" applyFill="1" applyBorder="1"/>
    <xf numFmtId="0" fontId="0" fillId="4" borderId="8" xfId="0" applyFill="1" applyBorder="1"/>
    <xf numFmtId="0" fontId="0" fillId="4" borderId="9" xfId="0" applyFill="1" applyBorder="1"/>
    <xf numFmtId="0" fontId="0" fillId="4" borderId="10" xfId="0" applyFill="1" applyBorder="1"/>
    <xf numFmtId="165" fontId="3" fillId="4" borderId="21" xfId="3" applyNumberFormat="1" applyFill="1" applyBorder="1" applyAlignment="1">
      <alignment horizontal="left"/>
    </xf>
    <xf numFmtId="43" fontId="2" fillId="4" borderId="21" xfId="1" applyFont="1" applyFill="1" applyBorder="1"/>
    <xf numFmtId="43" fontId="2" fillId="4" borderId="21" xfId="2" applyNumberFormat="1" applyFill="1" applyBorder="1"/>
    <xf numFmtId="166" fontId="3" fillId="4" borderId="21" xfId="3" applyNumberFormat="1" applyFill="1" applyBorder="1"/>
    <xf numFmtId="13" fontId="3" fillId="4" borderId="21" xfId="3" applyNumberFormat="1" applyFill="1" applyBorder="1" applyAlignment="1">
      <alignment horizontal="center" vertical="top"/>
    </xf>
    <xf numFmtId="166" fontId="3" fillId="4" borderId="21" xfId="1" applyNumberFormat="1" applyFont="1" applyFill="1" applyBorder="1"/>
    <xf numFmtId="43" fontId="3" fillId="4" borderId="22" xfId="1" applyNumberFormat="1" applyFont="1" applyFill="1" applyBorder="1"/>
    <xf numFmtId="166" fontId="3" fillId="4" borderId="22" xfId="1" applyNumberFormat="1" applyFont="1" applyFill="1" applyBorder="1"/>
    <xf numFmtId="0" fontId="3" fillId="4" borderId="22" xfId="1" applyNumberFormat="1" applyFont="1" applyFill="1" applyBorder="1"/>
    <xf numFmtId="0" fontId="3" fillId="4" borderId="21" xfId="3" applyFill="1" applyBorder="1"/>
    <xf numFmtId="0" fontId="0" fillId="4" borderId="15" xfId="0" applyFill="1" applyBorder="1" applyAlignment="1">
      <alignment horizontal="center"/>
    </xf>
    <xf numFmtId="0" fontId="0" fillId="4" borderId="25" xfId="0" applyFill="1" applyBorder="1" applyAlignment="1">
      <alignment horizontal="center"/>
    </xf>
    <xf numFmtId="0" fontId="0" fillId="4" borderId="0" xfId="0" applyFill="1" applyAlignment="1">
      <alignment horizontal="center" wrapText="1"/>
    </xf>
    <xf numFmtId="0" fontId="0" fillId="4" borderId="0" xfId="0" applyFill="1" applyAlignment="1">
      <alignment vertical="center"/>
    </xf>
    <xf numFmtId="0" fontId="0" fillId="4" borderId="0" xfId="0" applyFill="1" applyAlignment="1">
      <alignment horizontal="right" vertical="center"/>
    </xf>
    <xf numFmtId="0" fontId="12" fillId="4" borderId="0" xfId="5" applyFont="1" applyFill="1"/>
    <xf numFmtId="0" fontId="12" fillId="4" borderId="0" xfId="5" applyFont="1" applyFill="1" applyAlignment="1">
      <alignment horizontal="right" vertical="center"/>
    </xf>
    <xf numFmtId="0" fontId="0" fillId="4" borderId="0" xfId="0" applyFill="1" applyAlignment="1">
      <alignment horizontal="left" indent="2"/>
    </xf>
    <xf numFmtId="168" fontId="0" fillId="0" borderId="0" xfId="1" applyNumberFormat="1" applyFont="1"/>
    <xf numFmtId="0" fontId="6" fillId="4" borderId="24" xfId="0" applyFont="1" applyFill="1" applyBorder="1" applyAlignment="1">
      <alignment horizontal="center"/>
    </xf>
    <xf numFmtId="0" fontId="3" fillId="4" borderId="0" xfId="3" applyFill="1" applyBorder="1"/>
    <xf numFmtId="0" fontId="0" fillId="4" borderId="0" xfId="0" applyFont="1" applyFill="1" applyAlignment="1">
      <alignment horizontal="center"/>
    </xf>
    <xf numFmtId="168" fontId="3" fillId="3" borderId="1" xfId="1" applyNumberFormat="1" applyFont="1" applyFill="1" applyBorder="1" applyAlignment="1">
      <alignment horizontal="center"/>
    </xf>
    <xf numFmtId="0" fontId="12" fillId="4" borderId="0" xfId="5" applyFont="1" applyFill="1" applyAlignment="1">
      <alignment horizontal="center"/>
    </xf>
    <xf numFmtId="0" fontId="0" fillId="4" borderId="0" xfId="0" applyFont="1" applyFill="1" applyAlignment="1">
      <alignment horizontal="center" vertical="center"/>
    </xf>
    <xf numFmtId="0" fontId="12" fillId="4" borderId="0" xfId="5" applyFont="1" applyFill="1" applyAlignment="1">
      <alignment horizontal="left"/>
    </xf>
    <xf numFmtId="0" fontId="6" fillId="4" borderId="0" xfId="0" applyFont="1" applyFill="1" applyBorder="1"/>
    <xf numFmtId="166" fontId="2" fillId="2" borderId="1" xfId="1" applyNumberFormat="1" applyFont="1" applyFill="1" applyBorder="1"/>
    <xf numFmtId="164" fontId="0" fillId="4" borderId="0" xfId="0" applyNumberFormat="1" applyFill="1"/>
    <xf numFmtId="168" fontId="3" fillId="3" borderId="1" xfId="1" quotePrefix="1" applyNumberFormat="1" applyFont="1" applyFill="1" applyBorder="1"/>
    <xf numFmtId="0" fontId="12" fillId="4" borderId="0" xfId="5" applyFont="1" applyFill="1" applyAlignment="1">
      <alignment horizontal="center"/>
    </xf>
    <xf numFmtId="0" fontId="0" fillId="4" borderId="0" xfId="0" applyFill="1" applyAlignment="1">
      <alignment horizontal="center" wrapText="1"/>
    </xf>
    <xf numFmtId="168" fontId="2" fillId="2" borderId="1" xfId="2" quotePrefix="1" applyNumberFormat="1"/>
    <xf numFmtId="0" fontId="5" fillId="4" borderId="0" xfId="5" quotePrefix="1" applyFill="1" applyAlignment="1">
      <alignment horizontal="center" vertical="center"/>
    </xf>
    <xf numFmtId="0" fontId="12" fillId="4" borderId="0" xfId="5" applyFont="1" applyFill="1" applyAlignment="1">
      <alignment horizontal="center" vertical="center"/>
    </xf>
    <xf numFmtId="43" fontId="0" fillId="4" borderId="0" xfId="0" applyNumberFormat="1" applyFill="1"/>
    <xf numFmtId="0" fontId="12" fillId="4" borderId="0" xfId="5" applyFont="1" applyFill="1" applyAlignment="1">
      <alignment horizontal="center"/>
    </xf>
    <xf numFmtId="0" fontId="12" fillId="4" borderId="0" xfId="5" applyFont="1" applyFill="1" applyAlignment="1">
      <alignment horizontal="center"/>
    </xf>
    <xf numFmtId="0" fontId="2" fillId="2" borderId="1" xfId="2" applyAlignment="1">
      <alignment horizontal="right"/>
    </xf>
    <xf numFmtId="0" fontId="12" fillId="4" borderId="0" xfId="5" applyFont="1" applyFill="1" applyAlignment="1">
      <alignment horizontal="center"/>
    </xf>
    <xf numFmtId="0" fontId="15" fillId="4" borderId="0" xfId="5" applyFont="1" applyFill="1"/>
    <xf numFmtId="0" fontId="15" fillId="4" borderId="0" xfId="5" applyFont="1" applyFill="1" applyAlignment="1">
      <alignment horizontal="right"/>
    </xf>
    <xf numFmtId="164" fontId="0" fillId="4" borderId="0" xfId="0" applyNumberFormat="1" applyFill="1" applyAlignment="1">
      <alignment horizontal="left" wrapText="1"/>
    </xf>
    <xf numFmtId="9" fontId="2" fillId="2" borderId="16" xfId="2" applyNumberFormat="1" applyBorder="1"/>
    <xf numFmtId="0" fontId="0" fillId="4" borderId="3" xfId="0" applyFill="1" applyBorder="1" applyAlignment="1">
      <alignment horizontal="center"/>
    </xf>
    <xf numFmtId="0" fontId="0" fillId="4" borderId="3" xfId="0" applyFill="1" applyBorder="1" applyAlignment="1">
      <alignment horizontal="center" wrapText="1"/>
    </xf>
    <xf numFmtId="0" fontId="16" fillId="4" borderId="0" xfId="0" applyFont="1" applyFill="1" applyAlignment="1">
      <alignment horizontal="right" vertical="center"/>
    </xf>
    <xf numFmtId="14" fontId="16" fillId="4" borderId="0" xfId="0" applyNumberFormat="1" applyFont="1" applyFill="1" applyAlignment="1">
      <alignment horizontal="center" wrapText="1"/>
    </xf>
    <xf numFmtId="0" fontId="0" fillId="4" borderId="3" xfId="0" applyFill="1" applyBorder="1" applyAlignment="1">
      <alignment vertical="center"/>
    </xf>
    <xf numFmtId="167" fontId="0" fillId="4" borderId="0" xfId="0" applyNumberFormat="1" applyFill="1"/>
    <xf numFmtId="170" fontId="0" fillId="4" borderId="0" xfId="0" applyNumberFormat="1" applyFill="1"/>
    <xf numFmtId="169" fontId="0" fillId="4" borderId="0" xfId="0" applyNumberFormat="1" applyFill="1"/>
    <xf numFmtId="0" fontId="3" fillId="4" borderId="0" xfId="3" applyFill="1" applyBorder="1" applyAlignment="1">
      <alignment horizontal="left"/>
    </xf>
    <xf numFmtId="171" fontId="13" fillId="3" borderId="31" xfId="8" applyNumberFormat="1" applyAlignment="1">
      <alignment horizontal="center"/>
    </xf>
    <xf numFmtId="0" fontId="14" fillId="4" borderId="0" xfId="9" applyFill="1"/>
    <xf numFmtId="0" fontId="15" fillId="4" borderId="0" xfId="5" applyFont="1" applyFill="1" applyAlignment="1">
      <alignment horizontal="center"/>
    </xf>
    <xf numFmtId="0" fontId="16" fillId="4" borderId="0" xfId="0" applyFont="1" applyFill="1" applyAlignment="1">
      <alignment horizontal="left"/>
    </xf>
    <xf numFmtId="43" fontId="0" fillId="4" borderId="0" xfId="0" applyNumberFormat="1" applyFill="1" applyAlignment="1">
      <alignment horizontal="right"/>
    </xf>
    <xf numFmtId="10" fontId="2" fillId="2" borderId="1" xfId="2" applyNumberFormat="1"/>
    <xf numFmtId="10" fontId="4" fillId="4" borderId="2" xfId="4" applyNumberFormat="1" applyFill="1"/>
    <xf numFmtId="0" fontId="6" fillId="4" borderId="0" xfId="0" applyFont="1" applyFill="1" applyAlignment="1">
      <alignment wrapText="1"/>
    </xf>
    <xf numFmtId="0" fontId="6" fillId="4" borderId="12" xfId="0" applyFont="1" applyFill="1" applyBorder="1" applyAlignment="1">
      <alignment horizontal="center"/>
    </xf>
    <xf numFmtId="0" fontId="6" fillId="4" borderId="13" xfId="0" applyFont="1" applyFill="1" applyBorder="1" applyAlignment="1">
      <alignment horizontal="center"/>
    </xf>
    <xf numFmtId="0" fontId="6" fillId="4" borderId="23" xfId="0" applyFont="1" applyFill="1" applyBorder="1" applyAlignment="1">
      <alignment horizontal="center"/>
    </xf>
    <xf numFmtId="0" fontId="6" fillId="4" borderId="26" xfId="0" applyFont="1" applyFill="1" applyBorder="1" applyAlignment="1">
      <alignment horizontal="center"/>
    </xf>
    <xf numFmtId="0" fontId="6" fillId="4" borderId="27" xfId="0" applyFont="1" applyFill="1" applyBorder="1" applyAlignment="1">
      <alignment horizontal="center"/>
    </xf>
    <xf numFmtId="0" fontId="3" fillId="3" borderId="28" xfId="3" applyBorder="1" applyAlignment="1">
      <alignment horizontal="left"/>
    </xf>
    <xf numFmtId="0" fontId="3" fillId="3" borderId="21" xfId="3" applyBorder="1" applyAlignment="1">
      <alignment horizontal="left"/>
    </xf>
    <xf numFmtId="0" fontId="3" fillId="3" borderId="29" xfId="3" applyBorder="1" applyAlignment="1">
      <alignment horizontal="left"/>
    </xf>
    <xf numFmtId="0" fontId="3" fillId="3" borderId="30" xfId="3" applyBorder="1" applyAlignment="1">
      <alignment horizontal="left"/>
    </xf>
    <xf numFmtId="0" fontId="0" fillId="4" borderId="0" xfId="0" applyFill="1" applyAlignment="1">
      <alignment horizontal="center"/>
    </xf>
    <xf numFmtId="0" fontId="15" fillId="4" borderId="0" xfId="5" applyFont="1" applyFill="1" applyAlignment="1">
      <alignment horizontal="center" wrapText="1"/>
    </xf>
    <xf numFmtId="0" fontId="0" fillId="4" borderId="20" xfId="0" applyFill="1" applyBorder="1" applyAlignment="1">
      <alignment horizontal="center"/>
    </xf>
    <xf numFmtId="0" fontId="0" fillId="4" borderId="0" xfId="0" applyFill="1" applyBorder="1" applyAlignment="1">
      <alignment horizontal="center"/>
    </xf>
    <xf numFmtId="0" fontId="0" fillId="4" borderId="11" xfId="0" applyFill="1" applyBorder="1" applyAlignment="1">
      <alignment horizontal="center"/>
    </xf>
    <xf numFmtId="0" fontId="0" fillId="4" borderId="5" xfId="0" applyFill="1" applyBorder="1" applyAlignment="1">
      <alignment horizontal="center"/>
    </xf>
    <xf numFmtId="0" fontId="0" fillId="4" borderId="6" xfId="0" applyFill="1" applyBorder="1" applyAlignment="1">
      <alignment horizontal="center"/>
    </xf>
    <xf numFmtId="0" fontId="0" fillId="4" borderId="7" xfId="0" applyFill="1" applyBorder="1" applyAlignment="1">
      <alignment horizontal="center"/>
    </xf>
    <xf numFmtId="0" fontId="17" fillId="4" borderId="20" xfId="0" applyFont="1" applyFill="1" applyBorder="1" applyAlignment="1">
      <alignment horizontal="center"/>
    </xf>
    <xf numFmtId="0" fontId="17" fillId="4" borderId="0" xfId="0" applyFont="1" applyFill="1" applyBorder="1" applyAlignment="1">
      <alignment horizontal="center"/>
    </xf>
    <xf numFmtId="0" fontId="17" fillId="4" borderId="11" xfId="0" applyFont="1" applyFill="1" applyBorder="1" applyAlignment="1">
      <alignment horizontal="center"/>
    </xf>
    <xf numFmtId="0" fontId="0" fillId="4" borderId="0" xfId="0" applyFill="1" applyAlignment="1">
      <alignment horizontal="center" wrapText="1"/>
    </xf>
    <xf numFmtId="0" fontId="6" fillId="4" borderId="18" xfId="0" applyFont="1" applyFill="1" applyBorder="1" applyAlignment="1">
      <alignment horizontal="center" wrapText="1"/>
    </xf>
    <xf numFmtId="0" fontId="6" fillId="4" borderId="19" xfId="0" applyFont="1" applyFill="1" applyBorder="1" applyAlignment="1">
      <alignment horizontal="center" wrapText="1"/>
    </xf>
    <xf numFmtId="0" fontId="0" fillId="4" borderId="0" xfId="0" applyFill="1" applyAlignment="1">
      <alignment horizontal="center" vertical="center" wrapText="1"/>
    </xf>
    <xf numFmtId="0" fontId="0" fillId="4" borderId="0" xfId="0" applyFill="1" applyBorder="1" applyAlignment="1">
      <alignment horizontal="center" wrapText="1"/>
    </xf>
    <xf numFmtId="0" fontId="0" fillId="4" borderId="9" xfId="0" applyFill="1" applyBorder="1" applyAlignment="1">
      <alignment horizontal="center" wrapText="1"/>
    </xf>
    <xf numFmtId="0" fontId="6" fillId="4" borderId="11" xfId="0" applyFont="1" applyFill="1" applyBorder="1" applyAlignment="1">
      <alignment horizontal="center" wrapText="1"/>
    </xf>
    <xf numFmtId="0" fontId="6" fillId="4" borderId="10" xfId="0" applyFont="1" applyFill="1" applyBorder="1" applyAlignment="1">
      <alignment horizontal="center" wrapText="1"/>
    </xf>
    <xf numFmtId="0" fontId="6" fillId="4" borderId="0" xfId="0" applyFont="1" applyFill="1" applyBorder="1" applyAlignment="1">
      <alignment horizontal="center" wrapText="1"/>
    </xf>
  </cellXfs>
  <cellStyles count="10">
    <cellStyle name="Calculation" xfId="3" builtinId="22"/>
    <cellStyle name="Comma" xfId="1" builtinId="3"/>
    <cellStyle name="Explanatory Text" xfId="5" builtinId="53"/>
    <cellStyle name="Hyperlink" xfId="9" builtinId="8"/>
    <cellStyle name="Input" xfId="2" builtinId="20"/>
    <cellStyle name="Linked Cell" xfId="4" builtinId="24"/>
    <cellStyle name="Normal" xfId="0" builtinId="0"/>
    <cellStyle name="Normal 2" xfId="6"/>
    <cellStyle name="Normal 3" xfId="7"/>
    <cellStyle name="Output" xfId="8" builtinId="21"/>
  </cellStyles>
  <dxfs count="4">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352426</xdr:colOff>
      <xdr:row>33</xdr:row>
      <xdr:rowOff>0</xdr:rowOff>
    </xdr:to>
    <xdr:sp macro="" textlink="">
      <xdr:nvSpPr>
        <xdr:cNvPr id="2" name="TextBox 1"/>
        <xdr:cNvSpPr txBox="1"/>
      </xdr:nvSpPr>
      <xdr:spPr>
        <a:xfrm>
          <a:off x="0" y="190500"/>
          <a:ext cx="7667626" cy="5210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Purpose of the</a:t>
          </a:r>
          <a:r>
            <a:rPr lang="en-GB" sz="1100" b="1" baseline="0"/>
            <a:t> model:</a:t>
          </a:r>
          <a:endParaRPr lang="en-GB" sz="1100" b="0" baseline="0"/>
        </a:p>
        <a:p>
          <a:r>
            <a:rPr lang="en-GB" sz="1100" b="0" baseline="0"/>
            <a:t>This model calculates the level of the price cap for each region, for each fuel type, for each period. </a:t>
          </a:r>
        </a:p>
        <a:p>
          <a:endParaRPr lang="en-GB" sz="1100" b="0" baseline="0"/>
        </a:p>
        <a:p>
          <a:r>
            <a:rPr lang="en-GB" sz="1100" b="1" baseline="0"/>
            <a:t>Structure of the model:</a:t>
          </a:r>
          <a:endParaRPr lang="en-GB" sz="1100" b="0" baseline="0"/>
        </a:p>
        <a:p>
          <a:r>
            <a:rPr lang="en-GB" sz="1100" b="0"/>
            <a:t>The</a:t>
          </a:r>
          <a:r>
            <a:rPr lang="en-GB" sz="1100" b="0" baseline="0"/>
            <a:t> model consists of four main parts:</a:t>
          </a:r>
        </a:p>
        <a:p>
          <a:endParaRPr lang="en-GB" sz="1100" b="0" baseline="0"/>
        </a:p>
        <a:p>
          <a:r>
            <a:rPr lang="en-GB" sz="1100" b="0" baseline="0"/>
            <a:t>1. The inputs tab - this tab collates a range of different inputs, many of which come from the CMA's final report.</a:t>
          </a:r>
        </a:p>
        <a:p>
          <a:endParaRPr lang="en-GB" sz="1100" b="0" baseline="0"/>
        </a:p>
        <a:p>
          <a:r>
            <a:rPr lang="en-GB" sz="1100" b="0" baseline="0"/>
            <a:t>2. The wholesale workings - these tabs contain inputs cells for:</a:t>
          </a:r>
        </a:p>
        <a:p>
          <a:r>
            <a:rPr lang="en-GB" sz="1100" b="0" baseline="0"/>
            <a:t> - Wholesale product prices as published by ICIS Heren.</a:t>
          </a:r>
        </a:p>
        <a:p>
          <a:r>
            <a:rPr lang="en-GB" sz="1100" b="0" baseline="0"/>
            <a:t> - Demand data provided by DECC.</a:t>
          </a:r>
        </a:p>
        <a:p>
          <a:r>
            <a:rPr lang="en-GB" sz="1100" b="0" baseline="0"/>
            <a:t>These tabs then take those wholesale product prices and combine with the demand data to produce wholesale index values.</a:t>
          </a:r>
        </a:p>
        <a:p>
          <a:endParaRPr lang="en-GB" sz="1100" b="0" baseline="0"/>
        </a:p>
        <a:p>
          <a:r>
            <a:rPr lang="en-GB" sz="1100" b="0" baseline="0"/>
            <a:t>3. The network cost workings - network costs are calculated outside of the model and imported to calculate the overall level of the price cap.</a:t>
          </a:r>
        </a:p>
        <a:p>
          <a:endParaRPr lang="en-GB" sz="1100" b="0" baseline="0"/>
        </a:p>
        <a:p>
          <a:r>
            <a:rPr lang="en-GB" sz="1100" b="0" baseline="0"/>
            <a:t>4. The price cap calculations - there are 42 tabs (one for each region-fuel combination) all with the same structure and formulae. Each of these tabs pulls through the relevant benchmarks and indices and uses them to calculate the level of the price cap in each period.</a:t>
          </a:r>
        </a:p>
        <a:p>
          <a:endParaRPr lang="en-GB" sz="1100" b="0" baseline="0"/>
        </a:p>
        <a:p>
          <a:r>
            <a:rPr lang="en-GB" sz="1100" b="0" baseline="0"/>
            <a:t>The flow of calculations from inputs through to price cap levels is shown in the diagram below.</a:t>
          </a:r>
        </a:p>
        <a:p>
          <a:endParaRPr lang="en-GB" sz="1100" b="0"/>
        </a:p>
        <a:p>
          <a:r>
            <a:rPr lang="en-GB" sz="1100" b="1" i="1"/>
            <a:t>15 August 2018 update</a:t>
          </a:r>
          <a:r>
            <a:rPr lang="en-GB" sz="1100" b="0" i="1"/>
            <a:t> - This version</a:t>
          </a:r>
          <a:r>
            <a:rPr lang="en-GB" sz="1100" b="0" i="1" baseline="0"/>
            <a:t> differs to the version published on 24 June 2016 only in respect of policy costs: which have been updated to exclude the costs of the Carbon Reduction Commitment from both the base year and projections in row 35 of the Inputs Sheet</a:t>
          </a:r>
        </a:p>
        <a:p>
          <a:endParaRPr lang="en-GB" sz="1100" b="0" i="1" baseline="0"/>
        </a:p>
        <a:p>
          <a:r>
            <a:rPr lang="en-GB" sz="1100" b="1" i="1" baseline="0"/>
            <a:t>10 October update - </a:t>
          </a:r>
          <a:r>
            <a:rPr lang="en-GB" sz="1100" b="0" i="1" baseline="0"/>
            <a:t>This version has been updated to correct minor formulae inaccuracies noted by parties.</a:t>
          </a:r>
          <a:endParaRPr lang="en-GB" sz="1100" b="1" i="1" baseline="0"/>
        </a:p>
        <a:p>
          <a:endParaRPr lang="en-GB" sz="1100" b="0" i="1"/>
        </a:p>
        <a:p>
          <a:endParaRPr lang="en-GB" sz="1100" b="0"/>
        </a:p>
        <a:p>
          <a:r>
            <a:rPr lang="en-GB" sz="1100" b="1"/>
            <a:t>Disclaimer:</a:t>
          </a:r>
          <a:endParaRPr lang="en-GB" sz="1100" b="0"/>
        </a:p>
        <a:p>
          <a:r>
            <a:rPr lang="en-GB" sz="1100" b="0" baseline="0">
              <a:solidFill>
                <a:schemeClr val="dk1"/>
              </a:solidFill>
              <a:effectLst/>
              <a:latin typeface="+mn-lt"/>
              <a:ea typeface="+mn-ea"/>
              <a:cs typeface="+mn-cs"/>
            </a:rPr>
            <a:t>This is an illustrative model published for the purpose of aiding understanding. We plan to consult on this illustrative model, as an appendix to our order, with a view to developing it further into a model which can be used to ultimately calculate the price cap level for each update. Whilst the model has been internally reviewed and quality assured we plan that in the process of developing this model it will be subject to external audit.</a:t>
          </a:r>
          <a:endParaRPr lang="en-GB" sz="1100" b="1"/>
        </a:p>
      </xdr:txBody>
    </xdr:sp>
    <xdr:clientData/>
  </xdr:twoCellAnchor>
  <xdr:twoCellAnchor editAs="oneCell">
    <xdr:from>
      <xdr:col>0</xdr:col>
      <xdr:colOff>46761</xdr:colOff>
      <xdr:row>33</xdr:row>
      <xdr:rowOff>73601</xdr:rowOff>
    </xdr:from>
    <xdr:to>
      <xdr:col>15</xdr:col>
      <xdr:colOff>202544</xdr:colOff>
      <xdr:row>62</xdr:row>
      <xdr:rowOff>162790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761" y="5788601"/>
          <a:ext cx="9299783" cy="5613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93"/>
  <sheetViews>
    <sheetView zoomScaleNormal="100" workbookViewId="0">
      <pane ySplit="3" topLeftCell="A4" activePane="bottomLeft" state="frozen"/>
      <selection activeCell="H27" sqref="H27"/>
      <selection pane="bottomLeft" activeCell="C20" sqref="C20"/>
    </sheetView>
  </sheetViews>
  <sheetFormatPr defaultColWidth="0" defaultRowHeight="14.4" zeroHeight="1" x14ac:dyDescent="0.3"/>
  <cols>
    <col min="1" max="1" width="26.44140625" style="8" customWidth="1"/>
    <col min="2" max="2" width="90.88671875" style="8" bestFit="1" customWidth="1"/>
    <col min="3" max="3" width="11.109375" style="8" customWidth="1"/>
    <col min="4" max="16384" width="9.109375" style="8" hidden="1"/>
  </cols>
  <sheetData>
    <row r="1" spans="1:2" x14ac:dyDescent="0.3">
      <c r="A1" s="7" t="s">
        <v>77</v>
      </c>
    </row>
    <row r="2" spans="1:2" x14ac:dyDescent="0.3"/>
    <row r="3" spans="1:2" x14ac:dyDescent="0.3">
      <c r="A3" s="7" t="s">
        <v>28</v>
      </c>
      <c r="B3" s="7" t="s">
        <v>78</v>
      </c>
    </row>
    <row r="4" spans="1:2" x14ac:dyDescent="0.3">
      <c r="A4" s="119" t="s">
        <v>328</v>
      </c>
      <c r="B4" s="8" t="s">
        <v>331</v>
      </c>
    </row>
    <row r="5" spans="1:2" x14ac:dyDescent="0.3">
      <c r="A5" s="119" t="s">
        <v>170</v>
      </c>
      <c r="B5" s="8" t="s">
        <v>329</v>
      </c>
    </row>
    <row r="6" spans="1:2" x14ac:dyDescent="0.3">
      <c r="A6" s="119" t="s">
        <v>176</v>
      </c>
      <c r="B6" s="8" t="s">
        <v>330</v>
      </c>
    </row>
    <row r="7" spans="1:2" x14ac:dyDescent="0.3">
      <c r="A7" s="119" t="s">
        <v>83</v>
      </c>
      <c r="B7" s="8" t="s">
        <v>34</v>
      </c>
    </row>
    <row r="8" spans="1:2" x14ac:dyDescent="0.3">
      <c r="A8" s="119" t="s">
        <v>86</v>
      </c>
      <c r="B8" s="8" t="s">
        <v>35</v>
      </c>
    </row>
    <row r="9" spans="1:2" x14ac:dyDescent="0.3">
      <c r="A9" s="119" t="s">
        <v>120</v>
      </c>
      <c r="B9" s="8" t="s">
        <v>36</v>
      </c>
    </row>
    <row r="10" spans="1:2" x14ac:dyDescent="0.3">
      <c r="A10" s="119" t="s">
        <v>32</v>
      </c>
      <c r="B10" s="8" t="s">
        <v>37</v>
      </c>
    </row>
    <row r="11" spans="1:2" x14ac:dyDescent="0.3">
      <c r="A11" s="119" t="s">
        <v>89</v>
      </c>
      <c r="B11" s="8" t="s">
        <v>38</v>
      </c>
    </row>
    <row r="12" spans="1:2" x14ac:dyDescent="0.3">
      <c r="A12" s="119" t="s">
        <v>92</v>
      </c>
      <c r="B12" s="8" t="s">
        <v>39</v>
      </c>
    </row>
    <row r="13" spans="1:2" x14ac:dyDescent="0.3">
      <c r="A13" s="119" t="s">
        <v>95</v>
      </c>
      <c r="B13" s="8" t="s">
        <v>40</v>
      </c>
    </row>
    <row r="14" spans="1:2" x14ac:dyDescent="0.3">
      <c r="A14" s="119" t="s">
        <v>99</v>
      </c>
      <c r="B14" s="8" t="s">
        <v>41</v>
      </c>
    </row>
    <row r="15" spans="1:2" x14ac:dyDescent="0.3">
      <c r="A15" s="119" t="s">
        <v>102</v>
      </c>
      <c r="B15" s="8" t="s">
        <v>42</v>
      </c>
    </row>
    <row r="16" spans="1:2" x14ac:dyDescent="0.3">
      <c r="A16" s="119" t="s">
        <v>105</v>
      </c>
      <c r="B16" s="8" t="s">
        <v>43</v>
      </c>
    </row>
    <row r="17" spans="1:2" x14ac:dyDescent="0.3">
      <c r="A17" s="119" t="s">
        <v>108</v>
      </c>
      <c r="B17" s="8" t="s">
        <v>44</v>
      </c>
    </row>
    <row r="18" spans="1:2" x14ac:dyDescent="0.3">
      <c r="A18" s="119" t="s">
        <v>111</v>
      </c>
      <c r="B18" s="8" t="s">
        <v>45</v>
      </c>
    </row>
    <row r="19" spans="1:2" x14ac:dyDescent="0.3">
      <c r="A19" s="119" t="s">
        <v>114</v>
      </c>
      <c r="B19" s="8" t="s">
        <v>46</v>
      </c>
    </row>
    <row r="20" spans="1:2" x14ac:dyDescent="0.3">
      <c r="A20" s="119" t="s">
        <v>117</v>
      </c>
      <c r="B20" s="8" t="s">
        <v>47</v>
      </c>
    </row>
    <row r="21" spans="1:2" x14ac:dyDescent="0.3">
      <c r="A21" s="119" t="s">
        <v>84</v>
      </c>
      <c r="B21" s="8" t="s">
        <v>48</v>
      </c>
    </row>
    <row r="22" spans="1:2" x14ac:dyDescent="0.3">
      <c r="A22" s="119" t="s">
        <v>87</v>
      </c>
      <c r="B22" s="8" t="s">
        <v>49</v>
      </c>
    </row>
    <row r="23" spans="1:2" x14ac:dyDescent="0.3">
      <c r="A23" s="119" t="s">
        <v>121</v>
      </c>
      <c r="B23" s="8" t="s">
        <v>50</v>
      </c>
    </row>
    <row r="24" spans="1:2" x14ac:dyDescent="0.3">
      <c r="A24" s="119" t="s">
        <v>33</v>
      </c>
      <c r="B24" s="8" t="s">
        <v>51</v>
      </c>
    </row>
    <row r="25" spans="1:2" x14ac:dyDescent="0.3">
      <c r="A25" s="119" t="s">
        <v>90</v>
      </c>
      <c r="B25" s="8" t="s">
        <v>52</v>
      </c>
    </row>
    <row r="26" spans="1:2" x14ac:dyDescent="0.3">
      <c r="A26" s="119" t="s">
        <v>93</v>
      </c>
      <c r="B26" s="8" t="s">
        <v>53</v>
      </c>
    </row>
    <row r="27" spans="1:2" x14ac:dyDescent="0.3">
      <c r="A27" s="119" t="s">
        <v>96</v>
      </c>
      <c r="B27" s="8" t="s">
        <v>54</v>
      </c>
    </row>
    <row r="28" spans="1:2" x14ac:dyDescent="0.3">
      <c r="A28" s="119" t="s">
        <v>100</v>
      </c>
      <c r="B28" s="8" t="s">
        <v>55</v>
      </c>
    </row>
    <row r="29" spans="1:2" x14ac:dyDescent="0.3">
      <c r="A29" s="119" t="s">
        <v>103</v>
      </c>
      <c r="B29" s="8" t="s">
        <v>56</v>
      </c>
    </row>
    <row r="30" spans="1:2" x14ac:dyDescent="0.3">
      <c r="A30" s="119" t="s">
        <v>106</v>
      </c>
      <c r="B30" s="8" t="s">
        <v>57</v>
      </c>
    </row>
    <row r="31" spans="1:2" x14ac:dyDescent="0.3">
      <c r="A31" s="119" t="s">
        <v>109</v>
      </c>
      <c r="B31" s="8" t="s">
        <v>58</v>
      </c>
    </row>
    <row r="32" spans="1:2" x14ac:dyDescent="0.3">
      <c r="A32" s="119" t="s">
        <v>112</v>
      </c>
      <c r="B32" s="8" t="s">
        <v>59</v>
      </c>
    </row>
    <row r="33" spans="1:2" x14ac:dyDescent="0.3">
      <c r="A33" s="119" t="s">
        <v>115</v>
      </c>
      <c r="B33" s="8" t="s">
        <v>60</v>
      </c>
    </row>
    <row r="34" spans="1:2" x14ac:dyDescent="0.3">
      <c r="A34" s="119" t="s">
        <v>118</v>
      </c>
      <c r="B34" s="8" t="s">
        <v>61</v>
      </c>
    </row>
    <row r="35" spans="1:2" x14ac:dyDescent="0.3">
      <c r="A35" s="119" t="s">
        <v>85</v>
      </c>
      <c r="B35" s="8" t="s">
        <v>62</v>
      </c>
    </row>
    <row r="36" spans="1:2" x14ac:dyDescent="0.3">
      <c r="A36" s="119" t="s">
        <v>88</v>
      </c>
      <c r="B36" s="8" t="s">
        <v>63</v>
      </c>
    </row>
    <row r="37" spans="1:2" x14ac:dyDescent="0.3">
      <c r="A37" s="119" t="s">
        <v>122</v>
      </c>
      <c r="B37" s="8" t="s">
        <v>64</v>
      </c>
    </row>
    <row r="38" spans="1:2" x14ac:dyDescent="0.3">
      <c r="A38" s="119" t="s">
        <v>76</v>
      </c>
      <c r="B38" s="8" t="s">
        <v>65</v>
      </c>
    </row>
    <row r="39" spans="1:2" x14ac:dyDescent="0.3">
      <c r="A39" s="119" t="s">
        <v>91</v>
      </c>
      <c r="B39" s="8" t="s">
        <v>66</v>
      </c>
    </row>
    <row r="40" spans="1:2" x14ac:dyDescent="0.3">
      <c r="A40" s="119" t="s">
        <v>94</v>
      </c>
      <c r="B40" s="8" t="s">
        <v>67</v>
      </c>
    </row>
    <row r="41" spans="1:2" x14ac:dyDescent="0.3">
      <c r="A41" s="119" t="s">
        <v>97</v>
      </c>
      <c r="B41" s="8" t="s">
        <v>68</v>
      </c>
    </row>
    <row r="42" spans="1:2" x14ac:dyDescent="0.3">
      <c r="A42" s="119" t="s">
        <v>101</v>
      </c>
      <c r="B42" s="8" t="s">
        <v>69</v>
      </c>
    </row>
    <row r="43" spans="1:2" x14ac:dyDescent="0.3">
      <c r="A43" s="119" t="s">
        <v>104</v>
      </c>
      <c r="B43" s="8" t="s">
        <v>70</v>
      </c>
    </row>
    <row r="44" spans="1:2" x14ac:dyDescent="0.3">
      <c r="A44" s="119" t="s">
        <v>107</v>
      </c>
      <c r="B44" s="8" t="s">
        <v>71</v>
      </c>
    </row>
    <row r="45" spans="1:2" x14ac:dyDescent="0.3">
      <c r="A45" s="119" t="s">
        <v>110</v>
      </c>
      <c r="B45" s="8" t="s">
        <v>72</v>
      </c>
    </row>
    <row r="46" spans="1:2" x14ac:dyDescent="0.3">
      <c r="A46" s="119" t="s">
        <v>113</v>
      </c>
      <c r="B46" s="8" t="s">
        <v>73</v>
      </c>
    </row>
    <row r="47" spans="1:2" x14ac:dyDescent="0.3">
      <c r="A47" s="119" t="s">
        <v>116</v>
      </c>
      <c r="B47" s="8" t="s">
        <v>74</v>
      </c>
    </row>
    <row r="48" spans="1:2" x14ac:dyDescent="0.3">
      <c r="A48" s="119" t="s">
        <v>119</v>
      </c>
      <c r="B48" s="8" t="s">
        <v>75</v>
      </c>
    </row>
    <row r="49" spans="1:2" x14ac:dyDescent="0.3">
      <c r="A49" s="119" t="s">
        <v>296</v>
      </c>
      <c r="B49" s="8" t="s">
        <v>315</v>
      </c>
    </row>
    <row r="50" spans="1:2" x14ac:dyDescent="0.3">
      <c r="A50" s="119" t="s">
        <v>297</v>
      </c>
      <c r="B50" s="8" t="s">
        <v>326</v>
      </c>
    </row>
    <row r="51" spans="1:2" x14ac:dyDescent="0.3">
      <c r="A51" s="119" t="s">
        <v>298</v>
      </c>
      <c r="B51" s="8" t="s">
        <v>319</v>
      </c>
    </row>
    <row r="52" spans="1:2" x14ac:dyDescent="0.3">
      <c r="A52" s="119" t="s">
        <v>299</v>
      </c>
      <c r="B52" s="8" t="s">
        <v>327</v>
      </c>
    </row>
    <row r="53" spans="1:2" x14ac:dyDescent="0.3">
      <c r="A53" s="119" t="s">
        <v>300</v>
      </c>
      <c r="B53" s="8" t="s">
        <v>320</v>
      </c>
    </row>
    <row r="54" spans="1:2" x14ac:dyDescent="0.3">
      <c r="A54" s="119" t="s">
        <v>301</v>
      </c>
      <c r="B54" s="8" t="s">
        <v>318</v>
      </c>
    </row>
    <row r="55" spans="1:2" x14ac:dyDescent="0.3">
      <c r="A55" s="119" t="s">
        <v>302</v>
      </c>
      <c r="B55" s="8" t="s">
        <v>314</v>
      </c>
    </row>
    <row r="56" spans="1:2" x14ac:dyDescent="0.3">
      <c r="A56" s="119" t="s">
        <v>244</v>
      </c>
      <c r="B56" s="8" t="s">
        <v>321</v>
      </c>
    </row>
    <row r="57" spans="1:2" x14ac:dyDescent="0.3">
      <c r="A57" s="119" t="s">
        <v>240</v>
      </c>
      <c r="B57" s="8" t="s">
        <v>322</v>
      </c>
    </row>
    <row r="58" spans="1:2" x14ac:dyDescent="0.3">
      <c r="A58" s="119" t="s">
        <v>241</v>
      </c>
      <c r="B58" s="8" t="s">
        <v>323</v>
      </c>
    </row>
    <row r="59" spans="1:2" x14ac:dyDescent="0.3">
      <c r="A59" s="119" t="s">
        <v>303</v>
      </c>
      <c r="B59" s="8" t="s">
        <v>324</v>
      </c>
    </row>
    <row r="60" spans="1:2" x14ac:dyDescent="0.3">
      <c r="A60" s="119" t="s">
        <v>304</v>
      </c>
      <c r="B60" s="8" t="s">
        <v>325</v>
      </c>
    </row>
    <row r="61" spans="1:2" x14ac:dyDescent="0.3">
      <c r="A61" s="119" t="s">
        <v>305</v>
      </c>
      <c r="B61" s="8" t="s">
        <v>316</v>
      </c>
    </row>
    <row r="62" spans="1:2" x14ac:dyDescent="0.3">
      <c r="A62" s="119" t="s">
        <v>306</v>
      </c>
      <c r="B62" s="8" t="s">
        <v>317</v>
      </c>
    </row>
    <row r="63" spans="1:2" hidden="1" x14ac:dyDescent="0.3"/>
    <row r="64" spans="1:2"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autoFilter ref="A3:B48"/>
  <hyperlinks>
    <hyperlink ref="A7" location="'SR-SFE-EAN'!A1" display="SR-SFE-EAN"/>
    <hyperlink ref="A8" location="'SR-SFE-EMI'!A1" display="SR-SFE-EMI"/>
    <hyperlink ref="A9" location="'SR-SFE-LON'!A1" display="SR-SFE-LON"/>
    <hyperlink ref="A10" location="'SR-SFE-MNW'!A1" display="SR-SFE-MNW"/>
    <hyperlink ref="A11" location="'SR-SFE-WMI'!A1" display="SR-SFE-WMI"/>
    <hyperlink ref="A12" location="'SR-SFE-NEA'!A1" display="SR-SFE-NEA"/>
    <hyperlink ref="A13" location="'SR-SFE-NSC'!A1" display="SR-SFE-NSC"/>
    <hyperlink ref="A14" location="'SR-SFE-NOW'!A1" display="SR-SFE-NOW"/>
    <hyperlink ref="A15" location="'SR-SFE-SEA'!A1" display="SR-SFE-SEA"/>
    <hyperlink ref="A16" location="'SR-SFE-SSC'!A1" display="SR-SFE-SSC"/>
    <hyperlink ref="A17" location="'SR-SFE-SWA'!A1" display="SR-SFE-SWA"/>
    <hyperlink ref="A18" location="'SR-SFE-SWE'!A1" display="SR-SFE-SWE"/>
    <hyperlink ref="A19" location="'SR-SFE-SOU'!A1" display="SR-SFE-SOU"/>
    <hyperlink ref="A20" location="'SR-SFE-YOR'!A1" display="SR-SFE-YOR"/>
    <hyperlink ref="A21" location="'SR-SFG-EAN'!A1" display="SR-SFG-EAN"/>
    <hyperlink ref="A22" location="'SR-SFG-EMI'!A1" display="SR-SFG-EMI"/>
    <hyperlink ref="A23" location="'SR-SFG-LON'!A1" display="SR-SFG-LON"/>
    <hyperlink ref="A24" location="'SR-SFG-MNW'!A1" display="SR-SFG-MNW"/>
    <hyperlink ref="A25" location="'SR-SFG-WMI'!A1" display="SR-SFG-WMI"/>
    <hyperlink ref="A26" location="'SR-SFG-NEA'!A1" display="SR-SFG-NEA"/>
    <hyperlink ref="A27" location="'SR-SFG-NSC'!A1" display="SR-SFG-NSC"/>
    <hyperlink ref="A28" location="'SR-SFG-NOW'!A1" display="SR-SFG-NOW"/>
    <hyperlink ref="A29" location="'SR-SFG-SEA'!A1" display="SR-SFG-SEA"/>
    <hyperlink ref="A30" location="'SR-SFG-SSC'!A1" display="SR-SFG-SSC"/>
    <hyperlink ref="A31" location="'SR-SFG-SWA'!A1" display="SR-SFG-SWA"/>
    <hyperlink ref="A32" location="'SR-SFG-SWE'!A1" display="SR-SFG-SWE"/>
    <hyperlink ref="A33" location="'SR-SFG-SOU'!A1" display="SR-SFG-SOU"/>
    <hyperlink ref="A34" location="'SR-SFG-YOR'!A1" display="SR-SFG-YOR"/>
    <hyperlink ref="A35" location="'E7-SFE-EAN'!A1" display="E7-SFE-EAN"/>
    <hyperlink ref="A36" location="'E7-SFE-EMI'!A1" display="E7-SFE-EMI"/>
    <hyperlink ref="A37" location="'E7-SFE-LON'!A1" display="E7-SFE-LON"/>
    <hyperlink ref="A38" location="'E7-SFE-MNW'!A1" display="E7-SFE-MNW"/>
    <hyperlink ref="A39" location="'E7-SFE-WMI'!A1" display="E7-SFE-WMI"/>
    <hyperlink ref="A40" location="'E7-SFE-NEA'!A1" display="E7-SFE-NEA"/>
    <hyperlink ref="A41" location="'E7-SFE-NSC'!A1" display="E7-SFE-NSC"/>
    <hyperlink ref="A42" location="'E7-SFE-NOW'!A1" display="E7-SFE-NOW"/>
    <hyperlink ref="A43" location="'E7-SFE-SEA'!A1" display="E7-SFE-SEA"/>
    <hyperlink ref="A44" location="'E7-SFE-SSC'!A1" display="E7-SFE-SSC"/>
    <hyperlink ref="A45" location="'E7-SFE-SWA'!A1" display="E7-SFE-SWA"/>
    <hyperlink ref="A46" location="'E7-SFE-SWE'!A1" display="E7-SFE-SWE"/>
    <hyperlink ref="A47" location="'E7-SFE-SOU'!A1" display="E7-SFE-SOU"/>
    <hyperlink ref="A48" location="'E7-SFE-YOR'!A1" display="E7-SFE-YOR"/>
    <hyperlink ref="A49" location="'Wholesale -&gt;'!A1" display="Wholesale -&gt;"/>
    <hyperlink ref="A50" location="'Elec wholesale lookups'!A1" display="Elec wholesale lookups"/>
    <hyperlink ref="A51" location="'Elec wholesale index'!A1" display="Elec wholesale index"/>
    <hyperlink ref="A52" location="'Gas wholesale lookups'!A1" display="Gas wholesale lookups"/>
    <hyperlink ref="A53" location="'Gas wholesale index'!A1" display="Gas wholesale index"/>
    <hyperlink ref="A54" location="'Wholesale index summary'!A1" display="Wholesale index summary"/>
    <hyperlink ref="A55" location="'Network-&gt;'!A1" display="Network -&gt;"/>
    <hyperlink ref="A56" location="Mappings!A1" display="Mappings"/>
    <hyperlink ref="A57" location="'Gas transmission'!A1" display="Gas transmission"/>
    <hyperlink ref="A58" location="'Gas distribution'!A1" display="Gas distribution"/>
    <hyperlink ref="A59" location="'Elec transmission'!A1" display="Elec transmission"/>
    <hyperlink ref="A60" location="'Elec distribution'!A1" display="Elec distribution"/>
    <hyperlink ref="A61" location="BSUOS!A1" display="BSUOS"/>
    <hyperlink ref="A62" location="'Network costs'!A1" display="Network costs"/>
    <hyperlink ref="A4" location="Overview!A1" display="Overview"/>
    <hyperlink ref="A5" location="Glossary!A1" display="Glossary"/>
    <hyperlink ref="A6" location="Inputs!A1" display="Input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SR-SFE-NEA</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3">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3">
      <c r="A5" s="8"/>
      <c r="B5" s="8"/>
      <c r="C5" s="16" t="s">
        <v>21</v>
      </c>
      <c r="D5" s="34" t="str">
        <f ca="1">RIGHT(A1,3)</f>
        <v>NEA</v>
      </c>
      <c r="E5" s="131" t="str">
        <f ca="1">VLOOKUP(D5,Glossary!$A$4:$B$21,2,FALSE)</f>
        <v>North East</v>
      </c>
      <c r="F5" s="132"/>
      <c r="G5" s="133"/>
      <c r="H5" s="8"/>
      <c r="I5" s="8"/>
      <c r="J5" s="8"/>
      <c r="K5" s="8"/>
      <c r="L5" s="8"/>
      <c r="M5" s="8"/>
      <c r="N5" s="8"/>
      <c r="O5" s="8"/>
      <c r="P5" s="8"/>
      <c r="Q5" s="8"/>
    </row>
    <row r="6" spans="1:17" x14ac:dyDescent="0.3">
      <c r="A6" s="8"/>
      <c r="B6" s="8"/>
      <c r="C6" s="16" t="s">
        <v>221</v>
      </c>
      <c r="D6" s="134" t="str">
        <f ca="1">$D$3&amp;"-"&amp;$D$4</f>
        <v>SR-SFE</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82</v>
      </c>
      <c r="F10" s="104"/>
      <c r="G10" s="118">
        <f ca="1">IF(OR(G23=0,G24=0,G25=0,G26=0),"",G27)</f>
        <v>86.858107745828562</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503.80681328745442</v>
      </c>
      <c r="F11" s="104"/>
      <c r="G11" s="118">
        <f ca="1">IFERROR(IF(OR(G41=0,G42=0,G43=0,G44=0,G45=0,G46=0),"",G47),"")</f>
        <v>493.76090987688804</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4.2299999999999997E-2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NEA-Nil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82</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25.805262976110523</v>
      </c>
      <c r="F23" s="8"/>
      <c r="G23" s="21">
        <f t="shared" ref="G23:P25" ca="1" si="2">$E23/$E31*G31</f>
        <v>30.413345650415977</v>
      </c>
      <c r="H23" s="21">
        <f t="shared" ca="1" si="2"/>
        <v>30.413345650415977</v>
      </c>
      <c r="I23" s="21">
        <f t="shared" ca="1" si="2"/>
        <v>36.864661394443608</v>
      </c>
      <c r="J23" s="21">
        <f t="shared" ca="1" si="2"/>
        <v>36.864661394443608</v>
      </c>
      <c r="K23" s="21">
        <f t="shared" ca="1" si="2"/>
        <v>45.620018475623965</v>
      </c>
      <c r="L23" s="21">
        <f t="shared" ca="1" si="2"/>
        <v>45.620018475623965</v>
      </c>
      <c r="M23" s="21">
        <f t="shared" ca="1" si="2"/>
        <v>52.53214248708214</v>
      </c>
      <c r="N23" s="21">
        <f t="shared" ca="1" si="2"/>
        <v>52.53214248708214</v>
      </c>
      <c r="O23" s="21">
        <f t="shared" ca="1" si="2"/>
        <v>56.679416893957054</v>
      </c>
      <c r="P23" s="21">
        <f t="shared" ca="1" si="2"/>
        <v>56.679416893957054</v>
      </c>
      <c r="Q23" s="8"/>
    </row>
    <row r="24" spans="1:17" x14ac:dyDescent="0.3">
      <c r="A24" s="8"/>
      <c r="B24" s="8"/>
      <c r="C24" s="8" t="s">
        <v>277</v>
      </c>
      <c r="D24" s="8"/>
      <c r="E24" s="21">
        <f ca="1">(E$27-SUM(E$25:E$26))*HLOOKUP(D$6,Inputs!$E$8:$G$11,VLOOKUP(C24,Inputs!$C$9:$D$11,2,FALSE),FALSE)</f>
        <v>28.866904346157536</v>
      </c>
      <c r="F24" s="8"/>
      <c r="G24" s="21">
        <f t="shared" ca="1" si="2"/>
        <v>28.895771250503692</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24</v>
      </c>
      <c r="F25" s="8"/>
      <c r="G25" s="21">
        <f t="shared" ca="1" si="2"/>
        <v>24.023999999999997</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3.3278326777319425</v>
      </c>
      <c r="F26" s="8"/>
      <c r="G26" s="87">
        <f t="shared" ref="G26:P26" ca="1" si="3">SUM(G21:G25)*$E$13</f>
        <v>3.5249908449089014</v>
      </c>
      <c r="H26" s="87">
        <f t="shared" ca="1" si="3"/>
        <v>1.2864845210125957</v>
      </c>
      <c r="I26" s="87">
        <f t="shared" ca="1" si="3"/>
        <v>1.5593751769849646</v>
      </c>
      <c r="J26" s="87">
        <f t="shared" ca="1" si="3"/>
        <v>1.5593751769849646</v>
      </c>
      <c r="K26" s="87">
        <f t="shared" ca="1" si="3"/>
        <v>1.9297267815188937</v>
      </c>
      <c r="L26" s="87">
        <f t="shared" ca="1" si="3"/>
        <v>1.9297267815188937</v>
      </c>
      <c r="M26" s="87">
        <f t="shared" ca="1" si="3"/>
        <v>2.2221096272035745</v>
      </c>
      <c r="N26" s="87">
        <f t="shared" ca="1" si="3"/>
        <v>2.2221096272035745</v>
      </c>
      <c r="O26" s="87">
        <f t="shared" ca="1" si="3"/>
        <v>2.3975393346143834</v>
      </c>
      <c r="P26" s="87">
        <f t="shared" ca="1" si="3"/>
        <v>2.3975393346143834</v>
      </c>
      <c r="Q26" s="8"/>
    </row>
    <row r="27" spans="1:17" x14ac:dyDescent="0.3">
      <c r="A27" s="8"/>
      <c r="B27" s="8"/>
      <c r="C27" s="8" t="s">
        <v>216</v>
      </c>
      <c r="D27" s="8"/>
      <c r="E27" s="21">
        <f ca="1">VLOOKUP(C15,Inputs!$D$20:$G$21,HLOOKUP(D$6,Inputs!$E$17:$J$18,2,FALSE),FALSE)</f>
        <v>82</v>
      </c>
      <c r="F27" s="8"/>
      <c r="G27" s="21">
        <f t="shared" ref="G27:P27" ca="1" si="4">SUM(G21:G26)</f>
        <v>86.858107745828562</v>
      </c>
      <c r="H27" s="21">
        <f t="shared" ca="1" si="4"/>
        <v>31.699830171428573</v>
      </c>
      <c r="I27" s="21">
        <f t="shared" ca="1" si="4"/>
        <v>38.424036571428573</v>
      </c>
      <c r="J27" s="21">
        <f t="shared" ca="1" si="4"/>
        <v>38.424036571428573</v>
      </c>
      <c r="K27" s="21">
        <f t="shared" ca="1" si="4"/>
        <v>47.54974525714286</v>
      </c>
      <c r="L27" s="21">
        <f t="shared" ca="1" si="4"/>
        <v>47.54974525714286</v>
      </c>
      <c r="M27" s="21">
        <f t="shared" ca="1" si="4"/>
        <v>54.754252114285713</v>
      </c>
      <c r="N27" s="21">
        <f t="shared" ca="1" si="4"/>
        <v>54.754252114285713</v>
      </c>
      <c r="O27" s="21">
        <f t="shared" ca="1" si="4"/>
        <v>59.07695622857144</v>
      </c>
      <c r="P27" s="21">
        <f t="shared" ca="1" si="4"/>
        <v>59.07695622857144</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5.6</v>
      </c>
      <c r="F31" s="22"/>
      <c r="G31" s="21">
        <f ca="1">IF($D$4="SFG",HLOOKUP(G$8,Inputs!$E$31:$P$36,6,FALSE),HLOOKUP(G$8,Inputs!$E$31:$P$35,5,FALSE))</f>
        <v>6.6</v>
      </c>
      <c r="H31" s="21">
        <f ca="1">IF($D$4="SFG",HLOOKUP(H$8,Inputs!$E$31:$P$36,6,FALSE),HLOOKUP(H$8,Inputs!$E$31:$P$35,5,FALSE))</f>
        <v>6.6</v>
      </c>
      <c r="I31" s="21">
        <f ca="1">IF($D$4="SFG",HLOOKUP(I$8,Inputs!$E$31:$P$36,6,FALSE),HLOOKUP(I$8,Inputs!$E$31:$P$35,5,FALSE))</f>
        <v>8</v>
      </c>
      <c r="J31" s="21">
        <f ca="1">IF($D$4="SFG",HLOOKUP(J$8,Inputs!$E$31:$P$36,6,FALSE),HLOOKUP(J$8,Inputs!$E$31:$P$35,5,FALSE))</f>
        <v>8</v>
      </c>
      <c r="K31" s="21">
        <f ca="1">IF($D$4="SFG",HLOOKUP(K$8,Inputs!$E$31:$P$36,6,FALSE),HLOOKUP(K$8,Inputs!$E$31:$P$35,5,FALSE))</f>
        <v>9.9</v>
      </c>
      <c r="L31" s="21">
        <f ca="1">IF($D$4="SFG",HLOOKUP(L$8,Inputs!$E$31:$P$36,6,FALSE),HLOOKUP(L$8,Inputs!$E$31:$P$35,5,FALSE))</f>
        <v>9.9</v>
      </c>
      <c r="M31" s="21">
        <f ca="1">IF($D$4="SFG",HLOOKUP(M$8,Inputs!$E$31:$P$36,6,FALSE),HLOOKUP(M$8,Inputs!$E$31:$P$35,5,FALSE))</f>
        <v>11.4</v>
      </c>
      <c r="N31" s="21">
        <f ca="1">IF($D$4="SFG",HLOOKUP(N$8,Inputs!$E$31:$P$36,6,FALSE),HLOOKUP(N$8,Inputs!$E$31:$P$35,5,FALSE))</f>
        <v>11.4</v>
      </c>
      <c r="O31" s="21">
        <f ca="1">IF($D$4="SFG",HLOOKUP(O$8,Inputs!$E$31:$P$36,6,FALSE),HLOOKUP(O$8,Inputs!$E$31:$P$35,5,FALSE))</f>
        <v>12.3</v>
      </c>
      <c r="P31" s="21">
        <f ca="1">IF($D$4="SFG",HLOOKUP(P$8,Inputs!$E$31:$P$36,6,FALSE),HLOOKUP(P$8,Inputs!$E$31:$P$35,5,FALSE))</f>
        <v>12.3</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NEA-Medium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331</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189.33199999999999</v>
      </c>
      <c r="F41" s="8"/>
      <c r="G41" s="21">
        <f t="shared" ref="G41:P41" ca="1" si="5">$E41/$E50*G50</f>
        <v>152.72689098005168</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133.79031328745441</v>
      </c>
      <c r="F42" s="8"/>
      <c r="G42" s="94">
        <f ca="1">VLOOKUP($A$1,'Network costs'!$D:$P,G$9,FALSE)</f>
        <v>149.35023976458015</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66.862000000000009</v>
      </c>
      <c r="F43" s="8"/>
      <c r="G43" s="21">
        <f t="shared" ref="G43:P45" ca="1" si="6">$E43/$E51*G51</f>
        <v>78.801642857142866</v>
      </c>
      <c r="H43" s="21">
        <f t="shared" ca="1" si="6"/>
        <v>78.801642857142866</v>
      </c>
      <c r="I43" s="21">
        <f t="shared" ca="1" si="6"/>
        <v>95.517142857142872</v>
      </c>
      <c r="J43" s="21">
        <f t="shared" ca="1" si="6"/>
        <v>95.517142857142872</v>
      </c>
      <c r="K43" s="21">
        <f t="shared" ca="1" si="6"/>
        <v>118.20246428571431</v>
      </c>
      <c r="L43" s="21">
        <f t="shared" ca="1" si="6"/>
        <v>118.20246428571431</v>
      </c>
      <c r="M43" s="21">
        <f t="shared" ca="1" si="6"/>
        <v>136.11192857142859</v>
      </c>
      <c r="N43" s="21">
        <f t="shared" ca="1" si="6"/>
        <v>136.11192857142859</v>
      </c>
      <c r="O43" s="21">
        <f t="shared" ca="1" si="6"/>
        <v>146.85760714285718</v>
      </c>
      <c r="P43" s="21">
        <f t="shared" ca="1" si="6"/>
        <v>146.85760714285718</v>
      </c>
      <c r="Q43" s="8"/>
    </row>
    <row r="44" spans="1:17" x14ac:dyDescent="0.3">
      <c r="A44" s="8"/>
      <c r="B44" s="8"/>
      <c r="C44" s="8" t="s">
        <v>277</v>
      </c>
      <c r="D44" s="8"/>
      <c r="E44" s="21">
        <f ca="1">E$38*HLOOKUP(D$6,Inputs!$H$8:$J$11,VLOOKUP(C44,Inputs!$C$9:$D$11,2,FALSE),FALSE)</f>
        <v>74.805999999999997</v>
      </c>
      <c r="F44" s="8"/>
      <c r="G44" s="21">
        <f t="shared" ca="1" si="6"/>
        <v>74.880805999999993</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24</v>
      </c>
      <c r="F45" s="8"/>
      <c r="G45" s="21">
        <f t="shared" ca="1" si="6"/>
        <v>24.023999999999997</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15.016499999999999</v>
      </c>
      <c r="F46" s="8"/>
      <c r="G46" s="87">
        <f t="shared" ref="G46:P46" ca="1" si="7">SUM(G43:G45,G41)*$E$13</f>
        <v>13.977330275113328</v>
      </c>
      <c r="H46" s="87">
        <f t="shared" ca="1" si="7"/>
        <v>3.333309492857143</v>
      </c>
      <c r="I46" s="87">
        <f t="shared" ca="1" si="7"/>
        <v>4.0403751428571431</v>
      </c>
      <c r="J46" s="87">
        <f t="shared" ca="1" si="7"/>
        <v>4.0403751428571431</v>
      </c>
      <c r="K46" s="87">
        <f t="shared" ca="1" si="7"/>
        <v>4.9999642392857151</v>
      </c>
      <c r="L46" s="87">
        <f t="shared" ca="1" si="7"/>
        <v>4.9999642392857151</v>
      </c>
      <c r="M46" s="87">
        <f t="shared" ca="1" si="7"/>
        <v>5.7575345785714287</v>
      </c>
      <c r="N46" s="87">
        <f t="shared" ca="1" si="7"/>
        <v>5.7575345785714287</v>
      </c>
      <c r="O46" s="87">
        <f t="shared" ca="1" si="7"/>
        <v>6.2120767821428577</v>
      </c>
      <c r="P46" s="87">
        <f t="shared" ca="1" si="7"/>
        <v>6.2120767821428577</v>
      </c>
      <c r="Q46" s="8"/>
    </row>
    <row r="47" spans="1:17" x14ac:dyDescent="0.3">
      <c r="A47" s="8"/>
      <c r="B47" s="8"/>
      <c r="C47" s="8" t="s">
        <v>216</v>
      </c>
      <c r="D47" s="8"/>
      <c r="E47" s="21">
        <f ca="1">SUM(E41:E46)</f>
        <v>503.80681328745442</v>
      </c>
      <c r="F47" s="8"/>
      <c r="G47" s="21">
        <f t="shared" ref="G47:P47" ca="1" si="8">SUM(G41:G46)</f>
        <v>493.76090987688804</v>
      </c>
      <c r="H47" s="21">
        <f t="shared" ca="1" si="8"/>
        <v>82.134952350000006</v>
      </c>
      <c r="I47" s="21">
        <f t="shared" ca="1" si="8"/>
        <v>99.557518000000016</v>
      </c>
      <c r="J47" s="21">
        <f t="shared" ca="1" si="8"/>
        <v>99.557518000000016</v>
      </c>
      <c r="K47" s="21">
        <f t="shared" ca="1" si="8"/>
        <v>123.20242852500003</v>
      </c>
      <c r="L47" s="21">
        <f t="shared" ca="1" si="8"/>
        <v>123.20242852500003</v>
      </c>
      <c r="M47" s="21">
        <f t="shared" ca="1" si="8"/>
        <v>141.86946315000003</v>
      </c>
      <c r="N47" s="21">
        <f t="shared" ca="1" si="8"/>
        <v>141.86946315000003</v>
      </c>
      <c r="O47" s="21">
        <f t="shared" ca="1" si="8"/>
        <v>153.06968392500002</v>
      </c>
      <c r="P47" s="21">
        <f t="shared" ca="1" si="8"/>
        <v>153.06968392500002</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5.6</v>
      </c>
      <c r="F51" s="22"/>
      <c r="G51" s="21">
        <f t="shared" ca="1" si="9"/>
        <v>6.6</v>
      </c>
      <c r="H51" s="21">
        <f t="shared" ca="1" si="9"/>
        <v>6.6</v>
      </c>
      <c r="I51" s="21">
        <f t="shared" ca="1" si="9"/>
        <v>8</v>
      </c>
      <c r="J51" s="21">
        <f t="shared" ca="1" si="9"/>
        <v>8</v>
      </c>
      <c r="K51" s="21">
        <f t="shared" ca="1" si="9"/>
        <v>9.9</v>
      </c>
      <c r="L51" s="21">
        <f t="shared" ca="1" si="9"/>
        <v>9.9</v>
      </c>
      <c r="M51" s="21">
        <f t="shared" ca="1" si="9"/>
        <v>11.4</v>
      </c>
      <c r="N51" s="21">
        <f t="shared" ca="1" si="9"/>
        <v>11.4</v>
      </c>
      <c r="O51" s="21">
        <f t="shared" ca="1" si="9"/>
        <v>12.3</v>
      </c>
      <c r="P51" s="21">
        <f t="shared" ca="1" si="9"/>
        <v>12.3</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SR-SFE-NSC</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3">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3">
      <c r="A5" s="8"/>
      <c r="B5" s="8"/>
      <c r="C5" s="16" t="s">
        <v>21</v>
      </c>
      <c r="D5" s="34" t="str">
        <f ca="1">RIGHT(A1,3)</f>
        <v>NSC</v>
      </c>
      <c r="E5" s="131" t="str">
        <f ca="1">VLOOKUP(D5,Glossary!$A$4:$B$21,2,FALSE)</f>
        <v>North Scotland</v>
      </c>
      <c r="F5" s="132"/>
      <c r="G5" s="133"/>
      <c r="H5" s="8"/>
      <c r="I5" s="8"/>
      <c r="J5" s="8"/>
      <c r="K5" s="8"/>
      <c r="L5" s="8"/>
      <c r="M5" s="8"/>
      <c r="N5" s="8"/>
      <c r="O5" s="8"/>
      <c r="P5" s="8"/>
      <c r="Q5" s="8"/>
    </row>
    <row r="6" spans="1:17" x14ac:dyDescent="0.3">
      <c r="A6" s="8"/>
      <c r="B6" s="8"/>
      <c r="C6" s="16" t="s">
        <v>221</v>
      </c>
      <c r="D6" s="134" t="str">
        <f ca="1">$D$3&amp;"-"&amp;$D$4</f>
        <v>SR-SFE</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82</v>
      </c>
      <c r="F10" s="104"/>
      <c r="G10" s="118">
        <f ca="1">IF(OR(G23=0,G24=0,G25=0,G26=0),"",G27)</f>
        <v>86.858107745828562</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523.79144855467678</v>
      </c>
      <c r="F11" s="104"/>
      <c r="G11" s="118">
        <f ca="1">IFERROR(IF(OR(G41=0,G42=0,G43=0,G44=0,G45=0,G46=0),"",G47),"")</f>
        <v>528.33637889923011</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4.2299999999999997E-2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NSC-Nil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82</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25.805262976110523</v>
      </c>
      <c r="F23" s="8"/>
      <c r="G23" s="21">
        <f t="shared" ref="G23:P25" ca="1" si="2">$E23/$E31*G31</f>
        <v>30.413345650415977</v>
      </c>
      <c r="H23" s="21">
        <f t="shared" ca="1" si="2"/>
        <v>30.413345650415977</v>
      </c>
      <c r="I23" s="21">
        <f t="shared" ca="1" si="2"/>
        <v>36.864661394443608</v>
      </c>
      <c r="J23" s="21">
        <f t="shared" ca="1" si="2"/>
        <v>36.864661394443608</v>
      </c>
      <c r="K23" s="21">
        <f t="shared" ca="1" si="2"/>
        <v>45.620018475623965</v>
      </c>
      <c r="L23" s="21">
        <f t="shared" ca="1" si="2"/>
        <v>45.620018475623965</v>
      </c>
      <c r="M23" s="21">
        <f t="shared" ca="1" si="2"/>
        <v>52.53214248708214</v>
      </c>
      <c r="N23" s="21">
        <f t="shared" ca="1" si="2"/>
        <v>52.53214248708214</v>
      </c>
      <c r="O23" s="21">
        <f t="shared" ca="1" si="2"/>
        <v>56.679416893957054</v>
      </c>
      <c r="P23" s="21">
        <f t="shared" ca="1" si="2"/>
        <v>56.679416893957054</v>
      </c>
      <c r="Q23" s="8"/>
    </row>
    <row r="24" spans="1:17" x14ac:dyDescent="0.3">
      <c r="A24" s="8"/>
      <c r="B24" s="8"/>
      <c r="C24" s="8" t="s">
        <v>277</v>
      </c>
      <c r="D24" s="8"/>
      <c r="E24" s="21">
        <f ca="1">(E$27-SUM(E$25:E$26))*HLOOKUP(D$6,Inputs!$E$8:$G$11,VLOOKUP(C24,Inputs!$C$9:$D$11,2,FALSE),FALSE)</f>
        <v>28.866904346157536</v>
      </c>
      <c r="F24" s="8"/>
      <c r="G24" s="21">
        <f t="shared" ca="1" si="2"/>
        <v>28.895771250503692</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24</v>
      </c>
      <c r="F25" s="8"/>
      <c r="G25" s="21">
        <f t="shared" ca="1" si="2"/>
        <v>24.023999999999997</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3.3278326777319425</v>
      </c>
      <c r="F26" s="8"/>
      <c r="G26" s="87">
        <f t="shared" ref="G26:P26" ca="1" si="3">SUM(G21:G25)*$E$13</f>
        <v>3.5249908449089014</v>
      </c>
      <c r="H26" s="87">
        <f t="shared" ca="1" si="3"/>
        <v>1.2864845210125957</v>
      </c>
      <c r="I26" s="87">
        <f t="shared" ca="1" si="3"/>
        <v>1.5593751769849646</v>
      </c>
      <c r="J26" s="87">
        <f t="shared" ca="1" si="3"/>
        <v>1.5593751769849646</v>
      </c>
      <c r="K26" s="87">
        <f t="shared" ca="1" si="3"/>
        <v>1.9297267815188937</v>
      </c>
      <c r="L26" s="87">
        <f t="shared" ca="1" si="3"/>
        <v>1.9297267815188937</v>
      </c>
      <c r="M26" s="87">
        <f t="shared" ca="1" si="3"/>
        <v>2.2221096272035745</v>
      </c>
      <c r="N26" s="87">
        <f t="shared" ca="1" si="3"/>
        <v>2.2221096272035745</v>
      </c>
      <c r="O26" s="87">
        <f t="shared" ca="1" si="3"/>
        <v>2.3975393346143834</v>
      </c>
      <c r="P26" s="87">
        <f t="shared" ca="1" si="3"/>
        <v>2.3975393346143834</v>
      </c>
      <c r="Q26" s="8"/>
    </row>
    <row r="27" spans="1:17" x14ac:dyDescent="0.3">
      <c r="A27" s="8"/>
      <c r="B27" s="8"/>
      <c r="C27" s="8" t="s">
        <v>216</v>
      </c>
      <c r="D27" s="8"/>
      <c r="E27" s="21">
        <f ca="1">VLOOKUP(C15,Inputs!$D$20:$G$21,HLOOKUP(D$6,Inputs!$E$17:$J$18,2,FALSE),FALSE)</f>
        <v>82</v>
      </c>
      <c r="F27" s="8"/>
      <c r="G27" s="21">
        <f t="shared" ref="G27:P27" ca="1" si="4">SUM(G21:G26)</f>
        <v>86.858107745828562</v>
      </c>
      <c r="H27" s="21">
        <f t="shared" ca="1" si="4"/>
        <v>31.699830171428573</v>
      </c>
      <c r="I27" s="21">
        <f t="shared" ca="1" si="4"/>
        <v>38.424036571428573</v>
      </c>
      <c r="J27" s="21">
        <f t="shared" ca="1" si="4"/>
        <v>38.424036571428573</v>
      </c>
      <c r="K27" s="21">
        <f t="shared" ca="1" si="4"/>
        <v>47.54974525714286</v>
      </c>
      <c r="L27" s="21">
        <f t="shared" ca="1" si="4"/>
        <v>47.54974525714286</v>
      </c>
      <c r="M27" s="21">
        <f t="shared" ca="1" si="4"/>
        <v>54.754252114285713</v>
      </c>
      <c r="N27" s="21">
        <f t="shared" ca="1" si="4"/>
        <v>54.754252114285713</v>
      </c>
      <c r="O27" s="21">
        <f t="shared" ca="1" si="4"/>
        <v>59.07695622857144</v>
      </c>
      <c r="P27" s="21">
        <f t="shared" ca="1" si="4"/>
        <v>59.07695622857144</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5.6</v>
      </c>
      <c r="F31" s="22"/>
      <c r="G31" s="21">
        <f ca="1">IF($D$4="SFG",HLOOKUP(G$8,Inputs!$E$31:$P$36,6,FALSE),HLOOKUP(G$8,Inputs!$E$31:$P$35,5,FALSE))</f>
        <v>6.6</v>
      </c>
      <c r="H31" s="21">
        <f ca="1">IF($D$4="SFG",HLOOKUP(H$8,Inputs!$E$31:$P$36,6,FALSE),HLOOKUP(H$8,Inputs!$E$31:$P$35,5,FALSE))</f>
        <v>6.6</v>
      </c>
      <c r="I31" s="21">
        <f ca="1">IF($D$4="SFG",HLOOKUP(I$8,Inputs!$E$31:$P$36,6,FALSE),HLOOKUP(I$8,Inputs!$E$31:$P$35,5,FALSE))</f>
        <v>8</v>
      </c>
      <c r="J31" s="21">
        <f ca="1">IF($D$4="SFG",HLOOKUP(J$8,Inputs!$E$31:$P$36,6,FALSE),HLOOKUP(J$8,Inputs!$E$31:$P$35,5,FALSE))</f>
        <v>8</v>
      </c>
      <c r="K31" s="21">
        <f ca="1">IF($D$4="SFG",HLOOKUP(K$8,Inputs!$E$31:$P$36,6,FALSE),HLOOKUP(K$8,Inputs!$E$31:$P$35,5,FALSE))</f>
        <v>9.9</v>
      </c>
      <c r="L31" s="21">
        <f ca="1">IF($D$4="SFG",HLOOKUP(L$8,Inputs!$E$31:$P$36,6,FALSE),HLOOKUP(L$8,Inputs!$E$31:$P$35,5,FALSE))</f>
        <v>9.9</v>
      </c>
      <c r="M31" s="21">
        <f ca="1">IF($D$4="SFG",HLOOKUP(M$8,Inputs!$E$31:$P$36,6,FALSE),HLOOKUP(M$8,Inputs!$E$31:$P$35,5,FALSE))</f>
        <v>11.4</v>
      </c>
      <c r="N31" s="21">
        <f ca="1">IF($D$4="SFG",HLOOKUP(N$8,Inputs!$E$31:$P$36,6,FALSE),HLOOKUP(N$8,Inputs!$E$31:$P$35,5,FALSE))</f>
        <v>11.4</v>
      </c>
      <c r="O31" s="21">
        <f ca="1">IF($D$4="SFG",HLOOKUP(O$8,Inputs!$E$31:$P$36,6,FALSE),HLOOKUP(O$8,Inputs!$E$31:$P$35,5,FALSE))</f>
        <v>12.3</v>
      </c>
      <c r="P31" s="21">
        <f ca="1">IF($D$4="SFG",HLOOKUP(P$8,Inputs!$E$31:$P$36,6,FALSE),HLOOKUP(P$8,Inputs!$E$31:$P$35,5,FALSE))</f>
        <v>12.3</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NSC-Medium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331</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189.33199999999999</v>
      </c>
      <c r="F41" s="8"/>
      <c r="G41" s="21">
        <f t="shared" ref="G41:P41" ca="1" si="5">$E41/$E50*G50</f>
        <v>152.72689098005168</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153.77494855467677</v>
      </c>
      <c r="F42" s="8"/>
      <c r="G42" s="94">
        <f ca="1">VLOOKUP($A$1,'Network costs'!$D:$P,G$9,FALSE)</f>
        <v>183.92570878692223</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66.862000000000009</v>
      </c>
      <c r="F43" s="8"/>
      <c r="G43" s="21">
        <f t="shared" ref="G43:P45" ca="1" si="6">$E43/$E51*G51</f>
        <v>78.801642857142866</v>
      </c>
      <c r="H43" s="21">
        <f t="shared" ca="1" si="6"/>
        <v>78.801642857142866</v>
      </c>
      <c r="I43" s="21">
        <f t="shared" ca="1" si="6"/>
        <v>95.517142857142872</v>
      </c>
      <c r="J43" s="21">
        <f t="shared" ca="1" si="6"/>
        <v>95.517142857142872</v>
      </c>
      <c r="K43" s="21">
        <f t="shared" ca="1" si="6"/>
        <v>118.20246428571431</v>
      </c>
      <c r="L43" s="21">
        <f t="shared" ca="1" si="6"/>
        <v>118.20246428571431</v>
      </c>
      <c r="M43" s="21">
        <f t="shared" ca="1" si="6"/>
        <v>136.11192857142859</v>
      </c>
      <c r="N43" s="21">
        <f t="shared" ca="1" si="6"/>
        <v>136.11192857142859</v>
      </c>
      <c r="O43" s="21">
        <f t="shared" ca="1" si="6"/>
        <v>146.85760714285718</v>
      </c>
      <c r="P43" s="21">
        <f t="shared" ca="1" si="6"/>
        <v>146.85760714285718</v>
      </c>
      <c r="Q43" s="8"/>
    </row>
    <row r="44" spans="1:17" x14ac:dyDescent="0.3">
      <c r="A44" s="8"/>
      <c r="B44" s="8"/>
      <c r="C44" s="8" t="s">
        <v>277</v>
      </c>
      <c r="D44" s="8"/>
      <c r="E44" s="21">
        <f ca="1">E$38*HLOOKUP(D$6,Inputs!$H$8:$J$11,VLOOKUP(C44,Inputs!$C$9:$D$11,2,FALSE),FALSE)</f>
        <v>74.805999999999997</v>
      </c>
      <c r="F44" s="8"/>
      <c r="G44" s="21">
        <f t="shared" ca="1" si="6"/>
        <v>74.880805999999993</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24</v>
      </c>
      <c r="F45" s="8"/>
      <c r="G45" s="21">
        <f t="shared" ca="1" si="6"/>
        <v>24.023999999999997</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15.016499999999999</v>
      </c>
      <c r="F46" s="8"/>
      <c r="G46" s="87">
        <f t="shared" ref="G46:P46" ca="1" si="7">SUM(G43:G45,G41)*$E$13</f>
        <v>13.977330275113328</v>
      </c>
      <c r="H46" s="87">
        <f t="shared" ca="1" si="7"/>
        <v>3.333309492857143</v>
      </c>
      <c r="I46" s="87">
        <f t="shared" ca="1" si="7"/>
        <v>4.0403751428571431</v>
      </c>
      <c r="J46" s="87">
        <f t="shared" ca="1" si="7"/>
        <v>4.0403751428571431</v>
      </c>
      <c r="K46" s="87">
        <f t="shared" ca="1" si="7"/>
        <v>4.9999642392857151</v>
      </c>
      <c r="L46" s="87">
        <f t="shared" ca="1" si="7"/>
        <v>4.9999642392857151</v>
      </c>
      <c r="M46" s="87">
        <f t="shared" ca="1" si="7"/>
        <v>5.7575345785714287</v>
      </c>
      <c r="N46" s="87">
        <f t="shared" ca="1" si="7"/>
        <v>5.7575345785714287</v>
      </c>
      <c r="O46" s="87">
        <f t="shared" ca="1" si="7"/>
        <v>6.2120767821428577</v>
      </c>
      <c r="P46" s="87">
        <f t="shared" ca="1" si="7"/>
        <v>6.2120767821428577</v>
      </c>
      <c r="Q46" s="8"/>
    </row>
    <row r="47" spans="1:17" x14ac:dyDescent="0.3">
      <c r="A47" s="8"/>
      <c r="B47" s="8"/>
      <c r="C47" s="8" t="s">
        <v>216</v>
      </c>
      <c r="D47" s="8"/>
      <c r="E47" s="21">
        <f ca="1">SUM(E41:E46)</f>
        <v>523.79144855467678</v>
      </c>
      <c r="F47" s="8"/>
      <c r="G47" s="21">
        <f t="shared" ref="G47:P47" ca="1" si="8">SUM(G41:G46)</f>
        <v>528.33637889923011</v>
      </c>
      <c r="H47" s="21">
        <f t="shared" ca="1" si="8"/>
        <v>82.134952350000006</v>
      </c>
      <c r="I47" s="21">
        <f t="shared" ca="1" si="8"/>
        <v>99.557518000000016</v>
      </c>
      <c r="J47" s="21">
        <f t="shared" ca="1" si="8"/>
        <v>99.557518000000016</v>
      </c>
      <c r="K47" s="21">
        <f t="shared" ca="1" si="8"/>
        <v>123.20242852500003</v>
      </c>
      <c r="L47" s="21">
        <f t="shared" ca="1" si="8"/>
        <v>123.20242852500003</v>
      </c>
      <c r="M47" s="21">
        <f t="shared" ca="1" si="8"/>
        <v>141.86946315000003</v>
      </c>
      <c r="N47" s="21">
        <f t="shared" ca="1" si="8"/>
        <v>141.86946315000003</v>
      </c>
      <c r="O47" s="21">
        <f t="shared" ca="1" si="8"/>
        <v>153.06968392500002</v>
      </c>
      <c r="P47" s="21">
        <f t="shared" ca="1" si="8"/>
        <v>153.06968392500002</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5.6</v>
      </c>
      <c r="F51" s="22"/>
      <c r="G51" s="21">
        <f t="shared" ca="1" si="9"/>
        <v>6.6</v>
      </c>
      <c r="H51" s="21">
        <f t="shared" ca="1" si="9"/>
        <v>6.6</v>
      </c>
      <c r="I51" s="21">
        <f t="shared" ca="1" si="9"/>
        <v>8</v>
      </c>
      <c r="J51" s="21">
        <f t="shared" ca="1" si="9"/>
        <v>8</v>
      </c>
      <c r="K51" s="21">
        <f t="shared" ca="1" si="9"/>
        <v>9.9</v>
      </c>
      <c r="L51" s="21">
        <f t="shared" ca="1" si="9"/>
        <v>9.9</v>
      </c>
      <c r="M51" s="21">
        <f t="shared" ca="1" si="9"/>
        <v>11.4</v>
      </c>
      <c r="N51" s="21">
        <f t="shared" ca="1" si="9"/>
        <v>11.4</v>
      </c>
      <c r="O51" s="21">
        <f t="shared" ca="1" si="9"/>
        <v>12.3</v>
      </c>
      <c r="P51" s="21">
        <f t="shared" ca="1" si="9"/>
        <v>12.3</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SR-SFE-NOW</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3">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3">
      <c r="A5" s="8"/>
      <c r="B5" s="8"/>
      <c r="C5" s="16" t="s">
        <v>21</v>
      </c>
      <c r="D5" s="34" t="str">
        <f ca="1">RIGHT(A1,3)</f>
        <v>NOW</v>
      </c>
      <c r="E5" s="131" t="str">
        <f ca="1">VLOOKUP(D5,Glossary!$A$4:$B$21,2,FALSE)</f>
        <v>North West</v>
      </c>
      <c r="F5" s="132"/>
      <c r="G5" s="133"/>
      <c r="H5" s="8"/>
      <c r="I5" s="8"/>
      <c r="J5" s="8"/>
      <c r="K5" s="8"/>
      <c r="L5" s="8"/>
      <c r="M5" s="8"/>
      <c r="N5" s="8"/>
      <c r="O5" s="8"/>
      <c r="P5" s="8"/>
      <c r="Q5" s="8"/>
    </row>
    <row r="6" spans="1:17" x14ac:dyDescent="0.3">
      <c r="A6" s="8"/>
      <c r="B6" s="8"/>
      <c r="C6" s="16" t="s">
        <v>221</v>
      </c>
      <c r="D6" s="134" t="str">
        <f ca="1">$D$3&amp;"-"&amp;$D$4</f>
        <v>SR-SFE</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82</v>
      </c>
      <c r="F10" s="104"/>
      <c r="G10" s="118">
        <f ca="1">IF(OR(G23=0,G24=0,G25=0,G26=0),"",G27)</f>
        <v>86.858107745828562</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499.18455891124529</v>
      </c>
      <c r="F11" s="104"/>
      <c r="G11" s="118">
        <f ca="1">IFERROR(IF(OR(G41=0,G42=0,G43=0,G44=0,G45=0,G46=0),"",G47),"")</f>
        <v>482.4666128414982</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4.2299999999999997E-2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NOW-Nil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82</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25.805262976110523</v>
      </c>
      <c r="F23" s="8"/>
      <c r="G23" s="21">
        <f t="shared" ref="G23:P25" ca="1" si="2">$E23/$E31*G31</f>
        <v>30.413345650415977</v>
      </c>
      <c r="H23" s="21">
        <f t="shared" ca="1" si="2"/>
        <v>30.413345650415977</v>
      </c>
      <c r="I23" s="21">
        <f t="shared" ca="1" si="2"/>
        <v>36.864661394443608</v>
      </c>
      <c r="J23" s="21">
        <f t="shared" ca="1" si="2"/>
        <v>36.864661394443608</v>
      </c>
      <c r="K23" s="21">
        <f t="shared" ca="1" si="2"/>
        <v>45.620018475623965</v>
      </c>
      <c r="L23" s="21">
        <f t="shared" ca="1" si="2"/>
        <v>45.620018475623965</v>
      </c>
      <c r="M23" s="21">
        <f t="shared" ca="1" si="2"/>
        <v>52.53214248708214</v>
      </c>
      <c r="N23" s="21">
        <f t="shared" ca="1" si="2"/>
        <v>52.53214248708214</v>
      </c>
      <c r="O23" s="21">
        <f t="shared" ca="1" si="2"/>
        <v>56.679416893957054</v>
      </c>
      <c r="P23" s="21">
        <f t="shared" ca="1" si="2"/>
        <v>56.679416893957054</v>
      </c>
      <c r="Q23" s="8"/>
    </row>
    <row r="24" spans="1:17" x14ac:dyDescent="0.3">
      <c r="A24" s="8"/>
      <c r="B24" s="8"/>
      <c r="C24" s="8" t="s">
        <v>277</v>
      </c>
      <c r="D24" s="8"/>
      <c r="E24" s="21">
        <f ca="1">(E$27-SUM(E$25:E$26))*HLOOKUP(D$6,Inputs!$E$8:$G$11,VLOOKUP(C24,Inputs!$C$9:$D$11,2,FALSE),FALSE)</f>
        <v>28.866904346157536</v>
      </c>
      <c r="F24" s="8"/>
      <c r="G24" s="21">
        <f t="shared" ca="1" si="2"/>
        <v>28.895771250503692</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24</v>
      </c>
      <c r="F25" s="8"/>
      <c r="G25" s="21">
        <f t="shared" ca="1" si="2"/>
        <v>24.023999999999997</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3.3278326777319425</v>
      </c>
      <c r="F26" s="8"/>
      <c r="G26" s="87">
        <f t="shared" ref="G26:P26" ca="1" si="3">SUM(G21:G25)*$E$13</f>
        <v>3.5249908449089014</v>
      </c>
      <c r="H26" s="87">
        <f t="shared" ca="1" si="3"/>
        <v>1.2864845210125957</v>
      </c>
      <c r="I26" s="87">
        <f t="shared" ca="1" si="3"/>
        <v>1.5593751769849646</v>
      </c>
      <c r="J26" s="87">
        <f t="shared" ca="1" si="3"/>
        <v>1.5593751769849646</v>
      </c>
      <c r="K26" s="87">
        <f t="shared" ca="1" si="3"/>
        <v>1.9297267815188937</v>
      </c>
      <c r="L26" s="87">
        <f t="shared" ca="1" si="3"/>
        <v>1.9297267815188937</v>
      </c>
      <c r="M26" s="87">
        <f t="shared" ca="1" si="3"/>
        <v>2.2221096272035745</v>
      </c>
      <c r="N26" s="87">
        <f t="shared" ca="1" si="3"/>
        <v>2.2221096272035745</v>
      </c>
      <c r="O26" s="87">
        <f t="shared" ca="1" si="3"/>
        <v>2.3975393346143834</v>
      </c>
      <c r="P26" s="87">
        <f t="shared" ca="1" si="3"/>
        <v>2.3975393346143834</v>
      </c>
      <c r="Q26" s="8"/>
    </row>
    <row r="27" spans="1:17" x14ac:dyDescent="0.3">
      <c r="A27" s="8"/>
      <c r="B27" s="8"/>
      <c r="C27" s="8" t="s">
        <v>216</v>
      </c>
      <c r="D27" s="8"/>
      <c r="E27" s="21">
        <f ca="1">VLOOKUP(C15,Inputs!$D$20:$G$21,HLOOKUP(D$6,Inputs!$E$17:$J$18,2,FALSE),FALSE)</f>
        <v>82</v>
      </c>
      <c r="F27" s="8"/>
      <c r="G27" s="21">
        <f t="shared" ref="G27:P27" ca="1" si="4">SUM(G21:G26)</f>
        <v>86.858107745828562</v>
      </c>
      <c r="H27" s="21">
        <f t="shared" ca="1" si="4"/>
        <v>31.699830171428573</v>
      </c>
      <c r="I27" s="21">
        <f t="shared" ca="1" si="4"/>
        <v>38.424036571428573</v>
      </c>
      <c r="J27" s="21">
        <f t="shared" ca="1" si="4"/>
        <v>38.424036571428573</v>
      </c>
      <c r="K27" s="21">
        <f t="shared" ca="1" si="4"/>
        <v>47.54974525714286</v>
      </c>
      <c r="L27" s="21">
        <f t="shared" ca="1" si="4"/>
        <v>47.54974525714286</v>
      </c>
      <c r="M27" s="21">
        <f t="shared" ca="1" si="4"/>
        <v>54.754252114285713</v>
      </c>
      <c r="N27" s="21">
        <f t="shared" ca="1" si="4"/>
        <v>54.754252114285713</v>
      </c>
      <c r="O27" s="21">
        <f t="shared" ca="1" si="4"/>
        <v>59.07695622857144</v>
      </c>
      <c r="P27" s="21">
        <f t="shared" ca="1" si="4"/>
        <v>59.07695622857144</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5.6</v>
      </c>
      <c r="F31" s="22"/>
      <c r="G31" s="21">
        <f ca="1">IF($D$4="SFG",HLOOKUP(G$8,Inputs!$E$31:$P$36,6,FALSE),HLOOKUP(G$8,Inputs!$E$31:$P$35,5,FALSE))</f>
        <v>6.6</v>
      </c>
      <c r="H31" s="21">
        <f ca="1">IF($D$4="SFG",HLOOKUP(H$8,Inputs!$E$31:$P$36,6,FALSE),HLOOKUP(H$8,Inputs!$E$31:$P$35,5,FALSE))</f>
        <v>6.6</v>
      </c>
      <c r="I31" s="21">
        <f ca="1">IF($D$4="SFG",HLOOKUP(I$8,Inputs!$E$31:$P$36,6,FALSE),HLOOKUP(I$8,Inputs!$E$31:$P$35,5,FALSE))</f>
        <v>8</v>
      </c>
      <c r="J31" s="21">
        <f ca="1">IF($D$4="SFG",HLOOKUP(J$8,Inputs!$E$31:$P$36,6,FALSE),HLOOKUP(J$8,Inputs!$E$31:$P$35,5,FALSE))</f>
        <v>8</v>
      </c>
      <c r="K31" s="21">
        <f ca="1">IF($D$4="SFG",HLOOKUP(K$8,Inputs!$E$31:$P$36,6,FALSE),HLOOKUP(K$8,Inputs!$E$31:$P$35,5,FALSE))</f>
        <v>9.9</v>
      </c>
      <c r="L31" s="21">
        <f ca="1">IF($D$4="SFG",HLOOKUP(L$8,Inputs!$E$31:$P$36,6,FALSE),HLOOKUP(L$8,Inputs!$E$31:$P$35,5,FALSE))</f>
        <v>9.9</v>
      </c>
      <c r="M31" s="21">
        <f ca="1">IF($D$4="SFG",HLOOKUP(M$8,Inputs!$E$31:$P$36,6,FALSE),HLOOKUP(M$8,Inputs!$E$31:$P$35,5,FALSE))</f>
        <v>11.4</v>
      </c>
      <c r="N31" s="21">
        <f ca="1">IF($D$4="SFG",HLOOKUP(N$8,Inputs!$E$31:$P$36,6,FALSE),HLOOKUP(N$8,Inputs!$E$31:$P$35,5,FALSE))</f>
        <v>11.4</v>
      </c>
      <c r="O31" s="21">
        <f ca="1">IF($D$4="SFG",HLOOKUP(O$8,Inputs!$E$31:$P$36,6,FALSE),HLOOKUP(O$8,Inputs!$E$31:$P$35,5,FALSE))</f>
        <v>12.3</v>
      </c>
      <c r="P31" s="21">
        <f ca="1">IF($D$4="SFG",HLOOKUP(P$8,Inputs!$E$31:$P$36,6,FALSE),HLOOKUP(P$8,Inputs!$E$31:$P$35,5,FALSE))</f>
        <v>12.3</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NOW-Medium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331</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189.33199999999999</v>
      </c>
      <c r="F41" s="8"/>
      <c r="G41" s="21">
        <f t="shared" ref="G41:P41" ca="1" si="5">$E41/$E50*G50</f>
        <v>152.72689098005168</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129.16805891124528</v>
      </c>
      <c r="F42" s="8"/>
      <c r="G42" s="94">
        <f ca="1">VLOOKUP($A$1,'Network costs'!$D:$P,G$9,FALSE)</f>
        <v>138.05594272919032</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66.862000000000009</v>
      </c>
      <c r="F43" s="8"/>
      <c r="G43" s="21">
        <f t="shared" ref="G43:P45" ca="1" si="6">$E43/$E51*G51</f>
        <v>78.801642857142866</v>
      </c>
      <c r="H43" s="21">
        <f t="shared" ca="1" si="6"/>
        <v>78.801642857142866</v>
      </c>
      <c r="I43" s="21">
        <f t="shared" ca="1" si="6"/>
        <v>95.517142857142872</v>
      </c>
      <c r="J43" s="21">
        <f t="shared" ca="1" si="6"/>
        <v>95.517142857142872</v>
      </c>
      <c r="K43" s="21">
        <f t="shared" ca="1" si="6"/>
        <v>118.20246428571431</v>
      </c>
      <c r="L43" s="21">
        <f t="shared" ca="1" si="6"/>
        <v>118.20246428571431</v>
      </c>
      <c r="M43" s="21">
        <f t="shared" ca="1" si="6"/>
        <v>136.11192857142859</v>
      </c>
      <c r="N43" s="21">
        <f t="shared" ca="1" si="6"/>
        <v>136.11192857142859</v>
      </c>
      <c r="O43" s="21">
        <f t="shared" ca="1" si="6"/>
        <v>146.85760714285718</v>
      </c>
      <c r="P43" s="21">
        <f t="shared" ca="1" si="6"/>
        <v>146.85760714285718</v>
      </c>
      <c r="Q43" s="8"/>
    </row>
    <row r="44" spans="1:17" x14ac:dyDescent="0.3">
      <c r="A44" s="8"/>
      <c r="B44" s="8"/>
      <c r="C44" s="8" t="s">
        <v>277</v>
      </c>
      <c r="D44" s="8"/>
      <c r="E44" s="21">
        <f ca="1">E$38*HLOOKUP(D$6,Inputs!$H$8:$J$11,VLOOKUP(C44,Inputs!$C$9:$D$11,2,FALSE),FALSE)</f>
        <v>74.805999999999997</v>
      </c>
      <c r="F44" s="8"/>
      <c r="G44" s="21">
        <f t="shared" ca="1" si="6"/>
        <v>74.880805999999993</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24</v>
      </c>
      <c r="F45" s="8"/>
      <c r="G45" s="21">
        <f t="shared" ca="1" si="6"/>
        <v>24.023999999999997</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15.016499999999999</v>
      </c>
      <c r="F46" s="8"/>
      <c r="G46" s="87">
        <f t="shared" ref="G46:P46" ca="1" si="7">SUM(G43:G45,G41)*$E$13</f>
        <v>13.977330275113328</v>
      </c>
      <c r="H46" s="87">
        <f t="shared" ca="1" si="7"/>
        <v>3.333309492857143</v>
      </c>
      <c r="I46" s="87">
        <f t="shared" ca="1" si="7"/>
        <v>4.0403751428571431</v>
      </c>
      <c r="J46" s="87">
        <f t="shared" ca="1" si="7"/>
        <v>4.0403751428571431</v>
      </c>
      <c r="K46" s="87">
        <f t="shared" ca="1" si="7"/>
        <v>4.9999642392857151</v>
      </c>
      <c r="L46" s="87">
        <f t="shared" ca="1" si="7"/>
        <v>4.9999642392857151</v>
      </c>
      <c r="M46" s="87">
        <f t="shared" ca="1" si="7"/>
        <v>5.7575345785714287</v>
      </c>
      <c r="N46" s="87">
        <f t="shared" ca="1" si="7"/>
        <v>5.7575345785714287</v>
      </c>
      <c r="O46" s="87">
        <f t="shared" ca="1" si="7"/>
        <v>6.2120767821428577</v>
      </c>
      <c r="P46" s="87">
        <f t="shared" ca="1" si="7"/>
        <v>6.2120767821428577</v>
      </c>
      <c r="Q46" s="8"/>
    </row>
    <row r="47" spans="1:17" x14ac:dyDescent="0.3">
      <c r="A47" s="8"/>
      <c r="B47" s="8"/>
      <c r="C47" s="8" t="s">
        <v>216</v>
      </c>
      <c r="D47" s="8"/>
      <c r="E47" s="21">
        <f ca="1">SUM(E41:E46)</f>
        <v>499.18455891124529</v>
      </c>
      <c r="F47" s="8"/>
      <c r="G47" s="21">
        <f t="shared" ref="G47:P47" ca="1" si="8">SUM(G41:G46)</f>
        <v>482.4666128414982</v>
      </c>
      <c r="H47" s="21">
        <f t="shared" ca="1" si="8"/>
        <v>82.134952350000006</v>
      </c>
      <c r="I47" s="21">
        <f t="shared" ca="1" si="8"/>
        <v>99.557518000000016</v>
      </c>
      <c r="J47" s="21">
        <f t="shared" ca="1" si="8"/>
        <v>99.557518000000016</v>
      </c>
      <c r="K47" s="21">
        <f t="shared" ca="1" si="8"/>
        <v>123.20242852500003</v>
      </c>
      <c r="L47" s="21">
        <f t="shared" ca="1" si="8"/>
        <v>123.20242852500003</v>
      </c>
      <c r="M47" s="21">
        <f t="shared" ca="1" si="8"/>
        <v>141.86946315000003</v>
      </c>
      <c r="N47" s="21">
        <f t="shared" ca="1" si="8"/>
        <v>141.86946315000003</v>
      </c>
      <c r="O47" s="21">
        <f t="shared" ca="1" si="8"/>
        <v>153.06968392500002</v>
      </c>
      <c r="P47" s="21">
        <f t="shared" ca="1" si="8"/>
        <v>153.06968392500002</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5.6</v>
      </c>
      <c r="F51" s="22"/>
      <c r="G51" s="21">
        <f t="shared" ca="1" si="9"/>
        <v>6.6</v>
      </c>
      <c r="H51" s="21">
        <f t="shared" ca="1" si="9"/>
        <v>6.6</v>
      </c>
      <c r="I51" s="21">
        <f t="shared" ca="1" si="9"/>
        <v>8</v>
      </c>
      <c r="J51" s="21">
        <f t="shared" ca="1" si="9"/>
        <v>8</v>
      </c>
      <c r="K51" s="21">
        <f t="shared" ca="1" si="9"/>
        <v>9.9</v>
      </c>
      <c r="L51" s="21">
        <f t="shared" ca="1" si="9"/>
        <v>9.9</v>
      </c>
      <c r="M51" s="21">
        <f t="shared" ca="1" si="9"/>
        <v>11.4</v>
      </c>
      <c r="N51" s="21">
        <f t="shared" ca="1" si="9"/>
        <v>11.4</v>
      </c>
      <c r="O51" s="21">
        <f t="shared" ca="1" si="9"/>
        <v>12.3</v>
      </c>
      <c r="P51" s="21">
        <f t="shared" ca="1" si="9"/>
        <v>12.3</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SR-SFE-SEA</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3">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3">
      <c r="A5" s="8"/>
      <c r="B5" s="8"/>
      <c r="C5" s="16" t="s">
        <v>21</v>
      </c>
      <c r="D5" s="34" t="str">
        <f ca="1">RIGHT(A1,3)</f>
        <v>SEA</v>
      </c>
      <c r="E5" s="131" t="str">
        <f ca="1">VLOOKUP(D5,Glossary!$A$4:$B$21,2,FALSE)</f>
        <v>South East</v>
      </c>
      <c r="F5" s="132"/>
      <c r="G5" s="133"/>
      <c r="H5" s="8"/>
      <c r="I5" s="8"/>
      <c r="J5" s="8"/>
      <c r="K5" s="8"/>
      <c r="L5" s="8"/>
      <c r="M5" s="8"/>
      <c r="N5" s="8"/>
      <c r="O5" s="8"/>
      <c r="P5" s="8"/>
      <c r="Q5" s="8"/>
    </row>
    <row r="6" spans="1:17" x14ac:dyDescent="0.3">
      <c r="A6" s="8"/>
      <c r="B6" s="8"/>
      <c r="C6" s="16" t="s">
        <v>221</v>
      </c>
      <c r="D6" s="134" t="str">
        <f ca="1">$D$3&amp;"-"&amp;$D$4</f>
        <v>SR-SFE</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82</v>
      </c>
      <c r="F10" s="104"/>
      <c r="G10" s="118">
        <f ca="1">IF(OR(G23=0,G24=0,G25=0,G26=0),"",G27)</f>
        <v>86.858107745828562</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501.54045736156451</v>
      </c>
      <c r="F11" s="104"/>
      <c r="G11" s="118">
        <f ca="1">IFERROR(IF(OR(G41=0,G42=0,G43=0,G44=0,G45=0,G46=0),"",G47),"")</f>
        <v>489.46518140684145</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4.2299999999999997E-2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SEA-Nil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82</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25.805262976110523</v>
      </c>
      <c r="F23" s="8"/>
      <c r="G23" s="21">
        <f t="shared" ref="G23:P25" ca="1" si="2">$E23/$E31*G31</f>
        <v>30.413345650415977</v>
      </c>
      <c r="H23" s="21">
        <f t="shared" ca="1" si="2"/>
        <v>30.413345650415977</v>
      </c>
      <c r="I23" s="21">
        <f t="shared" ca="1" si="2"/>
        <v>36.864661394443608</v>
      </c>
      <c r="J23" s="21">
        <f t="shared" ca="1" si="2"/>
        <v>36.864661394443608</v>
      </c>
      <c r="K23" s="21">
        <f t="shared" ca="1" si="2"/>
        <v>45.620018475623965</v>
      </c>
      <c r="L23" s="21">
        <f t="shared" ca="1" si="2"/>
        <v>45.620018475623965</v>
      </c>
      <c r="M23" s="21">
        <f t="shared" ca="1" si="2"/>
        <v>52.53214248708214</v>
      </c>
      <c r="N23" s="21">
        <f t="shared" ca="1" si="2"/>
        <v>52.53214248708214</v>
      </c>
      <c r="O23" s="21">
        <f t="shared" ca="1" si="2"/>
        <v>56.679416893957054</v>
      </c>
      <c r="P23" s="21">
        <f t="shared" ca="1" si="2"/>
        <v>56.679416893957054</v>
      </c>
      <c r="Q23" s="8"/>
    </row>
    <row r="24" spans="1:17" x14ac:dyDescent="0.3">
      <c r="A24" s="8"/>
      <c r="B24" s="8"/>
      <c r="C24" s="8" t="s">
        <v>277</v>
      </c>
      <c r="D24" s="8"/>
      <c r="E24" s="21">
        <f ca="1">(E$27-SUM(E$25:E$26))*HLOOKUP(D$6,Inputs!$E$8:$G$11,VLOOKUP(C24,Inputs!$C$9:$D$11,2,FALSE),FALSE)</f>
        <v>28.866904346157536</v>
      </c>
      <c r="F24" s="8"/>
      <c r="G24" s="21">
        <f t="shared" ca="1" si="2"/>
        <v>28.895771250503692</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24</v>
      </c>
      <c r="F25" s="8"/>
      <c r="G25" s="21">
        <f t="shared" ca="1" si="2"/>
        <v>24.023999999999997</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3.3278326777319425</v>
      </c>
      <c r="F26" s="8"/>
      <c r="G26" s="87">
        <f t="shared" ref="G26:P26" ca="1" si="3">SUM(G21:G25)*$E$13</f>
        <v>3.5249908449089014</v>
      </c>
      <c r="H26" s="87">
        <f t="shared" ca="1" si="3"/>
        <v>1.2864845210125957</v>
      </c>
      <c r="I26" s="87">
        <f t="shared" ca="1" si="3"/>
        <v>1.5593751769849646</v>
      </c>
      <c r="J26" s="87">
        <f t="shared" ca="1" si="3"/>
        <v>1.5593751769849646</v>
      </c>
      <c r="K26" s="87">
        <f t="shared" ca="1" si="3"/>
        <v>1.9297267815188937</v>
      </c>
      <c r="L26" s="87">
        <f t="shared" ca="1" si="3"/>
        <v>1.9297267815188937</v>
      </c>
      <c r="M26" s="87">
        <f t="shared" ca="1" si="3"/>
        <v>2.2221096272035745</v>
      </c>
      <c r="N26" s="87">
        <f t="shared" ca="1" si="3"/>
        <v>2.2221096272035745</v>
      </c>
      <c r="O26" s="87">
        <f t="shared" ca="1" si="3"/>
        <v>2.3975393346143834</v>
      </c>
      <c r="P26" s="87">
        <f t="shared" ca="1" si="3"/>
        <v>2.3975393346143834</v>
      </c>
      <c r="Q26" s="8"/>
    </row>
    <row r="27" spans="1:17" x14ac:dyDescent="0.3">
      <c r="A27" s="8"/>
      <c r="B27" s="8"/>
      <c r="C27" s="8" t="s">
        <v>216</v>
      </c>
      <c r="D27" s="8"/>
      <c r="E27" s="21">
        <f ca="1">VLOOKUP(C15,Inputs!$D$20:$G$21,HLOOKUP(D$6,Inputs!$E$17:$J$18,2,FALSE),FALSE)</f>
        <v>82</v>
      </c>
      <c r="F27" s="8"/>
      <c r="G27" s="21">
        <f t="shared" ref="G27:P27" ca="1" si="4">SUM(G21:G26)</f>
        <v>86.858107745828562</v>
      </c>
      <c r="H27" s="21">
        <f t="shared" ca="1" si="4"/>
        <v>31.699830171428573</v>
      </c>
      <c r="I27" s="21">
        <f t="shared" ca="1" si="4"/>
        <v>38.424036571428573</v>
      </c>
      <c r="J27" s="21">
        <f t="shared" ca="1" si="4"/>
        <v>38.424036571428573</v>
      </c>
      <c r="K27" s="21">
        <f t="shared" ca="1" si="4"/>
        <v>47.54974525714286</v>
      </c>
      <c r="L27" s="21">
        <f t="shared" ca="1" si="4"/>
        <v>47.54974525714286</v>
      </c>
      <c r="M27" s="21">
        <f t="shared" ca="1" si="4"/>
        <v>54.754252114285713</v>
      </c>
      <c r="N27" s="21">
        <f t="shared" ca="1" si="4"/>
        <v>54.754252114285713</v>
      </c>
      <c r="O27" s="21">
        <f t="shared" ca="1" si="4"/>
        <v>59.07695622857144</v>
      </c>
      <c r="P27" s="21">
        <f t="shared" ca="1" si="4"/>
        <v>59.07695622857144</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5.6</v>
      </c>
      <c r="F31" s="22"/>
      <c r="G31" s="21">
        <f ca="1">IF($D$4="SFG",HLOOKUP(G$8,Inputs!$E$31:$P$36,6,FALSE),HLOOKUP(G$8,Inputs!$E$31:$P$35,5,FALSE))</f>
        <v>6.6</v>
      </c>
      <c r="H31" s="21">
        <f ca="1">IF($D$4="SFG",HLOOKUP(H$8,Inputs!$E$31:$P$36,6,FALSE),HLOOKUP(H$8,Inputs!$E$31:$P$35,5,FALSE))</f>
        <v>6.6</v>
      </c>
      <c r="I31" s="21">
        <f ca="1">IF($D$4="SFG",HLOOKUP(I$8,Inputs!$E$31:$P$36,6,FALSE),HLOOKUP(I$8,Inputs!$E$31:$P$35,5,FALSE))</f>
        <v>8</v>
      </c>
      <c r="J31" s="21">
        <f ca="1">IF($D$4="SFG",HLOOKUP(J$8,Inputs!$E$31:$P$36,6,FALSE),HLOOKUP(J$8,Inputs!$E$31:$P$35,5,FALSE))</f>
        <v>8</v>
      </c>
      <c r="K31" s="21">
        <f ca="1">IF($D$4="SFG",HLOOKUP(K$8,Inputs!$E$31:$P$36,6,FALSE),HLOOKUP(K$8,Inputs!$E$31:$P$35,5,FALSE))</f>
        <v>9.9</v>
      </c>
      <c r="L31" s="21">
        <f ca="1">IF($D$4="SFG",HLOOKUP(L$8,Inputs!$E$31:$P$36,6,FALSE),HLOOKUP(L$8,Inputs!$E$31:$P$35,5,FALSE))</f>
        <v>9.9</v>
      </c>
      <c r="M31" s="21">
        <f ca="1">IF($D$4="SFG",HLOOKUP(M$8,Inputs!$E$31:$P$36,6,FALSE),HLOOKUP(M$8,Inputs!$E$31:$P$35,5,FALSE))</f>
        <v>11.4</v>
      </c>
      <c r="N31" s="21">
        <f ca="1">IF($D$4="SFG",HLOOKUP(N$8,Inputs!$E$31:$P$36,6,FALSE),HLOOKUP(N$8,Inputs!$E$31:$P$35,5,FALSE))</f>
        <v>11.4</v>
      </c>
      <c r="O31" s="21">
        <f ca="1">IF($D$4="SFG",HLOOKUP(O$8,Inputs!$E$31:$P$36,6,FALSE),HLOOKUP(O$8,Inputs!$E$31:$P$35,5,FALSE))</f>
        <v>12.3</v>
      </c>
      <c r="P31" s="21">
        <f ca="1">IF($D$4="SFG",HLOOKUP(P$8,Inputs!$E$31:$P$36,6,FALSE),HLOOKUP(P$8,Inputs!$E$31:$P$35,5,FALSE))</f>
        <v>12.3</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SEA-Medium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331</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189.33199999999999</v>
      </c>
      <c r="F41" s="8"/>
      <c r="G41" s="21">
        <f t="shared" ref="G41:P41" ca="1" si="5">$E41/$E50*G50</f>
        <v>152.72689098005168</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131.52395736156453</v>
      </c>
      <c r="F42" s="8"/>
      <c r="G42" s="94">
        <f ca="1">VLOOKUP($A$1,'Network costs'!$D:$P,G$9,FALSE)</f>
        <v>145.0545112945336</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66.862000000000009</v>
      </c>
      <c r="F43" s="8"/>
      <c r="G43" s="21">
        <f t="shared" ref="G43:P45" ca="1" si="6">$E43/$E51*G51</f>
        <v>78.801642857142866</v>
      </c>
      <c r="H43" s="21">
        <f t="shared" ca="1" si="6"/>
        <v>78.801642857142866</v>
      </c>
      <c r="I43" s="21">
        <f t="shared" ca="1" si="6"/>
        <v>95.517142857142872</v>
      </c>
      <c r="J43" s="21">
        <f t="shared" ca="1" si="6"/>
        <v>95.517142857142872</v>
      </c>
      <c r="K43" s="21">
        <f t="shared" ca="1" si="6"/>
        <v>118.20246428571431</v>
      </c>
      <c r="L43" s="21">
        <f t="shared" ca="1" si="6"/>
        <v>118.20246428571431</v>
      </c>
      <c r="M43" s="21">
        <f t="shared" ca="1" si="6"/>
        <v>136.11192857142859</v>
      </c>
      <c r="N43" s="21">
        <f t="shared" ca="1" si="6"/>
        <v>136.11192857142859</v>
      </c>
      <c r="O43" s="21">
        <f t="shared" ca="1" si="6"/>
        <v>146.85760714285718</v>
      </c>
      <c r="P43" s="21">
        <f t="shared" ca="1" si="6"/>
        <v>146.85760714285718</v>
      </c>
      <c r="Q43" s="8"/>
    </row>
    <row r="44" spans="1:17" x14ac:dyDescent="0.3">
      <c r="A44" s="8"/>
      <c r="B44" s="8"/>
      <c r="C44" s="8" t="s">
        <v>277</v>
      </c>
      <c r="D44" s="8"/>
      <c r="E44" s="21">
        <f ca="1">E$38*HLOOKUP(D$6,Inputs!$H$8:$J$11,VLOOKUP(C44,Inputs!$C$9:$D$11,2,FALSE),FALSE)</f>
        <v>74.805999999999997</v>
      </c>
      <c r="F44" s="8"/>
      <c r="G44" s="21">
        <f t="shared" ca="1" si="6"/>
        <v>74.880805999999993</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24</v>
      </c>
      <c r="F45" s="8"/>
      <c r="G45" s="21">
        <f t="shared" ca="1" si="6"/>
        <v>24.023999999999997</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15.016499999999999</v>
      </c>
      <c r="F46" s="8"/>
      <c r="G46" s="87">
        <f t="shared" ref="G46:P46" ca="1" si="7">SUM(G43:G45,G41)*$E$13</f>
        <v>13.977330275113328</v>
      </c>
      <c r="H46" s="87">
        <f t="shared" ca="1" si="7"/>
        <v>3.333309492857143</v>
      </c>
      <c r="I46" s="87">
        <f t="shared" ca="1" si="7"/>
        <v>4.0403751428571431</v>
      </c>
      <c r="J46" s="87">
        <f t="shared" ca="1" si="7"/>
        <v>4.0403751428571431</v>
      </c>
      <c r="K46" s="87">
        <f t="shared" ca="1" si="7"/>
        <v>4.9999642392857151</v>
      </c>
      <c r="L46" s="87">
        <f t="shared" ca="1" si="7"/>
        <v>4.9999642392857151</v>
      </c>
      <c r="M46" s="87">
        <f t="shared" ca="1" si="7"/>
        <v>5.7575345785714287</v>
      </c>
      <c r="N46" s="87">
        <f t="shared" ca="1" si="7"/>
        <v>5.7575345785714287</v>
      </c>
      <c r="O46" s="87">
        <f t="shared" ca="1" si="7"/>
        <v>6.2120767821428577</v>
      </c>
      <c r="P46" s="87">
        <f t="shared" ca="1" si="7"/>
        <v>6.2120767821428577</v>
      </c>
      <c r="Q46" s="8"/>
    </row>
    <row r="47" spans="1:17" x14ac:dyDescent="0.3">
      <c r="A47" s="8"/>
      <c r="B47" s="8"/>
      <c r="C47" s="8" t="s">
        <v>216</v>
      </c>
      <c r="D47" s="8"/>
      <c r="E47" s="21">
        <f ca="1">SUM(E41:E46)</f>
        <v>501.54045736156451</v>
      </c>
      <c r="F47" s="8"/>
      <c r="G47" s="21">
        <f t="shared" ref="G47:P47" ca="1" si="8">SUM(G41:G46)</f>
        <v>489.46518140684145</v>
      </c>
      <c r="H47" s="21">
        <f t="shared" ca="1" si="8"/>
        <v>82.134952350000006</v>
      </c>
      <c r="I47" s="21">
        <f t="shared" ca="1" si="8"/>
        <v>99.557518000000016</v>
      </c>
      <c r="J47" s="21">
        <f t="shared" ca="1" si="8"/>
        <v>99.557518000000016</v>
      </c>
      <c r="K47" s="21">
        <f t="shared" ca="1" si="8"/>
        <v>123.20242852500003</v>
      </c>
      <c r="L47" s="21">
        <f t="shared" ca="1" si="8"/>
        <v>123.20242852500003</v>
      </c>
      <c r="M47" s="21">
        <f t="shared" ca="1" si="8"/>
        <v>141.86946315000003</v>
      </c>
      <c r="N47" s="21">
        <f t="shared" ca="1" si="8"/>
        <v>141.86946315000003</v>
      </c>
      <c r="O47" s="21">
        <f t="shared" ca="1" si="8"/>
        <v>153.06968392500002</v>
      </c>
      <c r="P47" s="21">
        <f t="shared" ca="1" si="8"/>
        <v>153.06968392500002</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5.6</v>
      </c>
      <c r="F51" s="22"/>
      <c r="G51" s="21">
        <f t="shared" ca="1" si="9"/>
        <v>6.6</v>
      </c>
      <c r="H51" s="21">
        <f t="shared" ca="1" si="9"/>
        <v>6.6</v>
      </c>
      <c r="I51" s="21">
        <f t="shared" ca="1" si="9"/>
        <v>8</v>
      </c>
      <c r="J51" s="21">
        <f t="shared" ca="1" si="9"/>
        <v>8</v>
      </c>
      <c r="K51" s="21">
        <f t="shared" ca="1" si="9"/>
        <v>9.9</v>
      </c>
      <c r="L51" s="21">
        <f t="shared" ca="1" si="9"/>
        <v>9.9</v>
      </c>
      <c r="M51" s="21">
        <f t="shared" ca="1" si="9"/>
        <v>11.4</v>
      </c>
      <c r="N51" s="21">
        <f t="shared" ca="1" si="9"/>
        <v>11.4</v>
      </c>
      <c r="O51" s="21">
        <f t="shared" ca="1" si="9"/>
        <v>12.3</v>
      </c>
      <c r="P51" s="21">
        <f t="shared" ca="1" si="9"/>
        <v>12.3</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SR-SFE-SSC</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3">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3">
      <c r="A5" s="8"/>
      <c r="B5" s="8"/>
      <c r="C5" s="16" t="s">
        <v>21</v>
      </c>
      <c r="D5" s="34" t="str">
        <f ca="1">RIGHT(A1,3)</f>
        <v>SSC</v>
      </c>
      <c r="E5" s="131" t="str">
        <f ca="1">VLOOKUP(D5,Glossary!$A$4:$B$21,2,FALSE)</f>
        <v>South Scotland</v>
      </c>
      <c r="F5" s="132"/>
      <c r="G5" s="133"/>
      <c r="H5" s="8"/>
      <c r="I5" s="8"/>
      <c r="J5" s="8"/>
      <c r="K5" s="8"/>
      <c r="L5" s="8"/>
      <c r="M5" s="8"/>
      <c r="N5" s="8"/>
      <c r="O5" s="8"/>
      <c r="P5" s="8"/>
      <c r="Q5" s="8"/>
    </row>
    <row r="6" spans="1:17" x14ac:dyDescent="0.3">
      <c r="A6" s="8"/>
      <c r="B6" s="8"/>
      <c r="C6" s="16" t="s">
        <v>221</v>
      </c>
      <c r="D6" s="134" t="str">
        <f ca="1">$D$3&amp;"-"&amp;$D$4</f>
        <v>SR-SFE</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82</v>
      </c>
      <c r="F10" s="104"/>
      <c r="G10" s="118">
        <f ca="1">IF(OR(G23=0,G24=0,G25=0,G26=0),"",G27)</f>
        <v>86.858107745828562</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497.78429086591785</v>
      </c>
      <c r="F11" s="104"/>
      <c r="G11" s="118">
        <f ca="1">IFERROR(IF(OR(G41=0,G42=0,G43=0,G44=0,G45=0,G46=0),"",G47),"")</f>
        <v>487.57964768664579</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4.2299999999999997E-2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SSC-Nil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82</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25.805262976110523</v>
      </c>
      <c r="F23" s="8"/>
      <c r="G23" s="21">
        <f t="shared" ref="G23:P25" ca="1" si="2">$E23/$E31*G31</f>
        <v>30.413345650415977</v>
      </c>
      <c r="H23" s="21">
        <f t="shared" ca="1" si="2"/>
        <v>30.413345650415977</v>
      </c>
      <c r="I23" s="21">
        <f t="shared" ca="1" si="2"/>
        <v>36.864661394443608</v>
      </c>
      <c r="J23" s="21">
        <f t="shared" ca="1" si="2"/>
        <v>36.864661394443608</v>
      </c>
      <c r="K23" s="21">
        <f t="shared" ca="1" si="2"/>
        <v>45.620018475623965</v>
      </c>
      <c r="L23" s="21">
        <f t="shared" ca="1" si="2"/>
        <v>45.620018475623965</v>
      </c>
      <c r="M23" s="21">
        <f t="shared" ca="1" si="2"/>
        <v>52.53214248708214</v>
      </c>
      <c r="N23" s="21">
        <f t="shared" ca="1" si="2"/>
        <v>52.53214248708214</v>
      </c>
      <c r="O23" s="21">
        <f t="shared" ca="1" si="2"/>
        <v>56.679416893957054</v>
      </c>
      <c r="P23" s="21">
        <f t="shared" ca="1" si="2"/>
        <v>56.679416893957054</v>
      </c>
      <c r="Q23" s="8"/>
    </row>
    <row r="24" spans="1:17" x14ac:dyDescent="0.3">
      <c r="A24" s="8"/>
      <c r="B24" s="8"/>
      <c r="C24" s="8" t="s">
        <v>277</v>
      </c>
      <c r="D24" s="8"/>
      <c r="E24" s="21">
        <f ca="1">(E$27-SUM(E$25:E$26))*HLOOKUP(D$6,Inputs!$E$8:$G$11,VLOOKUP(C24,Inputs!$C$9:$D$11,2,FALSE),FALSE)</f>
        <v>28.866904346157536</v>
      </c>
      <c r="F24" s="8"/>
      <c r="G24" s="21">
        <f t="shared" ca="1" si="2"/>
        <v>28.895771250503692</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24</v>
      </c>
      <c r="F25" s="8"/>
      <c r="G25" s="21">
        <f t="shared" ca="1" si="2"/>
        <v>24.023999999999997</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3.3278326777319425</v>
      </c>
      <c r="F26" s="8"/>
      <c r="G26" s="87">
        <f t="shared" ref="G26:P26" ca="1" si="3">SUM(G21:G25)*$E$13</f>
        <v>3.5249908449089014</v>
      </c>
      <c r="H26" s="87">
        <f t="shared" ca="1" si="3"/>
        <v>1.2864845210125957</v>
      </c>
      <c r="I26" s="87">
        <f t="shared" ca="1" si="3"/>
        <v>1.5593751769849646</v>
      </c>
      <c r="J26" s="87">
        <f t="shared" ca="1" si="3"/>
        <v>1.5593751769849646</v>
      </c>
      <c r="K26" s="87">
        <f t="shared" ca="1" si="3"/>
        <v>1.9297267815188937</v>
      </c>
      <c r="L26" s="87">
        <f t="shared" ca="1" si="3"/>
        <v>1.9297267815188937</v>
      </c>
      <c r="M26" s="87">
        <f t="shared" ca="1" si="3"/>
        <v>2.2221096272035745</v>
      </c>
      <c r="N26" s="87">
        <f t="shared" ca="1" si="3"/>
        <v>2.2221096272035745</v>
      </c>
      <c r="O26" s="87">
        <f t="shared" ca="1" si="3"/>
        <v>2.3975393346143834</v>
      </c>
      <c r="P26" s="87">
        <f t="shared" ca="1" si="3"/>
        <v>2.3975393346143834</v>
      </c>
      <c r="Q26" s="8"/>
    </row>
    <row r="27" spans="1:17" x14ac:dyDescent="0.3">
      <c r="A27" s="8"/>
      <c r="B27" s="8"/>
      <c r="C27" s="8" t="s">
        <v>216</v>
      </c>
      <c r="D27" s="8"/>
      <c r="E27" s="21">
        <f ca="1">VLOOKUP(C15,Inputs!$D$20:$G$21,HLOOKUP(D$6,Inputs!$E$17:$J$18,2,FALSE),FALSE)</f>
        <v>82</v>
      </c>
      <c r="F27" s="8"/>
      <c r="G27" s="21">
        <f t="shared" ref="G27:P27" ca="1" si="4">SUM(G21:G26)</f>
        <v>86.858107745828562</v>
      </c>
      <c r="H27" s="21">
        <f t="shared" ca="1" si="4"/>
        <v>31.699830171428573</v>
      </c>
      <c r="I27" s="21">
        <f t="shared" ca="1" si="4"/>
        <v>38.424036571428573</v>
      </c>
      <c r="J27" s="21">
        <f t="shared" ca="1" si="4"/>
        <v>38.424036571428573</v>
      </c>
      <c r="K27" s="21">
        <f t="shared" ca="1" si="4"/>
        <v>47.54974525714286</v>
      </c>
      <c r="L27" s="21">
        <f t="shared" ca="1" si="4"/>
        <v>47.54974525714286</v>
      </c>
      <c r="M27" s="21">
        <f t="shared" ca="1" si="4"/>
        <v>54.754252114285713</v>
      </c>
      <c r="N27" s="21">
        <f t="shared" ca="1" si="4"/>
        <v>54.754252114285713</v>
      </c>
      <c r="O27" s="21">
        <f t="shared" ca="1" si="4"/>
        <v>59.07695622857144</v>
      </c>
      <c r="P27" s="21">
        <f t="shared" ca="1" si="4"/>
        <v>59.07695622857144</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5.6</v>
      </c>
      <c r="F31" s="22"/>
      <c r="G31" s="21">
        <f ca="1">IF($D$4="SFG",HLOOKUP(G$8,Inputs!$E$31:$P$36,6,FALSE),HLOOKUP(G$8,Inputs!$E$31:$P$35,5,FALSE))</f>
        <v>6.6</v>
      </c>
      <c r="H31" s="21">
        <f ca="1">IF($D$4="SFG",HLOOKUP(H$8,Inputs!$E$31:$P$36,6,FALSE),HLOOKUP(H$8,Inputs!$E$31:$P$35,5,FALSE))</f>
        <v>6.6</v>
      </c>
      <c r="I31" s="21">
        <f ca="1">IF($D$4="SFG",HLOOKUP(I$8,Inputs!$E$31:$P$36,6,FALSE),HLOOKUP(I$8,Inputs!$E$31:$P$35,5,FALSE))</f>
        <v>8</v>
      </c>
      <c r="J31" s="21">
        <f ca="1">IF($D$4="SFG",HLOOKUP(J$8,Inputs!$E$31:$P$36,6,FALSE),HLOOKUP(J$8,Inputs!$E$31:$P$35,5,FALSE))</f>
        <v>8</v>
      </c>
      <c r="K31" s="21">
        <f ca="1">IF($D$4="SFG",HLOOKUP(K$8,Inputs!$E$31:$P$36,6,FALSE),HLOOKUP(K$8,Inputs!$E$31:$P$35,5,FALSE))</f>
        <v>9.9</v>
      </c>
      <c r="L31" s="21">
        <f ca="1">IF($D$4="SFG",HLOOKUP(L$8,Inputs!$E$31:$P$36,6,FALSE),HLOOKUP(L$8,Inputs!$E$31:$P$35,5,FALSE))</f>
        <v>9.9</v>
      </c>
      <c r="M31" s="21">
        <f ca="1">IF($D$4="SFG",HLOOKUP(M$8,Inputs!$E$31:$P$36,6,FALSE),HLOOKUP(M$8,Inputs!$E$31:$P$35,5,FALSE))</f>
        <v>11.4</v>
      </c>
      <c r="N31" s="21">
        <f ca="1">IF($D$4="SFG",HLOOKUP(N$8,Inputs!$E$31:$P$36,6,FALSE),HLOOKUP(N$8,Inputs!$E$31:$P$35,5,FALSE))</f>
        <v>11.4</v>
      </c>
      <c r="O31" s="21">
        <f ca="1">IF($D$4="SFG",HLOOKUP(O$8,Inputs!$E$31:$P$36,6,FALSE),HLOOKUP(O$8,Inputs!$E$31:$P$35,5,FALSE))</f>
        <v>12.3</v>
      </c>
      <c r="P31" s="21">
        <f ca="1">IF($D$4="SFG",HLOOKUP(P$8,Inputs!$E$31:$P$36,6,FALSE),HLOOKUP(P$8,Inputs!$E$31:$P$35,5,FALSE))</f>
        <v>12.3</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SSC-Medium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331</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189.33199999999999</v>
      </c>
      <c r="F41" s="8"/>
      <c r="G41" s="21">
        <f t="shared" ref="G41:P41" ca="1" si="5">$E41/$E50*G50</f>
        <v>152.72689098005168</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127.76779086591783</v>
      </c>
      <c r="F42" s="8"/>
      <c r="G42" s="94">
        <f ca="1">VLOOKUP($A$1,'Network costs'!$D:$P,G$9,FALSE)</f>
        <v>143.16897757433787</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66.862000000000009</v>
      </c>
      <c r="F43" s="8"/>
      <c r="G43" s="21">
        <f t="shared" ref="G43:P45" ca="1" si="6">$E43/$E51*G51</f>
        <v>78.801642857142866</v>
      </c>
      <c r="H43" s="21">
        <f t="shared" ca="1" si="6"/>
        <v>78.801642857142866</v>
      </c>
      <c r="I43" s="21">
        <f t="shared" ca="1" si="6"/>
        <v>95.517142857142872</v>
      </c>
      <c r="J43" s="21">
        <f t="shared" ca="1" si="6"/>
        <v>95.517142857142872</v>
      </c>
      <c r="K43" s="21">
        <f t="shared" ca="1" si="6"/>
        <v>118.20246428571431</v>
      </c>
      <c r="L43" s="21">
        <f t="shared" ca="1" si="6"/>
        <v>118.20246428571431</v>
      </c>
      <c r="M43" s="21">
        <f t="shared" ca="1" si="6"/>
        <v>136.11192857142859</v>
      </c>
      <c r="N43" s="21">
        <f t="shared" ca="1" si="6"/>
        <v>136.11192857142859</v>
      </c>
      <c r="O43" s="21">
        <f t="shared" ca="1" si="6"/>
        <v>146.85760714285718</v>
      </c>
      <c r="P43" s="21">
        <f t="shared" ca="1" si="6"/>
        <v>146.85760714285718</v>
      </c>
      <c r="Q43" s="8"/>
    </row>
    <row r="44" spans="1:17" x14ac:dyDescent="0.3">
      <c r="A44" s="8"/>
      <c r="B44" s="8"/>
      <c r="C44" s="8" t="s">
        <v>277</v>
      </c>
      <c r="D44" s="8"/>
      <c r="E44" s="21">
        <f ca="1">E$38*HLOOKUP(D$6,Inputs!$H$8:$J$11,VLOOKUP(C44,Inputs!$C$9:$D$11,2,FALSE),FALSE)</f>
        <v>74.805999999999997</v>
      </c>
      <c r="F44" s="8"/>
      <c r="G44" s="21">
        <f t="shared" ca="1" si="6"/>
        <v>74.880805999999993</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24</v>
      </c>
      <c r="F45" s="8"/>
      <c r="G45" s="21">
        <f t="shared" ca="1" si="6"/>
        <v>24.023999999999997</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15.016499999999999</v>
      </c>
      <c r="F46" s="8"/>
      <c r="G46" s="87">
        <f t="shared" ref="G46:P46" ca="1" si="7">SUM(G43:G45,G41)*$E$13</f>
        <v>13.977330275113328</v>
      </c>
      <c r="H46" s="87">
        <f t="shared" ca="1" si="7"/>
        <v>3.333309492857143</v>
      </c>
      <c r="I46" s="87">
        <f t="shared" ca="1" si="7"/>
        <v>4.0403751428571431</v>
      </c>
      <c r="J46" s="87">
        <f t="shared" ca="1" si="7"/>
        <v>4.0403751428571431</v>
      </c>
      <c r="K46" s="87">
        <f t="shared" ca="1" si="7"/>
        <v>4.9999642392857151</v>
      </c>
      <c r="L46" s="87">
        <f t="shared" ca="1" si="7"/>
        <v>4.9999642392857151</v>
      </c>
      <c r="M46" s="87">
        <f t="shared" ca="1" si="7"/>
        <v>5.7575345785714287</v>
      </c>
      <c r="N46" s="87">
        <f t="shared" ca="1" si="7"/>
        <v>5.7575345785714287</v>
      </c>
      <c r="O46" s="87">
        <f t="shared" ca="1" si="7"/>
        <v>6.2120767821428577</v>
      </c>
      <c r="P46" s="87">
        <f t="shared" ca="1" si="7"/>
        <v>6.2120767821428577</v>
      </c>
      <c r="Q46" s="8"/>
    </row>
    <row r="47" spans="1:17" x14ac:dyDescent="0.3">
      <c r="A47" s="8"/>
      <c r="B47" s="8"/>
      <c r="C47" s="8" t="s">
        <v>216</v>
      </c>
      <c r="D47" s="8"/>
      <c r="E47" s="21">
        <f ca="1">SUM(E41:E46)</f>
        <v>497.78429086591785</v>
      </c>
      <c r="F47" s="8"/>
      <c r="G47" s="21">
        <f t="shared" ref="G47:P47" ca="1" si="8">SUM(G41:G46)</f>
        <v>487.57964768664579</v>
      </c>
      <c r="H47" s="21">
        <f t="shared" ca="1" si="8"/>
        <v>82.134952350000006</v>
      </c>
      <c r="I47" s="21">
        <f t="shared" ca="1" si="8"/>
        <v>99.557518000000016</v>
      </c>
      <c r="J47" s="21">
        <f t="shared" ca="1" si="8"/>
        <v>99.557518000000016</v>
      </c>
      <c r="K47" s="21">
        <f t="shared" ca="1" si="8"/>
        <v>123.20242852500003</v>
      </c>
      <c r="L47" s="21">
        <f t="shared" ca="1" si="8"/>
        <v>123.20242852500003</v>
      </c>
      <c r="M47" s="21">
        <f t="shared" ca="1" si="8"/>
        <v>141.86946315000003</v>
      </c>
      <c r="N47" s="21">
        <f t="shared" ca="1" si="8"/>
        <v>141.86946315000003</v>
      </c>
      <c r="O47" s="21">
        <f t="shared" ca="1" si="8"/>
        <v>153.06968392500002</v>
      </c>
      <c r="P47" s="21">
        <f t="shared" ca="1" si="8"/>
        <v>153.06968392500002</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5.6</v>
      </c>
      <c r="F51" s="22"/>
      <c r="G51" s="21">
        <f t="shared" ca="1" si="9"/>
        <v>6.6</v>
      </c>
      <c r="H51" s="21">
        <f t="shared" ca="1" si="9"/>
        <v>6.6</v>
      </c>
      <c r="I51" s="21">
        <f t="shared" ca="1" si="9"/>
        <v>8</v>
      </c>
      <c r="J51" s="21">
        <f t="shared" ca="1" si="9"/>
        <v>8</v>
      </c>
      <c r="K51" s="21">
        <f t="shared" ca="1" si="9"/>
        <v>9.9</v>
      </c>
      <c r="L51" s="21">
        <f t="shared" ca="1" si="9"/>
        <v>9.9</v>
      </c>
      <c r="M51" s="21">
        <f t="shared" ca="1" si="9"/>
        <v>11.4</v>
      </c>
      <c r="N51" s="21">
        <f t="shared" ca="1" si="9"/>
        <v>11.4</v>
      </c>
      <c r="O51" s="21">
        <f t="shared" ca="1" si="9"/>
        <v>12.3</v>
      </c>
      <c r="P51" s="21">
        <f t="shared" ca="1" si="9"/>
        <v>12.3</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SR-SFE-SWA</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3">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3">
      <c r="A5" s="8"/>
      <c r="B5" s="8"/>
      <c r="C5" s="16" t="s">
        <v>21</v>
      </c>
      <c r="D5" s="34" t="str">
        <f ca="1">RIGHT(A1,3)</f>
        <v>SWA</v>
      </c>
      <c r="E5" s="131" t="str">
        <f ca="1">VLOOKUP(D5,Glossary!$A$4:$B$21,2,FALSE)</f>
        <v>South Wales</v>
      </c>
      <c r="F5" s="132"/>
      <c r="G5" s="133"/>
      <c r="H5" s="8"/>
      <c r="I5" s="8"/>
      <c r="J5" s="8"/>
      <c r="K5" s="8"/>
      <c r="L5" s="8"/>
      <c r="M5" s="8"/>
      <c r="N5" s="8"/>
      <c r="O5" s="8"/>
      <c r="P5" s="8"/>
      <c r="Q5" s="8"/>
    </row>
    <row r="6" spans="1:17" x14ac:dyDescent="0.3">
      <c r="A6" s="8"/>
      <c r="B6" s="8"/>
      <c r="C6" s="16" t="s">
        <v>221</v>
      </c>
      <c r="D6" s="134" t="str">
        <f ca="1">$D$3&amp;"-"&amp;$D$4</f>
        <v>SR-SFE</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82</v>
      </c>
      <c r="F10" s="104"/>
      <c r="G10" s="118">
        <f ca="1">IF(OR(G23=0,G24=0,G25=0,G26=0),"",G27)</f>
        <v>86.858107745828562</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508.01455130320784</v>
      </c>
      <c r="F11" s="104"/>
      <c r="G11" s="118">
        <f ca="1">IFERROR(IF(OR(G41=0,G42=0,G43=0,G44=0,G45=0,G46=0),"",G47),"")</f>
        <v>506.03912846372214</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4.2299999999999997E-2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SWA-Nil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82</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25.805262976110523</v>
      </c>
      <c r="F23" s="8"/>
      <c r="G23" s="21">
        <f t="shared" ref="G23:P25" ca="1" si="2">$E23/$E31*G31</f>
        <v>30.413345650415977</v>
      </c>
      <c r="H23" s="21">
        <f t="shared" ca="1" si="2"/>
        <v>30.413345650415977</v>
      </c>
      <c r="I23" s="21">
        <f t="shared" ca="1" si="2"/>
        <v>36.864661394443608</v>
      </c>
      <c r="J23" s="21">
        <f t="shared" ca="1" si="2"/>
        <v>36.864661394443608</v>
      </c>
      <c r="K23" s="21">
        <f t="shared" ca="1" si="2"/>
        <v>45.620018475623965</v>
      </c>
      <c r="L23" s="21">
        <f t="shared" ca="1" si="2"/>
        <v>45.620018475623965</v>
      </c>
      <c r="M23" s="21">
        <f t="shared" ca="1" si="2"/>
        <v>52.53214248708214</v>
      </c>
      <c r="N23" s="21">
        <f t="shared" ca="1" si="2"/>
        <v>52.53214248708214</v>
      </c>
      <c r="O23" s="21">
        <f t="shared" ca="1" si="2"/>
        <v>56.679416893957054</v>
      </c>
      <c r="P23" s="21">
        <f t="shared" ca="1" si="2"/>
        <v>56.679416893957054</v>
      </c>
      <c r="Q23" s="8"/>
    </row>
    <row r="24" spans="1:17" x14ac:dyDescent="0.3">
      <c r="A24" s="8"/>
      <c r="B24" s="8"/>
      <c r="C24" s="8" t="s">
        <v>277</v>
      </c>
      <c r="D24" s="8"/>
      <c r="E24" s="21">
        <f ca="1">(E$27-SUM(E$25:E$26))*HLOOKUP(D$6,Inputs!$E$8:$G$11,VLOOKUP(C24,Inputs!$C$9:$D$11,2,FALSE),FALSE)</f>
        <v>28.866904346157536</v>
      </c>
      <c r="F24" s="8"/>
      <c r="G24" s="21">
        <f t="shared" ca="1" si="2"/>
        <v>28.895771250503692</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24</v>
      </c>
      <c r="F25" s="8"/>
      <c r="G25" s="21">
        <f t="shared" ca="1" si="2"/>
        <v>24.023999999999997</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3.3278326777319425</v>
      </c>
      <c r="F26" s="8"/>
      <c r="G26" s="87">
        <f t="shared" ref="G26:P26" ca="1" si="3">SUM(G21:G25)*$E$13</f>
        <v>3.5249908449089014</v>
      </c>
      <c r="H26" s="87">
        <f t="shared" ca="1" si="3"/>
        <v>1.2864845210125957</v>
      </c>
      <c r="I26" s="87">
        <f t="shared" ca="1" si="3"/>
        <v>1.5593751769849646</v>
      </c>
      <c r="J26" s="87">
        <f t="shared" ca="1" si="3"/>
        <v>1.5593751769849646</v>
      </c>
      <c r="K26" s="87">
        <f t="shared" ca="1" si="3"/>
        <v>1.9297267815188937</v>
      </c>
      <c r="L26" s="87">
        <f t="shared" ca="1" si="3"/>
        <v>1.9297267815188937</v>
      </c>
      <c r="M26" s="87">
        <f t="shared" ca="1" si="3"/>
        <v>2.2221096272035745</v>
      </c>
      <c r="N26" s="87">
        <f t="shared" ca="1" si="3"/>
        <v>2.2221096272035745</v>
      </c>
      <c r="O26" s="87">
        <f t="shared" ca="1" si="3"/>
        <v>2.3975393346143834</v>
      </c>
      <c r="P26" s="87">
        <f t="shared" ca="1" si="3"/>
        <v>2.3975393346143834</v>
      </c>
      <c r="Q26" s="8"/>
    </row>
    <row r="27" spans="1:17" x14ac:dyDescent="0.3">
      <c r="A27" s="8"/>
      <c r="B27" s="8"/>
      <c r="C27" s="8" t="s">
        <v>216</v>
      </c>
      <c r="D27" s="8"/>
      <c r="E27" s="21">
        <f ca="1">VLOOKUP(C15,Inputs!$D$20:$G$21,HLOOKUP(D$6,Inputs!$E$17:$J$18,2,FALSE),FALSE)</f>
        <v>82</v>
      </c>
      <c r="F27" s="8"/>
      <c r="G27" s="21">
        <f t="shared" ref="G27:P27" ca="1" si="4">SUM(G21:G26)</f>
        <v>86.858107745828562</v>
      </c>
      <c r="H27" s="21">
        <f t="shared" ca="1" si="4"/>
        <v>31.699830171428573</v>
      </c>
      <c r="I27" s="21">
        <f t="shared" ca="1" si="4"/>
        <v>38.424036571428573</v>
      </c>
      <c r="J27" s="21">
        <f t="shared" ca="1" si="4"/>
        <v>38.424036571428573</v>
      </c>
      <c r="K27" s="21">
        <f t="shared" ca="1" si="4"/>
        <v>47.54974525714286</v>
      </c>
      <c r="L27" s="21">
        <f t="shared" ca="1" si="4"/>
        <v>47.54974525714286</v>
      </c>
      <c r="M27" s="21">
        <f t="shared" ca="1" si="4"/>
        <v>54.754252114285713</v>
      </c>
      <c r="N27" s="21">
        <f t="shared" ca="1" si="4"/>
        <v>54.754252114285713</v>
      </c>
      <c r="O27" s="21">
        <f t="shared" ca="1" si="4"/>
        <v>59.07695622857144</v>
      </c>
      <c r="P27" s="21">
        <f t="shared" ca="1" si="4"/>
        <v>59.07695622857144</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5.6</v>
      </c>
      <c r="F31" s="22"/>
      <c r="G31" s="21">
        <f ca="1">IF($D$4="SFG",HLOOKUP(G$8,Inputs!$E$31:$P$36,6,FALSE),HLOOKUP(G$8,Inputs!$E$31:$P$35,5,FALSE))</f>
        <v>6.6</v>
      </c>
      <c r="H31" s="21">
        <f ca="1">IF($D$4="SFG",HLOOKUP(H$8,Inputs!$E$31:$P$36,6,FALSE),HLOOKUP(H$8,Inputs!$E$31:$P$35,5,FALSE))</f>
        <v>6.6</v>
      </c>
      <c r="I31" s="21">
        <f ca="1">IF($D$4="SFG",HLOOKUP(I$8,Inputs!$E$31:$P$36,6,FALSE),HLOOKUP(I$8,Inputs!$E$31:$P$35,5,FALSE))</f>
        <v>8</v>
      </c>
      <c r="J31" s="21">
        <f ca="1">IF($D$4="SFG",HLOOKUP(J$8,Inputs!$E$31:$P$36,6,FALSE),HLOOKUP(J$8,Inputs!$E$31:$P$35,5,FALSE))</f>
        <v>8</v>
      </c>
      <c r="K31" s="21">
        <f ca="1">IF($D$4="SFG",HLOOKUP(K$8,Inputs!$E$31:$P$36,6,FALSE),HLOOKUP(K$8,Inputs!$E$31:$P$35,5,FALSE))</f>
        <v>9.9</v>
      </c>
      <c r="L31" s="21">
        <f ca="1">IF($D$4="SFG",HLOOKUP(L$8,Inputs!$E$31:$P$36,6,FALSE),HLOOKUP(L$8,Inputs!$E$31:$P$35,5,FALSE))</f>
        <v>9.9</v>
      </c>
      <c r="M31" s="21">
        <f ca="1">IF($D$4="SFG",HLOOKUP(M$8,Inputs!$E$31:$P$36,6,FALSE),HLOOKUP(M$8,Inputs!$E$31:$P$35,5,FALSE))</f>
        <v>11.4</v>
      </c>
      <c r="N31" s="21">
        <f ca="1">IF($D$4="SFG",HLOOKUP(N$8,Inputs!$E$31:$P$36,6,FALSE),HLOOKUP(N$8,Inputs!$E$31:$P$35,5,FALSE))</f>
        <v>11.4</v>
      </c>
      <c r="O31" s="21">
        <f ca="1">IF($D$4="SFG",HLOOKUP(O$8,Inputs!$E$31:$P$36,6,FALSE),HLOOKUP(O$8,Inputs!$E$31:$P$35,5,FALSE))</f>
        <v>12.3</v>
      </c>
      <c r="P31" s="21">
        <f ca="1">IF($D$4="SFG",HLOOKUP(P$8,Inputs!$E$31:$P$36,6,FALSE),HLOOKUP(P$8,Inputs!$E$31:$P$35,5,FALSE))</f>
        <v>12.3</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SWA-Medium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331</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189.33199999999999</v>
      </c>
      <c r="F41" s="8"/>
      <c r="G41" s="21">
        <f t="shared" ref="G41:P41" ca="1" si="5">$E41/$E50*G50</f>
        <v>152.72689098005168</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137.99805130320786</v>
      </c>
      <c r="F42" s="8"/>
      <c r="G42" s="94">
        <f ca="1">VLOOKUP($A$1,'Network costs'!$D:$P,G$9,FALSE)</f>
        <v>161.62845835141425</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66.862000000000009</v>
      </c>
      <c r="F43" s="8"/>
      <c r="G43" s="21">
        <f t="shared" ref="G43:P45" ca="1" si="6">$E43/$E51*G51</f>
        <v>78.801642857142866</v>
      </c>
      <c r="H43" s="21">
        <f t="shared" ca="1" si="6"/>
        <v>78.801642857142866</v>
      </c>
      <c r="I43" s="21">
        <f t="shared" ca="1" si="6"/>
        <v>95.517142857142872</v>
      </c>
      <c r="J43" s="21">
        <f t="shared" ca="1" si="6"/>
        <v>95.517142857142872</v>
      </c>
      <c r="K43" s="21">
        <f t="shared" ca="1" si="6"/>
        <v>118.20246428571431</v>
      </c>
      <c r="L43" s="21">
        <f t="shared" ca="1" si="6"/>
        <v>118.20246428571431</v>
      </c>
      <c r="M43" s="21">
        <f t="shared" ca="1" si="6"/>
        <v>136.11192857142859</v>
      </c>
      <c r="N43" s="21">
        <f t="shared" ca="1" si="6"/>
        <v>136.11192857142859</v>
      </c>
      <c r="O43" s="21">
        <f t="shared" ca="1" si="6"/>
        <v>146.85760714285718</v>
      </c>
      <c r="P43" s="21">
        <f t="shared" ca="1" si="6"/>
        <v>146.85760714285718</v>
      </c>
      <c r="Q43" s="8"/>
    </row>
    <row r="44" spans="1:17" x14ac:dyDescent="0.3">
      <c r="A44" s="8"/>
      <c r="B44" s="8"/>
      <c r="C44" s="8" t="s">
        <v>277</v>
      </c>
      <c r="D44" s="8"/>
      <c r="E44" s="21">
        <f ca="1">E$38*HLOOKUP(D$6,Inputs!$H$8:$J$11,VLOOKUP(C44,Inputs!$C$9:$D$11,2,FALSE),FALSE)</f>
        <v>74.805999999999997</v>
      </c>
      <c r="F44" s="8"/>
      <c r="G44" s="21">
        <f t="shared" ca="1" si="6"/>
        <v>74.880805999999993</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24</v>
      </c>
      <c r="F45" s="8"/>
      <c r="G45" s="21">
        <f t="shared" ca="1" si="6"/>
        <v>24.023999999999997</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15.016499999999999</v>
      </c>
      <c r="F46" s="8"/>
      <c r="G46" s="87">
        <f t="shared" ref="G46:P46" ca="1" si="7">SUM(G43:G45,G41)*$E$13</f>
        <v>13.977330275113328</v>
      </c>
      <c r="H46" s="87">
        <f t="shared" ca="1" si="7"/>
        <v>3.333309492857143</v>
      </c>
      <c r="I46" s="87">
        <f t="shared" ca="1" si="7"/>
        <v>4.0403751428571431</v>
      </c>
      <c r="J46" s="87">
        <f t="shared" ca="1" si="7"/>
        <v>4.0403751428571431</v>
      </c>
      <c r="K46" s="87">
        <f t="shared" ca="1" si="7"/>
        <v>4.9999642392857151</v>
      </c>
      <c r="L46" s="87">
        <f t="shared" ca="1" si="7"/>
        <v>4.9999642392857151</v>
      </c>
      <c r="M46" s="87">
        <f t="shared" ca="1" si="7"/>
        <v>5.7575345785714287</v>
      </c>
      <c r="N46" s="87">
        <f t="shared" ca="1" si="7"/>
        <v>5.7575345785714287</v>
      </c>
      <c r="O46" s="87">
        <f t="shared" ca="1" si="7"/>
        <v>6.2120767821428577</v>
      </c>
      <c r="P46" s="87">
        <f t="shared" ca="1" si="7"/>
        <v>6.2120767821428577</v>
      </c>
      <c r="Q46" s="8"/>
    </row>
    <row r="47" spans="1:17" x14ac:dyDescent="0.3">
      <c r="A47" s="8"/>
      <c r="B47" s="8"/>
      <c r="C47" s="8" t="s">
        <v>216</v>
      </c>
      <c r="D47" s="8"/>
      <c r="E47" s="21">
        <f ca="1">SUM(E41:E46)</f>
        <v>508.01455130320784</v>
      </c>
      <c r="F47" s="8"/>
      <c r="G47" s="21">
        <f t="shared" ref="G47:P47" ca="1" si="8">SUM(G41:G46)</f>
        <v>506.03912846372214</v>
      </c>
      <c r="H47" s="21">
        <f t="shared" ca="1" si="8"/>
        <v>82.134952350000006</v>
      </c>
      <c r="I47" s="21">
        <f t="shared" ca="1" si="8"/>
        <v>99.557518000000016</v>
      </c>
      <c r="J47" s="21">
        <f t="shared" ca="1" si="8"/>
        <v>99.557518000000016</v>
      </c>
      <c r="K47" s="21">
        <f t="shared" ca="1" si="8"/>
        <v>123.20242852500003</v>
      </c>
      <c r="L47" s="21">
        <f t="shared" ca="1" si="8"/>
        <v>123.20242852500003</v>
      </c>
      <c r="M47" s="21">
        <f t="shared" ca="1" si="8"/>
        <v>141.86946315000003</v>
      </c>
      <c r="N47" s="21">
        <f t="shared" ca="1" si="8"/>
        <v>141.86946315000003</v>
      </c>
      <c r="O47" s="21">
        <f t="shared" ca="1" si="8"/>
        <v>153.06968392500002</v>
      </c>
      <c r="P47" s="21">
        <f t="shared" ca="1" si="8"/>
        <v>153.06968392500002</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5.6</v>
      </c>
      <c r="F51" s="22"/>
      <c r="G51" s="21">
        <f t="shared" ca="1" si="9"/>
        <v>6.6</v>
      </c>
      <c r="H51" s="21">
        <f t="shared" ca="1" si="9"/>
        <v>6.6</v>
      </c>
      <c r="I51" s="21">
        <f t="shared" ca="1" si="9"/>
        <v>8</v>
      </c>
      <c r="J51" s="21">
        <f t="shared" ca="1" si="9"/>
        <v>8</v>
      </c>
      <c r="K51" s="21">
        <f t="shared" ca="1" si="9"/>
        <v>9.9</v>
      </c>
      <c r="L51" s="21">
        <f t="shared" ca="1" si="9"/>
        <v>9.9</v>
      </c>
      <c r="M51" s="21">
        <f t="shared" ca="1" si="9"/>
        <v>11.4</v>
      </c>
      <c r="N51" s="21">
        <f t="shared" ca="1" si="9"/>
        <v>11.4</v>
      </c>
      <c r="O51" s="21">
        <f t="shared" ca="1" si="9"/>
        <v>12.3</v>
      </c>
      <c r="P51" s="21">
        <f t="shared" ca="1" si="9"/>
        <v>12.3</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SR-SFE-SWE</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3">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3">
      <c r="A5" s="8"/>
      <c r="B5" s="8"/>
      <c r="C5" s="16" t="s">
        <v>21</v>
      </c>
      <c r="D5" s="34" t="str">
        <f ca="1">RIGHT(A1,3)</f>
        <v>SWE</v>
      </c>
      <c r="E5" s="131" t="str">
        <f ca="1">VLOOKUP(D5,Glossary!$A$4:$B$21,2,FALSE)</f>
        <v>South West</v>
      </c>
      <c r="F5" s="132"/>
      <c r="G5" s="133"/>
      <c r="H5" s="8"/>
      <c r="I5" s="8"/>
      <c r="J5" s="8"/>
      <c r="K5" s="8"/>
      <c r="L5" s="8"/>
      <c r="M5" s="8"/>
      <c r="N5" s="8"/>
      <c r="O5" s="8"/>
      <c r="P5" s="8"/>
      <c r="Q5" s="8"/>
    </row>
    <row r="6" spans="1:17" x14ac:dyDescent="0.3">
      <c r="A6" s="8"/>
      <c r="B6" s="8"/>
      <c r="C6" s="16" t="s">
        <v>221</v>
      </c>
      <c r="D6" s="134" t="str">
        <f ca="1">$D$3&amp;"-"&amp;$D$4</f>
        <v>SR-SFE</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82</v>
      </c>
      <c r="F10" s="104"/>
      <c r="G10" s="118">
        <f ca="1">IF(OR(G23=0,G24=0,G25=0,G26=0),"",G27)</f>
        <v>86.858107745828562</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522.79818572224019</v>
      </c>
      <c r="F11" s="104"/>
      <c r="G11" s="118">
        <f ca="1">IFERROR(IF(OR(G41=0,G42=0,G43=0,G44=0,G45=0,G46=0),"",G47),"")</f>
        <v>518.79520459717901</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4.2299999999999997E-2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SWE-Nil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82</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25.805262976110523</v>
      </c>
      <c r="F23" s="8"/>
      <c r="G23" s="21">
        <f t="shared" ref="G23:P25" ca="1" si="2">$E23/$E31*G31</f>
        <v>30.413345650415977</v>
      </c>
      <c r="H23" s="21">
        <f t="shared" ca="1" si="2"/>
        <v>30.413345650415977</v>
      </c>
      <c r="I23" s="21">
        <f t="shared" ca="1" si="2"/>
        <v>36.864661394443608</v>
      </c>
      <c r="J23" s="21">
        <f t="shared" ca="1" si="2"/>
        <v>36.864661394443608</v>
      </c>
      <c r="K23" s="21">
        <f t="shared" ca="1" si="2"/>
        <v>45.620018475623965</v>
      </c>
      <c r="L23" s="21">
        <f t="shared" ca="1" si="2"/>
        <v>45.620018475623965</v>
      </c>
      <c r="M23" s="21">
        <f t="shared" ca="1" si="2"/>
        <v>52.53214248708214</v>
      </c>
      <c r="N23" s="21">
        <f t="shared" ca="1" si="2"/>
        <v>52.53214248708214</v>
      </c>
      <c r="O23" s="21">
        <f t="shared" ca="1" si="2"/>
        <v>56.679416893957054</v>
      </c>
      <c r="P23" s="21">
        <f t="shared" ca="1" si="2"/>
        <v>56.679416893957054</v>
      </c>
      <c r="Q23" s="8"/>
    </row>
    <row r="24" spans="1:17" x14ac:dyDescent="0.3">
      <c r="A24" s="8"/>
      <c r="B24" s="8"/>
      <c r="C24" s="8" t="s">
        <v>277</v>
      </c>
      <c r="D24" s="8"/>
      <c r="E24" s="21">
        <f ca="1">(E$27-SUM(E$25:E$26))*HLOOKUP(D$6,Inputs!$E$8:$G$11,VLOOKUP(C24,Inputs!$C$9:$D$11,2,FALSE),FALSE)</f>
        <v>28.866904346157536</v>
      </c>
      <c r="F24" s="8"/>
      <c r="G24" s="21">
        <f t="shared" ca="1" si="2"/>
        <v>28.895771250503692</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24</v>
      </c>
      <c r="F25" s="8"/>
      <c r="G25" s="21">
        <f t="shared" ca="1" si="2"/>
        <v>24.023999999999997</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3.3278326777319425</v>
      </c>
      <c r="F26" s="8"/>
      <c r="G26" s="87">
        <f t="shared" ref="G26:P26" ca="1" si="3">SUM(G21:G25)*$E$13</f>
        <v>3.5249908449089014</v>
      </c>
      <c r="H26" s="87">
        <f t="shared" ca="1" si="3"/>
        <v>1.2864845210125957</v>
      </c>
      <c r="I26" s="87">
        <f t="shared" ca="1" si="3"/>
        <v>1.5593751769849646</v>
      </c>
      <c r="J26" s="87">
        <f t="shared" ca="1" si="3"/>
        <v>1.5593751769849646</v>
      </c>
      <c r="K26" s="87">
        <f t="shared" ca="1" si="3"/>
        <v>1.9297267815188937</v>
      </c>
      <c r="L26" s="87">
        <f t="shared" ca="1" si="3"/>
        <v>1.9297267815188937</v>
      </c>
      <c r="M26" s="87">
        <f t="shared" ca="1" si="3"/>
        <v>2.2221096272035745</v>
      </c>
      <c r="N26" s="87">
        <f t="shared" ca="1" si="3"/>
        <v>2.2221096272035745</v>
      </c>
      <c r="O26" s="87">
        <f t="shared" ca="1" si="3"/>
        <v>2.3975393346143834</v>
      </c>
      <c r="P26" s="87">
        <f t="shared" ca="1" si="3"/>
        <v>2.3975393346143834</v>
      </c>
      <c r="Q26" s="8"/>
    </row>
    <row r="27" spans="1:17" x14ac:dyDescent="0.3">
      <c r="A27" s="8"/>
      <c r="B27" s="8"/>
      <c r="C27" s="8" t="s">
        <v>216</v>
      </c>
      <c r="D27" s="8"/>
      <c r="E27" s="21">
        <f ca="1">VLOOKUP(C15,Inputs!$D$20:$G$21,HLOOKUP(D$6,Inputs!$E$17:$J$18,2,FALSE),FALSE)</f>
        <v>82</v>
      </c>
      <c r="F27" s="8"/>
      <c r="G27" s="21">
        <f t="shared" ref="G27:P27" ca="1" si="4">SUM(G21:G26)</f>
        <v>86.858107745828562</v>
      </c>
      <c r="H27" s="21">
        <f t="shared" ca="1" si="4"/>
        <v>31.699830171428573</v>
      </c>
      <c r="I27" s="21">
        <f t="shared" ca="1" si="4"/>
        <v>38.424036571428573</v>
      </c>
      <c r="J27" s="21">
        <f t="shared" ca="1" si="4"/>
        <v>38.424036571428573</v>
      </c>
      <c r="K27" s="21">
        <f t="shared" ca="1" si="4"/>
        <v>47.54974525714286</v>
      </c>
      <c r="L27" s="21">
        <f t="shared" ca="1" si="4"/>
        <v>47.54974525714286</v>
      </c>
      <c r="M27" s="21">
        <f t="shared" ca="1" si="4"/>
        <v>54.754252114285713</v>
      </c>
      <c r="N27" s="21">
        <f t="shared" ca="1" si="4"/>
        <v>54.754252114285713</v>
      </c>
      <c r="O27" s="21">
        <f t="shared" ca="1" si="4"/>
        <v>59.07695622857144</v>
      </c>
      <c r="P27" s="21">
        <f t="shared" ca="1" si="4"/>
        <v>59.07695622857144</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5.6</v>
      </c>
      <c r="F31" s="22"/>
      <c r="G31" s="21">
        <f ca="1">IF($D$4="SFG",HLOOKUP(G$8,Inputs!$E$31:$P$36,6,FALSE),HLOOKUP(G$8,Inputs!$E$31:$P$35,5,FALSE))</f>
        <v>6.6</v>
      </c>
      <c r="H31" s="21">
        <f ca="1">IF($D$4="SFG",HLOOKUP(H$8,Inputs!$E$31:$P$36,6,FALSE),HLOOKUP(H$8,Inputs!$E$31:$P$35,5,FALSE))</f>
        <v>6.6</v>
      </c>
      <c r="I31" s="21">
        <f ca="1">IF($D$4="SFG",HLOOKUP(I$8,Inputs!$E$31:$P$36,6,FALSE),HLOOKUP(I$8,Inputs!$E$31:$P$35,5,FALSE))</f>
        <v>8</v>
      </c>
      <c r="J31" s="21">
        <f ca="1">IF($D$4="SFG",HLOOKUP(J$8,Inputs!$E$31:$P$36,6,FALSE),HLOOKUP(J$8,Inputs!$E$31:$P$35,5,FALSE))</f>
        <v>8</v>
      </c>
      <c r="K31" s="21">
        <f ca="1">IF($D$4="SFG",HLOOKUP(K$8,Inputs!$E$31:$P$36,6,FALSE),HLOOKUP(K$8,Inputs!$E$31:$P$35,5,FALSE))</f>
        <v>9.9</v>
      </c>
      <c r="L31" s="21">
        <f ca="1">IF($D$4="SFG",HLOOKUP(L$8,Inputs!$E$31:$P$36,6,FALSE),HLOOKUP(L$8,Inputs!$E$31:$P$35,5,FALSE))</f>
        <v>9.9</v>
      </c>
      <c r="M31" s="21">
        <f ca="1">IF($D$4="SFG",HLOOKUP(M$8,Inputs!$E$31:$P$36,6,FALSE),HLOOKUP(M$8,Inputs!$E$31:$P$35,5,FALSE))</f>
        <v>11.4</v>
      </c>
      <c r="N31" s="21">
        <f ca="1">IF($D$4="SFG",HLOOKUP(N$8,Inputs!$E$31:$P$36,6,FALSE),HLOOKUP(N$8,Inputs!$E$31:$P$35,5,FALSE))</f>
        <v>11.4</v>
      </c>
      <c r="O31" s="21">
        <f ca="1">IF($D$4="SFG",HLOOKUP(O$8,Inputs!$E$31:$P$36,6,FALSE),HLOOKUP(O$8,Inputs!$E$31:$P$35,5,FALSE))</f>
        <v>12.3</v>
      </c>
      <c r="P31" s="21">
        <f ca="1">IF($D$4="SFG",HLOOKUP(P$8,Inputs!$E$31:$P$36,6,FALSE),HLOOKUP(P$8,Inputs!$E$31:$P$35,5,FALSE))</f>
        <v>12.3</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SWE-Medium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331</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189.33199999999999</v>
      </c>
      <c r="F41" s="8"/>
      <c r="G41" s="21">
        <f t="shared" ref="G41:P41" ca="1" si="5">$E41/$E50*G50</f>
        <v>152.72689098005168</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152.78168572224021</v>
      </c>
      <c r="F42" s="8"/>
      <c r="G42" s="94">
        <f ca="1">VLOOKUP($A$1,'Network costs'!$D:$P,G$9,FALSE)</f>
        <v>174.38453448487112</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66.862000000000009</v>
      </c>
      <c r="F43" s="8"/>
      <c r="G43" s="21">
        <f t="shared" ref="G43:P45" ca="1" si="6">$E43/$E51*G51</f>
        <v>78.801642857142866</v>
      </c>
      <c r="H43" s="21">
        <f t="shared" ca="1" si="6"/>
        <v>78.801642857142866</v>
      </c>
      <c r="I43" s="21">
        <f t="shared" ca="1" si="6"/>
        <v>95.517142857142872</v>
      </c>
      <c r="J43" s="21">
        <f t="shared" ca="1" si="6"/>
        <v>95.517142857142872</v>
      </c>
      <c r="K43" s="21">
        <f t="shared" ca="1" si="6"/>
        <v>118.20246428571431</v>
      </c>
      <c r="L43" s="21">
        <f t="shared" ca="1" si="6"/>
        <v>118.20246428571431</v>
      </c>
      <c r="M43" s="21">
        <f t="shared" ca="1" si="6"/>
        <v>136.11192857142859</v>
      </c>
      <c r="N43" s="21">
        <f t="shared" ca="1" si="6"/>
        <v>136.11192857142859</v>
      </c>
      <c r="O43" s="21">
        <f t="shared" ca="1" si="6"/>
        <v>146.85760714285718</v>
      </c>
      <c r="P43" s="21">
        <f t="shared" ca="1" si="6"/>
        <v>146.85760714285718</v>
      </c>
      <c r="Q43" s="8"/>
    </row>
    <row r="44" spans="1:17" x14ac:dyDescent="0.3">
      <c r="A44" s="8"/>
      <c r="B44" s="8"/>
      <c r="C44" s="8" t="s">
        <v>277</v>
      </c>
      <c r="D44" s="8"/>
      <c r="E44" s="21">
        <f ca="1">E$38*HLOOKUP(D$6,Inputs!$H$8:$J$11,VLOOKUP(C44,Inputs!$C$9:$D$11,2,FALSE),FALSE)</f>
        <v>74.805999999999997</v>
      </c>
      <c r="F44" s="8"/>
      <c r="G44" s="21">
        <f t="shared" ca="1" si="6"/>
        <v>74.880805999999993</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24</v>
      </c>
      <c r="F45" s="8"/>
      <c r="G45" s="21">
        <f t="shared" ca="1" si="6"/>
        <v>24.023999999999997</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15.016499999999999</v>
      </c>
      <c r="F46" s="8"/>
      <c r="G46" s="87">
        <f t="shared" ref="G46:P46" ca="1" si="7">SUM(G43:G45,G41)*$E$13</f>
        <v>13.977330275113328</v>
      </c>
      <c r="H46" s="87">
        <f t="shared" ca="1" si="7"/>
        <v>3.333309492857143</v>
      </c>
      <c r="I46" s="87">
        <f t="shared" ca="1" si="7"/>
        <v>4.0403751428571431</v>
      </c>
      <c r="J46" s="87">
        <f t="shared" ca="1" si="7"/>
        <v>4.0403751428571431</v>
      </c>
      <c r="K46" s="87">
        <f t="shared" ca="1" si="7"/>
        <v>4.9999642392857151</v>
      </c>
      <c r="L46" s="87">
        <f t="shared" ca="1" si="7"/>
        <v>4.9999642392857151</v>
      </c>
      <c r="M46" s="87">
        <f t="shared" ca="1" si="7"/>
        <v>5.7575345785714287</v>
      </c>
      <c r="N46" s="87">
        <f t="shared" ca="1" si="7"/>
        <v>5.7575345785714287</v>
      </c>
      <c r="O46" s="87">
        <f t="shared" ca="1" si="7"/>
        <v>6.2120767821428577</v>
      </c>
      <c r="P46" s="87">
        <f t="shared" ca="1" si="7"/>
        <v>6.2120767821428577</v>
      </c>
      <c r="Q46" s="8"/>
    </row>
    <row r="47" spans="1:17" x14ac:dyDescent="0.3">
      <c r="A47" s="8"/>
      <c r="B47" s="8"/>
      <c r="C47" s="8" t="s">
        <v>216</v>
      </c>
      <c r="D47" s="8"/>
      <c r="E47" s="21">
        <f ca="1">SUM(E41:E46)</f>
        <v>522.79818572224019</v>
      </c>
      <c r="F47" s="8"/>
      <c r="G47" s="21">
        <f t="shared" ref="G47:P47" ca="1" si="8">SUM(G41:G46)</f>
        <v>518.79520459717901</v>
      </c>
      <c r="H47" s="21">
        <f t="shared" ca="1" si="8"/>
        <v>82.134952350000006</v>
      </c>
      <c r="I47" s="21">
        <f t="shared" ca="1" si="8"/>
        <v>99.557518000000016</v>
      </c>
      <c r="J47" s="21">
        <f t="shared" ca="1" si="8"/>
        <v>99.557518000000016</v>
      </c>
      <c r="K47" s="21">
        <f t="shared" ca="1" si="8"/>
        <v>123.20242852500003</v>
      </c>
      <c r="L47" s="21">
        <f t="shared" ca="1" si="8"/>
        <v>123.20242852500003</v>
      </c>
      <c r="M47" s="21">
        <f t="shared" ca="1" si="8"/>
        <v>141.86946315000003</v>
      </c>
      <c r="N47" s="21">
        <f t="shared" ca="1" si="8"/>
        <v>141.86946315000003</v>
      </c>
      <c r="O47" s="21">
        <f t="shared" ca="1" si="8"/>
        <v>153.06968392500002</v>
      </c>
      <c r="P47" s="21">
        <f t="shared" ca="1" si="8"/>
        <v>153.06968392500002</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5.6</v>
      </c>
      <c r="F51" s="22"/>
      <c r="G51" s="21">
        <f t="shared" ca="1" si="9"/>
        <v>6.6</v>
      </c>
      <c r="H51" s="21">
        <f t="shared" ca="1" si="9"/>
        <v>6.6</v>
      </c>
      <c r="I51" s="21">
        <f t="shared" ca="1" si="9"/>
        <v>8</v>
      </c>
      <c r="J51" s="21">
        <f t="shared" ca="1" si="9"/>
        <v>8</v>
      </c>
      <c r="K51" s="21">
        <f t="shared" ca="1" si="9"/>
        <v>9.9</v>
      </c>
      <c r="L51" s="21">
        <f t="shared" ca="1" si="9"/>
        <v>9.9</v>
      </c>
      <c r="M51" s="21">
        <f t="shared" ca="1" si="9"/>
        <v>11.4</v>
      </c>
      <c r="N51" s="21">
        <f t="shared" ca="1" si="9"/>
        <v>11.4</v>
      </c>
      <c r="O51" s="21">
        <f t="shared" ca="1" si="9"/>
        <v>12.3</v>
      </c>
      <c r="P51" s="21">
        <f t="shared" ca="1" si="9"/>
        <v>12.3</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SR-SFE-SOU</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3">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3">
      <c r="A5" s="8"/>
      <c r="B5" s="8"/>
      <c r="C5" s="16" t="s">
        <v>21</v>
      </c>
      <c r="D5" s="34" t="str">
        <f ca="1">RIGHT(A1,3)</f>
        <v>SOU</v>
      </c>
      <c r="E5" s="131" t="str">
        <f ca="1">VLOOKUP(D5,Glossary!$A$4:$B$21,2,FALSE)</f>
        <v>Southern</v>
      </c>
      <c r="F5" s="132"/>
      <c r="G5" s="133"/>
      <c r="H5" s="8"/>
      <c r="I5" s="8"/>
      <c r="J5" s="8"/>
      <c r="K5" s="8"/>
      <c r="L5" s="8"/>
      <c r="M5" s="8"/>
      <c r="N5" s="8"/>
      <c r="O5" s="8"/>
      <c r="P5" s="8"/>
      <c r="Q5" s="8"/>
    </row>
    <row r="6" spans="1:17" x14ac:dyDescent="0.3">
      <c r="A6" s="8"/>
      <c r="B6" s="8"/>
      <c r="C6" s="16" t="s">
        <v>221</v>
      </c>
      <c r="D6" s="134" t="str">
        <f ca="1">$D$3&amp;"-"&amp;$D$4</f>
        <v>SR-SFE</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82</v>
      </c>
      <c r="F10" s="104"/>
      <c r="G10" s="118">
        <f ca="1">IF(OR(G23=0,G24=0,G25=0,G26=0),"",G27)</f>
        <v>86.858107745828562</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497.21672583561957</v>
      </c>
      <c r="F11" s="104"/>
      <c r="G11" s="118">
        <f ca="1">IFERROR(IF(OR(G41=0,G42=0,G43=0,G44=0,G45=0,G46=0),"",G47),"")</f>
        <v>480.57664002937361</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4.2299999999999997E-2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SOU-Nil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82</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25.805262976110523</v>
      </c>
      <c r="F23" s="8"/>
      <c r="G23" s="21">
        <f t="shared" ref="G23:P25" ca="1" si="2">$E23/$E31*G31</f>
        <v>30.413345650415977</v>
      </c>
      <c r="H23" s="21">
        <f t="shared" ca="1" si="2"/>
        <v>30.413345650415977</v>
      </c>
      <c r="I23" s="21">
        <f t="shared" ca="1" si="2"/>
        <v>36.864661394443608</v>
      </c>
      <c r="J23" s="21">
        <f t="shared" ca="1" si="2"/>
        <v>36.864661394443608</v>
      </c>
      <c r="K23" s="21">
        <f t="shared" ca="1" si="2"/>
        <v>45.620018475623965</v>
      </c>
      <c r="L23" s="21">
        <f t="shared" ca="1" si="2"/>
        <v>45.620018475623965</v>
      </c>
      <c r="M23" s="21">
        <f t="shared" ca="1" si="2"/>
        <v>52.53214248708214</v>
      </c>
      <c r="N23" s="21">
        <f t="shared" ca="1" si="2"/>
        <v>52.53214248708214</v>
      </c>
      <c r="O23" s="21">
        <f t="shared" ca="1" si="2"/>
        <v>56.679416893957054</v>
      </c>
      <c r="P23" s="21">
        <f t="shared" ca="1" si="2"/>
        <v>56.679416893957054</v>
      </c>
      <c r="Q23" s="8"/>
    </row>
    <row r="24" spans="1:17" x14ac:dyDescent="0.3">
      <c r="A24" s="8"/>
      <c r="B24" s="8"/>
      <c r="C24" s="8" t="s">
        <v>277</v>
      </c>
      <c r="D24" s="8"/>
      <c r="E24" s="21">
        <f ca="1">(E$27-SUM(E$25:E$26))*HLOOKUP(D$6,Inputs!$E$8:$G$11,VLOOKUP(C24,Inputs!$C$9:$D$11,2,FALSE),FALSE)</f>
        <v>28.866904346157536</v>
      </c>
      <c r="F24" s="8"/>
      <c r="G24" s="21">
        <f t="shared" ca="1" si="2"/>
        <v>28.895771250503692</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24</v>
      </c>
      <c r="F25" s="8"/>
      <c r="G25" s="21">
        <f t="shared" ca="1" si="2"/>
        <v>24.023999999999997</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3.3278326777319425</v>
      </c>
      <c r="F26" s="8"/>
      <c r="G26" s="87">
        <f t="shared" ref="G26:P26" ca="1" si="3">SUM(G21:G25)*$E$13</f>
        <v>3.5249908449089014</v>
      </c>
      <c r="H26" s="87">
        <f t="shared" ca="1" si="3"/>
        <v>1.2864845210125957</v>
      </c>
      <c r="I26" s="87">
        <f t="shared" ca="1" si="3"/>
        <v>1.5593751769849646</v>
      </c>
      <c r="J26" s="87">
        <f t="shared" ca="1" si="3"/>
        <v>1.5593751769849646</v>
      </c>
      <c r="K26" s="87">
        <f t="shared" ca="1" si="3"/>
        <v>1.9297267815188937</v>
      </c>
      <c r="L26" s="87">
        <f t="shared" ca="1" si="3"/>
        <v>1.9297267815188937</v>
      </c>
      <c r="M26" s="87">
        <f t="shared" ca="1" si="3"/>
        <v>2.2221096272035745</v>
      </c>
      <c r="N26" s="87">
        <f t="shared" ca="1" si="3"/>
        <v>2.2221096272035745</v>
      </c>
      <c r="O26" s="87">
        <f t="shared" ca="1" si="3"/>
        <v>2.3975393346143834</v>
      </c>
      <c r="P26" s="87">
        <f t="shared" ca="1" si="3"/>
        <v>2.3975393346143834</v>
      </c>
      <c r="Q26" s="8"/>
    </row>
    <row r="27" spans="1:17" x14ac:dyDescent="0.3">
      <c r="A27" s="8"/>
      <c r="B27" s="8"/>
      <c r="C27" s="8" t="s">
        <v>216</v>
      </c>
      <c r="D27" s="8"/>
      <c r="E27" s="21">
        <f ca="1">VLOOKUP(C15,Inputs!$D$20:$G$21,HLOOKUP(D$6,Inputs!$E$17:$J$18,2,FALSE),FALSE)</f>
        <v>82</v>
      </c>
      <c r="F27" s="8"/>
      <c r="G27" s="21">
        <f t="shared" ref="G27:P27" ca="1" si="4">SUM(G21:G26)</f>
        <v>86.858107745828562</v>
      </c>
      <c r="H27" s="21">
        <f t="shared" ca="1" si="4"/>
        <v>31.699830171428573</v>
      </c>
      <c r="I27" s="21">
        <f t="shared" ca="1" si="4"/>
        <v>38.424036571428573</v>
      </c>
      <c r="J27" s="21">
        <f t="shared" ca="1" si="4"/>
        <v>38.424036571428573</v>
      </c>
      <c r="K27" s="21">
        <f t="shared" ca="1" si="4"/>
        <v>47.54974525714286</v>
      </c>
      <c r="L27" s="21">
        <f t="shared" ca="1" si="4"/>
        <v>47.54974525714286</v>
      </c>
      <c r="M27" s="21">
        <f t="shared" ca="1" si="4"/>
        <v>54.754252114285713</v>
      </c>
      <c r="N27" s="21">
        <f t="shared" ca="1" si="4"/>
        <v>54.754252114285713</v>
      </c>
      <c r="O27" s="21">
        <f t="shared" ca="1" si="4"/>
        <v>59.07695622857144</v>
      </c>
      <c r="P27" s="21">
        <f t="shared" ca="1" si="4"/>
        <v>59.07695622857144</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5.6</v>
      </c>
      <c r="F31" s="22"/>
      <c r="G31" s="21">
        <f ca="1">IF($D$4="SFG",HLOOKUP(G$8,Inputs!$E$31:$P$36,6,FALSE),HLOOKUP(G$8,Inputs!$E$31:$P$35,5,FALSE))</f>
        <v>6.6</v>
      </c>
      <c r="H31" s="21">
        <f ca="1">IF($D$4="SFG",HLOOKUP(H$8,Inputs!$E$31:$P$36,6,FALSE),HLOOKUP(H$8,Inputs!$E$31:$P$35,5,FALSE))</f>
        <v>6.6</v>
      </c>
      <c r="I31" s="21">
        <f ca="1">IF($D$4="SFG",HLOOKUP(I$8,Inputs!$E$31:$P$36,6,FALSE),HLOOKUP(I$8,Inputs!$E$31:$P$35,5,FALSE))</f>
        <v>8</v>
      </c>
      <c r="J31" s="21">
        <f ca="1">IF($D$4="SFG",HLOOKUP(J$8,Inputs!$E$31:$P$36,6,FALSE),HLOOKUP(J$8,Inputs!$E$31:$P$35,5,FALSE))</f>
        <v>8</v>
      </c>
      <c r="K31" s="21">
        <f ca="1">IF($D$4="SFG",HLOOKUP(K$8,Inputs!$E$31:$P$36,6,FALSE),HLOOKUP(K$8,Inputs!$E$31:$P$35,5,FALSE))</f>
        <v>9.9</v>
      </c>
      <c r="L31" s="21">
        <f ca="1">IF($D$4="SFG",HLOOKUP(L$8,Inputs!$E$31:$P$36,6,FALSE),HLOOKUP(L$8,Inputs!$E$31:$P$35,5,FALSE))</f>
        <v>9.9</v>
      </c>
      <c r="M31" s="21">
        <f ca="1">IF($D$4="SFG",HLOOKUP(M$8,Inputs!$E$31:$P$36,6,FALSE),HLOOKUP(M$8,Inputs!$E$31:$P$35,5,FALSE))</f>
        <v>11.4</v>
      </c>
      <c r="N31" s="21">
        <f ca="1">IF($D$4="SFG",HLOOKUP(N$8,Inputs!$E$31:$P$36,6,FALSE),HLOOKUP(N$8,Inputs!$E$31:$P$35,5,FALSE))</f>
        <v>11.4</v>
      </c>
      <c r="O31" s="21">
        <f ca="1">IF($D$4="SFG",HLOOKUP(O$8,Inputs!$E$31:$P$36,6,FALSE),HLOOKUP(O$8,Inputs!$E$31:$P$35,5,FALSE))</f>
        <v>12.3</v>
      </c>
      <c r="P31" s="21">
        <f ca="1">IF($D$4="SFG",HLOOKUP(P$8,Inputs!$E$31:$P$36,6,FALSE),HLOOKUP(P$8,Inputs!$E$31:$P$35,5,FALSE))</f>
        <v>12.3</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SOU-Medium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331</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189.33199999999999</v>
      </c>
      <c r="F41" s="8"/>
      <c r="G41" s="21">
        <f t="shared" ref="G41:P41" ca="1" si="5">$E41/$E50*G50</f>
        <v>152.72689098005168</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127.20022583561958</v>
      </c>
      <c r="F42" s="8"/>
      <c r="G42" s="94">
        <f ca="1">VLOOKUP($A$1,'Network costs'!$D:$P,G$9,FALSE)</f>
        <v>136.16596991706569</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66.862000000000009</v>
      </c>
      <c r="F43" s="8"/>
      <c r="G43" s="21">
        <f t="shared" ref="G43:P45" ca="1" si="6">$E43/$E51*G51</f>
        <v>78.801642857142866</v>
      </c>
      <c r="H43" s="21">
        <f t="shared" ca="1" si="6"/>
        <v>78.801642857142866</v>
      </c>
      <c r="I43" s="21">
        <f t="shared" ca="1" si="6"/>
        <v>95.517142857142872</v>
      </c>
      <c r="J43" s="21">
        <f t="shared" ca="1" si="6"/>
        <v>95.517142857142872</v>
      </c>
      <c r="K43" s="21">
        <f t="shared" ca="1" si="6"/>
        <v>118.20246428571431</v>
      </c>
      <c r="L43" s="21">
        <f t="shared" ca="1" si="6"/>
        <v>118.20246428571431</v>
      </c>
      <c r="M43" s="21">
        <f t="shared" ca="1" si="6"/>
        <v>136.11192857142859</v>
      </c>
      <c r="N43" s="21">
        <f t="shared" ca="1" si="6"/>
        <v>136.11192857142859</v>
      </c>
      <c r="O43" s="21">
        <f t="shared" ca="1" si="6"/>
        <v>146.85760714285718</v>
      </c>
      <c r="P43" s="21">
        <f t="shared" ca="1" si="6"/>
        <v>146.85760714285718</v>
      </c>
      <c r="Q43" s="8"/>
    </row>
    <row r="44" spans="1:17" x14ac:dyDescent="0.3">
      <c r="A44" s="8"/>
      <c r="B44" s="8"/>
      <c r="C44" s="8" t="s">
        <v>277</v>
      </c>
      <c r="D44" s="8"/>
      <c r="E44" s="21">
        <f ca="1">E$38*HLOOKUP(D$6,Inputs!$H$8:$J$11,VLOOKUP(C44,Inputs!$C$9:$D$11,2,FALSE),FALSE)</f>
        <v>74.805999999999997</v>
      </c>
      <c r="F44" s="8"/>
      <c r="G44" s="21">
        <f t="shared" ca="1" si="6"/>
        <v>74.880805999999993</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24</v>
      </c>
      <c r="F45" s="8"/>
      <c r="G45" s="21">
        <f t="shared" ca="1" si="6"/>
        <v>24.023999999999997</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15.016499999999999</v>
      </c>
      <c r="F46" s="8"/>
      <c r="G46" s="87">
        <f t="shared" ref="G46:P46" ca="1" si="7">SUM(G43:G45,G41)*$E$13</f>
        <v>13.977330275113328</v>
      </c>
      <c r="H46" s="87">
        <f t="shared" ca="1" si="7"/>
        <v>3.333309492857143</v>
      </c>
      <c r="I46" s="87">
        <f t="shared" ca="1" si="7"/>
        <v>4.0403751428571431</v>
      </c>
      <c r="J46" s="87">
        <f t="shared" ca="1" si="7"/>
        <v>4.0403751428571431</v>
      </c>
      <c r="K46" s="87">
        <f t="shared" ca="1" si="7"/>
        <v>4.9999642392857151</v>
      </c>
      <c r="L46" s="87">
        <f t="shared" ca="1" si="7"/>
        <v>4.9999642392857151</v>
      </c>
      <c r="M46" s="87">
        <f t="shared" ca="1" si="7"/>
        <v>5.7575345785714287</v>
      </c>
      <c r="N46" s="87">
        <f t="shared" ca="1" si="7"/>
        <v>5.7575345785714287</v>
      </c>
      <c r="O46" s="87">
        <f t="shared" ca="1" si="7"/>
        <v>6.2120767821428577</v>
      </c>
      <c r="P46" s="87">
        <f t="shared" ca="1" si="7"/>
        <v>6.2120767821428577</v>
      </c>
      <c r="Q46" s="8"/>
    </row>
    <row r="47" spans="1:17" x14ac:dyDescent="0.3">
      <c r="A47" s="8"/>
      <c r="B47" s="8"/>
      <c r="C47" s="8" t="s">
        <v>216</v>
      </c>
      <c r="D47" s="8"/>
      <c r="E47" s="21">
        <f ca="1">SUM(E41:E46)</f>
        <v>497.21672583561957</v>
      </c>
      <c r="F47" s="8"/>
      <c r="G47" s="21">
        <f t="shared" ref="G47:P47" ca="1" si="8">SUM(G41:G46)</f>
        <v>480.57664002937361</v>
      </c>
      <c r="H47" s="21">
        <f t="shared" ca="1" si="8"/>
        <v>82.134952350000006</v>
      </c>
      <c r="I47" s="21">
        <f t="shared" ca="1" si="8"/>
        <v>99.557518000000016</v>
      </c>
      <c r="J47" s="21">
        <f t="shared" ca="1" si="8"/>
        <v>99.557518000000016</v>
      </c>
      <c r="K47" s="21">
        <f t="shared" ca="1" si="8"/>
        <v>123.20242852500003</v>
      </c>
      <c r="L47" s="21">
        <f t="shared" ca="1" si="8"/>
        <v>123.20242852500003</v>
      </c>
      <c r="M47" s="21">
        <f t="shared" ca="1" si="8"/>
        <v>141.86946315000003</v>
      </c>
      <c r="N47" s="21">
        <f t="shared" ca="1" si="8"/>
        <v>141.86946315000003</v>
      </c>
      <c r="O47" s="21">
        <f t="shared" ca="1" si="8"/>
        <v>153.06968392500002</v>
      </c>
      <c r="P47" s="21">
        <f t="shared" ca="1" si="8"/>
        <v>153.06968392500002</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5.6</v>
      </c>
      <c r="F51" s="22"/>
      <c r="G51" s="21">
        <f t="shared" ca="1" si="9"/>
        <v>6.6</v>
      </c>
      <c r="H51" s="21">
        <f t="shared" ca="1" si="9"/>
        <v>6.6</v>
      </c>
      <c r="I51" s="21">
        <f t="shared" ca="1" si="9"/>
        <v>8</v>
      </c>
      <c r="J51" s="21">
        <f t="shared" ca="1" si="9"/>
        <v>8</v>
      </c>
      <c r="K51" s="21">
        <f t="shared" ca="1" si="9"/>
        <v>9.9</v>
      </c>
      <c r="L51" s="21">
        <f t="shared" ca="1" si="9"/>
        <v>9.9</v>
      </c>
      <c r="M51" s="21">
        <f t="shared" ca="1" si="9"/>
        <v>11.4</v>
      </c>
      <c r="N51" s="21">
        <f t="shared" ca="1" si="9"/>
        <v>11.4</v>
      </c>
      <c r="O51" s="21">
        <f t="shared" ca="1" si="9"/>
        <v>12.3</v>
      </c>
      <c r="P51" s="21">
        <f t="shared" ca="1" si="9"/>
        <v>12.3</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SR-SFE-YOR</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3">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3">
      <c r="A5" s="8"/>
      <c r="B5" s="8"/>
      <c r="C5" s="16" t="s">
        <v>21</v>
      </c>
      <c r="D5" s="34" t="str">
        <f ca="1">RIGHT(A1,3)</f>
        <v>YOR</v>
      </c>
      <c r="E5" s="131" t="str">
        <f ca="1">VLOOKUP(D5,Glossary!$A$4:$B$21,2,FALSE)</f>
        <v>Yorkshire</v>
      </c>
      <c r="F5" s="132"/>
      <c r="G5" s="133"/>
      <c r="H5" s="8"/>
      <c r="I5" s="8"/>
      <c r="J5" s="8"/>
      <c r="K5" s="8"/>
      <c r="L5" s="8"/>
      <c r="M5" s="8"/>
      <c r="N5" s="8"/>
      <c r="O5" s="8"/>
      <c r="P5" s="8"/>
      <c r="Q5" s="8"/>
    </row>
    <row r="6" spans="1:17" x14ac:dyDescent="0.3">
      <c r="A6" s="8"/>
      <c r="B6" s="8"/>
      <c r="C6" s="16" t="s">
        <v>221</v>
      </c>
      <c r="D6" s="134" t="str">
        <f ca="1">$D$3&amp;"-"&amp;$D$4</f>
        <v>SR-SFE</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82</v>
      </c>
      <c r="F10" s="104"/>
      <c r="G10" s="118">
        <f ca="1">IF(OR(G23=0,G24=0,G25=0,G26=0),"",G27)</f>
        <v>86.858107745828562</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495.59386460644612</v>
      </c>
      <c r="F11" s="104"/>
      <c r="G11" s="118">
        <f ca="1">IFERROR(IF(OR(G41=0,G42=0,G43=0,G44=0,G45=0,G46=0),"",G47),"")</f>
        <v>474.9466283506838</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4.2299999999999997E-2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YOR-Nil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82</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25.805262976110523</v>
      </c>
      <c r="F23" s="8"/>
      <c r="G23" s="21">
        <f t="shared" ref="G23:P25" ca="1" si="2">$E23/$E31*G31</f>
        <v>30.413345650415977</v>
      </c>
      <c r="H23" s="21">
        <f t="shared" ca="1" si="2"/>
        <v>30.413345650415977</v>
      </c>
      <c r="I23" s="21">
        <f t="shared" ca="1" si="2"/>
        <v>36.864661394443608</v>
      </c>
      <c r="J23" s="21">
        <f t="shared" ca="1" si="2"/>
        <v>36.864661394443608</v>
      </c>
      <c r="K23" s="21">
        <f t="shared" ca="1" si="2"/>
        <v>45.620018475623965</v>
      </c>
      <c r="L23" s="21">
        <f t="shared" ca="1" si="2"/>
        <v>45.620018475623965</v>
      </c>
      <c r="M23" s="21">
        <f t="shared" ca="1" si="2"/>
        <v>52.53214248708214</v>
      </c>
      <c r="N23" s="21">
        <f t="shared" ca="1" si="2"/>
        <v>52.53214248708214</v>
      </c>
      <c r="O23" s="21">
        <f t="shared" ca="1" si="2"/>
        <v>56.679416893957054</v>
      </c>
      <c r="P23" s="21">
        <f t="shared" ca="1" si="2"/>
        <v>56.679416893957054</v>
      </c>
      <c r="Q23" s="8"/>
    </row>
    <row r="24" spans="1:17" x14ac:dyDescent="0.3">
      <c r="A24" s="8"/>
      <c r="B24" s="8"/>
      <c r="C24" s="8" t="s">
        <v>277</v>
      </c>
      <c r="D24" s="8"/>
      <c r="E24" s="21">
        <f ca="1">(E$27-SUM(E$25:E$26))*HLOOKUP(D$6,Inputs!$E$8:$G$11,VLOOKUP(C24,Inputs!$C$9:$D$11,2,FALSE),FALSE)</f>
        <v>28.866904346157536</v>
      </c>
      <c r="F24" s="8"/>
      <c r="G24" s="21">
        <f t="shared" ca="1" si="2"/>
        <v>28.895771250503692</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24</v>
      </c>
      <c r="F25" s="8"/>
      <c r="G25" s="21">
        <f t="shared" ca="1" si="2"/>
        <v>24.023999999999997</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3.3278326777319425</v>
      </c>
      <c r="F26" s="8"/>
      <c r="G26" s="87">
        <f t="shared" ref="G26:P26" ca="1" si="3">SUM(G21:G25)*$E$13</f>
        <v>3.5249908449089014</v>
      </c>
      <c r="H26" s="87">
        <f t="shared" ca="1" si="3"/>
        <v>1.2864845210125957</v>
      </c>
      <c r="I26" s="87">
        <f t="shared" ca="1" si="3"/>
        <v>1.5593751769849646</v>
      </c>
      <c r="J26" s="87">
        <f t="shared" ca="1" si="3"/>
        <v>1.5593751769849646</v>
      </c>
      <c r="K26" s="87">
        <f t="shared" ca="1" si="3"/>
        <v>1.9297267815188937</v>
      </c>
      <c r="L26" s="87">
        <f t="shared" ca="1" si="3"/>
        <v>1.9297267815188937</v>
      </c>
      <c r="M26" s="87">
        <f t="shared" ca="1" si="3"/>
        <v>2.2221096272035745</v>
      </c>
      <c r="N26" s="87">
        <f t="shared" ca="1" si="3"/>
        <v>2.2221096272035745</v>
      </c>
      <c r="O26" s="87">
        <f t="shared" ca="1" si="3"/>
        <v>2.3975393346143834</v>
      </c>
      <c r="P26" s="87">
        <f t="shared" ca="1" si="3"/>
        <v>2.3975393346143834</v>
      </c>
      <c r="Q26" s="8"/>
    </row>
    <row r="27" spans="1:17" x14ac:dyDescent="0.3">
      <c r="A27" s="8"/>
      <c r="B27" s="8"/>
      <c r="C27" s="8" t="s">
        <v>216</v>
      </c>
      <c r="D27" s="8"/>
      <c r="E27" s="21">
        <f ca="1">VLOOKUP(C15,Inputs!$D$20:$G$21,HLOOKUP(D$6,Inputs!$E$17:$J$18,2,FALSE),FALSE)</f>
        <v>82</v>
      </c>
      <c r="F27" s="8"/>
      <c r="G27" s="21">
        <f t="shared" ref="G27:P27" ca="1" si="4">SUM(G21:G26)</f>
        <v>86.858107745828562</v>
      </c>
      <c r="H27" s="21">
        <f t="shared" ca="1" si="4"/>
        <v>31.699830171428573</v>
      </c>
      <c r="I27" s="21">
        <f t="shared" ca="1" si="4"/>
        <v>38.424036571428573</v>
      </c>
      <c r="J27" s="21">
        <f t="shared" ca="1" si="4"/>
        <v>38.424036571428573</v>
      </c>
      <c r="K27" s="21">
        <f t="shared" ca="1" si="4"/>
        <v>47.54974525714286</v>
      </c>
      <c r="L27" s="21">
        <f t="shared" ca="1" si="4"/>
        <v>47.54974525714286</v>
      </c>
      <c r="M27" s="21">
        <f t="shared" ca="1" si="4"/>
        <v>54.754252114285713</v>
      </c>
      <c r="N27" s="21">
        <f t="shared" ca="1" si="4"/>
        <v>54.754252114285713</v>
      </c>
      <c r="O27" s="21">
        <f t="shared" ca="1" si="4"/>
        <v>59.07695622857144</v>
      </c>
      <c r="P27" s="21">
        <f t="shared" ca="1" si="4"/>
        <v>59.07695622857144</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5.6</v>
      </c>
      <c r="F31" s="22"/>
      <c r="G31" s="21">
        <f ca="1">IF($D$4="SFG",HLOOKUP(G$8,Inputs!$E$31:$P$36,6,FALSE),HLOOKUP(G$8,Inputs!$E$31:$P$35,5,FALSE))</f>
        <v>6.6</v>
      </c>
      <c r="H31" s="21">
        <f ca="1">IF($D$4="SFG",HLOOKUP(H$8,Inputs!$E$31:$P$36,6,FALSE),HLOOKUP(H$8,Inputs!$E$31:$P$35,5,FALSE))</f>
        <v>6.6</v>
      </c>
      <c r="I31" s="21">
        <f ca="1">IF($D$4="SFG",HLOOKUP(I$8,Inputs!$E$31:$P$36,6,FALSE),HLOOKUP(I$8,Inputs!$E$31:$P$35,5,FALSE))</f>
        <v>8</v>
      </c>
      <c r="J31" s="21">
        <f ca="1">IF($D$4="SFG",HLOOKUP(J$8,Inputs!$E$31:$P$36,6,FALSE),HLOOKUP(J$8,Inputs!$E$31:$P$35,5,FALSE))</f>
        <v>8</v>
      </c>
      <c r="K31" s="21">
        <f ca="1">IF($D$4="SFG",HLOOKUP(K$8,Inputs!$E$31:$P$36,6,FALSE),HLOOKUP(K$8,Inputs!$E$31:$P$35,5,FALSE))</f>
        <v>9.9</v>
      </c>
      <c r="L31" s="21">
        <f ca="1">IF($D$4="SFG",HLOOKUP(L$8,Inputs!$E$31:$P$36,6,FALSE),HLOOKUP(L$8,Inputs!$E$31:$P$35,5,FALSE))</f>
        <v>9.9</v>
      </c>
      <c r="M31" s="21">
        <f ca="1">IF($D$4="SFG",HLOOKUP(M$8,Inputs!$E$31:$P$36,6,FALSE),HLOOKUP(M$8,Inputs!$E$31:$P$35,5,FALSE))</f>
        <v>11.4</v>
      </c>
      <c r="N31" s="21">
        <f ca="1">IF($D$4="SFG",HLOOKUP(N$8,Inputs!$E$31:$P$36,6,FALSE),HLOOKUP(N$8,Inputs!$E$31:$P$35,5,FALSE))</f>
        <v>11.4</v>
      </c>
      <c r="O31" s="21">
        <f ca="1">IF($D$4="SFG",HLOOKUP(O$8,Inputs!$E$31:$P$36,6,FALSE),HLOOKUP(O$8,Inputs!$E$31:$P$35,5,FALSE))</f>
        <v>12.3</v>
      </c>
      <c r="P31" s="21">
        <f ca="1">IF($D$4="SFG",HLOOKUP(P$8,Inputs!$E$31:$P$36,6,FALSE),HLOOKUP(P$8,Inputs!$E$31:$P$35,5,FALSE))</f>
        <v>12.3</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YOR-Medium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331</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189.33199999999999</v>
      </c>
      <c r="F41" s="8"/>
      <c r="G41" s="21">
        <f t="shared" ref="G41:P41" ca="1" si="5">$E41/$E50*G50</f>
        <v>152.72689098005168</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125.57736460644611</v>
      </c>
      <c r="F42" s="8"/>
      <c r="G42" s="94">
        <f ca="1">VLOOKUP($A$1,'Network costs'!$D:$P,G$9,FALSE)</f>
        <v>130.53595823837588</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66.862000000000009</v>
      </c>
      <c r="F43" s="8"/>
      <c r="G43" s="21">
        <f t="shared" ref="G43:P45" ca="1" si="6">$E43/$E51*G51</f>
        <v>78.801642857142866</v>
      </c>
      <c r="H43" s="21">
        <f t="shared" ca="1" si="6"/>
        <v>78.801642857142866</v>
      </c>
      <c r="I43" s="21">
        <f t="shared" ca="1" si="6"/>
        <v>95.517142857142872</v>
      </c>
      <c r="J43" s="21">
        <f t="shared" ca="1" si="6"/>
        <v>95.517142857142872</v>
      </c>
      <c r="K43" s="21">
        <f t="shared" ca="1" si="6"/>
        <v>118.20246428571431</v>
      </c>
      <c r="L43" s="21">
        <f t="shared" ca="1" si="6"/>
        <v>118.20246428571431</v>
      </c>
      <c r="M43" s="21">
        <f t="shared" ca="1" si="6"/>
        <v>136.11192857142859</v>
      </c>
      <c r="N43" s="21">
        <f t="shared" ca="1" si="6"/>
        <v>136.11192857142859</v>
      </c>
      <c r="O43" s="21">
        <f t="shared" ca="1" si="6"/>
        <v>146.85760714285718</v>
      </c>
      <c r="P43" s="21">
        <f t="shared" ca="1" si="6"/>
        <v>146.85760714285718</v>
      </c>
      <c r="Q43" s="8"/>
    </row>
    <row r="44" spans="1:17" x14ac:dyDescent="0.3">
      <c r="A44" s="8"/>
      <c r="B44" s="8"/>
      <c r="C44" s="8" t="s">
        <v>277</v>
      </c>
      <c r="D44" s="8"/>
      <c r="E44" s="21">
        <f ca="1">E$38*HLOOKUP(D$6,Inputs!$H$8:$J$11,VLOOKUP(C44,Inputs!$C$9:$D$11,2,FALSE),FALSE)</f>
        <v>74.805999999999997</v>
      </c>
      <c r="F44" s="8"/>
      <c r="G44" s="21">
        <f t="shared" ca="1" si="6"/>
        <v>74.880805999999993</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24</v>
      </c>
      <c r="F45" s="8"/>
      <c r="G45" s="21">
        <f t="shared" ca="1" si="6"/>
        <v>24.023999999999997</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15.016499999999999</v>
      </c>
      <c r="F46" s="8"/>
      <c r="G46" s="87">
        <f t="shared" ref="G46:P46" ca="1" si="7">SUM(G43:G45,G41)*$E$13</f>
        <v>13.977330275113328</v>
      </c>
      <c r="H46" s="87">
        <f t="shared" ca="1" si="7"/>
        <v>3.333309492857143</v>
      </c>
      <c r="I46" s="87">
        <f t="shared" ca="1" si="7"/>
        <v>4.0403751428571431</v>
      </c>
      <c r="J46" s="87">
        <f t="shared" ca="1" si="7"/>
        <v>4.0403751428571431</v>
      </c>
      <c r="K46" s="87">
        <f t="shared" ca="1" si="7"/>
        <v>4.9999642392857151</v>
      </c>
      <c r="L46" s="87">
        <f t="shared" ca="1" si="7"/>
        <v>4.9999642392857151</v>
      </c>
      <c r="M46" s="87">
        <f t="shared" ca="1" si="7"/>
        <v>5.7575345785714287</v>
      </c>
      <c r="N46" s="87">
        <f t="shared" ca="1" si="7"/>
        <v>5.7575345785714287</v>
      </c>
      <c r="O46" s="87">
        <f t="shared" ca="1" si="7"/>
        <v>6.2120767821428577</v>
      </c>
      <c r="P46" s="87">
        <f t="shared" ca="1" si="7"/>
        <v>6.2120767821428577</v>
      </c>
      <c r="Q46" s="8"/>
    </row>
    <row r="47" spans="1:17" x14ac:dyDescent="0.3">
      <c r="A47" s="8"/>
      <c r="B47" s="8"/>
      <c r="C47" s="8" t="s">
        <v>216</v>
      </c>
      <c r="D47" s="8"/>
      <c r="E47" s="21">
        <f ca="1">SUM(E41:E46)</f>
        <v>495.59386460644612</v>
      </c>
      <c r="F47" s="8"/>
      <c r="G47" s="21">
        <f t="shared" ref="G47:P47" ca="1" si="8">SUM(G41:G46)</f>
        <v>474.9466283506838</v>
      </c>
      <c r="H47" s="21">
        <f t="shared" ca="1" si="8"/>
        <v>82.134952350000006</v>
      </c>
      <c r="I47" s="21">
        <f t="shared" ca="1" si="8"/>
        <v>99.557518000000016</v>
      </c>
      <c r="J47" s="21">
        <f t="shared" ca="1" si="8"/>
        <v>99.557518000000016</v>
      </c>
      <c r="K47" s="21">
        <f t="shared" ca="1" si="8"/>
        <v>123.20242852500003</v>
      </c>
      <c r="L47" s="21">
        <f t="shared" ca="1" si="8"/>
        <v>123.20242852500003</v>
      </c>
      <c r="M47" s="21">
        <f t="shared" ca="1" si="8"/>
        <v>141.86946315000003</v>
      </c>
      <c r="N47" s="21">
        <f t="shared" ca="1" si="8"/>
        <v>141.86946315000003</v>
      </c>
      <c r="O47" s="21">
        <f t="shared" ca="1" si="8"/>
        <v>153.06968392500002</v>
      </c>
      <c r="P47" s="21">
        <f t="shared" ca="1" si="8"/>
        <v>153.06968392500002</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5.6</v>
      </c>
      <c r="F51" s="22"/>
      <c r="G51" s="21">
        <f t="shared" ca="1" si="9"/>
        <v>6.6</v>
      </c>
      <c r="H51" s="21">
        <f t="shared" ca="1" si="9"/>
        <v>6.6</v>
      </c>
      <c r="I51" s="21">
        <f t="shared" ca="1" si="9"/>
        <v>8</v>
      </c>
      <c r="J51" s="21">
        <f t="shared" ca="1" si="9"/>
        <v>8</v>
      </c>
      <c r="K51" s="21">
        <f t="shared" ca="1" si="9"/>
        <v>9.9</v>
      </c>
      <c r="L51" s="21">
        <f t="shared" ca="1" si="9"/>
        <v>9.9</v>
      </c>
      <c r="M51" s="21">
        <f t="shared" ca="1" si="9"/>
        <v>11.4</v>
      </c>
      <c r="N51" s="21">
        <f t="shared" ca="1" si="9"/>
        <v>11.4</v>
      </c>
      <c r="O51" s="21">
        <f t="shared" ca="1" si="9"/>
        <v>12.3</v>
      </c>
      <c r="P51" s="21">
        <f t="shared" ca="1" si="9"/>
        <v>12.3</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SR-SFG-EAN</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3">
      <c r="A4" s="8"/>
      <c r="B4" s="8"/>
      <c r="C4" s="16" t="s">
        <v>124</v>
      </c>
      <c r="D4" s="2" t="str">
        <f ca="1">MID(A1,4,3)</f>
        <v>SFG</v>
      </c>
      <c r="E4" s="131" t="str">
        <f ca="1">VLOOKUP(D4,Glossary!$A$4:$B$21,2,FALSE)</f>
        <v>Single fuel gas</v>
      </c>
      <c r="F4" s="132"/>
      <c r="G4" s="133"/>
      <c r="H4" s="8"/>
      <c r="I4" s="8"/>
      <c r="J4" s="8"/>
      <c r="K4" s="8"/>
      <c r="L4" s="8"/>
      <c r="M4" s="8"/>
      <c r="N4" s="8"/>
      <c r="O4" s="8"/>
      <c r="P4" s="8"/>
      <c r="Q4" s="8"/>
    </row>
    <row r="5" spans="1:17" x14ac:dyDescent="0.3">
      <c r="A5" s="8"/>
      <c r="B5" s="8"/>
      <c r="C5" s="16" t="s">
        <v>21</v>
      </c>
      <c r="D5" s="34" t="str">
        <f ca="1">RIGHT(A1,3)</f>
        <v>EAN</v>
      </c>
      <c r="E5" s="131" t="str">
        <f ca="1">VLOOKUP(D5,Glossary!$A$4:$B$21,2,FALSE)</f>
        <v>East Anglia</v>
      </c>
      <c r="F5" s="132"/>
      <c r="G5" s="133"/>
      <c r="H5" s="8"/>
      <c r="I5" s="8"/>
      <c r="J5" s="8"/>
      <c r="K5" s="8"/>
      <c r="L5" s="8"/>
      <c r="M5" s="8"/>
      <c r="N5" s="8"/>
      <c r="O5" s="8"/>
      <c r="P5" s="8"/>
      <c r="Q5" s="8"/>
    </row>
    <row r="6" spans="1:17" x14ac:dyDescent="0.3">
      <c r="A6" s="8"/>
      <c r="B6" s="8"/>
      <c r="C6" s="16" t="s">
        <v>221</v>
      </c>
      <c r="D6" s="134" t="str">
        <f ca="1">$D$3&amp;"-"&amp;$D$4</f>
        <v>SR-SFG</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94</v>
      </c>
      <c r="F10" s="104"/>
      <c r="G10" s="118">
        <f ca="1">IF(OR(G23=0,G24=0,G25=0,G26=0),"",G27)</f>
        <v>94.085309866399982</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584.27105850228327</v>
      </c>
      <c r="F11" s="104"/>
      <c r="G11" s="118">
        <f ca="1">IFERROR(IF(OR(G41=0,G42=0,G43=0,G44=0,G45=0,G46=0),"",G47),"")</f>
        <v>492.08433884305776</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3.4799999999999998E-2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EAN-Nil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94</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8.3978871279474294</v>
      </c>
      <c r="F23" s="8"/>
      <c r="G23" s="21">
        <f t="shared" ref="G23:P25" ca="1" si="2">$E23/$E31*G31</f>
        <v>8.3978871279474294</v>
      </c>
      <c r="H23" s="21">
        <f t="shared" ca="1" si="2"/>
        <v>8.3978871279474294</v>
      </c>
      <c r="I23" s="21">
        <f t="shared" ca="1" si="2"/>
        <v>8.3978871279474294</v>
      </c>
      <c r="J23" s="21">
        <f t="shared" ca="1" si="2"/>
        <v>8.3978871279474294</v>
      </c>
      <c r="K23" s="21">
        <f t="shared" ca="1" si="2"/>
        <v>8.3978871279474294</v>
      </c>
      <c r="L23" s="21">
        <f t="shared" ca="1" si="2"/>
        <v>8.3978871279474294</v>
      </c>
      <c r="M23" s="21">
        <f t="shared" ca="1" si="2"/>
        <v>8.3978871279474294</v>
      </c>
      <c r="N23" s="21">
        <f t="shared" ca="1" si="2"/>
        <v>8.3978871279474294</v>
      </c>
      <c r="O23" s="21">
        <f t="shared" ca="1" si="2"/>
        <v>8.3978871279474294</v>
      </c>
      <c r="P23" s="21">
        <f t="shared" ca="1" si="2"/>
        <v>8.3978871279474294</v>
      </c>
      <c r="Q23" s="8"/>
    </row>
    <row r="24" spans="1:17" x14ac:dyDescent="0.3">
      <c r="A24" s="8"/>
      <c r="B24" s="8"/>
      <c r="C24" s="8" t="s">
        <v>277</v>
      </c>
      <c r="D24" s="8"/>
      <c r="E24" s="21">
        <f ca="1">(E$27-SUM(E$25:E$26))*HLOOKUP(D$6,Inputs!$E$8:$G$11,VLOOKUP(C24,Inputs!$C$9:$D$11,2,FALSE),FALSE)</f>
        <v>43.440922303826824</v>
      </c>
      <c r="F24" s="8"/>
      <c r="G24" s="21">
        <f t="shared" ca="1" si="2"/>
        <v>43.484363226130647</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39</v>
      </c>
      <c r="F25" s="8"/>
      <c r="G25" s="21">
        <f t="shared" ca="1" si="2"/>
        <v>39.039000000000001</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3.1611905682257415</v>
      </c>
      <c r="F26" s="8"/>
      <c r="G26" s="87">
        <f t="shared" ref="G26:P26" ca="1" si="3">SUM(G21:G25)*$E$13</f>
        <v>3.1640595123219164</v>
      </c>
      <c r="H26" s="87">
        <f t="shared" ca="1" si="3"/>
        <v>0.29224647205257054</v>
      </c>
      <c r="I26" s="87">
        <f t="shared" ca="1" si="3"/>
        <v>0.29224647205257054</v>
      </c>
      <c r="J26" s="87">
        <f t="shared" ca="1" si="3"/>
        <v>0.29224647205257054</v>
      </c>
      <c r="K26" s="87">
        <f t="shared" ca="1" si="3"/>
        <v>0.29224647205257054</v>
      </c>
      <c r="L26" s="87">
        <f t="shared" ca="1" si="3"/>
        <v>0.29224647205257054</v>
      </c>
      <c r="M26" s="87">
        <f t="shared" ca="1" si="3"/>
        <v>0.29224647205257054</v>
      </c>
      <c r="N26" s="87">
        <f t="shared" ca="1" si="3"/>
        <v>0.29224647205257054</v>
      </c>
      <c r="O26" s="87">
        <f t="shared" ca="1" si="3"/>
        <v>0.29224647205257054</v>
      </c>
      <c r="P26" s="87">
        <f t="shared" ca="1" si="3"/>
        <v>0.29224647205257054</v>
      </c>
      <c r="Q26" s="8"/>
    </row>
    <row r="27" spans="1:17" x14ac:dyDescent="0.3">
      <c r="A27" s="8"/>
      <c r="B27" s="8"/>
      <c r="C27" s="8" t="s">
        <v>216</v>
      </c>
      <c r="D27" s="8"/>
      <c r="E27" s="21">
        <f ca="1">VLOOKUP(C15,Inputs!$D$20:$G$21,HLOOKUP(D$6,Inputs!$E$17:$J$18,2,FALSE),FALSE)</f>
        <v>94</v>
      </c>
      <c r="F27" s="8"/>
      <c r="G27" s="21">
        <f t="shared" ref="G27:P27" ca="1" si="4">SUM(G21:G26)</f>
        <v>94.085309866399982</v>
      </c>
      <c r="H27" s="21">
        <f t="shared" ca="1" si="4"/>
        <v>8.6901335999999993</v>
      </c>
      <c r="I27" s="21">
        <f t="shared" ca="1" si="4"/>
        <v>8.6901335999999993</v>
      </c>
      <c r="J27" s="21">
        <f t="shared" ca="1" si="4"/>
        <v>8.6901335999999993</v>
      </c>
      <c r="K27" s="21">
        <f t="shared" ca="1" si="4"/>
        <v>8.6901335999999993</v>
      </c>
      <c r="L27" s="21">
        <f t="shared" ca="1" si="4"/>
        <v>8.6901335999999993</v>
      </c>
      <c r="M27" s="21">
        <f t="shared" ca="1" si="4"/>
        <v>8.6901335999999993</v>
      </c>
      <c r="N27" s="21">
        <f t="shared" ca="1" si="4"/>
        <v>8.6901335999999993</v>
      </c>
      <c r="O27" s="21">
        <f t="shared" ca="1" si="4"/>
        <v>8.6901335999999993</v>
      </c>
      <c r="P27" s="21">
        <f t="shared" ca="1" si="4"/>
        <v>8.6901335999999993</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56.331028179143843</v>
      </c>
      <c r="F30" s="22"/>
      <c r="G30" s="21">
        <f ca="1">HLOOKUP(G8,'Wholesale index summary'!$E$3:$P$8,VLOOKUP($D$6,'Wholesale index summary'!$C$6:$D$8,2,FALSE),FALSE)</f>
        <v>38.979055476351576</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1</v>
      </c>
      <c r="F31" s="22"/>
      <c r="G31" s="21">
        <f ca="1">IF($D$4="SFG",HLOOKUP(G$8,Inputs!$E$31:$P$36,6,FALSE),HLOOKUP(G$8,Inputs!$E$31:$P$35,5,FALSE))</f>
        <v>1</v>
      </c>
      <c r="H31" s="21">
        <f ca="1">IF($D$4="SFG",HLOOKUP(H$8,Inputs!$E$31:$P$36,6,FALSE),HLOOKUP(H$8,Inputs!$E$31:$P$35,5,FALSE))</f>
        <v>1</v>
      </c>
      <c r="I31" s="21">
        <f ca="1">IF($D$4="SFG",HLOOKUP(I$8,Inputs!$E$31:$P$36,6,FALSE),HLOOKUP(I$8,Inputs!$E$31:$P$35,5,FALSE))</f>
        <v>1</v>
      </c>
      <c r="J31" s="21">
        <f ca="1">IF($D$4="SFG",HLOOKUP(J$8,Inputs!$E$31:$P$36,6,FALSE),HLOOKUP(J$8,Inputs!$E$31:$P$35,5,FALSE))</f>
        <v>1</v>
      </c>
      <c r="K31" s="21">
        <f ca="1">IF($D$4="SFG",HLOOKUP(K$8,Inputs!$E$31:$P$36,6,FALSE),HLOOKUP(K$8,Inputs!$E$31:$P$35,5,FALSE))</f>
        <v>1</v>
      </c>
      <c r="L31" s="21">
        <f ca="1">IF($D$4="SFG",HLOOKUP(L$8,Inputs!$E$31:$P$36,6,FALSE),HLOOKUP(L$8,Inputs!$E$31:$P$35,5,FALSE))</f>
        <v>1</v>
      </c>
      <c r="M31" s="21">
        <f ca="1">IF($D$4="SFG",HLOOKUP(M$8,Inputs!$E$31:$P$36,6,FALSE),HLOOKUP(M$8,Inputs!$E$31:$P$35,5,FALSE))</f>
        <v>1</v>
      </c>
      <c r="N31" s="21">
        <f ca="1">IF($D$4="SFG",HLOOKUP(N$8,Inputs!$E$31:$P$36,6,FALSE),HLOOKUP(N$8,Inputs!$E$31:$P$35,5,FALSE))</f>
        <v>1</v>
      </c>
      <c r="O31" s="21">
        <f ca="1">IF($D$4="SFG",HLOOKUP(O$8,Inputs!$E$31:$P$36,6,FALSE),HLOOKUP(O$8,Inputs!$E$31:$P$35,5,FALSE))</f>
        <v>1</v>
      </c>
      <c r="P31" s="21">
        <f ca="1">IF($D$4="SFG",HLOOKUP(P$8,Inputs!$E$31:$P$36,6,FALSE),HLOOKUP(P$8,Inputs!$E$31:$P$35,5,FALSE))</f>
        <v>1</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EAN-Medium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392</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277.928</v>
      </c>
      <c r="F41" s="8"/>
      <c r="G41" s="21">
        <f t="shared" ref="G41:P41" ca="1" si="5">$E41/$E50*G50</f>
        <v>192.31622927206604</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138.27225850228334</v>
      </c>
      <c r="F42" s="8"/>
      <c r="G42" s="94">
        <f ca="1">VLOOKUP($A$1,'Network costs'!$D:$P,G$9,FALSE)</f>
        <v>134.53726544192384</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18.423999999999999</v>
      </c>
      <c r="F43" s="8"/>
      <c r="G43" s="21">
        <f t="shared" ref="G43:P45" ca="1" si="6">$E43/$E51*G51</f>
        <v>18.423999999999999</v>
      </c>
      <c r="H43" s="21">
        <f t="shared" ca="1" si="6"/>
        <v>18.423999999999999</v>
      </c>
      <c r="I43" s="21">
        <f t="shared" ca="1" si="6"/>
        <v>18.423999999999999</v>
      </c>
      <c r="J43" s="21">
        <f t="shared" ca="1" si="6"/>
        <v>18.423999999999999</v>
      </c>
      <c r="K43" s="21">
        <f t="shared" ca="1" si="6"/>
        <v>18.423999999999999</v>
      </c>
      <c r="L43" s="21">
        <f t="shared" ca="1" si="6"/>
        <v>18.423999999999999</v>
      </c>
      <c r="M43" s="21">
        <f t="shared" ca="1" si="6"/>
        <v>18.423999999999999</v>
      </c>
      <c r="N43" s="21">
        <f t="shared" ca="1" si="6"/>
        <v>18.423999999999999</v>
      </c>
      <c r="O43" s="21">
        <f t="shared" ca="1" si="6"/>
        <v>18.423999999999999</v>
      </c>
      <c r="P43" s="21">
        <f t="shared" ca="1" si="6"/>
        <v>18.423999999999999</v>
      </c>
      <c r="Q43" s="8"/>
    </row>
    <row r="44" spans="1:17" x14ac:dyDescent="0.3">
      <c r="A44" s="8"/>
      <c r="B44" s="8"/>
      <c r="C44" s="8" t="s">
        <v>277</v>
      </c>
      <c r="D44" s="8"/>
      <c r="E44" s="21">
        <f ca="1">E$38*HLOOKUP(D$6,Inputs!$H$8:$J$11,VLOOKUP(C44,Inputs!$C$9:$D$11,2,FALSE),FALSE)</f>
        <v>95.647999999999996</v>
      </c>
      <c r="F44" s="8"/>
      <c r="G44" s="21">
        <f t="shared" ca="1" si="6"/>
        <v>95.743647999999993</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39</v>
      </c>
      <c r="F45" s="8"/>
      <c r="G45" s="21">
        <f t="shared" ca="1" si="6"/>
        <v>39.039000000000001</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14.998799999999999</v>
      </c>
      <c r="F46" s="8"/>
      <c r="G46" s="87">
        <f t="shared" ref="G46:P46" ca="1" si="7">SUM(G43:G45,G41)*$E$13</f>
        <v>12.024196129067896</v>
      </c>
      <c r="H46" s="87">
        <f t="shared" ca="1" si="7"/>
        <v>0.64115519999999993</v>
      </c>
      <c r="I46" s="87">
        <f t="shared" ca="1" si="7"/>
        <v>0.64115519999999993</v>
      </c>
      <c r="J46" s="87">
        <f t="shared" ca="1" si="7"/>
        <v>0.64115519999999993</v>
      </c>
      <c r="K46" s="87">
        <f t="shared" ca="1" si="7"/>
        <v>0.64115519999999993</v>
      </c>
      <c r="L46" s="87">
        <f t="shared" ca="1" si="7"/>
        <v>0.64115519999999993</v>
      </c>
      <c r="M46" s="87">
        <f t="shared" ca="1" si="7"/>
        <v>0.64115519999999993</v>
      </c>
      <c r="N46" s="87">
        <f t="shared" ca="1" si="7"/>
        <v>0.64115519999999993</v>
      </c>
      <c r="O46" s="87">
        <f t="shared" ca="1" si="7"/>
        <v>0.64115519999999993</v>
      </c>
      <c r="P46" s="87">
        <f t="shared" ca="1" si="7"/>
        <v>0.64115519999999993</v>
      </c>
      <c r="Q46" s="8"/>
    </row>
    <row r="47" spans="1:17" x14ac:dyDescent="0.3">
      <c r="A47" s="8"/>
      <c r="B47" s="8"/>
      <c r="C47" s="8" t="s">
        <v>216</v>
      </c>
      <c r="D47" s="8"/>
      <c r="E47" s="21">
        <f ca="1">SUM(E41:E46)</f>
        <v>584.27105850228327</v>
      </c>
      <c r="F47" s="8"/>
      <c r="G47" s="21">
        <f t="shared" ref="G47:P47" ca="1" si="8">SUM(G41:G46)</f>
        <v>492.08433884305776</v>
      </c>
      <c r="H47" s="21">
        <f t="shared" ca="1" si="8"/>
        <v>19.0651552</v>
      </c>
      <c r="I47" s="21">
        <f t="shared" ca="1" si="8"/>
        <v>19.0651552</v>
      </c>
      <c r="J47" s="21">
        <f t="shared" ca="1" si="8"/>
        <v>19.0651552</v>
      </c>
      <c r="K47" s="21">
        <f t="shared" ca="1" si="8"/>
        <v>19.0651552</v>
      </c>
      <c r="L47" s="21">
        <f t="shared" ca="1" si="8"/>
        <v>19.0651552</v>
      </c>
      <c r="M47" s="21">
        <f t="shared" ca="1" si="8"/>
        <v>19.0651552</v>
      </c>
      <c r="N47" s="21">
        <f t="shared" ca="1" si="8"/>
        <v>19.0651552</v>
      </c>
      <c r="O47" s="21">
        <f t="shared" ca="1" si="8"/>
        <v>19.0651552</v>
      </c>
      <c r="P47" s="21">
        <f t="shared" ca="1" si="8"/>
        <v>19.0651552</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56.331028179143843</v>
      </c>
      <c r="F50" s="22"/>
      <c r="G50" s="21">
        <f t="shared" ref="G50:P53" ca="1" si="9">G30</f>
        <v>38.979055476351576</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1</v>
      </c>
      <c r="F51" s="22"/>
      <c r="G51" s="21">
        <f t="shared" ca="1" si="9"/>
        <v>1</v>
      </c>
      <c r="H51" s="21">
        <f t="shared" ca="1" si="9"/>
        <v>1</v>
      </c>
      <c r="I51" s="21">
        <f t="shared" ca="1" si="9"/>
        <v>1</v>
      </c>
      <c r="J51" s="21">
        <f t="shared" ca="1" si="9"/>
        <v>1</v>
      </c>
      <c r="K51" s="21">
        <f t="shared" ca="1" si="9"/>
        <v>1</v>
      </c>
      <c r="L51" s="21">
        <f t="shared" ca="1" si="9"/>
        <v>1</v>
      </c>
      <c r="M51" s="21">
        <f t="shared" ca="1" si="9"/>
        <v>1</v>
      </c>
      <c r="N51" s="21">
        <f t="shared" ca="1" si="9"/>
        <v>1</v>
      </c>
      <c r="O51" s="21">
        <f t="shared" ca="1" si="9"/>
        <v>1</v>
      </c>
      <c r="P51" s="21">
        <f t="shared" ca="1" si="9"/>
        <v>1</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7"/>
  <sheetViews>
    <sheetView zoomScaleNormal="100" workbookViewId="0"/>
  </sheetViews>
  <sheetFormatPr defaultColWidth="0" defaultRowHeight="14.4" zeroHeight="1" x14ac:dyDescent="0.3"/>
  <cols>
    <col min="1" max="16" width="9.109375" customWidth="1"/>
    <col min="17" max="16384" width="9.109375" hidden="1"/>
  </cols>
  <sheetData>
    <row r="1" spans="1:16" x14ac:dyDescent="0.3">
      <c r="A1" s="7" t="s">
        <v>328</v>
      </c>
      <c r="B1" s="8"/>
      <c r="C1" s="8"/>
      <c r="D1" s="8"/>
      <c r="E1" s="8"/>
      <c r="F1" s="8"/>
      <c r="G1" s="8"/>
      <c r="H1" s="8"/>
      <c r="I1" s="8"/>
      <c r="J1" s="8"/>
      <c r="K1" s="8"/>
      <c r="L1" s="8"/>
      <c r="M1" s="8"/>
      <c r="N1" s="8"/>
      <c r="O1" s="8"/>
      <c r="P1" s="8"/>
    </row>
    <row r="2" spans="1:16" x14ac:dyDescent="0.3">
      <c r="A2" s="8"/>
      <c r="B2" s="8"/>
      <c r="C2" s="8"/>
      <c r="D2" s="8"/>
      <c r="E2" s="8"/>
      <c r="F2" s="8"/>
      <c r="G2" s="8"/>
      <c r="H2" s="8"/>
      <c r="I2" s="8"/>
      <c r="J2" s="8"/>
      <c r="K2" s="8"/>
      <c r="L2" s="8"/>
      <c r="M2" s="8"/>
      <c r="N2" s="8"/>
      <c r="O2" s="8"/>
      <c r="P2" s="8"/>
    </row>
    <row r="3" spans="1:16" x14ac:dyDescent="0.3">
      <c r="A3" s="8"/>
      <c r="B3" s="8"/>
      <c r="C3" s="8"/>
      <c r="D3" s="8"/>
      <c r="E3" s="8"/>
      <c r="F3" s="8"/>
      <c r="G3" s="8"/>
      <c r="H3" s="8"/>
      <c r="I3" s="8"/>
      <c r="J3" s="8"/>
      <c r="K3" s="8"/>
      <c r="L3" s="8"/>
      <c r="M3" s="8"/>
      <c r="N3" s="8"/>
      <c r="O3" s="8"/>
      <c r="P3" s="8"/>
    </row>
    <row r="4" spans="1:16" x14ac:dyDescent="0.3">
      <c r="A4" s="8"/>
      <c r="B4" s="8"/>
      <c r="C4" s="8"/>
      <c r="D4" s="8"/>
      <c r="E4" s="8"/>
      <c r="F4" s="8"/>
      <c r="G4" s="8"/>
      <c r="H4" s="8"/>
      <c r="I4" s="8"/>
      <c r="J4" s="8"/>
      <c r="K4" s="8"/>
      <c r="L4" s="8"/>
      <c r="M4" s="8"/>
      <c r="N4" s="8"/>
      <c r="O4" s="8"/>
      <c r="P4" s="8"/>
    </row>
    <row r="5" spans="1:16" x14ac:dyDescent="0.3">
      <c r="A5" s="8"/>
      <c r="B5" s="8"/>
      <c r="C5" s="8"/>
      <c r="D5" s="8"/>
      <c r="E5" s="8"/>
      <c r="F5" s="8"/>
      <c r="G5" s="8"/>
      <c r="H5" s="8"/>
      <c r="I5" s="8"/>
      <c r="J5" s="8"/>
      <c r="K5" s="8"/>
      <c r="L5" s="8"/>
      <c r="M5" s="8"/>
      <c r="N5" s="8"/>
      <c r="O5" s="8"/>
      <c r="P5" s="8"/>
    </row>
    <row r="6" spans="1:16" x14ac:dyDescent="0.3">
      <c r="A6" s="8"/>
      <c r="B6" s="8"/>
      <c r="C6" s="8"/>
      <c r="D6" s="8"/>
      <c r="E6" s="8"/>
      <c r="F6" s="8"/>
      <c r="G6" s="8"/>
      <c r="H6" s="8"/>
      <c r="I6" s="8"/>
      <c r="J6" s="8"/>
      <c r="K6" s="8"/>
      <c r="L6" s="8"/>
      <c r="M6" s="8"/>
      <c r="N6" s="8"/>
      <c r="O6" s="8"/>
      <c r="P6" s="8"/>
    </row>
    <row r="7" spans="1:16" x14ac:dyDescent="0.3">
      <c r="A7" s="8"/>
      <c r="B7" s="8"/>
      <c r="C7" s="8"/>
      <c r="D7" s="8"/>
      <c r="E7" s="8"/>
      <c r="F7" s="8"/>
      <c r="G7" s="8"/>
      <c r="H7" s="8"/>
      <c r="I7" s="8"/>
      <c r="J7" s="8"/>
      <c r="K7" s="8"/>
      <c r="L7" s="8"/>
      <c r="M7" s="8"/>
      <c r="N7" s="8"/>
      <c r="O7" s="8"/>
      <c r="P7" s="8"/>
    </row>
    <row r="8" spans="1:16" x14ac:dyDescent="0.3">
      <c r="A8" s="8"/>
      <c r="B8" s="8"/>
      <c r="C8" s="8"/>
      <c r="D8" s="8"/>
      <c r="E8" s="8"/>
      <c r="F8" s="8"/>
      <c r="G8" s="8"/>
      <c r="H8" s="8"/>
      <c r="I8" s="8"/>
      <c r="J8" s="8"/>
      <c r="K8" s="8"/>
      <c r="L8" s="8"/>
      <c r="M8" s="8"/>
      <c r="N8" s="8"/>
      <c r="O8" s="8"/>
      <c r="P8" s="8"/>
    </row>
    <row r="9" spans="1:16" x14ac:dyDescent="0.3">
      <c r="A9" s="8"/>
      <c r="B9" s="8"/>
      <c r="C9" s="8"/>
      <c r="D9" s="8"/>
      <c r="E9" s="8"/>
      <c r="F9" s="8"/>
      <c r="G9" s="8"/>
      <c r="H9" s="8"/>
      <c r="I9" s="8"/>
      <c r="J9" s="8"/>
      <c r="K9" s="8"/>
      <c r="L9" s="8"/>
      <c r="M9" s="8"/>
      <c r="N9" s="8"/>
      <c r="O9" s="8"/>
      <c r="P9" s="8"/>
    </row>
    <row r="10" spans="1:16" x14ac:dyDescent="0.3">
      <c r="A10" s="8"/>
      <c r="B10" s="8"/>
      <c r="C10" s="8"/>
      <c r="D10" s="8"/>
      <c r="E10" s="8"/>
      <c r="F10" s="8"/>
      <c r="G10" s="8"/>
      <c r="H10" s="8"/>
      <c r="I10" s="8"/>
      <c r="J10" s="8"/>
      <c r="K10" s="8"/>
      <c r="L10" s="8"/>
      <c r="M10" s="8"/>
      <c r="N10" s="8"/>
      <c r="O10" s="8"/>
      <c r="P10" s="8"/>
    </row>
    <row r="11" spans="1:16" x14ac:dyDescent="0.3">
      <c r="A11" s="8"/>
      <c r="B11" s="8"/>
      <c r="C11" s="8"/>
      <c r="D11" s="8"/>
      <c r="E11" s="8"/>
      <c r="F11" s="8"/>
      <c r="G11" s="8"/>
      <c r="H11" s="8"/>
      <c r="I11" s="8"/>
      <c r="J11" s="8"/>
      <c r="K11" s="8"/>
      <c r="L11" s="8"/>
      <c r="M11" s="8"/>
      <c r="N11" s="8"/>
      <c r="O11" s="8"/>
      <c r="P11" s="8"/>
    </row>
    <row r="12" spans="1:16" x14ac:dyDescent="0.3">
      <c r="A12" s="8"/>
      <c r="B12" s="8"/>
      <c r="C12" s="8"/>
      <c r="D12" s="8"/>
      <c r="E12" s="8"/>
      <c r="F12" s="8"/>
      <c r="G12" s="8"/>
      <c r="H12" s="8"/>
      <c r="I12" s="8"/>
      <c r="J12" s="8"/>
      <c r="K12" s="8"/>
      <c r="L12" s="8"/>
      <c r="M12" s="8"/>
      <c r="N12" s="8"/>
      <c r="O12" s="8"/>
      <c r="P12" s="8"/>
    </row>
    <row r="13" spans="1:16" x14ac:dyDescent="0.3">
      <c r="A13" s="8"/>
      <c r="B13" s="8"/>
      <c r="C13" s="8"/>
      <c r="D13" s="8"/>
      <c r="E13" s="8"/>
      <c r="F13" s="8"/>
      <c r="G13" s="8"/>
      <c r="H13" s="8"/>
      <c r="I13" s="8"/>
      <c r="J13" s="8"/>
      <c r="K13" s="8"/>
      <c r="L13" s="8"/>
      <c r="M13" s="8"/>
      <c r="N13" s="8"/>
      <c r="O13" s="8"/>
      <c r="P13" s="8"/>
    </row>
    <row r="14" spans="1:16" x14ac:dyDescent="0.3">
      <c r="A14" s="8"/>
      <c r="B14" s="8"/>
      <c r="C14" s="8"/>
      <c r="D14" s="8"/>
      <c r="E14" s="8"/>
      <c r="F14" s="8"/>
      <c r="G14" s="8"/>
      <c r="H14" s="8"/>
      <c r="I14" s="8"/>
      <c r="J14" s="8"/>
      <c r="K14" s="8"/>
      <c r="L14" s="8"/>
      <c r="M14" s="8"/>
      <c r="N14" s="8"/>
      <c r="O14" s="8"/>
      <c r="P14" s="8"/>
    </row>
    <row r="15" spans="1:16" x14ac:dyDescent="0.3">
      <c r="A15" s="8"/>
      <c r="B15" s="8"/>
      <c r="C15" s="8"/>
      <c r="D15" s="8"/>
      <c r="E15" s="8"/>
      <c r="F15" s="8"/>
      <c r="G15" s="8"/>
      <c r="H15" s="8"/>
      <c r="I15" s="8"/>
      <c r="J15" s="8"/>
      <c r="K15" s="8"/>
      <c r="L15" s="8"/>
      <c r="M15" s="8"/>
      <c r="N15" s="8"/>
      <c r="O15" s="8"/>
      <c r="P15" s="8"/>
    </row>
    <row r="16" spans="1:16" x14ac:dyDescent="0.3">
      <c r="A16" s="8"/>
      <c r="B16" s="8"/>
      <c r="C16" s="8"/>
      <c r="D16" s="8"/>
      <c r="E16" s="8"/>
      <c r="F16" s="8"/>
      <c r="G16" s="8"/>
      <c r="H16" s="8"/>
      <c r="I16" s="8"/>
      <c r="J16" s="8"/>
      <c r="K16" s="8"/>
      <c r="L16" s="8"/>
      <c r="M16" s="8"/>
      <c r="N16" s="8"/>
      <c r="O16" s="8"/>
      <c r="P16" s="8"/>
    </row>
    <row r="17" spans="1:16" x14ac:dyDescent="0.3">
      <c r="A17" s="8"/>
      <c r="B17" s="8"/>
      <c r="C17" s="8"/>
      <c r="D17" s="8"/>
      <c r="E17" s="8"/>
      <c r="F17" s="8"/>
      <c r="G17" s="8"/>
      <c r="H17" s="8"/>
      <c r="I17" s="8"/>
      <c r="J17" s="8"/>
      <c r="K17" s="8"/>
      <c r="L17" s="8"/>
      <c r="M17" s="8"/>
      <c r="N17" s="8"/>
      <c r="O17" s="8"/>
      <c r="P17" s="8"/>
    </row>
    <row r="18" spans="1:16" x14ac:dyDescent="0.3">
      <c r="A18" s="8"/>
      <c r="B18" s="8"/>
      <c r="C18" s="8"/>
      <c r="D18" s="8"/>
      <c r="E18" s="8"/>
      <c r="F18" s="8"/>
      <c r="G18" s="8"/>
      <c r="H18" s="8"/>
      <c r="I18" s="8"/>
      <c r="J18" s="8"/>
      <c r="K18" s="8"/>
      <c r="L18" s="8"/>
      <c r="M18" s="8"/>
      <c r="N18" s="8"/>
      <c r="O18" s="8"/>
      <c r="P18" s="8"/>
    </row>
    <row r="19" spans="1:16" x14ac:dyDescent="0.3">
      <c r="A19" s="8"/>
      <c r="B19" s="8"/>
      <c r="C19" s="8"/>
      <c r="D19" s="8"/>
      <c r="E19" s="8"/>
      <c r="F19" s="8"/>
      <c r="G19" s="8"/>
      <c r="H19" s="8"/>
      <c r="I19" s="8"/>
      <c r="J19" s="8"/>
      <c r="K19" s="8"/>
      <c r="L19" s="8"/>
      <c r="M19" s="8"/>
      <c r="N19" s="8"/>
      <c r="O19" s="8"/>
      <c r="P19" s="8"/>
    </row>
    <row r="20" spans="1:16" x14ac:dyDescent="0.3">
      <c r="A20" s="8"/>
      <c r="B20" s="8"/>
      <c r="C20" s="8"/>
      <c r="D20" s="8"/>
      <c r="E20" s="8"/>
      <c r="F20" s="8"/>
      <c r="G20" s="8"/>
      <c r="H20" s="8"/>
      <c r="I20" s="8"/>
      <c r="J20" s="8"/>
      <c r="K20" s="8"/>
      <c r="L20" s="8"/>
      <c r="M20" s="8"/>
      <c r="N20" s="8"/>
      <c r="O20" s="8"/>
      <c r="P20" s="8"/>
    </row>
    <row r="21" spans="1:16" x14ac:dyDescent="0.3">
      <c r="A21" s="8"/>
      <c r="B21" s="8"/>
      <c r="C21" s="8"/>
      <c r="D21" s="8"/>
      <c r="E21" s="8"/>
      <c r="F21" s="8"/>
      <c r="G21" s="8"/>
      <c r="H21" s="8"/>
      <c r="I21" s="8"/>
      <c r="J21" s="8"/>
      <c r="K21" s="8"/>
      <c r="L21" s="8"/>
      <c r="M21" s="8"/>
      <c r="N21" s="8"/>
      <c r="O21" s="8"/>
      <c r="P21" s="8"/>
    </row>
    <row r="22" spans="1:16" x14ac:dyDescent="0.3">
      <c r="A22" s="8"/>
      <c r="B22" s="8"/>
      <c r="C22" s="8"/>
      <c r="D22" s="8"/>
      <c r="E22" s="8"/>
      <c r="F22" s="8"/>
      <c r="G22" s="8"/>
      <c r="H22" s="8"/>
      <c r="I22" s="8"/>
      <c r="J22" s="8"/>
      <c r="K22" s="8"/>
      <c r="L22" s="8"/>
      <c r="M22" s="8"/>
      <c r="N22" s="8"/>
      <c r="O22" s="8"/>
      <c r="P22" s="8"/>
    </row>
    <row r="23" spans="1:16" x14ac:dyDescent="0.3">
      <c r="A23" s="8"/>
      <c r="B23" s="8"/>
      <c r="C23" s="8"/>
      <c r="D23" s="8"/>
      <c r="E23" s="8"/>
      <c r="F23" s="8"/>
      <c r="G23" s="8"/>
      <c r="H23" s="8"/>
      <c r="I23" s="8"/>
      <c r="J23" s="8"/>
      <c r="K23" s="8"/>
      <c r="L23" s="8"/>
      <c r="M23" s="8"/>
      <c r="N23" s="8"/>
      <c r="O23" s="8"/>
      <c r="P23" s="8"/>
    </row>
    <row r="24" spans="1:16" x14ac:dyDescent="0.3">
      <c r="A24" s="8"/>
      <c r="B24" s="8"/>
      <c r="C24" s="8"/>
      <c r="D24" s="8"/>
      <c r="E24" s="8"/>
      <c r="F24" s="8"/>
      <c r="G24" s="8"/>
      <c r="H24" s="8"/>
      <c r="I24" s="8"/>
      <c r="J24" s="8"/>
      <c r="K24" s="8"/>
      <c r="L24" s="8"/>
      <c r="M24" s="8"/>
      <c r="N24" s="8"/>
      <c r="O24" s="8"/>
      <c r="P24" s="8"/>
    </row>
    <row r="25" spans="1:16" x14ac:dyDescent="0.3">
      <c r="A25" s="8"/>
      <c r="B25" s="8"/>
      <c r="C25" s="8"/>
      <c r="D25" s="8"/>
      <c r="E25" s="8"/>
      <c r="F25" s="8"/>
      <c r="G25" s="8"/>
      <c r="H25" s="8"/>
      <c r="I25" s="8"/>
      <c r="J25" s="8"/>
      <c r="K25" s="8"/>
      <c r="L25" s="8"/>
      <c r="M25" s="8"/>
      <c r="N25" s="8"/>
      <c r="O25" s="8"/>
      <c r="P25" s="8"/>
    </row>
    <row r="26" spans="1:16" x14ac:dyDescent="0.3">
      <c r="A26" s="8"/>
      <c r="B26" s="8"/>
      <c r="C26" s="8"/>
      <c r="D26" s="8"/>
      <c r="E26" s="8"/>
      <c r="F26" s="8"/>
      <c r="G26" s="8"/>
      <c r="H26" s="8"/>
      <c r="I26" s="8"/>
      <c r="J26" s="8"/>
      <c r="K26" s="8"/>
      <c r="L26" s="8"/>
      <c r="M26" s="8"/>
      <c r="N26" s="8"/>
      <c r="O26" s="8"/>
      <c r="P26" s="8"/>
    </row>
    <row r="27" spans="1:16" x14ac:dyDescent="0.3">
      <c r="A27" s="8"/>
      <c r="B27" s="8"/>
      <c r="C27" s="8"/>
      <c r="D27" s="8"/>
      <c r="E27" s="8"/>
      <c r="F27" s="8"/>
      <c r="G27" s="8"/>
      <c r="H27" s="8"/>
      <c r="I27" s="8"/>
      <c r="J27" s="8"/>
      <c r="K27" s="8"/>
      <c r="L27" s="8"/>
      <c r="M27" s="8"/>
      <c r="N27" s="8"/>
      <c r="O27" s="8"/>
      <c r="P27" s="8"/>
    </row>
    <row r="28" spans="1:16" x14ac:dyDescent="0.3">
      <c r="A28" s="8"/>
      <c r="B28" s="8"/>
      <c r="C28" s="8"/>
      <c r="D28" s="8"/>
      <c r="E28" s="8"/>
      <c r="F28" s="8"/>
      <c r="G28" s="8"/>
      <c r="H28" s="8"/>
      <c r="I28" s="8"/>
      <c r="J28" s="8"/>
      <c r="K28" s="8"/>
      <c r="L28" s="8"/>
      <c r="M28" s="8"/>
      <c r="N28" s="8"/>
      <c r="O28" s="8"/>
      <c r="P28" s="8"/>
    </row>
    <row r="29" spans="1:16" x14ac:dyDescent="0.3">
      <c r="A29" s="8"/>
      <c r="B29" s="8"/>
      <c r="C29" s="8"/>
      <c r="D29" s="8"/>
      <c r="E29" s="8"/>
      <c r="F29" s="8"/>
      <c r="G29" s="8"/>
      <c r="H29" s="8"/>
      <c r="I29" s="8"/>
      <c r="J29" s="8"/>
      <c r="K29" s="8"/>
      <c r="L29" s="8"/>
      <c r="M29" s="8"/>
      <c r="N29" s="8"/>
      <c r="O29" s="8"/>
      <c r="P29" s="8"/>
    </row>
    <row r="30" spans="1:16" x14ac:dyDescent="0.3">
      <c r="A30" s="8"/>
      <c r="B30" s="8"/>
      <c r="C30" s="8"/>
      <c r="D30" s="8"/>
      <c r="E30" s="8"/>
      <c r="F30" s="8"/>
      <c r="G30" s="8"/>
      <c r="H30" s="8"/>
      <c r="I30" s="8"/>
      <c r="J30" s="8"/>
      <c r="K30" s="8"/>
      <c r="L30" s="8"/>
      <c r="M30" s="8"/>
      <c r="N30" s="8"/>
      <c r="O30" s="8"/>
      <c r="P30" s="8"/>
    </row>
    <row r="31" spans="1:16" x14ac:dyDescent="0.3">
      <c r="A31" s="8"/>
      <c r="B31" s="8"/>
      <c r="C31" s="8"/>
      <c r="D31" s="8"/>
      <c r="E31" s="8"/>
      <c r="F31" s="8"/>
      <c r="G31" s="8"/>
      <c r="H31" s="8"/>
      <c r="I31" s="8"/>
      <c r="J31" s="8"/>
      <c r="K31" s="8"/>
      <c r="L31" s="8"/>
      <c r="M31" s="8"/>
      <c r="N31" s="8"/>
      <c r="O31" s="8"/>
      <c r="P31" s="8"/>
    </row>
    <row r="32" spans="1:16" x14ac:dyDescent="0.3">
      <c r="A32" s="8"/>
      <c r="B32" s="8"/>
      <c r="C32" s="8"/>
      <c r="D32" s="8"/>
      <c r="E32" s="8"/>
      <c r="F32" s="8"/>
      <c r="G32" s="8"/>
      <c r="H32" s="8"/>
      <c r="I32" s="8"/>
      <c r="J32" s="8"/>
      <c r="K32" s="8"/>
      <c r="L32" s="8"/>
      <c r="M32" s="8"/>
      <c r="N32" s="8"/>
      <c r="O32" s="8"/>
      <c r="P32" s="8"/>
    </row>
    <row r="33" spans="1:16" x14ac:dyDescent="0.3">
      <c r="A33" s="8"/>
      <c r="B33" s="8"/>
      <c r="C33" s="8"/>
      <c r="D33" s="8"/>
      <c r="E33" s="8"/>
      <c r="F33" s="8"/>
      <c r="G33" s="8"/>
      <c r="H33" s="8"/>
      <c r="I33" s="8"/>
      <c r="J33" s="8"/>
      <c r="K33" s="8"/>
      <c r="L33" s="8"/>
      <c r="M33" s="8"/>
      <c r="N33" s="8"/>
      <c r="O33" s="8"/>
      <c r="P33" s="8"/>
    </row>
    <row r="34" spans="1:16" x14ac:dyDescent="0.3">
      <c r="A34" s="8"/>
      <c r="B34" s="8"/>
      <c r="C34" s="8"/>
      <c r="D34" s="8"/>
      <c r="E34" s="8"/>
      <c r="F34" s="8"/>
      <c r="G34" s="8"/>
      <c r="H34" s="8"/>
      <c r="I34" s="8"/>
      <c r="J34" s="8"/>
      <c r="K34" s="8"/>
      <c r="L34" s="8"/>
      <c r="M34" s="8"/>
      <c r="N34" s="8"/>
      <c r="O34" s="8"/>
      <c r="P34" s="8"/>
    </row>
    <row r="35" spans="1:16" x14ac:dyDescent="0.3">
      <c r="A35" s="8"/>
      <c r="B35" s="8"/>
      <c r="C35" s="8"/>
      <c r="D35" s="8"/>
      <c r="E35" s="8"/>
      <c r="F35" s="8"/>
      <c r="G35" s="8"/>
      <c r="H35" s="8"/>
      <c r="I35" s="8"/>
      <c r="J35" s="8"/>
      <c r="K35" s="8"/>
      <c r="L35" s="8"/>
      <c r="M35" s="8"/>
      <c r="N35" s="8"/>
      <c r="O35" s="8"/>
      <c r="P35" s="8"/>
    </row>
    <row r="36" spans="1:16" x14ac:dyDescent="0.3">
      <c r="A36" s="8"/>
      <c r="B36" s="8"/>
      <c r="C36" s="8"/>
      <c r="D36" s="8"/>
      <c r="E36" s="8"/>
      <c r="F36" s="8"/>
      <c r="G36" s="8"/>
      <c r="H36" s="8"/>
      <c r="I36" s="8"/>
      <c r="J36" s="8"/>
      <c r="K36" s="8"/>
      <c r="L36" s="8"/>
      <c r="M36" s="8"/>
      <c r="N36" s="8"/>
      <c r="O36" s="8"/>
      <c r="P36" s="8"/>
    </row>
    <row r="37" spans="1:16" x14ac:dyDescent="0.3">
      <c r="A37" s="8"/>
      <c r="B37" s="8"/>
      <c r="C37" s="8"/>
      <c r="D37" s="8"/>
      <c r="E37" s="8"/>
      <c r="F37" s="8"/>
      <c r="G37" s="8"/>
      <c r="H37" s="8"/>
      <c r="I37" s="8"/>
      <c r="J37" s="8"/>
      <c r="K37" s="8"/>
      <c r="L37" s="8"/>
      <c r="M37" s="8"/>
      <c r="N37" s="8"/>
      <c r="O37" s="8"/>
      <c r="P37" s="8"/>
    </row>
    <row r="38" spans="1:16" x14ac:dyDescent="0.3">
      <c r="A38" s="8"/>
      <c r="B38" s="8"/>
      <c r="C38" s="8"/>
      <c r="D38" s="8"/>
      <c r="E38" s="8"/>
      <c r="F38" s="8"/>
      <c r="G38" s="8"/>
      <c r="H38" s="8"/>
      <c r="I38" s="8"/>
      <c r="J38" s="8"/>
      <c r="K38" s="8"/>
      <c r="L38" s="8"/>
      <c r="M38" s="8"/>
      <c r="N38" s="8"/>
      <c r="O38" s="8"/>
      <c r="P38" s="8"/>
    </row>
    <row r="39" spans="1:16" x14ac:dyDescent="0.3">
      <c r="A39" s="8"/>
      <c r="B39" s="8"/>
      <c r="C39" s="8"/>
      <c r="D39" s="8"/>
      <c r="E39" s="8"/>
      <c r="F39" s="8"/>
      <c r="G39" s="8"/>
      <c r="H39" s="8"/>
      <c r="I39" s="8"/>
      <c r="J39" s="8"/>
      <c r="K39" s="8"/>
      <c r="L39" s="8"/>
      <c r="M39" s="8"/>
      <c r="N39" s="8"/>
      <c r="O39" s="8"/>
      <c r="P39" s="8"/>
    </row>
    <row r="40" spans="1:16" x14ac:dyDescent="0.3">
      <c r="A40" s="8"/>
      <c r="B40" s="8"/>
      <c r="C40" s="8"/>
      <c r="D40" s="8"/>
      <c r="E40" s="8"/>
      <c r="F40" s="8"/>
      <c r="G40" s="8"/>
      <c r="H40" s="8"/>
      <c r="I40" s="8"/>
      <c r="J40" s="8"/>
      <c r="K40" s="8"/>
      <c r="L40" s="8"/>
      <c r="M40" s="8"/>
      <c r="N40" s="8"/>
      <c r="O40" s="8"/>
      <c r="P40" s="8"/>
    </row>
    <row r="41" spans="1:16" x14ac:dyDescent="0.3">
      <c r="A41" s="8"/>
      <c r="B41" s="8"/>
      <c r="C41" s="8"/>
      <c r="D41" s="8"/>
      <c r="E41" s="8"/>
      <c r="F41" s="8"/>
      <c r="G41" s="8"/>
      <c r="H41" s="8"/>
      <c r="I41" s="8"/>
      <c r="J41" s="8"/>
      <c r="K41" s="8"/>
      <c r="L41" s="8"/>
      <c r="M41" s="8"/>
      <c r="N41" s="8"/>
      <c r="O41" s="8"/>
      <c r="P41" s="8"/>
    </row>
    <row r="42" spans="1:16" x14ac:dyDescent="0.3">
      <c r="A42" s="8"/>
      <c r="B42" s="8"/>
      <c r="C42" s="8"/>
      <c r="D42" s="8"/>
      <c r="E42" s="8"/>
      <c r="F42" s="8"/>
      <c r="G42" s="8"/>
      <c r="H42" s="8"/>
      <c r="I42" s="8"/>
      <c r="J42" s="8"/>
      <c r="K42" s="8"/>
      <c r="L42" s="8"/>
      <c r="M42" s="8"/>
      <c r="N42" s="8"/>
      <c r="O42" s="8"/>
      <c r="P42" s="8"/>
    </row>
    <row r="43" spans="1:16" x14ac:dyDescent="0.3">
      <c r="A43" s="8"/>
      <c r="B43" s="8"/>
      <c r="C43" s="8"/>
      <c r="D43" s="8"/>
      <c r="E43" s="8"/>
      <c r="F43" s="8"/>
      <c r="G43" s="8"/>
      <c r="H43" s="8"/>
      <c r="I43" s="8"/>
      <c r="J43" s="8"/>
      <c r="K43" s="8"/>
      <c r="L43" s="8"/>
      <c r="M43" s="8"/>
      <c r="N43" s="8"/>
      <c r="O43" s="8"/>
      <c r="P43" s="8"/>
    </row>
    <row r="44" spans="1:16" x14ac:dyDescent="0.3">
      <c r="A44" s="8"/>
      <c r="B44" s="8"/>
      <c r="C44" s="8"/>
      <c r="D44" s="8"/>
      <c r="E44" s="8"/>
      <c r="F44" s="8"/>
      <c r="G44" s="8"/>
      <c r="H44" s="8"/>
      <c r="I44" s="8"/>
      <c r="J44" s="8"/>
      <c r="K44" s="8"/>
      <c r="L44" s="8"/>
      <c r="M44" s="8"/>
      <c r="N44" s="8"/>
      <c r="O44" s="8"/>
      <c r="P44" s="8"/>
    </row>
    <row r="45" spans="1:16" x14ac:dyDescent="0.3">
      <c r="A45" s="8"/>
      <c r="B45" s="8"/>
      <c r="C45" s="8"/>
      <c r="D45" s="8"/>
      <c r="E45" s="8"/>
      <c r="F45" s="8"/>
      <c r="G45" s="8"/>
      <c r="H45" s="8"/>
      <c r="I45" s="8"/>
      <c r="J45" s="8"/>
      <c r="K45" s="8"/>
      <c r="L45" s="8"/>
      <c r="M45" s="8"/>
      <c r="N45" s="8"/>
      <c r="O45" s="8"/>
      <c r="P45" s="8"/>
    </row>
    <row r="46" spans="1:16" x14ac:dyDescent="0.3">
      <c r="A46" s="8"/>
      <c r="B46" s="8"/>
      <c r="C46" s="8"/>
      <c r="D46" s="8"/>
      <c r="E46" s="8"/>
      <c r="F46" s="8"/>
      <c r="G46" s="8"/>
      <c r="H46" s="8"/>
      <c r="I46" s="8"/>
      <c r="J46" s="8"/>
      <c r="K46" s="8"/>
      <c r="L46" s="8"/>
      <c r="M46" s="8"/>
      <c r="N46" s="8"/>
      <c r="O46" s="8"/>
      <c r="P46" s="8"/>
    </row>
    <row r="47" spans="1:16" x14ac:dyDescent="0.3">
      <c r="A47" s="8"/>
      <c r="B47" s="8"/>
      <c r="C47" s="8"/>
      <c r="D47" s="8"/>
      <c r="E47" s="8"/>
      <c r="F47" s="8"/>
      <c r="G47" s="8"/>
      <c r="H47" s="8"/>
      <c r="I47" s="8"/>
      <c r="J47" s="8"/>
      <c r="K47" s="8"/>
      <c r="L47" s="8"/>
      <c r="M47" s="8"/>
      <c r="N47" s="8"/>
      <c r="O47" s="8"/>
      <c r="P47" s="8"/>
    </row>
    <row r="48" spans="1:16" x14ac:dyDescent="0.3">
      <c r="A48" s="8"/>
      <c r="B48" s="8"/>
      <c r="C48" s="8"/>
      <c r="D48" s="8"/>
      <c r="E48" s="8"/>
      <c r="F48" s="8"/>
      <c r="G48" s="8"/>
      <c r="H48" s="8"/>
      <c r="I48" s="8"/>
      <c r="J48" s="8"/>
      <c r="K48" s="8"/>
      <c r="L48" s="8"/>
      <c r="M48" s="8"/>
      <c r="N48" s="8"/>
      <c r="O48" s="8"/>
      <c r="P48" s="8"/>
    </row>
    <row r="49" spans="1:16" x14ac:dyDescent="0.3">
      <c r="A49" s="8"/>
      <c r="B49" s="8"/>
      <c r="C49" s="8"/>
      <c r="D49" s="8"/>
      <c r="E49" s="8"/>
      <c r="F49" s="8"/>
      <c r="G49" s="8"/>
      <c r="H49" s="8"/>
      <c r="I49" s="8"/>
      <c r="J49" s="8"/>
      <c r="K49" s="8"/>
      <c r="L49" s="8"/>
      <c r="M49" s="8"/>
      <c r="N49" s="8"/>
      <c r="O49" s="8"/>
      <c r="P49" s="8"/>
    </row>
    <row r="50" spans="1:16" x14ac:dyDescent="0.3">
      <c r="A50" s="8"/>
      <c r="B50" s="8"/>
      <c r="C50" s="8"/>
      <c r="D50" s="8"/>
      <c r="E50" s="8"/>
      <c r="F50" s="8"/>
      <c r="G50" s="8"/>
      <c r="H50" s="8"/>
      <c r="I50" s="8"/>
      <c r="J50" s="8"/>
      <c r="K50" s="8"/>
      <c r="L50" s="8"/>
      <c r="M50" s="8"/>
      <c r="N50" s="8"/>
      <c r="O50" s="8"/>
      <c r="P50" s="8"/>
    </row>
    <row r="51" spans="1:16" x14ac:dyDescent="0.3">
      <c r="A51" s="8"/>
      <c r="B51" s="8"/>
      <c r="C51" s="8"/>
      <c r="D51" s="8"/>
      <c r="E51" s="8"/>
      <c r="F51" s="8"/>
      <c r="G51" s="8"/>
      <c r="H51" s="8"/>
      <c r="I51" s="8"/>
      <c r="J51" s="8"/>
      <c r="K51" s="8"/>
      <c r="L51" s="8"/>
      <c r="M51" s="8"/>
      <c r="N51" s="8"/>
      <c r="O51" s="8"/>
      <c r="P51" s="8"/>
    </row>
    <row r="52" spans="1:16" x14ac:dyDescent="0.3">
      <c r="A52" s="8"/>
      <c r="B52" s="8"/>
      <c r="C52" s="8"/>
      <c r="D52" s="8"/>
      <c r="E52" s="8"/>
      <c r="F52" s="8"/>
      <c r="G52" s="8"/>
      <c r="H52" s="8"/>
      <c r="I52" s="8"/>
      <c r="J52" s="8"/>
      <c r="K52" s="8"/>
      <c r="L52" s="8"/>
      <c r="M52" s="8"/>
      <c r="N52" s="8"/>
      <c r="O52" s="8"/>
      <c r="P52" s="8"/>
    </row>
    <row r="53" spans="1:16" x14ac:dyDescent="0.3">
      <c r="A53" s="8"/>
      <c r="B53" s="8"/>
      <c r="C53" s="8"/>
      <c r="D53" s="8"/>
      <c r="E53" s="8"/>
      <c r="F53" s="8"/>
      <c r="G53" s="8"/>
      <c r="H53" s="8"/>
      <c r="I53" s="8"/>
      <c r="J53" s="8"/>
      <c r="K53" s="8"/>
      <c r="L53" s="8"/>
      <c r="M53" s="8"/>
      <c r="N53" s="8"/>
      <c r="O53" s="8"/>
      <c r="P53" s="8"/>
    </row>
    <row r="54" spans="1:16" x14ac:dyDescent="0.3">
      <c r="A54" s="8"/>
      <c r="B54" s="8"/>
      <c r="C54" s="8"/>
      <c r="D54" s="8"/>
      <c r="E54" s="8"/>
      <c r="F54" s="8"/>
      <c r="G54" s="8"/>
      <c r="H54" s="8"/>
      <c r="I54" s="8"/>
      <c r="J54" s="8"/>
      <c r="K54" s="8"/>
      <c r="L54" s="8"/>
      <c r="M54" s="8"/>
      <c r="N54" s="8"/>
      <c r="O54" s="8"/>
      <c r="P54" s="8"/>
    </row>
    <row r="55" spans="1:16" x14ac:dyDescent="0.3">
      <c r="A55" s="8"/>
      <c r="B55" s="8"/>
      <c r="C55" s="8"/>
      <c r="D55" s="8"/>
      <c r="E55" s="8"/>
      <c r="F55" s="8"/>
      <c r="G55" s="8"/>
      <c r="H55" s="8"/>
      <c r="I55" s="8"/>
      <c r="J55" s="8"/>
      <c r="K55" s="8"/>
      <c r="L55" s="8"/>
      <c r="M55" s="8"/>
      <c r="N55" s="8"/>
      <c r="O55" s="8"/>
      <c r="P55" s="8"/>
    </row>
    <row r="56" spans="1:16" x14ac:dyDescent="0.3">
      <c r="A56" s="8"/>
      <c r="B56" s="8"/>
      <c r="C56" s="8"/>
      <c r="D56" s="8"/>
      <c r="E56" s="8"/>
      <c r="F56" s="8"/>
      <c r="G56" s="8"/>
      <c r="H56" s="8"/>
      <c r="I56" s="8"/>
      <c r="J56" s="8"/>
      <c r="K56" s="8"/>
      <c r="L56" s="8"/>
      <c r="M56" s="8"/>
      <c r="N56" s="8"/>
      <c r="O56" s="8"/>
      <c r="P56" s="8"/>
    </row>
    <row r="57" spans="1:16" x14ac:dyDescent="0.3">
      <c r="A57" s="8"/>
      <c r="B57" s="8"/>
      <c r="C57" s="8"/>
      <c r="D57" s="8"/>
      <c r="E57" s="8"/>
      <c r="F57" s="8"/>
      <c r="G57" s="8"/>
      <c r="H57" s="8"/>
      <c r="I57" s="8"/>
      <c r="J57" s="8"/>
      <c r="K57" s="8"/>
      <c r="L57" s="8"/>
      <c r="M57" s="8"/>
      <c r="N57" s="8"/>
      <c r="O57" s="8"/>
      <c r="P57" s="8"/>
    </row>
    <row r="58" spans="1:16" x14ac:dyDescent="0.3">
      <c r="A58" s="8"/>
      <c r="B58" s="8"/>
      <c r="C58" s="8"/>
      <c r="D58" s="8"/>
      <c r="E58" s="8"/>
      <c r="F58" s="8"/>
      <c r="G58" s="8"/>
      <c r="H58" s="8"/>
      <c r="I58" s="8"/>
      <c r="J58" s="8"/>
      <c r="K58" s="8"/>
      <c r="L58" s="8"/>
      <c r="M58" s="8"/>
      <c r="N58" s="8"/>
      <c r="O58" s="8"/>
      <c r="P58" s="8"/>
    </row>
    <row r="59" spans="1:16" x14ac:dyDescent="0.3">
      <c r="A59" s="8"/>
      <c r="B59" s="8"/>
      <c r="C59" s="8"/>
      <c r="D59" s="8"/>
      <c r="E59" s="8"/>
      <c r="F59" s="8"/>
      <c r="G59" s="8"/>
      <c r="H59" s="8"/>
      <c r="I59" s="8"/>
      <c r="J59" s="8"/>
      <c r="K59" s="8"/>
      <c r="L59" s="8"/>
      <c r="M59" s="8"/>
      <c r="N59" s="8"/>
      <c r="O59" s="8"/>
      <c r="P59" s="8"/>
    </row>
    <row r="60" spans="1:16" x14ac:dyDescent="0.3">
      <c r="A60" s="8"/>
      <c r="B60" s="8"/>
      <c r="C60" s="8"/>
      <c r="D60" s="8"/>
      <c r="E60" s="8"/>
      <c r="F60" s="8"/>
      <c r="G60" s="8"/>
      <c r="H60" s="8"/>
      <c r="I60" s="8"/>
      <c r="J60" s="8"/>
      <c r="K60" s="8"/>
      <c r="L60" s="8"/>
      <c r="M60" s="8"/>
      <c r="N60" s="8"/>
      <c r="O60" s="8"/>
      <c r="P60" s="8"/>
    </row>
    <row r="61" spans="1:16" x14ac:dyDescent="0.3">
      <c r="A61" s="8"/>
      <c r="B61" s="8"/>
      <c r="C61" s="8"/>
      <c r="D61" s="8"/>
      <c r="E61" s="8"/>
      <c r="F61" s="8"/>
      <c r="G61" s="8"/>
      <c r="H61" s="8"/>
      <c r="I61" s="8"/>
      <c r="J61" s="8"/>
      <c r="K61" s="8"/>
      <c r="L61" s="8"/>
      <c r="M61" s="8"/>
      <c r="N61" s="8"/>
      <c r="O61" s="8"/>
      <c r="P61" s="8"/>
    </row>
    <row r="62" spans="1:16" x14ac:dyDescent="0.3">
      <c r="A62" s="8"/>
      <c r="B62" s="8"/>
      <c r="C62" s="8"/>
      <c r="D62" s="8"/>
      <c r="E62" s="8"/>
      <c r="F62" s="8"/>
      <c r="G62" s="8"/>
      <c r="H62" s="8"/>
      <c r="I62" s="8"/>
      <c r="J62" s="8"/>
      <c r="K62" s="8"/>
      <c r="L62" s="8"/>
      <c r="M62" s="8"/>
      <c r="N62" s="8"/>
      <c r="O62" s="8"/>
      <c r="P62" s="8"/>
    </row>
    <row r="63" spans="1:16" x14ac:dyDescent="0.3">
      <c r="A63" s="8"/>
      <c r="B63" s="8"/>
      <c r="C63" s="8"/>
      <c r="D63" s="8"/>
      <c r="E63" s="8"/>
      <c r="F63" s="8"/>
      <c r="G63" s="8"/>
      <c r="H63" s="8"/>
      <c r="I63" s="8"/>
      <c r="J63" s="8"/>
      <c r="K63" s="8"/>
      <c r="L63" s="8"/>
      <c r="M63" s="8"/>
      <c r="N63" s="8"/>
      <c r="O63" s="8"/>
      <c r="P63" s="8"/>
    </row>
    <row r="64" spans="1:16" x14ac:dyDescent="0.3">
      <c r="A64" s="8"/>
      <c r="B64" s="8"/>
      <c r="C64" s="8"/>
      <c r="D64" s="8"/>
      <c r="E64" s="8"/>
      <c r="F64" s="8"/>
      <c r="G64" s="8"/>
      <c r="H64" s="8"/>
      <c r="I64" s="8"/>
      <c r="J64" s="8"/>
      <c r="K64" s="8"/>
      <c r="L64" s="8"/>
      <c r="M64" s="8"/>
      <c r="N64" s="8"/>
      <c r="O64" s="8"/>
      <c r="P64" s="8"/>
    </row>
    <row r="65" hidden="1" x14ac:dyDescent="0.3"/>
    <row r="66" hidden="1" x14ac:dyDescent="0.3"/>
    <row r="67" hidden="1" x14ac:dyDescent="0.3"/>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SR-SFG-EMI</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3">
      <c r="A4" s="8"/>
      <c r="B4" s="8"/>
      <c r="C4" s="16" t="s">
        <v>124</v>
      </c>
      <c r="D4" s="2" t="str">
        <f ca="1">MID(A1,4,3)</f>
        <v>SFG</v>
      </c>
      <c r="E4" s="131" t="str">
        <f ca="1">VLOOKUP(D4,Glossary!$A$4:$B$21,2,FALSE)</f>
        <v>Single fuel gas</v>
      </c>
      <c r="F4" s="132"/>
      <c r="G4" s="133"/>
      <c r="H4" s="8"/>
      <c r="I4" s="8"/>
      <c r="J4" s="8"/>
      <c r="K4" s="8"/>
      <c r="L4" s="8"/>
      <c r="M4" s="8"/>
      <c r="N4" s="8"/>
      <c r="O4" s="8"/>
      <c r="P4" s="8"/>
      <c r="Q4" s="8"/>
    </row>
    <row r="5" spans="1:17" x14ac:dyDescent="0.3">
      <c r="A5" s="8"/>
      <c r="B5" s="8"/>
      <c r="C5" s="16" t="s">
        <v>21</v>
      </c>
      <c r="D5" s="34" t="str">
        <f ca="1">RIGHT(A1,3)</f>
        <v>EMI</v>
      </c>
      <c r="E5" s="131" t="str">
        <f ca="1">VLOOKUP(D5,Glossary!$A$4:$B$21,2,FALSE)</f>
        <v>East Midlands</v>
      </c>
      <c r="F5" s="132"/>
      <c r="G5" s="133"/>
      <c r="H5" s="8"/>
      <c r="I5" s="8"/>
      <c r="J5" s="8"/>
      <c r="K5" s="8"/>
      <c r="L5" s="8"/>
      <c r="M5" s="8"/>
      <c r="N5" s="8"/>
      <c r="O5" s="8"/>
      <c r="P5" s="8"/>
      <c r="Q5" s="8"/>
    </row>
    <row r="6" spans="1:17" x14ac:dyDescent="0.3">
      <c r="A6" s="8"/>
      <c r="B6" s="8"/>
      <c r="C6" s="16" t="s">
        <v>221</v>
      </c>
      <c r="D6" s="134" t="str">
        <f ca="1">$D$3&amp;"-"&amp;$D$4</f>
        <v>SR-SFG</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94</v>
      </c>
      <c r="F10" s="104"/>
      <c r="G10" s="118">
        <f ca="1">IF(OR(G23=0,G24=0,G25=0,G26=0),"",G27)</f>
        <v>94.085309866399982</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574.33274018545967</v>
      </c>
      <c r="F11" s="104"/>
      <c r="G11" s="118">
        <f ca="1">IFERROR(IF(OR(G41=0,G42=0,G43=0,G44=0,G45=0,G46=0),"",G47),"")</f>
        <v>483.41778210993579</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3.4799999999999998E-2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EMI-Nil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94</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8.3978871279474294</v>
      </c>
      <c r="F23" s="8"/>
      <c r="G23" s="21">
        <f t="shared" ref="G23:P25" ca="1" si="2">$E23/$E31*G31</f>
        <v>8.3978871279474294</v>
      </c>
      <c r="H23" s="21">
        <f t="shared" ca="1" si="2"/>
        <v>8.3978871279474294</v>
      </c>
      <c r="I23" s="21">
        <f t="shared" ca="1" si="2"/>
        <v>8.3978871279474294</v>
      </c>
      <c r="J23" s="21">
        <f t="shared" ca="1" si="2"/>
        <v>8.3978871279474294</v>
      </c>
      <c r="K23" s="21">
        <f t="shared" ca="1" si="2"/>
        <v>8.3978871279474294</v>
      </c>
      <c r="L23" s="21">
        <f t="shared" ca="1" si="2"/>
        <v>8.3978871279474294</v>
      </c>
      <c r="M23" s="21">
        <f t="shared" ca="1" si="2"/>
        <v>8.3978871279474294</v>
      </c>
      <c r="N23" s="21">
        <f t="shared" ca="1" si="2"/>
        <v>8.3978871279474294</v>
      </c>
      <c r="O23" s="21">
        <f t="shared" ca="1" si="2"/>
        <v>8.3978871279474294</v>
      </c>
      <c r="P23" s="21">
        <f t="shared" ca="1" si="2"/>
        <v>8.3978871279474294</v>
      </c>
      <c r="Q23" s="8"/>
    </row>
    <row r="24" spans="1:17" x14ac:dyDescent="0.3">
      <c r="A24" s="8"/>
      <c r="B24" s="8"/>
      <c r="C24" s="8" t="s">
        <v>277</v>
      </c>
      <c r="D24" s="8"/>
      <c r="E24" s="21">
        <f ca="1">(E$27-SUM(E$25:E$26))*HLOOKUP(D$6,Inputs!$E$8:$G$11,VLOOKUP(C24,Inputs!$C$9:$D$11,2,FALSE),FALSE)</f>
        <v>43.440922303826824</v>
      </c>
      <c r="F24" s="8"/>
      <c r="G24" s="21">
        <f t="shared" ca="1" si="2"/>
        <v>43.484363226130647</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39</v>
      </c>
      <c r="F25" s="8"/>
      <c r="G25" s="21">
        <f t="shared" ca="1" si="2"/>
        <v>39.039000000000001</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3.1611905682257415</v>
      </c>
      <c r="F26" s="8"/>
      <c r="G26" s="87">
        <f t="shared" ref="G26:P26" ca="1" si="3">SUM(G21:G25)*$E$13</f>
        <v>3.1640595123219164</v>
      </c>
      <c r="H26" s="87">
        <f t="shared" ca="1" si="3"/>
        <v>0.29224647205257054</v>
      </c>
      <c r="I26" s="87">
        <f t="shared" ca="1" si="3"/>
        <v>0.29224647205257054</v>
      </c>
      <c r="J26" s="87">
        <f t="shared" ca="1" si="3"/>
        <v>0.29224647205257054</v>
      </c>
      <c r="K26" s="87">
        <f t="shared" ca="1" si="3"/>
        <v>0.29224647205257054</v>
      </c>
      <c r="L26" s="87">
        <f t="shared" ca="1" si="3"/>
        <v>0.29224647205257054</v>
      </c>
      <c r="M26" s="87">
        <f t="shared" ca="1" si="3"/>
        <v>0.29224647205257054</v>
      </c>
      <c r="N26" s="87">
        <f t="shared" ca="1" si="3"/>
        <v>0.29224647205257054</v>
      </c>
      <c r="O26" s="87">
        <f t="shared" ca="1" si="3"/>
        <v>0.29224647205257054</v>
      </c>
      <c r="P26" s="87">
        <f t="shared" ca="1" si="3"/>
        <v>0.29224647205257054</v>
      </c>
      <c r="Q26" s="8"/>
    </row>
    <row r="27" spans="1:17" x14ac:dyDescent="0.3">
      <c r="A27" s="8"/>
      <c r="B27" s="8"/>
      <c r="C27" s="8" t="s">
        <v>216</v>
      </c>
      <c r="D27" s="8"/>
      <c r="E27" s="21">
        <f ca="1">VLOOKUP(C15,Inputs!$D$20:$G$21,HLOOKUP(D$6,Inputs!$E$17:$J$18,2,FALSE),FALSE)</f>
        <v>94</v>
      </c>
      <c r="F27" s="8"/>
      <c r="G27" s="21">
        <f t="shared" ref="G27:P27" ca="1" si="4">SUM(G21:G26)</f>
        <v>94.085309866399982</v>
      </c>
      <c r="H27" s="21">
        <f t="shared" ca="1" si="4"/>
        <v>8.6901335999999993</v>
      </c>
      <c r="I27" s="21">
        <f t="shared" ca="1" si="4"/>
        <v>8.6901335999999993</v>
      </c>
      <c r="J27" s="21">
        <f t="shared" ca="1" si="4"/>
        <v>8.6901335999999993</v>
      </c>
      <c r="K27" s="21">
        <f t="shared" ca="1" si="4"/>
        <v>8.6901335999999993</v>
      </c>
      <c r="L27" s="21">
        <f t="shared" ca="1" si="4"/>
        <v>8.6901335999999993</v>
      </c>
      <c r="M27" s="21">
        <f t="shared" ca="1" si="4"/>
        <v>8.6901335999999993</v>
      </c>
      <c r="N27" s="21">
        <f t="shared" ca="1" si="4"/>
        <v>8.6901335999999993</v>
      </c>
      <c r="O27" s="21">
        <f t="shared" ca="1" si="4"/>
        <v>8.6901335999999993</v>
      </c>
      <c r="P27" s="21">
        <f t="shared" ca="1" si="4"/>
        <v>8.6901335999999993</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56.331028179143843</v>
      </c>
      <c r="F30" s="22"/>
      <c r="G30" s="21">
        <f ca="1">HLOOKUP(G8,'Wholesale index summary'!$E$3:$P$8,VLOOKUP($D$6,'Wholesale index summary'!$C$6:$D$8,2,FALSE),FALSE)</f>
        <v>38.979055476351576</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1</v>
      </c>
      <c r="F31" s="22"/>
      <c r="G31" s="21">
        <f ca="1">IF($D$4="SFG",HLOOKUP(G$8,Inputs!$E$31:$P$36,6,FALSE),HLOOKUP(G$8,Inputs!$E$31:$P$35,5,FALSE))</f>
        <v>1</v>
      </c>
      <c r="H31" s="21">
        <f ca="1">IF($D$4="SFG",HLOOKUP(H$8,Inputs!$E$31:$P$36,6,FALSE),HLOOKUP(H$8,Inputs!$E$31:$P$35,5,FALSE))</f>
        <v>1</v>
      </c>
      <c r="I31" s="21">
        <f ca="1">IF($D$4="SFG",HLOOKUP(I$8,Inputs!$E$31:$P$36,6,FALSE),HLOOKUP(I$8,Inputs!$E$31:$P$35,5,FALSE))</f>
        <v>1</v>
      </c>
      <c r="J31" s="21">
        <f ca="1">IF($D$4="SFG",HLOOKUP(J$8,Inputs!$E$31:$P$36,6,FALSE),HLOOKUP(J$8,Inputs!$E$31:$P$35,5,FALSE))</f>
        <v>1</v>
      </c>
      <c r="K31" s="21">
        <f ca="1">IF($D$4="SFG",HLOOKUP(K$8,Inputs!$E$31:$P$36,6,FALSE),HLOOKUP(K$8,Inputs!$E$31:$P$35,5,FALSE))</f>
        <v>1</v>
      </c>
      <c r="L31" s="21">
        <f ca="1">IF($D$4="SFG",HLOOKUP(L$8,Inputs!$E$31:$P$36,6,FALSE),HLOOKUP(L$8,Inputs!$E$31:$P$35,5,FALSE))</f>
        <v>1</v>
      </c>
      <c r="M31" s="21">
        <f ca="1">IF($D$4="SFG",HLOOKUP(M$8,Inputs!$E$31:$P$36,6,FALSE),HLOOKUP(M$8,Inputs!$E$31:$P$35,5,FALSE))</f>
        <v>1</v>
      </c>
      <c r="N31" s="21">
        <f ca="1">IF($D$4="SFG",HLOOKUP(N$8,Inputs!$E$31:$P$36,6,FALSE),HLOOKUP(N$8,Inputs!$E$31:$P$35,5,FALSE))</f>
        <v>1</v>
      </c>
      <c r="O31" s="21">
        <f ca="1">IF($D$4="SFG",HLOOKUP(O$8,Inputs!$E$31:$P$36,6,FALSE),HLOOKUP(O$8,Inputs!$E$31:$P$35,5,FALSE))</f>
        <v>1</v>
      </c>
      <c r="P31" s="21">
        <f ca="1">IF($D$4="SFG",HLOOKUP(P$8,Inputs!$E$31:$P$36,6,FALSE),HLOOKUP(P$8,Inputs!$E$31:$P$35,5,FALSE))</f>
        <v>1</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EMI-Medium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392</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277.928</v>
      </c>
      <c r="F41" s="8"/>
      <c r="G41" s="21">
        <f t="shared" ref="G41:P41" ca="1" si="5">$E41/$E50*G50</f>
        <v>192.31622927206604</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128.33394018545968</v>
      </c>
      <c r="F42" s="8"/>
      <c r="G42" s="94">
        <f ca="1">VLOOKUP($A$1,'Network costs'!$D:$P,G$9,FALSE)</f>
        <v>125.87070870880191</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18.423999999999999</v>
      </c>
      <c r="F43" s="8"/>
      <c r="G43" s="21">
        <f t="shared" ref="G43:P45" ca="1" si="6">$E43/$E51*G51</f>
        <v>18.423999999999999</v>
      </c>
      <c r="H43" s="21">
        <f t="shared" ca="1" si="6"/>
        <v>18.423999999999999</v>
      </c>
      <c r="I43" s="21">
        <f t="shared" ca="1" si="6"/>
        <v>18.423999999999999</v>
      </c>
      <c r="J43" s="21">
        <f t="shared" ca="1" si="6"/>
        <v>18.423999999999999</v>
      </c>
      <c r="K43" s="21">
        <f t="shared" ca="1" si="6"/>
        <v>18.423999999999999</v>
      </c>
      <c r="L43" s="21">
        <f t="shared" ca="1" si="6"/>
        <v>18.423999999999999</v>
      </c>
      <c r="M43" s="21">
        <f t="shared" ca="1" si="6"/>
        <v>18.423999999999999</v>
      </c>
      <c r="N43" s="21">
        <f t="shared" ca="1" si="6"/>
        <v>18.423999999999999</v>
      </c>
      <c r="O43" s="21">
        <f t="shared" ca="1" si="6"/>
        <v>18.423999999999999</v>
      </c>
      <c r="P43" s="21">
        <f t="shared" ca="1" si="6"/>
        <v>18.423999999999999</v>
      </c>
      <c r="Q43" s="8"/>
    </row>
    <row r="44" spans="1:17" x14ac:dyDescent="0.3">
      <c r="A44" s="8"/>
      <c r="B44" s="8"/>
      <c r="C44" s="8" t="s">
        <v>277</v>
      </c>
      <c r="D44" s="8"/>
      <c r="E44" s="21">
        <f ca="1">E$38*HLOOKUP(D$6,Inputs!$H$8:$J$11,VLOOKUP(C44,Inputs!$C$9:$D$11,2,FALSE),FALSE)</f>
        <v>95.647999999999996</v>
      </c>
      <c r="F44" s="8"/>
      <c r="G44" s="21">
        <f t="shared" ca="1" si="6"/>
        <v>95.743647999999993</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39</v>
      </c>
      <c r="F45" s="8"/>
      <c r="G45" s="21">
        <f t="shared" ca="1" si="6"/>
        <v>39.039000000000001</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14.998799999999999</v>
      </c>
      <c r="F46" s="8"/>
      <c r="G46" s="87">
        <f t="shared" ref="G46:P46" ca="1" si="7">SUM(G43:G45,G41)*$E$13</f>
        <v>12.024196129067896</v>
      </c>
      <c r="H46" s="87">
        <f t="shared" ca="1" si="7"/>
        <v>0.64115519999999993</v>
      </c>
      <c r="I46" s="87">
        <f t="shared" ca="1" si="7"/>
        <v>0.64115519999999993</v>
      </c>
      <c r="J46" s="87">
        <f t="shared" ca="1" si="7"/>
        <v>0.64115519999999993</v>
      </c>
      <c r="K46" s="87">
        <f t="shared" ca="1" si="7"/>
        <v>0.64115519999999993</v>
      </c>
      <c r="L46" s="87">
        <f t="shared" ca="1" si="7"/>
        <v>0.64115519999999993</v>
      </c>
      <c r="M46" s="87">
        <f t="shared" ca="1" si="7"/>
        <v>0.64115519999999993</v>
      </c>
      <c r="N46" s="87">
        <f t="shared" ca="1" si="7"/>
        <v>0.64115519999999993</v>
      </c>
      <c r="O46" s="87">
        <f t="shared" ca="1" si="7"/>
        <v>0.64115519999999993</v>
      </c>
      <c r="P46" s="87">
        <f t="shared" ca="1" si="7"/>
        <v>0.64115519999999993</v>
      </c>
      <c r="Q46" s="8"/>
    </row>
    <row r="47" spans="1:17" x14ac:dyDescent="0.3">
      <c r="A47" s="8"/>
      <c r="B47" s="8"/>
      <c r="C47" s="8" t="s">
        <v>216</v>
      </c>
      <c r="D47" s="8"/>
      <c r="E47" s="21">
        <f ca="1">SUM(E41:E46)</f>
        <v>574.33274018545967</v>
      </c>
      <c r="F47" s="8"/>
      <c r="G47" s="21">
        <f t="shared" ref="G47:P47" ca="1" si="8">SUM(G41:G46)</f>
        <v>483.41778210993579</v>
      </c>
      <c r="H47" s="21">
        <f t="shared" ca="1" si="8"/>
        <v>19.0651552</v>
      </c>
      <c r="I47" s="21">
        <f t="shared" ca="1" si="8"/>
        <v>19.0651552</v>
      </c>
      <c r="J47" s="21">
        <f t="shared" ca="1" si="8"/>
        <v>19.0651552</v>
      </c>
      <c r="K47" s="21">
        <f t="shared" ca="1" si="8"/>
        <v>19.0651552</v>
      </c>
      <c r="L47" s="21">
        <f t="shared" ca="1" si="8"/>
        <v>19.0651552</v>
      </c>
      <c r="M47" s="21">
        <f t="shared" ca="1" si="8"/>
        <v>19.0651552</v>
      </c>
      <c r="N47" s="21">
        <f t="shared" ca="1" si="8"/>
        <v>19.0651552</v>
      </c>
      <c r="O47" s="21">
        <f t="shared" ca="1" si="8"/>
        <v>19.0651552</v>
      </c>
      <c r="P47" s="21">
        <f t="shared" ca="1" si="8"/>
        <v>19.0651552</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56.331028179143843</v>
      </c>
      <c r="F50" s="22"/>
      <c r="G50" s="21">
        <f t="shared" ref="G50:P53" ca="1" si="9">G30</f>
        <v>38.979055476351576</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1</v>
      </c>
      <c r="F51" s="22"/>
      <c r="G51" s="21">
        <f t="shared" ca="1" si="9"/>
        <v>1</v>
      </c>
      <c r="H51" s="21">
        <f t="shared" ca="1" si="9"/>
        <v>1</v>
      </c>
      <c r="I51" s="21">
        <f t="shared" ca="1" si="9"/>
        <v>1</v>
      </c>
      <c r="J51" s="21">
        <f t="shared" ca="1" si="9"/>
        <v>1</v>
      </c>
      <c r="K51" s="21">
        <f t="shared" ca="1" si="9"/>
        <v>1</v>
      </c>
      <c r="L51" s="21">
        <f t="shared" ca="1" si="9"/>
        <v>1</v>
      </c>
      <c r="M51" s="21">
        <f t="shared" ca="1" si="9"/>
        <v>1</v>
      </c>
      <c r="N51" s="21">
        <f t="shared" ca="1" si="9"/>
        <v>1</v>
      </c>
      <c r="O51" s="21">
        <f t="shared" ca="1" si="9"/>
        <v>1</v>
      </c>
      <c r="P51" s="21">
        <f t="shared" ca="1" si="9"/>
        <v>1</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SR-SFG-LON</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3">
      <c r="A4" s="8"/>
      <c r="B4" s="8"/>
      <c r="C4" s="16" t="s">
        <v>124</v>
      </c>
      <c r="D4" s="2" t="str">
        <f ca="1">MID(A1,4,3)</f>
        <v>SFG</v>
      </c>
      <c r="E4" s="131" t="str">
        <f ca="1">VLOOKUP(D4,Glossary!$A$4:$B$21,2,FALSE)</f>
        <v>Single fuel gas</v>
      </c>
      <c r="F4" s="132"/>
      <c r="G4" s="133"/>
      <c r="H4" s="8"/>
      <c r="I4" s="8"/>
      <c r="J4" s="8"/>
      <c r="K4" s="8"/>
      <c r="L4" s="8"/>
      <c r="M4" s="8"/>
      <c r="N4" s="8"/>
      <c r="O4" s="8"/>
      <c r="P4" s="8"/>
      <c r="Q4" s="8"/>
    </row>
    <row r="5" spans="1:17" x14ac:dyDescent="0.3">
      <c r="A5" s="8"/>
      <c r="B5" s="8"/>
      <c r="C5" s="16" t="s">
        <v>21</v>
      </c>
      <c r="D5" s="34" t="str">
        <f ca="1">RIGHT(A1,3)</f>
        <v>LON</v>
      </c>
      <c r="E5" s="131" t="str">
        <f ca="1">VLOOKUP(D5,Glossary!$A$4:$B$21,2,FALSE)</f>
        <v>London</v>
      </c>
      <c r="F5" s="132"/>
      <c r="G5" s="133"/>
      <c r="H5" s="8"/>
      <c r="I5" s="8"/>
      <c r="J5" s="8"/>
      <c r="K5" s="8"/>
      <c r="L5" s="8"/>
      <c r="M5" s="8"/>
      <c r="N5" s="8"/>
      <c r="O5" s="8"/>
      <c r="P5" s="8"/>
      <c r="Q5" s="8"/>
    </row>
    <row r="6" spans="1:17" x14ac:dyDescent="0.3">
      <c r="A6" s="8"/>
      <c r="B6" s="8"/>
      <c r="C6" s="16" t="s">
        <v>221</v>
      </c>
      <c r="D6" s="134" t="str">
        <f ca="1">$D$3&amp;"-"&amp;$D$4</f>
        <v>SR-SFG</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94</v>
      </c>
      <c r="F10" s="104"/>
      <c r="G10" s="118">
        <f ca="1">IF(OR(G23=0,G24=0,G25=0,G26=0),"",G27)</f>
        <v>94.085309866399982</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597.46247403913389</v>
      </c>
      <c r="F11" s="104"/>
      <c r="G11" s="118">
        <f ca="1">IFERROR(IF(OR(G41=0,G42=0,G43=0,G44=0,G45=0,G46=0),"",G47),"")</f>
        <v>507.27234978396001</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3.4799999999999998E-2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LON-Nil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94</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8.3978871279474294</v>
      </c>
      <c r="F23" s="8"/>
      <c r="G23" s="21">
        <f t="shared" ref="G23:P25" ca="1" si="2">$E23/$E31*G31</f>
        <v>8.3978871279474294</v>
      </c>
      <c r="H23" s="21">
        <f t="shared" ca="1" si="2"/>
        <v>8.3978871279474294</v>
      </c>
      <c r="I23" s="21">
        <f t="shared" ca="1" si="2"/>
        <v>8.3978871279474294</v>
      </c>
      <c r="J23" s="21">
        <f t="shared" ca="1" si="2"/>
        <v>8.3978871279474294</v>
      </c>
      <c r="K23" s="21">
        <f t="shared" ca="1" si="2"/>
        <v>8.3978871279474294</v>
      </c>
      <c r="L23" s="21">
        <f t="shared" ca="1" si="2"/>
        <v>8.3978871279474294</v>
      </c>
      <c r="M23" s="21">
        <f t="shared" ca="1" si="2"/>
        <v>8.3978871279474294</v>
      </c>
      <c r="N23" s="21">
        <f t="shared" ca="1" si="2"/>
        <v>8.3978871279474294</v>
      </c>
      <c r="O23" s="21">
        <f t="shared" ca="1" si="2"/>
        <v>8.3978871279474294</v>
      </c>
      <c r="P23" s="21">
        <f t="shared" ca="1" si="2"/>
        <v>8.3978871279474294</v>
      </c>
      <c r="Q23" s="8"/>
    </row>
    <row r="24" spans="1:17" x14ac:dyDescent="0.3">
      <c r="A24" s="8"/>
      <c r="B24" s="8"/>
      <c r="C24" s="8" t="s">
        <v>277</v>
      </c>
      <c r="D24" s="8"/>
      <c r="E24" s="21">
        <f ca="1">(E$27-SUM(E$25:E$26))*HLOOKUP(D$6,Inputs!$E$8:$G$11,VLOOKUP(C24,Inputs!$C$9:$D$11,2,FALSE),FALSE)</f>
        <v>43.440922303826824</v>
      </c>
      <c r="F24" s="8"/>
      <c r="G24" s="21">
        <f t="shared" ca="1" si="2"/>
        <v>43.484363226130647</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39</v>
      </c>
      <c r="F25" s="8"/>
      <c r="G25" s="21">
        <f t="shared" ca="1" si="2"/>
        <v>39.039000000000001</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3.1611905682257415</v>
      </c>
      <c r="F26" s="8"/>
      <c r="G26" s="87">
        <f t="shared" ref="G26:P26" ca="1" si="3">SUM(G21:G25)*$E$13</f>
        <v>3.1640595123219164</v>
      </c>
      <c r="H26" s="87">
        <f t="shared" ca="1" si="3"/>
        <v>0.29224647205257054</v>
      </c>
      <c r="I26" s="87">
        <f t="shared" ca="1" si="3"/>
        <v>0.29224647205257054</v>
      </c>
      <c r="J26" s="87">
        <f t="shared" ca="1" si="3"/>
        <v>0.29224647205257054</v>
      </c>
      <c r="K26" s="87">
        <f t="shared" ca="1" si="3"/>
        <v>0.29224647205257054</v>
      </c>
      <c r="L26" s="87">
        <f t="shared" ca="1" si="3"/>
        <v>0.29224647205257054</v>
      </c>
      <c r="M26" s="87">
        <f t="shared" ca="1" si="3"/>
        <v>0.29224647205257054</v>
      </c>
      <c r="N26" s="87">
        <f t="shared" ca="1" si="3"/>
        <v>0.29224647205257054</v>
      </c>
      <c r="O26" s="87">
        <f t="shared" ca="1" si="3"/>
        <v>0.29224647205257054</v>
      </c>
      <c r="P26" s="87">
        <f t="shared" ca="1" si="3"/>
        <v>0.29224647205257054</v>
      </c>
      <c r="Q26" s="8"/>
    </row>
    <row r="27" spans="1:17" x14ac:dyDescent="0.3">
      <c r="A27" s="8"/>
      <c r="B27" s="8"/>
      <c r="C27" s="8" t="s">
        <v>216</v>
      </c>
      <c r="D27" s="8"/>
      <c r="E27" s="21">
        <f ca="1">VLOOKUP(C15,Inputs!$D$20:$G$21,HLOOKUP(D$6,Inputs!$E$17:$J$18,2,FALSE),FALSE)</f>
        <v>94</v>
      </c>
      <c r="F27" s="8"/>
      <c r="G27" s="21">
        <f t="shared" ref="G27:P27" ca="1" si="4">SUM(G21:G26)</f>
        <v>94.085309866399982</v>
      </c>
      <c r="H27" s="21">
        <f t="shared" ca="1" si="4"/>
        <v>8.6901335999999993</v>
      </c>
      <c r="I27" s="21">
        <f t="shared" ca="1" si="4"/>
        <v>8.6901335999999993</v>
      </c>
      <c r="J27" s="21">
        <f t="shared" ca="1" si="4"/>
        <v>8.6901335999999993</v>
      </c>
      <c r="K27" s="21">
        <f t="shared" ca="1" si="4"/>
        <v>8.6901335999999993</v>
      </c>
      <c r="L27" s="21">
        <f t="shared" ca="1" si="4"/>
        <v>8.6901335999999993</v>
      </c>
      <c r="M27" s="21">
        <f t="shared" ca="1" si="4"/>
        <v>8.6901335999999993</v>
      </c>
      <c r="N27" s="21">
        <f t="shared" ca="1" si="4"/>
        <v>8.6901335999999993</v>
      </c>
      <c r="O27" s="21">
        <f t="shared" ca="1" si="4"/>
        <v>8.6901335999999993</v>
      </c>
      <c r="P27" s="21">
        <f t="shared" ca="1" si="4"/>
        <v>8.6901335999999993</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56.331028179143843</v>
      </c>
      <c r="F30" s="22"/>
      <c r="G30" s="21">
        <f ca="1">HLOOKUP(G8,'Wholesale index summary'!$E$3:$P$8,VLOOKUP($D$6,'Wholesale index summary'!$C$6:$D$8,2,FALSE),FALSE)</f>
        <v>38.979055476351576</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1</v>
      </c>
      <c r="F31" s="22"/>
      <c r="G31" s="21">
        <f ca="1">IF($D$4="SFG",HLOOKUP(G$8,Inputs!$E$31:$P$36,6,FALSE),HLOOKUP(G$8,Inputs!$E$31:$P$35,5,FALSE))</f>
        <v>1</v>
      </c>
      <c r="H31" s="21">
        <f ca="1">IF($D$4="SFG",HLOOKUP(H$8,Inputs!$E$31:$P$36,6,FALSE),HLOOKUP(H$8,Inputs!$E$31:$P$35,5,FALSE))</f>
        <v>1</v>
      </c>
      <c r="I31" s="21">
        <f ca="1">IF($D$4="SFG",HLOOKUP(I$8,Inputs!$E$31:$P$36,6,FALSE),HLOOKUP(I$8,Inputs!$E$31:$P$35,5,FALSE))</f>
        <v>1</v>
      </c>
      <c r="J31" s="21">
        <f ca="1">IF($D$4="SFG",HLOOKUP(J$8,Inputs!$E$31:$P$36,6,FALSE),HLOOKUP(J$8,Inputs!$E$31:$P$35,5,FALSE))</f>
        <v>1</v>
      </c>
      <c r="K31" s="21">
        <f ca="1">IF($D$4="SFG",HLOOKUP(K$8,Inputs!$E$31:$P$36,6,FALSE),HLOOKUP(K$8,Inputs!$E$31:$P$35,5,FALSE))</f>
        <v>1</v>
      </c>
      <c r="L31" s="21">
        <f ca="1">IF($D$4="SFG",HLOOKUP(L$8,Inputs!$E$31:$P$36,6,FALSE),HLOOKUP(L$8,Inputs!$E$31:$P$35,5,FALSE))</f>
        <v>1</v>
      </c>
      <c r="M31" s="21">
        <f ca="1">IF($D$4="SFG",HLOOKUP(M$8,Inputs!$E$31:$P$36,6,FALSE),HLOOKUP(M$8,Inputs!$E$31:$P$35,5,FALSE))</f>
        <v>1</v>
      </c>
      <c r="N31" s="21">
        <f ca="1">IF($D$4="SFG",HLOOKUP(N$8,Inputs!$E$31:$P$36,6,FALSE),HLOOKUP(N$8,Inputs!$E$31:$P$35,5,FALSE))</f>
        <v>1</v>
      </c>
      <c r="O31" s="21">
        <f ca="1">IF($D$4="SFG",HLOOKUP(O$8,Inputs!$E$31:$P$36,6,FALSE),HLOOKUP(O$8,Inputs!$E$31:$P$35,5,FALSE))</f>
        <v>1</v>
      </c>
      <c r="P31" s="21">
        <f ca="1">IF($D$4="SFG",HLOOKUP(P$8,Inputs!$E$31:$P$36,6,FALSE),HLOOKUP(P$8,Inputs!$E$31:$P$35,5,FALSE))</f>
        <v>1</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LON-Medium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392</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277.928</v>
      </c>
      <c r="F41" s="8"/>
      <c r="G41" s="21">
        <f t="shared" ref="G41:P41" ca="1" si="5">$E41/$E50*G50</f>
        <v>192.31622927206604</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151.46367403913399</v>
      </c>
      <c r="F42" s="8"/>
      <c r="G42" s="94">
        <f ca="1">VLOOKUP($A$1,'Network costs'!$D:$P,G$9,FALSE)</f>
        <v>149.72527638282608</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18.423999999999999</v>
      </c>
      <c r="F43" s="8"/>
      <c r="G43" s="21">
        <f t="shared" ref="G43:P45" ca="1" si="6">$E43/$E51*G51</f>
        <v>18.423999999999999</v>
      </c>
      <c r="H43" s="21">
        <f t="shared" ca="1" si="6"/>
        <v>18.423999999999999</v>
      </c>
      <c r="I43" s="21">
        <f t="shared" ca="1" si="6"/>
        <v>18.423999999999999</v>
      </c>
      <c r="J43" s="21">
        <f t="shared" ca="1" si="6"/>
        <v>18.423999999999999</v>
      </c>
      <c r="K43" s="21">
        <f t="shared" ca="1" si="6"/>
        <v>18.423999999999999</v>
      </c>
      <c r="L43" s="21">
        <f t="shared" ca="1" si="6"/>
        <v>18.423999999999999</v>
      </c>
      <c r="M43" s="21">
        <f t="shared" ca="1" si="6"/>
        <v>18.423999999999999</v>
      </c>
      <c r="N43" s="21">
        <f t="shared" ca="1" si="6"/>
        <v>18.423999999999999</v>
      </c>
      <c r="O43" s="21">
        <f t="shared" ca="1" si="6"/>
        <v>18.423999999999999</v>
      </c>
      <c r="P43" s="21">
        <f t="shared" ca="1" si="6"/>
        <v>18.423999999999999</v>
      </c>
      <c r="Q43" s="8"/>
    </row>
    <row r="44" spans="1:17" x14ac:dyDescent="0.3">
      <c r="A44" s="8"/>
      <c r="B44" s="8"/>
      <c r="C44" s="8" t="s">
        <v>277</v>
      </c>
      <c r="D44" s="8"/>
      <c r="E44" s="21">
        <f ca="1">E$38*HLOOKUP(D$6,Inputs!$H$8:$J$11,VLOOKUP(C44,Inputs!$C$9:$D$11,2,FALSE),FALSE)</f>
        <v>95.647999999999996</v>
      </c>
      <c r="F44" s="8"/>
      <c r="G44" s="21">
        <f t="shared" ca="1" si="6"/>
        <v>95.743647999999993</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39</v>
      </c>
      <c r="F45" s="8"/>
      <c r="G45" s="21">
        <f t="shared" ca="1" si="6"/>
        <v>39.039000000000001</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14.998799999999999</v>
      </c>
      <c r="F46" s="8"/>
      <c r="G46" s="87">
        <f t="shared" ref="G46:P46" ca="1" si="7">SUM(G43:G45,G41)*$E$13</f>
        <v>12.024196129067896</v>
      </c>
      <c r="H46" s="87">
        <f t="shared" ca="1" si="7"/>
        <v>0.64115519999999993</v>
      </c>
      <c r="I46" s="87">
        <f t="shared" ca="1" si="7"/>
        <v>0.64115519999999993</v>
      </c>
      <c r="J46" s="87">
        <f t="shared" ca="1" si="7"/>
        <v>0.64115519999999993</v>
      </c>
      <c r="K46" s="87">
        <f t="shared" ca="1" si="7"/>
        <v>0.64115519999999993</v>
      </c>
      <c r="L46" s="87">
        <f t="shared" ca="1" si="7"/>
        <v>0.64115519999999993</v>
      </c>
      <c r="M46" s="87">
        <f t="shared" ca="1" si="7"/>
        <v>0.64115519999999993</v>
      </c>
      <c r="N46" s="87">
        <f t="shared" ca="1" si="7"/>
        <v>0.64115519999999993</v>
      </c>
      <c r="O46" s="87">
        <f t="shared" ca="1" si="7"/>
        <v>0.64115519999999993</v>
      </c>
      <c r="P46" s="87">
        <f t="shared" ca="1" si="7"/>
        <v>0.64115519999999993</v>
      </c>
      <c r="Q46" s="8"/>
    </row>
    <row r="47" spans="1:17" x14ac:dyDescent="0.3">
      <c r="A47" s="8"/>
      <c r="B47" s="8"/>
      <c r="C47" s="8" t="s">
        <v>216</v>
      </c>
      <c r="D47" s="8"/>
      <c r="E47" s="21">
        <f ca="1">SUM(E41:E46)</f>
        <v>597.46247403913389</v>
      </c>
      <c r="F47" s="8"/>
      <c r="G47" s="21">
        <f t="shared" ref="G47:P47" ca="1" si="8">SUM(G41:G46)</f>
        <v>507.27234978396001</v>
      </c>
      <c r="H47" s="21">
        <f t="shared" ca="1" si="8"/>
        <v>19.0651552</v>
      </c>
      <c r="I47" s="21">
        <f t="shared" ca="1" si="8"/>
        <v>19.0651552</v>
      </c>
      <c r="J47" s="21">
        <f t="shared" ca="1" si="8"/>
        <v>19.0651552</v>
      </c>
      <c r="K47" s="21">
        <f t="shared" ca="1" si="8"/>
        <v>19.0651552</v>
      </c>
      <c r="L47" s="21">
        <f t="shared" ca="1" si="8"/>
        <v>19.0651552</v>
      </c>
      <c r="M47" s="21">
        <f t="shared" ca="1" si="8"/>
        <v>19.0651552</v>
      </c>
      <c r="N47" s="21">
        <f t="shared" ca="1" si="8"/>
        <v>19.0651552</v>
      </c>
      <c r="O47" s="21">
        <f t="shared" ca="1" si="8"/>
        <v>19.0651552</v>
      </c>
      <c r="P47" s="21">
        <f t="shared" ca="1" si="8"/>
        <v>19.0651552</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56.331028179143843</v>
      </c>
      <c r="F50" s="22"/>
      <c r="G50" s="21">
        <f t="shared" ref="G50:P53" ca="1" si="9">G30</f>
        <v>38.979055476351576</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1</v>
      </c>
      <c r="F51" s="22"/>
      <c r="G51" s="21">
        <f t="shared" ca="1" si="9"/>
        <v>1</v>
      </c>
      <c r="H51" s="21">
        <f t="shared" ca="1" si="9"/>
        <v>1</v>
      </c>
      <c r="I51" s="21">
        <f t="shared" ca="1" si="9"/>
        <v>1</v>
      </c>
      <c r="J51" s="21">
        <f t="shared" ca="1" si="9"/>
        <v>1</v>
      </c>
      <c r="K51" s="21">
        <f t="shared" ca="1" si="9"/>
        <v>1</v>
      </c>
      <c r="L51" s="21">
        <f t="shared" ca="1" si="9"/>
        <v>1</v>
      </c>
      <c r="M51" s="21">
        <f t="shared" ca="1" si="9"/>
        <v>1</v>
      </c>
      <c r="N51" s="21">
        <f t="shared" ca="1" si="9"/>
        <v>1</v>
      </c>
      <c r="O51" s="21">
        <f t="shared" ca="1" si="9"/>
        <v>1</v>
      </c>
      <c r="P51" s="21">
        <f t="shared" ca="1" si="9"/>
        <v>1</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SR-SFG-MNW</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3">
      <c r="A4" s="8"/>
      <c r="B4" s="8"/>
      <c r="C4" s="16" t="s">
        <v>124</v>
      </c>
      <c r="D4" s="2" t="str">
        <f ca="1">MID(A1,4,3)</f>
        <v>SFG</v>
      </c>
      <c r="E4" s="131" t="str">
        <f ca="1">VLOOKUP(D4,Glossary!$A$4:$B$21,2,FALSE)</f>
        <v>Single fuel gas</v>
      </c>
      <c r="F4" s="132"/>
      <c r="G4" s="133"/>
      <c r="H4" s="8"/>
      <c r="I4" s="8"/>
      <c r="J4" s="8"/>
      <c r="K4" s="8"/>
      <c r="L4" s="8"/>
      <c r="M4" s="8"/>
      <c r="N4" s="8"/>
      <c r="O4" s="8"/>
      <c r="P4" s="8"/>
      <c r="Q4" s="8"/>
    </row>
    <row r="5" spans="1:17" x14ac:dyDescent="0.3">
      <c r="A5" s="8"/>
      <c r="B5" s="8"/>
      <c r="C5" s="16" t="s">
        <v>21</v>
      </c>
      <c r="D5" s="34" t="str">
        <f ca="1">RIGHT(A1,3)</f>
        <v>MNW</v>
      </c>
      <c r="E5" s="131" t="str">
        <f ca="1">VLOOKUP(D5,Glossary!$A$4:$B$21,2,FALSE)</f>
        <v>Merseyside and North Wales</v>
      </c>
      <c r="F5" s="132"/>
      <c r="G5" s="133"/>
      <c r="H5" s="8"/>
      <c r="I5" s="8"/>
      <c r="J5" s="8"/>
      <c r="K5" s="8"/>
      <c r="L5" s="8"/>
      <c r="M5" s="8"/>
      <c r="N5" s="8"/>
      <c r="O5" s="8"/>
      <c r="P5" s="8"/>
      <c r="Q5" s="8"/>
    </row>
    <row r="6" spans="1:17" x14ac:dyDescent="0.3">
      <c r="A6" s="8"/>
      <c r="B6" s="8"/>
      <c r="C6" s="16" t="s">
        <v>221</v>
      </c>
      <c r="D6" s="134" t="str">
        <f ca="1">$D$3&amp;"-"&amp;$D$4</f>
        <v>SR-SFG</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94</v>
      </c>
      <c r="F10" s="104"/>
      <c r="G10" s="118">
        <f ca="1">IF(OR(G23=0,G24=0,G25=0,G26=0),"",G27)</f>
        <v>94.085309866399982</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584.98792143822629</v>
      </c>
      <c r="F11" s="104"/>
      <c r="G11" s="118">
        <f ca="1">IFERROR(IF(OR(G41=0,G42=0,G43=0,G44=0,G45=0,G46=0),"",G47),"")</f>
        <v>494.58178561118848</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3.4799999999999998E-2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MNW-Nil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94</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8.3978871279474294</v>
      </c>
      <c r="F23" s="8"/>
      <c r="G23" s="21">
        <f t="shared" ref="G23:P25" ca="1" si="2">$E23/$E31*G31</f>
        <v>8.3978871279474294</v>
      </c>
      <c r="H23" s="21">
        <f t="shared" ca="1" si="2"/>
        <v>8.3978871279474294</v>
      </c>
      <c r="I23" s="21">
        <f t="shared" ca="1" si="2"/>
        <v>8.3978871279474294</v>
      </c>
      <c r="J23" s="21">
        <f t="shared" ca="1" si="2"/>
        <v>8.3978871279474294</v>
      </c>
      <c r="K23" s="21">
        <f t="shared" ca="1" si="2"/>
        <v>8.3978871279474294</v>
      </c>
      <c r="L23" s="21">
        <f t="shared" ca="1" si="2"/>
        <v>8.3978871279474294</v>
      </c>
      <c r="M23" s="21">
        <f t="shared" ca="1" si="2"/>
        <v>8.3978871279474294</v>
      </c>
      <c r="N23" s="21">
        <f t="shared" ca="1" si="2"/>
        <v>8.3978871279474294</v>
      </c>
      <c r="O23" s="21">
        <f t="shared" ca="1" si="2"/>
        <v>8.3978871279474294</v>
      </c>
      <c r="P23" s="21">
        <f t="shared" ca="1" si="2"/>
        <v>8.3978871279474294</v>
      </c>
      <c r="Q23" s="8"/>
    </row>
    <row r="24" spans="1:17" x14ac:dyDescent="0.3">
      <c r="A24" s="8"/>
      <c r="B24" s="8"/>
      <c r="C24" s="8" t="s">
        <v>277</v>
      </c>
      <c r="D24" s="8"/>
      <c r="E24" s="21">
        <f ca="1">(E$27-SUM(E$25:E$26))*HLOOKUP(D$6,Inputs!$E$8:$G$11,VLOOKUP(C24,Inputs!$C$9:$D$11,2,FALSE),FALSE)</f>
        <v>43.440922303826824</v>
      </c>
      <c r="F24" s="8"/>
      <c r="G24" s="21">
        <f t="shared" ca="1" si="2"/>
        <v>43.484363226130647</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39</v>
      </c>
      <c r="F25" s="8"/>
      <c r="G25" s="21">
        <f t="shared" ca="1" si="2"/>
        <v>39.039000000000001</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3.1611905682257415</v>
      </c>
      <c r="F26" s="8"/>
      <c r="G26" s="87">
        <f t="shared" ref="G26:P26" ca="1" si="3">SUM(G21:G25)*$E$13</f>
        <v>3.1640595123219164</v>
      </c>
      <c r="H26" s="87">
        <f t="shared" ca="1" si="3"/>
        <v>0.29224647205257054</v>
      </c>
      <c r="I26" s="87">
        <f t="shared" ca="1" si="3"/>
        <v>0.29224647205257054</v>
      </c>
      <c r="J26" s="87">
        <f t="shared" ca="1" si="3"/>
        <v>0.29224647205257054</v>
      </c>
      <c r="K26" s="87">
        <f t="shared" ca="1" si="3"/>
        <v>0.29224647205257054</v>
      </c>
      <c r="L26" s="87">
        <f t="shared" ca="1" si="3"/>
        <v>0.29224647205257054</v>
      </c>
      <c r="M26" s="87">
        <f t="shared" ca="1" si="3"/>
        <v>0.29224647205257054</v>
      </c>
      <c r="N26" s="87">
        <f t="shared" ca="1" si="3"/>
        <v>0.29224647205257054</v>
      </c>
      <c r="O26" s="87">
        <f t="shared" ca="1" si="3"/>
        <v>0.29224647205257054</v>
      </c>
      <c r="P26" s="87">
        <f t="shared" ca="1" si="3"/>
        <v>0.29224647205257054</v>
      </c>
      <c r="Q26" s="8"/>
    </row>
    <row r="27" spans="1:17" x14ac:dyDescent="0.3">
      <c r="A27" s="8"/>
      <c r="B27" s="8"/>
      <c r="C27" s="8" t="s">
        <v>216</v>
      </c>
      <c r="D27" s="8"/>
      <c r="E27" s="21">
        <f ca="1">VLOOKUP(C15,Inputs!$D$20:$G$21,HLOOKUP(D$6,Inputs!$E$17:$J$18,2,FALSE),FALSE)</f>
        <v>94</v>
      </c>
      <c r="F27" s="8"/>
      <c r="G27" s="21">
        <f t="shared" ref="G27:P27" ca="1" si="4">SUM(G21:G26)</f>
        <v>94.085309866399982</v>
      </c>
      <c r="H27" s="21">
        <f t="shared" ca="1" si="4"/>
        <v>8.6901335999999993</v>
      </c>
      <c r="I27" s="21">
        <f t="shared" ca="1" si="4"/>
        <v>8.6901335999999993</v>
      </c>
      <c r="J27" s="21">
        <f t="shared" ca="1" si="4"/>
        <v>8.6901335999999993</v>
      </c>
      <c r="K27" s="21">
        <f t="shared" ca="1" si="4"/>
        <v>8.6901335999999993</v>
      </c>
      <c r="L27" s="21">
        <f t="shared" ca="1" si="4"/>
        <v>8.6901335999999993</v>
      </c>
      <c r="M27" s="21">
        <f t="shared" ca="1" si="4"/>
        <v>8.6901335999999993</v>
      </c>
      <c r="N27" s="21">
        <f t="shared" ca="1" si="4"/>
        <v>8.6901335999999993</v>
      </c>
      <c r="O27" s="21">
        <f t="shared" ca="1" si="4"/>
        <v>8.6901335999999993</v>
      </c>
      <c r="P27" s="21">
        <f t="shared" ca="1" si="4"/>
        <v>8.6901335999999993</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56.331028179143843</v>
      </c>
      <c r="F30" s="22"/>
      <c r="G30" s="21">
        <f ca="1">HLOOKUP(G8,'Wholesale index summary'!$E$3:$P$8,VLOOKUP($D$6,'Wholesale index summary'!$C$6:$D$8,2,FALSE),FALSE)</f>
        <v>38.979055476351576</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1</v>
      </c>
      <c r="F31" s="22"/>
      <c r="G31" s="21">
        <f ca="1">IF($D$4="SFG",HLOOKUP(G$8,Inputs!$E$31:$P$36,6,FALSE),HLOOKUP(G$8,Inputs!$E$31:$P$35,5,FALSE))</f>
        <v>1</v>
      </c>
      <c r="H31" s="21">
        <f ca="1">IF($D$4="SFG",HLOOKUP(H$8,Inputs!$E$31:$P$36,6,FALSE),HLOOKUP(H$8,Inputs!$E$31:$P$35,5,FALSE))</f>
        <v>1</v>
      </c>
      <c r="I31" s="21">
        <f ca="1">IF($D$4="SFG",HLOOKUP(I$8,Inputs!$E$31:$P$36,6,FALSE),HLOOKUP(I$8,Inputs!$E$31:$P$35,5,FALSE))</f>
        <v>1</v>
      </c>
      <c r="J31" s="21">
        <f ca="1">IF($D$4="SFG",HLOOKUP(J$8,Inputs!$E$31:$P$36,6,FALSE),HLOOKUP(J$8,Inputs!$E$31:$P$35,5,FALSE))</f>
        <v>1</v>
      </c>
      <c r="K31" s="21">
        <f ca="1">IF($D$4="SFG",HLOOKUP(K$8,Inputs!$E$31:$P$36,6,FALSE),HLOOKUP(K$8,Inputs!$E$31:$P$35,5,FALSE))</f>
        <v>1</v>
      </c>
      <c r="L31" s="21">
        <f ca="1">IF($D$4="SFG",HLOOKUP(L$8,Inputs!$E$31:$P$36,6,FALSE),HLOOKUP(L$8,Inputs!$E$31:$P$35,5,FALSE))</f>
        <v>1</v>
      </c>
      <c r="M31" s="21">
        <f ca="1">IF($D$4="SFG",HLOOKUP(M$8,Inputs!$E$31:$P$36,6,FALSE),HLOOKUP(M$8,Inputs!$E$31:$P$35,5,FALSE))</f>
        <v>1</v>
      </c>
      <c r="N31" s="21">
        <f ca="1">IF($D$4="SFG",HLOOKUP(N$8,Inputs!$E$31:$P$36,6,FALSE),HLOOKUP(N$8,Inputs!$E$31:$P$35,5,FALSE))</f>
        <v>1</v>
      </c>
      <c r="O31" s="21">
        <f ca="1">IF($D$4="SFG",HLOOKUP(O$8,Inputs!$E$31:$P$36,6,FALSE),HLOOKUP(O$8,Inputs!$E$31:$P$35,5,FALSE))</f>
        <v>1</v>
      </c>
      <c r="P31" s="21">
        <f ca="1">IF($D$4="SFG",HLOOKUP(P$8,Inputs!$E$31:$P$36,6,FALSE),HLOOKUP(P$8,Inputs!$E$31:$P$35,5,FALSE))</f>
        <v>1</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MNW-Medium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392</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277.928</v>
      </c>
      <c r="F41" s="8"/>
      <c r="G41" s="21">
        <f t="shared" ref="G41:P41" ca="1" si="5">$E41/$E50*G50</f>
        <v>192.31622927206604</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138.98912143822636</v>
      </c>
      <c r="F42" s="8"/>
      <c r="G42" s="94">
        <f ca="1">VLOOKUP($A$1,'Network costs'!$D:$P,G$9,FALSE)</f>
        <v>137.03471221005458</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18.423999999999999</v>
      </c>
      <c r="F43" s="8"/>
      <c r="G43" s="21">
        <f t="shared" ref="G43:P45" ca="1" si="6">$E43/$E51*G51</f>
        <v>18.423999999999999</v>
      </c>
      <c r="H43" s="21">
        <f t="shared" ca="1" si="6"/>
        <v>18.423999999999999</v>
      </c>
      <c r="I43" s="21">
        <f t="shared" ca="1" si="6"/>
        <v>18.423999999999999</v>
      </c>
      <c r="J43" s="21">
        <f t="shared" ca="1" si="6"/>
        <v>18.423999999999999</v>
      </c>
      <c r="K43" s="21">
        <f t="shared" ca="1" si="6"/>
        <v>18.423999999999999</v>
      </c>
      <c r="L43" s="21">
        <f t="shared" ca="1" si="6"/>
        <v>18.423999999999999</v>
      </c>
      <c r="M43" s="21">
        <f t="shared" ca="1" si="6"/>
        <v>18.423999999999999</v>
      </c>
      <c r="N43" s="21">
        <f t="shared" ca="1" si="6"/>
        <v>18.423999999999999</v>
      </c>
      <c r="O43" s="21">
        <f t="shared" ca="1" si="6"/>
        <v>18.423999999999999</v>
      </c>
      <c r="P43" s="21">
        <f t="shared" ca="1" si="6"/>
        <v>18.423999999999999</v>
      </c>
      <c r="Q43" s="8"/>
    </row>
    <row r="44" spans="1:17" x14ac:dyDescent="0.3">
      <c r="A44" s="8"/>
      <c r="B44" s="8"/>
      <c r="C44" s="8" t="s">
        <v>277</v>
      </c>
      <c r="D44" s="8"/>
      <c r="E44" s="21">
        <f ca="1">E$38*HLOOKUP(D$6,Inputs!$H$8:$J$11,VLOOKUP(C44,Inputs!$C$9:$D$11,2,FALSE),FALSE)</f>
        <v>95.647999999999996</v>
      </c>
      <c r="F44" s="8"/>
      <c r="G44" s="21">
        <f t="shared" ca="1" si="6"/>
        <v>95.743647999999993</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39</v>
      </c>
      <c r="F45" s="8"/>
      <c r="G45" s="21">
        <f t="shared" ca="1" si="6"/>
        <v>39.039000000000001</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14.998799999999999</v>
      </c>
      <c r="F46" s="8"/>
      <c r="G46" s="87">
        <f t="shared" ref="G46:P46" ca="1" si="7">SUM(G43:G45,G41)*$E$13</f>
        <v>12.024196129067896</v>
      </c>
      <c r="H46" s="87">
        <f t="shared" ca="1" si="7"/>
        <v>0.64115519999999993</v>
      </c>
      <c r="I46" s="87">
        <f t="shared" ca="1" si="7"/>
        <v>0.64115519999999993</v>
      </c>
      <c r="J46" s="87">
        <f t="shared" ca="1" si="7"/>
        <v>0.64115519999999993</v>
      </c>
      <c r="K46" s="87">
        <f t="shared" ca="1" si="7"/>
        <v>0.64115519999999993</v>
      </c>
      <c r="L46" s="87">
        <f t="shared" ca="1" si="7"/>
        <v>0.64115519999999993</v>
      </c>
      <c r="M46" s="87">
        <f t="shared" ca="1" si="7"/>
        <v>0.64115519999999993</v>
      </c>
      <c r="N46" s="87">
        <f t="shared" ca="1" si="7"/>
        <v>0.64115519999999993</v>
      </c>
      <c r="O46" s="87">
        <f t="shared" ca="1" si="7"/>
        <v>0.64115519999999993</v>
      </c>
      <c r="P46" s="87">
        <f t="shared" ca="1" si="7"/>
        <v>0.64115519999999993</v>
      </c>
      <c r="Q46" s="8"/>
    </row>
    <row r="47" spans="1:17" x14ac:dyDescent="0.3">
      <c r="A47" s="8"/>
      <c r="B47" s="8"/>
      <c r="C47" s="8" t="s">
        <v>216</v>
      </c>
      <c r="D47" s="8"/>
      <c r="E47" s="21">
        <f ca="1">SUM(E41:E46)</f>
        <v>584.98792143822629</v>
      </c>
      <c r="F47" s="8"/>
      <c r="G47" s="21">
        <f t="shared" ref="G47:P47" ca="1" si="8">SUM(G41:G46)</f>
        <v>494.58178561118848</v>
      </c>
      <c r="H47" s="21">
        <f t="shared" ca="1" si="8"/>
        <v>19.0651552</v>
      </c>
      <c r="I47" s="21">
        <f t="shared" ca="1" si="8"/>
        <v>19.0651552</v>
      </c>
      <c r="J47" s="21">
        <f t="shared" ca="1" si="8"/>
        <v>19.0651552</v>
      </c>
      <c r="K47" s="21">
        <f t="shared" ca="1" si="8"/>
        <v>19.0651552</v>
      </c>
      <c r="L47" s="21">
        <f t="shared" ca="1" si="8"/>
        <v>19.0651552</v>
      </c>
      <c r="M47" s="21">
        <f t="shared" ca="1" si="8"/>
        <v>19.0651552</v>
      </c>
      <c r="N47" s="21">
        <f t="shared" ca="1" si="8"/>
        <v>19.0651552</v>
      </c>
      <c r="O47" s="21">
        <f t="shared" ca="1" si="8"/>
        <v>19.0651552</v>
      </c>
      <c r="P47" s="21">
        <f t="shared" ca="1" si="8"/>
        <v>19.0651552</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56.331028179143843</v>
      </c>
      <c r="F50" s="22"/>
      <c r="G50" s="21">
        <f t="shared" ref="G50:P53" ca="1" si="9">G30</f>
        <v>38.979055476351576</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1</v>
      </c>
      <c r="F51" s="22"/>
      <c r="G51" s="21">
        <f t="shared" ca="1" si="9"/>
        <v>1</v>
      </c>
      <c r="H51" s="21">
        <f t="shared" ca="1" si="9"/>
        <v>1</v>
      </c>
      <c r="I51" s="21">
        <f t="shared" ca="1" si="9"/>
        <v>1</v>
      </c>
      <c r="J51" s="21">
        <f t="shared" ca="1" si="9"/>
        <v>1</v>
      </c>
      <c r="K51" s="21">
        <f t="shared" ca="1" si="9"/>
        <v>1</v>
      </c>
      <c r="L51" s="21">
        <f t="shared" ca="1" si="9"/>
        <v>1</v>
      </c>
      <c r="M51" s="21">
        <f t="shared" ca="1" si="9"/>
        <v>1</v>
      </c>
      <c r="N51" s="21">
        <f t="shared" ca="1" si="9"/>
        <v>1</v>
      </c>
      <c r="O51" s="21">
        <f t="shared" ca="1" si="9"/>
        <v>1</v>
      </c>
      <c r="P51" s="21">
        <f t="shared" ca="1" si="9"/>
        <v>1</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SR-SFG-WMI</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3">
      <c r="A4" s="8"/>
      <c r="B4" s="8"/>
      <c r="C4" s="16" t="s">
        <v>124</v>
      </c>
      <c r="D4" s="2" t="str">
        <f ca="1">MID(A1,4,3)</f>
        <v>SFG</v>
      </c>
      <c r="E4" s="131" t="str">
        <f ca="1">VLOOKUP(D4,Glossary!$A$4:$B$21,2,FALSE)</f>
        <v>Single fuel gas</v>
      </c>
      <c r="F4" s="132"/>
      <c r="G4" s="133"/>
      <c r="H4" s="8"/>
      <c r="I4" s="8"/>
      <c r="J4" s="8"/>
      <c r="K4" s="8"/>
      <c r="L4" s="8"/>
      <c r="M4" s="8"/>
      <c r="N4" s="8"/>
      <c r="O4" s="8"/>
      <c r="P4" s="8"/>
      <c r="Q4" s="8"/>
    </row>
    <row r="5" spans="1:17" x14ac:dyDescent="0.3">
      <c r="A5" s="8"/>
      <c r="B5" s="8"/>
      <c r="C5" s="16" t="s">
        <v>21</v>
      </c>
      <c r="D5" s="34" t="str">
        <f ca="1">RIGHT(A1,3)</f>
        <v>WMI</v>
      </c>
      <c r="E5" s="131" t="str">
        <f ca="1">VLOOKUP(D5,Glossary!$A$4:$B$21,2,FALSE)</f>
        <v>West Midlands</v>
      </c>
      <c r="F5" s="132"/>
      <c r="G5" s="133"/>
      <c r="H5" s="8"/>
      <c r="I5" s="8"/>
      <c r="J5" s="8"/>
      <c r="K5" s="8"/>
      <c r="L5" s="8"/>
      <c r="M5" s="8"/>
      <c r="N5" s="8"/>
      <c r="O5" s="8"/>
      <c r="P5" s="8"/>
      <c r="Q5" s="8"/>
    </row>
    <row r="6" spans="1:17" x14ac:dyDescent="0.3">
      <c r="A6" s="8"/>
      <c r="B6" s="8"/>
      <c r="C6" s="16" t="s">
        <v>221</v>
      </c>
      <c r="D6" s="134" t="str">
        <f ca="1">$D$3&amp;"-"&amp;$D$4</f>
        <v>SR-SFG</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94</v>
      </c>
      <c r="F10" s="104"/>
      <c r="G10" s="118">
        <f ca="1">IF(OR(G23=0,G24=0,G25=0,G26=0),"",G27)</f>
        <v>94.085309866399982</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582.84672331617355</v>
      </c>
      <c r="F11" s="104"/>
      <c r="G11" s="118">
        <f ca="1">IFERROR(IF(OR(G41=0,G42=0,G43=0,G44=0,G45=0,G46=0),"",G47),"")</f>
        <v>495.91765145800917</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3.4799999999999998E-2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WMI-Nil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94</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8.3978871279474294</v>
      </c>
      <c r="F23" s="8"/>
      <c r="G23" s="21">
        <f t="shared" ref="G23:P25" ca="1" si="2">$E23/$E31*G31</f>
        <v>8.3978871279474294</v>
      </c>
      <c r="H23" s="21">
        <f t="shared" ca="1" si="2"/>
        <v>8.3978871279474294</v>
      </c>
      <c r="I23" s="21">
        <f t="shared" ca="1" si="2"/>
        <v>8.3978871279474294</v>
      </c>
      <c r="J23" s="21">
        <f t="shared" ca="1" si="2"/>
        <v>8.3978871279474294</v>
      </c>
      <c r="K23" s="21">
        <f t="shared" ca="1" si="2"/>
        <v>8.3978871279474294</v>
      </c>
      <c r="L23" s="21">
        <f t="shared" ca="1" si="2"/>
        <v>8.3978871279474294</v>
      </c>
      <c r="M23" s="21">
        <f t="shared" ca="1" si="2"/>
        <v>8.3978871279474294</v>
      </c>
      <c r="N23" s="21">
        <f t="shared" ca="1" si="2"/>
        <v>8.3978871279474294</v>
      </c>
      <c r="O23" s="21">
        <f t="shared" ca="1" si="2"/>
        <v>8.3978871279474294</v>
      </c>
      <c r="P23" s="21">
        <f t="shared" ca="1" si="2"/>
        <v>8.3978871279474294</v>
      </c>
      <c r="Q23" s="8"/>
    </row>
    <row r="24" spans="1:17" x14ac:dyDescent="0.3">
      <c r="A24" s="8"/>
      <c r="B24" s="8"/>
      <c r="C24" s="8" t="s">
        <v>277</v>
      </c>
      <c r="D24" s="8"/>
      <c r="E24" s="21">
        <f ca="1">(E$27-SUM(E$25:E$26))*HLOOKUP(D$6,Inputs!$E$8:$G$11,VLOOKUP(C24,Inputs!$C$9:$D$11,2,FALSE),FALSE)</f>
        <v>43.440922303826824</v>
      </c>
      <c r="F24" s="8"/>
      <c r="G24" s="21">
        <f t="shared" ca="1" si="2"/>
        <v>43.484363226130647</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39</v>
      </c>
      <c r="F25" s="8"/>
      <c r="G25" s="21">
        <f t="shared" ca="1" si="2"/>
        <v>39.039000000000001</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3.1611905682257415</v>
      </c>
      <c r="F26" s="8"/>
      <c r="G26" s="87">
        <f t="shared" ref="G26:P26" ca="1" si="3">SUM(G21:G25)*$E$13</f>
        <v>3.1640595123219164</v>
      </c>
      <c r="H26" s="87">
        <f t="shared" ca="1" si="3"/>
        <v>0.29224647205257054</v>
      </c>
      <c r="I26" s="87">
        <f t="shared" ca="1" si="3"/>
        <v>0.29224647205257054</v>
      </c>
      <c r="J26" s="87">
        <f t="shared" ca="1" si="3"/>
        <v>0.29224647205257054</v>
      </c>
      <c r="K26" s="87">
        <f t="shared" ca="1" si="3"/>
        <v>0.29224647205257054</v>
      </c>
      <c r="L26" s="87">
        <f t="shared" ca="1" si="3"/>
        <v>0.29224647205257054</v>
      </c>
      <c r="M26" s="87">
        <f t="shared" ca="1" si="3"/>
        <v>0.29224647205257054</v>
      </c>
      <c r="N26" s="87">
        <f t="shared" ca="1" si="3"/>
        <v>0.29224647205257054</v>
      </c>
      <c r="O26" s="87">
        <f t="shared" ca="1" si="3"/>
        <v>0.29224647205257054</v>
      </c>
      <c r="P26" s="87">
        <f t="shared" ca="1" si="3"/>
        <v>0.29224647205257054</v>
      </c>
      <c r="Q26" s="8"/>
    </row>
    <row r="27" spans="1:17" x14ac:dyDescent="0.3">
      <c r="A27" s="8"/>
      <c r="B27" s="8"/>
      <c r="C27" s="8" t="s">
        <v>216</v>
      </c>
      <c r="D27" s="8"/>
      <c r="E27" s="21">
        <f ca="1">VLOOKUP(C15,Inputs!$D$20:$G$21,HLOOKUP(D$6,Inputs!$E$17:$J$18,2,FALSE),FALSE)</f>
        <v>94</v>
      </c>
      <c r="F27" s="8"/>
      <c r="G27" s="21">
        <f t="shared" ref="G27:P27" ca="1" si="4">SUM(G21:G26)</f>
        <v>94.085309866399982</v>
      </c>
      <c r="H27" s="21">
        <f t="shared" ca="1" si="4"/>
        <v>8.6901335999999993</v>
      </c>
      <c r="I27" s="21">
        <f t="shared" ca="1" si="4"/>
        <v>8.6901335999999993</v>
      </c>
      <c r="J27" s="21">
        <f t="shared" ca="1" si="4"/>
        <v>8.6901335999999993</v>
      </c>
      <c r="K27" s="21">
        <f t="shared" ca="1" si="4"/>
        <v>8.6901335999999993</v>
      </c>
      <c r="L27" s="21">
        <f t="shared" ca="1" si="4"/>
        <v>8.6901335999999993</v>
      </c>
      <c r="M27" s="21">
        <f t="shared" ca="1" si="4"/>
        <v>8.6901335999999993</v>
      </c>
      <c r="N27" s="21">
        <f t="shared" ca="1" si="4"/>
        <v>8.6901335999999993</v>
      </c>
      <c r="O27" s="21">
        <f t="shared" ca="1" si="4"/>
        <v>8.6901335999999993</v>
      </c>
      <c r="P27" s="21">
        <f t="shared" ca="1" si="4"/>
        <v>8.6901335999999993</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56.331028179143843</v>
      </c>
      <c r="F30" s="22"/>
      <c r="G30" s="21">
        <f ca="1">HLOOKUP(G8,'Wholesale index summary'!$E$3:$P$8,VLOOKUP($D$6,'Wholesale index summary'!$C$6:$D$8,2,FALSE),FALSE)</f>
        <v>38.979055476351576</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1</v>
      </c>
      <c r="F31" s="22"/>
      <c r="G31" s="21">
        <f ca="1">IF($D$4="SFG",HLOOKUP(G$8,Inputs!$E$31:$P$36,6,FALSE),HLOOKUP(G$8,Inputs!$E$31:$P$35,5,FALSE))</f>
        <v>1</v>
      </c>
      <c r="H31" s="21">
        <f ca="1">IF($D$4="SFG",HLOOKUP(H$8,Inputs!$E$31:$P$36,6,FALSE),HLOOKUP(H$8,Inputs!$E$31:$P$35,5,FALSE))</f>
        <v>1</v>
      </c>
      <c r="I31" s="21">
        <f ca="1">IF($D$4="SFG",HLOOKUP(I$8,Inputs!$E$31:$P$36,6,FALSE),HLOOKUP(I$8,Inputs!$E$31:$P$35,5,FALSE))</f>
        <v>1</v>
      </c>
      <c r="J31" s="21">
        <f ca="1">IF($D$4="SFG",HLOOKUP(J$8,Inputs!$E$31:$P$36,6,FALSE),HLOOKUP(J$8,Inputs!$E$31:$P$35,5,FALSE))</f>
        <v>1</v>
      </c>
      <c r="K31" s="21">
        <f ca="1">IF($D$4="SFG",HLOOKUP(K$8,Inputs!$E$31:$P$36,6,FALSE),HLOOKUP(K$8,Inputs!$E$31:$P$35,5,FALSE))</f>
        <v>1</v>
      </c>
      <c r="L31" s="21">
        <f ca="1">IF($D$4="SFG",HLOOKUP(L$8,Inputs!$E$31:$P$36,6,FALSE),HLOOKUP(L$8,Inputs!$E$31:$P$35,5,FALSE))</f>
        <v>1</v>
      </c>
      <c r="M31" s="21">
        <f ca="1">IF($D$4="SFG",HLOOKUP(M$8,Inputs!$E$31:$P$36,6,FALSE),HLOOKUP(M$8,Inputs!$E$31:$P$35,5,FALSE))</f>
        <v>1</v>
      </c>
      <c r="N31" s="21">
        <f ca="1">IF($D$4="SFG",HLOOKUP(N$8,Inputs!$E$31:$P$36,6,FALSE),HLOOKUP(N$8,Inputs!$E$31:$P$35,5,FALSE))</f>
        <v>1</v>
      </c>
      <c r="O31" s="21">
        <f ca="1">IF($D$4="SFG",HLOOKUP(O$8,Inputs!$E$31:$P$36,6,FALSE),HLOOKUP(O$8,Inputs!$E$31:$P$35,5,FALSE))</f>
        <v>1</v>
      </c>
      <c r="P31" s="21">
        <f ca="1">IF($D$4="SFG",HLOOKUP(P$8,Inputs!$E$31:$P$36,6,FALSE),HLOOKUP(P$8,Inputs!$E$31:$P$35,5,FALSE))</f>
        <v>1</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WMI-Medium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392</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277.928</v>
      </c>
      <c r="F41" s="8"/>
      <c r="G41" s="21">
        <f t="shared" ref="G41:P41" ca="1" si="5">$E41/$E50*G50</f>
        <v>192.31622927206604</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136.84792331617362</v>
      </c>
      <c r="F42" s="8"/>
      <c r="G42" s="94">
        <f ca="1">VLOOKUP($A$1,'Network costs'!$D:$P,G$9,FALSE)</f>
        <v>138.3705780568753</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18.423999999999999</v>
      </c>
      <c r="F43" s="8"/>
      <c r="G43" s="21">
        <f t="shared" ref="G43:P45" ca="1" si="6">$E43/$E51*G51</f>
        <v>18.423999999999999</v>
      </c>
      <c r="H43" s="21">
        <f t="shared" ca="1" si="6"/>
        <v>18.423999999999999</v>
      </c>
      <c r="I43" s="21">
        <f t="shared" ca="1" si="6"/>
        <v>18.423999999999999</v>
      </c>
      <c r="J43" s="21">
        <f t="shared" ca="1" si="6"/>
        <v>18.423999999999999</v>
      </c>
      <c r="K43" s="21">
        <f t="shared" ca="1" si="6"/>
        <v>18.423999999999999</v>
      </c>
      <c r="L43" s="21">
        <f t="shared" ca="1" si="6"/>
        <v>18.423999999999999</v>
      </c>
      <c r="M43" s="21">
        <f t="shared" ca="1" si="6"/>
        <v>18.423999999999999</v>
      </c>
      <c r="N43" s="21">
        <f t="shared" ca="1" si="6"/>
        <v>18.423999999999999</v>
      </c>
      <c r="O43" s="21">
        <f t="shared" ca="1" si="6"/>
        <v>18.423999999999999</v>
      </c>
      <c r="P43" s="21">
        <f t="shared" ca="1" si="6"/>
        <v>18.423999999999999</v>
      </c>
      <c r="Q43" s="8"/>
    </row>
    <row r="44" spans="1:17" x14ac:dyDescent="0.3">
      <c r="A44" s="8"/>
      <c r="B44" s="8"/>
      <c r="C44" s="8" t="s">
        <v>277</v>
      </c>
      <c r="D44" s="8"/>
      <c r="E44" s="21">
        <f ca="1">E$38*HLOOKUP(D$6,Inputs!$H$8:$J$11,VLOOKUP(C44,Inputs!$C$9:$D$11,2,FALSE),FALSE)</f>
        <v>95.647999999999996</v>
      </c>
      <c r="F44" s="8"/>
      <c r="G44" s="21">
        <f t="shared" ca="1" si="6"/>
        <v>95.743647999999993</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39</v>
      </c>
      <c r="F45" s="8"/>
      <c r="G45" s="21">
        <f t="shared" ca="1" si="6"/>
        <v>39.039000000000001</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14.998799999999999</v>
      </c>
      <c r="F46" s="8"/>
      <c r="G46" s="87">
        <f t="shared" ref="G46:P46" ca="1" si="7">SUM(G43:G45,G41)*$E$13</f>
        <v>12.024196129067896</v>
      </c>
      <c r="H46" s="87">
        <f t="shared" ca="1" si="7"/>
        <v>0.64115519999999993</v>
      </c>
      <c r="I46" s="87">
        <f t="shared" ca="1" si="7"/>
        <v>0.64115519999999993</v>
      </c>
      <c r="J46" s="87">
        <f t="shared" ca="1" si="7"/>
        <v>0.64115519999999993</v>
      </c>
      <c r="K46" s="87">
        <f t="shared" ca="1" si="7"/>
        <v>0.64115519999999993</v>
      </c>
      <c r="L46" s="87">
        <f t="shared" ca="1" si="7"/>
        <v>0.64115519999999993</v>
      </c>
      <c r="M46" s="87">
        <f t="shared" ca="1" si="7"/>
        <v>0.64115519999999993</v>
      </c>
      <c r="N46" s="87">
        <f t="shared" ca="1" si="7"/>
        <v>0.64115519999999993</v>
      </c>
      <c r="O46" s="87">
        <f t="shared" ca="1" si="7"/>
        <v>0.64115519999999993</v>
      </c>
      <c r="P46" s="87">
        <f t="shared" ca="1" si="7"/>
        <v>0.64115519999999993</v>
      </c>
      <c r="Q46" s="8"/>
    </row>
    <row r="47" spans="1:17" x14ac:dyDescent="0.3">
      <c r="A47" s="8"/>
      <c r="B47" s="8"/>
      <c r="C47" s="8" t="s">
        <v>216</v>
      </c>
      <c r="D47" s="8"/>
      <c r="E47" s="21">
        <f ca="1">SUM(E41:E46)</f>
        <v>582.84672331617355</v>
      </c>
      <c r="F47" s="8"/>
      <c r="G47" s="21">
        <f t="shared" ref="G47:P47" ca="1" si="8">SUM(G41:G46)</f>
        <v>495.91765145800917</v>
      </c>
      <c r="H47" s="21">
        <f t="shared" ca="1" si="8"/>
        <v>19.0651552</v>
      </c>
      <c r="I47" s="21">
        <f t="shared" ca="1" si="8"/>
        <v>19.0651552</v>
      </c>
      <c r="J47" s="21">
        <f t="shared" ca="1" si="8"/>
        <v>19.0651552</v>
      </c>
      <c r="K47" s="21">
        <f t="shared" ca="1" si="8"/>
        <v>19.0651552</v>
      </c>
      <c r="L47" s="21">
        <f t="shared" ca="1" si="8"/>
        <v>19.0651552</v>
      </c>
      <c r="M47" s="21">
        <f t="shared" ca="1" si="8"/>
        <v>19.0651552</v>
      </c>
      <c r="N47" s="21">
        <f t="shared" ca="1" si="8"/>
        <v>19.0651552</v>
      </c>
      <c r="O47" s="21">
        <f t="shared" ca="1" si="8"/>
        <v>19.0651552</v>
      </c>
      <c r="P47" s="21">
        <f t="shared" ca="1" si="8"/>
        <v>19.0651552</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56.331028179143843</v>
      </c>
      <c r="F50" s="22"/>
      <c r="G50" s="21">
        <f t="shared" ref="G50:P53" ca="1" si="9">G30</f>
        <v>38.979055476351576</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1</v>
      </c>
      <c r="F51" s="22"/>
      <c r="G51" s="21">
        <f t="shared" ca="1" si="9"/>
        <v>1</v>
      </c>
      <c r="H51" s="21">
        <f t="shared" ca="1" si="9"/>
        <v>1</v>
      </c>
      <c r="I51" s="21">
        <f t="shared" ca="1" si="9"/>
        <v>1</v>
      </c>
      <c r="J51" s="21">
        <f t="shared" ca="1" si="9"/>
        <v>1</v>
      </c>
      <c r="K51" s="21">
        <f t="shared" ca="1" si="9"/>
        <v>1</v>
      </c>
      <c r="L51" s="21">
        <f t="shared" ca="1" si="9"/>
        <v>1</v>
      </c>
      <c r="M51" s="21">
        <f t="shared" ca="1" si="9"/>
        <v>1</v>
      </c>
      <c r="N51" s="21">
        <f t="shared" ca="1" si="9"/>
        <v>1</v>
      </c>
      <c r="O51" s="21">
        <f t="shared" ca="1" si="9"/>
        <v>1</v>
      </c>
      <c r="P51" s="21">
        <f t="shared" ca="1" si="9"/>
        <v>1</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SR-SFG-NEA</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3">
      <c r="A4" s="8"/>
      <c r="B4" s="8"/>
      <c r="C4" s="16" t="s">
        <v>124</v>
      </c>
      <c r="D4" s="2" t="str">
        <f ca="1">MID(A1,4,3)</f>
        <v>SFG</v>
      </c>
      <c r="E4" s="131" t="str">
        <f ca="1">VLOOKUP(D4,Glossary!$A$4:$B$21,2,FALSE)</f>
        <v>Single fuel gas</v>
      </c>
      <c r="F4" s="132"/>
      <c r="G4" s="133"/>
      <c r="H4" s="8"/>
      <c r="I4" s="8"/>
      <c r="J4" s="8"/>
      <c r="K4" s="8"/>
      <c r="L4" s="8"/>
      <c r="M4" s="8"/>
      <c r="N4" s="8"/>
      <c r="O4" s="8"/>
      <c r="P4" s="8"/>
      <c r="Q4" s="8"/>
    </row>
    <row r="5" spans="1:17" x14ac:dyDescent="0.3">
      <c r="A5" s="8"/>
      <c r="B5" s="8"/>
      <c r="C5" s="16" t="s">
        <v>21</v>
      </c>
      <c r="D5" s="34" t="str">
        <f ca="1">RIGHT(A1,3)</f>
        <v>NEA</v>
      </c>
      <c r="E5" s="131" t="str">
        <f ca="1">VLOOKUP(D5,Glossary!$A$4:$B$21,2,FALSE)</f>
        <v>North East</v>
      </c>
      <c r="F5" s="132"/>
      <c r="G5" s="133"/>
      <c r="H5" s="8"/>
      <c r="I5" s="8"/>
      <c r="J5" s="8"/>
      <c r="K5" s="8"/>
      <c r="L5" s="8"/>
      <c r="M5" s="8"/>
      <c r="N5" s="8"/>
      <c r="O5" s="8"/>
      <c r="P5" s="8"/>
      <c r="Q5" s="8"/>
    </row>
    <row r="6" spans="1:17" x14ac:dyDescent="0.3">
      <c r="A6" s="8"/>
      <c r="B6" s="8"/>
      <c r="C6" s="16" t="s">
        <v>221</v>
      </c>
      <c r="D6" s="134" t="str">
        <f ca="1">$D$3&amp;"-"&amp;$D$4</f>
        <v>SR-SFG</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94</v>
      </c>
      <c r="F10" s="104"/>
      <c r="G10" s="118">
        <f ca="1">IF(OR(G23=0,G24=0,G25=0,G26=0),"",G27)</f>
        <v>94.085309866399982</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584.83498767077936</v>
      </c>
      <c r="F11" s="104"/>
      <c r="G11" s="118">
        <f ca="1">IFERROR(IF(OR(G41=0,G42=0,G43=0,G44=0,G45=0,G46=0),"",G47),"")</f>
        <v>501.04406673928696</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3.4799999999999998E-2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NEA-Nil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94</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8.3978871279474294</v>
      </c>
      <c r="F23" s="8"/>
      <c r="G23" s="21">
        <f t="shared" ref="G23:P25" ca="1" si="2">$E23/$E31*G31</f>
        <v>8.3978871279474294</v>
      </c>
      <c r="H23" s="21">
        <f t="shared" ca="1" si="2"/>
        <v>8.3978871279474294</v>
      </c>
      <c r="I23" s="21">
        <f t="shared" ca="1" si="2"/>
        <v>8.3978871279474294</v>
      </c>
      <c r="J23" s="21">
        <f t="shared" ca="1" si="2"/>
        <v>8.3978871279474294</v>
      </c>
      <c r="K23" s="21">
        <f t="shared" ca="1" si="2"/>
        <v>8.3978871279474294</v>
      </c>
      <c r="L23" s="21">
        <f t="shared" ca="1" si="2"/>
        <v>8.3978871279474294</v>
      </c>
      <c r="M23" s="21">
        <f t="shared" ca="1" si="2"/>
        <v>8.3978871279474294</v>
      </c>
      <c r="N23" s="21">
        <f t="shared" ca="1" si="2"/>
        <v>8.3978871279474294</v>
      </c>
      <c r="O23" s="21">
        <f t="shared" ca="1" si="2"/>
        <v>8.3978871279474294</v>
      </c>
      <c r="P23" s="21">
        <f t="shared" ca="1" si="2"/>
        <v>8.3978871279474294</v>
      </c>
      <c r="Q23" s="8"/>
    </row>
    <row r="24" spans="1:17" x14ac:dyDescent="0.3">
      <c r="A24" s="8"/>
      <c r="B24" s="8"/>
      <c r="C24" s="8" t="s">
        <v>277</v>
      </c>
      <c r="D24" s="8"/>
      <c r="E24" s="21">
        <f ca="1">(E$27-SUM(E$25:E$26))*HLOOKUP(D$6,Inputs!$E$8:$G$11,VLOOKUP(C24,Inputs!$C$9:$D$11,2,FALSE),FALSE)</f>
        <v>43.440922303826824</v>
      </c>
      <c r="F24" s="8"/>
      <c r="G24" s="21">
        <f t="shared" ca="1" si="2"/>
        <v>43.484363226130647</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39</v>
      </c>
      <c r="F25" s="8"/>
      <c r="G25" s="21">
        <f t="shared" ca="1" si="2"/>
        <v>39.039000000000001</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3.1611905682257415</v>
      </c>
      <c r="F26" s="8"/>
      <c r="G26" s="87">
        <f t="shared" ref="G26:P26" ca="1" si="3">SUM(G21:G25)*$E$13</f>
        <v>3.1640595123219164</v>
      </c>
      <c r="H26" s="87">
        <f t="shared" ca="1" si="3"/>
        <v>0.29224647205257054</v>
      </c>
      <c r="I26" s="87">
        <f t="shared" ca="1" si="3"/>
        <v>0.29224647205257054</v>
      </c>
      <c r="J26" s="87">
        <f t="shared" ca="1" si="3"/>
        <v>0.29224647205257054</v>
      </c>
      <c r="K26" s="87">
        <f t="shared" ca="1" si="3"/>
        <v>0.29224647205257054</v>
      </c>
      <c r="L26" s="87">
        <f t="shared" ca="1" si="3"/>
        <v>0.29224647205257054</v>
      </c>
      <c r="M26" s="87">
        <f t="shared" ca="1" si="3"/>
        <v>0.29224647205257054</v>
      </c>
      <c r="N26" s="87">
        <f t="shared" ca="1" si="3"/>
        <v>0.29224647205257054</v>
      </c>
      <c r="O26" s="87">
        <f t="shared" ca="1" si="3"/>
        <v>0.29224647205257054</v>
      </c>
      <c r="P26" s="87">
        <f t="shared" ca="1" si="3"/>
        <v>0.29224647205257054</v>
      </c>
      <c r="Q26" s="8"/>
    </row>
    <row r="27" spans="1:17" x14ac:dyDescent="0.3">
      <c r="A27" s="8"/>
      <c r="B27" s="8"/>
      <c r="C27" s="8" t="s">
        <v>216</v>
      </c>
      <c r="D27" s="8"/>
      <c r="E27" s="21">
        <f ca="1">VLOOKUP(C15,Inputs!$D$20:$G$21,HLOOKUP(D$6,Inputs!$E$17:$J$18,2,FALSE),FALSE)</f>
        <v>94</v>
      </c>
      <c r="F27" s="8"/>
      <c r="G27" s="21">
        <f t="shared" ref="G27:P27" ca="1" si="4">SUM(G21:G26)</f>
        <v>94.085309866399982</v>
      </c>
      <c r="H27" s="21">
        <f t="shared" ca="1" si="4"/>
        <v>8.6901335999999993</v>
      </c>
      <c r="I27" s="21">
        <f t="shared" ca="1" si="4"/>
        <v>8.6901335999999993</v>
      </c>
      <c r="J27" s="21">
        <f t="shared" ca="1" si="4"/>
        <v>8.6901335999999993</v>
      </c>
      <c r="K27" s="21">
        <f t="shared" ca="1" si="4"/>
        <v>8.6901335999999993</v>
      </c>
      <c r="L27" s="21">
        <f t="shared" ca="1" si="4"/>
        <v>8.6901335999999993</v>
      </c>
      <c r="M27" s="21">
        <f t="shared" ca="1" si="4"/>
        <v>8.6901335999999993</v>
      </c>
      <c r="N27" s="21">
        <f t="shared" ca="1" si="4"/>
        <v>8.6901335999999993</v>
      </c>
      <c r="O27" s="21">
        <f t="shared" ca="1" si="4"/>
        <v>8.6901335999999993</v>
      </c>
      <c r="P27" s="21">
        <f t="shared" ca="1" si="4"/>
        <v>8.6901335999999993</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56.331028179143843</v>
      </c>
      <c r="F30" s="22"/>
      <c r="G30" s="21">
        <f ca="1">HLOOKUP(G8,'Wholesale index summary'!$E$3:$P$8,VLOOKUP($D$6,'Wholesale index summary'!$C$6:$D$8,2,FALSE),FALSE)</f>
        <v>38.979055476351576</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1</v>
      </c>
      <c r="F31" s="22"/>
      <c r="G31" s="21">
        <f ca="1">IF($D$4="SFG",HLOOKUP(G$8,Inputs!$E$31:$P$36,6,FALSE),HLOOKUP(G$8,Inputs!$E$31:$P$35,5,FALSE))</f>
        <v>1</v>
      </c>
      <c r="H31" s="21">
        <f ca="1">IF($D$4="SFG",HLOOKUP(H$8,Inputs!$E$31:$P$36,6,FALSE),HLOOKUP(H$8,Inputs!$E$31:$P$35,5,FALSE))</f>
        <v>1</v>
      </c>
      <c r="I31" s="21">
        <f ca="1">IF($D$4="SFG",HLOOKUP(I$8,Inputs!$E$31:$P$36,6,FALSE),HLOOKUP(I$8,Inputs!$E$31:$P$35,5,FALSE))</f>
        <v>1</v>
      </c>
      <c r="J31" s="21">
        <f ca="1">IF($D$4="SFG",HLOOKUP(J$8,Inputs!$E$31:$P$36,6,FALSE),HLOOKUP(J$8,Inputs!$E$31:$P$35,5,FALSE))</f>
        <v>1</v>
      </c>
      <c r="K31" s="21">
        <f ca="1">IF($D$4="SFG",HLOOKUP(K$8,Inputs!$E$31:$P$36,6,FALSE),HLOOKUP(K$8,Inputs!$E$31:$P$35,5,FALSE))</f>
        <v>1</v>
      </c>
      <c r="L31" s="21">
        <f ca="1">IF($D$4="SFG",HLOOKUP(L$8,Inputs!$E$31:$P$36,6,FALSE),HLOOKUP(L$8,Inputs!$E$31:$P$35,5,FALSE))</f>
        <v>1</v>
      </c>
      <c r="M31" s="21">
        <f ca="1">IF($D$4="SFG",HLOOKUP(M$8,Inputs!$E$31:$P$36,6,FALSE),HLOOKUP(M$8,Inputs!$E$31:$P$35,5,FALSE))</f>
        <v>1</v>
      </c>
      <c r="N31" s="21">
        <f ca="1">IF($D$4="SFG",HLOOKUP(N$8,Inputs!$E$31:$P$36,6,FALSE),HLOOKUP(N$8,Inputs!$E$31:$P$35,5,FALSE))</f>
        <v>1</v>
      </c>
      <c r="O31" s="21">
        <f ca="1">IF($D$4="SFG",HLOOKUP(O$8,Inputs!$E$31:$P$36,6,FALSE),HLOOKUP(O$8,Inputs!$E$31:$P$35,5,FALSE))</f>
        <v>1</v>
      </c>
      <c r="P31" s="21">
        <f ca="1">IF($D$4="SFG",HLOOKUP(P$8,Inputs!$E$31:$P$36,6,FALSE),HLOOKUP(P$8,Inputs!$E$31:$P$35,5,FALSE))</f>
        <v>1</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NEA-Medium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392</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277.928</v>
      </c>
      <c r="F41" s="8"/>
      <c r="G41" s="21">
        <f t="shared" ref="G41:P41" ca="1" si="5">$E41/$E50*G50</f>
        <v>192.31622927206604</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138.8361876707794</v>
      </c>
      <c r="F42" s="8"/>
      <c r="G42" s="94">
        <f ca="1">VLOOKUP($A$1,'Network costs'!$D:$P,G$9,FALSE)</f>
        <v>143.49699333815306</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18.423999999999999</v>
      </c>
      <c r="F43" s="8"/>
      <c r="G43" s="21">
        <f t="shared" ref="G43:P45" ca="1" si="6">$E43/$E51*G51</f>
        <v>18.423999999999999</v>
      </c>
      <c r="H43" s="21">
        <f t="shared" ca="1" si="6"/>
        <v>18.423999999999999</v>
      </c>
      <c r="I43" s="21">
        <f t="shared" ca="1" si="6"/>
        <v>18.423999999999999</v>
      </c>
      <c r="J43" s="21">
        <f t="shared" ca="1" si="6"/>
        <v>18.423999999999999</v>
      </c>
      <c r="K43" s="21">
        <f t="shared" ca="1" si="6"/>
        <v>18.423999999999999</v>
      </c>
      <c r="L43" s="21">
        <f t="shared" ca="1" si="6"/>
        <v>18.423999999999999</v>
      </c>
      <c r="M43" s="21">
        <f t="shared" ca="1" si="6"/>
        <v>18.423999999999999</v>
      </c>
      <c r="N43" s="21">
        <f t="shared" ca="1" si="6"/>
        <v>18.423999999999999</v>
      </c>
      <c r="O43" s="21">
        <f t="shared" ca="1" si="6"/>
        <v>18.423999999999999</v>
      </c>
      <c r="P43" s="21">
        <f t="shared" ca="1" si="6"/>
        <v>18.423999999999999</v>
      </c>
      <c r="Q43" s="8"/>
    </row>
    <row r="44" spans="1:17" x14ac:dyDescent="0.3">
      <c r="A44" s="8"/>
      <c r="B44" s="8"/>
      <c r="C44" s="8" t="s">
        <v>277</v>
      </c>
      <c r="D44" s="8"/>
      <c r="E44" s="21">
        <f ca="1">E$38*HLOOKUP(D$6,Inputs!$H$8:$J$11,VLOOKUP(C44,Inputs!$C$9:$D$11,2,FALSE),FALSE)</f>
        <v>95.647999999999996</v>
      </c>
      <c r="F44" s="8"/>
      <c r="G44" s="21">
        <f t="shared" ca="1" si="6"/>
        <v>95.743647999999993</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39</v>
      </c>
      <c r="F45" s="8"/>
      <c r="G45" s="21">
        <f t="shared" ca="1" si="6"/>
        <v>39.039000000000001</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14.998799999999999</v>
      </c>
      <c r="F46" s="8"/>
      <c r="G46" s="87">
        <f t="shared" ref="G46:P46" ca="1" si="7">SUM(G43:G45,G41)*$E$13</f>
        <v>12.024196129067896</v>
      </c>
      <c r="H46" s="87">
        <f t="shared" ca="1" si="7"/>
        <v>0.64115519999999993</v>
      </c>
      <c r="I46" s="87">
        <f t="shared" ca="1" si="7"/>
        <v>0.64115519999999993</v>
      </c>
      <c r="J46" s="87">
        <f t="shared" ca="1" si="7"/>
        <v>0.64115519999999993</v>
      </c>
      <c r="K46" s="87">
        <f t="shared" ca="1" si="7"/>
        <v>0.64115519999999993</v>
      </c>
      <c r="L46" s="87">
        <f t="shared" ca="1" si="7"/>
        <v>0.64115519999999993</v>
      </c>
      <c r="M46" s="87">
        <f t="shared" ca="1" si="7"/>
        <v>0.64115519999999993</v>
      </c>
      <c r="N46" s="87">
        <f t="shared" ca="1" si="7"/>
        <v>0.64115519999999993</v>
      </c>
      <c r="O46" s="87">
        <f t="shared" ca="1" si="7"/>
        <v>0.64115519999999993</v>
      </c>
      <c r="P46" s="87">
        <f t="shared" ca="1" si="7"/>
        <v>0.64115519999999993</v>
      </c>
      <c r="Q46" s="8"/>
    </row>
    <row r="47" spans="1:17" x14ac:dyDescent="0.3">
      <c r="A47" s="8"/>
      <c r="B47" s="8"/>
      <c r="C47" s="8" t="s">
        <v>216</v>
      </c>
      <c r="D47" s="8"/>
      <c r="E47" s="21">
        <f ca="1">SUM(E41:E46)</f>
        <v>584.83498767077936</v>
      </c>
      <c r="F47" s="8"/>
      <c r="G47" s="21">
        <f t="shared" ref="G47:P47" ca="1" si="8">SUM(G41:G46)</f>
        <v>501.04406673928696</v>
      </c>
      <c r="H47" s="21">
        <f t="shared" ca="1" si="8"/>
        <v>19.0651552</v>
      </c>
      <c r="I47" s="21">
        <f t="shared" ca="1" si="8"/>
        <v>19.0651552</v>
      </c>
      <c r="J47" s="21">
        <f t="shared" ca="1" si="8"/>
        <v>19.0651552</v>
      </c>
      <c r="K47" s="21">
        <f t="shared" ca="1" si="8"/>
        <v>19.0651552</v>
      </c>
      <c r="L47" s="21">
        <f t="shared" ca="1" si="8"/>
        <v>19.0651552</v>
      </c>
      <c r="M47" s="21">
        <f t="shared" ca="1" si="8"/>
        <v>19.0651552</v>
      </c>
      <c r="N47" s="21">
        <f t="shared" ca="1" si="8"/>
        <v>19.0651552</v>
      </c>
      <c r="O47" s="21">
        <f t="shared" ca="1" si="8"/>
        <v>19.0651552</v>
      </c>
      <c r="P47" s="21">
        <f t="shared" ca="1" si="8"/>
        <v>19.0651552</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56.331028179143843</v>
      </c>
      <c r="F50" s="22"/>
      <c r="G50" s="21">
        <f t="shared" ref="G50:P53" ca="1" si="9">G30</f>
        <v>38.979055476351576</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1</v>
      </c>
      <c r="F51" s="22"/>
      <c r="G51" s="21">
        <f t="shared" ca="1" si="9"/>
        <v>1</v>
      </c>
      <c r="H51" s="21">
        <f t="shared" ca="1" si="9"/>
        <v>1</v>
      </c>
      <c r="I51" s="21">
        <f t="shared" ca="1" si="9"/>
        <v>1</v>
      </c>
      <c r="J51" s="21">
        <f t="shared" ca="1" si="9"/>
        <v>1</v>
      </c>
      <c r="K51" s="21">
        <f t="shared" ca="1" si="9"/>
        <v>1</v>
      </c>
      <c r="L51" s="21">
        <f t="shared" ca="1" si="9"/>
        <v>1</v>
      </c>
      <c r="M51" s="21">
        <f t="shared" ca="1" si="9"/>
        <v>1</v>
      </c>
      <c r="N51" s="21">
        <f t="shared" ca="1" si="9"/>
        <v>1</v>
      </c>
      <c r="O51" s="21">
        <f t="shared" ca="1" si="9"/>
        <v>1</v>
      </c>
      <c r="P51" s="21">
        <f t="shared" ca="1" si="9"/>
        <v>1</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SR-SFG-NSC</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3">
      <c r="A4" s="8"/>
      <c r="B4" s="8"/>
      <c r="C4" s="16" t="s">
        <v>124</v>
      </c>
      <c r="D4" s="2" t="str">
        <f ca="1">MID(A1,4,3)</f>
        <v>SFG</v>
      </c>
      <c r="E4" s="131" t="str">
        <f ca="1">VLOOKUP(D4,Glossary!$A$4:$B$21,2,FALSE)</f>
        <v>Single fuel gas</v>
      </c>
      <c r="F4" s="132"/>
      <c r="G4" s="133"/>
      <c r="H4" s="8"/>
      <c r="I4" s="8"/>
      <c r="J4" s="8"/>
      <c r="K4" s="8"/>
      <c r="L4" s="8"/>
      <c r="M4" s="8"/>
      <c r="N4" s="8"/>
      <c r="O4" s="8"/>
      <c r="P4" s="8"/>
      <c r="Q4" s="8"/>
    </row>
    <row r="5" spans="1:17" x14ac:dyDescent="0.3">
      <c r="A5" s="8"/>
      <c r="B5" s="8"/>
      <c r="C5" s="16" t="s">
        <v>21</v>
      </c>
      <c r="D5" s="34" t="str">
        <f ca="1">RIGHT(A1,3)</f>
        <v>NSC</v>
      </c>
      <c r="E5" s="131" t="str">
        <f ca="1">VLOOKUP(D5,Glossary!$A$4:$B$21,2,FALSE)</f>
        <v>North Scotland</v>
      </c>
      <c r="F5" s="132"/>
      <c r="G5" s="133"/>
      <c r="H5" s="8"/>
      <c r="I5" s="8"/>
      <c r="J5" s="8"/>
      <c r="K5" s="8"/>
      <c r="L5" s="8"/>
      <c r="M5" s="8"/>
      <c r="N5" s="8"/>
      <c r="O5" s="8"/>
      <c r="P5" s="8"/>
      <c r="Q5" s="8"/>
    </row>
    <row r="6" spans="1:17" x14ac:dyDescent="0.3">
      <c r="A6" s="8"/>
      <c r="B6" s="8"/>
      <c r="C6" s="16" t="s">
        <v>221</v>
      </c>
      <c r="D6" s="134" t="str">
        <f ca="1">$D$3&amp;"-"&amp;$D$4</f>
        <v>SR-SFG</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94</v>
      </c>
      <c r="F10" s="104"/>
      <c r="G10" s="118">
        <f ca="1">IF(OR(G23=0,G24=0,G25=0,G26=0),"",G27)</f>
        <v>94.085309866399982</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568.02767672327559</v>
      </c>
      <c r="F11" s="104"/>
      <c r="G11" s="118">
        <f ca="1">IFERROR(IF(OR(G41=0,G42=0,G43=0,G44=0,G45=0,G46=0),"",G47),"")</f>
        <v>485.78318998967791</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3.4799999999999998E-2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NSC-Nil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94</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8.3978871279474294</v>
      </c>
      <c r="F23" s="8"/>
      <c r="G23" s="21">
        <f t="shared" ref="G23:P25" ca="1" si="2">$E23/$E31*G31</f>
        <v>8.3978871279474294</v>
      </c>
      <c r="H23" s="21">
        <f t="shared" ca="1" si="2"/>
        <v>8.3978871279474294</v>
      </c>
      <c r="I23" s="21">
        <f t="shared" ca="1" si="2"/>
        <v>8.3978871279474294</v>
      </c>
      <c r="J23" s="21">
        <f t="shared" ca="1" si="2"/>
        <v>8.3978871279474294</v>
      </c>
      <c r="K23" s="21">
        <f t="shared" ca="1" si="2"/>
        <v>8.3978871279474294</v>
      </c>
      <c r="L23" s="21">
        <f t="shared" ca="1" si="2"/>
        <v>8.3978871279474294</v>
      </c>
      <c r="M23" s="21">
        <f t="shared" ca="1" si="2"/>
        <v>8.3978871279474294</v>
      </c>
      <c r="N23" s="21">
        <f t="shared" ca="1" si="2"/>
        <v>8.3978871279474294</v>
      </c>
      <c r="O23" s="21">
        <f t="shared" ca="1" si="2"/>
        <v>8.3978871279474294</v>
      </c>
      <c r="P23" s="21">
        <f t="shared" ca="1" si="2"/>
        <v>8.3978871279474294</v>
      </c>
      <c r="Q23" s="8"/>
    </row>
    <row r="24" spans="1:17" x14ac:dyDescent="0.3">
      <c r="A24" s="8"/>
      <c r="B24" s="8"/>
      <c r="C24" s="8" t="s">
        <v>277</v>
      </c>
      <c r="D24" s="8"/>
      <c r="E24" s="21">
        <f ca="1">(E$27-SUM(E$25:E$26))*HLOOKUP(D$6,Inputs!$E$8:$G$11,VLOOKUP(C24,Inputs!$C$9:$D$11,2,FALSE),FALSE)</f>
        <v>43.440922303826824</v>
      </c>
      <c r="F24" s="8"/>
      <c r="G24" s="21">
        <f t="shared" ca="1" si="2"/>
        <v>43.484363226130647</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39</v>
      </c>
      <c r="F25" s="8"/>
      <c r="G25" s="21">
        <f t="shared" ca="1" si="2"/>
        <v>39.039000000000001</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3.1611905682257415</v>
      </c>
      <c r="F26" s="8"/>
      <c r="G26" s="87">
        <f t="shared" ref="G26:P26" ca="1" si="3">SUM(G21:G25)*$E$13</f>
        <v>3.1640595123219164</v>
      </c>
      <c r="H26" s="87">
        <f t="shared" ca="1" si="3"/>
        <v>0.29224647205257054</v>
      </c>
      <c r="I26" s="87">
        <f t="shared" ca="1" si="3"/>
        <v>0.29224647205257054</v>
      </c>
      <c r="J26" s="87">
        <f t="shared" ca="1" si="3"/>
        <v>0.29224647205257054</v>
      </c>
      <c r="K26" s="87">
        <f t="shared" ca="1" si="3"/>
        <v>0.29224647205257054</v>
      </c>
      <c r="L26" s="87">
        <f t="shared" ca="1" si="3"/>
        <v>0.29224647205257054</v>
      </c>
      <c r="M26" s="87">
        <f t="shared" ca="1" si="3"/>
        <v>0.29224647205257054</v>
      </c>
      <c r="N26" s="87">
        <f t="shared" ca="1" si="3"/>
        <v>0.29224647205257054</v>
      </c>
      <c r="O26" s="87">
        <f t="shared" ca="1" si="3"/>
        <v>0.29224647205257054</v>
      </c>
      <c r="P26" s="87">
        <f t="shared" ca="1" si="3"/>
        <v>0.29224647205257054</v>
      </c>
      <c r="Q26" s="8"/>
    </row>
    <row r="27" spans="1:17" x14ac:dyDescent="0.3">
      <c r="A27" s="8"/>
      <c r="B27" s="8"/>
      <c r="C27" s="8" t="s">
        <v>216</v>
      </c>
      <c r="D27" s="8"/>
      <c r="E27" s="21">
        <f ca="1">VLOOKUP(C15,Inputs!$D$20:$G$21,HLOOKUP(D$6,Inputs!$E$17:$J$18,2,FALSE),FALSE)</f>
        <v>94</v>
      </c>
      <c r="F27" s="8"/>
      <c r="G27" s="21">
        <f t="shared" ref="G27:P27" ca="1" si="4">SUM(G21:G26)</f>
        <v>94.085309866399982</v>
      </c>
      <c r="H27" s="21">
        <f t="shared" ca="1" si="4"/>
        <v>8.6901335999999993</v>
      </c>
      <c r="I27" s="21">
        <f t="shared" ca="1" si="4"/>
        <v>8.6901335999999993</v>
      </c>
      <c r="J27" s="21">
        <f t="shared" ca="1" si="4"/>
        <v>8.6901335999999993</v>
      </c>
      <c r="K27" s="21">
        <f t="shared" ca="1" si="4"/>
        <v>8.6901335999999993</v>
      </c>
      <c r="L27" s="21">
        <f t="shared" ca="1" si="4"/>
        <v>8.6901335999999993</v>
      </c>
      <c r="M27" s="21">
        <f t="shared" ca="1" si="4"/>
        <v>8.6901335999999993</v>
      </c>
      <c r="N27" s="21">
        <f t="shared" ca="1" si="4"/>
        <v>8.6901335999999993</v>
      </c>
      <c r="O27" s="21">
        <f t="shared" ca="1" si="4"/>
        <v>8.6901335999999993</v>
      </c>
      <c r="P27" s="21">
        <f t="shared" ca="1" si="4"/>
        <v>8.6901335999999993</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56.331028179143843</v>
      </c>
      <c r="F30" s="22"/>
      <c r="G30" s="21">
        <f ca="1">HLOOKUP(G8,'Wholesale index summary'!$E$3:$P$8,VLOOKUP($D$6,'Wholesale index summary'!$C$6:$D$8,2,FALSE),FALSE)</f>
        <v>38.979055476351576</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1</v>
      </c>
      <c r="F31" s="22"/>
      <c r="G31" s="21">
        <f ca="1">IF($D$4="SFG",HLOOKUP(G$8,Inputs!$E$31:$P$36,6,FALSE),HLOOKUP(G$8,Inputs!$E$31:$P$35,5,FALSE))</f>
        <v>1</v>
      </c>
      <c r="H31" s="21">
        <f ca="1">IF($D$4="SFG",HLOOKUP(H$8,Inputs!$E$31:$P$36,6,FALSE),HLOOKUP(H$8,Inputs!$E$31:$P$35,5,FALSE))</f>
        <v>1</v>
      </c>
      <c r="I31" s="21">
        <f ca="1">IF($D$4="SFG",HLOOKUP(I$8,Inputs!$E$31:$P$36,6,FALSE),HLOOKUP(I$8,Inputs!$E$31:$P$35,5,FALSE))</f>
        <v>1</v>
      </c>
      <c r="J31" s="21">
        <f ca="1">IF($D$4="SFG",HLOOKUP(J$8,Inputs!$E$31:$P$36,6,FALSE),HLOOKUP(J$8,Inputs!$E$31:$P$35,5,FALSE))</f>
        <v>1</v>
      </c>
      <c r="K31" s="21">
        <f ca="1">IF($D$4="SFG",HLOOKUP(K$8,Inputs!$E$31:$P$36,6,FALSE),HLOOKUP(K$8,Inputs!$E$31:$P$35,5,FALSE))</f>
        <v>1</v>
      </c>
      <c r="L31" s="21">
        <f ca="1">IF($D$4="SFG",HLOOKUP(L$8,Inputs!$E$31:$P$36,6,FALSE),HLOOKUP(L$8,Inputs!$E$31:$P$35,5,FALSE))</f>
        <v>1</v>
      </c>
      <c r="M31" s="21">
        <f ca="1">IF($D$4="SFG",HLOOKUP(M$8,Inputs!$E$31:$P$36,6,FALSE),HLOOKUP(M$8,Inputs!$E$31:$P$35,5,FALSE))</f>
        <v>1</v>
      </c>
      <c r="N31" s="21">
        <f ca="1">IF($D$4="SFG",HLOOKUP(N$8,Inputs!$E$31:$P$36,6,FALSE),HLOOKUP(N$8,Inputs!$E$31:$P$35,5,FALSE))</f>
        <v>1</v>
      </c>
      <c r="O31" s="21">
        <f ca="1">IF($D$4="SFG",HLOOKUP(O$8,Inputs!$E$31:$P$36,6,FALSE),HLOOKUP(O$8,Inputs!$E$31:$P$35,5,FALSE))</f>
        <v>1</v>
      </c>
      <c r="P31" s="21">
        <f ca="1">IF($D$4="SFG",HLOOKUP(P$8,Inputs!$E$31:$P$36,6,FALSE),HLOOKUP(P$8,Inputs!$E$31:$P$35,5,FALSE))</f>
        <v>1</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NSC-Medium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392</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277.928</v>
      </c>
      <c r="F41" s="8"/>
      <c r="G41" s="21">
        <f t="shared" ref="G41:P41" ca="1" si="5">$E41/$E50*G50</f>
        <v>192.31622927206604</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122.0288767232756</v>
      </c>
      <c r="F42" s="8"/>
      <c r="G42" s="94">
        <f ca="1">VLOOKUP($A$1,'Network costs'!$D:$P,G$9,FALSE)</f>
        <v>128.23611658854401</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18.423999999999999</v>
      </c>
      <c r="F43" s="8"/>
      <c r="G43" s="21">
        <f t="shared" ref="G43:P45" ca="1" si="6">$E43/$E51*G51</f>
        <v>18.423999999999999</v>
      </c>
      <c r="H43" s="21">
        <f t="shared" ca="1" si="6"/>
        <v>18.423999999999999</v>
      </c>
      <c r="I43" s="21">
        <f t="shared" ca="1" si="6"/>
        <v>18.423999999999999</v>
      </c>
      <c r="J43" s="21">
        <f t="shared" ca="1" si="6"/>
        <v>18.423999999999999</v>
      </c>
      <c r="K43" s="21">
        <f t="shared" ca="1" si="6"/>
        <v>18.423999999999999</v>
      </c>
      <c r="L43" s="21">
        <f t="shared" ca="1" si="6"/>
        <v>18.423999999999999</v>
      </c>
      <c r="M43" s="21">
        <f t="shared" ca="1" si="6"/>
        <v>18.423999999999999</v>
      </c>
      <c r="N43" s="21">
        <f t="shared" ca="1" si="6"/>
        <v>18.423999999999999</v>
      </c>
      <c r="O43" s="21">
        <f t="shared" ca="1" si="6"/>
        <v>18.423999999999999</v>
      </c>
      <c r="P43" s="21">
        <f t="shared" ca="1" si="6"/>
        <v>18.423999999999999</v>
      </c>
      <c r="Q43" s="8"/>
    </row>
    <row r="44" spans="1:17" x14ac:dyDescent="0.3">
      <c r="A44" s="8"/>
      <c r="B44" s="8"/>
      <c r="C44" s="8" t="s">
        <v>277</v>
      </c>
      <c r="D44" s="8"/>
      <c r="E44" s="21">
        <f ca="1">E$38*HLOOKUP(D$6,Inputs!$H$8:$J$11,VLOOKUP(C44,Inputs!$C$9:$D$11,2,FALSE),FALSE)</f>
        <v>95.647999999999996</v>
      </c>
      <c r="F44" s="8"/>
      <c r="G44" s="21">
        <f t="shared" ca="1" si="6"/>
        <v>95.743647999999993</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39</v>
      </c>
      <c r="F45" s="8"/>
      <c r="G45" s="21">
        <f t="shared" ca="1" si="6"/>
        <v>39.039000000000001</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14.998799999999999</v>
      </c>
      <c r="F46" s="8"/>
      <c r="G46" s="87">
        <f t="shared" ref="G46:P46" ca="1" si="7">SUM(G43:G45,G41)*$E$13</f>
        <v>12.024196129067896</v>
      </c>
      <c r="H46" s="87">
        <f t="shared" ca="1" si="7"/>
        <v>0.64115519999999993</v>
      </c>
      <c r="I46" s="87">
        <f t="shared" ca="1" si="7"/>
        <v>0.64115519999999993</v>
      </c>
      <c r="J46" s="87">
        <f t="shared" ca="1" si="7"/>
        <v>0.64115519999999993</v>
      </c>
      <c r="K46" s="87">
        <f t="shared" ca="1" si="7"/>
        <v>0.64115519999999993</v>
      </c>
      <c r="L46" s="87">
        <f t="shared" ca="1" si="7"/>
        <v>0.64115519999999993</v>
      </c>
      <c r="M46" s="87">
        <f t="shared" ca="1" si="7"/>
        <v>0.64115519999999993</v>
      </c>
      <c r="N46" s="87">
        <f t="shared" ca="1" si="7"/>
        <v>0.64115519999999993</v>
      </c>
      <c r="O46" s="87">
        <f t="shared" ca="1" si="7"/>
        <v>0.64115519999999993</v>
      </c>
      <c r="P46" s="87">
        <f t="shared" ca="1" si="7"/>
        <v>0.64115519999999993</v>
      </c>
      <c r="Q46" s="8"/>
    </row>
    <row r="47" spans="1:17" x14ac:dyDescent="0.3">
      <c r="A47" s="8"/>
      <c r="B47" s="8"/>
      <c r="C47" s="8" t="s">
        <v>216</v>
      </c>
      <c r="D47" s="8"/>
      <c r="E47" s="21">
        <f ca="1">SUM(E41:E46)</f>
        <v>568.02767672327559</v>
      </c>
      <c r="F47" s="8"/>
      <c r="G47" s="21">
        <f t="shared" ref="G47:P47" ca="1" si="8">SUM(G41:G46)</f>
        <v>485.78318998967791</v>
      </c>
      <c r="H47" s="21">
        <f t="shared" ca="1" si="8"/>
        <v>19.0651552</v>
      </c>
      <c r="I47" s="21">
        <f t="shared" ca="1" si="8"/>
        <v>19.0651552</v>
      </c>
      <c r="J47" s="21">
        <f t="shared" ca="1" si="8"/>
        <v>19.0651552</v>
      </c>
      <c r="K47" s="21">
        <f t="shared" ca="1" si="8"/>
        <v>19.0651552</v>
      </c>
      <c r="L47" s="21">
        <f t="shared" ca="1" si="8"/>
        <v>19.0651552</v>
      </c>
      <c r="M47" s="21">
        <f t="shared" ca="1" si="8"/>
        <v>19.0651552</v>
      </c>
      <c r="N47" s="21">
        <f t="shared" ca="1" si="8"/>
        <v>19.0651552</v>
      </c>
      <c r="O47" s="21">
        <f t="shared" ca="1" si="8"/>
        <v>19.0651552</v>
      </c>
      <c r="P47" s="21">
        <f t="shared" ca="1" si="8"/>
        <v>19.0651552</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56.331028179143843</v>
      </c>
      <c r="F50" s="22"/>
      <c r="G50" s="21">
        <f t="shared" ref="G50:P53" ca="1" si="9">G30</f>
        <v>38.979055476351576</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1</v>
      </c>
      <c r="F51" s="22"/>
      <c r="G51" s="21">
        <f t="shared" ca="1" si="9"/>
        <v>1</v>
      </c>
      <c r="H51" s="21">
        <f t="shared" ca="1" si="9"/>
        <v>1</v>
      </c>
      <c r="I51" s="21">
        <f t="shared" ca="1" si="9"/>
        <v>1</v>
      </c>
      <c r="J51" s="21">
        <f t="shared" ca="1" si="9"/>
        <v>1</v>
      </c>
      <c r="K51" s="21">
        <f t="shared" ca="1" si="9"/>
        <v>1</v>
      </c>
      <c r="L51" s="21">
        <f t="shared" ca="1" si="9"/>
        <v>1</v>
      </c>
      <c r="M51" s="21">
        <f t="shared" ca="1" si="9"/>
        <v>1</v>
      </c>
      <c r="N51" s="21">
        <f t="shared" ca="1" si="9"/>
        <v>1</v>
      </c>
      <c r="O51" s="21">
        <f t="shared" ca="1" si="9"/>
        <v>1</v>
      </c>
      <c r="P51" s="21">
        <f t="shared" ca="1" si="9"/>
        <v>1</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SR-SFG-NOW</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3">
      <c r="A4" s="8"/>
      <c r="B4" s="8"/>
      <c r="C4" s="16" t="s">
        <v>124</v>
      </c>
      <c r="D4" s="2" t="str">
        <f ca="1">MID(A1,4,3)</f>
        <v>SFG</v>
      </c>
      <c r="E4" s="131" t="str">
        <f ca="1">VLOOKUP(D4,Glossary!$A$4:$B$21,2,FALSE)</f>
        <v>Single fuel gas</v>
      </c>
      <c r="F4" s="132"/>
      <c r="G4" s="133"/>
      <c r="H4" s="8"/>
      <c r="I4" s="8"/>
      <c r="J4" s="8"/>
      <c r="K4" s="8"/>
      <c r="L4" s="8"/>
      <c r="M4" s="8"/>
      <c r="N4" s="8"/>
      <c r="O4" s="8"/>
      <c r="P4" s="8"/>
      <c r="Q4" s="8"/>
    </row>
    <row r="5" spans="1:17" x14ac:dyDescent="0.3">
      <c r="A5" s="8"/>
      <c r="B5" s="8"/>
      <c r="C5" s="16" t="s">
        <v>21</v>
      </c>
      <c r="D5" s="34" t="str">
        <f ca="1">RIGHT(A1,3)</f>
        <v>NOW</v>
      </c>
      <c r="E5" s="131" t="str">
        <f ca="1">VLOOKUP(D5,Glossary!$A$4:$B$21,2,FALSE)</f>
        <v>North West</v>
      </c>
      <c r="F5" s="132"/>
      <c r="G5" s="133"/>
      <c r="H5" s="8"/>
      <c r="I5" s="8"/>
      <c r="J5" s="8"/>
      <c r="K5" s="8"/>
      <c r="L5" s="8"/>
      <c r="M5" s="8"/>
      <c r="N5" s="8"/>
      <c r="O5" s="8"/>
      <c r="P5" s="8"/>
      <c r="Q5" s="8"/>
    </row>
    <row r="6" spans="1:17" x14ac:dyDescent="0.3">
      <c r="A6" s="8"/>
      <c r="B6" s="8"/>
      <c r="C6" s="16" t="s">
        <v>221</v>
      </c>
      <c r="D6" s="134" t="str">
        <f ca="1">$D$3&amp;"-"&amp;$D$4</f>
        <v>SR-SFG</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94</v>
      </c>
      <c r="F10" s="104"/>
      <c r="G10" s="118">
        <f ca="1">IF(OR(G23=0,G24=0,G25=0,G26=0),"",G27)</f>
        <v>94.085309866399982</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586.65057433689594</v>
      </c>
      <c r="F11" s="104"/>
      <c r="G11" s="118">
        <f ca="1">IFERROR(IF(OR(G41=0,G42=0,G43=0,G44=0,G45=0,G46=0),"",G47),"")</f>
        <v>495.26903800768554</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3.4799999999999998E-2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NOW-Nil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94</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8.3978871279474294</v>
      </c>
      <c r="F23" s="8"/>
      <c r="G23" s="21">
        <f t="shared" ref="G23:P25" ca="1" si="2">$E23/$E31*G31</f>
        <v>8.3978871279474294</v>
      </c>
      <c r="H23" s="21">
        <f t="shared" ca="1" si="2"/>
        <v>8.3978871279474294</v>
      </c>
      <c r="I23" s="21">
        <f t="shared" ca="1" si="2"/>
        <v>8.3978871279474294</v>
      </c>
      <c r="J23" s="21">
        <f t="shared" ca="1" si="2"/>
        <v>8.3978871279474294</v>
      </c>
      <c r="K23" s="21">
        <f t="shared" ca="1" si="2"/>
        <v>8.3978871279474294</v>
      </c>
      <c r="L23" s="21">
        <f t="shared" ca="1" si="2"/>
        <v>8.3978871279474294</v>
      </c>
      <c r="M23" s="21">
        <f t="shared" ca="1" si="2"/>
        <v>8.3978871279474294</v>
      </c>
      <c r="N23" s="21">
        <f t="shared" ca="1" si="2"/>
        <v>8.3978871279474294</v>
      </c>
      <c r="O23" s="21">
        <f t="shared" ca="1" si="2"/>
        <v>8.3978871279474294</v>
      </c>
      <c r="P23" s="21">
        <f t="shared" ca="1" si="2"/>
        <v>8.3978871279474294</v>
      </c>
      <c r="Q23" s="8"/>
    </row>
    <row r="24" spans="1:17" x14ac:dyDescent="0.3">
      <c r="A24" s="8"/>
      <c r="B24" s="8"/>
      <c r="C24" s="8" t="s">
        <v>277</v>
      </c>
      <c r="D24" s="8"/>
      <c r="E24" s="21">
        <f ca="1">(E$27-SUM(E$25:E$26))*HLOOKUP(D$6,Inputs!$E$8:$G$11,VLOOKUP(C24,Inputs!$C$9:$D$11,2,FALSE),FALSE)</f>
        <v>43.440922303826824</v>
      </c>
      <c r="F24" s="8"/>
      <c r="G24" s="21">
        <f t="shared" ca="1" si="2"/>
        <v>43.484363226130647</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39</v>
      </c>
      <c r="F25" s="8"/>
      <c r="G25" s="21">
        <f t="shared" ca="1" si="2"/>
        <v>39.039000000000001</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3.1611905682257415</v>
      </c>
      <c r="F26" s="8"/>
      <c r="G26" s="87">
        <f t="shared" ref="G26:P26" ca="1" si="3">SUM(G21:G25)*$E$13</f>
        <v>3.1640595123219164</v>
      </c>
      <c r="H26" s="87">
        <f t="shared" ca="1" si="3"/>
        <v>0.29224647205257054</v>
      </c>
      <c r="I26" s="87">
        <f t="shared" ca="1" si="3"/>
        <v>0.29224647205257054</v>
      </c>
      <c r="J26" s="87">
        <f t="shared" ca="1" si="3"/>
        <v>0.29224647205257054</v>
      </c>
      <c r="K26" s="87">
        <f t="shared" ca="1" si="3"/>
        <v>0.29224647205257054</v>
      </c>
      <c r="L26" s="87">
        <f t="shared" ca="1" si="3"/>
        <v>0.29224647205257054</v>
      </c>
      <c r="M26" s="87">
        <f t="shared" ca="1" si="3"/>
        <v>0.29224647205257054</v>
      </c>
      <c r="N26" s="87">
        <f t="shared" ca="1" si="3"/>
        <v>0.29224647205257054</v>
      </c>
      <c r="O26" s="87">
        <f t="shared" ca="1" si="3"/>
        <v>0.29224647205257054</v>
      </c>
      <c r="P26" s="87">
        <f t="shared" ca="1" si="3"/>
        <v>0.29224647205257054</v>
      </c>
      <c r="Q26" s="8"/>
    </row>
    <row r="27" spans="1:17" x14ac:dyDescent="0.3">
      <c r="A27" s="8"/>
      <c r="B27" s="8"/>
      <c r="C27" s="8" t="s">
        <v>216</v>
      </c>
      <c r="D27" s="8"/>
      <c r="E27" s="21">
        <f ca="1">VLOOKUP(C15,Inputs!$D$20:$G$21,HLOOKUP(D$6,Inputs!$E$17:$J$18,2,FALSE),FALSE)</f>
        <v>94</v>
      </c>
      <c r="F27" s="8"/>
      <c r="G27" s="21">
        <f t="shared" ref="G27:P27" ca="1" si="4">SUM(G21:G26)</f>
        <v>94.085309866399982</v>
      </c>
      <c r="H27" s="21">
        <f t="shared" ca="1" si="4"/>
        <v>8.6901335999999993</v>
      </c>
      <c r="I27" s="21">
        <f t="shared" ca="1" si="4"/>
        <v>8.6901335999999993</v>
      </c>
      <c r="J27" s="21">
        <f t="shared" ca="1" si="4"/>
        <v>8.6901335999999993</v>
      </c>
      <c r="K27" s="21">
        <f t="shared" ca="1" si="4"/>
        <v>8.6901335999999993</v>
      </c>
      <c r="L27" s="21">
        <f t="shared" ca="1" si="4"/>
        <v>8.6901335999999993</v>
      </c>
      <c r="M27" s="21">
        <f t="shared" ca="1" si="4"/>
        <v>8.6901335999999993</v>
      </c>
      <c r="N27" s="21">
        <f t="shared" ca="1" si="4"/>
        <v>8.6901335999999993</v>
      </c>
      <c r="O27" s="21">
        <f t="shared" ca="1" si="4"/>
        <v>8.6901335999999993</v>
      </c>
      <c r="P27" s="21">
        <f t="shared" ca="1" si="4"/>
        <v>8.6901335999999993</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56.331028179143843</v>
      </c>
      <c r="F30" s="22"/>
      <c r="G30" s="21">
        <f ca="1">HLOOKUP(G8,'Wholesale index summary'!$E$3:$P$8,VLOOKUP($D$6,'Wholesale index summary'!$C$6:$D$8,2,FALSE),FALSE)</f>
        <v>38.979055476351576</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1</v>
      </c>
      <c r="F31" s="22"/>
      <c r="G31" s="21">
        <f ca="1">IF($D$4="SFG",HLOOKUP(G$8,Inputs!$E$31:$P$36,6,FALSE),HLOOKUP(G$8,Inputs!$E$31:$P$35,5,FALSE))</f>
        <v>1</v>
      </c>
      <c r="H31" s="21">
        <f ca="1">IF($D$4="SFG",HLOOKUP(H$8,Inputs!$E$31:$P$36,6,FALSE),HLOOKUP(H$8,Inputs!$E$31:$P$35,5,FALSE))</f>
        <v>1</v>
      </c>
      <c r="I31" s="21">
        <f ca="1">IF($D$4="SFG",HLOOKUP(I$8,Inputs!$E$31:$P$36,6,FALSE),HLOOKUP(I$8,Inputs!$E$31:$P$35,5,FALSE))</f>
        <v>1</v>
      </c>
      <c r="J31" s="21">
        <f ca="1">IF($D$4="SFG",HLOOKUP(J$8,Inputs!$E$31:$P$36,6,FALSE),HLOOKUP(J$8,Inputs!$E$31:$P$35,5,FALSE))</f>
        <v>1</v>
      </c>
      <c r="K31" s="21">
        <f ca="1">IF($D$4="SFG",HLOOKUP(K$8,Inputs!$E$31:$P$36,6,FALSE),HLOOKUP(K$8,Inputs!$E$31:$P$35,5,FALSE))</f>
        <v>1</v>
      </c>
      <c r="L31" s="21">
        <f ca="1">IF($D$4="SFG",HLOOKUP(L$8,Inputs!$E$31:$P$36,6,FALSE),HLOOKUP(L$8,Inputs!$E$31:$P$35,5,FALSE))</f>
        <v>1</v>
      </c>
      <c r="M31" s="21">
        <f ca="1">IF($D$4="SFG",HLOOKUP(M$8,Inputs!$E$31:$P$36,6,FALSE),HLOOKUP(M$8,Inputs!$E$31:$P$35,5,FALSE))</f>
        <v>1</v>
      </c>
      <c r="N31" s="21">
        <f ca="1">IF($D$4="SFG",HLOOKUP(N$8,Inputs!$E$31:$P$36,6,FALSE),HLOOKUP(N$8,Inputs!$E$31:$P$35,5,FALSE))</f>
        <v>1</v>
      </c>
      <c r="O31" s="21">
        <f ca="1">IF($D$4="SFG",HLOOKUP(O$8,Inputs!$E$31:$P$36,6,FALSE),HLOOKUP(O$8,Inputs!$E$31:$P$35,5,FALSE))</f>
        <v>1</v>
      </c>
      <c r="P31" s="21">
        <f ca="1">IF($D$4="SFG",HLOOKUP(P$8,Inputs!$E$31:$P$36,6,FALSE),HLOOKUP(P$8,Inputs!$E$31:$P$35,5,FALSE))</f>
        <v>1</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NOW-Medium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392</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277.928</v>
      </c>
      <c r="F41" s="8"/>
      <c r="G41" s="21">
        <f t="shared" ref="G41:P41" ca="1" si="5">$E41/$E50*G50</f>
        <v>192.31622927206604</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140.65177433689601</v>
      </c>
      <c r="F42" s="8"/>
      <c r="G42" s="94">
        <f ca="1">VLOOKUP($A$1,'Network costs'!$D:$P,G$9,FALSE)</f>
        <v>137.72196460655164</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18.423999999999999</v>
      </c>
      <c r="F43" s="8"/>
      <c r="G43" s="21">
        <f t="shared" ref="G43:P45" ca="1" si="6">$E43/$E51*G51</f>
        <v>18.423999999999999</v>
      </c>
      <c r="H43" s="21">
        <f t="shared" ca="1" si="6"/>
        <v>18.423999999999999</v>
      </c>
      <c r="I43" s="21">
        <f t="shared" ca="1" si="6"/>
        <v>18.423999999999999</v>
      </c>
      <c r="J43" s="21">
        <f t="shared" ca="1" si="6"/>
        <v>18.423999999999999</v>
      </c>
      <c r="K43" s="21">
        <f t="shared" ca="1" si="6"/>
        <v>18.423999999999999</v>
      </c>
      <c r="L43" s="21">
        <f t="shared" ca="1" si="6"/>
        <v>18.423999999999999</v>
      </c>
      <c r="M43" s="21">
        <f t="shared" ca="1" si="6"/>
        <v>18.423999999999999</v>
      </c>
      <c r="N43" s="21">
        <f t="shared" ca="1" si="6"/>
        <v>18.423999999999999</v>
      </c>
      <c r="O43" s="21">
        <f t="shared" ca="1" si="6"/>
        <v>18.423999999999999</v>
      </c>
      <c r="P43" s="21">
        <f t="shared" ca="1" si="6"/>
        <v>18.423999999999999</v>
      </c>
      <c r="Q43" s="8"/>
    </row>
    <row r="44" spans="1:17" x14ac:dyDescent="0.3">
      <c r="A44" s="8"/>
      <c r="B44" s="8"/>
      <c r="C44" s="8" t="s">
        <v>277</v>
      </c>
      <c r="D44" s="8"/>
      <c r="E44" s="21">
        <f ca="1">E$38*HLOOKUP(D$6,Inputs!$H$8:$J$11,VLOOKUP(C44,Inputs!$C$9:$D$11,2,FALSE),FALSE)</f>
        <v>95.647999999999996</v>
      </c>
      <c r="F44" s="8"/>
      <c r="G44" s="21">
        <f t="shared" ca="1" si="6"/>
        <v>95.743647999999993</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39</v>
      </c>
      <c r="F45" s="8"/>
      <c r="G45" s="21">
        <f t="shared" ca="1" si="6"/>
        <v>39.039000000000001</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14.998799999999999</v>
      </c>
      <c r="F46" s="8"/>
      <c r="G46" s="87">
        <f t="shared" ref="G46:P46" ca="1" si="7">SUM(G43:G45,G41)*$E$13</f>
        <v>12.024196129067896</v>
      </c>
      <c r="H46" s="87">
        <f t="shared" ca="1" si="7"/>
        <v>0.64115519999999993</v>
      </c>
      <c r="I46" s="87">
        <f t="shared" ca="1" si="7"/>
        <v>0.64115519999999993</v>
      </c>
      <c r="J46" s="87">
        <f t="shared" ca="1" si="7"/>
        <v>0.64115519999999993</v>
      </c>
      <c r="K46" s="87">
        <f t="shared" ca="1" si="7"/>
        <v>0.64115519999999993</v>
      </c>
      <c r="L46" s="87">
        <f t="shared" ca="1" si="7"/>
        <v>0.64115519999999993</v>
      </c>
      <c r="M46" s="87">
        <f t="shared" ca="1" si="7"/>
        <v>0.64115519999999993</v>
      </c>
      <c r="N46" s="87">
        <f t="shared" ca="1" si="7"/>
        <v>0.64115519999999993</v>
      </c>
      <c r="O46" s="87">
        <f t="shared" ca="1" si="7"/>
        <v>0.64115519999999993</v>
      </c>
      <c r="P46" s="87">
        <f t="shared" ca="1" si="7"/>
        <v>0.64115519999999993</v>
      </c>
      <c r="Q46" s="8"/>
    </row>
    <row r="47" spans="1:17" x14ac:dyDescent="0.3">
      <c r="A47" s="8"/>
      <c r="B47" s="8"/>
      <c r="C47" s="8" t="s">
        <v>216</v>
      </c>
      <c r="D47" s="8"/>
      <c r="E47" s="21">
        <f ca="1">SUM(E41:E46)</f>
        <v>586.65057433689594</v>
      </c>
      <c r="F47" s="8"/>
      <c r="G47" s="21">
        <f t="shared" ref="G47:P47" ca="1" si="8">SUM(G41:G46)</f>
        <v>495.26903800768554</v>
      </c>
      <c r="H47" s="21">
        <f t="shared" ca="1" si="8"/>
        <v>19.0651552</v>
      </c>
      <c r="I47" s="21">
        <f t="shared" ca="1" si="8"/>
        <v>19.0651552</v>
      </c>
      <c r="J47" s="21">
        <f t="shared" ca="1" si="8"/>
        <v>19.0651552</v>
      </c>
      <c r="K47" s="21">
        <f t="shared" ca="1" si="8"/>
        <v>19.0651552</v>
      </c>
      <c r="L47" s="21">
        <f t="shared" ca="1" si="8"/>
        <v>19.0651552</v>
      </c>
      <c r="M47" s="21">
        <f t="shared" ca="1" si="8"/>
        <v>19.0651552</v>
      </c>
      <c r="N47" s="21">
        <f t="shared" ca="1" si="8"/>
        <v>19.0651552</v>
      </c>
      <c r="O47" s="21">
        <f t="shared" ca="1" si="8"/>
        <v>19.0651552</v>
      </c>
      <c r="P47" s="21">
        <f t="shared" ca="1" si="8"/>
        <v>19.0651552</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56.331028179143843</v>
      </c>
      <c r="F50" s="22"/>
      <c r="G50" s="21">
        <f t="shared" ref="G50:P53" ca="1" si="9">G30</f>
        <v>38.979055476351576</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1</v>
      </c>
      <c r="F51" s="22"/>
      <c r="G51" s="21">
        <f t="shared" ca="1" si="9"/>
        <v>1</v>
      </c>
      <c r="H51" s="21">
        <f t="shared" ca="1" si="9"/>
        <v>1</v>
      </c>
      <c r="I51" s="21">
        <f t="shared" ca="1" si="9"/>
        <v>1</v>
      </c>
      <c r="J51" s="21">
        <f t="shared" ca="1" si="9"/>
        <v>1</v>
      </c>
      <c r="K51" s="21">
        <f t="shared" ca="1" si="9"/>
        <v>1</v>
      </c>
      <c r="L51" s="21">
        <f t="shared" ca="1" si="9"/>
        <v>1</v>
      </c>
      <c r="M51" s="21">
        <f t="shared" ca="1" si="9"/>
        <v>1</v>
      </c>
      <c r="N51" s="21">
        <f t="shared" ca="1" si="9"/>
        <v>1</v>
      </c>
      <c r="O51" s="21">
        <f t="shared" ca="1" si="9"/>
        <v>1</v>
      </c>
      <c r="P51" s="21">
        <f t="shared" ca="1" si="9"/>
        <v>1</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SR-SFG-SEA</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3">
      <c r="A4" s="8"/>
      <c r="B4" s="8"/>
      <c r="C4" s="16" t="s">
        <v>124</v>
      </c>
      <c r="D4" s="2" t="str">
        <f ca="1">MID(A1,4,3)</f>
        <v>SFG</v>
      </c>
      <c r="E4" s="131" t="str">
        <f ca="1">VLOOKUP(D4,Glossary!$A$4:$B$21,2,FALSE)</f>
        <v>Single fuel gas</v>
      </c>
      <c r="F4" s="132"/>
      <c r="G4" s="133"/>
      <c r="H4" s="8"/>
      <c r="I4" s="8"/>
      <c r="J4" s="8"/>
      <c r="K4" s="8"/>
      <c r="L4" s="8"/>
      <c r="M4" s="8"/>
      <c r="N4" s="8"/>
      <c r="O4" s="8"/>
      <c r="P4" s="8"/>
      <c r="Q4" s="8"/>
    </row>
    <row r="5" spans="1:17" x14ac:dyDescent="0.3">
      <c r="A5" s="8"/>
      <c r="B5" s="8"/>
      <c r="C5" s="16" t="s">
        <v>21</v>
      </c>
      <c r="D5" s="34" t="str">
        <f ca="1">RIGHT(A1,3)</f>
        <v>SEA</v>
      </c>
      <c r="E5" s="131" t="str">
        <f ca="1">VLOOKUP(D5,Glossary!$A$4:$B$21,2,FALSE)</f>
        <v>South East</v>
      </c>
      <c r="F5" s="132"/>
      <c r="G5" s="133"/>
      <c r="H5" s="8"/>
      <c r="I5" s="8"/>
      <c r="J5" s="8"/>
      <c r="K5" s="8"/>
      <c r="L5" s="8"/>
      <c r="M5" s="8"/>
      <c r="N5" s="8"/>
      <c r="O5" s="8"/>
      <c r="P5" s="8"/>
      <c r="Q5" s="8"/>
    </row>
    <row r="6" spans="1:17" x14ac:dyDescent="0.3">
      <c r="A6" s="8"/>
      <c r="B6" s="8"/>
      <c r="C6" s="16" t="s">
        <v>221</v>
      </c>
      <c r="D6" s="134" t="str">
        <f ca="1">$D$3&amp;"-"&amp;$D$4</f>
        <v>SR-SFG</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94</v>
      </c>
      <c r="F10" s="104"/>
      <c r="G10" s="118">
        <f ca="1">IF(OR(G23=0,G24=0,G25=0,G26=0),"",G27)</f>
        <v>94.085309866399982</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590.4822292890932</v>
      </c>
      <c r="F11" s="104"/>
      <c r="G11" s="118">
        <f ca="1">IFERROR(IF(OR(G41=0,G42=0,G43=0,G44=0,G45=0,G46=0),"",G47),"")</f>
        <v>504.87866213578621</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3.4799999999999998E-2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SEA-Nil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94</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8.3978871279474294</v>
      </c>
      <c r="F23" s="8"/>
      <c r="G23" s="21">
        <f t="shared" ref="G23:P25" ca="1" si="2">$E23/$E31*G31</f>
        <v>8.3978871279474294</v>
      </c>
      <c r="H23" s="21">
        <f t="shared" ca="1" si="2"/>
        <v>8.3978871279474294</v>
      </c>
      <c r="I23" s="21">
        <f t="shared" ca="1" si="2"/>
        <v>8.3978871279474294</v>
      </c>
      <c r="J23" s="21">
        <f t="shared" ca="1" si="2"/>
        <v>8.3978871279474294</v>
      </c>
      <c r="K23" s="21">
        <f t="shared" ca="1" si="2"/>
        <v>8.3978871279474294</v>
      </c>
      <c r="L23" s="21">
        <f t="shared" ca="1" si="2"/>
        <v>8.3978871279474294</v>
      </c>
      <c r="M23" s="21">
        <f t="shared" ca="1" si="2"/>
        <v>8.3978871279474294</v>
      </c>
      <c r="N23" s="21">
        <f t="shared" ca="1" si="2"/>
        <v>8.3978871279474294</v>
      </c>
      <c r="O23" s="21">
        <f t="shared" ca="1" si="2"/>
        <v>8.3978871279474294</v>
      </c>
      <c r="P23" s="21">
        <f t="shared" ca="1" si="2"/>
        <v>8.3978871279474294</v>
      </c>
      <c r="Q23" s="8"/>
    </row>
    <row r="24" spans="1:17" x14ac:dyDescent="0.3">
      <c r="A24" s="8"/>
      <c r="B24" s="8"/>
      <c r="C24" s="8" t="s">
        <v>277</v>
      </c>
      <c r="D24" s="8"/>
      <c r="E24" s="21">
        <f ca="1">(E$27-SUM(E$25:E$26))*HLOOKUP(D$6,Inputs!$E$8:$G$11,VLOOKUP(C24,Inputs!$C$9:$D$11,2,FALSE),FALSE)</f>
        <v>43.440922303826824</v>
      </c>
      <c r="F24" s="8"/>
      <c r="G24" s="21">
        <f t="shared" ca="1" si="2"/>
        <v>43.484363226130647</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39</v>
      </c>
      <c r="F25" s="8"/>
      <c r="G25" s="21">
        <f t="shared" ca="1" si="2"/>
        <v>39.039000000000001</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3.1611905682257415</v>
      </c>
      <c r="F26" s="8"/>
      <c r="G26" s="87">
        <f t="shared" ref="G26:P26" ca="1" si="3">SUM(G21:G25)*$E$13</f>
        <v>3.1640595123219164</v>
      </c>
      <c r="H26" s="87">
        <f t="shared" ca="1" si="3"/>
        <v>0.29224647205257054</v>
      </c>
      <c r="I26" s="87">
        <f t="shared" ca="1" si="3"/>
        <v>0.29224647205257054</v>
      </c>
      <c r="J26" s="87">
        <f t="shared" ca="1" si="3"/>
        <v>0.29224647205257054</v>
      </c>
      <c r="K26" s="87">
        <f t="shared" ca="1" si="3"/>
        <v>0.29224647205257054</v>
      </c>
      <c r="L26" s="87">
        <f t="shared" ca="1" si="3"/>
        <v>0.29224647205257054</v>
      </c>
      <c r="M26" s="87">
        <f t="shared" ca="1" si="3"/>
        <v>0.29224647205257054</v>
      </c>
      <c r="N26" s="87">
        <f t="shared" ca="1" si="3"/>
        <v>0.29224647205257054</v>
      </c>
      <c r="O26" s="87">
        <f t="shared" ca="1" si="3"/>
        <v>0.29224647205257054</v>
      </c>
      <c r="P26" s="87">
        <f t="shared" ca="1" si="3"/>
        <v>0.29224647205257054</v>
      </c>
      <c r="Q26" s="8"/>
    </row>
    <row r="27" spans="1:17" x14ac:dyDescent="0.3">
      <c r="A27" s="8"/>
      <c r="B27" s="8"/>
      <c r="C27" s="8" t="s">
        <v>216</v>
      </c>
      <c r="D27" s="8"/>
      <c r="E27" s="21">
        <f ca="1">VLOOKUP(C15,Inputs!$D$20:$G$21,HLOOKUP(D$6,Inputs!$E$17:$J$18,2,FALSE),FALSE)</f>
        <v>94</v>
      </c>
      <c r="F27" s="8"/>
      <c r="G27" s="21">
        <f t="shared" ref="G27:P27" ca="1" si="4">SUM(G21:G26)</f>
        <v>94.085309866399982</v>
      </c>
      <c r="H27" s="21">
        <f t="shared" ca="1" si="4"/>
        <v>8.6901335999999993</v>
      </c>
      <c r="I27" s="21">
        <f t="shared" ca="1" si="4"/>
        <v>8.6901335999999993</v>
      </c>
      <c r="J27" s="21">
        <f t="shared" ca="1" si="4"/>
        <v>8.6901335999999993</v>
      </c>
      <c r="K27" s="21">
        <f t="shared" ca="1" si="4"/>
        <v>8.6901335999999993</v>
      </c>
      <c r="L27" s="21">
        <f t="shared" ca="1" si="4"/>
        <v>8.6901335999999993</v>
      </c>
      <c r="M27" s="21">
        <f t="shared" ca="1" si="4"/>
        <v>8.6901335999999993</v>
      </c>
      <c r="N27" s="21">
        <f t="shared" ca="1" si="4"/>
        <v>8.6901335999999993</v>
      </c>
      <c r="O27" s="21">
        <f t="shared" ca="1" si="4"/>
        <v>8.6901335999999993</v>
      </c>
      <c r="P27" s="21">
        <f t="shared" ca="1" si="4"/>
        <v>8.6901335999999993</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56.331028179143843</v>
      </c>
      <c r="F30" s="22"/>
      <c r="G30" s="21">
        <f ca="1">HLOOKUP(G8,'Wholesale index summary'!$E$3:$P$8,VLOOKUP($D$6,'Wholesale index summary'!$C$6:$D$8,2,FALSE),FALSE)</f>
        <v>38.979055476351576</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1</v>
      </c>
      <c r="F31" s="22"/>
      <c r="G31" s="21">
        <f ca="1">IF($D$4="SFG",HLOOKUP(G$8,Inputs!$E$31:$P$36,6,FALSE),HLOOKUP(G$8,Inputs!$E$31:$P$35,5,FALSE))</f>
        <v>1</v>
      </c>
      <c r="H31" s="21">
        <f ca="1">IF($D$4="SFG",HLOOKUP(H$8,Inputs!$E$31:$P$36,6,FALSE),HLOOKUP(H$8,Inputs!$E$31:$P$35,5,FALSE))</f>
        <v>1</v>
      </c>
      <c r="I31" s="21">
        <f ca="1">IF($D$4="SFG",HLOOKUP(I$8,Inputs!$E$31:$P$36,6,FALSE),HLOOKUP(I$8,Inputs!$E$31:$P$35,5,FALSE))</f>
        <v>1</v>
      </c>
      <c r="J31" s="21">
        <f ca="1">IF($D$4="SFG",HLOOKUP(J$8,Inputs!$E$31:$P$36,6,FALSE),HLOOKUP(J$8,Inputs!$E$31:$P$35,5,FALSE))</f>
        <v>1</v>
      </c>
      <c r="K31" s="21">
        <f ca="1">IF($D$4="SFG",HLOOKUP(K$8,Inputs!$E$31:$P$36,6,FALSE),HLOOKUP(K$8,Inputs!$E$31:$P$35,5,FALSE))</f>
        <v>1</v>
      </c>
      <c r="L31" s="21">
        <f ca="1">IF($D$4="SFG",HLOOKUP(L$8,Inputs!$E$31:$P$36,6,FALSE),HLOOKUP(L$8,Inputs!$E$31:$P$35,5,FALSE))</f>
        <v>1</v>
      </c>
      <c r="M31" s="21">
        <f ca="1">IF($D$4="SFG",HLOOKUP(M$8,Inputs!$E$31:$P$36,6,FALSE),HLOOKUP(M$8,Inputs!$E$31:$P$35,5,FALSE))</f>
        <v>1</v>
      </c>
      <c r="N31" s="21">
        <f ca="1">IF($D$4="SFG",HLOOKUP(N$8,Inputs!$E$31:$P$36,6,FALSE),HLOOKUP(N$8,Inputs!$E$31:$P$35,5,FALSE))</f>
        <v>1</v>
      </c>
      <c r="O31" s="21">
        <f ca="1">IF($D$4="SFG",HLOOKUP(O$8,Inputs!$E$31:$P$36,6,FALSE),HLOOKUP(O$8,Inputs!$E$31:$P$35,5,FALSE))</f>
        <v>1</v>
      </c>
      <c r="P31" s="21">
        <f ca="1">IF($D$4="SFG",HLOOKUP(P$8,Inputs!$E$31:$P$36,6,FALSE),HLOOKUP(P$8,Inputs!$E$31:$P$35,5,FALSE))</f>
        <v>1</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SEA-Medium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392</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277.928</v>
      </c>
      <c r="F41" s="8"/>
      <c r="G41" s="21">
        <f t="shared" ref="G41:P41" ca="1" si="5">$E41/$E50*G50</f>
        <v>192.31622927206604</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144.48342928909324</v>
      </c>
      <c r="F42" s="8"/>
      <c r="G42" s="94">
        <f ca="1">VLOOKUP($A$1,'Network costs'!$D:$P,G$9,FALSE)</f>
        <v>147.33158873465229</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18.423999999999999</v>
      </c>
      <c r="F43" s="8"/>
      <c r="G43" s="21">
        <f t="shared" ref="G43:P45" ca="1" si="6">$E43/$E51*G51</f>
        <v>18.423999999999999</v>
      </c>
      <c r="H43" s="21">
        <f t="shared" ca="1" si="6"/>
        <v>18.423999999999999</v>
      </c>
      <c r="I43" s="21">
        <f t="shared" ca="1" si="6"/>
        <v>18.423999999999999</v>
      </c>
      <c r="J43" s="21">
        <f t="shared" ca="1" si="6"/>
        <v>18.423999999999999</v>
      </c>
      <c r="K43" s="21">
        <f t="shared" ca="1" si="6"/>
        <v>18.423999999999999</v>
      </c>
      <c r="L43" s="21">
        <f t="shared" ca="1" si="6"/>
        <v>18.423999999999999</v>
      </c>
      <c r="M43" s="21">
        <f t="shared" ca="1" si="6"/>
        <v>18.423999999999999</v>
      </c>
      <c r="N43" s="21">
        <f t="shared" ca="1" si="6"/>
        <v>18.423999999999999</v>
      </c>
      <c r="O43" s="21">
        <f t="shared" ca="1" si="6"/>
        <v>18.423999999999999</v>
      </c>
      <c r="P43" s="21">
        <f t="shared" ca="1" si="6"/>
        <v>18.423999999999999</v>
      </c>
      <c r="Q43" s="8"/>
    </row>
    <row r="44" spans="1:17" x14ac:dyDescent="0.3">
      <c r="A44" s="8"/>
      <c r="B44" s="8"/>
      <c r="C44" s="8" t="s">
        <v>277</v>
      </c>
      <c r="D44" s="8"/>
      <c r="E44" s="21">
        <f ca="1">E$38*HLOOKUP(D$6,Inputs!$H$8:$J$11,VLOOKUP(C44,Inputs!$C$9:$D$11,2,FALSE),FALSE)</f>
        <v>95.647999999999996</v>
      </c>
      <c r="F44" s="8"/>
      <c r="G44" s="21">
        <f t="shared" ca="1" si="6"/>
        <v>95.743647999999993</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39</v>
      </c>
      <c r="F45" s="8"/>
      <c r="G45" s="21">
        <f t="shared" ca="1" si="6"/>
        <v>39.039000000000001</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14.998799999999999</v>
      </c>
      <c r="F46" s="8"/>
      <c r="G46" s="87">
        <f t="shared" ref="G46:P46" ca="1" si="7">SUM(G43:G45,G41)*$E$13</f>
        <v>12.024196129067896</v>
      </c>
      <c r="H46" s="87">
        <f t="shared" ca="1" si="7"/>
        <v>0.64115519999999993</v>
      </c>
      <c r="I46" s="87">
        <f t="shared" ca="1" si="7"/>
        <v>0.64115519999999993</v>
      </c>
      <c r="J46" s="87">
        <f t="shared" ca="1" si="7"/>
        <v>0.64115519999999993</v>
      </c>
      <c r="K46" s="87">
        <f t="shared" ca="1" si="7"/>
        <v>0.64115519999999993</v>
      </c>
      <c r="L46" s="87">
        <f t="shared" ca="1" si="7"/>
        <v>0.64115519999999993</v>
      </c>
      <c r="M46" s="87">
        <f t="shared" ca="1" si="7"/>
        <v>0.64115519999999993</v>
      </c>
      <c r="N46" s="87">
        <f t="shared" ca="1" si="7"/>
        <v>0.64115519999999993</v>
      </c>
      <c r="O46" s="87">
        <f t="shared" ca="1" si="7"/>
        <v>0.64115519999999993</v>
      </c>
      <c r="P46" s="87">
        <f t="shared" ca="1" si="7"/>
        <v>0.64115519999999993</v>
      </c>
      <c r="Q46" s="8"/>
    </row>
    <row r="47" spans="1:17" x14ac:dyDescent="0.3">
      <c r="A47" s="8"/>
      <c r="B47" s="8"/>
      <c r="C47" s="8" t="s">
        <v>216</v>
      </c>
      <c r="D47" s="8"/>
      <c r="E47" s="21">
        <f ca="1">SUM(E41:E46)</f>
        <v>590.4822292890932</v>
      </c>
      <c r="F47" s="8"/>
      <c r="G47" s="21">
        <f t="shared" ref="G47:P47" ca="1" si="8">SUM(G41:G46)</f>
        <v>504.87866213578621</v>
      </c>
      <c r="H47" s="21">
        <f t="shared" ca="1" si="8"/>
        <v>19.0651552</v>
      </c>
      <c r="I47" s="21">
        <f t="shared" ca="1" si="8"/>
        <v>19.0651552</v>
      </c>
      <c r="J47" s="21">
        <f t="shared" ca="1" si="8"/>
        <v>19.0651552</v>
      </c>
      <c r="K47" s="21">
        <f t="shared" ca="1" si="8"/>
        <v>19.0651552</v>
      </c>
      <c r="L47" s="21">
        <f t="shared" ca="1" si="8"/>
        <v>19.0651552</v>
      </c>
      <c r="M47" s="21">
        <f t="shared" ca="1" si="8"/>
        <v>19.0651552</v>
      </c>
      <c r="N47" s="21">
        <f t="shared" ca="1" si="8"/>
        <v>19.0651552</v>
      </c>
      <c r="O47" s="21">
        <f t="shared" ca="1" si="8"/>
        <v>19.0651552</v>
      </c>
      <c r="P47" s="21">
        <f t="shared" ca="1" si="8"/>
        <v>19.0651552</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56.331028179143843</v>
      </c>
      <c r="F50" s="22"/>
      <c r="G50" s="21">
        <f t="shared" ref="G50:P53" ca="1" si="9">G30</f>
        <v>38.979055476351576</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1</v>
      </c>
      <c r="F51" s="22"/>
      <c r="G51" s="21">
        <f t="shared" ca="1" si="9"/>
        <v>1</v>
      </c>
      <c r="H51" s="21">
        <f t="shared" ca="1" si="9"/>
        <v>1</v>
      </c>
      <c r="I51" s="21">
        <f t="shared" ca="1" si="9"/>
        <v>1</v>
      </c>
      <c r="J51" s="21">
        <f t="shared" ca="1" si="9"/>
        <v>1</v>
      </c>
      <c r="K51" s="21">
        <f t="shared" ca="1" si="9"/>
        <v>1</v>
      </c>
      <c r="L51" s="21">
        <f t="shared" ca="1" si="9"/>
        <v>1</v>
      </c>
      <c r="M51" s="21">
        <f t="shared" ca="1" si="9"/>
        <v>1</v>
      </c>
      <c r="N51" s="21">
        <f t="shared" ca="1" si="9"/>
        <v>1</v>
      </c>
      <c r="O51" s="21">
        <f t="shared" ca="1" si="9"/>
        <v>1</v>
      </c>
      <c r="P51" s="21">
        <f t="shared" ca="1" si="9"/>
        <v>1</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SR-SFG-SSC</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3">
      <c r="A4" s="8"/>
      <c r="B4" s="8"/>
      <c r="C4" s="16" t="s">
        <v>124</v>
      </c>
      <c r="D4" s="2" t="str">
        <f ca="1">MID(A1,4,3)</f>
        <v>SFG</v>
      </c>
      <c r="E4" s="131" t="str">
        <f ca="1">VLOOKUP(D4,Glossary!$A$4:$B$21,2,FALSE)</f>
        <v>Single fuel gas</v>
      </c>
      <c r="F4" s="132"/>
      <c r="G4" s="133"/>
      <c r="H4" s="8"/>
      <c r="I4" s="8"/>
      <c r="J4" s="8"/>
      <c r="K4" s="8"/>
      <c r="L4" s="8"/>
      <c r="M4" s="8"/>
      <c r="N4" s="8"/>
      <c r="O4" s="8"/>
      <c r="P4" s="8"/>
      <c r="Q4" s="8"/>
    </row>
    <row r="5" spans="1:17" x14ac:dyDescent="0.3">
      <c r="A5" s="8"/>
      <c r="B5" s="8"/>
      <c r="C5" s="16" t="s">
        <v>21</v>
      </c>
      <c r="D5" s="34" t="str">
        <f ca="1">RIGHT(A1,3)</f>
        <v>SSC</v>
      </c>
      <c r="E5" s="131" t="str">
        <f ca="1">VLOOKUP(D5,Glossary!$A$4:$B$21,2,FALSE)</f>
        <v>South Scotland</v>
      </c>
      <c r="F5" s="132"/>
      <c r="G5" s="133"/>
      <c r="H5" s="8"/>
      <c r="I5" s="8"/>
      <c r="J5" s="8"/>
      <c r="K5" s="8"/>
      <c r="L5" s="8"/>
      <c r="M5" s="8"/>
      <c r="N5" s="8"/>
      <c r="O5" s="8"/>
      <c r="P5" s="8"/>
      <c r="Q5" s="8"/>
    </row>
    <row r="6" spans="1:17" x14ac:dyDescent="0.3">
      <c r="A6" s="8"/>
      <c r="B6" s="8"/>
      <c r="C6" s="16" t="s">
        <v>221</v>
      </c>
      <c r="D6" s="134" t="str">
        <f ca="1">$D$3&amp;"-"&amp;$D$4</f>
        <v>SR-SFG</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94</v>
      </c>
      <c r="F10" s="104"/>
      <c r="G10" s="118">
        <f ca="1">IF(OR(G23=0,G24=0,G25=0,G26=0),"",G27)</f>
        <v>94.085309866399982</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568.06793070634581</v>
      </c>
      <c r="F11" s="104"/>
      <c r="G11" s="118">
        <f ca="1">IFERROR(IF(OR(G41=0,G42=0,G43=0,G44=0,G45=0,G46=0),"",G47),"")</f>
        <v>485.82033586550148</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3.4799999999999998E-2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SSC-Nil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94</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8.3978871279474294</v>
      </c>
      <c r="F23" s="8"/>
      <c r="G23" s="21">
        <f t="shared" ref="G23:P25" ca="1" si="2">$E23/$E31*G31</f>
        <v>8.3978871279474294</v>
      </c>
      <c r="H23" s="21">
        <f t="shared" ca="1" si="2"/>
        <v>8.3978871279474294</v>
      </c>
      <c r="I23" s="21">
        <f t="shared" ca="1" si="2"/>
        <v>8.3978871279474294</v>
      </c>
      <c r="J23" s="21">
        <f t="shared" ca="1" si="2"/>
        <v>8.3978871279474294</v>
      </c>
      <c r="K23" s="21">
        <f t="shared" ca="1" si="2"/>
        <v>8.3978871279474294</v>
      </c>
      <c r="L23" s="21">
        <f t="shared" ca="1" si="2"/>
        <v>8.3978871279474294</v>
      </c>
      <c r="M23" s="21">
        <f t="shared" ca="1" si="2"/>
        <v>8.3978871279474294</v>
      </c>
      <c r="N23" s="21">
        <f t="shared" ca="1" si="2"/>
        <v>8.3978871279474294</v>
      </c>
      <c r="O23" s="21">
        <f t="shared" ca="1" si="2"/>
        <v>8.3978871279474294</v>
      </c>
      <c r="P23" s="21">
        <f t="shared" ca="1" si="2"/>
        <v>8.3978871279474294</v>
      </c>
      <c r="Q23" s="8"/>
    </row>
    <row r="24" spans="1:17" x14ac:dyDescent="0.3">
      <c r="A24" s="8"/>
      <c r="B24" s="8"/>
      <c r="C24" s="8" t="s">
        <v>277</v>
      </c>
      <c r="D24" s="8"/>
      <c r="E24" s="21">
        <f ca="1">(E$27-SUM(E$25:E$26))*HLOOKUP(D$6,Inputs!$E$8:$G$11,VLOOKUP(C24,Inputs!$C$9:$D$11,2,FALSE),FALSE)</f>
        <v>43.440922303826824</v>
      </c>
      <c r="F24" s="8"/>
      <c r="G24" s="21">
        <f t="shared" ca="1" si="2"/>
        <v>43.484363226130647</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39</v>
      </c>
      <c r="F25" s="8"/>
      <c r="G25" s="21">
        <f t="shared" ca="1" si="2"/>
        <v>39.039000000000001</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3.1611905682257415</v>
      </c>
      <c r="F26" s="8"/>
      <c r="G26" s="87">
        <f t="shared" ref="G26:P26" ca="1" si="3">SUM(G21:G25)*$E$13</f>
        <v>3.1640595123219164</v>
      </c>
      <c r="H26" s="87">
        <f t="shared" ca="1" si="3"/>
        <v>0.29224647205257054</v>
      </c>
      <c r="I26" s="87">
        <f t="shared" ca="1" si="3"/>
        <v>0.29224647205257054</v>
      </c>
      <c r="J26" s="87">
        <f t="shared" ca="1" si="3"/>
        <v>0.29224647205257054</v>
      </c>
      <c r="K26" s="87">
        <f t="shared" ca="1" si="3"/>
        <v>0.29224647205257054</v>
      </c>
      <c r="L26" s="87">
        <f t="shared" ca="1" si="3"/>
        <v>0.29224647205257054</v>
      </c>
      <c r="M26" s="87">
        <f t="shared" ca="1" si="3"/>
        <v>0.29224647205257054</v>
      </c>
      <c r="N26" s="87">
        <f t="shared" ca="1" si="3"/>
        <v>0.29224647205257054</v>
      </c>
      <c r="O26" s="87">
        <f t="shared" ca="1" si="3"/>
        <v>0.29224647205257054</v>
      </c>
      <c r="P26" s="87">
        <f t="shared" ca="1" si="3"/>
        <v>0.29224647205257054</v>
      </c>
      <c r="Q26" s="8"/>
    </row>
    <row r="27" spans="1:17" x14ac:dyDescent="0.3">
      <c r="A27" s="8"/>
      <c r="B27" s="8"/>
      <c r="C27" s="8" t="s">
        <v>216</v>
      </c>
      <c r="D27" s="8"/>
      <c r="E27" s="21">
        <f ca="1">VLOOKUP(C15,Inputs!$D$20:$G$21,HLOOKUP(D$6,Inputs!$E$17:$J$18,2,FALSE),FALSE)</f>
        <v>94</v>
      </c>
      <c r="F27" s="8"/>
      <c r="G27" s="21">
        <f t="shared" ref="G27:P27" ca="1" si="4">SUM(G21:G26)</f>
        <v>94.085309866399982</v>
      </c>
      <c r="H27" s="21">
        <f t="shared" ca="1" si="4"/>
        <v>8.6901335999999993</v>
      </c>
      <c r="I27" s="21">
        <f t="shared" ca="1" si="4"/>
        <v>8.6901335999999993</v>
      </c>
      <c r="J27" s="21">
        <f t="shared" ca="1" si="4"/>
        <v>8.6901335999999993</v>
      </c>
      <c r="K27" s="21">
        <f t="shared" ca="1" si="4"/>
        <v>8.6901335999999993</v>
      </c>
      <c r="L27" s="21">
        <f t="shared" ca="1" si="4"/>
        <v>8.6901335999999993</v>
      </c>
      <c r="M27" s="21">
        <f t="shared" ca="1" si="4"/>
        <v>8.6901335999999993</v>
      </c>
      <c r="N27" s="21">
        <f t="shared" ca="1" si="4"/>
        <v>8.6901335999999993</v>
      </c>
      <c r="O27" s="21">
        <f t="shared" ca="1" si="4"/>
        <v>8.6901335999999993</v>
      </c>
      <c r="P27" s="21">
        <f t="shared" ca="1" si="4"/>
        <v>8.6901335999999993</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56.331028179143843</v>
      </c>
      <c r="F30" s="22"/>
      <c r="G30" s="21">
        <f ca="1">HLOOKUP(G8,'Wholesale index summary'!$E$3:$P$8,VLOOKUP($D$6,'Wholesale index summary'!$C$6:$D$8,2,FALSE),FALSE)</f>
        <v>38.979055476351576</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1</v>
      </c>
      <c r="F31" s="22"/>
      <c r="G31" s="21">
        <f ca="1">IF($D$4="SFG",HLOOKUP(G$8,Inputs!$E$31:$P$36,6,FALSE),HLOOKUP(G$8,Inputs!$E$31:$P$35,5,FALSE))</f>
        <v>1</v>
      </c>
      <c r="H31" s="21">
        <f ca="1">IF($D$4="SFG",HLOOKUP(H$8,Inputs!$E$31:$P$36,6,FALSE),HLOOKUP(H$8,Inputs!$E$31:$P$35,5,FALSE))</f>
        <v>1</v>
      </c>
      <c r="I31" s="21">
        <f ca="1">IF($D$4="SFG",HLOOKUP(I$8,Inputs!$E$31:$P$36,6,FALSE),HLOOKUP(I$8,Inputs!$E$31:$P$35,5,FALSE))</f>
        <v>1</v>
      </c>
      <c r="J31" s="21">
        <f ca="1">IF($D$4="SFG",HLOOKUP(J$8,Inputs!$E$31:$P$36,6,FALSE),HLOOKUP(J$8,Inputs!$E$31:$P$35,5,FALSE))</f>
        <v>1</v>
      </c>
      <c r="K31" s="21">
        <f ca="1">IF($D$4="SFG",HLOOKUP(K$8,Inputs!$E$31:$P$36,6,FALSE),HLOOKUP(K$8,Inputs!$E$31:$P$35,5,FALSE))</f>
        <v>1</v>
      </c>
      <c r="L31" s="21">
        <f ca="1">IF($D$4="SFG",HLOOKUP(L$8,Inputs!$E$31:$P$36,6,FALSE),HLOOKUP(L$8,Inputs!$E$31:$P$35,5,FALSE))</f>
        <v>1</v>
      </c>
      <c r="M31" s="21">
        <f ca="1">IF($D$4="SFG",HLOOKUP(M$8,Inputs!$E$31:$P$36,6,FALSE),HLOOKUP(M$8,Inputs!$E$31:$P$35,5,FALSE))</f>
        <v>1</v>
      </c>
      <c r="N31" s="21">
        <f ca="1">IF($D$4="SFG",HLOOKUP(N$8,Inputs!$E$31:$P$36,6,FALSE),HLOOKUP(N$8,Inputs!$E$31:$P$35,5,FALSE))</f>
        <v>1</v>
      </c>
      <c r="O31" s="21">
        <f ca="1">IF($D$4="SFG",HLOOKUP(O$8,Inputs!$E$31:$P$36,6,FALSE),HLOOKUP(O$8,Inputs!$E$31:$P$35,5,FALSE))</f>
        <v>1</v>
      </c>
      <c r="P31" s="21">
        <f ca="1">IF($D$4="SFG",HLOOKUP(P$8,Inputs!$E$31:$P$36,6,FALSE),HLOOKUP(P$8,Inputs!$E$31:$P$35,5,FALSE))</f>
        <v>1</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SSC-Medium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392</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277.928</v>
      </c>
      <c r="F41" s="8"/>
      <c r="G41" s="21">
        <f t="shared" ref="G41:P41" ca="1" si="5">$E41/$E50*G50</f>
        <v>192.31622927206604</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122.06913070634582</v>
      </c>
      <c r="F42" s="8"/>
      <c r="G42" s="94">
        <f ca="1">VLOOKUP($A$1,'Network costs'!$D:$P,G$9,FALSE)</f>
        <v>128.2732624643676</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18.423999999999999</v>
      </c>
      <c r="F43" s="8"/>
      <c r="G43" s="21">
        <f t="shared" ref="G43:P45" ca="1" si="6">$E43/$E51*G51</f>
        <v>18.423999999999999</v>
      </c>
      <c r="H43" s="21">
        <f t="shared" ca="1" si="6"/>
        <v>18.423999999999999</v>
      </c>
      <c r="I43" s="21">
        <f t="shared" ca="1" si="6"/>
        <v>18.423999999999999</v>
      </c>
      <c r="J43" s="21">
        <f t="shared" ca="1" si="6"/>
        <v>18.423999999999999</v>
      </c>
      <c r="K43" s="21">
        <f t="shared" ca="1" si="6"/>
        <v>18.423999999999999</v>
      </c>
      <c r="L43" s="21">
        <f t="shared" ca="1" si="6"/>
        <v>18.423999999999999</v>
      </c>
      <c r="M43" s="21">
        <f t="shared" ca="1" si="6"/>
        <v>18.423999999999999</v>
      </c>
      <c r="N43" s="21">
        <f t="shared" ca="1" si="6"/>
        <v>18.423999999999999</v>
      </c>
      <c r="O43" s="21">
        <f t="shared" ca="1" si="6"/>
        <v>18.423999999999999</v>
      </c>
      <c r="P43" s="21">
        <f t="shared" ca="1" si="6"/>
        <v>18.423999999999999</v>
      </c>
      <c r="Q43" s="8"/>
    </row>
    <row r="44" spans="1:17" x14ac:dyDescent="0.3">
      <c r="A44" s="8"/>
      <c r="B44" s="8"/>
      <c r="C44" s="8" t="s">
        <v>277</v>
      </c>
      <c r="D44" s="8"/>
      <c r="E44" s="21">
        <f ca="1">E$38*HLOOKUP(D$6,Inputs!$H$8:$J$11,VLOOKUP(C44,Inputs!$C$9:$D$11,2,FALSE),FALSE)</f>
        <v>95.647999999999996</v>
      </c>
      <c r="F44" s="8"/>
      <c r="G44" s="21">
        <f t="shared" ca="1" si="6"/>
        <v>95.743647999999993</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39</v>
      </c>
      <c r="F45" s="8"/>
      <c r="G45" s="21">
        <f t="shared" ca="1" si="6"/>
        <v>39.039000000000001</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14.998799999999999</v>
      </c>
      <c r="F46" s="8"/>
      <c r="G46" s="87">
        <f t="shared" ref="G46:P46" ca="1" si="7">SUM(G43:G45,G41)*$E$13</f>
        <v>12.024196129067896</v>
      </c>
      <c r="H46" s="87">
        <f t="shared" ca="1" si="7"/>
        <v>0.64115519999999993</v>
      </c>
      <c r="I46" s="87">
        <f t="shared" ca="1" si="7"/>
        <v>0.64115519999999993</v>
      </c>
      <c r="J46" s="87">
        <f t="shared" ca="1" si="7"/>
        <v>0.64115519999999993</v>
      </c>
      <c r="K46" s="87">
        <f t="shared" ca="1" si="7"/>
        <v>0.64115519999999993</v>
      </c>
      <c r="L46" s="87">
        <f t="shared" ca="1" si="7"/>
        <v>0.64115519999999993</v>
      </c>
      <c r="M46" s="87">
        <f t="shared" ca="1" si="7"/>
        <v>0.64115519999999993</v>
      </c>
      <c r="N46" s="87">
        <f t="shared" ca="1" si="7"/>
        <v>0.64115519999999993</v>
      </c>
      <c r="O46" s="87">
        <f t="shared" ca="1" si="7"/>
        <v>0.64115519999999993</v>
      </c>
      <c r="P46" s="87">
        <f t="shared" ca="1" si="7"/>
        <v>0.64115519999999993</v>
      </c>
      <c r="Q46" s="8"/>
    </row>
    <row r="47" spans="1:17" x14ac:dyDescent="0.3">
      <c r="A47" s="8"/>
      <c r="B47" s="8"/>
      <c r="C47" s="8" t="s">
        <v>216</v>
      </c>
      <c r="D47" s="8"/>
      <c r="E47" s="21">
        <f ca="1">SUM(E41:E46)</f>
        <v>568.06793070634581</v>
      </c>
      <c r="F47" s="8"/>
      <c r="G47" s="21">
        <f t="shared" ref="G47:P47" ca="1" si="8">SUM(G41:G46)</f>
        <v>485.82033586550148</v>
      </c>
      <c r="H47" s="21">
        <f t="shared" ca="1" si="8"/>
        <v>19.0651552</v>
      </c>
      <c r="I47" s="21">
        <f t="shared" ca="1" si="8"/>
        <v>19.0651552</v>
      </c>
      <c r="J47" s="21">
        <f t="shared" ca="1" si="8"/>
        <v>19.0651552</v>
      </c>
      <c r="K47" s="21">
        <f t="shared" ca="1" si="8"/>
        <v>19.0651552</v>
      </c>
      <c r="L47" s="21">
        <f t="shared" ca="1" si="8"/>
        <v>19.0651552</v>
      </c>
      <c r="M47" s="21">
        <f t="shared" ca="1" si="8"/>
        <v>19.0651552</v>
      </c>
      <c r="N47" s="21">
        <f t="shared" ca="1" si="8"/>
        <v>19.0651552</v>
      </c>
      <c r="O47" s="21">
        <f t="shared" ca="1" si="8"/>
        <v>19.0651552</v>
      </c>
      <c r="P47" s="21">
        <f t="shared" ca="1" si="8"/>
        <v>19.0651552</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56.331028179143843</v>
      </c>
      <c r="F50" s="22"/>
      <c r="G50" s="21">
        <f t="shared" ref="G50:P53" ca="1" si="9">G30</f>
        <v>38.979055476351576</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1</v>
      </c>
      <c r="F51" s="22"/>
      <c r="G51" s="21">
        <f t="shared" ca="1" si="9"/>
        <v>1</v>
      </c>
      <c r="H51" s="21">
        <f t="shared" ca="1" si="9"/>
        <v>1</v>
      </c>
      <c r="I51" s="21">
        <f t="shared" ca="1" si="9"/>
        <v>1</v>
      </c>
      <c r="J51" s="21">
        <f t="shared" ca="1" si="9"/>
        <v>1</v>
      </c>
      <c r="K51" s="21">
        <f t="shared" ca="1" si="9"/>
        <v>1</v>
      </c>
      <c r="L51" s="21">
        <f t="shared" ca="1" si="9"/>
        <v>1</v>
      </c>
      <c r="M51" s="21">
        <f t="shared" ca="1" si="9"/>
        <v>1</v>
      </c>
      <c r="N51" s="21">
        <f t="shared" ca="1" si="9"/>
        <v>1</v>
      </c>
      <c r="O51" s="21">
        <f t="shared" ca="1" si="9"/>
        <v>1</v>
      </c>
      <c r="P51" s="21">
        <f t="shared" ca="1" si="9"/>
        <v>1</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SR-SFG-SWA</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3">
      <c r="A4" s="8"/>
      <c r="B4" s="8"/>
      <c r="C4" s="16" t="s">
        <v>124</v>
      </c>
      <c r="D4" s="2" t="str">
        <f ca="1">MID(A1,4,3)</f>
        <v>SFG</v>
      </c>
      <c r="E4" s="131" t="str">
        <f ca="1">VLOOKUP(D4,Glossary!$A$4:$B$21,2,FALSE)</f>
        <v>Single fuel gas</v>
      </c>
      <c r="F4" s="132"/>
      <c r="G4" s="133"/>
      <c r="H4" s="8"/>
      <c r="I4" s="8"/>
      <c r="J4" s="8"/>
      <c r="K4" s="8"/>
      <c r="L4" s="8"/>
      <c r="M4" s="8"/>
      <c r="N4" s="8"/>
      <c r="O4" s="8"/>
      <c r="P4" s="8"/>
      <c r="Q4" s="8"/>
    </row>
    <row r="5" spans="1:17" x14ac:dyDescent="0.3">
      <c r="A5" s="8"/>
      <c r="B5" s="8"/>
      <c r="C5" s="16" t="s">
        <v>21</v>
      </c>
      <c r="D5" s="34" t="str">
        <f ca="1">RIGHT(A1,3)</f>
        <v>SWA</v>
      </c>
      <c r="E5" s="131" t="str">
        <f ca="1">VLOOKUP(D5,Glossary!$A$4:$B$21,2,FALSE)</f>
        <v>South Wales</v>
      </c>
      <c r="F5" s="132"/>
      <c r="G5" s="133"/>
      <c r="H5" s="8"/>
      <c r="I5" s="8"/>
      <c r="J5" s="8"/>
      <c r="K5" s="8"/>
      <c r="L5" s="8"/>
      <c r="M5" s="8"/>
      <c r="N5" s="8"/>
      <c r="O5" s="8"/>
      <c r="P5" s="8"/>
      <c r="Q5" s="8"/>
    </row>
    <row r="6" spans="1:17" x14ac:dyDescent="0.3">
      <c r="A6" s="8"/>
      <c r="B6" s="8"/>
      <c r="C6" s="16" t="s">
        <v>221</v>
      </c>
      <c r="D6" s="134" t="str">
        <f ca="1">$D$3&amp;"-"&amp;$D$4</f>
        <v>SR-SFG</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94</v>
      </c>
      <c r="F10" s="104"/>
      <c r="G10" s="118">
        <f ca="1">IF(OR(G23=0,G24=0,G25=0,G26=0),"",G27)</f>
        <v>94.085309866399982</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578.51240856941399</v>
      </c>
      <c r="F11" s="104"/>
      <c r="G11" s="118">
        <f ca="1">IFERROR(IF(OR(G41=0,G42=0,G43=0,G44=0,G45=0,G46=0),"",G47),"")</f>
        <v>493.51828366265084</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3.4799999999999998E-2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SWA-Nil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94</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8.3978871279474294</v>
      </c>
      <c r="F23" s="8"/>
      <c r="G23" s="21">
        <f t="shared" ref="G23:P25" ca="1" si="2">$E23/$E31*G31</f>
        <v>8.3978871279474294</v>
      </c>
      <c r="H23" s="21">
        <f t="shared" ca="1" si="2"/>
        <v>8.3978871279474294</v>
      </c>
      <c r="I23" s="21">
        <f t="shared" ca="1" si="2"/>
        <v>8.3978871279474294</v>
      </c>
      <c r="J23" s="21">
        <f t="shared" ca="1" si="2"/>
        <v>8.3978871279474294</v>
      </c>
      <c r="K23" s="21">
        <f t="shared" ca="1" si="2"/>
        <v>8.3978871279474294</v>
      </c>
      <c r="L23" s="21">
        <f t="shared" ca="1" si="2"/>
        <v>8.3978871279474294</v>
      </c>
      <c r="M23" s="21">
        <f t="shared" ca="1" si="2"/>
        <v>8.3978871279474294</v>
      </c>
      <c r="N23" s="21">
        <f t="shared" ca="1" si="2"/>
        <v>8.3978871279474294</v>
      </c>
      <c r="O23" s="21">
        <f t="shared" ca="1" si="2"/>
        <v>8.3978871279474294</v>
      </c>
      <c r="P23" s="21">
        <f t="shared" ca="1" si="2"/>
        <v>8.3978871279474294</v>
      </c>
      <c r="Q23" s="8"/>
    </row>
    <row r="24" spans="1:17" x14ac:dyDescent="0.3">
      <c r="A24" s="8"/>
      <c r="B24" s="8"/>
      <c r="C24" s="8" t="s">
        <v>277</v>
      </c>
      <c r="D24" s="8"/>
      <c r="E24" s="21">
        <f ca="1">(E$27-SUM(E$25:E$26))*HLOOKUP(D$6,Inputs!$E$8:$G$11,VLOOKUP(C24,Inputs!$C$9:$D$11,2,FALSE),FALSE)</f>
        <v>43.440922303826824</v>
      </c>
      <c r="F24" s="8"/>
      <c r="G24" s="21">
        <f t="shared" ca="1" si="2"/>
        <v>43.484363226130647</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39</v>
      </c>
      <c r="F25" s="8"/>
      <c r="G25" s="21">
        <f t="shared" ca="1" si="2"/>
        <v>39.039000000000001</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3.1611905682257415</v>
      </c>
      <c r="F26" s="8"/>
      <c r="G26" s="87">
        <f t="shared" ref="G26:P26" ca="1" si="3">SUM(G21:G25)*$E$13</f>
        <v>3.1640595123219164</v>
      </c>
      <c r="H26" s="87">
        <f t="shared" ca="1" si="3"/>
        <v>0.29224647205257054</v>
      </c>
      <c r="I26" s="87">
        <f t="shared" ca="1" si="3"/>
        <v>0.29224647205257054</v>
      </c>
      <c r="J26" s="87">
        <f t="shared" ca="1" si="3"/>
        <v>0.29224647205257054</v>
      </c>
      <c r="K26" s="87">
        <f t="shared" ca="1" si="3"/>
        <v>0.29224647205257054</v>
      </c>
      <c r="L26" s="87">
        <f t="shared" ca="1" si="3"/>
        <v>0.29224647205257054</v>
      </c>
      <c r="M26" s="87">
        <f t="shared" ca="1" si="3"/>
        <v>0.29224647205257054</v>
      </c>
      <c r="N26" s="87">
        <f t="shared" ca="1" si="3"/>
        <v>0.29224647205257054</v>
      </c>
      <c r="O26" s="87">
        <f t="shared" ca="1" si="3"/>
        <v>0.29224647205257054</v>
      </c>
      <c r="P26" s="87">
        <f t="shared" ca="1" si="3"/>
        <v>0.29224647205257054</v>
      </c>
      <c r="Q26" s="8"/>
    </row>
    <row r="27" spans="1:17" x14ac:dyDescent="0.3">
      <c r="A27" s="8"/>
      <c r="B27" s="8"/>
      <c r="C27" s="8" t="s">
        <v>216</v>
      </c>
      <c r="D27" s="8"/>
      <c r="E27" s="21">
        <f ca="1">VLOOKUP(C15,Inputs!$D$20:$G$21,HLOOKUP(D$6,Inputs!$E$17:$J$18,2,FALSE),FALSE)</f>
        <v>94</v>
      </c>
      <c r="F27" s="8"/>
      <c r="G27" s="21">
        <f t="shared" ref="G27:P27" ca="1" si="4">SUM(G21:G26)</f>
        <v>94.085309866399982</v>
      </c>
      <c r="H27" s="21">
        <f t="shared" ca="1" si="4"/>
        <v>8.6901335999999993</v>
      </c>
      <c r="I27" s="21">
        <f t="shared" ca="1" si="4"/>
        <v>8.6901335999999993</v>
      </c>
      <c r="J27" s="21">
        <f t="shared" ca="1" si="4"/>
        <v>8.6901335999999993</v>
      </c>
      <c r="K27" s="21">
        <f t="shared" ca="1" si="4"/>
        <v>8.6901335999999993</v>
      </c>
      <c r="L27" s="21">
        <f t="shared" ca="1" si="4"/>
        <v>8.6901335999999993</v>
      </c>
      <c r="M27" s="21">
        <f t="shared" ca="1" si="4"/>
        <v>8.6901335999999993</v>
      </c>
      <c r="N27" s="21">
        <f t="shared" ca="1" si="4"/>
        <v>8.6901335999999993</v>
      </c>
      <c r="O27" s="21">
        <f t="shared" ca="1" si="4"/>
        <v>8.6901335999999993</v>
      </c>
      <c r="P27" s="21">
        <f t="shared" ca="1" si="4"/>
        <v>8.6901335999999993</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56.331028179143843</v>
      </c>
      <c r="F30" s="22"/>
      <c r="G30" s="21">
        <f ca="1">HLOOKUP(G8,'Wholesale index summary'!$E$3:$P$8,VLOOKUP($D$6,'Wholesale index summary'!$C$6:$D$8,2,FALSE),FALSE)</f>
        <v>38.979055476351576</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1</v>
      </c>
      <c r="F31" s="22"/>
      <c r="G31" s="21">
        <f ca="1">IF($D$4="SFG",HLOOKUP(G$8,Inputs!$E$31:$P$36,6,FALSE),HLOOKUP(G$8,Inputs!$E$31:$P$35,5,FALSE))</f>
        <v>1</v>
      </c>
      <c r="H31" s="21">
        <f ca="1">IF($D$4="SFG",HLOOKUP(H$8,Inputs!$E$31:$P$36,6,FALSE),HLOOKUP(H$8,Inputs!$E$31:$P$35,5,FALSE))</f>
        <v>1</v>
      </c>
      <c r="I31" s="21">
        <f ca="1">IF($D$4="SFG",HLOOKUP(I$8,Inputs!$E$31:$P$36,6,FALSE),HLOOKUP(I$8,Inputs!$E$31:$P$35,5,FALSE))</f>
        <v>1</v>
      </c>
      <c r="J31" s="21">
        <f ca="1">IF($D$4="SFG",HLOOKUP(J$8,Inputs!$E$31:$P$36,6,FALSE),HLOOKUP(J$8,Inputs!$E$31:$P$35,5,FALSE))</f>
        <v>1</v>
      </c>
      <c r="K31" s="21">
        <f ca="1">IF($D$4="SFG",HLOOKUP(K$8,Inputs!$E$31:$P$36,6,FALSE),HLOOKUP(K$8,Inputs!$E$31:$P$35,5,FALSE))</f>
        <v>1</v>
      </c>
      <c r="L31" s="21">
        <f ca="1">IF($D$4="SFG",HLOOKUP(L$8,Inputs!$E$31:$P$36,6,FALSE),HLOOKUP(L$8,Inputs!$E$31:$P$35,5,FALSE))</f>
        <v>1</v>
      </c>
      <c r="M31" s="21">
        <f ca="1">IF($D$4="SFG",HLOOKUP(M$8,Inputs!$E$31:$P$36,6,FALSE),HLOOKUP(M$8,Inputs!$E$31:$P$35,5,FALSE))</f>
        <v>1</v>
      </c>
      <c r="N31" s="21">
        <f ca="1">IF($D$4="SFG",HLOOKUP(N$8,Inputs!$E$31:$P$36,6,FALSE),HLOOKUP(N$8,Inputs!$E$31:$P$35,5,FALSE))</f>
        <v>1</v>
      </c>
      <c r="O31" s="21">
        <f ca="1">IF($D$4="SFG",HLOOKUP(O$8,Inputs!$E$31:$P$36,6,FALSE),HLOOKUP(O$8,Inputs!$E$31:$P$35,5,FALSE))</f>
        <v>1</v>
      </c>
      <c r="P31" s="21">
        <f ca="1">IF($D$4="SFG",HLOOKUP(P$8,Inputs!$E$31:$P$36,6,FALSE),HLOOKUP(P$8,Inputs!$E$31:$P$35,5,FALSE))</f>
        <v>1</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SWA-Medium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392</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277.928</v>
      </c>
      <c r="F41" s="8"/>
      <c r="G41" s="21">
        <f t="shared" ref="G41:P41" ca="1" si="5">$E41/$E50*G50</f>
        <v>192.31622927206604</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132.51360856941406</v>
      </c>
      <c r="F42" s="8"/>
      <c r="G42" s="94">
        <f ca="1">VLOOKUP($A$1,'Network costs'!$D:$P,G$9,FALSE)</f>
        <v>135.97121026151692</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18.423999999999999</v>
      </c>
      <c r="F43" s="8"/>
      <c r="G43" s="21">
        <f t="shared" ref="G43:P45" ca="1" si="6">$E43/$E51*G51</f>
        <v>18.423999999999999</v>
      </c>
      <c r="H43" s="21">
        <f t="shared" ca="1" si="6"/>
        <v>18.423999999999999</v>
      </c>
      <c r="I43" s="21">
        <f t="shared" ca="1" si="6"/>
        <v>18.423999999999999</v>
      </c>
      <c r="J43" s="21">
        <f t="shared" ca="1" si="6"/>
        <v>18.423999999999999</v>
      </c>
      <c r="K43" s="21">
        <f t="shared" ca="1" si="6"/>
        <v>18.423999999999999</v>
      </c>
      <c r="L43" s="21">
        <f t="shared" ca="1" si="6"/>
        <v>18.423999999999999</v>
      </c>
      <c r="M43" s="21">
        <f t="shared" ca="1" si="6"/>
        <v>18.423999999999999</v>
      </c>
      <c r="N43" s="21">
        <f t="shared" ca="1" si="6"/>
        <v>18.423999999999999</v>
      </c>
      <c r="O43" s="21">
        <f t="shared" ca="1" si="6"/>
        <v>18.423999999999999</v>
      </c>
      <c r="P43" s="21">
        <f t="shared" ca="1" si="6"/>
        <v>18.423999999999999</v>
      </c>
      <c r="Q43" s="8"/>
    </row>
    <row r="44" spans="1:17" x14ac:dyDescent="0.3">
      <c r="A44" s="8"/>
      <c r="B44" s="8"/>
      <c r="C44" s="8" t="s">
        <v>277</v>
      </c>
      <c r="D44" s="8"/>
      <c r="E44" s="21">
        <f ca="1">E$38*HLOOKUP(D$6,Inputs!$H$8:$J$11,VLOOKUP(C44,Inputs!$C$9:$D$11,2,FALSE),FALSE)</f>
        <v>95.647999999999996</v>
      </c>
      <c r="F44" s="8"/>
      <c r="G44" s="21">
        <f t="shared" ca="1" si="6"/>
        <v>95.743647999999993</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39</v>
      </c>
      <c r="F45" s="8"/>
      <c r="G45" s="21">
        <f t="shared" ca="1" si="6"/>
        <v>39.039000000000001</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14.998799999999999</v>
      </c>
      <c r="F46" s="8"/>
      <c r="G46" s="87">
        <f t="shared" ref="G46:P46" ca="1" si="7">SUM(G43:G45,G41)*$E$13</f>
        <v>12.024196129067896</v>
      </c>
      <c r="H46" s="87">
        <f t="shared" ca="1" si="7"/>
        <v>0.64115519999999993</v>
      </c>
      <c r="I46" s="87">
        <f t="shared" ca="1" si="7"/>
        <v>0.64115519999999993</v>
      </c>
      <c r="J46" s="87">
        <f t="shared" ca="1" si="7"/>
        <v>0.64115519999999993</v>
      </c>
      <c r="K46" s="87">
        <f t="shared" ca="1" si="7"/>
        <v>0.64115519999999993</v>
      </c>
      <c r="L46" s="87">
        <f t="shared" ca="1" si="7"/>
        <v>0.64115519999999993</v>
      </c>
      <c r="M46" s="87">
        <f t="shared" ca="1" si="7"/>
        <v>0.64115519999999993</v>
      </c>
      <c r="N46" s="87">
        <f t="shared" ca="1" si="7"/>
        <v>0.64115519999999993</v>
      </c>
      <c r="O46" s="87">
        <f t="shared" ca="1" si="7"/>
        <v>0.64115519999999993</v>
      </c>
      <c r="P46" s="87">
        <f t="shared" ca="1" si="7"/>
        <v>0.64115519999999993</v>
      </c>
      <c r="Q46" s="8"/>
    </row>
    <row r="47" spans="1:17" x14ac:dyDescent="0.3">
      <c r="A47" s="8"/>
      <c r="B47" s="8"/>
      <c r="C47" s="8" t="s">
        <v>216</v>
      </c>
      <c r="D47" s="8"/>
      <c r="E47" s="21">
        <f ca="1">SUM(E41:E46)</f>
        <v>578.51240856941399</v>
      </c>
      <c r="F47" s="8"/>
      <c r="G47" s="21">
        <f t="shared" ref="G47:P47" ca="1" si="8">SUM(G41:G46)</f>
        <v>493.51828366265084</v>
      </c>
      <c r="H47" s="21">
        <f t="shared" ca="1" si="8"/>
        <v>19.0651552</v>
      </c>
      <c r="I47" s="21">
        <f t="shared" ca="1" si="8"/>
        <v>19.0651552</v>
      </c>
      <c r="J47" s="21">
        <f t="shared" ca="1" si="8"/>
        <v>19.0651552</v>
      </c>
      <c r="K47" s="21">
        <f t="shared" ca="1" si="8"/>
        <v>19.0651552</v>
      </c>
      <c r="L47" s="21">
        <f t="shared" ca="1" si="8"/>
        <v>19.0651552</v>
      </c>
      <c r="M47" s="21">
        <f t="shared" ca="1" si="8"/>
        <v>19.0651552</v>
      </c>
      <c r="N47" s="21">
        <f t="shared" ca="1" si="8"/>
        <v>19.0651552</v>
      </c>
      <c r="O47" s="21">
        <f t="shared" ca="1" si="8"/>
        <v>19.0651552</v>
      </c>
      <c r="P47" s="21">
        <f t="shared" ca="1" si="8"/>
        <v>19.0651552</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56.331028179143843</v>
      </c>
      <c r="F50" s="22"/>
      <c r="G50" s="21">
        <f t="shared" ref="G50:P53" ca="1" si="9">G30</f>
        <v>38.979055476351576</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1</v>
      </c>
      <c r="F51" s="22"/>
      <c r="G51" s="21">
        <f t="shared" ca="1" si="9"/>
        <v>1</v>
      </c>
      <c r="H51" s="21">
        <f t="shared" ca="1" si="9"/>
        <v>1</v>
      </c>
      <c r="I51" s="21">
        <f t="shared" ca="1" si="9"/>
        <v>1</v>
      </c>
      <c r="J51" s="21">
        <f t="shared" ca="1" si="9"/>
        <v>1</v>
      </c>
      <c r="K51" s="21">
        <f t="shared" ca="1" si="9"/>
        <v>1</v>
      </c>
      <c r="L51" s="21">
        <f t="shared" ca="1" si="9"/>
        <v>1</v>
      </c>
      <c r="M51" s="21">
        <f t="shared" ca="1" si="9"/>
        <v>1</v>
      </c>
      <c r="N51" s="21">
        <f t="shared" ca="1" si="9"/>
        <v>1</v>
      </c>
      <c r="O51" s="21">
        <f t="shared" ca="1" si="9"/>
        <v>1</v>
      </c>
      <c r="P51" s="21">
        <f t="shared" ca="1" si="9"/>
        <v>1</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2"/>
  <sheetViews>
    <sheetView workbookViewId="0"/>
  </sheetViews>
  <sheetFormatPr defaultColWidth="0" defaultRowHeight="14.4" zeroHeight="1" x14ac:dyDescent="0.3"/>
  <cols>
    <col min="1" max="1" width="12.5546875" style="8" bestFit="1" customWidth="1"/>
    <col min="2" max="2" width="27" style="8" bestFit="1" customWidth="1"/>
    <col min="3" max="3" width="9.109375" style="8" customWidth="1"/>
    <col min="4" max="4" width="9.109375" style="8" hidden="1" customWidth="1"/>
    <col min="5" max="5" width="12.5546875" style="8" hidden="1" customWidth="1"/>
    <col min="6" max="16384" width="9.109375" style="8" hidden="1"/>
  </cols>
  <sheetData>
    <row r="1" spans="1:2" x14ac:dyDescent="0.3">
      <c r="A1" s="7" t="s">
        <v>170</v>
      </c>
    </row>
    <row r="2" spans="1:2" x14ac:dyDescent="0.3"/>
    <row r="3" spans="1:2" x14ac:dyDescent="0.3">
      <c r="A3" s="7" t="s">
        <v>168</v>
      </c>
      <c r="B3" s="7" t="s">
        <v>169</v>
      </c>
    </row>
    <row r="4" spans="1:2" x14ac:dyDescent="0.3">
      <c r="A4" s="8" t="s">
        <v>79</v>
      </c>
      <c r="B4" s="8" t="s">
        <v>4</v>
      </c>
    </row>
    <row r="5" spans="1:2" x14ac:dyDescent="0.3">
      <c r="A5" s="8" t="s">
        <v>31</v>
      </c>
      <c r="B5" s="8" t="s">
        <v>22</v>
      </c>
    </row>
    <row r="6" spans="1:2" x14ac:dyDescent="0.3">
      <c r="A6" s="8" t="s">
        <v>29</v>
      </c>
      <c r="B6" s="8" t="s">
        <v>81</v>
      </c>
    </row>
    <row r="7" spans="1:2" x14ac:dyDescent="0.3">
      <c r="A7" s="8" t="s">
        <v>80</v>
      </c>
      <c r="B7" s="8" t="s">
        <v>82</v>
      </c>
    </row>
    <row r="8" spans="1:2" x14ac:dyDescent="0.3">
      <c r="A8" s="8" t="s">
        <v>156</v>
      </c>
      <c r="B8" s="8" t="s">
        <v>7</v>
      </c>
    </row>
    <row r="9" spans="1:2" x14ac:dyDescent="0.3">
      <c r="A9" s="8" t="s">
        <v>157</v>
      </c>
      <c r="B9" s="8" t="s">
        <v>8</v>
      </c>
    </row>
    <row r="10" spans="1:2" x14ac:dyDescent="0.3">
      <c r="A10" s="8" t="s">
        <v>158</v>
      </c>
      <c r="B10" s="8" t="s">
        <v>9</v>
      </c>
    </row>
    <row r="11" spans="1:2" x14ac:dyDescent="0.3">
      <c r="A11" s="8" t="s">
        <v>30</v>
      </c>
      <c r="B11" s="8" t="s">
        <v>10</v>
      </c>
    </row>
    <row r="12" spans="1:2" x14ac:dyDescent="0.3">
      <c r="A12" s="8" t="s">
        <v>159</v>
      </c>
      <c r="B12" s="8" t="s">
        <v>11</v>
      </c>
    </row>
    <row r="13" spans="1:2" x14ac:dyDescent="0.3">
      <c r="A13" s="8" t="s">
        <v>160</v>
      </c>
      <c r="B13" s="8" t="s">
        <v>12</v>
      </c>
    </row>
    <row r="14" spans="1:2" x14ac:dyDescent="0.3">
      <c r="A14" s="8" t="s">
        <v>161</v>
      </c>
      <c r="B14" s="8" t="s">
        <v>13</v>
      </c>
    </row>
    <row r="15" spans="1:2" x14ac:dyDescent="0.3">
      <c r="A15" s="8" t="s">
        <v>98</v>
      </c>
      <c r="B15" s="8" t="s">
        <v>14</v>
      </c>
    </row>
    <row r="16" spans="1:2" x14ac:dyDescent="0.3">
      <c r="A16" s="8" t="s">
        <v>162</v>
      </c>
      <c r="B16" s="8" t="s">
        <v>15</v>
      </c>
    </row>
    <row r="17" spans="1:2" x14ac:dyDescent="0.3">
      <c r="A17" s="8" t="s">
        <v>163</v>
      </c>
      <c r="B17" s="8" t="s">
        <v>16</v>
      </c>
    </row>
    <row r="18" spans="1:2" x14ac:dyDescent="0.3">
      <c r="A18" s="8" t="s">
        <v>164</v>
      </c>
      <c r="B18" s="8" t="s">
        <v>17</v>
      </c>
    </row>
    <row r="19" spans="1:2" x14ac:dyDescent="0.3">
      <c r="A19" s="8" t="s">
        <v>165</v>
      </c>
      <c r="B19" s="8" t="s">
        <v>18</v>
      </c>
    </row>
    <row r="20" spans="1:2" x14ac:dyDescent="0.3">
      <c r="A20" s="8" t="s">
        <v>166</v>
      </c>
      <c r="B20" s="8" t="s">
        <v>19</v>
      </c>
    </row>
    <row r="21" spans="1:2" x14ac:dyDescent="0.3">
      <c r="A21" s="8" t="s">
        <v>167</v>
      </c>
      <c r="B21" s="8" t="s">
        <v>20</v>
      </c>
    </row>
    <row r="22" spans="1:2" x14ac:dyDescent="0.3"/>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SR-SFG-SWE</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3">
      <c r="A4" s="8"/>
      <c r="B4" s="8"/>
      <c r="C4" s="16" t="s">
        <v>124</v>
      </c>
      <c r="D4" s="2" t="str">
        <f ca="1">MID(A1,4,3)</f>
        <v>SFG</v>
      </c>
      <c r="E4" s="131" t="str">
        <f ca="1">VLOOKUP(D4,Glossary!$A$4:$B$21,2,FALSE)</f>
        <v>Single fuel gas</v>
      </c>
      <c r="F4" s="132"/>
      <c r="G4" s="133"/>
      <c r="H4" s="8"/>
      <c r="I4" s="8"/>
      <c r="J4" s="8"/>
      <c r="K4" s="8"/>
      <c r="L4" s="8"/>
      <c r="M4" s="8"/>
      <c r="N4" s="8"/>
      <c r="O4" s="8"/>
      <c r="P4" s="8"/>
      <c r="Q4" s="8"/>
    </row>
    <row r="5" spans="1:17" x14ac:dyDescent="0.3">
      <c r="A5" s="8"/>
      <c r="B5" s="8"/>
      <c r="C5" s="16" t="s">
        <v>21</v>
      </c>
      <c r="D5" s="34" t="str">
        <f ca="1">RIGHT(A1,3)</f>
        <v>SWE</v>
      </c>
      <c r="E5" s="131" t="str">
        <f ca="1">VLOOKUP(D5,Glossary!$A$4:$B$21,2,FALSE)</f>
        <v>South West</v>
      </c>
      <c r="F5" s="132"/>
      <c r="G5" s="133"/>
      <c r="H5" s="8"/>
      <c r="I5" s="8"/>
      <c r="J5" s="8"/>
      <c r="K5" s="8"/>
      <c r="L5" s="8"/>
      <c r="M5" s="8"/>
      <c r="N5" s="8"/>
      <c r="O5" s="8"/>
      <c r="P5" s="8"/>
      <c r="Q5" s="8"/>
    </row>
    <row r="6" spans="1:17" x14ac:dyDescent="0.3">
      <c r="A6" s="8"/>
      <c r="B6" s="8"/>
      <c r="C6" s="16" t="s">
        <v>221</v>
      </c>
      <c r="D6" s="134" t="str">
        <f ca="1">$D$3&amp;"-"&amp;$D$4</f>
        <v>SR-SFG</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94</v>
      </c>
      <c r="F10" s="104"/>
      <c r="G10" s="118">
        <f ca="1">IF(OR(G23=0,G24=0,G25=0,G26=0),"",G27)</f>
        <v>94.085309866399982</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594.08700122654852</v>
      </c>
      <c r="F11" s="104"/>
      <c r="G11" s="118">
        <f ca="1">IFERROR(IF(OR(G41=0,G42=0,G43=0,G44=0,G45=0,G46=0),"",G47),"")</f>
        <v>509.29936378946837</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3.4799999999999998E-2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SWE-Nil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94</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8.3978871279474294</v>
      </c>
      <c r="F23" s="8"/>
      <c r="G23" s="21">
        <f t="shared" ref="G23:P25" ca="1" si="2">$E23/$E31*G31</f>
        <v>8.3978871279474294</v>
      </c>
      <c r="H23" s="21">
        <f t="shared" ca="1" si="2"/>
        <v>8.3978871279474294</v>
      </c>
      <c r="I23" s="21">
        <f t="shared" ca="1" si="2"/>
        <v>8.3978871279474294</v>
      </c>
      <c r="J23" s="21">
        <f t="shared" ca="1" si="2"/>
        <v>8.3978871279474294</v>
      </c>
      <c r="K23" s="21">
        <f t="shared" ca="1" si="2"/>
        <v>8.3978871279474294</v>
      </c>
      <c r="L23" s="21">
        <f t="shared" ca="1" si="2"/>
        <v>8.3978871279474294</v>
      </c>
      <c r="M23" s="21">
        <f t="shared" ca="1" si="2"/>
        <v>8.3978871279474294</v>
      </c>
      <c r="N23" s="21">
        <f t="shared" ca="1" si="2"/>
        <v>8.3978871279474294</v>
      </c>
      <c r="O23" s="21">
        <f t="shared" ca="1" si="2"/>
        <v>8.3978871279474294</v>
      </c>
      <c r="P23" s="21">
        <f t="shared" ca="1" si="2"/>
        <v>8.3978871279474294</v>
      </c>
      <c r="Q23" s="8"/>
    </row>
    <row r="24" spans="1:17" x14ac:dyDescent="0.3">
      <c r="A24" s="8"/>
      <c r="B24" s="8"/>
      <c r="C24" s="8" t="s">
        <v>277</v>
      </c>
      <c r="D24" s="8"/>
      <c r="E24" s="21">
        <f ca="1">(E$27-SUM(E$25:E$26))*HLOOKUP(D$6,Inputs!$E$8:$G$11,VLOOKUP(C24,Inputs!$C$9:$D$11,2,FALSE),FALSE)</f>
        <v>43.440922303826824</v>
      </c>
      <c r="F24" s="8"/>
      <c r="G24" s="21">
        <f t="shared" ca="1" si="2"/>
        <v>43.484363226130647</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39</v>
      </c>
      <c r="F25" s="8"/>
      <c r="G25" s="21">
        <f t="shared" ca="1" si="2"/>
        <v>39.039000000000001</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3.1611905682257415</v>
      </c>
      <c r="F26" s="8"/>
      <c r="G26" s="87">
        <f t="shared" ref="G26:P26" ca="1" si="3">SUM(G21:G25)*$E$13</f>
        <v>3.1640595123219164</v>
      </c>
      <c r="H26" s="87">
        <f t="shared" ca="1" si="3"/>
        <v>0.29224647205257054</v>
      </c>
      <c r="I26" s="87">
        <f t="shared" ca="1" si="3"/>
        <v>0.29224647205257054</v>
      </c>
      <c r="J26" s="87">
        <f t="shared" ca="1" si="3"/>
        <v>0.29224647205257054</v>
      </c>
      <c r="K26" s="87">
        <f t="shared" ca="1" si="3"/>
        <v>0.29224647205257054</v>
      </c>
      <c r="L26" s="87">
        <f t="shared" ca="1" si="3"/>
        <v>0.29224647205257054</v>
      </c>
      <c r="M26" s="87">
        <f t="shared" ca="1" si="3"/>
        <v>0.29224647205257054</v>
      </c>
      <c r="N26" s="87">
        <f t="shared" ca="1" si="3"/>
        <v>0.29224647205257054</v>
      </c>
      <c r="O26" s="87">
        <f t="shared" ca="1" si="3"/>
        <v>0.29224647205257054</v>
      </c>
      <c r="P26" s="87">
        <f t="shared" ca="1" si="3"/>
        <v>0.29224647205257054</v>
      </c>
      <c r="Q26" s="8"/>
    </row>
    <row r="27" spans="1:17" x14ac:dyDescent="0.3">
      <c r="A27" s="8"/>
      <c r="B27" s="8"/>
      <c r="C27" s="8" t="s">
        <v>216</v>
      </c>
      <c r="D27" s="8"/>
      <c r="E27" s="21">
        <f ca="1">VLOOKUP(C15,Inputs!$D$20:$G$21,HLOOKUP(D$6,Inputs!$E$17:$J$18,2,FALSE),FALSE)</f>
        <v>94</v>
      </c>
      <c r="F27" s="8"/>
      <c r="G27" s="21">
        <f t="shared" ref="G27:P27" ca="1" si="4">SUM(G21:G26)</f>
        <v>94.085309866399982</v>
      </c>
      <c r="H27" s="21">
        <f t="shared" ca="1" si="4"/>
        <v>8.6901335999999993</v>
      </c>
      <c r="I27" s="21">
        <f t="shared" ca="1" si="4"/>
        <v>8.6901335999999993</v>
      </c>
      <c r="J27" s="21">
        <f t="shared" ca="1" si="4"/>
        <v>8.6901335999999993</v>
      </c>
      <c r="K27" s="21">
        <f t="shared" ca="1" si="4"/>
        <v>8.6901335999999993</v>
      </c>
      <c r="L27" s="21">
        <f t="shared" ca="1" si="4"/>
        <v>8.6901335999999993</v>
      </c>
      <c r="M27" s="21">
        <f t="shared" ca="1" si="4"/>
        <v>8.6901335999999993</v>
      </c>
      <c r="N27" s="21">
        <f t="shared" ca="1" si="4"/>
        <v>8.6901335999999993</v>
      </c>
      <c r="O27" s="21">
        <f t="shared" ca="1" si="4"/>
        <v>8.6901335999999993</v>
      </c>
      <c r="P27" s="21">
        <f t="shared" ca="1" si="4"/>
        <v>8.6901335999999993</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56.331028179143843</v>
      </c>
      <c r="F30" s="22"/>
      <c r="G30" s="21">
        <f ca="1">HLOOKUP(G8,'Wholesale index summary'!$E$3:$P$8,VLOOKUP($D$6,'Wholesale index summary'!$C$6:$D$8,2,FALSE),FALSE)</f>
        <v>38.979055476351576</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1</v>
      </c>
      <c r="F31" s="22"/>
      <c r="G31" s="21">
        <f ca="1">IF($D$4="SFG",HLOOKUP(G$8,Inputs!$E$31:$P$36,6,FALSE),HLOOKUP(G$8,Inputs!$E$31:$P$35,5,FALSE))</f>
        <v>1</v>
      </c>
      <c r="H31" s="21">
        <f ca="1">IF($D$4="SFG",HLOOKUP(H$8,Inputs!$E$31:$P$36,6,FALSE),HLOOKUP(H$8,Inputs!$E$31:$P$35,5,FALSE))</f>
        <v>1</v>
      </c>
      <c r="I31" s="21">
        <f ca="1">IF($D$4="SFG",HLOOKUP(I$8,Inputs!$E$31:$P$36,6,FALSE),HLOOKUP(I$8,Inputs!$E$31:$P$35,5,FALSE))</f>
        <v>1</v>
      </c>
      <c r="J31" s="21">
        <f ca="1">IF($D$4="SFG",HLOOKUP(J$8,Inputs!$E$31:$P$36,6,FALSE),HLOOKUP(J$8,Inputs!$E$31:$P$35,5,FALSE))</f>
        <v>1</v>
      </c>
      <c r="K31" s="21">
        <f ca="1">IF($D$4="SFG",HLOOKUP(K$8,Inputs!$E$31:$P$36,6,FALSE),HLOOKUP(K$8,Inputs!$E$31:$P$35,5,FALSE))</f>
        <v>1</v>
      </c>
      <c r="L31" s="21">
        <f ca="1">IF($D$4="SFG",HLOOKUP(L$8,Inputs!$E$31:$P$36,6,FALSE),HLOOKUP(L$8,Inputs!$E$31:$P$35,5,FALSE))</f>
        <v>1</v>
      </c>
      <c r="M31" s="21">
        <f ca="1">IF($D$4="SFG",HLOOKUP(M$8,Inputs!$E$31:$P$36,6,FALSE),HLOOKUP(M$8,Inputs!$E$31:$P$35,5,FALSE))</f>
        <v>1</v>
      </c>
      <c r="N31" s="21">
        <f ca="1">IF($D$4="SFG",HLOOKUP(N$8,Inputs!$E$31:$P$36,6,FALSE),HLOOKUP(N$8,Inputs!$E$31:$P$35,5,FALSE))</f>
        <v>1</v>
      </c>
      <c r="O31" s="21">
        <f ca="1">IF($D$4="SFG",HLOOKUP(O$8,Inputs!$E$31:$P$36,6,FALSE),HLOOKUP(O$8,Inputs!$E$31:$P$35,5,FALSE))</f>
        <v>1</v>
      </c>
      <c r="P31" s="21">
        <f ca="1">IF($D$4="SFG",HLOOKUP(P$8,Inputs!$E$31:$P$36,6,FALSE),HLOOKUP(P$8,Inputs!$E$31:$P$35,5,FALSE))</f>
        <v>1</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SWE-Medium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392</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277.928</v>
      </c>
      <c r="F41" s="8"/>
      <c r="G41" s="21">
        <f t="shared" ref="G41:P41" ca="1" si="5">$E41/$E50*G50</f>
        <v>192.31622927206604</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148.08820122654856</v>
      </c>
      <c r="F42" s="8"/>
      <c r="G42" s="94">
        <f ca="1">VLOOKUP($A$1,'Network costs'!$D:$P,G$9,FALSE)</f>
        <v>151.75229038833444</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18.423999999999999</v>
      </c>
      <c r="F43" s="8"/>
      <c r="G43" s="21">
        <f t="shared" ref="G43:P45" ca="1" si="6">$E43/$E51*G51</f>
        <v>18.423999999999999</v>
      </c>
      <c r="H43" s="21">
        <f t="shared" ca="1" si="6"/>
        <v>18.423999999999999</v>
      </c>
      <c r="I43" s="21">
        <f t="shared" ca="1" si="6"/>
        <v>18.423999999999999</v>
      </c>
      <c r="J43" s="21">
        <f t="shared" ca="1" si="6"/>
        <v>18.423999999999999</v>
      </c>
      <c r="K43" s="21">
        <f t="shared" ca="1" si="6"/>
        <v>18.423999999999999</v>
      </c>
      <c r="L43" s="21">
        <f t="shared" ca="1" si="6"/>
        <v>18.423999999999999</v>
      </c>
      <c r="M43" s="21">
        <f t="shared" ca="1" si="6"/>
        <v>18.423999999999999</v>
      </c>
      <c r="N43" s="21">
        <f t="shared" ca="1" si="6"/>
        <v>18.423999999999999</v>
      </c>
      <c r="O43" s="21">
        <f t="shared" ca="1" si="6"/>
        <v>18.423999999999999</v>
      </c>
      <c r="P43" s="21">
        <f t="shared" ca="1" si="6"/>
        <v>18.423999999999999</v>
      </c>
      <c r="Q43" s="8"/>
    </row>
    <row r="44" spans="1:17" x14ac:dyDescent="0.3">
      <c r="A44" s="8"/>
      <c r="B44" s="8"/>
      <c r="C44" s="8" t="s">
        <v>277</v>
      </c>
      <c r="D44" s="8"/>
      <c r="E44" s="21">
        <f ca="1">E$38*HLOOKUP(D$6,Inputs!$H$8:$J$11,VLOOKUP(C44,Inputs!$C$9:$D$11,2,FALSE),FALSE)</f>
        <v>95.647999999999996</v>
      </c>
      <c r="F44" s="8"/>
      <c r="G44" s="21">
        <f t="shared" ca="1" si="6"/>
        <v>95.743647999999993</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39</v>
      </c>
      <c r="F45" s="8"/>
      <c r="G45" s="21">
        <f t="shared" ca="1" si="6"/>
        <v>39.039000000000001</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14.998799999999999</v>
      </c>
      <c r="F46" s="8"/>
      <c r="G46" s="87">
        <f t="shared" ref="G46:P46" ca="1" si="7">SUM(G43:G45,G41)*$E$13</f>
        <v>12.024196129067896</v>
      </c>
      <c r="H46" s="87">
        <f t="shared" ca="1" si="7"/>
        <v>0.64115519999999993</v>
      </c>
      <c r="I46" s="87">
        <f t="shared" ca="1" si="7"/>
        <v>0.64115519999999993</v>
      </c>
      <c r="J46" s="87">
        <f t="shared" ca="1" si="7"/>
        <v>0.64115519999999993</v>
      </c>
      <c r="K46" s="87">
        <f t="shared" ca="1" si="7"/>
        <v>0.64115519999999993</v>
      </c>
      <c r="L46" s="87">
        <f t="shared" ca="1" si="7"/>
        <v>0.64115519999999993</v>
      </c>
      <c r="M46" s="87">
        <f t="shared" ca="1" si="7"/>
        <v>0.64115519999999993</v>
      </c>
      <c r="N46" s="87">
        <f t="shared" ca="1" si="7"/>
        <v>0.64115519999999993</v>
      </c>
      <c r="O46" s="87">
        <f t="shared" ca="1" si="7"/>
        <v>0.64115519999999993</v>
      </c>
      <c r="P46" s="87">
        <f t="shared" ca="1" si="7"/>
        <v>0.64115519999999993</v>
      </c>
      <c r="Q46" s="8"/>
    </row>
    <row r="47" spans="1:17" x14ac:dyDescent="0.3">
      <c r="A47" s="8"/>
      <c r="B47" s="8"/>
      <c r="C47" s="8" t="s">
        <v>216</v>
      </c>
      <c r="D47" s="8"/>
      <c r="E47" s="21">
        <f ca="1">SUM(E41:E46)</f>
        <v>594.08700122654852</v>
      </c>
      <c r="F47" s="8"/>
      <c r="G47" s="21">
        <f t="shared" ref="G47:P47" ca="1" si="8">SUM(G41:G46)</f>
        <v>509.29936378946837</v>
      </c>
      <c r="H47" s="21">
        <f t="shared" ca="1" si="8"/>
        <v>19.0651552</v>
      </c>
      <c r="I47" s="21">
        <f t="shared" ca="1" si="8"/>
        <v>19.0651552</v>
      </c>
      <c r="J47" s="21">
        <f t="shared" ca="1" si="8"/>
        <v>19.0651552</v>
      </c>
      <c r="K47" s="21">
        <f t="shared" ca="1" si="8"/>
        <v>19.0651552</v>
      </c>
      <c r="L47" s="21">
        <f t="shared" ca="1" si="8"/>
        <v>19.0651552</v>
      </c>
      <c r="M47" s="21">
        <f t="shared" ca="1" si="8"/>
        <v>19.0651552</v>
      </c>
      <c r="N47" s="21">
        <f t="shared" ca="1" si="8"/>
        <v>19.0651552</v>
      </c>
      <c r="O47" s="21">
        <f t="shared" ca="1" si="8"/>
        <v>19.0651552</v>
      </c>
      <c r="P47" s="21">
        <f t="shared" ca="1" si="8"/>
        <v>19.0651552</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56.331028179143843</v>
      </c>
      <c r="F50" s="22"/>
      <c r="G50" s="21">
        <f t="shared" ref="G50:P53" ca="1" si="9">G30</f>
        <v>38.979055476351576</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1</v>
      </c>
      <c r="F51" s="22"/>
      <c r="G51" s="21">
        <f t="shared" ca="1" si="9"/>
        <v>1</v>
      </c>
      <c r="H51" s="21">
        <f t="shared" ca="1" si="9"/>
        <v>1</v>
      </c>
      <c r="I51" s="21">
        <f t="shared" ca="1" si="9"/>
        <v>1</v>
      </c>
      <c r="J51" s="21">
        <f t="shared" ca="1" si="9"/>
        <v>1</v>
      </c>
      <c r="K51" s="21">
        <f t="shared" ca="1" si="9"/>
        <v>1</v>
      </c>
      <c r="L51" s="21">
        <f t="shared" ca="1" si="9"/>
        <v>1</v>
      </c>
      <c r="M51" s="21">
        <f t="shared" ca="1" si="9"/>
        <v>1</v>
      </c>
      <c r="N51" s="21">
        <f t="shared" ca="1" si="9"/>
        <v>1</v>
      </c>
      <c r="O51" s="21">
        <f t="shared" ca="1" si="9"/>
        <v>1</v>
      </c>
      <c r="P51" s="21">
        <f t="shared" ca="1" si="9"/>
        <v>1</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SR-SFG-SOU</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3">
      <c r="A4" s="8"/>
      <c r="B4" s="8"/>
      <c r="C4" s="16" t="s">
        <v>124</v>
      </c>
      <c r="D4" s="2" t="str">
        <f ca="1">MID(A1,4,3)</f>
        <v>SFG</v>
      </c>
      <c r="E4" s="131" t="str">
        <f ca="1">VLOOKUP(D4,Glossary!$A$4:$B$21,2,FALSE)</f>
        <v>Single fuel gas</v>
      </c>
      <c r="F4" s="132"/>
      <c r="G4" s="133"/>
      <c r="H4" s="8"/>
      <c r="I4" s="8"/>
      <c r="J4" s="8"/>
      <c r="K4" s="8"/>
      <c r="L4" s="8"/>
      <c r="M4" s="8"/>
      <c r="N4" s="8"/>
      <c r="O4" s="8"/>
      <c r="P4" s="8"/>
      <c r="Q4" s="8"/>
    </row>
    <row r="5" spans="1:17" x14ac:dyDescent="0.3">
      <c r="A5" s="8"/>
      <c r="B5" s="8"/>
      <c r="C5" s="16" t="s">
        <v>21</v>
      </c>
      <c r="D5" s="34" t="str">
        <f ca="1">RIGHT(A1,3)</f>
        <v>SOU</v>
      </c>
      <c r="E5" s="131" t="str">
        <f ca="1">VLOOKUP(D5,Glossary!$A$4:$B$21,2,FALSE)</f>
        <v>Southern</v>
      </c>
      <c r="F5" s="132"/>
      <c r="G5" s="133"/>
      <c r="H5" s="8"/>
      <c r="I5" s="8"/>
      <c r="J5" s="8"/>
      <c r="K5" s="8"/>
      <c r="L5" s="8"/>
      <c r="M5" s="8"/>
      <c r="N5" s="8"/>
      <c r="O5" s="8"/>
      <c r="P5" s="8"/>
      <c r="Q5" s="8"/>
    </row>
    <row r="6" spans="1:17" x14ac:dyDescent="0.3">
      <c r="A6" s="8"/>
      <c r="B6" s="8"/>
      <c r="C6" s="16" t="s">
        <v>221</v>
      </c>
      <c r="D6" s="134" t="str">
        <f ca="1">$D$3&amp;"-"&amp;$D$4</f>
        <v>SR-SFG</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94</v>
      </c>
      <c r="F10" s="104"/>
      <c r="G10" s="118">
        <f ca="1">IF(OR(G23=0,G24=0,G25=0,G26=0),"",G27)</f>
        <v>94.085309866399982</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601.17258652265946</v>
      </c>
      <c r="F11" s="104"/>
      <c r="G11" s="118">
        <f ca="1">IFERROR(IF(OR(G41=0,G42=0,G43=0,G44=0,G45=0,G46=0),"",G47),"")</f>
        <v>513.91910842786149</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3.4799999999999998E-2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SOU-Nil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94</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8.3978871279474294</v>
      </c>
      <c r="F23" s="8"/>
      <c r="G23" s="21">
        <f t="shared" ref="G23:P25" ca="1" si="2">$E23/$E31*G31</f>
        <v>8.3978871279474294</v>
      </c>
      <c r="H23" s="21">
        <f t="shared" ca="1" si="2"/>
        <v>8.3978871279474294</v>
      </c>
      <c r="I23" s="21">
        <f t="shared" ca="1" si="2"/>
        <v>8.3978871279474294</v>
      </c>
      <c r="J23" s="21">
        <f t="shared" ca="1" si="2"/>
        <v>8.3978871279474294</v>
      </c>
      <c r="K23" s="21">
        <f t="shared" ca="1" si="2"/>
        <v>8.3978871279474294</v>
      </c>
      <c r="L23" s="21">
        <f t="shared" ca="1" si="2"/>
        <v>8.3978871279474294</v>
      </c>
      <c r="M23" s="21">
        <f t="shared" ca="1" si="2"/>
        <v>8.3978871279474294</v>
      </c>
      <c r="N23" s="21">
        <f t="shared" ca="1" si="2"/>
        <v>8.3978871279474294</v>
      </c>
      <c r="O23" s="21">
        <f t="shared" ca="1" si="2"/>
        <v>8.3978871279474294</v>
      </c>
      <c r="P23" s="21">
        <f t="shared" ca="1" si="2"/>
        <v>8.3978871279474294</v>
      </c>
      <c r="Q23" s="8"/>
    </row>
    <row r="24" spans="1:17" x14ac:dyDescent="0.3">
      <c r="A24" s="8"/>
      <c r="B24" s="8"/>
      <c r="C24" s="8" t="s">
        <v>277</v>
      </c>
      <c r="D24" s="8"/>
      <c r="E24" s="21">
        <f ca="1">(E$27-SUM(E$25:E$26))*HLOOKUP(D$6,Inputs!$E$8:$G$11,VLOOKUP(C24,Inputs!$C$9:$D$11,2,FALSE),FALSE)</f>
        <v>43.440922303826824</v>
      </c>
      <c r="F24" s="8"/>
      <c r="G24" s="21">
        <f t="shared" ca="1" si="2"/>
        <v>43.484363226130647</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39</v>
      </c>
      <c r="F25" s="8"/>
      <c r="G25" s="21">
        <f t="shared" ca="1" si="2"/>
        <v>39.039000000000001</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3.1611905682257415</v>
      </c>
      <c r="F26" s="8"/>
      <c r="G26" s="87">
        <f t="shared" ref="G26:P26" ca="1" si="3">SUM(G21:G25)*$E$13</f>
        <v>3.1640595123219164</v>
      </c>
      <c r="H26" s="87">
        <f t="shared" ca="1" si="3"/>
        <v>0.29224647205257054</v>
      </c>
      <c r="I26" s="87">
        <f t="shared" ca="1" si="3"/>
        <v>0.29224647205257054</v>
      </c>
      <c r="J26" s="87">
        <f t="shared" ca="1" si="3"/>
        <v>0.29224647205257054</v>
      </c>
      <c r="K26" s="87">
        <f t="shared" ca="1" si="3"/>
        <v>0.29224647205257054</v>
      </c>
      <c r="L26" s="87">
        <f t="shared" ca="1" si="3"/>
        <v>0.29224647205257054</v>
      </c>
      <c r="M26" s="87">
        <f t="shared" ca="1" si="3"/>
        <v>0.29224647205257054</v>
      </c>
      <c r="N26" s="87">
        <f t="shared" ca="1" si="3"/>
        <v>0.29224647205257054</v>
      </c>
      <c r="O26" s="87">
        <f t="shared" ca="1" si="3"/>
        <v>0.29224647205257054</v>
      </c>
      <c r="P26" s="87">
        <f t="shared" ca="1" si="3"/>
        <v>0.29224647205257054</v>
      </c>
      <c r="Q26" s="8"/>
    </row>
    <row r="27" spans="1:17" x14ac:dyDescent="0.3">
      <c r="A27" s="8"/>
      <c r="B27" s="8"/>
      <c r="C27" s="8" t="s">
        <v>216</v>
      </c>
      <c r="D27" s="8"/>
      <c r="E27" s="21">
        <f ca="1">VLOOKUP(C15,Inputs!$D$20:$G$21,HLOOKUP(D$6,Inputs!$E$17:$J$18,2,FALSE),FALSE)</f>
        <v>94</v>
      </c>
      <c r="F27" s="8"/>
      <c r="G27" s="21">
        <f t="shared" ref="G27:P27" ca="1" si="4">SUM(G21:G26)</f>
        <v>94.085309866399982</v>
      </c>
      <c r="H27" s="21">
        <f t="shared" ca="1" si="4"/>
        <v>8.6901335999999993</v>
      </c>
      <c r="I27" s="21">
        <f t="shared" ca="1" si="4"/>
        <v>8.6901335999999993</v>
      </c>
      <c r="J27" s="21">
        <f t="shared" ca="1" si="4"/>
        <v>8.6901335999999993</v>
      </c>
      <c r="K27" s="21">
        <f t="shared" ca="1" si="4"/>
        <v>8.6901335999999993</v>
      </c>
      <c r="L27" s="21">
        <f t="shared" ca="1" si="4"/>
        <v>8.6901335999999993</v>
      </c>
      <c r="M27" s="21">
        <f t="shared" ca="1" si="4"/>
        <v>8.6901335999999993</v>
      </c>
      <c r="N27" s="21">
        <f t="shared" ca="1" si="4"/>
        <v>8.6901335999999993</v>
      </c>
      <c r="O27" s="21">
        <f t="shared" ca="1" si="4"/>
        <v>8.6901335999999993</v>
      </c>
      <c r="P27" s="21">
        <f t="shared" ca="1" si="4"/>
        <v>8.6901335999999993</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56.331028179143843</v>
      </c>
      <c r="F30" s="22"/>
      <c r="G30" s="21">
        <f ca="1">HLOOKUP(G8,'Wholesale index summary'!$E$3:$P$8,VLOOKUP($D$6,'Wholesale index summary'!$C$6:$D$8,2,FALSE),FALSE)</f>
        <v>38.979055476351576</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1</v>
      </c>
      <c r="F31" s="22"/>
      <c r="G31" s="21">
        <f ca="1">IF($D$4="SFG",HLOOKUP(G$8,Inputs!$E$31:$P$36,6,FALSE),HLOOKUP(G$8,Inputs!$E$31:$P$35,5,FALSE))</f>
        <v>1</v>
      </c>
      <c r="H31" s="21">
        <f ca="1">IF($D$4="SFG",HLOOKUP(H$8,Inputs!$E$31:$P$36,6,FALSE),HLOOKUP(H$8,Inputs!$E$31:$P$35,5,FALSE))</f>
        <v>1</v>
      </c>
      <c r="I31" s="21">
        <f ca="1">IF($D$4="SFG",HLOOKUP(I$8,Inputs!$E$31:$P$36,6,FALSE),HLOOKUP(I$8,Inputs!$E$31:$P$35,5,FALSE))</f>
        <v>1</v>
      </c>
      <c r="J31" s="21">
        <f ca="1">IF($D$4="SFG",HLOOKUP(J$8,Inputs!$E$31:$P$36,6,FALSE),HLOOKUP(J$8,Inputs!$E$31:$P$35,5,FALSE))</f>
        <v>1</v>
      </c>
      <c r="K31" s="21">
        <f ca="1">IF($D$4="SFG",HLOOKUP(K$8,Inputs!$E$31:$P$36,6,FALSE),HLOOKUP(K$8,Inputs!$E$31:$P$35,5,FALSE))</f>
        <v>1</v>
      </c>
      <c r="L31" s="21">
        <f ca="1">IF($D$4="SFG",HLOOKUP(L$8,Inputs!$E$31:$P$36,6,FALSE),HLOOKUP(L$8,Inputs!$E$31:$P$35,5,FALSE))</f>
        <v>1</v>
      </c>
      <c r="M31" s="21">
        <f ca="1">IF($D$4="SFG",HLOOKUP(M$8,Inputs!$E$31:$P$36,6,FALSE),HLOOKUP(M$8,Inputs!$E$31:$P$35,5,FALSE))</f>
        <v>1</v>
      </c>
      <c r="N31" s="21">
        <f ca="1">IF($D$4="SFG",HLOOKUP(N$8,Inputs!$E$31:$P$36,6,FALSE),HLOOKUP(N$8,Inputs!$E$31:$P$35,5,FALSE))</f>
        <v>1</v>
      </c>
      <c r="O31" s="21">
        <f ca="1">IF($D$4="SFG",HLOOKUP(O$8,Inputs!$E$31:$P$36,6,FALSE),HLOOKUP(O$8,Inputs!$E$31:$P$35,5,FALSE))</f>
        <v>1</v>
      </c>
      <c r="P31" s="21">
        <f ca="1">IF($D$4="SFG",HLOOKUP(P$8,Inputs!$E$31:$P$36,6,FALSE),HLOOKUP(P$8,Inputs!$E$31:$P$35,5,FALSE))</f>
        <v>1</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SOU-Medium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392</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277.928</v>
      </c>
      <c r="F41" s="8"/>
      <c r="G41" s="21">
        <f t="shared" ref="G41:P41" ca="1" si="5">$E41/$E50*G50</f>
        <v>192.31622927206604</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155.17378652265953</v>
      </c>
      <c r="F42" s="8"/>
      <c r="G42" s="94">
        <f ca="1">VLOOKUP($A$1,'Network costs'!$D:$P,G$9,FALSE)</f>
        <v>156.37203502672759</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18.423999999999999</v>
      </c>
      <c r="F43" s="8"/>
      <c r="G43" s="21">
        <f t="shared" ref="G43:P45" ca="1" si="6">$E43/$E51*G51</f>
        <v>18.423999999999999</v>
      </c>
      <c r="H43" s="21">
        <f t="shared" ca="1" si="6"/>
        <v>18.423999999999999</v>
      </c>
      <c r="I43" s="21">
        <f t="shared" ca="1" si="6"/>
        <v>18.423999999999999</v>
      </c>
      <c r="J43" s="21">
        <f t="shared" ca="1" si="6"/>
        <v>18.423999999999999</v>
      </c>
      <c r="K43" s="21">
        <f t="shared" ca="1" si="6"/>
        <v>18.423999999999999</v>
      </c>
      <c r="L43" s="21">
        <f t="shared" ca="1" si="6"/>
        <v>18.423999999999999</v>
      </c>
      <c r="M43" s="21">
        <f t="shared" ca="1" si="6"/>
        <v>18.423999999999999</v>
      </c>
      <c r="N43" s="21">
        <f t="shared" ca="1" si="6"/>
        <v>18.423999999999999</v>
      </c>
      <c r="O43" s="21">
        <f t="shared" ca="1" si="6"/>
        <v>18.423999999999999</v>
      </c>
      <c r="P43" s="21">
        <f t="shared" ca="1" si="6"/>
        <v>18.423999999999999</v>
      </c>
      <c r="Q43" s="8"/>
    </row>
    <row r="44" spans="1:17" x14ac:dyDescent="0.3">
      <c r="A44" s="8"/>
      <c r="B44" s="8"/>
      <c r="C44" s="8" t="s">
        <v>277</v>
      </c>
      <c r="D44" s="8"/>
      <c r="E44" s="21">
        <f ca="1">E$38*HLOOKUP(D$6,Inputs!$H$8:$J$11,VLOOKUP(C44,Inputs!$C$9:$D$11,2,FALSE),FALSE)</f>
        <v>95.647999999999996</v>
      </c>
      <c r="F44" s="8"/>
      <c r="G44" s="21">
        <f t="shared" ca="1" si="6"/>
        <v>95.743647999999993</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39</v>
      </c>
      <c r="F45" s="8"/>
      <c r="G45" s="21">
        <f t="shared" ca="1" si="6"/>
        <v>39.039000000000001</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14.998799999999999</v>
      </c>
      <c r="F46" s="8"/>
      <c r="G46" s="87">
        <f t="shared" ref="G46:P46" ca="1" si="7">SUM(G43:G45,G41)*$E$13</f>
        <v>12.024196129067896</v>
      </c>
      <c r="H46" s="87">
        <f t="shared" ca="1" si="7"/>
        <v>0.64115519999999993</v>
      </c>
      <c r="I46" s="87">
        <f t="shared" ca="1" si="7"/>
        <v>0.64115519999999993</v>
      </c>
      <c r="J46" s="87">
        <f t="shared" ca="1" si="7"/>
        <v>0.64115519999999993</v>
      </c>
      <c r="K46" s="87">
        <f t="shared" ca="1" si="7"/>
        <v>0.64115519999999993</v>
      </c>
      <c r="L46" s="87">
        <f t="shared" ca="1" si="7"/>
        <v>0.64115519999999993</v>
      </c>
      <c r="M46" s="87">
        <f t="shared" ca="1" si="7"/>
        <v>0.64115519999999993</v>
      </c>
      <c r="N46" s="87">
        <f t="shared" ca="1" si="7"/>
        <v>0.64115519999999993</v>
      </c>
      <c r="O46" s="87">
        <f t="shared" ca="1" si="7"/>
        <v>0.64115519999999993</v>
      </c>
      <c r="P46" s="87">
        <f t="shared" ca="1" si="7"/>
        <v>0.64115519999999993</v>
      </c>
      <c r="Q46" s="8"/>
    </row>
    <row r="47" spans="1:17" x14ac:dyDescent="0.3">
      <c r="A47" s="8"/>
      <c r="B47" s="8"/>
      <c r="C47" s="8" t="s">
        <v>216</v>
      </c>
      <c r="D47" s="8"/>
      <c r="E47" s="21">
        <f ca="1">SUM(E41:E46)</f>
        <v>601.17258652265946</v>
      </c>
      <c r="F47" s="8"/>
      <c r="G47" s="21">
        <f t="shared" ref="G47:P47" ca="1" si="8">SUM(G41:G46)</f>
        <v>513.91910842786149</v>
      </c>
      <c r="H47" s="21">
        <f t="shared" ca="1" si="8"/>
        <v>19.0651552</v>
      </c>
      <c r="I47" s="21">
        <f t="shared" ca="1" si="8"/>
        <v>19.0651552</v>
      </c>
      <c r="J47" s="21">
        <f t="shared" ca="1" si="8"/>
        <v>19.0651552</v>
      </c>
      <c r="K47" s="21">
        <f t="shared" ca="1" si="8"/>
        <v>19.0651552</v>
      </c>
      <c r="L47" s="21">
        <f t="shared" ca="1" si="8"/>
        <v>19.0651552</v>
      </c>
      <c r="M47" s="21">
        <f t="shared" ca="1" si="8"/>
        <v>19.0651552</v>
      </c>
      <c r="N47" s="21">
        <f t="shared" ca="1" si="8"/>
        <v>19.0651552</v>
      </c>
      <c r="O47" s="21">
        <f t="shared" ca="1" si="8"/>
        <v>19.0651552</v>
      </c>
      <c r="P47" s="21">
        <f t="shared" ca="1" si="8"/>
        <v>19.0651552</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56.331028179143843</v>
      </c>
      <c r="F50" s="22"/>
      <c r="G50" s="21">
        <f t="shared" ref="G50:P53" ca="1" si="9">G30</f>
        <v>38.979055476351576</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1</v>
      </c>
      <c r="F51" s="22"/>
      <c r="G51" s="21">
        <f t="shared" ca="1" si="9"/>
        <v>1</v>
      </c>
      <c r="H51" s="21">
        <f t="shared" ca="1" si="9"/>
        <v>1</v>
      </c>
      <c r="I51" s="21">
        <f t="shared" ca="1" si="9"/>
        <v>1</v>
      </c>
      <c r="J51" s="21">
        <f t="shared" ca="1" si="9"/>
        <v>1</v>
      </c>
      <c r="K51" s="21">
        <f t="shared" ca="1" si="9"/>
        <v>1</v>
      </c>
      <c r="L51" s="21">
        <f t="shared" ca="1" si="9"/>
        <v>1</v>
      </c>
      <c r="M51" s="21">
        <f t="shared" ca="1" si="9"/>
        <v>1</v>
      </c>
      <c r="N51" s="21">
        <f t="shared" ca="1" si="9"/>
        <v>1</v>
      </c>
      <c r="O51" s="21">
        <f t="shared" ca="1" si="9"/>
        <v>1</v>
      </c>
      <c r="P51" s="21">
        <f t="shared" ca="1" si="9"/>
        <v>1</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SR-SFG-YOR</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3">
      <c r="A4" s="8"/>
      <c r="B4" s="8"/>
      <c r="C4" s="16" t="s">
        <v>124</v>
      </c>
      <c r="D4" s="2" t="str">
        <f ca="1">MID(A1,4,3)</f>
        <v>SFG</v>
      </c>
      <c r="E4" s="131" t="str">
        <f ca="1">VLOOKUP(D4,Glossary!$A$4:$B$21,2,FALSE)</f>
        <v>Single fuel gas</v>
      </c>
      <c r="F4" s="132"/>
      <c r="G4" s="133"/>
      <c r="H4" s="8"/>
      <c r="I4" s="8"/>
      <c r="J4" s="8"/>
      <c r="K4" s="8"/>
      <c r="L4" s="8"/>
      <c r="M4" s="8"/>
      <c r="N4" s="8"/>
      <c r="O4" s="8"/>
      <c r="P4" s="8"/>
      <c r="Q4" s="8"/>
    </row>
    <row r="5" spans="1:17" x14ac:dyDescent="0.3">
      <c r="A5" s="8"/>
      <c r="B5" s="8"/>
      <c r="C5" s="16" t="s">
        <v>21</v>
      </c>
      <c r="D5" s="34" t="str">
        <f ca="1">RIGHT(A1,3)</f>
        <v>YOR</v>
      </c>
      <c r="E5" s="131" t="str">
        <f ca="1">VLOOKUP(D5,Glossary!$A$4:$B$21,2,FALSE)</f>
        <v>Yorkshire</v>
      </c>
      <c r="F5" s="132"/>
      <c r="G5" s="133"/>
      <c r="H5" s="8"/>
      <c r="I5" s="8"/>
      <c r="J5" s="8"/>
      <c r="K5" s="8"/>
      <c r="L5" s="8"/>
      <c r="M5" s="8"/>
      <c r="N5" s="8"/>
      <c r="O5" s="8"/>
      <c r="P5" s="8"/>
      <c r="Q5" s="8"/>
    </row>
    <row r="6" spans="1:17" x14ac:dyDescent="0.3">
      <c r="A6" s="8"/>
      <c r="B6" s="8"/>
      <c r="C6" s="16" t="s">
        <v>221</v>
      </c>
      <c r="D6" s="134" t="str">
        <f ca="1">$D$3&amp;"-"&amp;$D$4</f>
        <v>SR-SFG</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94</v>
      </c>
      <c r="F10" s="104"/>
      <c r="G10" s="118">
        <f ca="1">IF(OR(G23=0,G24=0,G25=0,G26=0),"",G27)</f>
        <v>94.085309866399982</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573.54471778584229</v>
      </c>
      <c r="F11" s="104"/>
      <c r="G11" s="118">
        <f ca="1">IFERROR(IF(OR(G41=0,G42=0,G43=0,G44=0,G45=0,G46=0),"",G47),"")</f>
        <v>486.23684353314326</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3.4799999999999998E-2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YOR-Nil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94</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8.3978871279474294</v>
      </c>
      <c r="F23" s="8"/>
      <c r="G23" s="21">
        <f t="shared" ref="G23:P25" ca="1" si="2">$E23/$E31*G31</f>
        <v>8.3978871279474294</v>
      </c>
      <c r="H23" s="21">
        <f t="shared" ca="1" si="2"/>
        <v>8.3978871279474294</v>
      </c>
      <c r="I23" s="21">
        <f t="shared" ca="1" si="2"/>
        <v>8.3978871279474294</v>
      </c>
      <c r="J23" s="21">
        <f t="shared" ca="1" si="2"/>
        <v>8.3978871279474294</v>
      </c>
      <c r="K23" s="21">
        <f t="shared" ca="1" si="2"/>
        <v>8.3978871279474294</v>
      </c>
      <c r="L23" s="21">
        <f t="shared" ca="1" si="2"/>
        <v>8.3978871279474294</v>
      </c>
      <c r="M23" s="21">
        <f t="shared" ca="1" si="2"/>
        <v>8.3978871279474294</v>
      </c>
      <c r="N23" s="21">
        <f t="shared" ca="1" si="2"/>
        <v>8.3978871279474294</v>
      </c>
      <c r="O23" s="21">
        <f t="shared" ca="1" si="2"/>
        <v>8.3978871279474294</v>
      </c>
      <c r="P23" s="21">
        <f t="shared" ca="1" si="2"/>
        <v>8.3978871279474294</v>
      </c>
      <c r="Q23" s="8"/>
    </row>
    <row r="24" spans="1:17" x14ac:dyDescent="0.3">
      <c r="A24" s="8"/>
      <c r="B24" s="8"/>
      <c r="C24" s="8" t="s">
        <v>277</v>
      </c>
      <c r="D24" s="8"/>
      <c r="E24" s="21">
        <f ca="1">(E$27-SUM(E$25:E$26))*HLOOKUP(D$6,Inputs!$E$8:$G$11,VLOOKUP(C24,Inputs!$C$9:$D$11,2,FALSE),FALSE)</f>
        <v>43.440922303826824</v>
      </c>
      <c r="F24" s="8"/>
      <c r="G24" s="21">
        <f t="shared" ca="1" si="2"/>
        <v>43.484363226130647</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39</v>
      </c>
      <c r="F25" s="8"/>
      <c r="G25" s="21">
        <f t="shared" ca="1" si="2"/>
        <v>39.039000000000001</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3.1611905682257415</v>
      </c>
      <c r="F26" s="8"/>
      <c r="G26" s="87">
        <f t="shared" ref="G26:P26" ca="1" si="3">SUM(G21:G25)*$E$13</f>
        <v>3.1640595123219164</v>
      </c>
      <c r="H26" s="87">
        <f t="shared" ca="1" si="3"/>
        <v>0.29224647205257054</v>
      </c>
      <c r="I26" s="87">
        <f t="shared" ca="1" si="3"/>
        <v>0.29224647205257054</v>
      </c>
      <c r="J26" s="87">
        <f t="shared" ca="1" si="3"/>
        <v>0.29224647205257054</v>
      </c>
      <c r="K26" s="87">
        <f t="shared" ca="1" si="3"/>
        <v>0.29224647205257054</v>
      </c>
      <c r="L26" s="87">
        <f t="shared" ca="1" si="3"/>
        <v>0.29224647205257054</v>
      </c>
      <c r="M26" s="87">
        <f t="shared" ca="1" si="3"/>
        <v>0.29224647205257054</v>
      </c>
      <c r="N26" s="87">
        <f t="shared" ca="1" si="3"/>
        <v>0.29224647205257054</v>
      </c>
      <c r="O26" s="87">
        <f t="shared" ca="1" si="3"/>
        <v>0.29224647205257054</v>
      </c>
      <c r="P26" s="87">
        <f t="shared" ca="1" si="3"/>
        <v>0.29224647205257054</v>
      </c>
      <c r="Q26" s="8"/>
    </row>
    <row r="27" spans="1:17" x14ac:dyDescent="0.3">
      <c r="A27" s="8"/>
      <c r="B27" s="8"/>
      <c r="C27" s="8" t="s">
        <v>216</v>
      </c>
      <c r="D27" s="8"/>
      <c r="E27" s="21">
        <f ca="1">VLOOKUP(C15,Inputs!$D$20:$G$21,HLOOKUP(D$6,Inputs!$E$17:$J$18,2,FALSE),FALSE)</f>
        <v>94</v>
      </c>
      <c r="F27" s="8"/>
      <c r="G27" s="21">
        <f t="shared" ref="G27:P27" ca="1" si="4">SUM(G21:G26)</f>
        <v>94.085309866399982</v>
      </c>
      <c r="H27" s="21">
        <f t="shared" ca="1" si="4"/>
        <v>8.6901335999999993</v>
      </c>
      <c r="I27" s="21">
        <f t="shared" ca="1" si="4"/>
        <v>8.6901335999999993</v>
      </c>
      <c r="J27" s="21">
        <f t="shared" ca="1" si="4"/>
        <v>8.6901335999999993</v>
      </c>
      <c r="K27" s="21">
        <f t="shared" ca="1" si="4"/>
        <v>8.6901335999999993</v>
      </c>
      <c r="L27" s="21">
        <f t="shared" ca="1" si="4"/>
        <v>8.6901335999999993</v>
      </c>
      <c r="M27" s="21">
        <f t="shared" ca="1" si="4"/>
        <v>8.6901335999999993</v>
      </c>
      <c r="N27" s="21">
        <f t="shared" ca="1" si="4"/>
        <v>8.6901335999999993</v>
      </c>
      <c r="O27" s="21">
        <f t="shared" ca="1" si="4"/>
        <v>8.6901335999999993</v>
      </c>
      <c r="P27" s="21">
        <f t="shared" ca="1" si="4"/>
        <v>8.6901335999999993</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56.331028179143843</v>
      </c>
      <c r="F30" s="22"/>
      <c r="G30" s="21">
        <f ca="1">HLOOKUP(G8,'Wholesale index summary'!$E$3:$P$8,VLOOKUP($D$6,'Wholesale index summary'!$C$6:$D$8,2,FALSE),FALSE)</f>
        <v>38.979055476351576</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1</v>
      </c>
      <c r="F31" s="22"/>
      <c r="G31" s="21">
        <f ca="1">IF($D$4="SFG",HLOOKUP(G$8,Inputs!$E$31:$P$36,6,FALSE),HLOOKUP(G$8,Inputs!$E$31:$P$35,5,FALSE))</f>
        <v>1</v>
      </c>
      <c r="H31" s="21">
        <f ca="1">IF($D$4="SFG",HLOOKUP(H$8,Inputs!$E$31:$P$36,6,FALSE),HLOOKUP(H$8,Inputs!$E$31:$P$35,5,FALSE))</f>
        <v>1</v>
      </c>
      <c r="I31" s="21">
        <f ca="1">IF($D$4="SFG",HLOOKUP(I$8,Inputs!$E$31:$P$36,6,FALSE),HLOOKUP(I$8,Inputs!$E$31:$P$35,5,FALSE))</f>
        <v>1</v>
      </c>
      <c r="J31" s="21">
        <f ca="1">IF($D$4="SFG",HLOOKUP(J$8,Inputs!$E$31:$P$36,6,FALSE),HLOOKUP(J$8,Inputs!$E$31:$P$35,5,FALSE))</f>
        <v>1</v>
      </c>
      <c r="K31" s="21">
        <f ca="1">IF($D$4="SFG",HLOOKUP(K$8,Inputs!$E$31:$P$36,6,FALSE),HLOOKUP(K$8,Inputs!$E$31:$P$35,5,FALSE))</f>
        <v>1</v>
      </c>
      <c r="L31" s="21">
        <f ca="1">IF($D$4="SFG",HLOOKUP(L$8,Inputs!$E$31:$P$36,6,FALSE),HLOOKUP(L$8,Inputs!$E$31:$P$35,5,FALSE))</f>
        <v>1</v>
      </c>
      <c r="M31" s="21">
        <f ca="1">IF($D$4="SFG",HLOOKUP(M$8,Inputs!$E$31:$P$36,6,FALSE),HLOOKUP(M$8,Inputs!$E$31:$P$35,5,FALSE))</f>
        <v>1</v>
      </c>
      <c r="N31" s="21">
        <f ca="1">IF($D$4="SFG",HLOOKUP(N$8,Inputs!$E$31:$P$36,6,FALSE),HLOOKUP(N$8,Inputs!$E$31:$P$35,5,FALSE))</f>
        <v>1</v>
      </c>
      <c r="O31" s="21">
        <f ca="1">IF($D$4="SFG",HLOOKUP(O$8,Inputs!$E$31:$P$36,6,FALSE),HLOOKUP(O$8,Inputs!$E$31:$P$35,5,FALSE))</f>
        <v>1</v>
      </c>
      <c r="P31" s="21">
        <f ca="1">IF($D$4="SFG",HLOOKUP(P$8,Inputs!$E$31:$P$36,6,FALSE),HLOOKUP(P$8,Inputs!$E$31:$P$35,5,FALSE))</f>
        <v>1</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YOR-Medium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392</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277.928</v>
      </c>
      <c r="F41" s="8"/>
      <c r="G41" s="21">
        <f t="shared" ref="G41:P41" ca="1" si="5">$E41/$E50*G50</f>
        <v>192.31622927206604</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127.54591778584239</v>
      </c>
      <c r="F42" s="8"/>
      <c r="G42" s="94">
        <f ca="1">VLOOKUP($A$1,'Network costs'!$D:$P,G$9,FALSE)</f>
        <v>128.68977013200936</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18.423999999999999</v>
      </c>
      <c r="F43" s="8"/>
      <c r="G43" s="21">
        <f t="shared" ref="G43:P45" ca="1" si="6">$E43/$E51*G51</f>
        <v>18.423999999999999</v>
      </c>
      <c r="H43" s="21">
        <f t="shared" ca="1" si="6"/>
        <v>18.423999999999999</v>
      </c>
      <c r="I43" s="21">
        <f t="shared" ca="1" si="6"/>
        <v>18.423999999999999</v>
      </c>
      <c r="J43" s="21">
        <f t="shared" ca="1" si="6"/>
        <v>18.423999999999999</v>
      </c>
      <c r="K43" s="21">
        <f t="shared" ca="1" si="6"/>
        <v>18.423999999999999</v>
      </c>
      <c r="L43" s="21">
        <f t="shared" ca="1" si="6"/>
        <v>18.423999999999999</v>
      </c>
      <c r="M43" s="21">
        <f t="shared" ca="1" si="6"/>
        <v>18.423999999999999</v>
      </c>
      <c r="N43" s="21">
        <f t="shared" ca="1" si="6"/>
        <v>18.423999999999999</v>
      </c>
      <c r="O43" s="21">
        <f t="shared" ca="1" si="6"/>
        <v>18.423999999999999</v>
      </c>
      <c r="P43" s="21">
        <f t="shared" ca="1" si="6"/>
        <v>18.423999999999999</v>
      </c>
      <c r="Q43" s="8"/>
    </row>
    <row r="44" spans="1:17" x14ac:dyDescent="0.3">
      <c r="A44" s="8"/>
      <c r="B44" s="8"/>
      <c r="C44" s="8" t="s">
        <v>277</v>
      </c>
      <c r="D44" s="8"/>
      <c r="E44" s="21">
        <f ca="1">E$38*HLOOKUP(D$6,Inputs!$H$8:$J$11,VLOOKUP(C44,Inputs!$C$9:$D$11,2,FALSE),FALSE)</f>
        <v>95.647999999999996</v>
      </c>
      <c r="F44" s="8"/>
      <c r="G44" s="21">
        <f t="shared" ca="1" si="6"/>
        <v>95.743647999999993</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39</v>
      </c>
      <c r="F45" s="8"/>
      <c r="G45" s="21">
        <f t="shared" ca="1" si="6"/>
        <v>39.039000000000001</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14.998799999999999</v>
      </c>
      <c r="F46" s="8"/>
      <c r="G46" s="87">
        <f t="shared" ref="G46:P46" ca="1" si="7">SUM(G43:G45,G41)*$E$13</f>
        <v>12.024196129067896</v>
      </c>
      <c r="H46" s="87">
        <f t="shared" ca="1" si="7"/>
        <v>0.64115519999999993</v>
      </c>
      <c r="I46" s="87">
        <f t="shared" ca="1" si="7"/>
        <v>0.64115519999999993</v>
      </c>
      <c r="J46" s="87">
        <f t="shared" ca="1" si="7"/>
        <v>0.64115519999999993</v>
      </c>
      <c r="K46" s="87">
        <f t="shared" ca="1" si="7"/>
        <v>0.64115519999999993</v>
      </c>
      <c r="L46" s="87">
        <f t="shared" ca="1" si="7"/>
        <v>0.64115519999999993</v>
      </c>
      <c r="M46" s="87">
        <f t="shared" ca="1" si="7"/>
        <v>0.64115519999999993</v>
      </c>
      <c r="N46" s="87">
        <f t="shared" ca="1" si="7"/>
        <v>0.64115519999999993</v>
      </c>
      <c r="O46" s="87">
        <f t="shared" ca="1" si="7"/>
        <v>0.64115519999999993</v>
      </c>
      <c r="P46" s="87">
        <f t="shared" ca="1" si="7"/>
        <v>0.64115519999999993</v>
      </c>
      <c r="Q46" s="8"/>
    </row>
    <row r="47" spans="1:17" x14ac:dyDescent="0.3">
      <c r="A47" s="8"/>
      <c r="B47" s="8"/>
      <c r="C47" s="8" t="s">
        <v>216</v>
      </c>
      <c r="D47" s="8"/>
      <c r="E47" s="21">
        <f ca="1">SUM(E41:E46)</f>
        <v>573.54471778584229</v>
      </c>
      <c r="F47" s="8"/>
      <c r="G47" s="21">
        <f t="shared" ref="G47:P47" ca="1" si="8">SUM(G41:G46)</f>
        <v>486.23684353314326</v>
      </c>
      <c r="H47" s="21">
        <f t="shared" ca="1" si="8"/>
        <v>19.0651552</v>
      </c>
      <c r="I47" s="21">
        <f t="shared" ca="1" si="8"/>
        <v>19.0651552</v>
      </c>
      <c r="J47" s="21">
        <f t="shared" ca="1" si="8"/>
        <v>19.0651552</v>
      </c>
      <c r="K47" s="21">
        <f t="shared" ca="1" si="8"/>
        <v>19.0651552</v>
      </c>
      <c r="L47" s="21">
        <f t="shared" ca="1" si="8"/>
        <v>19.0651552</v>
      </c>
      <c r="M47" s="21">
        <f t="shared" ca="1" si="8"/>
        <v>19.0651552</v>
      </c>
      <c r="N47" s="21">
        <f t="shared" ca="1" si="8"/>
        <v>19.0651552</v>
      </c>
      <c r="O47" s="21">
        <f t="shared" ca="1" si="8"/>
        <v>19.0651552</v>
      </c>
      <c r="P47" s="21">
        <f t="shared" ca="1" si="8"/>
        <v>19.0651552</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56.331028179143843</v>
      </c>
      <c r="F50" s="22"/>
      <c r="G50" s="21">
        <f t="shared" ref="G50:P53" ca="1" si="9">G30</f>
        <v>38.979055476351576</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1</v>
      </c>
      <c r="F51" s="22"/>
      <c r="G51" s="21">
        <f t="shared" ca="1" si="9"/>
        <v>1</v>
      </c>
      <c r="H51" s="21">
        <f t="shared" ca="1" si="9"/>
        <v>1</v>
      </c>
      <c r="I51" s="21">
        <f t="shared" ca="1" si="9"/>
        <v>1</v>
      </c>
      <c r="J51" s="21">
        <f t="shared" ca="1" si="9"/>
        <v>1</v>
      </c>
      <c r="K51" s="21">
        <f t="shared" ca="1" si="9"/>
        <v>1</v>
      </c>
      <c r="L51" s="21">
        <f t="shared" ca="1" si="9"/>
        <v>1</v>
      </c>
      <c r="M51" s="21">
        <f t="shared" ca="1" si="9"/>
        <v>1</v>
      </c>
      <c r="N51" s="21">
        <f t="shared" ca="1" si="9"/>
        <v>1</v>
      </c>
      <c r="O51" s="21">
        <f t="shared" ca="1" si="9"/>
        <v>1</v>
      </c>
      <c r="P51" s="21">
        <f t="shared" ca="1" si="9"/>
        <v>1</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E7-SFE-EAN</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E7</v>
      </c>
      <c r="E3" s="131" t="str">
        <f ca="1">VLOOKUP(D3,Glossary!$A$4:$B$21,2,FALSE)</f>
        <v>Economy 7</v>
      </c>
      <c r="F3" s="132"/>
      <c r="G3" s="133"/>
      <c r="H3" s="8"/>
      <c r="I3" s="8"/>
      <c r="J3" s="8"/>
      <c r="K3" s="8"/>
      <c r="L3" s="8"/>
      <c r="M3" s="8"/>
      <c r="N3" s="8"/>
      <c r="O3" s="8"/>
      <c r="P3" s="8"/>
      <c r="Q3" s="8"/>
    </row>
    <row r="4" spans="1:17" x14ac:dyDescent="0.3">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3">
      <c r="A5" s="8"/>
      <c r="B5" s="8"/>
      <c r="C5" s="16" t="s">
        <v>21</v>
      </c>
      <c r="D5" s="34" t="str">
        <f ca="1">RIGHT(A1,3)</f>
        <v>EAN</v>
      </c>
      <c r="E5" s="131" t="str">
        <f ca="1">VLOOKUP(D5,Glossary!$A$4:$B$21,2,FALSE)</f>
        <v>East Anglia</v>
      </c>
      <c r="F5" s="132"/>
      <c r="G5" s="133"/>
      <c r="H5" s="8"/>
      <c r="I5" s="8"/>
      <c r="J5" s="8"/>
      <c r="K5" s="8"/>
      <c r="L5" s="8"/>
      <c r="M5" s="8"/>
      <c r="N5" s="8"/>
      <c r="O5" s="8"/>
      <c r="P5" s="8"/>
      <c r="Q5" s="8"/>
    </row>
    <row r="6" spans="1:17" x14ac:dyDescent="0.3">
      <c r="A6" s="8"/>
      <c r="B6" s="8"/>
      <c r="C6" s="16" t="s">
        <v>221</v>
      </c>
      <c r="D6" s="134" t="str">
        <f ca="1">$D$3&amp;"-"&amp;$D$4</f>
        <v>E7-SFE</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86</v>
      </c>
      <c r="F10" s="104"/>
      <c r="G10" s="118">
        <f ca="1">IF(OR(G23=0,G24=0,G25=0,G26=0),"",G27)</f>
        <v>91.213857141942853</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588.63123252703622</v>
      </c>
      <c r="F11" s="104"/>
      <c r="G11" s="118">
        <f ca="1">IFERROR(IF(OR(G41=0,G42=0,G43=0,G44=0,G45=0,G46=0),"",G47),"")</f>
        <v>554.73212627491523</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3.4099999999999998E-2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EAN-Nil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86</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27.925457112464944</v>
      </c>
      <c r="F23" s="8"/>
      <c r="G23" s="21">
        <f t="shared" ref="G23:P25" ca="1" si="2">$E23/$E31*G31</f>
        <v>32.912145882547968</v>
      </c>
      <c r="H23" s="21">
        <f t="shared" ca="1" si="2"/>
        <v>32.912145882547968</v>
      </c>
      <c r="I23" s="21">
        <f t="shared" ca="1" si="2"/>
        <v>39.893510160664206</v>
      </c>
      <c r="J23" s="21">
        <f t="shared" ca="1" si="2"/>
        <v>39.893510160664206</v>
      </c>
      <c r="K23" s="21">
        <f t="shared" ca="1" si="2"/>
        <v>49.368218823821955</v>
      </c>
      <c r="L23" s="21">
        <f t="shared" ca="1" si="2"/>
        <v>49.368218823821955</v>
      </c>
      <c r="M23" s="21">
        <f t="shared" ca="1" si="2"/>
        <v>56.848251978946493</v>
      </c>
      <c r="N23" s="21">
        <f t="shared" ca="1" si="2"/>
        <v>56.848251978946493</v>
      </c>
      <c r="O23" s="21">
        <f t="shared" ca="1" si="2"/>
        <v>61.336271872021221</v>
      </c>
      <c r="P23" s="21">
        <f t="shared" ca="1" si="2"/>
        <v>61.336271872021221</v>
      </c>
      <c r="Q23" s="8"/>
    </row>
    <row r="24" spans="1:17" x14ac:dyDescent="0.3">
      <c r="A24" s="8"/>
      <c r="B24" s="8"/>
      <c r="C24" s="8" t="s">
        <v>277</v>
      </c>
      <c r="D24" s="8"/>
      <c r="E24" s="21">
        <f ca="1">(E$27-SUM(E$25:E$26))*HLOOKUP(D$6,Inputs!$E$8:$G$11,VLOOKUP(C24,Inputs!$C$9:$D$11,2,FALSE),FALSE)</f>
        <v>31.238646939367566</v>
      </c>
      <c r="F24" s="8"/>
      <c r="G24" s="21">
        <f t="shared" ca="1" si="2"/>
        <v>31.26988558630693</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24</v>
      </c>
      <c r="F25" s="8"/>
      <c r="G25" s="21">
        <f t="shared" ca="1" si="2"/>
        <v>24.023999999999997</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2.8358959481674875</v>
      </c>
      <c r="F26" s="8"/>
      <c r="G26" s="87">
        <f t="shared" ref="G26:P26" ca="1" si="3">SUM(G21:G25)*$E$13</f>
        <v>3.007825673087952</v>
      </c>
      <c r="H26" s="87">
        <f t="shared" ca="1" si="3"/>
        <v>1.1223041745948856</v>
      </c>
      <c r="I26" s="87">
        <f t="shared" ca="1" si="3"/>
        <v>1.3603686964786494</v>
      </c>
      <c r="J26" s="87">
        <f t="shared" ca="1" si="3"/>
        <v>1.3603686964786494</v>
      </c>
      <c r="K26" s="87">
        <f t="shared" ca="1" si="3"/>
        <v>1.6834562618923286</v>
      </c>
      <c r="L26" s="87">
        <f t="shared" ca="1" si="3"/>
        <v>1.6834562618923286</v>
      </c>
      <c r="M26" s="87">
        <f t="shared" ca="1" si="3"/>
        <v>1.9385253924820753</v>
      </c>
      <c r="N26" s="87">
        <f t="shared" ca="1" si="3"/>
        <v>1.9385253924820753</v>
      </c>
      <c r="O26" s="87">
        <f t="shared" ca="1" si="3"/>
        <v>2.0915668708359236</v>
      </c>
      <c r="P26" s="87">
        <f t="shared" ca="1" si="3"/>
        <v>2.0915668708359236</v>
      </c>
      <c r="Q26" s="8"/>
    </row>
    <row r="27" spans="1:17" x14ac:dyDescent="0.3">
      <c r="A27" s="8"/>
      <c r="B27" s="8"/>
      <c r="C27" s="8" t="s">
        <v>216</v>
      </c>
      <c r="D27" s="8"/>
      <c r="E27" s="21">
        <f ca="1">VLOOKUP(C15,Inputs!$D$20:$G$21,HLOOKUP(D$6,Inputs!$E$17:$J$18,2,FALSE),FALSE)</f>
        <v>86</v>
      </c>
      <c r="F27" s="8"/>
      <c r="G27" s="21">
        <f t="shared" ref="G27:P27" ca="1" si="4">SUM(G21:G26)</f>
        <v>91.213857141942853</v>
      </c>
      <c r="H27" s="21">
        <f t="shared" ca="1" si="4"/>
        <v>34.034450057142855</v>
      </c>
      <c r="I27" s="21">
        <f t="shared" ca="1" si="4"/>
        <v>41.253878857142858</v>
      </c>
      <c r="J27" s="21">
        <f t="shared" ca="1" si="4"/>
        <v>41.253878857142858</v>
      </c>
      <c r="K27" s="21">
        <f t="shared" ca="1" si="4"/>
        <v>51.051675085714287</v>
      </c>
      <c r="L27" s="21">
        <f t="shared" ca="1" si="4"/>
        <v>51.051675085714287</v>
      </c>
      <c r="M27" s="21">
        <f t="shared" ca="1" si="4"/>
        <v>58.78677737142857</v>
      </c>
      <c r="N27" s="21">
        <f t="shared" ca="1" si="4"/>
        <v>58.78677737142857</v>
      </c>
      <c r="O27" s="21">
        <f t="shared" ca="1" si="4"/>
        <v>63.427838742857148</v>
      </c>
      <c r="P27" s="21">
        <f t="shared" ca="1" si="4"/>
        <v>63.427838742857148</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5.6</v>
      </c>
      <c r="F31" s="22"/>
      <c r="G31" s="21">
        <f ca="1">IF($D$4="SFG",HLOOKUP(G$8,Inputs!$E$31:$P$36,6,FALSE),HLOOKUP(G$8,Inputs!$E$31:$P$35,5,FALSE))</f>
        <v>6.6</v>
      </c>
      <c r="H31" s="21">
        <f ca="1">IF($D$4="SFG",HLOOKUP(H$8,Inputs!$E$31:$P$36,6,FALSE),HLOOKUP(H$8,Inputs!$E$31:$P$35,5,FALSE))</f>
        <v>6.6</v>
      </c>
      <c r="I31" s="21">
        <f ca="1">IF($D$4="SFG",HLOOKUP(I$8,Inputs!$E$31:$P$36,6,FALSE),HLOOKUP(I$8,Inputs!$E$31:$P$35,5,FALSE))</f>
        <v>8</v>
      </c>
      <c r="J31" s="21">
        <f ca="1">IF($D$4="SFG",HLOOKUP(J$8,Inputs!$E$31:$P$36,6,FALSE),HLOOKUP(J$8,Inputs!$E$31:$P$35,5,FALSE))</f>
        <v>8</v>
      </c>
      <c r="K31" s="21">
        <f ca="1">IF($D$4="SFG",HLOOKUP(K$8,Inputs!$E$31:$P$36,6,FALSE),HLOOKUP(K$8,Inputs!$E$31:$P$35,5,FALSE))</f>
        <v>9.9</v>
      </c>
      <c r="L31" s="21">
        <f ca="1">IF($D$4="SFG",HLOOKUP(L$8,Inputs!$E$31:$P$36,6,FALSE),HLOOKUP(L$8,Inputs!$E$31:$P$35,5,FALSE))</f>
        <v>9.9</v>
      </c>
      <c r="M31" s="21">
        <f ca="1">IF($D$4="SFG",HLOOKUP(M$8,Inputs!$E$31:$P$36,6,FALSE),HLOOKUP(M$8,Inputs!$E$31:$P$35,5,FALSE))</f>
        <v>11.4</v>
      </c>
      <c r="N31" s="21">
        <f ca="1">IF($D$4="SFG",HLOOKUP(N$8,Inputs!$E$31:$P$36,6,FALSE),HLOOKUP(N$8,Inputs!$E$31:$P$35,5,FALSE))</f>
        <v>11.4</v>
      </c>
      <c r="O31" s="21">
        <f ca="1">IF($D$4="SFG",HLOOKUP(O$8,Inputs!$E$31:$P$36,6,FALSE),HLOOKUP(O$8,Inputs!$E$31:$P$35,5,FALSE))</f>
        <v>12.3</v>
      </c>
      <c r="P31" s="21">
        <f ca="1">IF($D$4="SFG",HLOOKUP(P$8,Inputs!$E$31:$P$36,6,FALSE),HLOOKUP(P$8,Inputs!$E$31:$P$35,5,FALSE))</f>
        <v>12.3</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EAN-Medium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416</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274.14400000000001</v>
      </c>
      <c r="F41" s="8"/>
      <c r="G41" s="21">
        <f t="shared" ref="G41:P41" ca="1" si="5">$E41/$E50*G50</f>
        <v>221.14149114167327</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133.6272325270362</v>
      </c>
      <c r="F42" s="8"/>
      <c r="G42" s="94">
        <f ca="1">VLOOKUP($A$1,'Network costs'!$D:$P,G$9,FALSE)</f>
        <v>142.06793287731091</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66.975999999999999</v>
      </c>
      <c r="F43" s="8"/>
      <c r="G43" s="21">
        <f t="shared" ref="G43:P45" ca="1" si="6">$E43/$E51*G51</f>
        <v>78.936000000000007</v>
      </c>
      <c r="H43" s="21">
        <f t="shared" ca="1" si="6"/>
        <v>78.936000000000007</v>
      </c>
      <c r="I43" s="21">
        <f t="shared" ca="1" si="6"/>
        <v>95.68</v>
      </c>
      <c r="J43" s="21">
        <f t="shared" ca="1" si="6"/>
        <v>95.68</v>
      </c>
      <c r="K43" s="21">
        <f t="shared" ca="1" si="6"/>
        <v>118.40400000000001</v>
      </c>
      <c r="L43" s="21">
        <f t="shared" ca="1" si="6"/>
        <v>118.40400000000001</v>
      </c>
      <c r="M43" s="21">
        <f t="shared" ca="1" si="6"/>
        <v>136.34400000000002</v>
      </c>
      <c r="N43" s="21">
        <f t="shared" ca="1" si="6"/>
        <v>136.34400000000002</v>
      </c>
      <c r="O43" s="21">
        <f t="shared" ca="1" si="6"/>
        <v>147.10800000000003</v>
      </c>
      <c r="P43" s="21">
        <f t="shared" ca="1" si="6"/>
        <v>147.10800000000003</v>
      </c>
      <c r="Q43" s="8"/>
    </row>
    <row r="44" spans="1:17" x14ac:dyDescent="0.3">
      <c r="A44" s="8"/>
      <c r="B44" s="8"/>
      <c r="C44" s="8" t="s">
        <v>277</v>
      </c>
      <c r="D44" s="8"/>
      <c r="E44" s="21">
        <f ca="1">E$38*HLOOKUP(D$6,Inputs!$H$8:$J$11,VLOOKUP(C44,Inputs!$C$9:$D$11,2,FALSE),FALSE)</f>
        <v>74.88</v>
      </c>
      <c r="F44" s="8"/>
      <c r="G44" s="21">
        <f t="shared" ca="1" si="6"/>
        <v>74.954879999999989</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24</v>
      </c>
      <c r="F45" s="8"/>
      <c r="G45" s="21">
        <f t="shared" ca="1" si="6"/>
        <v>24.023999999999997</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15.004</v>
      </c>
      <c r="F46" s="8"/>
      <c r="G46" s="87">
        <f t="shared" ref="G46:P46" ca="1" si="7">SUM(G43:G45,G41)*$E$13</f>
        <v>13.607822255931056</v>
      </c>
      <c r="H46" s="87">
        <f t="shared" ca="1" si="7"/>
        <v>2.6917176</v>
      </c>
      <c r="I46" s="87">
        <f t="shared" ca="1" si="7"/>
        <v>3.2626880000000003</v>
      </c>
      <c r="J46" s="87">
        <f t="shared" ca="1" si="7"/>
        <v>3.2626880000000003</v>
      </c>
      <c r="K46" s="87">
        <f t="shared" ca="1" si="7"/>
        <v>4.0375763999999998</v>
      </c>
      <c r="L46" s="87">
        <f t="shared" ca="1" si="7"/>
        <v>4.0375763999999998</v>
      </c>
      <c r="M46" s="87">
        <f t="shared" ca="1" si="7"/>
        <v>4.6493304000000002</v>
      </c>
      <c r="N46" s="87">
        <f t="shared" ca="1" si="7"/>
        <v>4.6493304000000002</v>
      </c>
      <c r="O46" s="87">
        <f t="shared" ca="1" si="7"/>
        <v>5.0163828000000006</v>
      </c>
      <c r="P46" s="87">
        <f t="shared" ca="1" si="7"/>
        <v>5.0163828000000006</v>
      </c>
      <c r="Q46" s="8"/>
    </row>
    <row r="47" spans="1:17" x14ac:dyDescent="0.3">
      <c r="A47" s="8"/>
      <c r="B47" s="8"/>
      <c r="C47" s="8" t="s">
        <v>216</v>
      </c>
      <c r="D47" s="8"/>
      <c r="E47" s="21">
        <f ca="1">SUM(E41:E46)</f>
        <v>588.63123252703622</v>
      </c>
      <c r="F47" s="8"/>
      <c r="G47" s="21">
        <f t="shared" ref="G47:P47" ca="1" si="8">SUM(G41:G46)</f>
        <v>554.73212627491523</v>
      </c>
      <c r="H47" s="21">
        <f t="shared" ca="1" si="8"/>
        <v>81.627717600000011</v>
      </c>
      <c r="I47" s="21">
        <f t="shared" ca="1" si="8"/>
        <v>98.942688000000004</v>
      </c>
      <c r="J47" s="21">
        <f t="shared" ca="1" si="8"/>
        <v>98.942688000000004</v>
      </c>
      <c r="K47" s="21">
        <f t="shared" ca="1" si="8"/>
        <v>122.44157640000002</v>
      </c>
      <c r="L47" s="21">
        <f t="shared" ca="1" si="8"/>
        <v>122.44157640000002</v>
      </c>
      <c r="M47" s="21">
        <f t="shared" ca="1" si="8"/>
        <v>140.99333040000002</v>
      </c>
      <c r="N47" s="21">
        <f t="shared" ca="1" si="8"/>
        <v>140.99333040000002</v>
      </c>
      <c r="O47" s="21">
        <f t="shared" ca="1" si="8"/>
        <v>152.12438280000003</v>
      </c>
      <c r="P47" s="21">
        <f t="shared" ca="1" si="8"/>
        <v>152.12438280000003</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5.6</v>
      </c>
      <c r="F51" s="22"/>
      <c r="G51" s="21">
        <f t="shared" ca="1" si="9"/>
        <v>6.6</v>
      </c>
      <c r="H51" s="21">
        <f t="shared" ca="1" si="9"/>
        <v>6.6</v>
      </c>
      <c r="I51" s="21">
        <f t="shared" ca="1" si="9"/>
        <v>8</v>
      </c>
      <c r="J51" s="21">
        <f t="shared" ca="1" si="9"/>
        <v>8</v>
      </c>
      <c r="K51" s="21">
        <f t="shared" ca="1" si="9"/>
        <v>9.9</v>
      </c>
      <c r="L51" s="21">
        <f t="shared" ca="1" si="9"/>
        <v>9.9</v>
      </c>
      <c r="M51" s="21">
        <f t="shared" ca="1" si="9"/>
        <v>11.4</v>
      </c>
      <c r="N51" s="21">
        <f t="shared" ca="1" si="9"/>
        <v>11.4</v>
      </c>
      <c r="O51" s="21">
        <f t="shared" ca="1" si="9"/>
        <v>12.3</v>
      </c>
      <c r="P51" s="21">
        <f t="shared" ca="1" si="9"/>
        <v>12.3</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E7-SFE-EMI</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E7</v>
      </c>
      <c r="E3" s="131" t="str">
        <f ca="1">VLOOKUP(D3,Glossary!$A$4:$B$21,2,FALSE)</f>
        <v>Economy 7</v>
      </c>
      <c r="F3" s="132"/>
      <c r="G3" s="133"/>
      <c r="H3" s="8"/>
      <c r="I3" s="8"/>
      <c r="J3" s="8"/>
      <c r="K3" s="8"/>
      <c r="L3" s="8"/>
      <c r="M3" s="8"/>
      <c r="N3" s="8"/>
      <c r="O3" s="8"/>
      <c r="P3" s="8"/>
      <c r="Q3" s="8"/>
    </row>
    <row r="4" spans="1:17" x14ac:dyDescent="0.3">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3">
      <c r="A5" s="8"/>
      <c r="B5" s="8"/>
      <c r="C5" s="16" t="s">
        <v>21</v>
      </c>
      <c r="D5" s="34" t="str">
        <f ca="1">RIGHT(A1,3)</f>
        <v>EMI</v>
      </c>
      <c r="E5" s="131" t="str">
        <f ca="1">VLOOKUP(D5,Glossary!$A$4:$B$21,2,FALSE)</f>
        <v>East Midlands</v>
      </c>
      <c r="F5" s="132"/>
      <c r="G5" s="133"/>
      <c r="H5" s="8"/>
      <c r="I5" s="8"/>
      <c r="J5" s="8"/>
      <c r="K5" s="8"/>
      <c r="L5" s="8"/>
      <c r="M5" s="8"/>
      <c r="N5" s="8"/>
      <c r="O5" s="8"/>
      <c r="P5" s="8"/>
      <c r="Q5" s="8"/>
    </row>
    <row r="6" spans="1:17" x14ac:dyDescent="0.3">
      <c r="A6" s="8"/>
      <c r="B6" s="8"/>
      <c r="C6" s="16" t="s">
        <v>221</v>
      </c>
      <c r="D6" s="134" t="str">
        <f ca="1">$D$3&amp;"-"&amp;$D$4</f>
        <v>E7-SFE</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86</v>
      </c>
      <c r="F10" s="104"/>
      <c r="G10" s="118">
        <f ca="1">IF(OR(G23=0,G24=0,G25=0,G26=0),"",G27)</f>
        <v>91.213857141942853</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583.37397827140273</v>
      </c>
      <c r="F11" s="104"/>
      <c r="G11" s="118">
        <f ca="1">IFERROR(IF(OR(G41=0,G42=0,G43=0,G44=0,G45=0,G46=0),"",G47),"")</f>
        <v>557.9849468090498</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3.4099999999999998E-2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EMI-Nil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86</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27.925457112464944</v>
      </c>
      <c r="F23" s="8"/>
      <c r="G23" s="21">
        <f t="shared" ref="G23:P25" ca="1" si="2">$E23/$E31*G31</f>
        <v>32.912145882547968</v>
      </c>
      <c r="H23" s="21">
        <f t="shared" ca="1" si="2"/>
        <v>32.912145882547968</v>
      </c>
      <c r="I23" s="21">
        <f t="shared" ca="1" si="2"/>
        <v>39.893510160664206</v>
      </c>
      <c r="J23" s="21">
        <f t="shared" ca="1" si="2"/>
        <v>39.893510160664206</v>
      </c>
      <c r="K23" s="21">
        <f t="shared" ca="1" si="2"/>
        <v>49.368218823821955</v>
      </c>
      <c r="L23" s="21">
        <f t="shared" ca="1" si="2"/>
        <v>49.368218823821955</v>
      </c>
      <c r="M23" s="21">
        <f t="shared" ca="1" si="2"/>
        <v>56.848251978946493</v>
      </c>
      <c r="N23" s="21">
        <f t="shared" ca="1" si="2"/>
        <v>56.848251978946493</v>
      </c>
      <c r="O23" s="21">
        <f t="shared" ca="1" si="2"/>
        <v>61.336271872021221</v>
      </c>
      <c r="P23" s="21">
        <f t="shared" ca="1" si="2"/>
        <v>61.336271872021221</v>
      </c>
      <c r="Q23" s="8"/>
    </row>
    <row r="24" spans="1:17" x14ac:dyDescent="0.3">
      <c r="A24" s="8"/>
      <c r="B24" s="8"/>
      <c r="C24" s="8" t="s">
        <v>277</v>
      </c>
      <c r="D24" s="8"/>
      <c r="E24" s="21">
        <f ca="1">(E$27-SUM(E$25:E$26))*HLOOKUP(D$6,Inputs!$E$8:$G$11,VLOOKUP(C24,Inputs!$C$9:$D$11,2,FALSE),FALSE)</f>
        <v>31.238646939367566</v>
      </c>
      <c r="F24" s="8"/>
      <c r="G24" s="21">
        <f t="shared" ca="1" si="2"/>
        <v>31.26988558630693</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24</v>
      </c>
      <c r="F25" s="8"/>
      <c r="G25" s="21">
        <f t="shared" ca="1" si="2"/>
        <v>24.023999999999997</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2.8358959481674875</v>
      </c>
      <c r="F26" s="8"/>
      <c r="G26" s="87">
        <f t="shared" ref="G26:P26" ca="1" si="3">SUM(G21:G25)*$E$13</f>
        <v>3.007825673087952</v>
      </c>
      <c r="H26" s="87">
        <f t="shared" ca="1" si="3"/>
        <v>1.1223041745948856</v>
      </c>
      <c r="I26" s="87">
        <f t="shared" ca="1" si="3"/>
        <v>1.3603686964786494</v>
      </c>
      <c r="J26" s="87">
        <f t="shared" ca="1" si="3"/>
        <v>1.3603686964786494</v>
      </c>
      <c r="K26" s="87">
        <f t="shared" ca="1" si="3"/>
        <v>1.6834562618923286</v>
      </c>
      <c r="L26" s="87">
        <f t="shared" ca="1" si="3"/>
        <v>1.6834562618923286</v>
      </c>
      <c r="M26" s="87">
        <f t="shared" ca="1" si="3"/>
        <v>1.9385253924820753</v>
      </c>
      <c r="N26" s="87">
        <f t="shared" ca="1" si="3"/>
        <v>1.9385253924820753</v>
      </c>
      <c r="O26" s="87">
        <f t="shared" ca="1" si="3"/>
        <v>2.0915668708359236</v>
      </c>
      <c r="P26" s="87">
        <f t="shared" ca="1" si="3"/>
        <v>2.0915668708359236</v>
      </c>
      <c r="Q26" s="8"/>
    </row>
    <row r="27" spans="1:17" x14ac:dyDescent="0.3">
      <c r="A27" s="8"/>
      <c r="B27" s="8"/>
      <c r="C27" s="8" t="s">
        <v>216</v>
      </c>
      <c r="D27" s="8"/>
      <c r="E27" s="21">
        <f ca="1">VLOOKUP(C15,Inputs!$D$20:$G$21,HLOOKUP(D$6,Inputs!$E$17:$J$18,2,FALSE),FALSE)</f>
        <v>86</v>
      </c>
      <c r="F27" s="8"/>
      <c r="G27" s="21">
        <f t="shared" ref="G27:P27" ca="1" si="4">SUM(G21:G26)</f>
        <v>91.213857141942853</v>
      </c>
      <c r="H27" s="21">
        <f t="shared" ca="1" si="4"/>
        <v>34.034450057142855</v>
      </c>
      <c r="I27" s="21">
        <f t="shared" ca="1" si="4"/>
        <v>41.253878857142858</v>
      </c>
      <c r="J27" s="21">
        <f t="shared" ca="1" si="4"/>
        <v>41.253878857142858</v>
      </c>
      <c r="K27" s="21">
        <f t="shared" ca="1" si="4"/>
        <v>51.051675085714287</v>
      </c>
      <c r="L27" s="21">
        <f t="shared" ca="1" si="4"/>
        <v>51.051675085714287</v>
      </c>
      <c r="M27" s="21">
        <f t="shared" ca="1" si="4"/>
        <v>58.78677737142857</v>
      </c>
      <c r="N27" s="21">
        <f t="shared" ca="1" si="4"/>
        <v>58.78677737142857</v>
      </c>
      <c r="O27" s="21">
        <f t="shared" ca="1" si="4"/>
        <v>63.427838742857148</v>
      </c>
      <c r="P27" s="21">
        <f t="shared" ca="1" si="4"/>
        <v>63.427838742857148</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5.6</v>
      </c>
      <c r="F31" s="22"/>
      <c r="G31" s="21">
        <f ca="1">IF($D$4="SFG",HLOOKUP(G$8,Inputs!$E$31:$P$36,6,FALSE),HLOOKUP(G$8,Inputs!$E$31:$P$35,5,FALSE))</f>
        <v>6.6</v>
      </c>
      <c r="H31" s="21">
        <f ca="1">IF($D$4="SFG",HLOOKUP(H$8,Inputs!$E$31:$P$36,6,FALSE),HLOOKUP(H$8,Inputs!$E$31:$P$35,5,FALSE))</f>
        <v>6.6</v>
      </c>
      <c r="I31" s="21">
        <f ca="1">IF($D$4="SFG",HLOOKUP(I$8,Inputs!$E$31:$P$36,6,FALSE),HLOOKUP(I$8,Inputs!$E$31:$P$35,5,FALSE))</f>
        <v>8</v>
      </c>
      <c r="J31" s="21">
        <f ca="1">IF($D$4="SFG",HLOOKUP(J$8,Inputs!$E$31:$P$36,6,FALSE),HLOOKUP(J$8,Inputs!$E$31:$P$35,5,FALSE))</f>
        <v>8</v>
      </c>
      <c r="K31" s="21">
        <f ca="1">IF($D$4="SFG",HLOOKUP(K$8,Inputs!$E$31:$P$36,6,FALSE),HLOOKUP(K$8,Inputs!$E$31:$P$35,5,FALSE))</f>
        <v>9.9</v>
      </c>
      <c r="L31" s="21">
        <f ca="1">IF($D$4="SFG",HLOOKUP(L$8,Inputs!$E$31:$P$36,6,FALSE),HLOOKUP(L$8,Inputs!$E$31:$P$35,5,FALSE))</f>
        <v>9.9</v>
      </c>
      <c r="M31" s="21">
        <f ca="1">IF($D$4="SFG",HLOOKUP(M$8,Inputs!$E$31:$P$36,6,FALSE),HLOOKUP(M$8,Inputs!$E$31:$P$35,5,FALSE))</f>
        <v>11.4</v>
      </c>
      <c r="N31" s="21">
        <f ca="1">IF($D$4="SFG",HLOOKUP(N$8,Inputs!$E$31:$P$36,6,FALSE),HLOOKUP(N$8,Inputs!$E$31:$P$35,5,FALSE))</f>
        <v>11.4</v>
      </c>
      <c r="O31" s="21">
        <f ca="1">IF($D$4="SFG",HLOOKUP(O$8,Inputs!$E$31:$P$36,6,FALSE),HLOOKUP(O$8,Inputs!$E$31:$P$35,5,FALSE))</f>
        <v>12.3</v>
      </c>
      <c r="P31" s="21">
        <f ca="1">IF($D$4="SFG",HLOOKUP(P$8,Inputs!$E$31:$P$36,6,FALSE),HLOOKUP(P$8,Inputs!$E$31:$P$35,5,FALSE))</f>
        <v>12.3</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EMI-Medium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416</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274.14400000000001</v>
      </c>
      <c r="F41" s="8"/>
      <c r="G41" s="21">
        <f t="shared" ref="G41:P41" ca="1" si="5">$E41/$E50*G50</f>
        <v>221.14149114167327</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128.36997827140277</v>
      </c>
      <c r="F42" s="8"/>
      <c r="G42" s="94">
        <f ca="1">VLOOKUP($A$1,'Network costs'!$D:$P,G$9,FALSE)</f>
        <v>145.32075341144542</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66.975999999999999</v>
      </c>
      <c r="F43" s="8"/>
      <c r="G43" s="21">
        <f t="shared" ref="G43:P45" ca="1" si="6">$E43/$E51*G51</f>
        <v>78.936000000000007</v>
      </c>
      <c r="H43" s="21">
        <f t="shared" ca="1" si="6"/>
        <v>78.936000000000007</v>
      </c>
      <c r="I43" s="21">
        <f t="shared" ca="1" si="6"/>
        <v>95.68</v>
      </c>
      <c r="J43" s="21">
        <f t="shared" ca="1" si="6"/>
        <v>95.68</v>
      </c>
      <c r="K43" s="21">
        <f t="shared" ca="1" si="6"/>
        <v>118.40400000000001</v>
      </c>
      <c r="L43" s="21">
        <f t="shared" ca="1" si="6"/>
        <v>118.40400000000001</v>
      </c>
      <c r="M43" s="21">
        <f t="shared" ca="1" si="6"/>
        <v>136.34400000000002</v>
      </c>
      <c r="N43" s="21">
        <f t="shared" ca="1" si="6"/>
        <v>136.34400000000002</v>
      </c>
      <c r="O43" s="21">
        <f t="shared" ca="1" si="6"/>
        <v>147.10800000000003</v>
      </c>
      <c r="P43" s="21">
        <f t="shared" ca="1" si="6"/>
        <v>147.10800000000003</v>
      </c>
      <c r="Q43" s="8"/>
    </row>
    <row r="44" spans="1:17" x14ac:dyDescent="0.3">
      <c r="A44" s="8"/>
      <c r="B44" s="8"/>
      <c r="C44" s="8" t="s">
        <v>277</v>
      </c>
      <c r="D44" s="8"/>
      <c r="E44" s="21">
        <f ca="1">E$38*HLOOKUP(D$6,Inputs!$H$8:$J$11,VLOOKUP(C44,Inputs!$C$9:$D$11,2,FALSE),FALSE)</f>
        <v>74.88</v>
      </c>
      <c r="F44" s="8"/>
      <c r="G44" s="21">
        <f t="shared" ca="1" si="6"/>
        <v>74.954879999999989</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24</v>
      </c>
      <c r="F45" s="8"/>
      <c r="G45" s="21">
        <f t="shared" ca="1" si="6"/>
        <v>24.023999999999997</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15.004</v>
      </c>
      <c r="F46" s="8"/>
      <c r="G46" s="87">
        <f t="shared" ref="G46:P46" ca="1" si="7">SUM(G43:G45,G41)*$E$13</f>
        <v>13.607822255931056</v>
      </c>
      <c r="H46" s="87">
        <f t="shared" ca="1" si="7"/>
        <v>2.6917176</v>
      </c>
      <c r="I46" s="87">
        <f t="shared" ca="1" si="7"/>
        <v>3.2626880000000003</v>
      </c>
      <c r="J46" s="87">
        <f t="shared" ca="1" si="7"/>
        <v>3.2626880000000003</v>
      </c>
      <c r="K46" s="87">
        <f t="shared" ca="1" si="7"/>
        <v>4.0375763999999998</v>
      </c>
      <c r="L46" s="87">
        <f t="shared" ca="1" si="7"/>
        <v>4.0375763999999998</v>
      </c>
      <c r="M46" s="87">
        <f t="shared" ca="1" si="7"/>
        <v>4.6493304000000002</v>
      </c>
      <c r="N46" s="87">
        <f t="shared" ca="1" si="7"/>
        <v>4.6493304000000002</v>
      </c>
      <c r="O46" s="87">
        <f t="shared" ca="1" si="7"/>
        <v>5.0163828000000006</v>
      </c>
      <c r="P46" s="87">
        <f t="shared" ca="1" si="7"/>
        <v>5.0163828000000006</v>
      </c>
      <c r="Q46" s="8"/>
    </row>
    <row r="47" spans="1:17" x14ac:dyDescent="0.3">
      <c r="A47" s="8"/>
      <c r="B47" s="8"/>
      <c r="C47" s="8" t="s">
        <v>216</v>
      </c>
      <c r="D47" s="8"/>
      <c r="E47" s="21">
        <f ca="1">SUM(E41:E46)</f>
        <v>583.37397827140273</v>
      </c>
      <c r="F47" s="8"/>
      <c r="G47" s="21">
        <f t="shared" ref="G47:P47" ca="1" si="8">SUM(G41:G46)</f>
        <v>557.9849468090498</v>
      </c>
      <c r="H47" s="21">
        <f t="shared" ca="1" si="8"/>
        <v>81.627717600000011</v>
      </c>
      <c r="I47" s="21">
        <f t="shared" ca="1" si="8"/>
        <v>98.942688000000004</v>
      </c>
      <c r="J47" s="21">
        <f t="shared" ca="1" si="8"/>
        <v>98.942688000000004</v>
      </c>
      <c r="K47" s="21">
        <f t="shared" ca="1" si="8"/>
        <v>122.44157640000002</v>
      </c>
      <c r="L47" s="21">
        <f t="shared" ca="1" si="8"/>
        <v>122.44157640000002</v>
      </c>
      <c r="M47" s="21">
        <f t="shared" ca="1" si="8"/>
        <v>140.99333040000002</v>
      </c>
      <c r="N47" s="21">
        <f t="shared" ca="1" si="8"/>
        <v>140.99333040000002</v>
      </c>
      <c r="O47" s="21">
        <f t="shared" ca="1" si="8"/>
        <v>152.12438280000003</v>
      </c>
      <c r="P47" s="21">
        <f t="shared" ca="1" si="8"/>
        <v>152.12438280000003</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5.6</v>
      </c>
      <c r="F51" s="22"/>
      <c r="G51" s="21">
        <f t="shared" ca="1" si="9"/>
        <v>6.6</v>
      </c>
      <c r="H51" s="21">
        <f t="shared" ca="1" si="9"/>
        <v>6.6</v>
      </c>
      <c r="I51" s="21">
        <f t="shared" ca="1" si="9"/>
        <v>8</v>
      </c>
      <c r="J51" s="21">
        <f t="shared" ca="1" si="9"/>
        <v>8</v>
      </c>
      <c r="K51" s="21">
        <f t="shared" ca="1" si="9"/>
        <v>9.9</v>
      </c>
      <c r="L51" s="21">
        <f t="shared" ca="1" si="9"/>
        <v>9.9</v>
      </c>
      <c r="M51" s="21">
        <f t="shared" ca="1" si="9"/>
        <v>11.4</v>
      </c>
      <c r="N51" s="21">
        <f t="shared" ca="1" si="9"/>
        <v>11.4</v>
      </c>
      <c r="O51" s="21">
        <f t="shared" ca="1" si="9"/>
        <v>12.3</v>
      </c>
      <c r="P51" s="21">
        <f t="shared" ca="1" si="9"/>
        <v>12.3</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E7-SFE-LON</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E7</v>
      </c>
      <c r="E3" s="131" t="str">
        <f ca="1">VLOOKUP(D3,Glossary!$A$4:$B$21,2,FALSE)</f>
        <v>Economy 7</v>
      </c>
      <c r="F3" s="132"/>
      <c r="G3" s="133"/>
      <c r="H3" s="8"/>
      <c r="I3" s="8"/>
      <c r="J3" s="8"/>
      <c r="K3" s="8"/>
      <c r="L3" s="8"/>
      <c r="M3" s="8"/>
      <c r="N3" s="8"/>
      <c r="O3" s="8"/>
      <c r="P3" s="8"/>
      <c r="Q3" s="8"/>
    </row>
    <row r="4" spans="1:17" x14ac:dyDescent="0.3">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3">
      <c r="A5" s="8"/>
      <c r="B5" s="8"/>
      <c r="C5" s="16" t="s">
        <v>21</v>
      </c>
      <c r="D5" s="34" t="str">
        <f ca="1">RIGHT(A1,3)</f>
        <v>LON</v>
      </c>
      <c r="E5" s="131" t="str">
        <f ca="1">VLOOKUP(D5,Glossary!$A$4:$B$21,2,FALSE)</f>
        <v>London</v>
      </c>
      <c r="F5" s="132"/>
      <c r="G5" s="133"/>
      <c r="H5" s="8"/>
      <c r="I5" s="8"/>
      <c r="J5" s="8"/>
      <c r="K5" s="8"/>
      <c r="L5" s="8"/>
      <c r="M5" s="8"/>
      <c r="N5" s="8"/>
      <c r="O5" s="8"/>
      <c r="P5" s="8"/>
      <c r="Q5" s="8"/>
    </row>
    <row r="6" spans="1:17" x14ac:dyDescent="0.3">
      <c r="A6" s="8"/>
      <c r="B6" s="8"/>
      <c r="C6" s="16" t="s">
        <v>221</v>
      </c>
      <c r="D6" s="134" t="str">
        <f ca="1">$D$3&amp;"-"&amp;$D$4</f>
        <v>E7-SFE</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86</v>
      </c>
      <c r="F10" s="104"/>
      <c r="G10" s="118">
        <f ca="1">IF(OR(G23=0,G24=0,G25=0,G26=0),"",G27)</f>
        <v>91.213857141942853</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580.98918437986356</v>
      </c>
      <c r="F11" s="104"/>
      <c r="G11" s="118">
        <f ca="1">IFERROR(IF(OR(G41=0,G42=0,G43=0,G44=0,G45=0,G46=0),"",G47),"")</f>
        <v>542.69836293625895</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3.4099999999999998E-2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LON-Nil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86</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27.925457112464944</v>
      </c>
      <c r="F23" s="8"/>
      <c r="G23" s="21">
        <f t="shared" ref="G23:P25" ca="1" si="2">$E23/$E31*G31</f>
        <v>32.912145882547968</v>
      </c>
      <c r="H23" s="21">
        <f t="shared" ca="1" si="2"/>
        <v>32.912145882547968</v>
      </c>
      <c r="I23" s="21">
        <f t="shared" ca="1" si="2"/>
        <v>39.893510160664206</v>
      </c>
      <c r="J23" s="21">
        <f t="shared" ca="1" si="2"/>
        <v>39.893510160664206</v>
      </c>
      <c r="K23" s="21">
        <f t="shared" ca="1" si="2"/>
        <v>49.368218823821955</v>
      </c>
      <c r="L23" s="21">
        <f t="shared" ca="1" si="2"/>
        <v>49.368218823821955</v>
      </c>
      <c r="M23" s="21">
        <f t="shared" ca="1" si="2"/>
        <v>56.848251978946493</v>
      </c>
      <c r="N23" s="21">
        <f t="shared" ca="1" si="2"/>
        <v>56.848251978946493</v>
      </c>
      <c r="O23" s="21">
        <f t="shared" ca="1" si="2"/>
        <v>61.336271872021221</v>
      </c>
      <c r="P23" s="21">
        <f t="shared" ca="1" si="2"/>
        <v>61.336271872021221</v>
      </c>
      <c r="Q23" s="8"/>
    </row>
    <row r="24" spans="1:17" x14ac:dyDescent="0.3">
      <c r="A24" s="8"/>
      <c r="B24" s="8"/>
      <c r="C24" s="8" t="s">
        <v>277</v>
      </c>
      <c r="D24" s="8"/>
      <c r="E24" s="21">
        <f ca="1">(E$27-SUM(E$25:E$26))*HLOOKUP(D$6,Inputs!$E$8:$G$11,VLOOKUP(C24,Inputs!$C$9:$D$11,2,FALSE),FALSE)</f>
        <v>31.238646939367566</v>
      </c>
      <c r="F24" s="8"/>
      <c r="G24" s="21">
        <f t="shared" ca="1" si="2"/>
        <v>31.26988558630693</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24</v>
      </c>
      <c r="F25" s="8"/>
      <c r="G25" s="21">
        <f t="shared" ca="1" si="2"/>
        <v>24.023999999999997</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2.8358959481674875</v>
      </c>
      <c r="F26" s="8"/>
      <c r="G26" s="87">
        <f t="shared" ref="G26:P26" ca="1" si="3">SUM(G21:G25)*$E$13</f>
        <v>3.007825673087952</v>
      </c>
      <c r="H26" s="87">
        <f t="shared" ca="1" si="3"/>
        <v>1.1223041745948856</v>
      </c>
      <c r="I26" s="87">
        <f t="shared" ca="1" si="3"/>
        <v>1.3603686964786494</v>
      </c>
      <c r="J26" s="87">
        <f t="shared" ca="1" si="3"/>
        <v>1.3603686964786494</v>
      </c>
      <c r="K26" s="87">
        <f t="shared" ca="1" si="3"/>
        <v>1.6834562618923286</v>
      </c>
      <c r="L26" s="87">
        <f t="shared" ca="1" si="3"/>
        <v>1.6834562618923286</v>
      </c>
      <c r="M26" s="87">
        <f t="shared" ca="1" si="3"/>
        <v>1.9385253924820753</v>
      </c>
      <c r="N26" s="87">
        <f t="shared" ca="1" si="3"/>
        <v>1.9385253924820753</v>
      </c>
      <c r="O26" s="87">
        <f t="shared" ca="1" si="3"/>
        <v>2.0915668708359236</v>
      </c>
      <c r="P26" s="87">
        <f t="shared" ca="1" si="3"/>
        <v>2.0915668708359236</v>
      </c>
      <c r="Q26" s="8"/>
    </row>
    <row r="27" spans="1:17" x14ac:dyDescent="0.3">
      <c r="A27" s="8"/>
      <c r="B27" s="8"/>
      <c r="C27" s="8" t="s">
        <v>216</v>
      </c>
      <c r="D27" s="8"/>
      <c r="E27" s="21">
        <f ca="1">VLOOKUP(C15,Inputs!$D$20:$G$21,HLOOKUP(D$6,Inputs!$E$17:$J$18,2,FALSE),FALSE)</f>
        <v>86</v>
      </c>
      <c r="F27" s="8"/>
      <c r="G27" s="21">
        <f t="shared" ref="G27:P27" ca="1" si="4">SUM(G21:G26)</f>
        <v>91.213857141942853</v>
      </c>
      <c r="H27" s="21">
        <f t="shared" ca="1" si="4"/>
        <v>34.034450057142855</v>
      </c>
      <c r="I27" s="21">
        <f t="shared" ca="1" si="4"/>
        <v>41.253878857142858</v>
      </c>
      <c r="J27" s="21">
        <f t="shared" ca="1" si="4"/>
        <v>41.253878857142858</v>
      </c>
      <c r="K27" s="21">
        <f t="shared" ca="1" si="4"/>
        <v>51.051675085714287</v>
      </c>
      <c r="L27" s="21">
        <f t="shared" ca="1" si="4"/>
        <v>51.051675085714287</v>
      </c>
      <c r="M27" s="21">
        <f t="shared" ca="1" si="4"/>
        <v>58.78677737142857</v>
      </c>
      <c r="N27" s="21">
        <f t="shared" ca="1" si="4"/>
        <v>58.78677737142857</v>
      </c>
      <c r="O27" s="21">
        <f t="shared" ca="1" si="4"/>
        <v>63.427838742857148</v>
      </c>
      <c r="P27" s="21">
        <f t="shared" ca="1" si="4"/>
        <v>63.427838742857148</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5.6</v>
      </c>
      <c r="F31" s="22"/>
      <c r="G31" s="21">
        <f ca="1">IF($D$4="SFG",HLOOKUP(G$8,Inputs!$E$31:$P$36,6,FALSE),HLOOKUP(G$8,Inputs!$E$31:$P$35,5,FALSE))</f>
        <v>6.6</v>
      </c>
      <c r="H31" s="21">
        <f ca="1">IF($D$4="SFG",HLOOKUP(H$8,Inputs!$E$31:$P$36,6,FALSE),HLOOKUP(H$8,Inputs!$E$31:$P$35,5,FALSE))</f>
        <v>6.6</v>
      </c>
      <c r="I31" s="21">
        <f ca="1">IF($D$4="SFG",HLOOKUP(I$8,Inputs!$E$31:$P$36,6,FALSE),HLOOKUP(I$8,Inputs!$E$31:$P$35,5,FALSE))</f>
        <v>8</v>
      </c>
      <c r="J31" s="21">
        <f ca="1">IF($D$4="SFG",HLOOKUP(J$8,Inputs!$E$31:$P$36,6,FALSE),HLOOKUP(J$8,Inputs!$E$31:$P$35,5,FALSE))</f>
        <v>8</v>
      </c>
      <c r="K31" s="21">
        <f ca="1">IF($D$4="SFG",HLOOKUP(K$8,Inputs!$E$31:$P$36,6,FALSE),HLOOKUP(K$8,Inputs!$E$31:$P$35,5,FALSE))</f>
        <v>9.9</v>
      </c>
      <c r="L31" s="21">
        <f ca="1">IF($D$4="SFG",HLOOKUP(L$8,Inputs!$E$31:$P$36,6,FALSE),HLOOKUP(L$8,Inputs!$E$31:$P$35,5,FALSE))</f>
        <v>9.9</v>
      </c>
      <c r="M31" s="21">
        <f ca="1">IF($D$4="SFG",HLOOKUP(M$8,Inputs!$E$31:$P$36,6,FALSE),HLOOKUP(M$8,Inputs!$E$31:$P$35,5,FALSE))</f>
        <v>11.4</v>
      </c>
      <c r="N31" s="21">
        <f ca="1">IF($D$4="SFG",HLOOKUP(N$8,Inputs!$E$31:$P$36,6,FALSE),HLOOKUP(N$8,Inputs!$E$31:$P$35,5,FALSE))</f>
        <v>11.4</v>
      </c>
      <c r="O31" s="21">
        <f ca="1">IF($D$4="SFG",HLOOKUP(O$8,Inputs!$E$31:$P$36,6,FALSE),HLOOKUP(O$8,Inputs!$E$31:$P$35,5,FALSE))</f>
        <v>12.3</v>
      </c>
      <c r="P31" s="21">
        <f ca="1">IF($D$4="SFG",HLOOKUP(P$8,Inputs!$E$31:$P$36,6,FALSE),HLOOKUP(P$8,Inputs!$E$31:$P$35,5,FALSE))</f>
        <v>12.3</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LON-Medium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416</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274.14400000000001</v>
      </c>
      <c r="F41" s="8"/>
      <c r="G41" s="21">
        <f t="shared" ref="G41:P41" ca="1" si="5">$E41/$E50*G50</f>
        <v>221.14149114167327</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125.9851843798636</v>
      </c>
      <c r="F42" s="8"/>
      <c r="G42" s="94">
        <f ca="1">VLOOKUP($A$1,'Network costs'!$D:$P,G$9,FALSE)</f>
        <v>130.03416953865454</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66.975999999999999</v>
      </c>
      <c r="F43" s="8"/>
      <c r="G43" s="21">
        <f t="shared" ref="G43:P45" ca="1" si="6">$E43/$E51*G51</f>
        <v>78.936000000000007</v>
      </c>
      <c r="H43" s="21">
        <f t="shared" ca="1" si="6"/>
        <v>78.936000000000007</v>
      </c>
      <c r="I43" s="21">
        <f t="shared" ca="1" si="6"/>
        <v>95.68</v>
      </c>
      <c r="J43" s="21">
        <f t="shared" ca="1" si="6"/>
        <v>95.68</v>
      </c>
      <c r="K43" s="21">
        <f t="shared" ca="1" si="6"/>
        <v>118.40400000000001</v>
      </c>
      <c r="L43" s="21">
        <f t="shared" ca="1" si="6"/>
        <v>118.40400000000001</v>
      </c>
      <c r="M43" s="21">
        <f t="shared" ca="1" si="6"/>
        <v>136.34400000000002</v>
      </c>
      <c r="N43" s="21">
        <f t="shared" ca="1" si="6"/>
        <v>136.34400000000002</v>
      </c>
      <c r="O43" s="21">
        <f t="shared" ca="1" si="6"/>
        <v>147.10800000000003</v>
      </c>
      <c r="P43" s="21">
        <f t="shared" ca="1" si="6"/>
        <v>147.10800000000003</v>
      </c>
      <c r="Q43" s="8"/>
    </row>
    <row r="44" spans="1:17" x14ac:dyDescent="0.3">
      <c r="A44" s="8"/>
      <c r="B44" s="8"/>
      <c r="C44" s="8" t="s">
        <v>277</v>
      </c>
      <c r="D44" s="8"/>
      <c r="E44" s="21">
        <f ca="1">E$38*HLOOKUP(D$6,Inputs!$H$8:$J$11,VLOOKUP(C44,Inputs!$C$9:$D$11,2,FALSE),FALSE)</f>
        <v>74.88</v>
      </c>
      <c r="F44" s="8"/>
      <c r="G44" s="21">
        <f t="shared" ca="1" si="6"/>
        <v>74.954879999999989</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24</v>
      </c>
      <c r="F45" s="8"/>
      <c r="G45" s="21">
        <f t="shared" ca="1" si="6"/>
        <v>24.023999999999997</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15.004</v>
      </c>
      <c r="F46" s="8"/>
      <c r="G46" s="87">
        <f t="shared" ref="G46:P46" ca="1" si="7">SUM(G43:G45,G41)*$E$13</f>
        <v>13.607822255931056</v>
      </c>
      <c r="H46" s="87">
        <f t="shared" ca="1" si="7"/>
        <v>2.6917176</v>
      </c>
      <c r="I46" s="87">
        <f t="shared" ca="1" si="7"/>
        <v>3.2626880000000003</v>
      </c>
      <c r="J46" s="87">
        <f t="shared" ca="1" si="7"/>
        <v>3.2626880000000003</v>
      </c>
      <c r="K46" s="87">
        <f t="shared" ca="1" si="7"/>
        <v>4.0375763999999998</v>
      </c>
      <c r="L46" s="87">
        <f t="shared" ca="1" si="7"/>
        <v>4.0375763999999998</v>
      </c>
      <c r="M46" s="87">
        <f t="shared" ca="1" si="7"/>
        <v>4.6493304000000002</v>
      </c>
      <c r="N46" s="87">
        <f t="shared" ca="1" si="7"/>
        <v>4.6493304000000002</v>
      </c>
      <c r="O46" s="87">
        <f t="shared" ca="1" si="7"/>
        <v>5.0163828000000006</v>
      </c>
      <c r="P46" s="87">
        <f t="shared" ca="1" si="7"/>
        <v>5.0163828000000006</v>
      </c>
      <c r="Q46" s="8"/>
    </row>
    <row r="47" spans="1:17" x14ac:dyDescent="0.3">
      <c r="A47" s="8"/>
      <c r="B47" s="8"/>
      <c r="C47" s="8" t="s">
        <v>216</v>
      </c>
      <c r="D47" s="8"/>
      <c r="E47" s="21">
        <f ca="1">SUM(E41:E46)</f>
        <v>580.98918437986356</v>
      </c>
      <c r="F47" s="8"/>
      <c r="G47" s="21">
        <f t="shared" ref="G47:P47" ca="1" si="8">SUM(G41:G46)</f>
        <v>542.69836293625895</v>
      </c>
      <c r="H47" s="21">
        <f t="shared" ca="1" si="8"/>
        <v>81.627717600000011</v>
      </c>
      <c r="I47" s="21">
        <f t="shared" ca="1" si="8"/>
        <v>98.942688000000004</v>
      </c>
      <c r="J47" s="21">
        <f t="shared" ca="1" si="8"/>
        <v>98.942688000000004</v>
      </c>
      <c r="K47" s="21">
        <f t="shared" ca="1" si="8"/>
        <v>122.44157640000002</v>
      </c>
      <c r="L47" s="21">
        <f t="shared" ca="1" si="8"/>
        <v>122.44157640000002</v>
      </c>
      <c r="M47" s="21">
        <f t="shared" ca="1" si="8"/>
        <v>140.99333040000002</v>
      </c>
      <c r="N47" s="21">
        <f t="shared" ca="1" si="8"/>
        <v>140.99333040000002</v>
      </c>
      <c r="O47" s="21">
        <f t="shared" ca="1" si="8"/>
        <v>152.12438280000003</v>
      </c>
      <c r="P47" s="21">
        <f t="shared" ca="1" si="8"/>
        <v>152.12438280000003</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5.6</v>
      </c>
      <c r="F51" s="22"/>
      <c r="G51" s="21">
        <f t="shared" ca="1" si="9"/>
        <v>6.6</v>
      </c>
      <c r="H51" s="21">
        <f t="shared" ca="1" si="9"/>
        <v>6.6</v>
      </c>
      <c r="I51" s="21">
        <f t="shared" ca="1" si="9"/>
        <v>8</v>
      </c>
      <c r="J51" s="21">
        <f t="shared" ca="1" si="9"/>
        <v>8</v>
      </c>
      <c r="K51" s="21">
        <f t="shared" ca="1" si="9"/>
        <v>9.9</v>
      </c>
      <c r="L51" s="21">
        <f t="shared" ca="1" si="9"/>
        <v>9.9</v>
      </c>
      <c r="M51" s="21">
        <f t="shared" ca="1" si="9"/>
        <v>11.4</v>
      </c>
      <c r="N51" s="21">
        <f t="shared" ca="1" si="9"/>
        <v>11.4</v>
      </c>
      <c r="O51" s="21">
        <f t="shared" ca="1" si="9"/>
        <v>12.3</v>
      </c>
      <c r="P51" s="21">
        <f t="shared" ca="1" si="9"/>
        <v>12.3</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E7-SFE-MNW</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E7</v>
      </c>
      <c r="E3" s="131" t="str">
        <f ca="1">VLOOKUP(D3,Glossary!$A$4:$B$21,2,FALSE)</f>
        <v>Economy 7</v>
      </c>
      <c r="F3" s="132"/>
      <c r="G3" s="133"/>
      <c r="H3" s="8"/>
      <c r="I3" s="8"/>
      <c r="J3" s="8"/>
      <c r="K3" s="8"/>
      <c r="L3" s="8"/>
      <c r="M3" s="8"/>
      <c r="N3" s="8"/>
      <c r="O3" s="8"/>
      <c r="P3" s="8"/>
      <c r="Q3" s="8"/>
    </row>
    <row r="4" spans="1:17" x14ac:dyDescent="0.3">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3">
      <c r="A5" s="8"/>
      <c r="B5" s="8"/>
      <c r="C5" s="16" t="s">
        <v>21</v>
      </c>
      <c r="D5" s="34" t="str">
        <f ca="1">RIGHT(A1,3)</f>
        <v>MNW</v>
      </c>
      <c r="E5" s="131" t="str">
        <f ca="1">VLOOKUP(D5,Glossary!$A$4:$B$21,2,FALSE)</f>
        <v>Merseyside and North Wales</v>
      </c>
      <c r="F5" s="132"/>
      <c r="G5" s="133"/>
      <c r="H5" s="8"/>
      <c r="I5" s="8"/>
      <c r="J5" s="8"/>
      <c r="K5" s="8"/>
      <c r="L5" s="8"/>
      <c r="M5" s="8"/>
      <c r="N5" s="8"/>
      <c r="O5" s="8"/>
      <c r="P5" s="8"/>
      <c r="Q5" s="8"/>
    </row>
    <row r="6" spans="1:17" x14ac:dyDescent="0.3">
      <c r="A6" s="8"/>
      <c r="B6" s="8"/>
      <c r="C6" s="16" t="s">
        <v>221</v>
      </c>
      <c r="D6" s="134" t="str">
        <f ca="1">$D$3&amp;"-"&amp;$D$4</f>
        <v>E7-SFE</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86</v>
      </c>
      <c r="F10" s="104"/>
      <c r="G10" s="118">
        <f ca="1">IF(OR(G23=0,G24=0,G25=0,G26=0),"",G27)</f>
        <v>91.213857141942853</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640.09570954233277</v>
      </c>
      <c r="F11" s="104"/>
      <c r="G11" s="118">
        <f ca="1">IFERROR(IF(OR(G41=0,G42=0,G43=0,G44=0,G45=0,G46=0),"",G47),"")</f>
        <v>590.30664842591193</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3.4099999999999998E-2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MNW-Nil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86</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27.925457112464944</v>
      </c>
      <c r="F23" s="8"/>
      <c r="G23" s="21">
        <f t="shared" ref="G23:P25" ca="1" si="2">$E23/$E31*G31</f>
        <v>32.912145882547968</v>
      </c>
      <c r="H23" s="21">
        <f t="shared" ca="1" si="2"/>
        <v>32.912145882547968</v>
      </c>
      <c r="I23" s="21">
        <f t="shared" ca="1" si="2"/>
        <v>39.893510160664206</v>
      </c>
      <c r="J23" s="21">
        <f t="shared" ca="1" si="2"/>
        <v>39.893510160664206</v>
      </c>
      <c r="K23" s="21">
        <f t="shared" ca="1" si="2"/>
        <v>49.368218823821955</v>
      </c>
      <c r="L23" s="21">
        <f t="shared" ca="1" si="2"/>
        <v>49.368218823821955</v>
      </c>
      <c r="M23" s="21">
        <f t="shared" ca="1" si="2"/>
        <v>56.848251978946493</v>
      </c>
      <c r="N23" s="21">
        <f t="shared" ca="1" si="2"/>
        <v>56.848251978946493</v>
      </c>
      <c r="O23" s="21">
        <f t="shared" ca="1" si="2"/>
        <v>61.336271872021221</v>
      </c>
      <c r="P23" s="21">
        <f t="shared" ca="1" si="2"/>
        <v>61.336271872021221</v>
      </c>
      <c r="Q23" s="8"/>
    </row>
    <row r="24" spans="1:17" x14ac:dyDescent="0.3">
      <c r="A24" s="8"/>
      <c r="B24" s="8"/>
      <c r="C24" s="8" t="s">
        <v>277</v>
      </c>
      <c r="D24" s="8"/>
      <c r="E24" s="21">
        <f ca="1">(E$27-SUM(E$25:E$26))*HLOOKUP(D$6,Inputs!$E$8:$G$11,VLOOKUP(C24,Inputs!$C$9:$D$11,2,FALSE),FALSE)</f>
        <v>31.238646939367566</v>
      </c>
      <c r="F24" s="8"/>
      <c r="G24" s="21">
        <f t="shared" ca="1" si="2"/>
        <v>31.26988558630693</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24</v>
      </c>
      <c r="F25" s="8"/>
      <c r="G25" s="21">
        <f t="shared" ca="1" si="2"/>
        <v>24.023999999999997</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2.8358959481674875</v>
      </c>
      <c r="F26" s="8"/>
      <c r="G26" s="87">
        <f t="shared" ref="G26:P26" ca="1" si="3">SUM(G21:G25)*$E$13</f>
        <v>3.007825673087952</v>
      </c>
      <c r="H26" s="87">
        <f t="shared" ca="1" si="3"/>
        <v>1.1223041745948856</v>
      </c>
      <c r="I26" s="87">
        <f t="shared" ca="1" si="3"/>
        <v>1.3603686964786494</v>
      </c>
      <c r="J26" s="87">
        <f t="shared" ca="1" si="3"/>
        <v>1.3603686964786494</v>
      </c>
      <c r="K26" s="87">
        <f t="shared" ca="1" si="3"/>
        <v>1.6834562618923286</v>
      </c>
      <c r="L26" s="87">
        <f t="shared" ca="1" si="3"/>
        <v>1.6834562618923286</v>
      </c>
      <c r="M26" s="87">
        <f t="shared" ca="1" si="3"/>
        <v>1.9385253924820753</v>
      </c>
      <c r="N26" s="87">
        <f t="shared" ca="1" si="3"/>
        <v>1.9385253924820753</v>
      </c>
      <c r="O26" s="87">
        <f t="shared" ca="1" si="3"/>
        <v>2.0915668708359236</v>
      </c>
      <c r="P26" s="87">
        <f t="shared" ca="1" si="3"/>
        <v>2.0915668708359236</v>
      </c>
      <c r="Q26" s="8"/>
    </row>
    <row r="27" spans="1:17" x14ac:dyDescent="0.3">
      <c r="A27" s="8"/>
      <c r="B27" s="8"/>
      <c r="C27" s="8" t="s">
        <v>216</v>
      </c>
      <c r="D27" s="8"/>
      <c r="E27" s="21">
        <f ca="1">VLOOKUP(C15,Inputs!$D$20:$G$21,HLOOKUP(D$6,Inputs!$E$17:$J$18,2,FALSE),FALSE)</f>
        <v>86</v>
      </c>
      <c r="F27" s="8"/>
      <c r="G27" s="21">
        <f t="shared" ref="G27:P27" ca="1" si="4">SUM(G21:G26)</f>
        <v>91.213857141942853</v>
      </c>
      <c r="H27" s="21">
        <f t="shared" ca="1" si="4"/>
        <v>34.034450057142855</v>
      </c>
      <c r="I27" s="21">
        <f t="shared" ca="1" si="4"/>
        <v>41.253878857142858</v>
      </c>
      <c r="J27" s="21">
        <f t="shared" ca="1" si="4"/>
        <v>41.253878857142858</v>
      </c>
      <c r="K27" s="21">
        <f t="shared" ca="1" si="4"/>
        <v>51.051675085714287</v>
      </c>
      <c r="L27" s="21">
        <f t="shared" ca="1" si="4"/>
        <v>51.051675085714287</v>
      </c>
      <c r="M27" s="21">
        <f t="shared" ca="1" si="4"/>
        <v>58.78677737142857</v>
      </c>
      <c r="N27" s="21">
        <f t="shared" ca="1" si="4"/>
        <v>58.78677737142857</v>
      </c>
      <c r="O27" s="21">
        <f t="shared" ca="1" si="4"/>
        <v>63.427838742857148</v>
      </c>
      <c r="P27" s="21">
        <f t="shared" ca="1" si="4"/>
        <v>63.427838742857148</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5.6</v>
      </c>
      <c r="F31" s="22"/>
      <c r="G31" s="21">
        <f ca="1">IF($D$4="SFG",HLOOKUP(G$8,Inputs!$E$31:$P$36,6,FALSE),HLOOKUP(G$8,Inputs!$E$31:$P$35,5,FALSE))</f>
        <v>6.6</v>
      </c>
      <c r="H31" s="21">
        <f ca="1">IF($D$4="SFG",HLOOKUP(H$8,Inputs!$E$31:$P$36,6,FALSE),HLOOKUP(H$8,Inputs!$E$31:$P$35,5,FALSE))</f>
        <v>6.6</v>
      </c>
      <c r="I31" s="21">
        <f ca="1">IF($D$4="SFG",HLOOKUP(I$8,Inputs!$E$31:$P$36,6,FALSE),HLOOKUP(I$8,Inputs!$E$31:$P$35,5,FALSE))</f>
        <v>8</v>
      </c>
      <c r="J31" s="21">
        <f ca="1">IF($D$4="SFG",HLOOKUP(J$8,Inputs!$E$31:$P$36,6,FALSE),HLOOKUP(J$8,Inputs!$E$31:$P$35,5,FALSE))</f>
        <v>8</v>
      </c>
      <c r="K31" s="21">
        <f ca="1">IF($D$4="SFG",HLOOKUP(K$8,Inputs!$E$31:$P$36,6,FALSE),HLOOKUP(K$8,Inputs!$E$31:$P$35,5,FALSE))</f>
        <v>9.9</v>
      </c>
      <c r="L31" s="21">
        <f ca="1">IF($D$4="SFG",HLOOKUP(L$8,Inputs!$E$31:$P$36,6,FALSE),HLOOKUP(L$8,Inputs!$E$31:$P$35,5,FALSE))</f>
        <v>9.9</v>
      </c>
      <c r="M31" s="21">
        <f ca="1">IF($D$4="SFG",HLOOKUP(M$8,Inputs!$E$31:$P$36,6,FALSE),HLOOKUP(M$8,Inputs!$E$31:$P$35,5,FALSE))</f>
        <v>11.4</v>
      </c>
      <c r="N31" s="21">
        <f ca="1">IF($D$4="SFG",HLOOKUP(N$8,Inputs!$E$31:$P$36,6,FALSE),HLOOKUP(N$8,Inputs!$E$31:$P$35,5,FALSE))</f>
        <v>11.4</v>
      </c>
      <c r="O31" s="21">
        <f ca="1">IF($D$4="SFG",HLOOKUP(O$8,Inputs!$E$31:$P$36,6,FALSE),HLOOKUP(O$8,Inputs!$E$31:$P$35,5,FALSE))</f>
        <v>12.3</v>
      </c>
      <c r="P31" s="21">
        <f ca="1">IF($D$4="SFG",HLOOKUP(P$8,Inputs!$E$31:$P$36,6,FALSE),HLOOKUP(P$8,Inputs!$E$31:$P$35,5,FALSE))</f>
        <v>12.3</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MNW-Medium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416</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274.14400000000001</v>
      </c>
      <c r="F41" s="8"/>
      <c r="G41" s="21">
        <f t="shared" ref="G41:P41" ca="1" si="5">$E41/$E50*G50</f>
        <v>221.14149114167327</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185.09170954233275</v>
      </c>
      <c r="F42" s="8"/>
      <c r="G42" s="94">
        <f ca="1">VLOOKUP($A$1,'Network costs'!$D:$P,G$9,FALSE)</f>
        <v>177.64245502830761</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66.975999999999999</v>
      </c>
      <c r="F43" s="8"/>
      <c r="G43" s="21">
        <f t="shared" ref="G43:P45" ca="1" si="6">$E43/$E51*G51</f>
        <v>78.936000000000007</v>
      </c>
      <c r="H43" s="21">
        <f t="shared" ca="1" si="6"/>
        <v>78.936000000000007</v>
      </c>
      <c r="I43" s="21">
        <f t="shared" ca="1" si="6"/>
        <v>95.68</v>
      </c>
      <c r="J43" s="21">
        <f t="shared" ca="1" si="6"/>
        <v>95.68</v>
      </c>
      <c r="K43" s="21">
        <f t="shared" ca="1" si="6"/>
        <v>118.40400000000001</v>
      </c>
      <c r="L43" s="21">
        <f t="shared" ca="1" si="6"/>
        <v>118.40400000000001</v>
      </c>
      <c r="M43" s="21">
        <f t="shared" ca="1" si="6"/>
        <v>136.34400000000002</v>
      </c>
      <c r="N43" s="21">
        <f t="shared" ca="1" si="6"/>
        <v>136.34400000000002</v>
      </c>
      <c r="O43" s="21">
        <f t="shared" ca="1" si="6"/>
        <v>147.10800000000003</v>
      </c>
      <c r="P43" s="21">
        <f t="shared" ca="1" si="6"/>
        <v>147.10800000000003</v>
      </c>
      <c r="Q43" s="8"/>
    </row>
    <row r="44" spans="1:17" x14ac:dyDescent="0.3">
      <c r="A44" s="8"/>
      <c r="B44" s="8"/>
      <c r="C44" s="8" t="s">
        <v>277</v>
      </c>
      <c r="D44" s="8"/>
      <c r="E44" s="21">
        <f ca="1">E$38*HLOOKUP(D$6,Inputs!$H$8:$J$11,VLOOKUP(C44,Inputs!$C$9:$D$11,2,FALSE),FALSE)</f>
        <v>74.88</v>
      </c>
      <c r="F44" s="8"/>
      <c r="G44" s="21">
        <f t="shared" ca="1" si="6"/>
        <v>74.954879999999989</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24</v>
      </c>
      <c r="F45" s="8"/>
      <c r="G45" s="21">
        <f t="shared" ca="1" si="6"/>
        <v>24.023999999999997</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15.004</v>
      </c>
      <c r="F46" s="8"/>
      <c r="G46" s="87">
        <f t="shared" ref="G46:P46" ca="1" si="7">SUM(G43:G45,G41)*$E$13</f>
        <v>13.607822255931056</v>
      </c>
      <c r="H46" s="87">
        <f t="shared" ca="1" si="7"/>
        <v>2.6917176</v>
      </c>
      <c r="I46" s="87">
        <f t="shared" ca="1" si="7"/>
        <v>3.2626880000000003</v>
      </c>
      <c r="J46" s="87">
        <f t="shared" ca="1" si="7"/>
        <v>3.2626880000000003</v>
      </c>
      <c r="K46" s="87">
        <f t="shared" ca="1" si="7"/>
        <v>4.0375763999999998</v>
      </c>
      <c r="L46" s="87">
        <f t="shared" ca="1" si="7"/>
        <v>4.0375763999999998</v>
      </c>
      <c r="M46" s="87">
        <f t="shared" ca="1" si="7"/>
        <v>4.6493304000000002</v>
      </c>
      <c r="N46" s="87">
        <f t="shared" ca="1" si="7"/>
        <v>4.6493304000000002</v>
      </c>
      <c r="O46" s="87">
        <f t="shared" ca="1" si="7"/>
        <v>5.0163828000000006</v>
      </c>
      <c r="P46" s="87">
        <f t="shared" ca="1" si="7"/>
        <v>5.0163828000000006</v>
      </c>
      <c r="Q46" s="8"/>
    </row>
    <row r="47" spans="1:17" x14ac:dyDescent="0.3">
      <c r="A47" s="8"/>
      <c r="B47" s="8"/>
      <c r="C47" s="8" t="s">
        <v>216</v>
      </c>
      <c r="D47" s="8"/>
      <c r="E47" s="21">
        <f ca="1">SUM(E41:E46)</f>
        <v>640.09570954233277</v>
      </c>
      <c r="F47" s="8"/>
      <c r="G47" s="21">
        <f t="shared" ref="G47:P47" ca="1" si="8">SUM(G41:G46)</f>
        <v>590.30664842591193</v>
      </c>
      <c r="H47" s="21">
        <f t="shared" ca="1" si="8"/>
        <v>81.627717600000011</v>
      </c>
      <c r="I47" s="21">
        <f t="shared" ca="1" si="8"/>
        <v>98.942688000000004</v>
      </c>
      <c r="J47" s="21">
        <f t="shared" ca="1" si="8"/>
        <v>98.942688000000004</v>
      </c>
      <c r="K47" s="21">
        <f t="shared" ca="1" si="8"/>
        <v>122.44157640000002</v>
      </c>
      <c r="L47" s="21">
        <f t="shared" ca="1" si="8"/>
        <v>122.44157640000002</v>
      </c>
      <c r="M47" s="21">
        <f t="shared" ca="1" si="8"/>
        <v>140.99333040000002</v>
      </c>
      <c r="N47" s="21">
        <f t="shared" ca="1" si="8"/>
        <v>140.99333040000002</v>
      </c>
      <c r="O47" s="21">
        <f t="shared" ca="1" si="8"/>
        <v>152.12438280000003</v>
      </c>
      <c r="P47" s="21">
        <f t="shared" ca="1" si="8"/>
        <v>152.12438280000003</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5.6</v>
      </c>
      <c r="F51" s="22"/>
      <c r="G51" s="21">
        <f t="shared" ca="1" si="9"/>
        <v>6.6</v>
      </c>
      <c r="H51" s="21">
        <f t="shared" ca="1" si="9"/>
        <v>6.6</v>
      </c>
      <c r="I51" s="21">
        <f t="shared" ca="1" si="9"/>
        <v>8</v>
      </c>
      <c r="J51" s="21">
        <f t="shared" ca="1" si="9"/>
        <v>8</v>
      </c>
      <c r="K51" s="21">
        <f t="shared" ca="1" si="9"/>
        <v>9.9</v>
      </c>
      <c r="L51" s="21">
        <f t="shared" ca="1" si="9"/>
        <v>9.9</v>
      </c>
      <c r="M51" s="21">
        <f t="shared" ca="1" si="9"/>
        <v>11.4</v>
      </c>
      <c r="N51" s="21">
        <f t="shared" ca="1" si="9"/>
        <v>11.4</v>
      </c>
      <c r="O51" s="21">
        <f t="shared" ca="1" si="9"/>
        <v>12.3</v>
      </c>
      <c r="P51" s="21">
        <f t="shared" ca="1" si="9"/>
        <v>12.3</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E7-SFE-WMI</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E7</v>
      </c>
      <c r="E3" s="131" t="str">
        <f ca="1">VLOOKUP(D3,Glossary!$A$4:$B$21,2,FALSE)</f>
        <v>Economy 7</v>
      </c>
      <c r="F3" s="132"/>
      <c r="G3" s="133"/>
      <c r="H3" s="8"/>
      <c r="I3" s="8"/>
      <c r="J3" s="8"/>
      <c r="K3" s="8"/>
      <c r="L3" s="8"/>
      <c r="M3" s="8"/>
      <c r="N3" s="8"/>
      <c r="O3" s="8"/>
      <c r="P3" s="8"/>
      <c r="Q3" s="8"/>
    </row>
    <row r="4" spans="1:17" x14ac:dyDescent="0.3">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3">
      <c r="A5" s="8"/>
      <c r="B5" s="8"/>
      <c r="C5" s="16" t="s">
        <v>21</v>
      </c>
      <c r="D5" s="34" t="str">
        <f ca="1">RIGHT(A1,3)</f>
        <v>WMI</v>
      </c>
      <c r="E5" s="131" t="str">
        <f ca="1">VLOOKUP(D5,Glossary!$A$4:$B$21,2,FALSE)</f>
        <v>West Midlands</v>
      </c>
      <c r="F5" s="132"/>
      <c r="G5" s="133"/>
      <c r="H5" s="8"/>
      <c r="I5" s="8"/>
      <c r="J5" s="8"/>
      <c r="K5" s="8"/>
      <c r="L5" s="8"/>
      <c r="M5" s="8"/>
      <c r="N5" s="8"/>
      <c r="O5" s="8"/>
      <c r="P5" s="8"/>
      <c r="Q5" s="8"/>
    </row>
    <row r="6" spans="1:17" x14ac:dyDescent="0.3">
      <c r="A6" s="8"/>
      <c r="B6" s="8"/>
      <c r="C6" s="16" t="s">
        <v>221</v>
      </c>
      <c r="D6" s="134" t="str">
        <f ca="1">$D$3&amp;"-"&amp;$D$4</f>
        <v>E7-SFE</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86</v>
      </c>
      <c r="F10" s="104"/>
      <c r="G10" s="118">
        <f ca="1">IF(OR(G23=0,G24=0,G25=0,G26=0),"",G27)</f>
        <v>91.213857141942853</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588.17780761941822</v>
      </c>
      <c r="F11" s="104"/>
      <c r="G11" s="118">
        <f ca="1">IFERROR(IF(OR(G41=0,G42=0,G43=0,G44=0,G45=0,G46=0),"",G47),"")</f>
        <v>565.87943141830738</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3.4099999999999998E-2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WMI-Nil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86</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27.925457112464944</v>
      </c>
      <c r="F23" s="8"/>
      <c r="G23" s="21">
        <f t="shared" ref="G23:P25" ca="1" si="2">$E23/$E31*G31</f>
        <v>32.912145882547968</v>
      </c>
      <c r="H23" s="21">
        <f t="shared" ca="1" si="2"/>
        <v>32.912145882547968</v>
      </c>
      <c r="I23" s="21">
        <f t="shared" ca="1" si="2"/>
        <v>39.893510160664206</v>
      </c>
      <c r="J23" s="21">
        <f t="shared" ca="1" si="2"/>
        <v>39.893510160664206</v>
      </c>
      <c r="K23" s="21">
        <f t="shared" ca="1" si="2"/>
        <v>49.368218823821955</v>
      </c>
      <c r="L23" s="21">
        <f t="shared" ca="1" si="2"/>
        <v>49.368218823821955</v>
      </c>
      <c r="M23" s="21">
        <f t="shared" ca="1" si="2"/>
        <v>56.848251978946493</v>
      </c>
      <c r="N23" s="21">
        <f t="shared" ca="1" si="2"/>
        <v>56.848251978946493</v>
      </c>
      <c r="O23" s="21">
        <f t="shared" ca="1" si="2"/>
        <v>61.336271872021221</v>
      </c>
      <c r="P23" s="21">
        <f t="shared" ca="1" si="2"/>
        <v>61.336271872021221</v>
      </c>
      <c r="Q23" s="8"/>
    </row>
    <row r="24" spans="1:17" x14ac:dyDescent="0.3">
      <c r="A24" s="8"/>
      <c r="B24" s="8"/>
      <c r="C24" s="8" t="s">
        <v>277</v>
      </c>
      <c r="D24" s="8"/>
      <c r="E24" s="21">
        <f ca="1">(E$27-SUM(E$25:E$26))*HLOOKUP(D$6,Inputs!$E$8:$G$11,VLOOKUP(C24,Inputs!$C$9:$D$11,2,FALSE),FALSE)</f>
        <v>31.238646939367566</v>
      </c>
      <c r="F24" s="8"/>
      <c r="G24" s="21">
        <f t="shared" ca="1" si="2"/>
        <v>31.26988558630693</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24</v>
      </c>
      <c r="F25" s="8"/>
      <c r="G25" s="21">
        <f t="shared" ca="1" si="2"/>
        <v>24.023999999999997</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2.8358959481674875</v>
      </c>
      <c r="F26" s="8"/>
      <c r="G26" s="87">
        <f t="shared" ref="G26:P26" ca="1" si="3">SUM(G21:G25)*$E$13</f>
        <v>3.007825673087952</v>
      </c>
      <c r="H26" s="87">
        <f t="shared" ca="1" si="3"/>
        <v>1.1223041745948856</v>
      </c>
      <c r="I26" s="87">
        <f t="shared" ca="1" si="3"/>
        <v>1.3603686964786494</v>
      </c>
      <c r="J26" s="87">
        <f t="shared" ca="1" si="3"/>
        <v>1.3603686964786494</v>
      </c>
      <c r="K26" s="87">
        <f t="shared" ca="1" si="3"/>
        <v>1.6834562618923286</v>
      </c>
      <c r="L26" s="87">
        <f t="shared" ca="1" si="3"/>
        <v>1.6834562618923286</v>
      </c>
      <c r="M26" s="87">
        <f t="shared" ca="1" si="3"/>
        <v>1.9385253924820753</v>
      </c>
      <c r="N26" s="87">
        <f t="shared" ca="1" si="3"/>
        <v>1.9385253924820753</v>
      </c>
      <c r="O26" s="87">
        <f t="shared" ca="1" si="3"/>
        <v>2.0915668708359236</v>
      </c>
      <c r="P26" s="87">
        <f t="shared" ca="1" si="3"/>
        <v>2.0915668708359236</v>
      </c>
      <c r="Q26" s="8"/>
    </row>
    <row r="27" spans="1:17" x14ac:dyDescent="0.3">
      <c r="A27" s="8"/>
      <c r="B27" s="8"/>
      <c r="C27" s="8" t="s">
        <v>216</v>
      </c>
      <c r="D27" s="8"/>
      <c r="E27" s="21">
        <f ca="1">VLOOKUP(C15,Inputs!$D$20:$G$21,HLOOKUP(D$6,Inputs!$E$17:$J$18,2,FALSE),FALSE)</f>
        <v>86</v>
      </c>
      <c r="F27" s="8"/>
      <c r="G27" s="21">
        <f t="shared" ref="G27:P27" ca="1" si="4">SUM(G21:G26)</f>
        <v>91.213857141942853</v>
      </c>
      <c r="H27" s="21">
        <f t="shared" ca="1" si="4"/>
        <v>34.034450057142855</v>
      </c>
      <c r="I27" s="21">
        <f t="shared" ca="1" si="4"/>
        <v>41.253878857142858</v>
      </c>
      <c r="J27" s="21">
        <f t="shared" ca="1" si="4"/>
        <v>41.253878857142858</v>
      </c>
      <c r="K27" s="21">
        <f t="shared" ca="1" si="4"/>
        <v>51.051675085714287</v>
      </c>
      <c r="L27" s="21">
        <f t="shared" ca="1" si="4"/>
        <v>51.051675085714287</v>
      </c>
      <c r="M27" s="21">
        <f t="shared" ca="1" si="4"/>
        <v>58.78677737142857</v>
      </c>
      <c r="N27" s="21">
        <f t="shared" ca="1" si="4"/>
        <v>58.78677737142857</v>
      </c>
      <c r="O27" s="21">
        <f t="shared" ca="1" si="4"/>
        <v>63.427838742857148</v>
      </c>
      <c r="P27" s="21">
        <f t="shared" ca="1" si="4"/>
        <v>63.427838742857148</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5.6</v>
      </c>
      <c r="F31" s="22"/>
      <c r="G31" s="21">
        <f ca="1">IF($D$4="SFG",HLOOKUP(G$8,Inputs!$E$31:$P$36,6,FALSE),HLOOKUP(G$8,Inputs!$E$31:$P$35,5,FALSE))</f>
        <v>6.6</v>
      </c>
      <c r="H31" s="21">
        <f ca="1">IF($D$4="SFG",HLOOKUP(H$8,Inputs!$E$31:$P$36,6,FALSE),HLOOKUP(H$8,Inputs!$E$31:$P$35,5,FALSE))</f>
        <v>6.6</v>
      </c>
      <c r="I31" s="21">
        <f ca="1">IF($D$4="SFG",HLOOKUP(I$8,Inputs!$E$31:$P$36,6,FALSE),HLOOKUP(I$8,Inputs!$E$31:$P$35,5,FALSE))</f>
        <v>8</v>
      </c>
      <c r="J31" s="21">
        <f ca="1">IF($D$4="SFG",HLOOKUP(J$8,Inputs!$E$31:$P$36,6,FALSE),HLOOKUP(J$8,Inputs!$E$31:$P$35,5,FALSE))</f>
        <v>8</v>
      </c>
      <c r="K31" s="21">
        <f ca="1">IF($D$4="SFG",HLOOKUP(K$8,Inputs!$E$31:$P$36,6,FALSE),HLOOKUP(K$8,Inputs!$E$31:$P$35,5,FALSE))</f>
        <v>9.9</v>
      </c>
      <c r="L31" s="21">
        <f ca="1">IF($D$4="SFG",HLOOKUP(L$8,Inputs!$E$31:$P$36,6,FALSE),HLOOKUP(L$8,Inputs!$E$31:$P$35,5,FALSE))</f>
        <v>9.9</v>
      </c>
      <c r="M31" s="21">
        <f ca="1">IF($D$4="SFG",HLOOKUP(M$8,Inputs!$E$31:$P$36,6,FALSE),HLOOKUP(M$8,Inputs!$E$31:$P$35,5,FALSE))</f>
        <v>11.4</v>
      </c>
      <c r="N31" s="21">
        <f ca="1">IF($D$4="SFG",HLOOKUP(N$8,Inputs!$E$31:$P$36,6,FALSE),HLOOKUP(N$8,Inputs!$E$31:$P$35,5,FALSE))</f>
        <v>11.4</v>
      </c>
      <c r="O31" s="21">
        <f ca="1">IF($D$4="SFG",HLOOKUP(O$8,Inputs!$E$31:$P$36,6,FALSE),HLOOKUP(O$8,Inputs!$E$31:$P$35,5,FALSE))</f>
        <v>12.3</v>
      </c>
      <c r="P31" s="21">
        <f ca="1">IF($D$4="SFG",HLOOKUP(P$8,Inputs!$E$31:$P$36,6,FALSE),HLOOKUP(P$8,Inputs!$E$31:$P$35,5,FALSE))</f>
        <v>12.3</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WMI-Medium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416</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274.14400000000001</v>
      </c>
      <c r="F41" s="8"/>
      <c r="G41" s="21">
        <f t="shared" ref="G41:P41" ca="1" si="5">$E41/$E50*G50</f>
        <v>221.14149114167327</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133.17380761941823</v>
      </c>
      <c r="F42" s="8"/>
      <c r="G42" s="94">
        <f ca="1">VLOOKUP($A$1,'Network costs'!$D:$P,G$9,FALSE)</f>
        <v>153.21523802070305</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66.975999999999999</v>
      </c>
      <c r="F43" s="8"/>
      <c r="G43" s="21">
        <f t="shared" ref="G43:P45" ca="1" si="6">$E43/$E51*G51</f>
        <v>78.936000000000007</v>
      </c>
      <c r="H43" s="21">
        <f t="shared" ca="1" si="6"/>
        <v>78.936000000000007</v>
      </c>
      <c r="I43" s="21">
        <f t="shared" ca="1" si="6"/>
        <v>95.68</v>
      </c>
      <c r="J43" s="21">
        <f t="shared" ca="1" si="6"/>
        <v>95.68</v>
      </c>
      <c r="K43" s="21">
        <f t="shared" ca="1" si="6"/>
        <v>118.40400000000001</v>
      </c>
      <c r="L43" s="21">
        <f t="shared" ca="1" si="6"/>
        <v>118.40400000000001</v>
      </c>
      <c r="M43" s="21">
        <f t="shared" ca="1" si="6"/>
        <v>136.34400000000002</v>
      </c>
      <c r="N43" s="21">
        <f t="shared" ca="1" si="6"/>
        <v>136.34400000000002</v>
      </c>
      <c r="O43" s="21">
        <f t="shared" ca="1" si="6"/>
        <v>147.10800000000003</v>
      </c>
      <c r="P43" s="21">
        <f t="shared" ca="1" si="6"/>
        <v>147.10800000000003</v>
      </c>
      <c r="Q43" s="8"/>
    </row>
    <row r="44" spans="1:17" x14ac:dyDescent="0.3">
      <c r="A44" s="8"/>
      <c r="B44" s="8"/>
      <c r="C44" s="8" t="s">
        <v>277</v>
      </c>
      <c r="D44" s="8"/>
      <c r="E44" s="21">
        <f ca="1">E$38*HLOOKUP(D$6,Inputs!$H$8:$J$11,VLOOKUP(C44,Inputs!$C$9:$D$11,2,FALSE),FALSE)</f>
        <v>74.88</v>
      </c>
      <c r="F44" s="8"/>
      <c r="G44" s="21">
        <f t="shared" ca="1" si="6"/>
        <v>74.954879999999989</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24</v>
      </c>
      <c r="F45" s="8"/>
      <c r="G45" s="21">
        <f t="shared" ca="1" si="6"/>
        <v>24.023999999999997</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15.004</v>
      </c>
      <c r="F46" s="8"/>
      <c r="G46" s="87">
        <f t="shared" ref="G46:P46" ca="1" si="7">SUM(G43:G45,G41)*$E$13</f>
        <v>13.607822255931056</v>
      </c>
      <c r="H46" s="87">
        <f t="shared" ca="1" si="7"/>
        <v>2.6917176</v>
      </c>
      <c r="I46" s="87">
        <f t="shared" ca="1" si="7"/>
        <v>3.2626880000000003</v>
      </c>
      <c r="J46" s="87">
        <f t="shared" ca="1" si="7"/>
        <v>3.2626880000000003</v>
      </c>
      <c r="K46" s="87">
        <f t="shared" ca="1" si="7"/>
        <v>4.0375763999999998</v>
      </c>
      <c r="L46" s="87">
        <f t="shared" ca="1" si="7"/>
        <v>4.0375763999999998</v>
      </c>
      <c r="M46" s="87">
        <f t="shared" ca="1" si="7"/>
        <v>4.6493304000000002</v>
      </c>
      <c r="N46" s="87">
        <f t="shared" ca="1" si="7"/>
        <v>4.6493304000000002</v>
      </c>
      <c r="O46" s="87">
        <f t="shared" ca="1" si="7"/>
        <v>5.0163828000000006</v>
      </c>
      <c r="P46" s="87">
        <f t="shared" ca="1" si="7"/>
        <v>5.0163828000000006</v>
      </c>
      <c r="Q46" s="8"/>
    </row>
    <row r="47" spans="1:17" x14ac:dyDescent="0.3">
      <c r="A47" s="8"/>
      <c r="B47" s="8"/>
      <c r="C47" s="8" t="s">
        <v>216</v>
      </c>
      <c r="D47" s="8"/>
      <c r="E47" s="21">
        <f ca="1">SUM(E41:E46)</f>
        <v>588.17780761941822</v>
      </c>
      <c r="F47" s="8"/>
      <c r="G47" s="21">
        <f t="shared" ref="G47:P47" ca="1" si="8">SUM(G41:G46)</f>
        <v>565.87943141830738</v>
      </c>
      <c r="H47" s="21">
        <f t="shared" ca="1" si="8"/>
        <v>81.627717600000011</v>
      </c>
      <c r="I47" s="21">
        <f t="shared" ca="1" si="8"/>
        <v>98.942688000000004</v>
      </c>
      <c r="J47" s="21">
        <f t="shared" ca="1" si="8"/>
        <v>98.942688000000004</v>
      </c>
      <c r="K47" s="21">
        <f t="shared" ca="1" si="8"/>
        <v>122.44157640000002</v>
      </c>
      <c r="L47" s="21">
        <f t="shared" ca="1" si="8"/>
        <v>122.44157640000002</v>
      </c>
      <c r="M47" s="21">
        <f t="shared" ca="1" si="8"/>
        <v>140.99333040000002</v>
      </c>
      <c r="N47" s="21">
        <f t="shared" ca="1" si="8"/>
        <v>140.99333040000002</v>
      </c>
      <c r="O47" s="21">
        <f t="shared" ca="1" si="8"/>
        <v>152.12438280000003</v>
      </c>
      <c r="P47" s="21">
        <f t="shared" ca="1" si="8"/>
        <v>152.12438280000003</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5.6</v>
      </c>
      <c r="F51" s="22"/>
      <c r="G51" s="21">
        <f t="shared" ca="1" si="9"/>
        <v>6.6</v>
      </c>
      <c r="H51" s="21">
        <f t="shared" ca="1" si="9"/>
        <v>6.6</v>
      </c>
      <c r="I51" s="21">
        <f t="shared" ca="1" si="9"/>
        <v>8</v>
      </c>
      <c r="J51" s="21">
        <f t="shared" ca="1" si="9"/>
        <v>8</v>
      </c>
      <c r="K51" s="21">
        <f t="shared" ca="1" si="9"/>
        <v>9.9</v>
      </c>
      <c r="L51" s="21">
        <f t="shared" ca="1" si="9"/>
        <v>9.9</v>
      </c>
      <c r="M51" s="21">
        <f t="shared" ca="1" si="9"/>
        <v>11.4</v>
      </c>
      <c r="N51" s="21">
        <f t="shared" ca="1" si="9"/>
        <v>11.4</v>
      </c>
      <c r="O51" s="21">
        <f t="shared" ca="1" si="9"/>
        <v>12.3</v>
      </c>
      <c r="P51" s="21">
        <f t="shared" ca="1" si="9"/>
        <v>12.3</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E7-SFE-NEA</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E7</v>
      </c>
      <c r="E3" s="131" t="str">
        <f ca="1">VLOOKUP(D3,Glossary!$A$4:$B$21,2,FALSE)</f>
        <v>Economy 7</v>
      </c>
      <c r="F3" s="132"/>
      <c r="G3" s="133"/>
      <c r="H3" s="8"/>
      <c r="I3" s="8"/>
      <c r="J3" s="8"/>
      <c r="K3" s="8"/>
      <c r="L3" s="8"/>
      <c r="M3" s="8"/>
      <c r="N3" s="8"/>
      <c r="O3" s="8"/>
      <c r="P3" s="8"/>
      <c r="Q3" s="8"/>
    </row>
    <row r="4" spans="1:17" x14ac:dyDescent="0.3">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3">
      <c r="A5" s="8"/>
      <c r="B5" s="8"/>
      <c r="C5" s="16" t="s">
        <v>21</v>
      </c>
      <c r="D5" s="34" t="str">
        <f ca="1">RIGHT(A1,3)</f>
        <v>NEA</v>
      </c>
      <c r="E5" s="131" t="str">
        <f ca="1">VLOOKUP(D5,Glossary!$A$4:$B$21,2,FALSE)</f>
        <v>North East</v>
      </c>
      <c r="F5" s="132"/>
      <c r="G5" s="133"/>
      <c r="H5" s="8"/>
      <c r="I5" s="8"/>
      <c r="J5" s="8"/>
      <c r="K5" s="8"/>
      <c r="L5" s="8"/>
      <c r="M5" s="8"/>
      <c r="N5" s="8"/>
      <c r="O5" s="8"/>
      <c r="P5" s="8"/>
      <c r="Q5" s="8"/>
    </row>
    <row r="6" spans="1:17" x14ac:dyDescent="0.3">
      <c r="A6" s="8"/>
      <c r="B6" s="8"/>
      <c r="C6" s="16" t="s">
        <v>221</v>
      </c>
      <c r="D6" s="134" t="str">
        <f ca="1">$D$3&amp;"-"&amp;$D$4</f>
        <v>E7-SFE</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86</v>
      </c>
      <c r="F10" s="104"/>
      <c r="G10" s="118">
        <f ca="1">IF(OR(G23=0,G24=0,G25=0,G26=0),"",G27)</f>
        <v>91.213857141942853</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607.64851329655994</v>
      </c>
      <c r="F11" s="104"/>
      <c r="G11" s="118">
        <f ca="1">IFERROR(IF(OR(G41=0,G42=0,G43=0,G44=0,G45=0,G46=0),"",G47),"")</f>
        <v>578.19563602691221</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3.4099999999999998E-2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NEA-Nil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86</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27.925457112464944</v>
      </c>
      <c r="F23" s="8"/>
      <c r="G23" s="21">
        <f t="shared" ref="G23:P25" ca="1" si="2">$E23/$E31*G31</f>
        <v>32.912145882547968</v>
      </c>
      <c r="H23" s="21">
        <f t="shared" ca="1" si="2"/>
        <v>32.912145882547968</v>
      </c>
      <c r="I23" s="21">
        <f t="shared" ca="1" si="2"/>
        <v>39.893510160664206</v>
      </c>
      <c r="J23" s="21">
        <f t="shared" ca="1" si="2"/>
        <v>39.893510160664206</v>
      </c>
      <c r="K23" s="21">
        <f t="shared" ca="1" si="2"/>
        <v>49.368218823821955</v>
      </c>
      <c r="L23" s="21">
        <f t="shared" ca="1" si="2"/>
        <v>49.368218823821955</v>
      </c>
      <c r="M23" s="21">
        <f t="shared" ca="1" si="2"/>
        <v>56.848251978946493</v>
      </c>
      <c r="N23" s="21">
        <f t="shared" ca="1" si="2"/>
        <v>56.848251978946493</v>
      </c>
      <c r="O23" s="21">
        <f t="shared" ca="1" si="2"/>
        <v>61.336271872021221</v>
      </c>
      <c r="P23" s="21">
        <f t="shared" ca="1" si="2"/>
        <v>61.336271872021221</v>
      </c>
      <c r="Q23" s="8"/>
    </row>
    <row r="24" spans="1:17" x14ac:dyDescent="0.3">
      <c r="A24" s="8"/>
      <c r="B24" s="8"/>
      <c r="C24" s="8" t="s">
        <v>277</v>
      </c>
      <c r="D24" s="8"/>
      <c r="E24" s="21">
        <f ca="1">(E$27-SUM(E$25:E$26))*HLOOKUP(D$6,Inputs!$E$8:$G$11,VLOOKUP(C24,Inputs!$C$9:$D$11,2,FALSE),FALSE)</f>
        <v>31.238646939367566</v>
      </c>
      <c r="F24" s="8"/>
      <c r="G24" s="21">
        <f t="shared" ca="1" si="2"/>
        <v>31.26988558630693</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24</v>
      </c>
      <c r="F25" s="8"/>
      <c r="G25" s="21">
        <f t="shared" ca="1" si="2"/>
        <v>24.023999999999997</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2.8358959481674875</v>
      </c>
      <c r="F26" s="8"/>
      <c r="G26" s="87">
        <f t="shared" ref="G26:P26" ca="1" si="3">SUM(G21:G25)*$E$13</f>
        <v>3.007825673087952</v>
      </c>
      <c r="H26" s="87">
        <f t="shared" ca="1" si="3"/>
        <v>1.1223041745948856</v>
      </c>
      <c r="I26" s="87">
        <f t="shared" ca="1" si="3"/>
        <v>1.3603686964786494</v>
      </c>
      <c r="J26" s="87">
        <f t="shared" ca="1" si="3"/>
        <v>1.3603686964786494</v>
      </c>
      <c r="K26" s="87">
        <f t="shared" ca="1" si="3"/>
        <v>1.6834562618923286</v>
      </c>
      <c r="L26" s="87">
        <f t="shared" ca="1" si="3"/>
        <v>1.6834562618923286</v>
      </c>
      <c r="M26" s="87">
        <f t="shared" ca="1" si="3"/>
        <v>1.9385253924820753</v>
      </c>
      <c r="N26" s="87">
        <f t="shared" ca="1" si="3"/>
        <v>1.9385253924820753</v>
      </c>
      <c r="O26" s="87">
        <f t="shared" ca="1" si="3"/>
        <v>2.0915668708359236</v>
      </c>
      <c r="P26" s="87">
        <f t="shared" ca="1" si="3"/>
        <v>2.0915668708359236</v>
      </c>
      <c r="Q26" s="8"/>
    </row>
    <row r="27" spans="1:17" x14ac:dyDescent="0.3">
      <c r="A27" s="8"/>
      <c r="B27" s="8"/>
      <c r="C27" s="8" t="s">
        <v>216</v>
      </c>
      <c r="D27" s="8"/>
      <c r="E27" s="21">
        <f ca="1">VLOOKUP(C15,Inputs!$D$20:$G$21,HLOOKUP(D$6,Inputs!$E$17:$J$18,2,FALSE),FALSE)</f>
        <v>86</v>
      </c>
      <c r="F27" s="8"/>
      <c r="G27" s="21">
        <f t="shared" ref="G27:P27" ca="1" si="4">SUM(G21:G26)</f>
        <v>91.213857141942853</v>
      </c>
      <c r="H27" s="21">
        <f t="shared" ca="1" si="4"/>
        <v>34.034450057142855</v>
      </c>
      <c r="I27" s="21">
        <f t="shared" ca="1" si="4"/>
        <v>41.253878857142858</v>
      </c>
      <c r="J27" s="21">
        <f t="shared" ca="1" si="4"/>
        <v>41.253878857142858</v>
      </c>
      <c r="K27" s="21">
        <f t="shared" ca="1" si="4"/>
        <v>51.051675085714287</v>
      </c>
      <c r="L27" s="21">
        <f t="shared" ca="1" si="4"/>
        <v>51.051675085714287</v>
      </c>
      <c r="M27" s="21">
        <f t="shared" ca="1" si="4"/>
        <v>58.78677737142857</v>
      </c>
      <c r="N27" s="21">
        <f t="shared" ca="1" si="4"/>
        <v>58.78677737142857</v>
      </c>
      <c r="O27" s="21">
        <f t="shared" ca="1" si="4"/>
        <v>63.427838742857148</v>
      </c>
      <c r="P27" s="21">
        <f t="shared" ca="1" si="4"/>
        <v>63.427838742857148</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5.6</v>
      </c>
      <c r="F31" s="22"/>
      <c r="G31" s="21">
        <f ca="1">IF($D$4="SFG",HLOOKUP(G$8,Inputs!$E$31:$P$36,6,FALSE),HLOOKUP(G$8,Inputs!$E$31:$P$35,5,FALSE))</f>
        <v>6.6</v>
      </c>
      <c r="H31" s="21">
        <f ca="1">IF($D$4="SFG",HLOOKUP(H$8,Inputs!$E$31:$P$36,6,FALSE),HLOOKUP(H$8,Inputs!$E$31:$P$35,5,FALSE))</f>
        <v>6.6</v>
      </c>
      <c r="I31" s="21">
        <f ca="1">IF($D$4="SFG",HLOOKUP(I$8,Inputs!$E$31:$P$36,6,FALSE),HLOOKUP(I$8,Inputs!$E$31:$P$35,5,FALSE))</f>
        <v>8</v>
      </c>
      <c r="J31" s="21">
        <f ca="1">IF($D$4="SFG",HLOOKUP(J$8,Inputs!$E$31:$P$36,6,FALSE),HLOOKUP(J$8,Inputs!$E$31:$P$35,5,FALSE))</f>
        <v>8</v>
      </c>
      <c r="K31" s="21">
        <f ca="1">IF($D$4="SFG",HLOOKUP(K$8,Inputs!$E$31:$P$36,6,FALSE),HLOOKUP(K$8,Inputs!$E$31:$P$35,5,FALSE))</f>
        <v>9.9</v>
      </c>
      <c r="L31" s="21">
        <f ca="1">IF($D$4="SFG",HLOOKUP(L$8,Inputs!$E$31:$P$36,6,FALSE),HLOOKUP(L$8,Inputs!$E$31:$P$35,5,FALSE))</f>
        <v>9.9</v>
      </c>
      <c r="M31" s="21">
        <f ca="1">IF($D$4="SFG",HLOOKUP(M$8,Inputs!$E$31:$P$36,6,FALSE),HLOOKUP(M$8,Inputs!$E$31:$P$35,5,FALSE))</f>
        <v>11.4</v>
      </c>
      <c r="N31" s="21">
        <f ca="1">IF($D$4="SFG",HLOOKUP(N$8,Inputs!$E$31:$P$36,6,FALSE),HLOOKUP(N$8,Inputs!$E$31:$P$35,5,FALSE))</f>
        <v>11.4</v>
      </c>
      <c r="O31" s="21">
        <f ca="1">IF($D$4="SFG",HLOOKUP(O$8,Inputs!$E$31:$P$36,6,FALSE),HLOOKUP(O$8,Inputs!$E$31:$P$35,5,FALSE))</f>
        <v>12.3</v>
      </c>
      <c r="P31" s="21">
        <f ca="1">IF($D$4="SFG",HLOOKUP(P$8,Inputs!$E$31:$P$36,6,FALSE),HLOOKUP(P$8,Inputs!$E$31:$P$35,5,FALSE))</f>
        <v>12.3</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NEA-Medium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416</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274.14400000000001</v>
      </c>
      <c r="F41" s="8"/>
      <c r="G41" s="21">
        <f t="shared" ref="G41:P41" ca="1" si="5">$E41/$E50*G50</f>
        <v>221.14149114167327</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152.64451329655992</v>
      </c>
      <c r="F42" s="8"/>
      <c r="G42" s="94">
        <f ca="1">VLOOKUP($A$1,'Network costs'!$D:$P,G$9,FALSE)</f>
        <v>165.53144262930789</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66.975999999999999</v>
      </c>
      <c r="F43" s="8"/>
      <c r="G43" s="21">
        <f t="shared" ref="G43:P45" ca="1" si="6">$E43/$E51*G51</f>
        <v>78.936000000000007</v>
      </c>
      <c r="H43" s="21">
        <f t="shared" ca="1" si="6"/>
        <v>78.936000000000007</v>
      </c>
      <c r="I43" s="21">
        <f t="shared" ca="1" si="6"/>
        <v>95.68</v>
      </c>
      <c r="J43" s="21">
        <f t="shared" ca="1" si="6"/>
        <v>95.68</v>
      </c>
      <c r="K43" s="21">
        <f t="shared" ca="1" si="6"/>
        <v>118.40400000000001</v>
      </c>
      <c r="L43" s="21">
        <f t="shared" ca="1" si="6"/>
        <v>118.40400000000001</v>
      </c>
      <c r="M43" s="21">
        <f t="shared" ca="1" si="6"/>
        <v>136.34400000000002</v>
      </c>
      <c r="N43" s="21">
        <f t="shared" ca="1" si="6"/>
        <v>136.34400000000002</v>
      </c>
      <c r="O43" s="21">
        <f t="shared" ca="1" si="6"/>
        <v>147.10800000000003</v>
      </c>
      <c r="P43" s="21">
        <f t="shared" ca="1" si="6"/>
        <v>147.10800000000003</v>
      </c>
      <c r="Q43" s="8"/>
    </row>
    <row r="44" spans="1:17" x14ac:dyDescent="0.3">
      <c r="A44" s="8"/>
      <c r="B44" s="8"/>
      <c r="C44" s="8" t="s">
        <v>277</v>
      </c>
      <c r="D44" s="8"/>
      <c r="E44" s="21">
        <f ca="1">E$38*HLOOKUP(D$6,Inputs!$H$8:$J$11,VLOOKUP(C44,Inputs!$C$9:$D$11,2,FALSE),FALSE)</f>
        <v>74.88</v>
      </c>
      <c r="F44" s="8"/>
      <c r="G44" s="21">
        <f t="shared" ca="1" si="6"/>
        <v>74.954879999999989</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24</v>
      </c>
      <c r="F45" s="8"/>
      <c r="G45" s="21">
        <f t="shared" ca="1" si="6"/>
        <v>24.023999999999997</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15.004</v>
      </c>
      <c r="F46" s="8"/>
      <c r="G46" s="87">
        <f t="shared" ref="G46:P46" ca="1" si="7">SUM(G43:G45,G41)*$E$13</f>
        <v>13.607822255931056</v>
      </c>
      <c r="H46" s="87">
        <f t="shared" ca="1" si="7"/>
        <v>2.6917176</v>
      </c>
      <c r="I46" s="87">
        <f t="shared" ca="1" si="7"/>
        <v>3.2626880000000003</v>
      </c>
      <c r="J46" s="87">
        <f t="shared" ca="1" si="7"/>
        <v>3.2626880000000003</v>
      </c>
      <c r="K46" s="87">
        <f t="shared" ca="1" si="7"/>
        <v>4.0375763999999998</v>
      </c>
      <c r="L46" s="87">
        <f t="shared" ca="1" si="7"/>
        <v>4.0375763999999998</v>
      </c>
      <c r="M46" s="87">
        <f t="shared" ca="1" si="7"/>
        <v>4.6493304000000002</v>
      </c>
      <c r="N46" s="87">
        <f t="shared" ca="1" si="7"/>
        <v>4.6493304000000002</v>
      </c>
      <c r="O46" s="87">
        <f t="shared" ca="1" si="7"/>
        <v>5.0163828000000006</v>
      </c>
      <c r="P46" s="87">
        <f t="shared" ca="1" si="7"/>
        <v>5.0163828000000006</v>
      </c>
      <c r="Q46" s="8"/>
    </row>
    <row r="47" spans="1:17" x14ac:dyDescent="0.3">
      <c r="A47" s="8"/>
      <c r="B47" s="8"/>
      <c r="C47" s="8" t="s">
        <v>216</v>
      </c>
      <c r="D47" s="8"/>
      <c r="E47" s="21">
        <f ca="1">SUM(E41:E46)</f>
        <v>607.64851329655994</v>
      </c>
      <c r="F47" s="8"/>
      <c r="G47" s="21">
        <f t="shared" ref="G47:P47" ca="1" si="8">SUM(G41:G46)</f>
        <v>578.19563602691221</v>
      </c>
      <c r="H47" s="21">
        <f t="shared" ca="1" si="8"/>
        <v>81.627717600000011</v>
      </c>
      <c r="I47" s="21">
        <f t="shared" ca="1" si="8"/>
        <v>98.942688000000004</v>
      </c>
      <c r="J47" s="21">
        <f t="shared" ca="1" si="8"/>
        <v>98.942688000000004</v>
      </c>
      <c r="K47" s="21">
        <f t="shared" ca="1" si="8"/>
        <v>122.44157640000002</v>
      </c>
      <c r="L47" s="21">
        <f t="shared" ca="1" si="8"/>
        <v>122.44157640000002</v>
      </c>
      <c r="M47" s="21">
        <f t="shared" ca="1" si="8"/>
        <v>140.99333040000002</v>
      </c>
      <c r="N47" s="21">
        <f t="shared" ca="1" si="8"/>
        <v>140.99333040000002</v>
      </c>
      <c r="O47" s="21">
        <f t="shared" ca="1" si="8"/>
        <v>152.12438280000003</v>
      </c>
      <c r="P47" s="21">
        <f t="shared" ca="1" si="8"/>
        <v>152.12438280000003</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5.6</v>
      </c>
      <c r="F51" s="22"/>
      <c r="G51" s="21">
        <f t="shared" ca="1" si="9"/>
        <v>6.6</v>
      </c>
      <c r="H51" s="21">
        <f t="shared" ca="1" si="9"/>
        <v>6.6</v>
      </c>
      <c r="I51" s="21">
        <f t="shared" ca="1" si="9"/>
        <v>8</v>
      </c>
      <c r="J51" s="21">
        <f t="shared" ca="1" si="9"/>
        <v>8</v>
      </c>
      <c r="K51" s="21">
        <f t="shared" ca="1" si="9"/>
        <v>9.9</v>
      </c>
      <c r="L51" s="21">
        <f t="shared" ca="1" si="9"/>
        <v>9.9</v>
      </c>
      <c r="M51" s="21">
        <f t="shared" ca="1" si="9"/>
        <v>11.4</v>
      </c>
      <c r="N51" s="21">
        <f t="shared" ca="1" si="9"/>
        <v>11.4</v>
      </c>
      <c r="O51" s="21">
        <f t="shared" ca="1" si="9"/>
        <v>12.3</v>
      </c>
      <c r="P51" s="21">
        <f t="shared" ca="1" si="9"/>
        <v>12.3</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E7-SFE-NSC</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E7</v>
      </c>
      <c r="E3" s="131" t="str">
        <f ca="1">VLOOKUP(D3,Glossary!$A$4:$B$21,2,FALSE)</f>
        <v>Economy 7</v>
      </c>
      <c r="F3" s="132"/>
      <c r="G3" s="133"/>
      <c r="H3" s="8"/>
      <c r="I3" s="8"/>
      <c r="J3" s="8"/>
      <c r="K3" s="8"/>
      <c r="L3" s="8"/>
      <c r="M3" s="8"/>
      <c r="N3" s="8"/>
      <c r="O3" s="8"/>
      <c r="P3" s="8"/>
      <c r="Q3" s="8"/>
    </row>
    <row r="4" spans="1:17" x14ac:dyDescent="0.3">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3">
      <c r="A5" s="8"/>
      <c r="B5" s="8"/>
      <c r="C5" s="16" t="s">
        <v>21</v>
      </c>
      <c r="D5" s="34" t="str">
        <f ca="1">RIGHT(A1,3)</f>
        <v>NSC</v>
      </c>
      <c r="E5" s="131" t="str">
        <f ca="1">VLOOKUP(D5,Glossary!$A$4:$B$21,2,FALSE)</f>
        <v>North Scotland</v>
      </c>
      <c r="F5" s="132"/>
      <c r="G5" s="133"/>
      <c r="H5" s="8"/>
      <c r="I5" s="8"/>
      <c r="J5" s="8"/>
      <c r="K5" s="8"/>
      <c r="L5" s="8"/>
      <c r="M5" s="8"/>
      <c r="N5" s="8"/>
      <c r="O5" s="8"/>
      <c r="P5" s="8"/>
      <c r="Q5" s="8"/>
    </row>
    <row r="6" spans="1:17" x14ac:dyDescent="0.3">
      <c r="A6" s="8"/>
      <c r="B6" s="8"/>
      <c r="C6" s="16" t="s">
        <v>221</v>
      </c>
      <c r="D6" s="134" t="str">
        <f ca="1">$D$3&amp;"-"&amp;$D$4</f>
        <v>E7-SFE</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86</v>
      </c>
      <c r="F10" s="104"/>
      <c r="G10" s="118">
        <f ca="1">IF(OR(G23=0,G24=0,G25=0,G26=0),"",G27)</f>
        <v>91.213857141942853</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635.26563766952052</v>
      </c>
      <c r="F11" s="104"/>
      <c r="G11" s="118">
        <f ca="1">IFERROR(IF(OR(G41=0,G42=0,G43=0,G44=0,G45=0,G46=0),"",G47),"")</f>
        <v>623.52905686442421</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3.4099999999999998E-2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NSC-Nil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86</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27.925457112464944</v>
      </c>
      <c r="F23" s="8"/>
      <c r="G23" s="21">
        <f t="shared" ref="G23:P25" ca="1" si="2">$E23/$E31*G31</f>
        <v>32.912145882547968</v>
      </c>
      <c r="H23" s="21">
        <f t="shared" ca="1" si="2"/>
        <v>32.912145882547968</v>
      </c>
      <c r="I23" s="21">
        <f t="shared" ca="1" si="2"/>
        <v>39.893510160664206</v>
      </c>
      <c r="J23" s="21">
        <f t="shared" ca="1" si="2"/>
        <v>39.893510160664206</v>
      </c>
      <c r="K23" s="21">
        <f t="shared" ca="1" si="2"/>
        <v>49.368218823821955</v>
      </c>
      <c r="L23" s="21">
        <f t="shared" ca="1" si="2"/>
        <v>49.368218823821955</v>
      </c>
      <c r="M23" s="21">
        <f t="shared" ca="1" si="2"/>
        <v>56.848251978946493</v>
      </c>
      <c r="N23" s="21">
        <f t="shared" ca="1" si="2"/>
        <v>56.848251978946493</v>
      </c>
      <c r="O23" s="21">
        <f t="shared" ca="1" si="2"/>
        <v>61.336271872021221</v>
      </c>
      <c r="P23" s="21">
        <f t="shared" ca="1" si="2"/>
        <v>61.336271872021221</v>
      </c>
      <c r="Q23" s="8"/>
    </row>
    <row r="24" spans="1:17" x14ac:dyDescent="0.3">
      <c r="A24" s="8"/>
      <c r="B24" s="8"/>
      <c r="C24" s="8" t="s">
        <v>277</v>
      </c>
      <c r="D24" s="8"/>
      <c r="E24" s="21">
        <f ca="1">(E$27-SUM(E$25:E$26))*HLOOKUP(D$6,Inputs!$E$8:$G$11,VLOOKUP(C24,Inputs!$C$9:$D$11,2,FALSE),FALSE)</f>
        <v>31.238646939367566</v>
      </c>
      <c r="F24" s="8"/>
      <c r="G24" s="21">
        <f t="shared" ca="1" si="2"/>
        <v>31.26988558630693</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24</v>
      </c>
      <c r="F25" s="8"/>
      <c r="G25" s="21">
        <f t="shared" ca="1" si="2"/>
        <v>24.023999999999997</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2.8358959481674875</v>
      </c>
      <c r="F26" s="8"/>
      <c r="G26" s="87">
        <f t="shared" ref="G26:P26" ca="1" si="3">SUM(G21:G25)*$E$13</f>
        <v>3.007825673087952</v>
      </c>
      <c r="H26" s="87">
        <f t="shared" ca="1" si="3"/>
        <v>1.1223041745948856</v>
      </c>
      <c r="I26" s="87">
        <f t="shared" ca="1" si="3"/>
        <v>1.3603686964786494</v>
      </c>
      <c r="J26" s="87">
        <f t="shared" ca="1" si="3"/>
        <v>1.3603686964786494</v>
      </c>
      <c r="K26" s="87">
        <f t="shared" ca="1" si="3"/>
        <v>1.6834562618923286</v>
      </c>
      <c r="L26" s="87">
        <f t="shared" ca="1" si="3"/>
        <v>1.6834562618923286</v>
      </c>
      <c r="M26" s="87">
        <f t="shared" ca="1" si="3"/>
        <v>1.9385253924820753</v>
      </c>
      <c r="N26" s="87">
        <f t="shared" ca="1" si="3"/>
        <v>1.9385253924820753</v>
      </c>
      <c r="O26" s="87">
        <f t="shared" ca="1" si="3"/>
        <v>2.0915668708359236</v>
      </c>
      <c r="P26" s="87">
        <f t="shared" ca="1" si="3"/>
        <v>2.0915668708359236</v>
      </c>
      <c r="Q26" s="8"/>
    </row>
    <row r="27" spans="1:17" x14ac:dyDescent="0.3">
      <c r="A27" s="8"/>
      <c r="B27" s="8"/>
      <c r="C27" s="8" t="s">
        <v>216</v>
      </c>
      <c r="D27" s="8"/>
      <c r="E27" s="21">
        <f ca="1">VLOOKUP(C15,Inputs!$D$20:$G$21,HLOOKUP(D$6,Inputs!$E$17:$J$18,2,FALSE),FALSE)</f>
        <v>86</v>
      </c>
      <c r="F27" s="8"/>
      <c r="G27" s="21">
        <f t="shared" ref="G27:P27" ca="1" si="4">SUM(G21:G26)</f>
        <v>91.213857141942853</v>
      </c>
      <c r="H27" s="21">
        <f t="shared" ca="1" si="4"/>
        <v>34.034450057142855</v>
      </c>
      <c r="I27" s="21">
        <f t="shared" ca="1" si="4"/>
        <v>41.253878857142858</v>
      </c>
      <c r="J27" s="21">
        <f t="shared" ca="1" si="4"/>
        <v>41.253878857142858</v>
      </c>
      <c r="K27" s="21">
        <f t="shared" ca="1" si="4"/>
        <v>51.051675085714287</v>
      </c>
      <c r="L27" s="21">
        <f t="shared" ca="1" si="4"/>
        <v>51.051675085714287</v>
      </c>
      <c r="M27" s="21">
        <f t="shared" ca="1" si="4"/>
        <v>58.78677737142857</v>
      </c>
      <c r="N27" s="21">
        <f t="shared" ca="1" si="4"/>
        <v>58.78677737142857</v>
      </c>
      <c r="O27" s="21">
        <f t="shared" ca="1" si="4"/>
        <v>63.427838742857148</v>
      </c>
      <c r="P27" s="21">
        <f t="shared" ca="1" si="4"/>
        <v>63.427838742857148</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5.6</v>
      </c>
      <c r="F31" s="22"/>
      <c r="G31" s="21">
        <f ca="1">IF($D$4="SFG",HLOOKUP(G$8,Inputs!$E$31:$P$36,6,FALSE),HLOOKUP(G$8,Inputs!$E$31:$P$35,5,FALSE))</f>
        <v>6.6</v>
      </c>
      <c r="H31" s="21">
        <f ca="1">IF($D$4="SFG",HLOOKUP(H$8,Inputs!$E$31:$P$36,6,FALSE),HLOOKUP(H$8,Inputs!$E$31:$P$35,5,FALSE))</f>
        <v>6.6</v>
      </c>
      <c r="I31" s="21">
        <f ca="1">IF($D$4="SFG",HLOOKUP(I$8,Inputs!$E$31:$P$36,6,FALSE),HLOOKUP(I$8,Inputs!$E$31:$P$35,5,FALSE))</f>
        <v>8</v>
      </c>
      <c r="J31" s="21">
        <f ca="1">IF($D$4="SFG",HLOOKUP(J$8,Inputs!$E$31:$P$36,6,FALSE),HLOOKUP(J$8,Inputs!$E$31:$P$35,5,FALSE))</f>
        <v>8</v>
      </c>
      <c r="K31" s="21">
        <f ca="1">IF($D$4="SFG",HLOOKUP(K$8,Inputs!$E$31:$P$36,6,FALSE),HLOOKUP(K$8,Inputs!$E$31:$P$35,5,FALSE))</f>
        <v>9.9</v>
      </c>
      <c r="L31" s="21">
        <f ca="1">IF($D$4="SFG",HLOOKUP(L$8,Inputs!$E$31:$P$36,6,FALSE),HLOOKUP(L$8,Inputs!$E$31:$P$35,5,FALSE))</f>
        <v>9.9</v>
      </c>
      <c r="M31" s="21">
        <f ca="1">IF($D$4="SFG",HLOOKUP(M$8,Inputs!$E$31:$P$36,6,FALSE),HLOOKUP(M$8,Inputs!$E$31:$P$35,5,FALSE))</f>
        <v>11.4</v>
      </c>
      <c r="N31" s="21">
        <f ca="1">IF($D$4="SFG",HLOOKUP(N$8,Inputs!$E$31:$P$36,6,FALSE),HLOOKUP(N$8,Inputs!$E$31:$P$35,5,FALSE))</f>
        <v>11.4</v>
      </c>
      <c r="O31" s="21">
        <f ca="1">IF($D$4="SFG",HLOOKUP(O$8,Inputs!$E$31:$P$36,6,FALSE),HLOOKUP(O$8,Inputs!$E$31:$P$35,5,FALSE))</f>
        <v>12.3</v>
      </c>
      <c r="P31" s="21">
        <f ca="1">IF($D$4="SFG",HLOOKUP(P$8,Inputs!$E$31:$P$36,6,FALSE),HLOOKUP(P$8,Inputs!$E$31:$P$35,5,FALSE))</f>
        <v>12.3</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NSC-Medium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416</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274.14400000000001</v>
      </c>
      <c r="F41" s="8"/>
      <c r="G41" s="21">
        <f t="shared" ref="G41:P41" ca="1" si="5">$E41/$E50*G50</f>
        <v>221.14149114167327</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180.26163766952052</v>
      </c>
      <c r="F42" s="8"/>
      <c r="G42" s="94">
        <f ca="1">VLOOKUP($A$1,'Network costs'!$D:$P,G$9,FALSE)</f>
        <v>210.86486346681988</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66.975999999999999</v>
      </c>
      <c r="F43" s="8"/>
      <c r="G43" s="21">
        <f t="shared" ref="G43:P45" ca="1" si="6">$E43/$E51*G51</f>
        <v>78.936000000000007</v>
      </c>
      <c r="H43" s="21">
        <f t="shared" ca="1" si="6"/>
        <v>78.936000000000007</v>
      </c>
      <c r="I43" s="21">
        <f t="shared" ca="1" si="6"/>
        <v>95.68</v>
      </c>
      <c r="J43" s="21">
        <f t="shared" ca="1" si="6"/>
        <v>95.68</v>
      </c>
      <c r="K43" s="21">
        <f t="shared" ca="1" si="6"/>
        <v>118.40400000000001</v>
      </c>
      <c r="L43" s="21">
        <f t="shared" ca="1" si="6"/>
        <v>118.40400000000001</v>
      </c>
      <c r="M43" s="21">
        <f t="shared" ca="1" si="6"/>
        <v>136.34400000000002</v>
      </c>
      <c r="N43" s="21">
        <f t="shared" ca="1" si="6"/>
        <v>136.34400000000002</v>
      </c>
      <c r="O43" s="21">
        <f t="shared" ca="1" si="6"/>
        <v>147.10800000000003</v>
      </c>
      <c r="P43" s="21">
        <f t="shared" ca="1" si="6"/>
        <v>147.10800000000003</v>
      </c>
      <c r="Q43" s="8"/>
    </row>
    <row r="44" spans="1:17" x14ac:dyDescent="0.3">
      <c r="A44" s="8"/>
      <c r="B44" s="8"/>
      <c r="C44" s="8" t="s">
        <v>277</v>
      </c>
      <c r="D44" s="8"/>
      <c r="E44" s="21">
        <f ca="1">E$38*HLOOKUP(D$6,Inputs!$H$8:$J$11,VLOOKUP(C44,Inputs!$C$9:$D$11,2,FALSE),FALSE)</f>
        <v>74.88</v>
      </c>
      <c r="F44" s="8"/>
      <c r="G44" s="21">
        <f t="shared" ca="1" si="6"/>
        <v>74.954879999999989</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24</v>
      </c>
      <c r="F45" s="8"/>
      <c r="G45" s="21">
        <f t="shared" ca="1" si="6"/>
        <v>24.023999999999997</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15.004</v>
      </c>
      <c r="F46" s="8"/>
      <c r="G46" s="87">
        <f t="shared" ref="G46:P46" ca="1" si="7">SUM(G43:G45,G41)*$E$13</f>
        <v>13.607822255931056</v>
      </c>
      <c r="H46" s="87">
        <f t="shared" ca="1" si="7"/>
        <v>2.6917176</v>
      </c>
      <c r="I46" s="87">
        <f t="shared" ca="1" si="7"/>
        <v>3.2626880000000003</v>
      </c>
      <c r="J46" s="87">
        <f t="shared" ca="1" si="7"/>
        <v>3.2626880000000003</v>
      </c>
      <c r="K46" s="87">
        <f t="shared" ca="1" si="7"/>
        <v>4.0375763999999998</v>
      </c>
      <c r="L46" s="87">
        <f t="shared" ca="1" si="7"/>
        <v>4.0375763999999998</v>
      </c>
      <c r="M46" s="87">
        <f t="shared" ca="1" si="7"/>
        <v>4.6493304000000002</v>
      </c>
      <c r="N46" s="87">
        <f t="shared" ca="1" si="7"/>
        <v>4.6493304000000002</v>
      </c>
      <c r="O46" s="87">
        <f t="shared" ca="1" si="7"/>
        <v>5.0163828000000006</v>
      </c>
      <c r="P46" s="87">
        <f t="shared" ca="1" si="7"/>
        <v>5.0163828000000006</v>
      </c>
      <c r="Q46" s="8"/>
    </row>
    <row r="47" spans="1:17" x14ac:dyDescent="0.3">
      <c r="A47" s="8"/>
      <c r="B47" s="8"/>
      <c r="C47" s="8" t="s">
        <v>216</v>
      </c>
      <c r="D47" s="8"/>
      <c r="E47" s="21">
        <f ca="1">SUM(E41:E46)</f>
        <v>635.26563766952052</v>
      </c>
      <c r="F47" s="8"/>
      <c r="G47" s="21">
        <f t="shared" ref="G47:P47" ca="1" si="8">SUM(G41:G46)</f>
        <v>623.52905686442421</v>
      </c>
      <c r="H47" s="21">
        <f t="shared" ca="1" si="8"/>
        <v>81.627717600000011</v>
      </c>
      <c r="I47" s="21">
        <f t="shared" ca="1" si="8"/>
        <v>98.942688000000004</v>
      </c>
      <c r="J47" s="21">
        <f t="shared" ca="1" si="8"/>
        <v>98.942688000000004</v>
      </c>
      <c r="K47" s="21">
        <f t="shared" ca="1" si="8"/>
        <v>122.44157640000002</v>
      </c>
      <c r="L47" s="21">
        <f t="shared" ca="1" si="8"/>
        <v>122.44157640000002</v>
      </c>
      <c r="M47" s="21">
        <f t="shared" ca="1" si="8"/>
        <v>140.99333040000002</v>
      </c>
      <c r="N47" s="21">
        <f t="shared" ca="1" si="8"/>
        <v>140.99333040000002</v>
      </c>
      <c r="O47" s="21">
        <f t="shared" ca="1" si="8"/>
        <v>152.12438280000003</v>
      </c>
      <c r="P47" s="21">
        <f t="shared" ca="1" si="8"/>
        <v>152.12438280000003</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5.6</v>
      </c>
      <c r="F51" s="22"/>
      <c r="G51" s="21">
        <f t="shared" ca="1" si="9"/>
        <v>6.6</v>
      </c>
      <c r="H51" s="21">
        <f t="shared" ca="1" si="9"/>
        <v>6.6</v>
      </c>
      <c r="I51" s="21">
        <f t="shared" ca="1" si="9"/>
        <v>8</v>
      </c>
      <c r="J51" s="21">
        <f t="shared" ca="1" si="9"/>
        <v>8</v>
      </c>
      <c r="K51" s="21">
        <f t="shared" ca="1" si="9"/>
        <v>9.9</v>
      </c>
      <c r="L51" s="21">
        <f t="shared" ca="1" si="9"/>
        <v>9.9</v>
      </c>
      <c r="M51" s="21">
        <f t="shared" ca="1" si="9"/>
        <v>11.4</v>
      </c>
      <c r="N51" s="21">
        <f t="shared" ca="1" si="9"/>
        <v>11.4</v>
      </c>
      <c r="O51" s="21">
        <f t="shared" ca="1" si="9"/>
        <v>12.3</v>
      </c>
      <c r="P51" s="21">
        <f t="shared" ca="1" si="9"/>
        <v>12.3</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Q72"/>
  <sheetViews>
    <sheetView zoomScaleNormal="100" workbookViewId="0"/>
  </sheetViews>
  <sheetFormatPr defaultColWidth="0" defaultRowHeight="14.4" zeroHeight="1" x14ac:dyDescent="0.3"/>
  <cols>
    <col min="1" max="2" width="1.6640625" customWidth="1"/>
    <col min="3" max="3" width="18" customWidth="1"/>
    <col min="4" max="4" width="17.6640625" customWidth="1"/>
    <col min="5" max="16" width="12.6640625" customWidth="1"/>
    <col min="17" max="17" width="9.109375" customWidth="1"/>
    <col min="18" max="16384" width="9.109375" hidden="1"/>
  </cols>
  <sheetData>
    <row r="1" spans="1:17" x14ac:dyDescent="0.3">
      <c r="A1" s="7" t="s">
        <v>176</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7" t="s">
        <v>310</v>
      </c>
      <c r="B3" s="8"/>
      <c r="C3" s="8"/>
      <c r="D3" s="105" t="s">
        <v>289</v>
      </c>
      <c r="E3" s="8"/>
      <c r="F3" s="8"/>
      <c r="G3" s="8"/>
      <c r="H3" s="8"/>
      <c r="I3" s="8"/>
      <c r="J3" s="8"/>
      <c r="K3" s="8"/>
      <c r="L3" s="8"/>
      <c r="M3" s="8"/>
      <c r="N3" s="8"/>
      <c r="O3" s="8"/>
      <c r="P3" s="8"/>
      <c r="Q3" s="8"/>
    </row>
    <row r="4" spans="1:17" x14ac:dyDescent="0.3">
      <c r="A4" s="7"/>
      <c r="B4" s="8"/>
      <c r="C4" s="8"/>
      <c r="D4" s="8"/>
      <c r="E4" s="8"/>
      <c r="F4" s="8"/>
      <c r="G4" s="8"/>
      <c r="H4" s="8"/>
      <c r="I4" s="8"/>
      <c r="J4" s="8"/>
      <c r="K4" s="8"/>
      <c r="L4" s="8"/>
      <c r="M4" s="8"/>
      <c r="N4" s="8"/>
      <c r="O4" s="8"/>
      <c r="P4" s="8"/>
      <c r="Q4" s="8"/>
    </row>
    <row r="5" spans="1:17" x14ac:dyDescent="0.3">
      <c r="A5" s="7"/>
      <c r="B5" s="8"/>
      <c r="C5" s="8"/>
      <c r="D5" s="8"/>
      <c r="E5" s="128" t="s">
        <v>250</v>
      </c>
      <c r="F5" s="129"/>
      <c r="G5" s="130"/>
      <c r="H5" s="128" t="s">
        <v>6</v>
      </c>
      <c r="I5" s="129"/>
      <c r="J5" s="130"/>
      <c r="K5" s="8"/>
      <c r="L5" s="8"/>
      <c r="M5" s="8"/>
      <c r="N5" s="8"/>
      <c r="O5" s="8"/>
      <c r="P5" s="8"/>
      <c r="Q5" s="8"/>
    </row>
    <row r="6" spans="1:17" x14ac:dyDescent="0.3">
      <c r="A6" s="8"/>
      <c r="B6" s="8"/>
      <c r="C6" s="8"/>
      <c r="D6" s="8"/>
      <c r="E6" s="126" t="s">
        <v>24</v>
      </c>
      <c r="F6" s="127"/>
      <c r="G6" s="84" t="s">
        <v>22</v>
      </c>
      <c r="H6" s="126" t="s">
        <v>24</v>
      </c>
      <c r="I6" s="127"/>
      <c r="J6" s="84" t="s">
        <v>22</v>
      </c>
      <c r="K6" s="8"/>
      <c r="L6" s="8"/>
      <c r="M6" s="8"/>
      <c r="N6" s="8"/>
      <c r="O6" s="8"/>
      <c r="P6" s="8"/>
      <c r="Q6" s="8"/>
    </row>
    <row r="7" spans="1:17" x14ac:dyDescent="0.3">
      <c r="A7" s="8"/>
      <c r="B7" s="8"/>
      <c r="C7" s="8"/>
      <c r="D7" s="8"/>
      <c r="E7" s="36" t="s">
        <v>0</v>
      </c>
      <c r="F7" s="75" t="s">
        <v>5</v>
      </c>
      <c r="G7" s="76" t="s">
        <v>0</v>
      </c>
      <c r="H7" s="36" t="s">
        <v>0</v>
      </c>
      <c r="I7" s="75" t="s">
        <v>5</v>
      </c>
      <c r="J7" s="76" t="s">
        <v>0</v>
      </c>
      <c r="K7" s="8"/>
      <c r="L7" s="8"/>
      <c r="M7" s="8"/>
      <c r="N7" s="8"/>
      <c r="O7" s="8"/>
      <c r="P7" s="8"/>
      <c r="Q7" s="8"/>
    </row>
    <row r="8" spans="1:17" x14ac:dyDescent="0.3">
      <c r="B8" s="8"/>
      <c r="C8" s="8"/>
      <c r="D8" s="88"/>
      <c r="E8" s="88" t="s">
        <v>171</v>
      </c>
      <c r="F8" s="88" t="s">
        <v>172</v>
      </c>
      <c r="G8" s="88" t="s">
        <v>173</v>
      </c>
      <c r="H8" s="88" t="s">
        <v>171</v>
      </c>
      <c r="I8" s="88" t="s">
        <v>172</v>
      </c>
      <c r="J8" s="88" t="s">
        <v>173</v>
      </c>
      <c r="K8" s="8"/>
      <c r="L8" s="8"/>
      <c r="M8" s="8"/>
      <c r="N8" s="8"/>
      <c r="O8" s="8"/>
      <c r="P8" s="8"/>
      <c r="Q8" s="8"/>
    </row>
    <row r="9" spans="1:17" x14ac:dyDescent="0.3">
      <c r="A9" s="8"/>
      <c r="B9" s="8"/>
      <c r="C9" s="8" t="s">
        <v>1</v>
      </c>
      <c r="D9" s="88">
        <f>ROW(D9)-ROW(D$8)+1</f>
        <v>2</v>
      </c>
      <c r="E9" s="5">
        <v>0</v>
      </c>
      <c r="F9" s="5">
        <v>0</v>
      </c>
      <c r="G9" s="5">
        <v>0</v>
      </c>
      <c r="H9" s="5">
        <v>0.57199999999999995</v>
      </c>
      <c r="I9" s="5">
        <v>0.70899999999999996</v>
      </c>
      <c r="J9" s="5">
        <v>0.65900000000000003</v>
      </c>
      <c r="K9" s="105"/>
      <c r="L9" s="8"/>
      <c r="M9" s="8"/>
      <c r="N9" s="8"/>
      <c r="O9" s="8"/>
      <c r="P9" s="8"/>
      <c r="Q9" s="8"/>
    </row>
    <row r="10" spans="1:17" x14ac:dyDescent="0.3">
      <c r="A10" s="8"/>
      <c r="B10" s="8"/>
      <c r="C10" s="8" t="s">
        <v>126</v>
      </c>
      <c r="D10" s="88">
        <f>ROW(D10)-ROW(D$8)+1</f>
        <v>3</v>
      </c>
      <c r="E10" s="5">
        <v>0.47199999999999998</v>
      </c>
      <c r="F10" s="5">
        <v>0.16200000000000001</v>
      </c>
      <c r="G10" s="5">
        <v>0.47199999999999998</v>
      </c>
      <c r="H10" s="5">
        <v>0.20200000000000001</v>
      </c>
      <c r="I10" s="5">
        <v>4.7E-2</v>
      </c>
      <c r="J10" s="5">
        <v>0.161</v>
      </c>
      <c r="K10" s="105"/>
      <c r="L10" s="8"/>
      <c r="M10" s="8"/>
      <c r="N10" s="8"/>
      <c r="O10" s="8"/>
      <c r="P10" s="8"/>
      <c r="Q10" s="8"/>
    </row>
    <row r="11" spans="1:17" x14ac:dyDescent="0.3">
      <c r="A11" s="8"/>
      <c r="B11" s="8"/>
      <c r="C11" s="8" t="s">
        <v>277</v>
      </c>
      <c r="D11" s="88">
        <f>ROW(D11)-ROW(D$8)+1</f>
        <v>4</v>
      </c>
      <c r="E11" s="5">
        <v>0.52800000000000002</v>
      </c>
      <c r="F11" s="5">
        <v>0.83799999999999997</v>
      </c>
      <c r="G11" s="5">
        <v>0.52800000000000002</v>
      </c>
      <c r="H11" s="5">
        <v>0.22600000000000001</v>
      </c>
      <c r="I11" s="5">
        <v>0.24399999999999999</v>
      </c>
      <c r="J11" s="5">
        <v>0.18</v>
      </c>
      <c r="K11" s="105"/>
      <c r="L11" s="8"/>
      <c r="M11" s="8"/>
      <c r="N11" s="8"/>
      <c r="O11" s="8"/>
      <c r="P11" s="8"/>
      <c r="Q11" s="8"/>
    </row>
    <row r="12" spans="1:17" x14ac:dyDescent="0.3">
      <c r="A12" s="8"/>
      <c r="B12" s="28"/>
      <c r="C12" s="28"/>
      <c r="D12" s="29"/>
      <c r="E12" s="29"/>
      <c r="F12" s="29"/>
      <c r="G12" s="29"/>
      <c r="H12" s="8"/>
      <c r="I12" s="8"/>
      <c r="J12" s="8"/>
      <c r="K12" s="8"/>
      <c r="L12" s="8"/>
      <c r="M12" s="8"/>
      <c r="N12" s="8"/>
      <c r="O12" s="8"/>
      <c r="P12" s="8"/>
      <c r="Q12" s="8"/>
    </row>
    <row r="13" spans="1:17" x14ac:dyDescent="0.3">
      <c r="A13" s="7" t="s">
        <v>252</v>
      </c>
      <c r="B13" s="8"/>
      <c r="C13" s="8"/>
      <c r="D13" s="105" t="s">
        <v>290</v>
      </c>
      <c r="E13" s="8"/>
      <c r="F13" s="8"/>
      <c r="G13" s="8"/>
      <c r="H13" s="8"/>
      <c r="I13" s="8"/>
      <c r="J13" s="8"/>
      <c r="K13" s="8"/>
      <c r="L13" s="8"/>
      <c r="M13" s="8"/>
      <c r="N13" s="8"/>
      <c r="O13" s="8"/>
      <c r="P13" s="8"/>
      <c r="Q13" s="8"/>
    </row>
    <row r="14" spans="1:17" x14ac:dyDescent="0.3">
      <c r="A14" s="7"/>
      <c r="B14" s="8"/>
      <c r="C14" s="8"/>
      <c r="D14" s="8"/>
      <c r="E14" s="8"/>
      <c r="F14" s="8"/>
      <c r="G14" s="8"/>
      <c r="H14" s="8"/>
      <c r="I14" s="8"/>
      <c r="J14" s="8"/>
      <c r="K14" s="8"/>
      <c r="L14" s="8"/>
      <c r="M14" s="8"/>
      <c r="N14" s="8"/>
      <c r="O14" s="8"/>
      <c r="P14" s="8"/>
      <c r="Q14" s="8"/>
    </row>
    <row r="15" spans="1:17" x14ac:dyDescent="0.3">
      <c r="A15" s="8"/>
      <c r="B15" s="8"/>
      <c r="C15" s="8"/>
      <c r="D15" s="8"/>
      <c r="E15" s="126" t="s">
        <v>24</v>
      </c>
      <c r="F15" s="127"/>
      <c r="G15" s="84" t="s">
        <v>22</v>
      </c>
      <c r="H15" s="8"/>
      <c r="I15" s="8"/>
      <c r="J15" s="8"/>
      <c r="K15" s="8"/>
      <c r="L15" s="8"/>
      <c r="M15" s="8"/>
      <c r="N15" s="8"/>
      <c r="O15" s="8"/>
      <c r="P15" s="8"/>
      <c r="Q15" s="8"/>
    </row>
    <row r="16" spans="1:17" x14ac:dyDescent="0.3">
      <c r="A16" s="8"/>
      <c r="B16" s="8"/>
      <c r="C16" s="8"/>
      <c r="D16" s="8"/>
      <c r="E16" s="36" t="s">
        <v>0</v>
      </c>
      <c r="F16" s="75" t="s">
        <v>5</v>
      </c>
      <c r="G16" s="76" t="s">
        <v>0</v>
      </c>
      <c r="H16" s="8"/>
      <c r="I16" s="8"/>
      <c r="J16" s="8"/>
      <c r="K16" s="8"/>
      <c r="L16" s="8"/>
      <c r="M16" s="8"/>
      <c r="N16" s="8"/>
      <c r="O16" s="8"/>
      <c r="P16" s="8"/>
      <c r="Q16" s="8"/>
    </row>
    <row r="17" spans="1:17" x14ac:dyDescent="0.3">
      <c r="A17" s="8"/>
      <c r="B17" s="8"/>
      <c r="C17" s="8"/>
      <c r="D17" s="81" t="s">
        <v>23</v>
      </c>
      <c r="E17" s="88" t="s">
        <v>171</v>
      </c>
      <c r="F17" s="88" t="s">
        <v>172</v>
      </c>
      <c r="G17" s="88" t="s">
        <v>173</v>
      </c>
      <c r="H17" s="8"/>
      <c r="I17" s="8"/>
      <c r="J17" s="8"/>
      <c r="K17" s="8"/>
      <c r="L17" s="8"/>
      <c r="M17" s="8"/>
      <c r="N17" s="8"/>
      <c r="O17" s="8"/>
      <c r="P17" s="8"/>
      <c r="Q17" s="8"/>
    </row>
    <row r="18" spans="1:17" x14ac:dyDescent="0.3">
      <c r="A18" s="8"/>
      <c r="B18" s="8"/>
      <c r="C18" s="8"/>
      <c r="D18" s="30"/>
      <c r="E18" s="88">
        <v>2</v>
      </c>
      <c r="F18" s="88">
        <v>3</v>
      </c>
      <c r="G18" s="88">
        <v>4</v>
      </c>
      <c r="H18" s="8"/>
      <c r="I18" s="8"/>
      <c r="J18" s="8"/>
      <c r="K18" s="8"/>
      <c r="L18" s="8"/>
      <c r="M18" s="8"/>
      <c r="N18" s="8"/>
      <c r="O18" s="8"/>
      <c r="P18" s="8"/>
      <c r="Q18" s="8"/>
    </row>
    <row r="19" spans="1:17" x14ac:dyDescent="0.3">
      <c r="A19" s="8"/>
      <c r="B19" s="8"/>
      <c r="C19" s="8"/>
      <c r="D19" s="8"/>
      <c r="E19" s="31"/>
      <c r="F19" s="31"/>
      <c r="G19" s="31"/>
      <c r="H19" s="8"/>
      <c r="I19" s="8"/>
      <c r="J19" s="8"/>
      <c r="K19" s="8"/>
      <c r="L19" s="8"/>
      <c r="M19" s="8"/>
      <c r="N19" s="8"/>
      <c r="O19" s="8"/>
      <c r="P19" s="8"/>
      <c r="Q19" s="8"/>
    </row>
    <row r="20" spans="1:17" x14ac:dyDescent="0.3">
      <c r="A20" s="8"/>
      <c r="B20" s="8"/>
      <c r="C20" s="8" t="s">
        <v>284</v>
      </c>
      <c r="D20" s="33" t="s">
        <v>6</v>
      </c>
      <c r="E20" s="3">
        <v>331</v>
      </c>
      <c r="F20" s="3">
        <v>392</v>
      </c>
      <c r="G20" s="3">
        <v>416</v>
      </c>
      <c r="H20" s="105"/>
      <c r="I20" s="8"/>
      <c r="J20" s="8"/>
      <c r="K20" s="8"/>
      <c r="L20" s="8"/>
      <c r="M20" s="8"/>
      <c r="N20" s="8"/>
      <c r="O20" s="8"/>
      <c r="P20" s="8"/>
      <c r="Q20" s="8"/>
    </row>
    <row r="21" spans="1:17" x14ac:dyDescent="0.3">
      <c r="A21" s="8"/>
      <c r="B21" s="8"/>
      <c r="C21" s="8" t="s">
        <v>285</v>
      </c>
      <c r="D21" s="33" t="s">
        <v>250</v>
      </c>
      <c r="E21" s="3">
        <v>82</v>
      </c>
      <c r="F21" s="3">
        <v>94</v>
      </c>
      <c r="G21" s="3">
        <v>86</v>
      </c>
      <c r="H21" s="105"/>
      <c r="I21" s="8"/>
      <c r="J21" s="8"/>
      <c r="K21" s="8"/>
      <c r="L21" s="8"/>
      <c r="M21" s="8"/>
      <c r="N21" s="8"/>
      <c r="O21" s="8"/>
      <c r="P21" s="8"/>
      <c r="Q21" s="8"/>
    </row>
    <row r="22" spans="1:17" x14ac:dyDescent="0.3">
      <c r="A22" s="8"/>
      <c r="B22" s="8"/>
      <c r="C22" s="8"/>
      <c r="D22" s="8"/>
      <c r="E22" s="8"/>
      <c r="F22" s="8"/>
      <c r="G22" s="8"/>
      <c r="H22" s="8"/>
      <c r="I22" s="8"/>
      <c r="J22" s="8"/>
      <c r="K22" s="8"/>
      <c r="L22" s="8"/>
      <c r="M22" s="8"/>
      <c r="N22" s="8"/>
      <c r="O22" s="8"/>
      <c r="P22" s="8"/>
      <c r="Q22" s="8"/>
    </row>
    <row r="23" spans="1:17" x14ac:dyDescent="0.3">
      <c r="A23" s="8"/>
      <c r="B23" s="8"/>
      <c r="C23" s="8"/>
      <c r="D23" s="8"/>
      <c r="E23" s="8"/>
      <c r="F23" s="8"/>
      <c r="G23" s="8"/>
      <c r="H23" s="8"/>
      <c r="I23" s="8"/>
      <c r="J23" s="8"/>
      <c r="K23" s="8"/>
      <c r="L23" s="8"/>
      <c r="M23" s="8"/>
      <c r="N23" s="8"/>
      <c r="O23" s="8"/>
      <c r="P23" s="8"/>
      <c r="Q23" s="8"/>
    </row>
    <row r="24" spans="1:17" x14ac:dyDescent="0.3">
      <c r="A24" s="7" t="s">
        <v>309</v>
      </c>
      <c r="B24" s="8"/>
      <c r="C24" s="8"/>
      <c r="D24" s="105" t="s">
        <v>291</v>
      </c>
      <c r="E24" s="8"/>
      <c r="F24" s="8"/>
      <c r="G24" s="8"/>
      <c r="H24" s="8"/>
      <c r="I24" s="8"/>
      <c r="J24" s="8"/>
      <c r="K24" s="8"/>
      <c r="L24" s="8"/>
      <c r="M24" s="8"/>
      <c r="N24" s="8"/>
      <c r="O24" s="8"/>
      <c r="P24" s="8"/>
      <c r="Q24" s="8"/>
    </row>
    <row r="25" spans="1:17" x14ac:dyDescent="0.3">
      <c r="A25" s="7"/>
      <c r="B25" s="8"/>
      <c r="C25" s="8"/>
      <c r="D25" s="105"/>
      <c r="E25" s="8"/>
      <c r="F25" s="8"/>
      <c r="G25" s="8"/>
      <c r="H25" s="8"/>
      <c r="I25" s="8"/>
      <c r="J25" s="8"/>
      <c r="K25" s="8"/>
      <c r="L25" s="8"/>
      <c r="M25" s="8"/>
      <c r="N25" s="8"/>
      <c r="O25" s="8"/>
      <c r="P25" s="8"/>
      <c r="Q25" s="8"/>
    </row>
    <row r="26" spans="1:17" x14ac:dyDescent="0.3">
      <c r="A26" s="8"/>
      <c r="B26" s="8"/>
      <c r="C26" s="8"/>
      <c r="D26" s="33"/>
      <c r="E26" s="109" t="s">
        <v>153</v>
      </c>
      <c r="F26" s="109" t="s">
        <v>154</v>
      </c>
      <c r="G26" s="8"/>
      <c r="H26" s="8"/>
      <c r="I26" s="8"/>
      <c r="J26" s="8"/>
      <c r="K26" s="8"/>
      <c r="L26" s="8"/>
      <c r="M26" s="8"/>
      <c r="N26" s="8"/>
      <c r="O26" s="8"/>
      <c r="P26" s="8"/>
      <c r="Q26" s="8"/>
    </row>
    <row r="27" spans="1:17" x14ac:dyDescent="0.3">
      <c r="A27" s="8"/>
      <c r="B27" s="8"/>
      <c r="C27" s="28" t="s">
        <v>0</v>
      </c>
      <c r="E27" s="108">
        <v>0.3</v>
      </c>
      <c r="F27" s="108">
        <v>0.7</v>
      </c>
      <c r="G27" s="105"/>
      <c r="H27" s="8"/>
      <c r="I27" s="8"/>
      <c r="J27" s="8"/>
      <c r="K27" s="8"/>
      <c r="L27" s="8"/>
      <c r="M27" s="8"/>
      <c r="N27" s="8"/>
      <c r="O27" s="8"/>
      <c r="P27" s="8"/>
      <c r="Q27" s="8"/>
    </row>
    <row r="28" spans="1:17" x14ac:dyDescent="0.3">
      <c r="A28" s="8"/>
      <c r="B28" s="8"/>
      <c r="C28" s="8"/>
      <c r="D28" s="33"/>
      <c r="E28" s="8"/>
      <c r="F28" s="8"/>
      <c r="G28" s="8"/>
      <c r="H28" s="8"/>
      <c r="I28" s="8"/>
      <c r="J28" s="8"/>
      <c r="K28" s="8"/>
      <c r="L28" s="8"/>
      <c r="M28" s="8"/>
      <c r="N28" s="8"/>
      <c r="O28" s="8"/>
      <c r="P28" s="8"/>
      <c r="Q28" s="8"/>
    </row>
    <row r="29" spans="1:17" x14ac:dyDescent="0.3">
      <c r="A29" s="7" t="s">
        <v>179</v>
      </c>
      <c r="B29" s="8"/>
      <c r="C29" s="8"/>
      <c r="D29" s="105" t="s">
        <v>308</v>
      </c>
      <c r="E29" s="8"/>
      <c r="F29" s="8"/>
      <c r="G29" s="8"/>
      <c r="H29" s="105" t="s">
        <v>292</v>
      </c>
      <c r="I29" s="8"/>
      <c r="J29" s="8"/>
      <c r="K29" s="8"/>
      <c r="L29" s="8"/>
      <c r="M29" s="8"/>
      <c r="N29" s="8"/>
      <c r="O29" s="8"/>
      <c r="P29" s="8"/>
      <c r="Q29" s="8"/>
    </row>
    <row r="30" spans="1:17" x14ac:dyDescent="0.3">
      <c r="A30" s="7"/>
      <c r="B30" s="8"/>
      <c r="C30" s="106"/>
      <c r="D30" s="105"/>
      <c r="E30" s="8"/>
      <c r="F30" s="8"/>
      <c r="G30" s="8"/>
      <c r="H30" s="105"/>
      <c r="I30" s="8"/>
      <c r="J30" s="8"/>
      <c r="K30" s="8"/>
      <c r="L30" s="8"/>
      <c r="M30" s="8"/>
      <c r="N30" s="8"/>
      <c r="O30" s="8"/>
      <c r="P30" s="8"/>
      <c r="Q30" s="8"/>
    </row>
    <row r="31" spans="1:17" ht="28.8" x14ac:dyDescent="0.3">
      <c r="A31" s="7"/>
      <c r="B31" s="8"/>
      <c r="C31" s="8"/>
      <c r="D31" s="8"/>
      <c r="E31" s="109" t="s">
        <v>225</v>
      </c>
      <c r="F31" s="79"/>
      <c r="G31" s="110" t="s">
        <v>204</v>
      </c>
      <c r="H31" s="110" t="s">
        <v>205</v>
      </c>
      <c r="I31" s="110" t="s">
        <v>206</v>
      </c>
      <c r="J31" s="110" t="s">
        <v>207</v>
      </c>
      <c r="K31" s="110" t="s">
        <v>208</v>
      </c>
      <c r="L31" s="110" t="s">
        <v>209</v>
      </c>
      <c r="M31" s="110" t="s">
        <v>210</v>
      </c>
      <c r="N31" s="110" t="s">
        <v>211</v>
      </c>
      <c r="O31" s="110" t="s">
        <v>212</v>
      </c>
      <c r="P31" s="110" t="s">
        <v>213</v>
      </c>
      <c r="Q31" s="8"/>
    </row>
    <row r="32" spans="1:17" x14ac:dyDescent="0.3">
      <c r="A32" s="7"/>
      <c r="B32" s="8"/>
      <c r="C32" s="8"/>
      <c r="D32" s="8"/>
      <c r="E32" s="8"/>
      <c r="F32" s="111" t="s">
        <v>214</v>
      </c>
      <c r="G32" s="112">
        <v>42461</v>
      </c>
      <c r="H32" s="112">
        <v>42644</v>
      </c>
      <c r="I32" s="112">
        <v>42826</v>
      </c>
      <c r="J32" s="112">
        <v>43009</v>
      </c>
      <c r="K32" s="112">
        <v>43191</v>
      </c>
      <c r="L32" s="112">
        <v>43374</v>
      </c>
      <c r="M32" s="112">
        <v>43556</v>
      </c>
      <c r="N32" s="112">
        <v>43739</v>
      </c>
      <c r="O32" s="112">
        <v>43922</v>
      </c>
      <c r="P32" s="112">
        <v>44105</v>
      </c>
      <c r="Q32" s="8"/>
    </row>
    <row r="33" spans="1:17" x14ac:dyDescent="0.3">
      <c r="A33" s="7"/>
      <c r="B33" s="8"/>
      <c r="C33" s="8"/>
      <c r="D33" s="8"/>
      <c r="E33" s="8"/>
      <c r="F33" s="111" t="s">
        <v>215</v>
      </c>
      <c r="G33" s="112">
        <v>42643</v>
      </c>
      <c r="H33" s="112">
        <v>42825</v>
      </c>
      <c r="I33" s="112">
        <v>43008</v>
      </c>
      <c r="J33" s="112">
        <v>43190</v>
      </c>
      <c r="K33" s="112">
        <v>43373</v>
      </c>
      <c r="L33" s="112">
        <v>43555</v>
      </c>
      <c r="M33" s="112">
        <v>43738</v>
      </c>
      <c r="N33" s="112">
        <v>43921</v>
      </c>
      <c r="O33" s="112">
        <v>44104</v>
      </c>
      <c r="P33" s="112">
        <v>44286</v>
      </c>
      <c r="Q33" s="8"/>
    </row>
    <row r="34" spans="1:17" x14ac:dyDescent="0.3">
      <c r="A34" s="7"/>
      <c r="B34" s="8"/>
      <c r="C34" s="8"/>
      <c r="D34" s="8"/>
      <c r="F34" s="8"/>
      <c r="G34" s="8"/>
      <c r="H34" s="8"/>
      <c r="I34" s="8"/>
      <c r="J34" s="8"/>
      <c r="K34" s="8"/>
      <c r="L34" s="8"/>
      <c r="M34" s="8"/>
      <c r="N34" s="8"/>
      <c r="O34" s="8"/>
      <c r="P34" s="8"/>
      <c r="Q34" s="8"/>
    </row>
    <row r="35" spans="1:17" x14ac:dyDescent="0.3">
      <c r="A35" s="7"/>
      <c r="B35" s="8"/>
      <c r="C35" s="8" t="s">
        <v>283</v>
      </c>
      <c r="D35" s="8"/>
      <c r="E35" s="35">
        <v>5.6</v>
      </c>
      <c r="F35" s="8"/>
      <c r="G35" s="35">
        <v>6.6</v>
      </c>
      <c r="H35" s="35">
        <v>6.6</v>
      </c>
      <c r="I35" s="35">
        <v>8</v>
      </c>
      <c r="J35" s="35">
        <v>8</v>
      </c>
      <c r="K35" s="35">
        <v>9.9</v>
      </c>
      <c r="L35" s="35">
        <v>9.9</v>
      </c>
      <c r="M35" s="35">
        <v>11.4</v>
      </c>
      <c r="N35" s="35">
        <v>11.4</v>
      </c>
      <c r="O35" s="35">
        <v>12.3</v>
      </c>
      <c r="P35" s="35">
        <v>12.3</v>
      </c>
      <c r="Q35" s="8"/>
    </row>
    <row r="36" spans="1:17" x14ac:dyDescent="0.3">
      <c r="A36" s="7"/>
      <c r="B36" s="8"/>
      <c r="C36" s="8" t="s">
        <v>282</v>
      </c>
      <c r="D36" s="8"/>
      <c r="E36" s="35">
        <v>1</v>
      </c>
      <c r="F36" s="8"/>
      <c r="G36" s="35">
        <v>1</v>
      </c>
      <c r="H36" s="35">
        <v>1</v>
      </c>
      <c r="I36" s="35">
        <v>1</v>
      </c>
      <c r="J36" s="35">
        <v>1</v>
      </c>
      <c r="K36" s="35">
        <v>1</v>
      </c>
      <c r="L36" s="35">
        <v>1</v>
      </c>
      <c r="M36" s="35">
        <v>1</v>
      </c>
      <c r="N36" s="35">
        <v>1</v>
      </c>
      <c r="O36" s="35">
        <v>1</v>
      </c>
      <c r="P36" s="35">
        <v>1</v>
      </c>
      <c r="Q36" s="8"/>
    </row>
    <row r="37" spans="1:17" x14ac:dyDescent="0.3">
      <c r="A37" s="8"/>
      <c r="B37" s="8"/>
      <c r="C37" s="8"/>
      <c r="D37" s="8"/>
      <c r="E37" s="8"/>
      <c r="F37" s="8"/>
      <c r="G37" s="8"/>
      <c r="H37" s="8"/>
      <c r="I37" s="8"/>
      <c r="J37" s="8"/>
      <c r="K37" s="8"/>
      <c r="L37" s="8"/>
      <c r="M37" s="8"/>
      <c r="N37" s="8"/>
      <c r="O37" s="8"/>
      <c r="P37" s="8"/>
      <c r="Q37" s="8"/>
    </row>
    <row r="38" spans="1:17" x14ac:dyDescent="0.3">
      <c r="A38" s="7" t="s">
        <v>3</v>
      </c>
      <c r="B38" s="8"/>
      <c r="C38" s="8"/>
      <c r="D38" s="105" t="s">
        <v>307</v>
      </c>
      <c r="E38" s="8"/>
      <c r="F38" s="8"/>
      <c r="G38" s="8"/>
      <c r="H38" s="8"/>
      <c r="I38" s="8"/>
      <c r="J38" s="8"/>
      <c r="K38" s="8"/>
      <c r="L38" s="8"/>
      <c r="M38" s="8"/>
      <c r="N38" s="8"/>
      <c r="O38" s="8"/>
      <c r="P38" s="8"/>
      <c r="Q38" s="8"/>
    </row>
    <row r="39" spans="1:17" x14ac:dyDescent="0.3">
      <c r="A39" s="7"/>
      <c r="B39" s="8"/>
      <c r="C39" s="106"/>
      <c r="D39" s="105"/>
      <c r="E39" s="8"/>
      <c r="F39" s="8"/>
      <c r="G39" s="8"/>
      <c r="H39" s="8"/>
      <c r="I39" s="8"/>
      <c r="J39" s="8"/>
      <c r="K39" s="8"/>
      <c r="L39" s="8"/>
      <c r="M39" s="8"/>
      <c r="N39" s="8"/>
      <c r="O39" s="8"/>
      <c r="P39" s="8"/>
      <c r="Q39" s="8"/>
    </row>
    <row r="40" spans="1:17" ht="28.8" x14ac:dyDescent="0.3">
      <c r="A40" s="8"/>
      <c r="B40" s="8"/>
      <c r="C40" s="8"/>
      <c r="D40" s="8"/>
      <c r="E40" s="109" t="s">
        <v>225</v>
      </c>
      <c r="F40" s="79"/>
      <c r="G40" s="110" t="s">
        <v>204</v>
      </c>
      <c r="H40" s="110" t="s">
        <v>205</v>
      </c>
      <c r="I40" s="110" t="s">
        <v>206</v>
      </c>
      <c r="J40" s="110" t="s">
        <v>207</v>
      </c>
      <c r="K40" s="110" t="s">
        <v>208</v>
      </c>
      <c r="L40" s="110" t="s">
        <v>209</v>
      </c>
      <c r="M40" s="110" t="s">
        <v>210</v>
      </c>
      <c r="N40" s="110" t="s">
        <v>211</v>
      </c>
      <c r="O40" s="110" t="s">
        <v>212</v>
      </c>
      <c r="P40" s="110" t="s">
        <v>213</v>
      </c>
      <c r="Q40" s="8"/>
    </row>
    <row r="41" spans="1:17" x14ac:dyDescent="0.3">
      <c r="A41" s="8"/>
      <c r="B41" s="8"/>
      <c r="C41" s="8"/>
      <c r="D41" s="8"/>
      <c r="E41" s="8"/>
      <c r="F41" s="111" t="s">
        <v>214</v>
      </c>
      <c r="G41" s="112">
        <v>42461</v>
      </c>
      <c r="H41" s="112">
        <v>42644</v>
      </c>
      <c r="I41" s="112">
        <v>42826</v>
      </c>
      <c r="J41" s="112">
        <v>43009</v>
      </c>
      <c r="K41" s="112">
        <v>43191</v>
      </c>
      <c r="L41" s="112">
        <v>43374</v>
      </c>
      <c r="M41" s="112">
        <v>43556</v>
      </c>
      <c r="N41" s="112">
        <v>43739</v>
      </c>
      <c r="O41" s="112">
        <v>43922</v>
      </c>
      <c r="P41" s="112">
        <v>44105</v>
      </c>
      <c r="Q41" s="8"/>
    </row>
    <row r="42" spans="1:17" x14ac:dyDescent="0.3">
      <c r="A42" s="8"/>
      <c r="B42" s="8"/>
      <c r="C42" s="8"/>
      <c r="D42" s="8"/>
      <c r="E42" s="8"/>
      <c r="F42" s="111" t="s">
        <v>215</v>
      </c>
      <c r="G42" s="112">
        <v>42643</v>
      </c>
      <c r="H42" s="112">
        <v>42825</v>
      </c>
      <c r="I42" s="112">
        <v>43008</v>
      </c>
      <c r="J42" s="112">
        <v>43190</v>
      </c>
      <c r="K42" s="112">
        <v>43373</v>
      </c>
      <c r="L42" s="112">
        <v>43555</v>
      </c>
      <c r="M42" s="112">
        <v>43738</v>
      </c>
      <c r="N42" s="112">
        <v>43921</v>
      </c>
      <c r="O42" s="112">
        <v>44104</v>
      </c>
      <c r="P42" s="112">
        <v>44286</v>
      </c>
      <c r="Q42" s="8"/>
    </row>
    <row r="43" spans="1:17" x14ac:dyDescent="0.3">
      <c r="A43" s="8"/>
      <c r="B43" s="8"/>
      <c r="C43" s="8"/>
      <c r="D43" s="8"/>
      <c r="E43" s="86"/>
      <c r="F43" s="18"/>
      <c r="G43" s="8"/>
      <c r="H43" s="8"/>
      <c r="I43" s="8"/>
      <c r="J43" s="8"/>
      <c r="K43" s="8"/>
      <c r="L43" s="8"/>
      <c r="M43" s="8"/>
      <c r="N43" s="8"/>
      <c r="O43" s="8"/>
      <c r="P43" s="8"/>
      <c r="Q43" s="8"/>
    </row>
    <row r="44" spans="1:17" x14ac:dyDescent="0.3">
      <c r="A44" s="8"/>
      <c r="B44" s="8"/>
      <c r="C44" s="90" t="s">
        <v>219</v>
      </c>
      <c r="D44" s="8"/>
      <c r="E44" s="8"/>
      <c r="F44" s="8"/>
      <c r="G44" s="8"/>
      <c r="H44" s="8"/>
      <c r="I44" s="8"/>
      <c r="J44" s="8"/>
      <c r="K44" s="8"/>
      <c r="L44" s="8"/>
      <c r="M44" s="8"/>
      <c r="N44" s="8"/>
      <c r="O44" s="8"/>
      <c r="P44" s="8"/>
      <c r="Q44" s="8"/>
    </row>
    <row r="45" spans="1:17" x14ac:dyDescent="0.3">
      <c r="A45" s="8"/>
      <c r="B45" s="8"/>
      <c r="C45" s="33" t="s">
        <v>177</v>
      </c>
      <c r="D45" s="8"/>
      <c r="E45" s="35">
        <v>100</v>
      </c>
      <c r="F45" s="8"/>
      <c r="G45" s="8"/>
      <c r="H45" s="8"/>
      <c r="I45" s="8"/>
      <c r="J45" s="8"/>
      <c r="K45" s="8"/>
      <c r="L45" s="8"/>
      <c r="M45" s="8"/>
      <c r="N45" s="8"/>
      <c r="O45" s="8"/>
      <c r="P45" s="8"/>
      <c r="Q45" s="8"/>
    </row>
    <row r="46" spans="1:17" x14ac:dyDescent="0.3">
      <c r="A46" s="8"/>
      <c r="B46" s="8"/>
      <c r="C46" s="82" t="s">
        <v>218</v>
      </c>
      <c r="D46" s="8"/>
      <c r="E46" s="8"/>
      <c r="F46" s="8"/>
      <c r="G46" s="35">
        <v>100.1</v>
      </c>
      <c r="H46" s="83"/>
      <c r="I46" s="35"/>
      <c r="J46" s="83"/>
      <c r="K46" s="35"/>
      <c r="L46" s="83"/>
      <c r="M46" s="35"/>
      <c r="N46" s="83"/>
      <c r="O46" s="35"/>
      <c r="P46" s="83"/>
      <c r="Q46" s="8"/>
    </row>
    <row r="47" spans="1:17" x14ac:dyDescent="0.3">
      <c r="A47" s="8"/>
      <c r="B47" s="8"/>
      <c r="C47" s="82" t="s">
        <v>217</v>
      </c>
      <c r="D47" s="8"/>
      <c r="E47" s="8"/>
      <c r="F47" s="8"/>
      <c r="G47" s="22"/>
      <c r="H47" s="35"/>
      <c r="I47" s="22"/>
      <c r="J47" s="35"/>
      <c r="K47" s="22"/>
      <c r="L47" s="35"/>
      <c r="M47" s="22"/>
      <c r="N47" s="35"/>
      <c r="O47" s="22"/>
      <c r="P47" s="35"/>
      <c r="Q47" s="8"/>
    </row>
    <row r="48" spans="1:17" x14ac:dyDescent="0.3">
      <c r="A48" s="8"/>
      <c r="B48" s="8"/>
      <c r="C48" s="33" t="s">
        <v>220</v>
      </c>
      <c r="D48" s="8"/>
      <c r="E48" s="8"/>
      <c r="F48" s="8"/>
      <c r="G48" s="21">
        <f>G46</f>
        <v>100.1</v>
      </c>
      <c r="H48" s="21">
        <f>H47</f>
        <v>0</v>
      </c>
      <c r="I48" s="21">
        <f>I46</f>
        <v>0</v>
      </c>
      <c r="J48" s="21">
        <f>J47</f>
        <v>0</v>
      </c>
      <c r="K48" s="21">
        <f>K46</f>
        <v>0</v>
      </c>
      <c r="L48" s="21">
        <f>L47</f>
        <v>0</v>
      </c>
      <c r="M48" s="21">
        <f>M46</f>
        <v>0</v>
      </c>
      <c r="N48" s="21">
        <f>N47</f>
        <v>0</v>
      </c>
      <c r="O48" s="21">
        <f>O46</f>
        <v>0</v>
      </c>
      <c r="P48" s="21">
        <f>P47</f>
        <v>0</v>
      </c>
      <c r="Q48" s="8"/>
    </row>
    <row r="49" spans="1:17" x14ac:dyDescent="0.3">
      <c r="A49" s="8"/>
      <c r="B49" s="8"/>
      <c r="C49" s="8"/>
      <c r="D49" s="8"/>
      <c r="E49" s="8"/>
      <c r="F49" s="8"/>
      <c r="G49" s="20"/>
      <c r="H49" s="8"/>
      <c r="I49" s="8"/>
      <c r="J49" s="8"/>
      <c r="K49" s="8"/>
      <c r="L49" s="8"/>
      <c r="M49" s="8"/>
      <c r="N49" s="8"/>
      <c r="O49" s="8"/>
      <c r="P49" s="8"/>
      <c r="Q49" s="8"/>
    </row>
    <row r="50" spans="1:17" x14ac:dyDescent="0.3">
      <c r="A50" s="26" t="s">
        <v>2</v>
      </c>
      <c r="B50" s="8"/>
      <c r="C50" s="8"/>
      <c r="D50" s="105" t="s">
        <v>293</v>
      </c>
      <c r="E50" s="8"/>
      <c r="F50" s="8"/>
      <c r="G50" s="20"/>
      <c r="H50" s="8"/>
      <c r="I50" s="8"/>
      <c r="J50" s="8"/>
      <c r="K50" s="8"/>
      <c r="L50" s="8"/>
      <c r="M50" s="8"/>
      <c r="N50" s="8"/>
      <c r="O50" s="8"/>
      <c r="P50" s="8"/>
      <c r="Q50" s="8"/>
    </row>
    <row r="51" spans="1:17" x14ac:dyDescent="0.3">
      <c r="A51" s="26"/>
      <c r="B51" s="8"/>
      <c r="C51" s="8"/>
      <c r="D51" s="8"/>
      <c r="E51" s="8"/>
      <c r="F51" s="8"/>
      <c r="G51" s="20"/>
      <c r="H51" s="8"/>
      <c r="I51" s="8"/>
      <c r="J51" s="8"/>
      <c r="K51" s="8"/>
      <c r="L51" s="8"/>
      <c r="M51" s="8"/>
      <c r="N51" s="8"/>
      <c r="O51" s="8"/>
      <c r="P51" s="8"/>
      <c r="Q51" s="8"/>
    </row>
    <row r="52" spans="1:17" x14ac:dyDescent="0.3">
      <c r="A52" s="27"/>
      <c r="B52" s="8"/>
      <c r="C52" s="8"/>
      <c r="D52" s="8"/>
      <c r="E52" s="126" t="s">
        <v>24</v>
      </c>
      <c r="F52" s="127"/>
      <c r="G52" s="84" t="s">
        <v>22</v>
      </c>
      <c r="H52" s="8"/>
      <c r="I52" s="8"/>
      <c r="J52" s="8"/>
      <c r="K52" s="8"/>
      <c r="L52" s="8"/>
      <c r="M52" s="8"/>
      <c r="N52" s="8"/>
      <c r="O52" s="8"/>
      <c r="P52" s="8"/>
      <c r="Q52" s="8"/>
    </row>
    <row r="53" spans="1:17" x14ac:dyDescent="0.3">
      <c r="A53" s="27"/>
      <c r="B53" s="8"/>
      <c r="C53" s="8"/>
      <c r="D53" s="8"/>
      <c r="E53" s="36" t="s">
        <v>0</v>
      </c>
      <c r="F53" s="75" t="s">
        <v>5</v>
      </c>
      <c r="G53" s="76" t="s">
        <v>0</v>
      </c>
      <c r="H53" s="8"/>
      <c r="I53" s="8"/>
      <c r="J53" s="8"/>
      <c r="K53" s="8"/>
      <c r="L53" s="8"/>
      <c r="M53" s="8"/>
      <c r="N53" s="8"/>
      <c r="O53" s="8"/>
      <c r="P53" s="8"/>
      <c r="Q53" s="8"/>
    </row>
    <row r="54" spans="1:17" x14ac:dyDescent="0.3">
      <c r="A54" s="27"/>
      <c r="B54" s="8"/>
      <c r="C54" s="8"/>
      <c r="D54" s="8"/>
      <c r="E54" s="88" t="s">
        <v>171</v>
      </c>
      <c r="F54" s="88" t="s">
        <v>172</v>
      </c>
      <c r="G54" s="88" t="s">
        <v>173</v>
      </c>
      <c r="H54" s="8"/>
      <c r="I54" s="8"/>
      <c r="J54" s="8"/>
      <c r="K54" s="8"/>
      <c r="L54" s="8"/>
      <c r="M54" s="8"/>
      <c r="N54" s="8"/>
      <c r="O54" s="8"/>
      <c r="P54" s="8"/>
      <c r="Q54" s="8"/>
    </row>
    <row r="55" spans="1:17" x14ac:dyDescent="0.3">
      <c r="A55" s="8"/>
      <c r="C55" s="28" t="s">
        <v>286</v>
      </c>
      <c r="D55" s="29"/>
      <c r="E55" s="35">
        <v>24</v>
      </c>
      <c r="F55" s="35">
        <v>39</v>
      </c>
      <c r="G55" s="35">
        <v>24</v>
      </c>
      <c r="I55" s="8"/>
      <c r="J55" s="8"/>
      <c r="K55" s="8"/>
      <c r="L55" s="8"/>
      <c r="M55" s="8"/>
      <c r="N55" s="8"/>
      <c r="O55" s="8"/>
      <c r="P55" s="8"/>
      <c r="Q55" s="8"/>
    </row>
    <row r="56" spans="1:17" s="8" customFormat="1" x14ac:dyDescent="0.3"/>
    <row r="57" spans="1:17" s="8" customFormat="1" x14ac:dyDescent="0.3">
      <c r="A57" s="7" t="s">
        <v>25</v>
      </c>
      <c r="D57" s="105" t="s">
        <v>294</v>
      </c>
    </row>
    <row r="58" spans="1:17" s="8" customFormat="1" x14ac:dyDescent="0.3">
      <c r="A58" s="7"/>
    </row>
    <row r="59" spans="1:17" s="8" customFormat="1" x14ac:dyDescent="0.3">
      <c r="A59" s="7"/>
      <c r="E59" s="126" t="s">
        <v>24</v>
      </c>
      <c r="F59" s="127"/>
      <c r="G59" s="84" t="s">
        <v>22</v>
      </c>
    </row>
    <row r="60" spans="1:17" s="8" customFormat="1" x14ac:dyDescent="0.3">
      <c r="A60" s="7"/>
      <c r="E60" s="36" t="s">
        <v>0</v>
      </c>
      <c r="F60" s="75" t="s">
        <v>5</v>
      </c>
      <c r="G60" s="76" t="s">
        <v>0</v>
      </c>
    </row>
    <row r="61" spans="1:17" x14ac:dyDescent="0.3">
      <c r="A61" s="27"/>
      <c r="B61" s="8"/>
      <c r="C61" s="8"/>
      <c r="D61" s="8"/>
      <c r="E61" s="88" t="s">
        <v>171</v>
      </c>
      <c r="F61" s="88" t="s">
        <v>172</v>
      </c>
      <c r="G61" s="88" t="s">
        <v>173</v>
      </c>
      <c r="H61" s="8"/>
      <c r="I61" s="8"/>
      <c r="J61" s="8"/>
      <c r="K61" s="8"/>
      <c r="L61" s="8"/>
      <c r="M61" s="8"/>
      <c r="N61" s="8"/>
      <c r="O61" s="8"/>
      <c r="P61" s="8"/>
      <c r="Q61" s="8"/>
    </row>
    <row r="62" spans="1:17" x14ac:dyDescent="0.3">
      <c r="A62" s="8"/>
      <c r="B62" s="8"/>
      <c r="C62" s="28" t="s">
        <v>287</v>
      </c>
      <c r="D62" s="29"/>
      <c r="E62" s="123">
        <v>4.2299999999999997E-2</v>
      </c>
      <c r="F62" s="123">
        <v>3.4799999999999998E-2</v>
      </c>
      <c r="G62" s="123">
        <v>3.4099999999999998E-2</v>
      </c>
      <c r="I62" s="8"/>
      <c r="J62" s="8"/>
      <c r="K62" s="8"/>
      <c r="L62" s="8"/>
      <c r="M62" s="8"/>
      <c r="N62" s="8"/>
      <c r="O62" s="8"/>
      <c r="P62" s="8"/>
      <c r="Q62" s="8"/>
    </row>
    <row r="63" spans="1:17" x14ac:dyDescent="0.3">
      <c r="A63" s="8"/>
      <c r="B63" s="8"/>
      <c r="C63" s="28"/>
      <c r="D63" s="29"/>
      <c r="E63" s="107"/>
      <c r="F63" s="107"/>
      <c r="G63" s="107"/>
      <c r="H63" s="8"/>
      <c r="I63" s="8"/>
      <c r="J63" s="8"/>
      <c r="K63" s="8"/>
      <c r="L63" s="8"/>
      <c r="M63" s="8"/>
      <c r="N63" s="8"/>
      <c r="O63" s="8"/>
      <c r="P63" s="8"/>
      <c r="Q63" s="8"/>
    </row>
    <row r="64" spans="1:17" s="8" customFormat="1" x14ac:dyDescent="0.3">
      <c r="A64" s="7" t="s">
        <v>311</v>
      </c>
      <c r="E64" s="105" t="s">
        <v>295</v>
      </c>
    </row>
    <row r="65" spans="1:17" s="8" customFormat="1" x14ac:dyDescent="0.3">
      <c r="A65" s="7"/>
      <c r="E65" s="105" t="s">
        <v>249</v>
      </c>
    </row>
    <row r="66" spans="1:17" s="8" customFormat="1" x14ac:dyDescent="0.3"/>
    <row r="67" spans="1:17" s="8" customFormat="1" x14ac:dyDescent="0.3">
      <c r="B67" s="80"/>
      <c r="E67" s="126" t="s">
        <v>24</v>
      </c>
      <c r="F67" s="127"/>
      <c r="G67" s="84" t="s">
        <v>22</v>
      </c>
    </row>
    <row r="68" spans="1:17" s="8" customFormat="1" x14ac:dyDescent="0.3">
      <c r="B68" s="80"/>
      <c r="E68" s="36" t="s">
        <v>0</v>
      </c>
      <c r="F68" s="75" t="s">
        <v>5</v>
      </c>
      <c r="G68" s="76" t="s">
        <v>0</v>
      </c>
    </row>
    <row r="69" spans="1:17" s="8" customFormat="1" x14ac:dyDescent="0.3">
      <c r="E69" s="104">
        <f>COLUMN(E69)-COLUMN($C70)+1</f>
        <v>3</v>
      </c>
      <c r="F69" s="104">
        <f>COLUMN(F69)-COLUMN($C70)+1</f>
        <v>4</v>
      </c>
      <c r="G69" s="104">
        <f>COLUMN(G69)-COLUMN($C70)+1</f>
        <v>5</v>
      </c>
    </row>
    <row r="70" spans="1:17" x14ac:dyDescent="0.3">
      <c r="A70" s="8"/>
      <c r="B70" s="8"/>
      <c r="C70" s="8" t="s">
        <v>288</v>
      </c>
      <c r="D70" s="8"/>
      <c r="E70" s="92">
        <v>3200</v>
      </c>
      <c r="F70" s="92">
        <v>13500</v>
      </c>
      <c r="G70" s="92">
        <v>4600</v>
      </c>
      <c r="H70" s="105"/>
      <c r="I70" s="8"/>
      <c r="J70" s="8"/>
      <c r="K70" s="8"/>
      <c r="L70" s="8"/>
      <c r="M70" s="8"/>
      <c r="N70" s="8"/>
      <c r="O70" s="8"/>
      <c r="P70" s="8"/>
      <c r="Q70" s="8"/>
    </row>
    <row r="71" spans="1:17" s="8" customFormat="1" x14ac:dyDescent="0.3"/>
    <row r="72" spans="1:17" hidden="1" x14ac:dyDescent="0.3"/>
  </sheetData>
  <mergeCells count="8">
    <mergeCell ref="E67:F67"/>
    <mergeCell ref="E59:F59"/>
    <mergeCell ref="H6:I6"/>
    <mergeCell ref="E5:G5"/>
    <mergeCell ref="H5:J5"/>
    <mergeCell ref="E15:F15"/>
    <mergeCell ref="E6:F6"/>
    <mergeCell ref="E52:F52"/>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E7-SFE-NOW</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E7</v>
      </c>
      <c r="E3" s="131" t="str">
        <f ca="1">VLOOKUP(D3,Glossary!$A$4:$B$21,2,FALSE)</f>
        <v>Economy 7</v>
      </c>
      <c r="F3" s="132"/>
      <c r="G3" s="133"/>
      <c r="H3" s="8"/>
      <c r="I3" s="8"/>
      <c r="J3" s="8"/>
      <c r="K3" s="8"/>
      <c r="L3" s="8"/>
      <c r="M3" s="8"/>
      <c r="N3" s="8"/>
      <c r="O3" s="8"/>
      <c r="P3" s="8"/>
      <c r="Q3" s="8"/>
    </row>
    <row r="4" spans="1:17" x14ac:dyDescent="0.3">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3">
      <c r="A5" s="8"/>
      <c r="B5" s="8"/>
      <c r="C5" s="16" t="s">
        <v>21</v>
      </c>
      <c r="D5" s="34" t="str">
        <f ca="1">RIGHT(A1,3)</f>
        <v>NOW</v>
      </c>
      <c r="E5" s="131" t="str">
        <f ca="1">VLOOKUP(D5,Glossary!$A$4:$B$21,2,FALSE)</f>
        <v>North West</v>
      </c>
      <c r="F5" s="132"/>
      <c r="G5" s="133"/>
      <c r="H5" s="8"/>
      <c r="I5" s="8"/>
      <c r="J5" s="8"/>
      <c r="K5" s="8"/>
      <c r="L5" s="8"/>
      <c r="M5" s="8"/>
      <c r="N5" s="8"/>
      <c r="O5" s="8"/>
      <c r="P5" s="8"/>
      <c r="Q5" s="8"/>
    </row>
    <row r="6" spans="1:17" x14ac:dyDescent="0.3">
      <c r="A6" s="8"/>
      <c r="B6" s="8"/>
      <c r="C6" s="16" t="s">
        <v>221</v>
      </c>
      <c r="D6" s="134" t="str">
        <f ca="1">$D$3&amp;"-"&amp;$D$4</f>
        <v>E7-SFE</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86</v>
      </c>
      <c r="F10" s="104"/>
      <c r="G10" s="118">
        <f ca="1">IF(OR(G23=0,G24=0,G25=0,G26=0),"",G27)</f>
        <v>91.213857141942853</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587.45705340501388</v>
      </c>
      <c r="F11" s="104"/>
      <c r="G11" s="118">
        <f ca="1">IFERROR(IF(OR(G41=0,G42=0,G43=0,G44=0,G45=0,G46=0),"",G47),"")</f>
        <v>563.05459052761114</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3.4099999999999998E-2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NOW-Nil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86</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27.925457112464944</v>
      </c>
      <c r="F23" s="8"/>
      <c r="G23" s="21">
        <f t="shared" ref="G23:P25" ca="1" si="2">$E23/$E31*G31</f>
        <v>32.912145882547968</v>
      </c>
      <c r="H23" s="21">
        <f t="shared" ca="1" si="2"/>
        <v>32.912145882547968</v>
      </c>
      <c r="I23" s="21">
        <f t="shared" ca="1" si="2"/>
        <v>39.893510160664206</v>
      </c>
      <c r="J23" s="21">
        <f t="shared" ca="1" si="2"/>
        <v>39.893510160664206</v>
      </c>
      <c r="K23" s="21">
        <f t="shared" ca="1" si="2"/>
        <v>49.368218823821955</v>
      </c>
      <c r="L23" s="21">
        <f t="shared" ca="1" si="2"/>
        <v>49.368218823821955</v>
      </c>
      <c r="M23" s="21">
        <f t="shared" ca="1" si="2"/>
        <v>56.848251978946493</v>
      </c>
      <c r="N23" s="21">
        <f t="shared" ca="1" si="2"/>
        <v>56.848251978946493</v>
      </c>
      <c r="O23" s="21">
        <f t="shared" ca="1" si="2"/>
        <v>61.336271872021221</v>
      </c>
      <c r="P23" s="21">
        <f t="shared" ca="1" si="2"/>
        <v>61.336271872021221</v>
      </c>
      <c r="Q23" s="8"/>
    </row>
    <row r="24" spans="1:17" x14ac:dyDescent="0.3">
      <c r="A24" s="8"/>
      <c r="B24" s="8"/>
      <c r="C24" s="8" t="s">
        <v>277</v>
      </c>
      <c r="D24" s="8"/>
      <c r="E24" s="21">
        <f ca="1">(E$27-SUM(E$25:E$26))*HLOOKUP(D$6,Inputs!$E$8:$G$11,VLOOKUP(C24,Inputs!$C$9:$D$11,2,FALSE),FALSE)</f>
        <v>31.238646939367566</v>
      </c>
      <c r="F24" s="8"/>
      <c r="G24" s="21">
        <f t="shared" ca="1" si="2"/>
        <v>31.26988558630693</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24</v>
      </c>
      <c r="F25" s="8"/>
      <c r="G25" s="21">
        <f t="shared" ca="1" si="2"/>
        <v>24.023999999999997</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2.8358959481674875</v>
      </c>
      <c r="F26" s="8"/>
      <c r="G26" s="87">
        <f t="shared" ref="G26:P26" ca="1" si="3">SUM(G21:G25)*$E$13</f>
        <v>3.007825673087952</v>
      </c>
      <c r="H26" s="87">
        <f t="shared" ca="1" si="3"/>
        <v>1.1223041745948856</v>
      </c>
      <c r="I26" s="87">
        <f t="shared" ca="1" si="3"/>
        <v>1.3603686964786494</v>
      </c>
      <c r="J26" s="87">
        <f t="shared" ca="1" si="3"/>
        <v>1.3603686964786494</v>
      </c>
      <c r="K26" s="87">
        <f t="shared" ca="1" si="3"/>
        <v>1.6834562618923286</v>
      </c>
      <c r="L26" s="87">
        <f t="shared" ca="1" si="3"/>
        <v>1.6834562618923286</v>
      </c>
      <c r="M26" s="87">
        <f t="shared" ca="1" si="3"/>
        <v>1.9385253924820753</v>
      </c>
      <c r="N26" s="87">
        <f t="shared" ca="1" si="3"/>
        <v>1.9385253924820753</v>
      </c>
      <c r="O26" s="87">
        <f t="shared" ca="1" si="3"/>
        <v>2.0915668708359236</v>
      </c>
      <c r="P26" s="87">
        <f t="shared" ca="1" si="3"/>
        <v>2.0915668708359236</v>
      </c>
      <c r="Q26" s="8"/>
    </row>
    <row r="27" spans="1:17" x14ac:dyDescent="0.3">
      <c r="A27" s="8"/>
      <c r="B27" s="8"/>
      <c r="C27" s="8" t="s">
        <v>216</v>
      </c>
      <c r="D27" s="8"/>
      <c r="E27" s="21">
        <f ca="1">VLOOKUP(C15,Inputs!$D$20:$G$21,HLOOKUP(D$6,Inputs!$E$17:$J$18,2,FALSE),FALSE)</f>
        <v>86</v>
      </c>
      <c r="F27" s="8"/>
      <c r="G27" s="21">
        <f t="shared" ref="G27:P27" ca="1" si="4">SUM(G21:G26)</f>
        <v>91.213857141942853</v>
      </c>
      <c r="H27" s="21">
        <f t="shared" ca="1" si="4"/>
        <v>34.034450057142855</v>
      </c>
      <c r="I27" s="21">
        <f t="shared" ca="1" si="4"/>
        <v>41.253878857142858</v>
      </c>
      <c r="J27" s="21">
        <f t="shared" ca="1" si="4"/>
        <v>41.253878857142858</v>
      </c>
      <c r="K27" s="21">
        <f t="shared" ca="1" si="4"/>
        <v>51.051675085714287</v>
      </c>
      <c r="L27" s="21">
        <f t="shared" ca="1" si="4"/>
        <v>51.051675085714287</v>
      </c>
      <c r="M27" s="21">
        <f t="shared" ca="1" si="4"/>
        <v>58.78677737142857</v>
      </c>
      <c r="N27" s="21">
        <f t="shared" ca="1" si="4"/>
        <v>58.78677737142857</v>
      </c>
      <c r="O27" s="21">
        <f t="shared" ca="1" si="4"/>
        <v>63.427838742857148</v>
      </c>
      <c r="P27" s="21">
        <f t="shared" ca="1" si="4"/>
        <v>63.427838742857148</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5.6</v>
      </c>
      <c r="F31" s="22"/>
      <c r="G31" s="21">
        <f ca="1">IF($D$4="SFG",HLOOKUP(G$8,Inputs!$E$31:$P$36,6,FALSE),HLOOKUP(G$8,Inputs!$E$31:$P$35,5,FALSE))</f>
        <v>6.6</v>
      </c>
      <c r="H31" s="21">
        <f ca="1">IF($D$4="SFG",HLOOKUP(H$8,Inputs!$E$31:$P$36,6,FALSE),HLOOKUP(H$8,Inputs!$E$31:$P$35,5,FALSE))</f>
        <v>6.6</v>
      </c>
      <c r="I31" s="21">
        <f ca="1">IF($D$4="SFG",HLOOKUP(I$8,Inputs!$E$31:$P$36,6,FALSE),HLOOKUP(I$8,Inputs!$E$31:$P$35,5,FALSE))</f>
        <v>8</v>
      </c>
      <c r="J31" s="21">
        <f ca="1">IF($D$4="SFG",HLOOKUP(J$8,Inputs!$E$31:$P$36,6,FALSE),HLOOKUP(J$8,Inputs!$E$31:$P$35,5,FALSE))</f>
        <v>8</v>
      </c>
      <c r="K31" s="21">
        <f ca="1">IF($D$4="SFG",HLOOKUP(K$8,Inputs!$E$31:$P$36,6,FALSE),HLOOKUP(K$8,Inputs!$E$31:$P$35,5,FALSE))</f>
        <v>9.9</v>
      </c>
      <c r="L31" s="21">
        <f ca="1">IF($D$4="SFG",HLOOKUP(L$8,Inputs!$E$31:$P$36,6,FALSE),HLOOKUP(L$8,Inputs!$E$31:$P$35,5,FALSE))</f>
        <v>9.9</v>
      </c>
      <c r="M31" s="21">
        <f ca="1">IF($D$4="SFG",HLOOKUP(M$8,Inputs!$E$31:$P$36,6,FALSE),HLOOKUP(M$8,Inputs!$E$31:$P$35,5,FALSE))</f>
        <v>11.4</v>
      </c>
      <c r="N31" s="21">
        <f ca="1">IF($D$4="SFG",HLOOKUP(N$8,Inputs!$E$31:$P$36,6,FALSE),HLOOKUP(N$8,Inputs!$E$31:$P$35,5,FALSE))</f>
        <v>11.4</v>
      </c>
      <c r="O31" s="21">
        <f ca="1">IF($D$4="SFG",HLOOKUP(O$8,Inputs!$E$31:$P$36,6,FALSE),HLOOKUP(O$8,Inputs!$E$31:$P$35,5,FALSE))</f>
        <v>12.3</v>
      </c>
      <c r="P31" s="21">
        <f ca="1">IF($D$4="SFG",HLOOKUP(P$8,Inputs!$E$31:$P$36,6,FALSE),HLOOKUP(P$8,Inputs!$E$31:$P$35,5,FALSE))</f>
        <v>12.3</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NOW-Medium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416</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274.14400000000001</v>
      </c>
      <c r="F41" s="8"/>
      <c r="G41" s="21">
        <f t="shared" ref="G41:P41" ca="1" si="5">$E41/$E50*G50</f>
        <v>221.14149114167327</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132.4530534050138</v>
      </c>
      <c r="F42" s="8"/>
      <c r="G42" s="94">
        <f ca="1">VLOOKUP($A$1,'Network costs'!$D:$P,G$9,FALSE)</f>
        <v>150.39039713000679</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66.975999999999999</v>
      </c>
      <c r="F43" s="8"/>
      <c r="G43" s="21">
        <f t="shared" ref="G43:P45" ca="1" si="6">$E43/$E51*G51</f>
        <v>78.936000000000007</v>
      </c>
      <c r="H43" s="21">
        <f t="shared" ca="1" si="6"/>
        <v>78.936000000000007</v>
      </c>
      <c r="I43" s="21">
        <f t="shared" ca="1" si="6"/>
        <v>95.68</v>
      </c>
      <c r="J43" s="21">
        <f t="shared" ca="1" si="6"/>
        <v>95.68</v>
      </c>
      <c r="K43" s="21">
        <f t="shared" ca="1" si="6"/>
        <v>118.40400000000001</v>
      </c>
      <c r="L43" s="21">
        <f t="shared" ca="1" si="6"/>
        <v>118.40400000000001</v>
      </c>
      <c r="M43" s="21">
        <f t="shared" ca="1" si="6"/>
        <v>136.34400000000002</v>
      </c>
      <c r="N43" s="21">
        <f t="shared" ca="1" si="6"/>
        <v>136.34400000000002</v>
      </c>
      <c r="O43" s="21">
        <f t="shared" ca="1" si="6"/>
        <v>147.10800000000003</v>
      </c>
      <c r="P43" s="21">
        <f t="shared" ca="1" si="6"/>
        <v>147.10800000000003</v>
      </c>
      <c r="Q43" s="8"/>
    </row>
    <row r="44" spans="1:17" x14ac:dyDescent="0.3">
      <c r="A44" s="8"/>
      <c r="B44" s="8"/>
      <c r="C44" s="8" t="s">
        <v>277</v>
      </c>
      <c r="D44" s="8"/>
      <c r="E44" s="21">
        <f ca="1">E$38*HLOOKUP(D$6,Inputs!$H$8:$J$11,VLOOKUP(C44,Inputs!$C$9:$D$11,2,FALSE),FALSE)</f>
        <v>74.88</v>
      </c>
      <c r="F44" s="8"/>
      <c r="G44" s="21">
        <f t="shared" ca="1" si="6"/>
        <v>74.954879999999989</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24</v>
      </c>
      <c r="F45" s="8"/>
      <c r="G45" s="21">
        <f t="shared" ca="1" si="6"/>
        <v>24.023999999999997</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15.004</v>
      </c>
      <c r="F46" s="8"/>
      <c r="G46" s="87">
        <f t="shared" ref="G46:P46" ca="1" si="7">SUM(G43:G45,G41)*$E$13</f>
        <v>13.607822255931056</v>
      </c>
      <c r="H46" s="87">
        <f t="shared" ca="1" si="7"/>
        <v>2.6917176</v>
      </c>
      <c r="I46" s="87">
        <f t="shared" ca="1" si="7"/>
        <v>3.2626880000000003</v>
      </c>
      <c r="J46" s="87">
        <f t="shared" ca="1" si="7"/>
        <v>3.2626880000000003</v>
      </c>
      <c r="K46" s="87">
        <f t="shared" ca="1" si="7"/>
        <v>4.0375763999999998</v>
      </c>
      <c r="L46" s="87">
        <f t="shared" ca="1" si="7"/>
        <v>4.0375763999999998</v>
      </c>
      <c r="M46" s="87">
        <f t="shared" ca="1" si="7"/>
        <v>4.6493304000000002</v>
      </c>
      <c r="N46" s="87">
        <f t="shared" ca="1" si="7"/>
        <v>4.6493304000000002</v>
      </c>
      <c r="O46" s="87">
        <f t="shared" ca="1" si="7"/>
        <v>5.0163828000000006</v>
      </c>
      <c r="P46" s="87">
        <f t="shared" ca="1" si="7"/>
        <v>5.0163828000000006</v>
      </c>
      <c r="Q46" s="8"/>
    </row>
    <row r="47" spans="1:17" x14ac:dyDescent="0.3">
      <c r="A47" s="8"/>
      <c r="B47" s="8"/>
      <c r="C47" s="8" t="s">
        <v>216</v>
      </c>
      <c r="D47" s="8"/>
      <c r="E47" s="21">
        <f ca="1">SUM(E41:E46)</f>
        <v>587.45705340501388</v>
      </c>
      <c r="F47" s="8"/>
      <c r="G47" s="21">
        <f t="shared" ref="G47:P47" ca="1" si="8">SUM(G41:G46)</f>
        <v>563.05459052761114</v>
      </c>
      <c r="H47" s="21">
        <f t="shared" ca="1" si="8"/>
        <v>81.627717600000011</v>
      </c>
      <c r="I47" s="21">
        <f t="shared" ca="1" si="8"/>
        <v>98.942688000000004</v>
      </c>
      <c r="J47" s="21">
        <f t="shared" ca="1" si="8"/>
        <v>98.942688000000004</v>
      </c>
      <c r="K47" s="21">
        <f t="shared" ca="1" si="8"/>
        <v>122.44157640000002</v>
      </c>
      <c r="L47" s="21">
        <f t="shared" ca="1" si="8"/>
        <v>122.44157640000002</v>
      </c>
      <c r="M47" s="21">
        <f t="shared" ca="1" si="8"/>
        <v>140.99333040000002</v>
      </c>
      <c r="N47" s="21">
        <f t="shared" ca="1" si="8"/>
        <v>140.99333040000002</v>
      </c>
      <c r="O47" s="21">
        <f t="shared" ca="1" si="8"/>
        <v>152.12438280000003</v>
      </c>
      <c r="P47" s="21">
        <f t="shared" ca="1" si="8"/>
        <v>152.12438280000003</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5.6</v>
      </c>
      <c r="F51" s="22"/>
      <c r="G51" s="21">
        <f t="shared" ca="1" si="9"/>
        <v>6.6</v>
      </c>
      <c r="H51" s="21">
        <f t="shared" ca="1" si="9"/>
        <v>6.6</v>
      </c>
      <c r="I51" s="21">
        <f t="shared" ca="1" si="9"/>
        <v>8</v>
      </c>
      <c r="J51" s="21">
        <f t="shared" ca="1" si="9"/>
        <v>8</v>
      </c>
      <c r="K51" s="21">
        <f t="shared" ca="1" si="9"/>
        <v>9.9</v>
      </c>
      <c r="L51" s="21">
        <f t="shared" ca="1" si="9"/>
        <v>9.9</v>
      </c>
      <c r="M51" s="21">
        <f t="shared" ca="1" si="9"/>
        <v>11.4</v>
      </c>
      <c r="N51" s="21">
        <f t="shared" ca="1" si="9"/>
        <v>11.4</v>
      </c>
      <c r="O51" s="21">
        <f t="shared" ca="1" si="9"/>
        <v>12.3</v>
      </c>
      <c r="P51" s="21">
        <f t="shared" ca="1" si="9"/>
        <v>12.3</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E7-SFE-SEA</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E7</v>
      </c>
      <c r="E3" s="131" t="str">
        <f ca="1">VLOOKUP(D3,Glossary!$A$4:$B$21,2,FALSE)</f>
        <v>Economy 7</v>
      </c>
      <c r="F3" s="132"/>
      <c r="G3" s="133"/>
      <c r="H3" s="8"/>
      <c r="I3" s="8"/>
      <c r="J3" s="8"/>
      <c r="K3" s="8"/>
      <c r="L3" s="8"/>
      <c r="M3" s="8"/>
      <c r="N3" s="8"/>
      <c r="O3" s="8"/>
      <c r="P3" s="8"/>
      <c r="Q3" s="8"/>
    </row>
    <row r="4" spans="1:17" x14ac:dyDescent="0.3">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3">
      <c r="A5" s="8"/>
      <c r="B5" s="8"/>
      <c r="C5" s="16" t="s">
        <v>21</v>
      </c>
      <c r="D5" s="34" t="str">
        <f ca="1">RIGHT(A1,3)</f>
        <v>SEA</v>
      </c>
      <c r="E5" s="131" t="str">
        <f ca="1">VLOOKUP(D5,Glossary!$A$4:$B$21,2,FALSE)</f>
        <v>South East</v>
      </c>
      <c r="F5" s="132"/>
      <c r="G5" s="133"/>
      <c r="H5" s="8"/>
      <c r="I5" s="8"/>
      <c r="J5" s="8"/>
      <c r="K5" s="8"/>
      <c r="L5" s="8"/>
      <c r="M5" s="8"/>
      <c r="N5" s="8"/>
      <c r="O5" s="8"/>
      <c r="P5" s="8"/>
      <c r="Q5" s="8"/>
    </row>
    <row r="6" spans="1:17" x14ac:dyDescent="0.3">
      <c r="A6" s="8"/>
      <c r="B6" s="8"/>
      <c r="C6" s="16" t="s">
        <v>221</v>
      </c>
      <c r="D6" s="134" t="str">
        <f ca="1">$D$3&amp;"-"&amp;$D$4</f>
        <v>E7-SFE</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86</v>
      </c>
      <c r="F10" s="104"/>
      <c r="G10" s="118">
        <f ca="1">IF(OR(G23=0,G24=0,G25=0,G26=0),"",G27)</f>
        <v>91.213857141942853</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603.35325543808824</v>
      </c>
      <c r="F11" s="104"/>
      <c r="G11" s="118">
        <f ca="1">IFERROR(IF(OR(G41=0,G42=0,G43=0,G44=0,G45=0,G46=0),"",G47),"")</f>
        <v>575.69563419181884</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3.4099999999999998E-2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SEA-Nil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86</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27.925457112464944</v>
      </c>
      <c r="F23" s="8"/>
      <c r="G23" s="21">
        <f t="shared" ref="G23:P25" ca="1" si="2">$E23/$E31*G31</f>
        <v>32.912145882547968</v>
      </c>
      <c r="H23" s="21">
        <f t="shared" ca="1" si="2"/>
        <v>32.912145882547968</v>
      </c>
      <c r="I23" s="21">
        <f t="shared" ca="1" si="2"/>
        <v>39.893510160664206</v>
      </c>
      <c r="J23" s="21">
        <f t="shared" ca="1" si="2"/>
        <v>39.893510160664206</v>
      </c>
      <c r="K23" s="21">
        <f t="shared" ca="1" si="2"/>
        <v>49.368218823821955</v>
      </c>
      <c r="L23" s="21">
        <f t="shared" ca="1" si="2"/>
        <v>49.368218823821955</v>
      </c>
      <c r="M23" s="21">
        <f t="shared" ca="1" si="2"/>
        <v>56.848251978946493</v>
      </c>
      <c r="N23" s="21">
        <f t="shared" ca="1" si="2"/>
        <v>56.848251978946493</v>
      </c>
      <c r="O23" s="21">
        <f t="shared" ca="1" si="2"/>
        <v>61.336271872021221</v>
      </c>
      <c r="P23" s="21">
        <f t="shared" ca="1" si="2"/>
        <v>61.336271872021221</v>
      </c>
      <c r="Q23" s="8"/>
    </row>
    <row r="24" spans="1:17" x14ac:dyDescent="0.3">
      <c r="A24" s="8"/>
      <c r="B24" s="8"/>
      <c r="C24" s="8" t="s">
        <v>277</v>
      </c>
      <c r="D24" s="8"/>
      <c r="E24" s="21">
        <f ca="1">(E$27-SUM(E$25:E$26))*HLOOKUP(D$6,Inputs!$E$8:$G$11,VLOOKUP(C24,Inputs!$C$9:$D$11,2,FALSE),FALSE)</f>
        <v>31.238646939367566</v>
      </c>
      <c r="F24" s="8"/>
      <c r="G24" s="21">
        <f t="shared" ca="1" si="2"/>
        <v>31.26988558630693</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24</v>
      </c>
      <c r="F25" s="8"/>
      <c r="G25" s="21">
        <f t="shared" ca="1" si="2"/>
        <v>24.023999999999997</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2.8358959481674875</v>
      </c>
      <c r="F26" s="8"/>
      <c r="G26" s="87">
        <f t="shared" ref="G26:P26" ca="1" si="3">SUM(G21:G25)*$E$13</f>
        <v>3.007825673087952</v>
      </c>
      <c r="H26" s="87">
        <f t="shared" ca="1" si="3"/>
        <v>1.1223041745948856</v>
      </c>
      <c r="I26" s="87">
        <f t="shared" ca="1" si="3"/>
        <v>1.3603686964786494</v>
      </c>
      <c r="J26" s="87">
        <f t="shared" ca="1" si="3"/>
        <v>1.3603686964786494</v>
      </c>
      <c r="K26" s="87">
        <f t="shared" ca="1" si="3"/>
        <v>1.6834562618923286</v>
      </c>
      <c r="L26" s="87">
        <f t="shared" ca="1" si="3"/>
        <v>1.6834562618923286</v>
      </c>
      <c r="M26" s="87">
        <f t="shared" ca="1" si="3"/>
        <v>1.9385253924820753</v>
      </c>
      <c r="N26" s="87">
        <f t="shared" ca="1" si="3"/>
        <v>1.9385253924820753</v>
      </c>
      <c r="O26" s="87">
        <f t="shared" ca="1" si="3"/>
        <v>2.0915668708359236</v>
      </c>
      <c r="P26" s="87">
        <f t="shared" ca="1" si="3"/>
        <v>2.0915668708359236</v>
      </c>
      <c r="Q26" s="8"/>
    </row>
    <row r="27" spans="1:17" x14ac:dyDescent="0.3">
      <c r="A27" s="8"/>
      <c r="B27" s="8"/>
      <c r="C27" s="8" t="s">
        <v>216</v>
      </c>
      <c r="D27" s="8"/>
      <c r="E27" s="21">
        <f ca="1">VLOOKUP(C15,Inputs!$D$20:$G$21,HLOOKUP(D$6,Inputs!$E$17:$J$18,2,FALSE),FALSE)</f>
        <v>86</v>
      </c>
      <c r="F27" s="8"/>
      <c r="G27" s="21">
        <f t="shared" ref="G27:P27" ca="1" si="4">SUM(G21:G26)</f>
        <v>91.213857141942853</v>
      </c>
      <c r="H27" s="21">
        <f t="shared" ca="1" si="4"/>
        <v>34.034450057142855</v>
      </c>
      <c r="I27" s="21">
        <f t="shared" ca="1" si="4"/>
        <v>41.253878857142858</v>
      </c>
      <c r="J27" s="21">
        <f t="shared" ca="1" si="4"/>
        <v>41.253878857142858</v>
      </c>
      <c r="K27" s="21">
        <f t="shared" ca="1" si="4"/>
        <v>51.051675085714287</v>
      </c>
      <c r="L27" s="21">
        <f t="shared" ca="1" si="4"/>
        <v>51.051675085714287</v>
      </c>
      <c r="M27" s="21">
        <f t="shared" ca="1" si="4"/>
        <v>58.78677737142857</v>
      </c>
      <c r="N27" s="21">
        <f t="shared" ca="1" si="4"/>
        <v>58.78677737142857</v>
      </c>
      <c r="O27" s="21">
        <f t="shared" ca="1" si="4"/>
        <v>63.427838742857148</v>
      </c>
      <c r="P27" s="21">
        <f t="shared" ca="1" si="4"/>
        <v>63.427838742857148</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5.6</v>
      </c>
      <c r="F31" s="22"/>
      <c r="G31" s="21">
        <f ca="1">IF($D$4="SFG",HLOOKUP(G$8,Inputs!$E$31:$P$36,6,FALSE),HLOOKUP(G$8,Inputs!$E$31:$P$35,5,FALSE))</f>
        <v>6.6</v>
      </c>
      <c r="H31" s="21">
        <f ca="1">IF($D$4="SFG",HLOOKUP(H$8,Inputs!$E$31:$P$36,6,FALSE),HLOOKUP(H$8,Inputs!$E$31:$P$35,5,FALSE))</f>
        <v>6.6</v>
      </c>
      <c r="I31" s="21">
        <f ca="1">IF($D$4="SFG",HLOOKUP(I$8,Inputs!$E$31:$P$36,6,FALSE),HLOOKUP(I$8,Inputs!$E$31:$P$35,5,FALSE))</f>
        <v>8</v>
      </c>
      <c r="J31" s="21">
        <f ca="1">IF($D$4="SFG",HLOOKUP(J$8,Inputs!$E$31:$P$36,6,FALSE),HLOOKUP(J$8,Inputs!$E$31:$P$35,5,FALSE))</f>
        <v>8</v>
      </c>
      <c r="K31" s="21">
        <f ca="1">IF($D$4="SFG",HLOOKUP(K$8,Inputs!$E$31:$P$36,6,FALSE),HLOOKUP(K$8,Inputs!$E$31:$P$35,5,FALSE))</f>
        <v>9.9</v>
      </c>
      <c r="L31" s="21">
        <f ca="1">IF($D$4="SFG",HLOOKUP(L$8,Inputs!$E$31:$P$36,6,FALSE),HLOOKUP(L$8,Inputs!$E$31:$P$35,5,FALSE))</f>
        <v>9.9</v>
      </c>
      <c r="M31" s="21">
        <f ca="1">IF($D$4="SFG",HLOOKUP(M$8,Inputs!$E$31:$P$36,6,FALSE),HLOOKUP(M$8,Inputs!$E$31:$P$35,5,FALSE))</f>
        <v>11.4</v>
      </c>
      <c r="N31" s="21">
        <f ca="1">IF($D$4="SFG",HLOOKUP(N$8,Inputs!$E$31:$P$36,6,FALSE),HLOOKUP(N$8,Inputs!$E$31:$P$35,5,FALSE))</f>
        <v>11.4</v>
      </c>
      <c r="O31" s="21">
        <f ca="1">IF($D$4="SFG",HLOOKUP(O$8,Inputs!$E$31:$P$36,6,FALSE),HLOOKUP(O$8,Inputs!$E$31:$P$35,5,FALSE))</f>
        <v>12.3</v>
      </c>
      <c r="P31" s="21">
        <f ca="1">IF($D$4="SFG",HLOOKUP(P$8,Inputs!$E$31:$P$36,6,FALSE),HLOOKUP(P$8,Inputs!$E$31:$P$35,5,FALSE))</f>
        <v>12.3</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SEA-Medium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416</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274.14400000000001</v>
      </c>
      <c r="F41" s="8"/>
      <c r="G41" s="21">
        <f t="shared" ref="G41:P41" ca="1" si="5">$E41/$E50*G50</f>
        <v>221.14149114167327</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148.34925543808816</v>
      </c>
      <c r="F42" s="8"/>
      <c r="G42" s="94">
        <f ca="1">VLOOKUP($A$1,'Network costs'!$D:$P,G$9,FALSE)</f>
        <v>163.03144079421449</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66.975999999999999</v>
      </c>
      <c r="F43" s="8"/>
      <c r="G43" s="21">
        <f t="shared" ref="G43:P45" ca="1" si="6">$E43/$E51*G51</f>
        <v>78.936000000000007</v>
      </c>
      <c r="H43" s="21">
        <f t="shared" ca="1" si="6"/>
        <v>78.936000000000007</v>
      </c>
      <c r="I43" s="21">
        <f t="shared" ca="1" si="6"/>
        <v>95.68</v>
      </c>
      <c r="J43" s="21">
        <f t="shared" ca="1" si="6"/>
        <v>95.68</v>
      </c>
      <c r="K43" s="21">
        <f t="shared" ca="1" si="6"/>
        <v>118.40400000000001</v>
      </c>
      <c r="L43" s="21">
        <f t="shared" ca="1" si="6"/>
        <v>118.40400000000001</v>
      </c>
      <c r="M43" s="21">
        <f t="shared" ca="1" si="6"/>
        <v>136.34400000000002</v>
      </c>
      <c r="N43" s="21">
        <f t="shared" ca="1" si="6"/>
        <v>136.34400000000002</v>
      </c>
      <c r="O43" s="21">
        <f t="shared" ca="1" si="6"/>
        <v>147.10800000000003</v>
      </c>
      <c r="P43" s="21">
        <f t="shared" ca="1" si="6"/>
        <v>147.10800000000003</v>
      </c>
      <c r="Q43" s="8"/>
    </row>
    <row r="44" spans="1:17" x14ac:dyDescent="0.3">
      <c r="A44" s="8"/>
      <c r="B44" s="8"/>
      <c r="C44" s="8" t="s">
        <v>277</v>
      </c>
      <c r="D44" s="8"/>
      <c r="E44" s="21">
        <f ca="1">E$38*HLOOKUP(D$6,Inputs!$H$8:$J$11,VLOOKUP(C44,Inputs!$C$9:$D$11,2,FALSE),FALSE)</f>
        <v>74.88</v>
      </c>
      <c r="F44" s="8"/>
      <c r="G44" s="21">
        <f t="shared" ca="1" si="6"/>
        <v>74.954879999999989</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24</v>
      </c>
      <c r="F45" s="8"/>
      <c r="G45" s="21">
        <f t="shared" ca="1" si="6"/>
        <v>24.023999999999997</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15.004</v>
      </c>
      <c r="F46" s="8"/>
      <c r="G46" s="87">
        <f t="shared" ref="G46:P46" ca="1" si="7">SUM(G43:G45,G41)*$E$13</f>
        <v>13.607822255931056</v>
      </c>
      <c r="H46" s="87">
        <f t="shared" ca="1" si="7"/>
        <v>2.6917176</v>
      </c>
      <c r="I46" s="87">
        <f t="shared" ca="1" si="7"/>
        <v>3.2626880000000003</v>
      </c>
      <c r="J46" s="87">
        <f t="shared" ca="1" si="7"/>
        <v>3.2626880000000003</v>
      </c>
      <c r="K46" s="87">
        <f t="shared" ca="1" si="7"/>
        <v>4.0375763999999998</v>
      </c>
      <c r="L46" s="87">
        <f t="shared" ca="1" si="7"/>
        <v>4.0375763999999998</v>
      </c>
      <c r="M46" s="87">
        <f t="shared" ca="1" si="7"/>
        <v>4.6493304000000002</v>
      </c>
      <c r="N46" s="87">
        <f t="shared" ca="1" si="7"/>
        <v>4.6493304000000002</v>
      </c>
      <c r="O46" s="87">
        <f t="shared" ca="1" si="7"/>
        <v>5.0163828000000006</v>
      </c>
      <c r="P46" s="87">
        <f t="shared" ca="1" si="7"/>
        <v>5.0163828000000006</v>
      </c>
      <c r="Q46" s="8"/>
    </row>
    <row r="47" spans="1:17" x14ac:dyDescent="0.3">
      <c r="A47" s="8"/>
      <c r="B47" s="8"/>
      <c r="C47" s="8" t="s">
        <v>216</v>
      </c>
      <c r="D47" s="8"/>
      <c r="E47" s="21">
        <f ca="1">SUM(E41:E46)</f>
        <v>603.35325543808824</v>
      </c>
      <c r="F47" s="8"/>
      <c r="G47" s="21">
        <f t="shared" ref="G47:P47" ca="1" si="8">SUM(G41:G46)</f>
        <v>575.69563419181884</v>
      </c>
      <c r="H47" s="21">
        <f t="shared" ca="1" si="8"/>
        <v>81.627717600000011</v>
      </c>
      <c r="I47" s="21">
        <f t="shared" ca="1" si="8"/>
        <v>98.942688000000004</v>
      </c>
      <c r="J47" s="21">
        <f t="shared" ca="1" si="8"/>
        <v>98.942688000000004</v>
      </c>
      <c r="K47" s="21">
        <f t="shared" ca="1" si="8"/>
        <v>122.44157640000002</v>
      </c>
      <c r="L47" s="21">
        <f t="shared" ca="1" si="8"/>
        <v>122.44157640000002</v>
      </c>
      <c r="M47" s="21">
        <f t="shared" ca="1" si="8"/>
        <v>140.99333040000002</v>
      </c>
      <c r="N47" s="21">
        <f t="shared" ca="1" si="8"/>
        <v>140.99333040000002</v>
      </c>
      <c r="O47" s="21">
        <f t="shared" ca="1" si="8"/>
        <v>152.12438280000003</v>
      </c>
      <c r="P47" s="21">
        <f t="shared" ca="1" si="8"/>
        <v>152.12438280000003</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5.6</v>
      </c>
      <c r="F51" s="22"/>
      <c r="G51" s="21">
        <f t="shared" ca="1" si="9"/>
        <v>6.6</v>
      </c>
      <c r="H51" s="21">
        <f t="shared" ca="1" si="9"/>
        <v>6.6</v>
      </c>
      <c r="I51" s="21">
        <f t="shared" ca="1" si="9"/>
        <v>8</v>
      </c>
      <c r="J51" s="21">
        <f t="shared" ca="1" si="9"/>
        <v>8</v>
      </c>
      <c r="K51" s="21">
        <f t="shared" ca="1" si="9"/>
        <v>9.9</v>
      </c>
      <c r="L51" s="21">
        <f t="shared" ca="1" si="9"/>
        <v>9.9</v>
      </c>
      <c r="M51" s="21">
        <f t="shared" ca="1" si="9"/>
        <v>11.4</v>
      </c>
      <c r="N51" s="21">
        <f t="shared" ca="1" si="9"/>
        <v>11.4</v>
      </c>
      <c r="O51" s="21">
        <f t="shared" ca="1" si="9"/>
        <v>12.3</v>
      </c>
      <c r="P51" s="21">
        <f t="shared" ca="1" si="9"/>
        <v>12.3</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E7-SFE-SSC</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E7</v>
      </c>
      <c r="E3" s="131" t="str">
        <f ca="1">VLOOKUP(D3,Glossary!$A$4:$B$21,2,FALSE)</f>
        <v>Economy 7</v>
      </c>
      <c r="F3" s="132"/>
      <c r="G3" s="133"/>
      <c r="H3" s="8"/>
      <c r="I3" s="8"/>
      <c r="J3" s="8"/>
      <c r="K3" s="8"/>
      <c r="L3" s="8"/>
      <c r="M3" s="8"/>
      <c r="N3" s="8"/>
      <c r="O3" s="8"/>
      <c r="P3" s="8"/>
      <c r="Q3" s="8"/>
    </row>
    <row r="4" spans="1:17" x14ac:dyDescent="0.3">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3">
      <c r="A5" s="8"/>
      <c r="B5" s="8"/>
      <c r="C5" s="16" t="s">
        <v>21</v>
      </c>
      <c r="D5" s="34" t="str">
        <f ca="1">RIGHT(A1,3)</f>
        <v>SSC</v>
      </c>
      <c r="E5" s="131" t="str">
        <f ca="1">VLOOKUP(D5,Glossary!$A$4:$B$21,2,FALSE)</f>
        <v>South Scotland</v>
      </c>
      <c r="F5" s="132"/>
      <c r="G5" s="133"/>
      <c r="H5" s="8"/>
      <c r="I5" s="8"/>
      <c r="J5" s="8"/>
      <c r="K5" s="8"/>
      <c r="L5" s="8"/>
      <c r="M5" s="8"/>
      <c r="N5" s="8"/>
      <c r="O5" s="8"/>
      <c r="P5" s="8"/>
      <c r="Q5" s="8"/>
    </row>
    <row r="6" spans="1:17" x14ac:dyDescent="0.3">
      <c r="A6" s="8"/>
      <c r="B6" s="8"/>
      <c r="C6" s="16" t="s">
        <v>221</v>
      </c>
      <c r="D6" s="134" t="str">
        <f ca="1">$D$3&amp;"-"&amp;$D$4</f>
        <v>E7-SFE</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86</v>
      </c>
      <c r="F10" s="104"/>
      <c r="G10" s="118">
        <f ca="1">IF(OR(G23=0,G24=0,G25=0,G26=0),"",G27)</f>
        <v>91.213857141942853</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603.04970337131704</v>
      </c>
      <c r="F11" s="104"/>
      <c r="G11" s="118">
        <f ca="1">IFERROR(IF(OR(G41=0,G42=0,G43=0,G44=0,G45=0,G46=0),"",G47),"")</f>
        <v>577.00450825490122</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3.4099999999999998E-2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SSC-Nil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86</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27.925457112464944</v>
      </c>
      <c r="F23" s="8"/>
      <c r="G23" s="21">
        <f t="shared" ref="G23:P25" ca="1" si="2">$E23/$E31*G31</f>
        <v>32.912145882547968</v>
      </c>
      <c r="H23" s="21">
        <f t="shared" ca="1" si="2"/>
        <v>32.912145882547968</v>
      </c>
      <c r="I23" s="21">
        <f t="shared" ca="1" si="2"/>
        <v>39.893510160664206</v>
      </c>
      <c r="J23" s="21">
        <f t="shared" ca="1" si="2"/>
        <v>39.893510160664206</v>
      </c>
      <c r="K23" s="21">
        <f t="shared" ca="1" si="2"/>
        <v>49.368218823821955</v>
      </c>
      <c r="L23" s="21">
        <f t="shared" ca="1" si="2"/>
        <v>49.368218823821955</v>
      </c>
      <c r="M23" s="21">
        <f t="shared" ca="1" si="2"/>
        <v>56.848251978946493</v>
      </c>
      <c r="N23" s="21">
        <f t="shared" ca="1" si="2"/>
        <v>56.848251978946493</v>
      </c>
      <c r="O23" s="21">
        <f t="shared" ca="1" si="2"/>
        <v>61.336271872021221</v>
      </c>
      <c r="P23" s="21">
        <f t="shared" ca="1" si="2"/>
        <v>61.336271872021221</v>
      </c>
      <c r="Q23" s="8"/>
    </row>
    <row r="24" spans="1:17" x14ac:dyDescent="0.3">
      <c r="A24" s="8"/>
      <c r="B24" s="8"/>
      <c r="C24" s="8" t="s">
        <v>277</v>
      </c>
      <c r="D24" s="8"/>
      <c r="E24" s="21">
        <f ca="1">(E$27-SUM(E$25:E$26))*HLOOKUP(D$6,Inputs!$E$8:$G$11,VLOOKUP(C24,Inputs!$C$9:$D$11,2,FALSE),FALSE)</f>
        <v>31.238646939367566</v>
      </c>
      <c r="F24" s="8"/>
      <c r="G24" s="21">
        <f t="shared" ca="1" si="2"/>
        <v>31.26988558630693</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24</v>
      </c>
      <c r="F25" s="8"/>
      <c r="G25" s="21">
        <f t="shared" ca="1" si="2"/>
        <v>24.023999999999997</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2.8358959481674875</v>
      </c>
      <c r="F26" s="8"/>
      <c r="G26" s="87">
        <f t="shared" ref="G26:P26" ca="1" si="3">SUM(G21:G25)*$E$13</f>
        <v>3.007825673087952</v>
      </c>
      <c r="H26" s="87">
        <f t="shared" ca="1" si="3"/>
        <v>1.1223041745948856</v>
      </c>
      <c r="I26" s="87">
        <f t="shared" ca="1" si="3"/>
        <v>1.3603686964786494</v>
      </c>
      <c r="J26" s="87">
        <f t="shared" ca="1" si="3"/>
        <v>1.3603686964786494</v>
      </c>
      <c r="K26" s="87">
        <f t="shared" ca="1" si="3"/>
        <v>1.6834562618923286</v>
      </c>
      <c r="L26" s="87">
        <f t="shared" ca="1" si="3"/>
        <v>1.6834562618923286</v>
      </c>
      <c r="M26" s="87">
        <f t="shared" ca="1" si="3"/>
        <v>1.9385253924820753</v>
      </c>
      <c r="N26" s="87">
        <f t="shared" ca="1" si="3"/>
        <v>1.9385253924820753</v>
      </c>
      <c r="O26" s="87">
        <f t="shared" ca="1" si="3"/>
        <v>2.0915668708359236</v>
      </c>
      <c r="P26" s="87">
        <f t="shared" ca="1" si="3"/>
        <v>2.0915668708359236</v>
      </c>
      <c r="Q26" s="8"/>
    </row>
    <row r="27" spans="1:17" x14ac:dyDescent="0.3">
      <c r="A27" s="8"/>
      <c r="B27" s="8"/>
      <c r="C27" s="8" t="s">
        <v>216</v>
      </c>
      <c r="D27" s="8"/>
      <c r="E27" s="21">
        <f ca="1">VLOOKUP(C15,Inputs!$D$20:$G$21,HLOOKUP(D$6,Inputs!$E$17:$J$18,2,FALSE),FALSE)</f>
        <v>86</v>
      </c>
      <c r="F27" s="8"/>
      <c r="G27" s="21">
        <f t="shared" ref="G27:P27" ca="1" si="4">SUM(G21:G26)</f>
        <v>91.213857141942853</v>
      </c>
      <c r="H27" s="21">
        <f t="shared" ca="1" si="4"/>
        <v>34.034450057142855</v>
      </c>
      <c r="I27" s="21">
        <f t="shared" ca="1" si="4"/>
        <v>41.253878857142858</v>
      </c>
      <c r="J27" s="21">
        <f t="shared" ca="1" si="4"/>
        <v>41.253878857142858</v>
      </c>
      <c r="K27" s="21">
        <f t="shared" ca="1" si="4"/>
        <v>51.051675085714287</v>
      </c>
      <c r="L27" s="21">
        <f t="shared" ca="1" si="4"/>
        <v>51.051675085714287</v>
      </c>
      <c r="M27" s="21">
        <f t="shared" ca="1" si="4"/>
        <v>58.78677737142857</v>
      </c>
      <c r="N27" s="21">
        <f t="shared" ca="1" si="4"/>
        <v>58.78677737142857</v>
      </c>
      <c r="O27" s="21">
        <f t="shared" ca="1" si="4"/>
        <v>63.427838742857148</v>
      </c>
      <c r="P27" s="21">
        <f t="shared" ca="1" si="4"/>
        <v>63.427838742857148</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5.6</v>
      </c>
      <c r="F31" s="22"/>
      <c r="G31" s="21">
        <f ca="1">IF($D$4="SFG",HLOOKUP(G$8,Inputs!$E$31:$P$36,6,FALSE),HLOOKUP(G$8,Inputs!$E$31:$P$35,5,FALSE))</f>
        <v>6.6</v>
      </c>
      <c r="H31" s="21">
        <f ca="1">IF($D$4="SFG",HLOOKUP(H$8,Inputs!$E$31:$P$36,6,FALSE),HLOOKUP(H$8,Inputs!$E$31:$P$35,5,FALSE))</f>
        <v>6.6</v>
      </c>
      <c r="I31" s="21">
        <f ca="1">IF($D$4="SFG",HLOOKUP(I$8,Inputs!$E$31:$P$36,6,FALSE),HLOOKUP(I$8,Inputs!$E$31:$P$35,5,FALSE))</f>
        <v>8</v>
      </c>
      <c r="J31" s="21">
        <f ca="1">IF($D$4="SFG",HLOOKUP(J$8,Inputs!$E$31:$P$36,6,FALSE),HLOOKUP(J$8,Inputs!$E$31:$P$35,5,FALSE))</f>
        <v>8</v>
      </c>
      <c r="K31" s="21">
        <f ca="1">IF($D$4="SFG",HLOOKUP(K$8,Inputs!$E$31:$P$36,6,FALSE),HLOOKUP(K$8,Inputs!$E$31:$P$35,5,FALSE))</f>
        <v>9.9</v>
      </c>
      <c r="L31" s="21">
        <f ca="1">IF($D$4="SFG",HLOOKUP(L$8,Inputs!$E$31:$P$36,6,FALSE),HLOOKUP(L$8,Inputs!$E$31:$P$35,5,FALSE))</f>
        <v>9.9</v>
      </c>
      <c r="M31" s="21">
        <f ca="1">IF($D$4="SFG",HLOOKUP(M$8,Inputs!$E$31:$P$36,6,FALSE),HLOOKUP(M$8,Inputs!$E$31:$P$35,5,FALSE))</f>
        <v>11.4</v>
      </c>
      <c r="N31" s="21">
        <f ca="1">IF($D$4="SFG",HLOOKUP(N$8,Inputs!$E$31:$P$36,6,FALSE),HLOOKUP(N$8,Inputs!$E$31:$P$35,5,FALSE))</f>
        <v>11.4</v>
      </c>
      <c r="O31" s="21">
        <f ca="1">IF($D$4="SFG",HLOOKUP(O$8,Inputs!$E$31:$P$36,6,FALSE),HLOOKUP(O$8,Inputs!$E$31:$P$35,5,FALSE))</f>
        <v>12.3</v>
      </c>
      <c r="P31" s="21">
        <f ca="1">IF($D$4="SFG",HLOOKUP(P$8,Inputs!$E$31:$P$36,6,FALSE),HLOOKUP(P$8,Inputs!$E$31:$P$35,5,FALSE))</f>
        <v>12.3</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SSC-Medium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416</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274.14400000000001</v>
      </c>
      <c r="F41" s="8"/>
      <c r="G41" s="21">
        <f t="shared" ref="G41:P41" ca="1" si="5">$E41/$E50*G50</f>
        <v>221.14149114167327</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148.04570337131702</v>
      </c>
      <c r="F42" s="8"/>
      <c r="G42" s="94">
        <f ca="1">VLOOKUP($A$1,'Network costs'!$D:$P,G$9,FALSE)</f>
        <v>164.34031485729687</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66.975999999999999</v>
      </c>
      <c r="F43" s="8"/>
      <c r="G43" s="21">
        <f t="shared" ref="G43:P45" ca="1" si="6">$E43/$E51*G51</f>
        <v>78.936000000000007</v>
      </c>
      <c r="H43" s="21">
        <f t="shared" ca="1" si="6"/>
        <v>78.936000000000007</v>
      </c>
      <c r="I43" s="21">
        <f t="shared" ca="1" si="6"/>
        <v>95.68</v>
      </c>
      <c r="J43" s="21">
        <f t="shared" ca="1" si="6"/>
        <v>95.68</v>
      </c>
      <c r="K43" s="21">
        <f t="shared" ca="1" si="6"/>
        <v>118.40400000000001</v>
      </c>
      <c r="L43" s="21">
        <f t="shared" ca="1" si="6"/>
        <v>118.40400000000001</v>
      </c>
      <c r="M43" s="21">
        <f t="shared" ca="1" si="6"/>
        <v>136.34400000000002</v>
      </c>
      <c r="N43" s="21">
        <f t="shared" ca="1" si="6"/>
        <v>136.34400000000002</v>
      </c>
      <c r="O43" s="21">
        <f t="shared" ca="1" si="6"/>
        <v>147.10800000000003</v>
      </c>
      <c r="P43" s="21">
        <f t="shared" ca="1" si="6"/>
        <v>147.10800000000003</v>
      </c>
      <c r="Q43" s="8"/>
    </row>
    <row r="44" spans="1:17" x14ac:dyDescent="0.3">
      <c r="A44" s="8"/>
      <c r="B44" s="8"/>
      <c r="C44" s="8" t="s">
        <v>277</v>
      </c>
      <c r="D44" s="8"/>
      <c r="E44" s="21">
        <f ca="1">E$38*HLOOKUP(D$6,Inputs!$H$8:$J$11,VLOOKUP(C44,Inputs!$C$9:$D$11,2,FALSE),FALSE)</f>
        <v>74.88</v>
      </c>
      <c r="F44" s="8"/>
      <c r="G44" s="21">
        <f t="shared" ca="1" si="6"/>
        <v>74.954879999999989</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24</v>
      </c>
      <c r="F45" s="8"/>
      <c r="G45" s="21">
        <f t="shared" ca="1" si="6"/>
        <v>24.023999999999997</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15.004</v>
      </c>
      <c r="F46" s="8"/>
      <c r="G46" s="87">
        <f t="shared" ref="G46:P46" ca="1" si="7">SUM(G43:G45,G41)*$E$13</f>
        <v>13.607822255931056</v>
      </c>
      <c r="H46" s="87">
        <f t="shared" ca="1" si="7"/>
        <v>2.6917176</v>
      </c>
      <c r="I46" s="87">
        <f t="shared" ca="1" si="7"/>
        <v>3.2626880000000003</v>
      </c>
      <c r="J46" s="87">
        <f t="shared" ca="1" si="7"/>
        <v>3.2626880000000003</v>
      </c>
      <c r="K46" s="87">
        <f t="shared" ca="1" si="7"/>
        <v>4.0375763999999998</v>
      </c>
      <c r="L46" s="87">
        <f t="shared" ca="1" si="7"/>
        <v>4.0375763999999998</v>
      </c>
      <c r="M46" s="87">
        <f t="shared" ca="1" si="7"/>
        <v>4.6493304000000002</v>
      </c>
      <c r="N46" s="87">
        <f t="shared" ca="1" si="7"/>
        <v>4.6493304000000002</v>
      </c>
      <c r="O46" s="87">
        <f t="shared" ca="1" si="7"/>
        <v>5.0163828000000006</v>
      </c>
      <c r="P46" s="87">
        <f t="shared" ca="1" si="7"/>
        <v>5.0163828000000006</v>
      </c>
      <c r="Q46" s="8"/>
    </row>
    <row r="47" spans="1:17" x14ac:dyDescent="0.3">
      <c r="A47" s="8"/>
      <c r="B47" s="8"/>
      <c r="C47" s="8" t="s">
        <v>216</v>
      </c>
      <c r="D47" s="8"/>
      <c r="E47" s="21">
        <f ca="1">SUM(E41:E46)</f>
        <v>603.04970337131704</v>
      </c>
      <c r="F47" s="8"/>
      <c r="G47" s="21">
        <f t="shared" ref="G47:P47" ca="1" si="8">SUM(G41:G46)</f>
        <v>577.00450825490122</v>
      </c>
      <c r="H47" s="21">
        <f t="shared" ca="1" si="8"/>
        <v>81.627717600000011</v>
      </c>
      <c r="I47" s="21">
        <f t="shared" ca="1" si="8"/>
        <v>98.942688000000004</v>
      </c>
      <c r="J47" s="21">
        <f t="shared" ca="1" si="8"/>
        <v>98.942688000000004</v>
      </c>
      <c r="K47" s="21">
        <f t="shared" ca="1" si="8"/>
        <v>122.44157640000002</v>
      </c>
      <c r="L47" s="21">
        <f t="shared" ca="1" si="8"/>
        <v>122.44157640000002</v>
      </c>
      <c r="M47" s="21">
        <f t="shared" ca="1" si="8"/>
        <v>140.99333040000002</v>
      </c>
      <c r="N47" s="21">
        <f t="shared" ca="1" si="8"/>
        <v>140.99333040000002</v>
      </c>
      <c r="O47" s="21">
        <f t="shared" ca="1" si="8"/>
        <v>152.12438280000003</v>
      </c>
      <c r="P47" s="21">
        <f t="shared" ca="1" si="8"/>
        <v>152.12438280000003</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5.6</v>
      </c>
      <c r="F51" s="22"/>
      <c r="G51" s="21">
        <f t="shared" ca="1" si="9"/>
        <v>6.6</v>
      </c>
      <c r="H51" s="21">
        <f t="shared" ca="1" si="9"/>
        <v>6.6</v>
      </c>
      <c r="I51" s="21">
        <f t="shared" ca="1" si="9"/>
        <v>8</v>
      </c>
      <c r="J51" s="21">
        <f t="shared" ca="1" si="9"/>
        <v>8</v>
      </c>
      <c r="K51" s="21">
        <f t="shared" ca="1" si="9"/>
        <v>9.9</v>
      </c>
      <c r="L51" s="21">
        <f t="shared" ca="1" si="9"/>
        <v>9.9</v>
      </c>
      <c r="M51" s="21">
        <f t="shared" ca="1" si="9"/>
        <v>11.4</v>
      </c>
      <c r="N51" s="21">
        <f t="shared" ca="1" si="9"/>
        <v>11.4</v>
      </c>
      <c r="O51" s="21">
        <f t="shared" ca="1" si="9"/>
        <v>12.3</v>
      </c>
      <c r="P51" s="21">
        <f t="shared" ca="1" si="9"/>
        <v>12.3</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E7-SFE-SWA</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E7</v>
      </c>
      <c r="E3" s="131" t="str">
        <f ca="1">VLOOKUP(D3,Glossary!$A$4:$B$21,2,FALSE)</f>
        <v>Economy 7</v>
      </c>
      <c r="F3" s="132"/>
      <c r="G3" s="133"/>
      <c r="H3" s="8"/>
      <c r="I3" s="8"/>
      <c r="J3" s="8"/>
      <c r="K3" s="8"/>
      <c r="L3" s="8"/>
      <c r="M3" s="8"/>
      <c r="N3" s="8"/>
      <c r="O3" s="8"/>
      <c r="P3" s="8"/>
      <c r="Q3" s="8"/>
    </row>
    <row r="4" spans="1:17" x14ac:dyDescent="0.3">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3">
      <c r="A5" s="8"/>
      <c r="B5" s="8"/>
      <c r="C5" s="16" t="s">
        <v>21</v>
      </c>
      <c r="D5" s="34" t="str">
        <f ca="1">RIGHT(A1,3)</f>
        <v>SWA</v>
      </c>
      <c r="E5" s="131" t="str">
        <f ca="1">VLOOKUP(D5,Glossary!$A$4:$B$21,2,FALSE)</f>
        <v>South Wales</v>
      </c>
      <c r="F5" s="132"/>
      <c r="G5" s="133"/>
      <c r="H5" s="8"/>
      <c r="I5" s="8"/>
      <c r="J5" s="8"/>
      <c r="K5" s="8"/>
      <c r="L5" s="8"/>
      <c r="M5" s="8"/>
      <c r="N5" s="8"/>
      <c r="O5" s="8"/>
      <c r="P5" s="8"/>
      <c r="Q5" s="8"/>
    </row>
    <row r="6" spans="1:17" x14ac:dyDescent="0.3">
      <c r="A6" s="8"/>
      <c r="B6" s="8"/>
      <c r="C6" s="16" t="s">
        <v>221</v>
      </c>
      <c r="D6" s="134" t="str">
        <f ca="1">$D$3&amp;"-"&amp;$D$4</f>
        <v>E7-SFE</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86</v>
      </c>
      <c r="F10" s="104"/>
      <c r="G10" s="118">
        <f ca="1">IF(OR(G23=0,G24=0,G25=0,G26=0),"",G27)</f>
        <v>91.213857141942853</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601.97678238519404</v>
      </c>
      <c r="F11" s="104"/>
      <c r="G11" s="118">
        <f ca="1">IFERROR(IF(OR(G41=0,G42=0,G43=0,G44=0,G45=0,G46=0),"",G47),"")</f>
        <v>584.37809563181179</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3.4099999999999998E-2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SWA-Nil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86</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27.925457112464944</v>
      </c>
      <c r="F23" s="8"/>
      <c r="G23" s="21">
        <f t="shared" ref="G23:P25" ca="1" si="2">$E23/$E31*G31</f>
        <v>32.912145882547968</v>
      </c>
      <c r="H23" s="21">
        <f t="shared" ca="1" si="2"/>
        <v>32.912145882547968</v>
      </c>
      <c r="I23" s="21">
        <f t="shared" ca="1" si="2"/>
        <v>39.893510160664206</v>
      </c>
      <c r="J23" s="21">
        <f t="shared" ca="1" si="2"/>
        <v>39.893510160664206</v>
      </c>
      <c r="K23" s="21">
        <f t="shared" ca="1" si="2"/>
        <v>49.368218823821955</v>
      </c>
      <c r="L23" s="21">
        <f t="shared" ca="1" si="2"/>
        <v>49.368218823821955</v>
      </c>
      <c r="M23" s="21">
        <f t="shared" ca="1" si="2"/>
        <v>56.848251978946493</v>
      </c>
      <c r="N23" s="21">
        <f t="shared" ca="1" si="2"/>
        <v>56.848251978946493</v>
      </c>
      <c r="O23" s="21">
        <f t="shared" ca="1" si="2"/>
        <v>61.336271872021221</v>
      </c>
      <c r="P23" s="21">
        <f t="shared" ca="1" si="2"/>
        <v>61.336271872021221</v>
      </c>
      <c r="Q23" s="8"/>
    </row>
    <row r="24" spans="1:17" x14ac:dyDescent="0.3">
      <c r="A24" s="8"/>
      <c r="B24" s="8"/>
      <c r="C24" s="8" t="s">
        <v>277</v>
      </c>
      <c r="D24" s="8"/>
      <c r="E24" s="21">
        <f ca="1">(E$27-SUM(E$25:E$26))*HLOOKUP(D$6,Inputs!$E$8:$G$11,VLOOKUP(C24,Inputs!$C$9:$D$11,2,FALSE),FALSE)</f>
        <v>31.238646939367566</v>
      </c>
      <c r="F24" s="8"/>
      <c r="G24" s="21">
        <f t="shared" ca="1" si="2"/>
        <v>31.26988558630693</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24</v>
      </c>
      <c r="F25" s="8"/>
      <c r="G25" s="21">
        <f t="shared" ca="1" si="2"/>
        <v>24.023999999999997</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2.8358959481674875</v>
      </c>
      <c r="F26" s="8"/>
      <c r="G26" s="87">
        <f t="shared" ref="G26:P26" ca="1" si="3">SUM(G21:G25)*$E$13</f>
        <v>3.007825673087952</v>
      </c>
      <c r="H26" s="87">
        <f t="shared" ca="1" si="3"/>
        <v>1.1223041745948856</v>
      </c>
      <c r="I26" s="87">
        <f t="shared" ca="1" si="3"/>
        <v>1.3603686964786494</v>
      </c>
      <c r="J26" s="87">
        <f t="shared" ca="1" si="3"/>
        <v>1.3603686964786494</v>
      </c>
      <c r="K26" s="87">
        <f t="shared" ca="1" si="3"/>
        <v>1.6834562618923286</v>
      </c>
      <c r="L26" s="87">
        <f t="shared" ca="1" si="3"/>
        <v>1.6834562618923286</v>
      </c>
      <c r="M26" s="87">
        <f t="shared" ca="1" si="3"/>
        <v>1.9385253924820753</v>
      </c>
      <c r="N26" s="87">
        <f t="shared" ca="1" si="3"/>
        <v>1.9385253924820753</v>
      </c>
      <c r="O26" s="87">
        <f t="shared" ca="1" si="3"/>
        <v>2.0915668708359236</v>
      </c>
      <c r="P26" s="87">
        <f t="shared" ca="1" si="3"/>
        <v>2.0915668708359236</v>
      </c>
      <c r="Q26" s="8"/>
    </row>
    <row r="27" spans="1:17" x14ac:dyDescent="0.3">
      <c r="A27" s="8"/>
      <c r="B27" s="8"/>
      <c r="C27" s="8" t="s">
        <v>216</v>
      </c>
      <c r="D27" s="8"/>
      <c r="E27" s="21">
        <f ca="1">VLOOKUP(C15,Inputs!$D$20:$G$21,HLOOKUP(D$6,Inputs!$E$17:$J$18,2,FALSE),FALSE)</f>
        <v>86</v>
      </c>
      <c r="F27" s="8"/>
      <c r="G27" s="21">
        <f t="shared" ref="G27:P27" ca="1" si="4">SUM(G21:G26)</f>
        <v>91.213857141942853</v>
      </c>
      <c r="H27" s="21">
        <f t="shared" ca="1" si="4"/>
        <v>34.034450057142855</v>
      </c>
      <c r="I27" s="21">
        <f t="shared" ca="1" si="4"/>
        <v>41.253878857142858</v>
      </c>
      <c r="J27" s="21">
        <f t="shared" ca="1" si="4"/>
        <v>41.253878857142858</v>
      </c>
      <c r="K27" s="21">
        <f t="shared" ca="1" si="4"/>
        <v>51.051675085714287</v>
      </c>
      <c r="L27" s="21">
        <f t="shared" ca="1" si="4"/>
        <v>51.051675085714287</v>
      </c>
      <c r="M27" s="21">
        <f t="shared" ca="1" si="4"/>
        <v>58.78677737142857</v>
      </c>
      <c r="N27" s="21">
        <f t="shared" ca="1" si="4"/>
        <v>58.78677737142857</v>
      </c>
      <c r="O27" s="21">
        <f t="shared" ca="1" si="4"/>
        <v>63.427838742857148</v>
      </c>
      <c r="P27" s="21">
        <f t="shared" ca="1" si="4"/>
        <v>63.427838742857148</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5.6</v>
      </c>
      <c r="F31" s="22"/>
      <c r="G31" s="21">
        <f ca="1">IF($D$4="SFG",HLOOKUP(G$8,Inputs!$E$31:$P$36,6,FALSE),HLOOKUP(G$8,Inputs!$E$31:$P$35,5,FALSE))</f>
        <v>6.6</v>
      </c>
      <c r="H31" s="21">
        <f ca="1">IF($D$4="SFG",HLOOKUP(H$8,Inputs!$E$31:$P$36,6,FALSE),HLOOKUP(H$8,Inputs!$E$31:$P$35,5,FALSE))</f>
        <v>6.6</v>
      </c>
      <c r="I31" s="21">
        <f ca="1">IF($D$4="SFG",HLOOKUP(I$8,Inputs!$E$31:$P$36,6,FALSE),HLOOKUP(I$8,Inputs!$E$31:$P$35,5,FALSE))</f>
        <v>8</v>
      </c>
      <c r="J31" s="21">
        <f ca="1">IF($D$4="SFG",HLOOKUP(J$8,Inputs!$E$31:$P$36,6,FALSE),HLOOKUP(J$8,Inputs!$E$31:$P$35,5,FALSE))</f>
        <v>8</v>
      </c>
      <c r="K31" s="21">
        <f ca="1">IF($D$4="SFG",HLOOKUP(K$8,Inputs!$E$31:$P$36,6,FALSE),HLOOKUP(K$8,Inputs!$E$31:$P$35,5,FALSE))</f>
        <v>9.9</v>
      </c>
      <c r="L31" s="21">
        <f ca="1">IF($D$4="SFG",HLOOKUP(L$8,Inputs!$E$31:$P$36,6,FALSE),HLOOKUP(L$8,Inputs!$E$31:$P$35,5,FALSE))</f>
        <v>9.9</v>
      </c>
      <c r="M31" s="21">
        <f ca="1">IF($D$4="SFG",HLOOKUP(M$8,Inputs!$E$31:$P$36,6,FALSE),HLOOKUP(M$8,Inputs!$E$31:$P$35,5,FALSE))</f>
        <v>11.4</v>
      </c>
      <c r="N31" s="21">
        <f ca="1">IF($D$4="SFG",HLOOKUP(N$8,Inputs!$E$31:$P$36,6,FALSE),HLOOKUP(N$8,Inputs!$E$31:$P$35,5,FALSE))</f>
        <v>11.4</v>
      </c>
      <c r="O31" s="21">
        <f ca="1">IF($D$4="SFG",HLOOKUP(O$8,Inputs!$E$31:$P$36,6,FALSE),HLOOKUP(O$8,Inputs!$E$31:$P$35,5,FALSE))</f>
        <v>12.3</v>
      </c>
      <c r="P31" s="21">
        <f ca="1">IF($D$4="SFG",HLOOKUP(P$8,Inputs!$E$31:$P$36,6,FALSE),HLOOKUP(P$8,Inputs!$E$31:$P$35,5,FALSE))</f>
        <v>12.3</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SWA-Medium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416</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274.14400000000001</v>
      </c>
      <c r="F41" s="8"/>
      <c r="G41" s="21">
        <f t="shared" ref="G41:P41" ca="1" si="5">$E41/$E50*G50</f>
        <v>221.14149114167327</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146.97278238519408</v>
      </c>
      <c r="F42" s="8"/>
      <c r="G42" s="94">
        <f ca="1">VLOOKUP($A$1,'Network costs'!$D:$P,G$9,FALSE)</f>
        <v>171.71390223420747</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66.975999999999999</v>
      </c>
      <c r="F43" s="8"/>
      <c r="G43" s="21">
        <f t="shared" ref="G43:P45" ca="1" si="6">$E43/$E51*G51</f>
        <v>78.936000000000007</v>
      </c>
      <c r="H43" s="21">
        <f t="shared" ca="1" si="6"/>
        <v>78.936000000000007</v>
      </c>
      <c r="I43" s="21">
        <f t="shared" ca="1" si="6"/>
        <v>95.68</v>
      </c>
      <c r="J43" s="21">
        <f t="shared" ca="1" si="6"/>
        <v>95.68</v>
      </c>
      <c r="K43" s="21">
        <f t="shared" ca="1" si="6"/>
        <v>118.40400000000001</v>
      </c>
      <c r="L43" s="21">
        <f t="shared" ca="1" si="6"/>
        <v>118.40400000000001</v>
      </c>
      <c r="M43" s="21">
        <f t="shared" ca="1" si="6"/>
        <v>136.34400000000002</v>
      </c>
      <c r="N43" s="21">
        <f t="shared" ca="1" si="6"/>
        <v>136.34400000000002</v>
      </c>
      <c r="O43" s="21">
        <f t="shared" ca="1" si="6"/>
        <v>147.10800000000003</v>
      </c>
      <c r="P43" s="21">
        <f t="shared" ca="1" si="6"/>
        <v>147.10800000000003</v>
      </c>
      <c r="Q43" s="8"/>
    </row>
    <row r="44" spans="1:17" x14ac:dyDescent="0.3">
      <c r="A44" s="8"/>
      <c r="B44" s="8"/>
      <c r="C44" s="8" t="s">
        <v>277</v>
      </c>
      <c r="D44" s="8"/>
      <c r="E44" s="21">
        <f ca="1">E$38*HLOOKUP(D$6,Inputs!$H$8:$J$11,VLOOKUP(C44,Inputs!$C$9:$D$11,2,FALSE),FALSE)</f>
        <v>74.88</v>
      </c>
      <c r="F44" s="8"/>
      <c r="G44" s="21">
        <f t="shared" ca="1" si="6"/>
        <v>74.954879999999989</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24</v>
      </c>
      <c r="F45" s="8"/>
      <c r="G45" s="21">
        <f t="shared" ca="1" si="6"/>
        <v>24.023999999999997</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15.004</v>
      </c>
      <c r="F46" s="8"/>
      <c r="G46" s="87">
        <f t="shared" ref="G46:P46" ca="1" si="7">SUM(G43:G45,G41)*$E$13</f>
        <v>13.607822255931056</v>
      </c>
      <c r="H46" s="87">
        <f t="shared" ca="1" si="7"/>
        <v>2.6917176</v>
      </c>
      <c r="I46" s="87">
        <f t="shared" ca="1" si="7"/>
        <v>3.2626880000000003</v>
      </c>
      <c r="J46" s="87">
        <f t="shared" ca="1" si="7"/>
        <v>3.2626880000000003</v>
      </c>
      <c r="K46" s="87">
        <f t="shared" ca="1" si="7"/>
        <v>4.0375763999999998</v>
      </c>
      <c r="L46" s="87">
        <f t="shared" ca="1" si="7"/>
        <v>4.0375763999999998</v>
      </c>
      <c r="M46" s="87">
        <f t="shared" ca="1" si="7"/>
        <v>4.6493304000000002</v>
      </c>
      <c r="N46" s="87">
        <f t="shared" ca="1" si="7"/>
        <v>4.6493304000000002</v>
      </c>
      <c r="O46" s="87">
        <f t="shared" ca="1" si="7"/>
        <v>5.0163828000000006</v>
      </c>
      <c r="P46" s="87">
        <f t="shared" ca="1" si="7"/>
        <v>5.0163828000000006</v>
      </c>
      <c r="Q46" s="8"/>
    </row>
    <row r="47" spans="1:17" x14ac:dyDescent="0.3">
      <c r="A47" s="8"/>
      <c r="B47" s="8"/>
      <c r="C47" s="8" t="s">
        <v>216</v>
      </c>
      <c r="D47" s="8"/>
      <c r="E47" s="21">
        <f ca="1">SUM(E41:E46)</f>
        <v>601.97678238519404</v>
      </c>
      <c r="F47" s="8"/>
      <c r="G47" s="21">
        <f t="shared" ref="G47:P47" ca="1" si="8">SUM(G41:G46)</f>
        <v>584.37809563181179</v>
      </c>
      <c r="H47" s="21">
        <f t="shared" ca="1" si="8"/>
        <v>81.627717600000011</v>
      </c>
      <c r="I47" s="21">
        <f t="shared" ca="1" si="8"/>
        <v>98.942688000000004</v>
      </c>
      <c r="J47" s="21">
        <f t="shared" ca="1" si="8"/>
        <v>98.942688000000004</v>
      </c>
      <c r="K47" s="21">
        <f t="shared" ca="1" si="8"/>
        <v>122.44157640000002</v>
      </c>
      <c r="L47" s="21">
        <f t="shared" ca="1" si="8"/>
        <v>122.44157640000002</v>
      </c>
      <c r="M47" s="21">
        <f t="shared" ca="1" si="8"/>
        <v>140.99333040000002</v>
      </c>
      <c r="N47" s="21">
        <f t="shared" ca="1" si="8"/>
        <v>140.99333040000002</v>
      </c>
      <c r="O47" s="21">
        <f t="shared" ca="1" si="8"/>
        <v>152.12438280000003</v>
      </c>
      <c r="P47" s="21">
        <f t="shared" ca="1" si="8"/>
        <v>152.12438280000003</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5.6</v>
      </c>
      <c r="F51" s="22"/>
      <c r="G51" s="21">
        <f t="shared" ca="1" si="9"/>
        <v>6.6</v>
      </c>
      <c r="H51" s="21">
        <f t="shared" ca="1" si="9"/>
        <v>6.6</v>
      </c>
      <c r="I51" s="21">
        <f t="shared" ca="1" si="9"/>
        <v>8</v>
      </c>
      <c r="J51" s="21">
        <f t="shared" ca="1" si="9"/>
        <v>8</v>
      </c>
      <c r="K51" s="21">
        <f t="shared" ca="1" si="9"/>
        <v>9.9</v>
      </c>
      <c r="L51" s="21">
        <f t="shared" ca="1" si="9"/>
        <v>9.9</v>
      </c>
      <c r="M51" s="21">
        <f t="shared" ca="1" si="9"/>
        <v>11.4</v>
      </c>
      <c r="N51" s="21">
        <f t="shared" ca="1" si="9"/>
        <v>11.4</v>
      </c>
      <c r="O51" s="21">
        <f t="shared" ca="1" si="9"/>
        <v>12.3</v>
      </c>
      <c r="P51" s="21">
        <f t="shared" ca="1" si="9"/>
        <v>12.3</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E7-SFE-SWE</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E7</v>
      </c>
      <c r="E3" s="131" t="str">
        <f ca="1">VLOOKUP(D3,Glossary!$A$4:$B$21,2,FALSE)</f>
        <v>Economy 7</v>
      </c>
      <c r="F3" s="132"/>
      <c r="G3" s="133"/>
      <c r="H3" s="8"/>
      <c r="I3" s="8"/>
      <c r="J3" s="8"/>
      <c r="K3" s="8"/>
      <c r="L3" s="8"/>
      <c r="M3" s="8"/>
      <c r="N3" s="8"/>
      <c r="O3" s="8"/>
      <c r="P3" s="8"/>
      <c r="Q3" s="8"/>
    </row>
    <row r="4" spans="1:17" x14ac:dyDescent="0.3">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3">
      <c r="A5" s="8"/>
      <c r="B5" s="8"/>
      <c r="C5" s="16" t="s">
        <v>21</v>
      </c>
      <c r="D5" s="34" t="str">
        <f ca="1">RIGHT(A1,3)</f>
        <v>SWE</v>
      </c>
      <c r="E5" s="131" t="str">
        <f ca="1">VLOOKUP(D5,Glossary!$A$4:$B$21,2,FALSE)</f>
        <v>South West</v>
      </c>
      <c r="F5" s="132"/>
      <c r="G5" s="133"/>
      <c r="H5" s="8"/>
      <c r="I5" s="8"/>
      <c r="J5" s="8"/>
      <c r="K5" s="8"/>
      <c r="L5" s="8"/>
      <c r="M5" s="8"/>
      <c r="N5" s="8"/>
      <c r="O5" s="8"/>
      <c r="P5" s="8"/>
      <c r="Q5" s="8"/>
    </row>
    <row r="6" spans="1:17" x14ac:dyDescent="0.3">
      <c r="A6" s="8"/>
      <c r="B6" s="8"/>
      <c r="C6" s="16" t="s">
        <v>221</v>
      </c>
      <c r="D6" s="134" t="str">
        <f ca="1">$D$3&amp;"-"&amp;$D$4</f>
        <v>E7-SFE</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86</v>
      </c>
      <c r="F10" s="104"/>
      <c r="G10" s="118">
        <f ca="1">IF(OR(G23=0,G24=0,G25=0,G26=0),"",G27)</f>
        <v>91.213857141942853</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623.24635322727954</v>
      </c>
      <c r="F11" s="104"/>
      <c r="G11" s="118">
        <f ca="1">IFERROR(IF(OR(G41=0,G42=0,G43=0,G44=0,G45=0,G46=0),"",G47),"")</f>
        <v>603.42185346793497</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3.4099999999999998E-2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SWE-Nil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86</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27.925457112464944</v>
      </c>
      <c r="F23" s="8"/>
      <c r="G23" s="21">
        <f t="shared" ref="G23:P25" ca="1" si="2">$E23/$E31*G31</f>
        <v>32.912145882547968</v>
      </c>
      <c r="H23" s="21">
        <f t="shared" ca="1" si="2"/>
        <v>32.912145882547968</v>
      </c>
      <c r="I23" s="21">
        <f t="shared" ca="1" si="2"/>
        <v>39.893510160664206</v>
      </c>
      <c r="J23" s="21">
        <f t="shared" ca="1" si="2"/>
        <v>39.893510160664206</v>
      </c>
      <c r="K23" s="21">
        <f t="shared" ca="1" si="2"/>
        <v>49.368218823821955</v>
      </c>
      <c r="L23" s="21">
        <f t="shared" ca="1" si="2"/>
        <v>49.368218823821955</v>
      </c>
      <c r="M23" s="21">
        <f t="shared" ca="1" si="2"/>
        <v>56.848251978946493</v>
      </c>
      <c r="N23" s="21">
        <f t="shared" ca="1" si="2"/>
        <v>56.848251978946493</v>
      </c>
      <c r="O23" s="21">
        <f t="shared" ca="1" si="2"/>
        <v>61.336271872021221</v>
      </c>
      <c r="P23" s="21">
        <f t="shared" ca="1" si="2"/>
        <v>61.336271872021221</v>
      </c>
      <c r="Q23" s="8"/>
    </row>
    <row r="24" spans="1:17" x14ac:dyDescent="0.3">
      <c r="A24" s="8"/>
      <c r="B24" s="8"/>
      <c r="C24" s="8" t="s">
        <v>277</v>
      </c>
      <c r="D24" s="8"/>
      <c r="E24" s="21">
        <f ca="1">(E$27-SUM(E$25:E$26))*HLOOKUP(D$6,Inputs!$E$8:$G$11,VLOOKUP(C24,Inputs!$C$9:$D$11,2,FALSE),FALSE)</f>
        <v>31.238646939367566</v>
      </c>
      <c r="F24" s="8"/>
      <c r="G24" s="21">
        <f t="shared" ca="1" si="2"/>
        <v>31.26988558630693</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24</v>
      </c>
      <c r="F25" s="8"/>
      <c r="G25" s="21">
        <f t="shared" ca="1" si="2"/>
        <v>24.023999999999997</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2.8358959481674875</v>
      </c>
      <c r="F26" s="8"/>
      <c r="G26" s="87">
        <f t="shared" ref="G26:P26" ca="1" si="3">SUM(G21:G25)*$E$13</f>
        <v>3.007825673087952</v>
      </c>
      <c r="H26" s="87">
        <f t="shared" ca="1" si="3"/>
        <v>1.1223041745948856</v>
      </c>
      <c r="I26" s="87">
        <f t="shared" ca="1" si="3"/>
        <v>1.3603686964786494</v>
      </c>
      <c r="J26" s="87">
        <f t="shared" ca="1" si="3"/>
        <v>1.3603686964786494</v>
      </c>
      <c r="K26" s="87">
        <f t="shared" ca="1" si="3"/>
        <v>1.6834562618923286</v>
      </c>
      <c r="L26" s="87">
        <f t="shared" ca="1" si="3"/>
        <v>1.6834562618923286</v>
      </c>
      <c r="M26" s="87">
        <f t="shared" ca="1" si="3"/>
        <v>1.9385253924820753</v>
      </c>
      <c r="N26" s="87">
        <f t="shared" ca="1" si="3"/>
        <v>1.9385253924820753</v>
      </c>
      <c r="O26" s="87">
        <f t="shared" ca="1" si="3"/>
        <v>2.0915668708359236</v>
      </c>
      <c r="P26" s="87">
        <f t="shared" ca="1" si="3"/>
        <v>2.0915668708359236</v>
      </c>
      <c r="Q26" s="8"/>
    </row>
    <row r="27" spans="1:17" x14ac:dyDescent="0.3">
      <c r="A27" s="8"/>
      <c r="B27" s="8"/>
      <c r="C27" s="8" t="s">
        <v>216</v>
      </c>
      <c r="D27" s="8"/>
      <c r="E27" s="21">
        <f ca="1">VLOOKUP(C15,Inputs!$D$20:$G$21,HLOOKUP(D$6,Inputs!$E$17:$J$18,2,FALSE),FALSE)</f>
        <v>86</v>
      </c>
      <c r="F27" s="8"/>
      <c r="G27" s="21">
        <f t="shared" ref="G27:P27" ca="1" si="4">SUM(G21:G26)</f>
        <v>91.213857141942853</v>
      </c>
      <c r="H27" s="21">
        <f t="shared" ca="1" si="4"/>
        <v>34.034450057142855</v>
      </c>
      <c r="I27" s="21">
        <f t="shared" ca="1" si="4"/>
        <v>41.253878857142858</v>
      </c>
      <c r="J27" s="21">
        <f t="shared" ca="1" si="4"/>
        <v>41.253878857142858</v>
      </c>
      <c r="K27" s="21">
        <f t="shared" ca="1" si="4"/>
        <v>51.051675085714287</v>
      </c>
      <c r="L27" s="21">
        <f t="shared" ca="1" si="4"/>
        <v>51.051675085714287</v>
      </c>
      <c r="M27" s="21">
        <f t="shared" ca="1" si="4"/>
        <v>58.78677737142857</v>
      </c>
      <c r="N27" s="21">
        <f t="shared" ca="1" si="4"/>
        <v>58.78677737142857</v>
      </c>
      <c r="O27" s="21">
        <f t="shared" ca="1" si="4"/>
        <v>63.427838742857148</v>
      </c>
      <c r="P27" s="21">
        <f t="shared" ca="1" si="4"/>
        <v>63.427838742857148</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5.6</v>
      </c>
      <c r="F31" s="22"/>
      <c r="G31" s="21">
        <f ca="1">IF($D$4="SFG",HLOOKUP(G$8,Inputs!$E$31:$P$36,6,FALSE),HLOOKUP(G$8,Inputs!$E$31:$P$35,5,FALSE))</f>
        <v>6.6</v>
      </c>
      <c r="H31" s="21">
        <f ca="1">IF($D$4="SFG",HLOOKUP(H$8,Inputs!$E$31:$P$36,6,FALSE),HLOOKUP(H$8,Inputs!$E$31:$P$35,5,FALSE))</f>
        <v>6.6</v>
      </c>
      <c r="I31" s="21">
        <f ca="1">IF($D$4="SFG",HLOOKUP(I$8,Inputs!$E$31:$P$36,6,FALSE),HLOOKUP(I$8,Inputs!$E$31:$P$35,5,FALSE))</f>
        <v>8</v>
      </c>
      <c r="J31" s="21">
        <f ca="1">IF($D$4="SFG",HLOOKUP(J$8,Inputs!$E$31:$P$36,6,FALSE),HLOOKUP(J$8,Inputs!$E$31:$P$35,5,FALSE))</f>
        <v>8</v>
      </c>
      <c r="K31" s="21">
        <f ca="1">IF($D$4="SFG",HLOOKUP(K$8,Inputs!$E$31:$P$36,6,FALSE),HLOOKUP(K$8,Inputs!$E$31:$P$35,5,FALSE))</f>
        <v>9.9</v>
      </c>
      <c r="L31" s="21">
        <f ca="1">IF($D$4="SFG",HLOOKUP(L$8,Inputs!$E$31:$P$36,6,FALSE),HLOOKUP(L$8,Inputs!$E$31:$P$35,5,FALSE))</f>
        <v>9.9</v>
      </c>
      <c r="M31" s="21">
        <f ca="1">IF($D$4="SFG",HLOOKUP(M$8,Inputs!$E$31:$P$36,6,FALSE),HLOOKUP(M$8,Inputs!$E$31:$P$35,5,FALSE))</f>
        <v>11.4</v>
      </c>
      <c r="N31" s="21">
        <f ca="1">IF($D$4="SFG",HLOOKUP(N$8,Inputs!$E$31:$P$36,6,FALSE),HLOOKUP(N$8,Inputs!$E$31:$P$35,5,FALSE))</f>
        <v>11.4</v>
      </c>
      <c r="O31" s="21">
        <f ca="1">IF($D$4="SFG",HLOOKUP(O$8,Inputs!$E$31:$P$36,6,FALSE),HLOOKUP(O$8,Inputs!$E$31:$P$35,5,FALSE))</f>
        <v>12.3</v>
      </c>
      <c r="P31" s="21">
        <f ca="1">IF($D$4="SFG",HLOOKUP(P$8,Inputs!$E$31:$P$36,6,FALSE),HLOOKUP(P$8,Inputs!$E$31:$P$35,5,FALSE))</f>
        <v>12.3</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SWE-Medium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416</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274.14400000000001</v>
      </c>
      <c r="F41" s="8"/>
      <c r="G41" s="21">
        <f t="shared" ref="G41:P41" ca="1" si="5">$E41/$E50*G50</f>
        <v>221.14149114167327</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168.24235322727952</v>
      </c>
      <c r="F42" s="8"/>
      <c r="G42" s="94">
        <f ca="1">VLOOKUP($A$1,'Network costs'!$D:$P,G$9,FALSE)</f>
        <v>190.75766007033059</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66.975999999999999</v>
      </c>
      <c r="F43" s="8"/>
      <c r="G43" s="21">
        <f t="shared" ref="G43:P45" ca="1" si="6">$E43/$E51*G51</f>
        <v>78.936000000000007</v>
      </c>
      <c r="H43" s="21">
        <f t="shared" ca="1" si="6"/>
        <v>78.936000000000007</v>
      </c>
      <c r="I43" s="21">
        <f t="shared" ca="1" si="6"/>
        <v>95.68</v>
      </c>
      <c r="J43" s="21">
        <f t="shared" ca="1" si="6"/>
        <v>95.68</v>
      </c>
      <c r="K43" s="21">
        <f t="shared" ca="1" si="6"/>
        <v>118.40400000000001</v>
      </c>
      <c r="L43" s="21">
        <f t="shared" ca="1" si="6"/>
        <v>118.40400000000001</v>
      </c>
      <c r="M43" s="21">
        <f t="shared" ca="1" si="6"/>
        <v>136.34400000000002</v>
      </c>
      <c r="N43" s="21">
        <f t="shared" ca="1" si="6"/>
        <v>136.34400000000002</v>
      </c>
      <c r="O43" s="21">
        <f t="shared" ca="1" si="6"/>
        <v>147.10800000000003</v>
      </c>
      <c r="P43" s="21">
        <f t="shared" ca="1" si="6"/>
        <v>147.10800000000003</v>
      </c>
      <c r="Q43" s="8"/>
    </row>
    <row r="44" spans="1:17" x14ac:dyDescent="0.3">
      <c r="A44" s="8"/>
      <c r="B44" s="8"/>
      <c r="C44" s="8" t="s">
        <v>277</v>
      </c>
      <c r="D44" s="8"/>
      <c r="E44" s="21">
        <f ca="1">E$38*HLOOKUP(D$6,Inputs!$H$8:$J$11,VLOOKUP(C44,Inputs!$C$9:$D$11,2,FALSE),FALSE)</f>
        <v>74.88</v>
      </c>
      <c r="F44" s="8"/>
      <c r="G44" s="21">
        <f t="shared" ca="1" si="6"/>
        <v>74.954879999999989</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24</v>
      </c>
      <c r="F45" s="8"/>
      <c r="G45" s="21">
        <f t="shared" ca="1" si="6"/>
        <v>24.023999999999997</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15.004</v>
      </c>
      <c r="F46" s="8"/>
      <c r="G46" s="87">
        <f t="shared" ref="G46:P46" ca="1" si="7">SUM(G43:G45,G41)*$E$13</f>
        <v>13.607822255931056</v>
      </c>
      <c r="H46" s="87">
        <f t="shared" ca="1" si="7"/>
        <v>2.6917176</v>
      </c>
      <c r="I46" s="87">
        <f t="shared" ca="1" si="7"/>
        <v>3.2626880000000003</v>
      </c>
      <c r="J46" s="87">
        <f t="shared" ca="1" si="7"/>
        <v>3.2626880000000003</v>
      </c>
      <c r="K46" s="87">
        <f t="shared" ca="1" si="7"/>
        <v>4.0375763999999998</v>
      </c>
      <c r="L46" s="87">
        <f t="shared" ca="1" si="7"/>
        <v>4.0375763999999998</v>
      </c>
      <c r="M46" s="87">
        <f t="shared" ca="1" si="7"/>
        <v>4.6493304000000002</v>
      </c>
      <c r="N46" s="87">
        <f t="shared" ca="1" si="7"/>
        <v>4.6493304000000002</v>
      </c>
      <c r="O46" s="87">
        <f t="shared" ca="1" si="7"/>
        <v>5.0163828000000006</v>
      </c>
      <c r="P46" s="87">
        <f t="shared" ca="1" si="7"/>
        <v>5.0163828000000006</v>
      </c>
      <c r="Q46" s="8"/>
    </row>
    <row r="47" spans="1:17" x14ac:dyDescent="0.3">
      <c r="A47" s="8"/>
      <c r="B47" s="8"/>
      <c r="C47" s="8" t="s">
        <v>216</v>
      </c>
      <c r="D47" s="8"/>
      <c r="E47" s="21">
        <f ca="1">SUM(E41:E46)</f>
        <v>623.24635322727954</v>
      </c>
      <c r="F47" s="8"/>
      <c r="G47" s="21">
        <f t="shared" ref="G47:P47" ca="1" si="8">SUM(G41:G46)</f>
        <v>603.42185346793497</v>
      </c>
      <c r="H47" s="21">
        <f t="shared" ca="1" si="8"/>
        <v>81.627717600000011</v>
      </c>
      <c r="I47" s="21">
        <f t="shared" ca="1" si="8"/>
        <v>98.942688000000004</v>
      </c>
      <c r="J47" s="21">
        <f t="shared" ca="1" si="8"/>
        <v>98.942688000000004</v>
      </c>
      <c r="K47" s="21">
        <f t="shared" ca="1" si="8"/>
        <v>122.44157640000002</v>
      </c>
      <c r="L47" s="21">
        <f t="shared" ca="1" si="8"/>
        <v>122.44157640000002</v>
      </c>
      <c r="M47" s="21">
        <f t="shared" ca="1" si="8"/>
        <v>140.99333040000002</v>
      </c>
      <c r="N47" s="21">
        <f t="shared" ca="1" si="8"/>
        <v>140.99333040000002</v>
      </c>
      <c r="O47" s="21">
        <f t="shared" ca="1" si="8"/>
        <v>152.12438280000003</v>
      </c>
      <c r="P47" s="21">
        <f t="shared" ca="1" si="8"/>
        <v>152.12438280000003</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5.6</v>
      </c>
      <c r="F51" s="22"/>
      <c r="G51" s="21">
        <f t="shared" ca="1" si="9"/>
        <v>6.6</v>
      </c>
      <c r="H51" s="21">
        <f t="shared" ca="1" si="9"/>
        <v>6.6</v>
      </c>
      <c r="I51" s="21">
        <f t="shared" ca="1" si="9"/>
        <v>8</v>
      </c>
      <c r="J51" s="21">
        <f t="shared" ca="1" si="9"/>
        <v>8</v>
      </c>
      <c r="K51" s="21">
        <f t="shared" ca="1" si="9"/>
        <v>9.9</v>
      </c>
      <c r="L51" s="21">
        <f t="shared" ca="1" si="9"/>
        <v>9.9</v>
      </c>
      <c r="M51" s="21">
        <f t="shared" ca="1" si="9"/>
        <v>11.4</v>
      </c>
      <c r="N51" s="21">
        <f t="shared" ca="1" si="9"/>
        <v>11.4</v>
      </c>
      <c r="O51" s="21">
        <f t="shared" ca="1" si="9"/>
        <v>12.3</v>
      </c>
      <c r="P51" s="21">
        <f t="shared" ca="1" si="9"/>
        <v>12.3</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9"/>
  </sheetPr>
  <dimension ref="A1:Q93"/>
  <sheetViews>
    <sheetView topLeftCell="A13"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E7-SFE-SOU</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E7</v>
      </c>
      <c r="E3" s="131" t="str">
        <f ca="1">VLOOKUP(D3,Glossary!$A$4:$B$21,2,FALSE)</f>
        <v>Economy 7</v>
      </c>
      <c r="F3" s="132"/>
      <c r="G3" s="133"/>
      <c r="H3" s="8"/>
      <c r="I3" s="8"/>
      <c r="J3" s="8"/>
      <c r="K3" s="8"/>
      <c r="L3" s="8"/>
      <c r="M3" s="8"/>
      <c r="N3" s="8"/>
      <c r="O3" s="8"/>
      <c r="P3" s="8"/>
      <c r="Q3" s="8"/>
    </row>
    <row r="4" spans="1:17" x14ac:dyDescent="0.3">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3">
      <c r="A5" s="8"/>
      <c r="B5" s="8"/>
      <c r="C5" s="16" t="s">
        <v>21</v>
      </c>
      <c r="D5" s="34" t="str">
        <f ca="1">RIGHT(A1,3)</f>
        <v>SOU</v>
      </c>
      <c r="E5" s="131" t="str">
        <f ca="1">VLOOKUP(D5,Glossary!$A$4:$B$21,2,FALSE)</f>
        <v>Southern</v>
      </c>
      <c r="F5" s="132"/>
      <c r="G5" s="133"/>
      <c r="H5" s="8"/>
      <c r="I5" s="8"/>
      <c r="J5" s="8"/>
      <c r="K5" s="8"/>
      <c r="L5" s="8"/>
      <c r="M5" s="8"/>
      <c r="N5" s="8"/>
      <c r="O5" s="8"/>
      <c r="P5" s="8"/>
      <c r="Q5" s="8"/>
    </row>
    <row r="6" spans="1:17" x14ac:dyDescent="0.3">
      <c r="A6" s="8"/>
      <c r="B6" s="8"/>
      <c r="C6" s="16" t="s">
        <v>221</v>
      </c>
      <c r="D6" s="134" t="str">
        <f ca="1">$D$3&amp;"-"&amp;$D$4</f>
        <v>E7-SFE</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86</v>
      </c>
      <c r="F10" s="104"/>
      <c r="G10" s="118">
        <f ca="1">IF(OR(G23=0,G24=0,G25=0,G26=0),"",G27)</f>
        <v>91.213857141942853</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589.54472675573868</v>
      </c>
      <c r="F11" s="104"/>
      <c r="G11" s="118">
        <f ca="1">IFERROR(IF(OR(G41=0,G42=0,G43=0,G44=0,G45=0,G46=0),"",G47),"")</f>
        <v>554.73572271904527</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3.4099999999999998E-2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SOU-Nil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86</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27.925457112464944</v>
      </c>
      <c r="F23" s="8"/>
      <c r="G23" s="21">
        <f t="shared" ref="G23:P25" ca="1" si="2">$E23/$E31*G31</f>
        <v>32.912145882547968</v>
      </c>
      <c r="H23" s="21">
        <f t="shared" ca="1" si="2"/>
        <v>32.912145882547968</v>
      </c>
      <c r="I23" s="21">
        <f t="shared" ca="1" si="2"/>
        <v>39.893510160664206</v>
      </c>
      <c r="J23" s="21">
        <f t="shared" ca="1" si="2"/>
        <v>39.893510160664206</v>
      </c>
      <c r="K23" s="21">
        <f t="shared" ca="1" si="2"/>
        <v>49.368218823821955</v>
      </c>
      <c r="L23" s="21">
        <f t="shared" ca="1" si="2"/>
        <v>49.368218823821955</v>
      </c>
      <c r="M23" s="21">
        <f t="shared" ca="1" si="2"/>
        <v>56.848251978946493</v>
      </c>
      <c r="N23" s="21">
        <f t="shared" ca="1" si="2"/>
        <v>56.848251978946493</v>
      </c>
      <c r="O23" s="21">
        <f t="shared" ca="1" si="2"/>
        <v>61.336271872021221</v>
      </c>
      <c r="P23" s="21">
        <f t="shared" ca="1" si="2"/>
        <v>61.336271872021221</v>
      </c>
      <c r="Q23" s="8"/>
    </row>
    <row r="24" spans="1:17" x14ac:dyDescent="0.3">
      <c r="A24" s="8"/>
      <c r="B24" s="8"/>
      <c r="C24" s="8" t="s">
        <v>277</v>
      </c>
      <c r="D24" s="8"/>
      <c r="E24" s="21">
        <f ca="1">(E$27-SUM(E$25:E$26))*HLOOKUP(D$6,Inputs!$E$8:$G$11,VLOOKUP(C24,Inputs!$C$9:$D$11,2,FALSE),FALSE)</f>
        <v>31.238646939367566</v>
      </c>
      <c r="F24" s="8"/>
      <c r="G24" s="21">
        <f t="shared" ca="1" si="2"/>
        <v>31.26988558630693</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24</v>
      </c>
      <c r="F25" s="8"/>
      <c r="G25" s="21">
        <f t="shared" ca="1" si="2"/>
        <v>24.023999999999997</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2.8358959481674875</v>
      </c>
      <c r="F26" s="8"/>
      <c r="G26" s="87">
        <f t="shared" ref="G26:P26" ca="1" si="3">SUM(G21:G25)*$E$13</f>
        <v>3.007825673087952</v>
      </c>
      <c r="H26" s="87">
        <f t="shared" ca="1" si="3"/>
        <v>1.1223041745948856</v>
      </c>
      <c r="I26" s="87">
        <f t="shared" ca="1" si="3"/>
        <v>1.3603686964786494</v>
      </c>
      <c r="J26" s="87">
        <f t="shared" ca="1" si="3"/>
        <v>1.3603686964786494</v>
      </c>
      <c r="K26" s="87">
        <f t="shared" ca="1" si="3"/>
        <v>1.6834562618923286</v>
      </c>
      <c r="L26" s="87">
        <f t="shared" ca="1" si="3"/>
        <v>1.6834562618923286</v>
      </c>
      <c r="M26" s="87">
        <f t="shared" ca="1" si="3"/>
        <v>1.9385253924820753</v>
      </c>
      <c r="N26" s="87">
        <f t="shared" ca="1" si="3"/>
        <v>1.9385253924820753</v>
      </c>
      <c r="O26" s="87">
        <f t="shared" ca="1" si="3"/>
        <v>2.0915668708359236</v>
      </c>
      <c r="P26" s="87">
        <f t="shared" ca="1" si="3"/>
        <v>2.0915668708359236</v>
      </c>
      <c r="Q26" s="8"/>
    </row>
    <row r="27" spans="1:17" x14ac:dyDescent="0.3">
      <c r="A27" s="8"/>
      <c r="B27" s="8"/>
      <c r="C27" s="8" t="s">
        <v>216</v>
      </c>
      <c r="D27" s="8"/>
      <c r="E27" s="21">
        <f ca="1">VLOOKUP(C15,Inputs!$D$20:$G$21,HLOOKUP(D$6,Inputs!$E$17:$J$18,2,FALSE),FALSE)</f>
        <v>86</v>
      </c>
      <c r="F27" s="8"/>
      <c r="G27" s="21">
        <f t="shared" ref="G27:P27" ca="1" si="4">SUM(G21:G26)</f>
        <v>91.213857141942853</v>
      </c>
      <c r="H27" s="21">
        <f t="shared" ca="1" si="4"/>
        <v>34.034450057142855</v>
      </c>
      <c r="I27" s="21">
        <f t="shared" ca="1" si="4"/>
        <v>41.253878857142858</v>
      </c>
      <c r="J27" s="21">
        <f t="shared" ca="1" si="4"/>
        <v>41.253878857142858</v>
      </c>
      <c r="K27" s="21">
        <f t="shared" ca="1" si="4"/>
        <v>51.051675085714287</v>
      </c>
      <c r="L27" s="21">
        <f t="shared" ca="1" si="4"/>
        <v>51.051675085714287</v>
      </c>
      <c r="M27" s="21">
        <f t="shared" ca="1" si="4"/>
        <v>58.78677737142857</v>
      </c>
      <c r="N27" s="21">
        <f t="shared" ca="1" si="4"/>
        <v>58.78677737142857</v>
      </c>
      <c r="O27" s="21">
        <f t="shared" ca="1" si="4"/>
        <v>63.427838742857148</v>
      </c>
      <c r="P27" s="21">
        <f t="shared" ca="1" si="4"/>
        <v>63.427838742857148</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5.6</v>
      </c>
      <c r="F31" s="22"/>
      <c r="G31" s="21">
        <f ca="1">IF($D$4="SFG",HLOOKUP(G$8,Inputs!$E$31:$P$36,6,FALSE),HLOOKUP(G$8,Inputs!$E$31:$P$35,5,FALSE))</f>
        <v>6.6</v>
      </c>
      <c r="H31" s="21">
        <f ca="1">IF($D$4="SFG",HLOOKUP(H$8,Inputs!$E$31:$P$36,6,FALSE),HLOOKUP(H$8,Inputs!$E$31:$P$35,5,FALSE))</f>
        <v>6.6</v>
      </c>
      <c r="I31" s="21">
        <f ca="1">IF($D$4="SFG",HLOOKUP(I$8,Inputs!$E$31:$P$36,6,FALSE),HLOOKUP(I$8,Inputs!$E$31:$P$35,5,FALSE))</f>
        <v>8</v>
      </c>
      <c r="J31" s="21">
        <f ca="1">IF($D$4="SFG",HLOOKUP(J$8,Inputs!$E$31:$P$36,6,FALSE),HLOOKUP(J$8,Inputs!$E$31:$P$35,5,FALSE))</f>
        <v>8</v>
      </c>
      <c r="K31" s="21">
        <f ca="1">IF($D$4="SFG",HLOOKUP(K$8,Inputs!$E$31:$P$36,6,FALSE),HLOOKUP(K$8,Inputs!$E$31:$P$35,5,FALSE))</f>
        <v>9.9</v>
      </c>
      <c r="L31" s="21">
        <f ca="1">IF($D$4="SFG",HLOOKUP(L$8,Inputs!$E$31:$P$36,6,FALSE),HLOOKUP(L$8,Inputs!$E$31:$P$35,5,FALSE))</f>
        <v>9.9</v>
      </c>
      <c r="M31" s="21">
        <f ca="1">IF($D$4="SFG",HLOOKUP(M$8,Inputs!$E$31:$P$36,6,FALSE),HLOOKUP(M$8,Inputs!$E$31:$P$35,5,FALSE))</f>
        <v>11.4</v>
      </c>
      <c r="N31" s="21">
        <f ca="1">IF($D$4="SFG",HLOOKUP(N$8,Inputs!$E$31:$P$36,6,FALSE),HLOOKUP(N$8,Inputs!$E$31:$P$35,5,FALSE))</f>
        <v>11.4</v>
      </c>
      <c r="O31" s="21">
        <f ca="1">IF($D$4="SFG",HLOOKUP(O$8,Inputs!$E$31:$P$36,6,FALSE),HLOOKUP(O$8,Inputs!$E$31:$P$35,5,FALSE))</f>
        <v>12.3</v>
      </c>
      <c r="P31" s="21">
        <f ca="1">IF($D$4="SFG",HLOOKUP(P$8,Inputs!$E$31:$P$36,6,FALSE),HLOOKUP(P$8,Inputs!$E$31:$P$35,5,FALSE))</f>
        <v>12.3</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SOU-Medium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416</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274.14400000000001</v>
      </c>
      <c r="F41" s="8"/>
      <c r="G41" s="21">
        <f t="shared" ref="G41:P41" ca="1" si="5">$E41/$E50*G50</f>
        <v>221.14149114167327</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134.54072675573869</v>
      </c>
      <c r="F42" s="8"/>
      <c r="G42" s="94">
        <f ca="1">VLOOKUP($A$1,'Network costs'!$D:$P,G$9,FALSE)</f>
        <v>142.07152932144086</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66.975999999999999</v>
      </c>
      <c r="F43" s="8"/>
      <c r="G43" s="21">
        <f t="shared" ref="G43:P45" ca="1" si="6">$E43/$E51*G51</f>
        <v>78.936000000000007</v>
      </c>
      <c r="H43" s="21">
        <f t="shared" ca="1" si="6"/>
        <v>78.936000000000007</v>
      </c>
      <c r="I43" s="21">
        <f t="shared" ca="1" si="6"/>
        <v>95.68</v>
      </c>
      <c r="J43" s="21">
        <f t="shared" ca="1" si="6"/>
        <v>95.68</v>
      </c>
      <c r="K43" s="21">
        <f t="shared" ca="1" si="6"/>
        <v>118.40400000000001</v>
      </c>
      <c r="L43" s="21">
        <f t="shared" ca="1" si="6"/>
        <v>118.40400000000001</v>
      </c>
      <c r="M43" s="21">
        <f t="shared" ca="1" si="6"/>
        <v>136.34400000000002</v>
      </c>
      <c r="N43" s="21">
        <f t="shared" ca="1" si="6"/>
        <v>136.34400000000002</v>
      </c>
      <c r="O43" s="21">
        <f t="shared" ca="1" si="6"/>
        <v>147.10800000000003</v>
      </c>
      <c r="P43" s="21">
        <f t="shared" ca="1" si="6"/>
        <v>147.10800000000003</v>
      </c>
      <c r="Q43" s="100"/>
    </row>
    <row r="44" spans="1:17" x14ac:dyDescent="0.3">
      <c r="A44" s="8"/>
      <c r="B44" s="8"/>
      <c r="C44" s="8" t="s">
        <v>277</v>
      </c>
      <c r="D44" s="8"/>
      <c r="E44" s="21">
        <f ca="1">E$38*HLOOKUP(D$6,Inputs!$H$8:$J$11,VLOOKUP(C44,Inputs!$C$9:$D$11,2,FALSE),FALSE)</f>
        <v>74.88</v>
      </c>
      <c r="F44" s="8"/>
      <c r="G44" s="21">
        <f t="shared" ca="1" si="6"/>
        <v>74.954879999999989</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24</v>
      </c>
      <c r="F45" s="8"/>
      <c r="G45" s="21">
        <f t="shared" ca="1" si="6"/>
        <v>24.023999999999997</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15.004</v>
      </c>
      <c r="F46" s="8"/>
      <c r="G46" s="87">
        <f t="shared" ref="G46:P46" ca="1" si="7">SUM(G43:G45,G41)*$E$13</f>
        <v>13.607822255931056</v>
      </c>
      <c r="H46" s="87">
        <f t="shared" ca="1" si="7"/>
        <v>2.6917176</v>
      </c>
      <c r="I46" s="87">
        <f t="shared" ca="1" si="7"/>
        <v>3.2626880000000003</v>
      </c>
      <c r="J46" s="87">
        <f t="shared" ca="1" si="7"/>
        <v>3.2626880000000003</v>
      </c>
      <c r="K46" s="87">
        <f t="shared" ca="1" si="7"/>
        <v>4.0375763999999998</v>
      </c>
      <c r="L46" s="87">
        <f t="shared" ca="1" si="7"/>
        <v>4.0375763999999998</v>
      </c>
      <c r="M46" s="87">
        <f t="shared" ca="1" si="7"/>
        <v>4.6493304000000002</v>
      </c>
      <c r="N46" s="87">
        <f t="shared" ca="1" si="7"/>
        <v>4.6493304000000002</v>
      </c>
      <c r="O46" s="87">
        <f t="shared" ca="1" si="7"/>
        <v>5.0163828000000006</v>
      </c>
      <c r="P46" s="87">
        <f t="shared" ca="1" si="7"/>
        <v>5.0163828000000006</v>
      </c>
      <c r="Q46" s="8"/>
    </row>
    <row r="47" spans="1:17" x14ac:dyDescent="0.3">
      <c r="A47" s="8"/>
      <c r="B47" s="8"/>
      <c r="C47" s="8" t="s">
        <v>216</v>
      </c>
      <c r="D47" s="8"/>
      <c r="E47" s="21">
        <f ca="1">SUM(E41:E46)</f>
        <v>589.54472675573868</v>
      </c>
      <c r="F47" s="8"/>
      <c r="G47" s="21">
        <f t="shared" ref="G47:P47" ca="1" si="8">SUM(G41:G46)</f>
        <v>554.73572271904527</v>
      </c>
      <c r="H47" s="21">
        <f t="shared" ca="1" si="8"/>
        <v>81.627717600000011</v>
      </c>
      <c r="I47" s="21">
        <f t="shared" ca="1" si="8"/>
        <v>98.942688000000004</v>
      </c>
      <c r="J47" s="21">
        <f t="shared" ca="1" si="8"/>
        <v>98.942688000000004</v>
      </c>
      <c r="K47" s="21">
        <f t="shared" ca="1" si="8"/>
        <v>122.44157640000002</v>
      </c>
      <c r="L47" s="21">
        <f t="shared" ca="1" si="8"/>
        <v>122.44157640000002</v>
      </c>
      <c r="M47" s="21">
        <f t="shared" ca="1" si="8"/>
        <v>140.99333040000002</v>
      </c>
      <c r="N47" s="21">
        <f t="shared" ca="1" si="8"/>
        <v>140.99333040000002</v>
      </c>
      <c r="O47" s="21">
        <f t="shared" ca="1" si="8"/>
        <v>152.12438280000003</v>
      </c>
      <c r="P47" s="21">
        <f t="shared" ca="1" si="8"/>
        <v>152.12438280000003</v>
      </c>
      <c r="Q47" s="8"/>
    </row>
    <row r="48" spans="1:17" x14ac:dyDescent="0.3">
      <c r="A48" s="8"/>
      <c r="B48" s="8"/>
      <c r="C48" s="8"/>
      <c r="D48" s="8"/>
      <c r="E48" s="8"/>
      <c r="F48" s="8"/>
      <c r="G48" s="100"/>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5.6</v>
      </c>
      <c r="F51" s="22"/>
      <c r="G51" s="21">
        <f t="shared" ca="1" si="9"/>
        <v>6.6</v>
      </c>
      <c r="H51" s="21">
        <f t="shared" ca="1" si="9"/>
        <v>6.6</v>
      </c>
      <c r="I51" s="21">
        <f t="shared" ca="1" si="9"/>
        <v>8</v>
      </c>
      <c r="J51" s="21">
        <f t="shared" ca="1" si="9"/>
        <v>8</v>
      </c>
      <c r="K51" s="21">
        <f t="shared" ca="1" si="9"/>
        <v>9.9</v>
      </c>
      <c r="L51" s="21">
        <f t="shared" ca="1" si="9"/>
        <v>9.9</v>
      </c>
      <c r="M51" s="21">
        <f t="shared" ca="1" si="9"/>
        <v>11.4</v>
      </c>
      <c r="N51" s="21">
        <f t="shared" ca="1" si="9"/>
        <v>11.4</v>
      </c>
      <c r="O51" s="21">
        <f t="shared" ca="1" si="9"/>
        <v>12.3</v>
      </c>
      <c r="P51" s="21">
        <f t="shared" ca="1" si="9"/>
        <v>12.3</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E7-SFE-YOR</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E7</v>
      </c>
      <c r="E3" s="131" t="str">
        <f ca="1">VLOOKUP(D3,Glossary!$A$4:$B$21,2,FALSE)</f>
        <v>Economy 7</v>
      </c>
      <c r="F3" s="132"/>
      <c r="G3" s="133"/>
      <c r="H3" s="8"/>
      <c r="I3" s="8"/>
      <c r="J3" s="8"/>
      <c r="K3" s="8"/>
      <c r="L3" s="8"/>
      <c r="M3" s="8"/>
      <c r="N3" s="8"/>
      <c r="O3" s="8"/>
      <c r="P3" s="8"/>
      <c r="Q3" s="8"/>
    </row>
    <row r="4" spans="1:17" x14ac:dyDescent="0.3">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3">
      <c r="A5" s="8"/>
      <c r="B5" s="8"/>
      <c r="C5" s="16" t="s">
        <v>21</v>
      </c>
      <c r="D5" s="34" t="str">
        <f ca="1">RIGHT(A1,3)</f>
        <v>YOR</v>
      </c>
      <c r="E5" s="131" t="str">
        <f ca="1">VLOOKUP(D5,Glossary!$A$4:$B$21,2,FALSE)</f>
        <v>Yorkshire</v>
      </c>
      <c r="F5" s="132"/>
      <c r="G5" s="133"/>
      <c r="H5" s="8"/>
      <c r="I5" s="8"/>
      <c r="J5" s="8"/>
      <c r="K5" s="8"/>
      <c r="L5" s="8"/>
      <c r="M5" s="8"/>
      <c r="N5" s="8"/>
      <c r="O5" s="8"/>
      <c r="P5" s="8"/>
      <c r="Q5" s="8"/>
    </row>
    <row r="6" spans="1:17" x14ac:dyDescent="0.3">
      <c r="A6" s="8"/>
      <c r="B6" s="8"/>
      <c r="C6" s="16" t="s">
        <v>221</v>
      </c>
      <c r="D6" s="134" t="str">
        <f ca="1">$D$3&amp;"-"&amp;$D$4</f>
        <v>E7-SFE</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86</v>
      </c>
      <c r="F10" s="104"/>
      <c r="G10" s="118">
        <f ca="1">IF(OR(G23=0,G24=0,G25=0,G26=0),"",G27)</f>
        <v>91.213857141942853</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595.34230423599922</v>
      </c>
      <c r="F11" s="104"/>
      <c r="G11" s="118">
        <f ca="1">IFERROR(IF(OR(G41=0,G42=0,G43=0,G44=0,G45=0,G46=0),"",G47),"")</f>
        <v>557.11590979674531</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3.4099999999999998E-2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YOR-Nil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86</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27.925457112464944</v>
      </c>
      <c r="F23" s="8"/>
      <c r="G23" s="21">
        <f t="shared" ref="G23:P25" ca="1" si="2">$E23/$E31*G31</f>
        <v>32.912145882547968</v>
      </c>
      <c r="H23" s="21">
        <f t="shared" ca="1" si="2"/>
        <v>32.912145882547968</v>
      </c>
      <c r="I23" s="21">
        <f t="shared" ca="1" si="2"/>
        <v>39.893510160664206</v>
      </c>
      <c r="J23" s="21">
        <f t="shared" ca="1" si="2"/>
        <v>39.893510160664206</v>
      </c>
      <c r="K23" s="21">
        <f t="shared" ca="1" si="2"/>
        <v>49.368218823821955</v>
      </c>
      <c r="L23" s="21">
        <f t="shared" ca="1" si="2"/>
        <v>49.368218823821955</v>
      </c>
      <c r="M23" s="21">
        <f t="shared" ca="1" si="2"/>
        <v>56.848251978946493</v>
      </c>
      <c r="N23" s="21">
        <f t="shared" ca="1" si="2"/>
        <v>56.848251978946493</v>
      </c>
      <c r="O23" s="21">
        <f t="shared" ca="1" si="2"/>
        <v>61.336271872021221</v>
      </c>
      <c r="P23" s="21">
        <f t="shared" ca="1" si="2"/>
        <v>61.336271872021221</v>
      </c>
      <c r="Q23" s="8"/>
    </row>
    <row r="24" spans="1:17" x14ac:dyDescent="0.3">
      <c r="A24" s="8"/>
      <c r="B24" s="8"/>
      <c r="C24" s="8" t="s">
        <v>277</v>
      </c>
      <c r="D24" s="8"/>
      <c r="E24" s="21">
        <f ca="1">(E$27-SUM(E$25:E$26))*HLOOKUP(D$6,Inputs!$E$8:$G$11,VLOOKUP(C24,Inputs!$C$9:$D$11,2,FALSE),FALSE)</f>
        <v>31.238646939367566</v>
      </c>
      <c r="F24" s="8"/>
      <c r="G24" s="21">
        <f t="shared" ca="1" si="2"/>
        <v>31.26988558630693</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24</v>
      </c>
      <c r="F25" s="8"/>
      <c r="G25" s="21">
        <f t="shared" ca="1" si="2"/>
        <v>24.023999999999997</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2.8358959481674875</v>
      </c>
      <c r="F26" s="8"/>
      <c r="G26" s="87">
        <f t="shared" ref="G26:P26" ca="1" si="3">SUM(G21:G25)*$E$13</f>
        <v>3.007825673087952</v>
      </c>
      <c r="H26" s="87">
        <f t="shared" ca="1" si="3"/>
        <v>1.1223041745948856</v>
      </c>
      <c r="I26" s="87">
        <f t="shared" ca="1" si="3"/>
        <v>1.3603686964786494</v>
      </c>
      <c r="J26" s="87">
        <f t="shared" ca="1" si="3"/>
        <v>1.3603686964786494</v>
      </c>
      <c r="K26" s="87">
        <f t="shared" ca="1" si="3"/>
        <v>1.6834562618923286</v>
      </c>
      <c r="L26" s="87">
        <f t="shared" ca="1" si="3"/>
        <v>1.6834562618923286</v>
      </c>
      <c r="M26" s="87">
        <f t="shared" ca="1" si="3"/>
        <v>1.9385253924820753</v>
      </c>
      <c r="N26" s="87">
        <f t="shared" ca="1" si="3"/>
        <v>1.9385253924820753</v>
      </c>
      <c r="O26" s="87">
        <f t="shared" ca="1" si="3"/>
        <v>2.0915668708359236</v>
      </c>
      <c r="P26" s="87">
        <f t="shared" ca="1" si="3"/>
        <v>2.0915668708359236</v>
      </c>
      <c r="Q26" s="8"/>
    </row>
    <row r="27" spans="1:17" x14ac:dyDescent="0.3">
      <c r="A27" s="8"/>
      <c r="B27" s="8"/>
      <c r="C27" s="8" t="s">
        <v>216</v>
      </c>
      <c r="D27" s="8"/>
      <c r="E27" s="21">
        <f ca="1">VLOOKUP(C15,Inputs!$D$20:$G$21,HLOOKUP(D$6,Inputs!$E$17:$J$18,2,FALSE),FALSE)</f>
        <v>86</v>
      </c>
      <c r="F27" s="8"/>
      <c r="G27" s="21">
        <f t="shared" ref="G27:P27" ca="1" si="4">SUM(G21:G26)</f>
        <v>91.213857141942853</v>
      </c>
      <c r="H27" s="21">
        <f t="shared" ca="1" si="4"/>
        <v>34.034450057142855</v>
      </c>
      <c r="I27" s="21">
        <f t="shared" ca="1" si="4"/>
        <v>41.253878857142858</v>
      </c>
      <c r="J27" s="21">
        <f t="shared" ca="1" si="4"/>
        <v>41.253878857142858</v>
      </c>
      <c r="K27" s="21">
        <f t="shared" ca="1" si="4"/>
        <v>51.051675085714287</v>
      </c>
      <c r="L27" s="21">
        <f t="shared" ca="1" si="4"/>
        <v>51.051675085714287</v>
      </c>
      <c r="M27" s="21">
        <f t="shared" ca="1" si="4"/>
        <v>58.78677737142857</v>
      </c>
      <c r="N27" s="21">
        <f t="shared" ca="1" si="4"/>
        <v>58.78677737142857</v>
      </c>
      <c r="O27" s="21">
        <f t="shared" ca="1" si="4"/>
        <v>63.427838742857148</v>
      </c>
      <c r="P27" s="21">
        <f t="shared" ca="1" si="4"/>
        <v>63.427838742857148</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5.6</v>
      </c>
      <c r="F31" s="22"/>
      <c r="G31" s="21">
        <f ca="1">IF($D$4="SFG",HLOOKUP(G$8,Inputs!$E$31:$P$36,6,FALSE),HLOOKUP(G$8,Inputs!$E$31:$P$35,5,FALSE))</f>
        <v>6.6</v>
      </c>
      <c r="H31" s="21">
        <f ca="1">IF($D$4="SFG",HLOOKUP(H$8,Inputs!$E$31:$P$36,6,FALSE),HLOOKUP(H$8,Inputs!$E$31:$P$35,5,FALSE))</f>
        <v>6.6</v>
      </c>
      <c r="I31" s="21">
        <f ca="1">IF($D$4="SFG",HLOOKUP(I$8,Inputs!$E$31:$P$36,6,FALSE),HLOOKUP(I$8,Inputs!$E$31:$P$35,5,FALSE))</f>
        <v>8</v>
      </c>
      <c r="J31" s="21">
        <f ca="1">IF($D$4="SFG",HLOOKUP(J$8,Inputs!$E$31:$P$36,6,FALSE),HLOOKUP(J$8,Inputs!$E$31:$P$35,5,FALSE))</f>
        <v>8</v>
      </c>
      <c r="K31" s="21">
        <f ca="1">IF($D$4="SFG",HLOOKUP(K$8,Inputs!$E$31:$P$36,6,FALSE),HLOOKUP(K$8,Inputs!$E$31:$P$35,5,FALSE))</f>
        <v>9.9</v>
      </c>
      <c r="L31" s="21">
        <f ca="1">IF($D$4="SFG",HLOOKUP(L$8,Inputs!$E$31:$P$36,6,FALSE),HLOOKUP(L$8,Inputs!$E$31:$P$35,5,FALSE))</f>
        <v>9.9</v>
      </c>
      <c r="M31" s="21">
        <f ca="1">IF($D$4="SFG",HLOOKUP(M$8,Inputs!$E$31:$P$36,6,FALSE),HLOOKUP(M$8,Inputs!$E$31:$P$35,5,FALSE))</f>
        <v>11.4</v>
      </c>
      <c r="N31" s="21">
        <f ca="1">IF($D$4="SFG",HLOOKUP(N$8,Inputs!$E$31:$P$36,6,FALSE),HLOOKUP(N$8,Inputs!$E$31:$P$35,5,FALSE))</f>
        <v>11.4</v>
      </c>
      <c r="O31" s="21">
        <f ca="1">IF($D$4="SFG",HLOOKUP(O$8,Inputs!$E$31:$P$36,6,FALSE),HLOOKUP(O$8,Inputs!$E$31:$P$35,5,FALSE))</f>
        <v>12.3</v>
      </c>
      <c r="P31" s="21">
        <f ca="1">IF($D$4="SFG",HLOOKUP(P$8,Inputs!$E$31:$P$36,6,FALSE),HLOOKUP(P$8,Inputs!$E$31:$P$35,5,FALSE))</f>
        <v>12.3</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YOR-Medium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416</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274.14400000000001</v>
      </c>
      <c r="F41" s="8"/>
      <c r="G41" s="21">
        <f t="shared" ref="G41:P41" ca="1" si="5">$E41/$E50*G50</f>
        <v>221.14149114167327</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140.33830423599915</v>
      </c>
      <c r="F42" s="8"/>
      <c r="G42" s="94">
        <f ca="1">VLOOKUP($A$1,'Network costs'!$D:$P,G$9,FALSE)</f>
        <v>144.45171639914096</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66.975999999999999</v>
      </c>
      <c r="F43" s="8"/>
      <c r="G43" s="21">
        <f t="shared" ref="G43:P45" ca="1" si="6">$E43/$E51*G51</f>
        <v>78.936000000000007</v>
      </c>
      <c r="H43" s="21">
        <f t="shared" ca="1" si="6"/>
        <v>78.936000000000007</v>
      </c>
      <c r="I43" s="21">
        <f t="shared" ca="1" si="6"/>
        <v>95.68</v>
      </c>
      <c r="J43" s="21">
        <f t="shared" ca="1" si="6"/>
        <v>95.68</v>
      </c>
      <c r="K43" s="21">
        <f t="shared" ca="1" si="6"/>
        <v>118.40400000000001</v>
      </c>
      <c r="L43" s="21">
        <f t="shared" ca="1" si="6"/>
        <v>118.40400000000001</v>
      </c>
      <c r="M43" s="21">
        <f t="shared" ca="1" si="6"/>
        <v>136.34400000000002</v>
      </c>
      <c r="N43" s="21">
        <f t="shared" ca="1" si="6"/>
        <v>136.34400000000002</v>
      </c>
      <c r="O43" s="21">
        <f t="shared" ca="1" si="6"/>
        <v>147.10800000000003</v>
      </c>
      <c r="P43" s="21">
        <f t="shared" ca="1" si="6"/>
        <v>147.10800000000003</v>
      </c>
      <c r="Q43" s="8"/>
    </row>
    <row r="44" spans="1:17" x14ac:dyDescent="0.3">
      <c r="A44" s="8"/>
      <c r="B44" s="8"/>
      <c r="C44" s="8" t="s">
        <v>277</v>
      </c>
      <c r="D44" s="8"/>
      <c r="E44" s="21">
        <f ca="1">E$38*HLOOKUP(D$6,Inputs!$H$8:$J$11,VLOOKUP(C44,Inputs!$C$9:$D$11,2,FALSE),FALSE)</f>
        <v>74.88</v>
      </c>
      <c r="F44" s="8"/>
      <c r="G44" s="21">
        <f t="shared" ca="1" si="6"/>
        <v>74.954879999999989</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24</v>
      </c>
      <c r="F45" s="8"/>
      <c r="G45" s="21">
        <f t="shared" ca="1" si="6"/>
        <v>24.023999999999997</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15.004</v>
      </c>
      <c r="F46" s="8"/>
      <c r="G46" s="87">
        <f t="shared" ref="G46:P46" ca="1" si="7">SUM(G43:G45,G41)*$E$13</f>
        <v>13.607822255931056</v>
      </c>
      <c r="H46" s="87">
        <f t="shared" ca="1" si="7"/>
        <v>2.6917176</v>
      </c>
      <c r="I46" s="87">
        <f t="shared" ca="1" si="7"/>
        <v>3.2626880000000003</v>
      </c>
      <c r="J46" s="87">
        <f t="shared" ca="1" si="7"/>
        <v>3.2626880000000003</v>
      </c>
      <c r="K46" s="87">
        <f t="shared" ca="1" si="7"/>
        <v>4.0375763999999998</v>
      </c>
      <c r="L46" s="87">
        <f t="shared" ca="1" si="7"/>
        <v>4.0375763999999998</v>
      </c>
      <c r="M46" s="87">
        <f t="shared" ca="1" si="7"/>
        <v>4.6493304000000002</v>
      </c>
      <c r="N46" s="87">
        <f t="shared" ca="1" si="7"/>
        <v>4.6493304000000002</v>
      </c>
      <c r="O46" s="87">
        <f t="shared" ca="1" si="7"/>
        <v>5.0163828000000006</v>
      </c>
      <c r="P46" s="87">
        <f t="shared" ca="1" si="7"/>
        <v>5.0163828000000006</v>
      </c>
      <c r="Q46" s="8"/>
    </row>
    <row r="47" spans="1:17" x14ac:dyDescent="0.3">
      <c r="A47" s="8"/>
      <c r="B47" s="8"/>
      <c r="C47" s="8" t="s">
        <v>216</v>
      </c>
      <c r="D47" s="8"/>
      <c r="E47" s="21">
        <f ca="1">SUM(E41:E46)</f>
        <v>595.34230423599922</v>
      </c>
      <c r="F47" s="8"/>
      <c r="G47" s="21">
        <f t="shared" ref="G47:P47" ca="1" si="8">SUM(G41:G46)</f>
        <v>557.11590979674531</v>
      </c>
      <c r="H47" s="21">
        <f t="shared" ca="1" si="8"/>
        <v>81.627717600000011</v>
      </c>
      <c r="I47" s="21">
        <f t="shared" ca="1" si="8"/>
        <v>98.942688000000004</v>
      </c>
      <c r="J47" s="21">
        <f t="shared" ca="1" si="8"/>
        <v>98.942688000000004</v>
      </c>
      <c r="K47" s="21">
        <f t="shared" ca="1" si="8"/>
        <v>122.44157640000002</v>
      </c>
      <c r="L47" s="21">
        <f t="shared" ca="1" si="8"/>
        <v>122.44157640000002</v>
      </c>
      <c r="M47" s="21">
        <f t="shared" ca="1" si="8"/>
        <v>140.99333040000002</v>
      </c>
      <c r="N47" s="21">
        <f t="shared" ca="1" si="8"/>
        <v>140.99333040000002</v>
      </c>
      <c r="O47" s="21">
        <f t="shared" ca="1" si="8"/>
        <v>152.12438280000003</v>
      </c>
      <c r="P47" s="21">
        <f t="shared" ca="1" si="8"/>
        <v>152.12438280000003</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5.6</v>
      </c>
      <c r="F51" s="22"/>
      <c r="G51" s="21">
        <f t="shared" ca="1" si="9"/>
        <v>6.6</v>
      </c>
      <c r="H51" s="21">
        <f t="shared" ca="1" si="9"/>
        <v>6.6</v>
      </c>
      <c r="I51" s="21">
        <f t="shared" ca="1" si="9"/>
        <v>8</v>
      </c>
      <c r="J51" s="21">
        <f t="shared" ca="1" si="9"/>
        <v>8</v>
      </c>
      <c r="K51" s="21">
        <f t="shared" ca="1" si="9"/>
        <v>9.9</v>
      </c>
      <c r="L51" s="21">
        <f t="shared" ca="1" si="9"/>
        <v>9.9</v>
      </c>
      <c r="M51" s="21">
        <f t="shared" ca="1" si="9"/>
        <v>11.4</v>
      </c>
      <c r="N51" s="21">
        <f t="shared" ca="1" si="9"/>
        <v>11.4</v>
      </c>
      <c r="O51" s="21">
        <f t="shared" ca="1" si="9"/>
        <v>12.3</v>
      </c>
      <c r="P51" s="21">
        <f t="shared" ca="1" si="9"/>
        <v>12.3</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7"/>
  </sheetPr>
  <dimension ref="B1:B3"/>
  <sheetViews>
    <sheetView workbookViewId="0"/>
  </sheetViews>
  <sheetFormatPr defaultColWidth="9.109375" defaultRowHeight="15" customHeight="1" x14ac:dyDescent="0.3"/>
  <cols>
    <col min="1" max="1" width="20.6640625" style="8" customWidth="1"/>
    <col min="2" max="2" width="55" style="8" bestFit="1" customWidth="1"/>
    <col min="3" max="3" width="20.6640625" style="8" customWidth="1"/>
    <col min="4" max="16384" width="9.109375" style="8"/>
  </cols>
  <sheetData>
    <row r="1" spans="2:2" ht="90" customHeight="1" x14ac:dyDescent="0.3"/>
    <row r="2" spans="2:2" ht="14.4" x14ac:dyDescent="0.3">
      <c r="B2" s="7" t="s">
        <v>243</v>
      </c>
    </row>
    <row r="3" spans="2:2" ht="90" customHeight="1" x14ac:dyDescent="0.3"/>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7"/>
  </sheetPr>
  <dimension ref="A1:Q18"/>
  <sheetViews>
    <sheetView tabSelected="1" workbookViewId="0">
      <pane xSplit="1" ySplit="3" topLeftCell="D4" activePane="bottomRight" state="frozen"/>
      <selection activeCell="E8" sqref="E8"/>
      <selection pane="topRight" activeCell="E8" sqref="E8"/>
      <selection pane="bottomLeft" activeCell="E8" sqref="E8"/>
      <selection pane="bottomRight" activeCell="G4" sqref="G4"/>
    </sheetView>
  </sheetViews>
  <sheetFormatPr defaultColWidth="0" defaultRowHeight="14.4" zeroHeight="1" x14ac:dyDescent="0.3"/>
  <cols>
    <col min="1" max="1" width="11.109375" bestFit="1" customWidth="1"/>
    <col min="2" max="2" width="9.88671875" bestFit="1" customWidth="1"/>
    <col min="3" max="3" width="7.88671875" customWidth="1"/>
    <col min="4" max="4" width="10.6640625" bestFit="1" customWidth="1"/>
    <col min="5" max="5" width="8.44140625" bestFit="1" customWidth="1"/>
    <col min="6" max="6" width="10.109375" bestFit="1" customWidth="1"/>
    <col min="7" max="7" width="18.5546875" bestFit="1" customWidth="1"/>
    <col min="8" max="8" width="19.33203125" bestFit="1" customWidth="1"/>
    <col min="9" max="9" width="18.88671875" customWidth="1"/>
    <col min="10" max="10" width="11" customWidth="1"/>
    <col min="11" max="11" width="11" bestFit="1" customWidth="1"/>
    <col min="12" max="17" width="9.109375" customWidth="1"/>
    <col min="18" max="16384" width="9.109375" hidden="1"/>
  </cols>
  <sheetData>
    <row r="1" spans="1:17" s="1" customFormat="1" x14ac:dyDescent="0.3">
      <c r="A1" s="8"/>
      <c r="B1" s="8"/>
      <c r="C1" s="8"/>
      <c r="D1" s="8"/>
      <c r="E1" s="8"/>
      <c r="F1" s="8"/>
      <c r="G1" s="8"/>
      <c r="H1" s="8"/>
      <c r="I1" s="8"/>
      <c r="J1" s="135" t="s">
        <v>188</v>
      </c>
      <c r="K1" s="135"/>
      <c r="L1" s="135"/>
      <c r="M1" s="135" t="s">
        <v>191</v>
      </c>
      <c r="N1" s="135"/>
      <c r="O1" s="135"/>
      <c r="P1" s="8"/>
      <c r="Q1" s="8"/>
    </row>
    <row r="2" spans="1:17" s="1" customFormat="1" ht="35.25" customHeight="1" x14ac:dyDescent="0.3">
      <c r="A2" s="8"/>
      <c r="B2" s="8"/>
      <c r="C2" s="8"/>
      <c r="D2" s="8"/>
      <c r="E2" s="8"/>
      <c r="F2" s="8"/>
      <c r="G2" s="120" t="s">
        <v>151</v>
      </c>
      <c r="H2" s="8"/>
      <c r="I2" s="8"/>
      <c r="J2" s="31">
        <v>1</v>
      </c>
      <c r="K2" s="31">
        <v>2</v>
      </c>
      <c r="L2" s="31">
        <v>3</v>
      </c>
      <c r="M2" s="136" t="s">
        <v>336</v>
      </c>
      <c r="N2" s="136"/>
      <c r="O2" s="136"/>
      <c r="P2" s="8"/>
      <c r="Q2" s="8"/>
    </row>
    <row r="3" spans="1:17" s="1" customFormat="1" x14ac:dyDescent="0.3">
      <c r="A3" s="7" t="s">
        <v>128</v>
      </c>
      <c r="B3" s="7" t="s">
        <v>180</v>
      </c>
      <c r="C3" s="7" t="s">
        <v>129</v>
      </c>
      <c r="D3" s="7" t="s">
        <v>189</v>
      </c>
      <c r="E3" s="7" t="s">
        <v>146</v>
      </c>
      <c r="F3" s="7" t="s">
        <v>190</v>
      </c>
      <c r="G3" s="7" t="s">
        <v>337</v>
      </c>
      <c r="H3" s="7" t="s">
        <v>149</v>
      </c>
      <c r="I3" s="7" t="s">
        <v>150</v>
      </c>
      <c r="J3" s="7" t="s">
        <v>185</v>
      </c>
      <c r="K3" s="7" t="s">
        <v>186</v>
      </c>
      <c r="L3" s="7" t="s">
        <v>187</v>
      </c>
      <c r="M3" s="8" t="s">
        <v>185</v>
      </c>
      <c r="N3" s="8" t="s">
        <v>186</v>
      </c>
      <c r="O3" s="8" t="s">
        <v>187</v>
      </c>
      <c r="P3" s="8" t="s">
        <v>192</v>
      </c>
      <c r="Q3" s="8"/>
    </row>
    <row r="4" spans="1:17" x14ac:dyDescent="0.3">
      <c r="A4" s="8" t="s">
        <v>130</v>
      </c>
      <c r="B4" s="8">
        <v>1</v>
      </c>
      <c r="C4" s="8" t="s">
        <v>142</v>
      </c>
      <c r="D4" s="8">
        <v>1</v>
      </c>
      <c r="E4" s="8" t="s">
        <v>147</v>
      </c>
      <c r="F4" s="8">
        <v>1</v>
      </c>
      <c r="G4" s="12">
        <v>34266.210915271899</v>
      </c>
      <c r="H4" s="13">
        <f>SUMIF($C$4:$C$15,C4,$G$4:$G$15)</f>
        <v>102798.6327458157</v>
      </c>
      <c r="I4" s="13">
        <f>SUMIF($E$4:$E$15,E4,$G$4:$G$15)</f>
        <v>205597.26549163138</v>
      </c>
      <c r="J4" s="13">
        <f>VLOOKUP(MOD($F4+J$2,2),$F$4:$I$15,4,FALSE)</f>
        <v>181634.52552031272</v>
      </c>
      <c r="K4" s="13">
        <f t="shared" ref="K4:L15" si="0">VLOOKUP(MOD($F4+K$2,2),$F$4:$I$15,4,FALSE)</f>
        <v>205597.26549163138</v>
      </c>
      <c r="L4" s="13">
        <f t="shared" si="0"/>
        <v>181634.52552031272</v>
      </c>
      <c r="M4" s="39">
        <v>1</v>
      </c>
      <c r="N4" s="39">
        <v>1</v>
      </c>
      <c r="O4" s="39">
        <v>0</v>
      </c>
      <c r="P4" s="37" t="str">
        <f t="shared" ref="P4:P15" si="1">IF(SUMPRODUCT(M4:O4,M$17:O$17)=12,"P","O")</f>
        <v>P</v>
      </c>
      <c r="Q4" s="8"/>
    </row>
    <row r="5" spans="1:17" x14ac:dyDescent="0.3">
      <c r="A5" s="8" t="s">
        <v>131</v>
      </c>
      <c r="B5" s="8">
        <v>2</v>
      </c>
      <c r="C5" s="8" t="s">
        <v>142</v>
      </c>
      <c r="D5" s="8">
        <v>1</v>
      </c>
      <c r="E5" s="8" t="s">
        <v>147</v>
      </c>
      <c r="F5" s="8">
        <v>1</v>
      </c>
      <c r="G5" s="12">
        <v>34266.210915271899</v>
      </c>
      <c r="H5" s="13">
        <f t="shared" ref="H5:H15" si="2">SUMIF($C$4:$C$15,C5,$G$4:$G$15)</f>
        <v>102798.6327458157</v>
      </c>
      <c r="I5" s="13">
        <f t="shared" ref="I5:I15" si="3">SUMIF($E$4:$E$15,E5,$G$4:$G$15)</f>
        <v>205597.26549163138</v>
      </c>
      <c r="J5" s="13">
        <f t="shared" ref="J5:J15" si="4">VLOOKUP(MOD($F5+J$2,2),$F$4:$I$15,4,FALSE)</f>
        <v>181634.52552031272</v>
      </c>
      <c r="K5" s="13">
        <f t="shared" si="0"/>
        <v>205597.26549163138</v>
      </c>
      <c r="L5" s="13">
        <f t="shared" si="0"/>
        <v>181634.52552031272</v>
      </c>
      <c r="M5" s="39">
        <v>0</v>
      </c>
      <c r="N5" s="39">
        <v>1</v>
      </c>
      <c r="O5" s="39">
        <v>1</v>
      </c>
      <c r="P5" s="37" t="str">
        <f t="shared" si="1"/>
        <v>P</v>
      </c>
      <c r="Q5" s="8"/>
    </row>
    <row r="6" spans="1:17" x14ac:dyDescent="0.3">
      <c r="A6" s="8" t="s">
        <v>132</v>
      </c>
      <c r="B6" s="8">
        <v>3</v>
      </c>
      <c r="C6" s="8" t="s">
        <v>142</v>
      </c>
      <c r="D6" s="8">
        <v>1</v>
      </c>
      <c r="E6" s="8" t="s">
        <v>147</v>
      </c>
      <c r="F6" s="8">
        <v>1</v>
      </c>
      <c r="G6" s="12">
        <v>34266.210915271899</v>
      </c>
      <c r="H6" s="13">
        <f t="shared" si="2"/>
        <v>102798.6327458157</v>
      </c>
      <c r="I6" s="13">
        <f t="shared" si="3"/>
        <v>205597.26549163138</v>
      </c>
      <c r="J6" s="13">
        <f t="shared" si="4"/>
        <v>181634.52552031272</v>
      </c>
      <c r="K6" s="13">
        <f t="shared" si="0"/>
        <v>205597.26549163138</v>
      </c>
      <c r="L6" s="13">
        <f t="shared" si="0"/>
        <v>181634.52552031272</v>
      </c>
      <c r="M6" s="39">
        <v>0</v>
      </c>
      <c r="N6" s="39">
        <v>1</v>
      </c>
      <c r="O6" s="39">
        <v>1</v>
      </c>
      <c r="P6" s="37" t="str">
        <f t="shared" si="1"/>
        <v>P</v>
      </c>
      <c r="Q6" s="8"/>
    </row>
    <row r="7" spans="1:17" x14ac:dyDescent="0.3">
      <c r="A7" s="8" t="s">
        <v>133</v>
      </c>
      <c r="B7" s="8">
        <v>4</v>
      </c>
      <c r="C7" s="8" t="s">
        <v>143</v>
      </c>
      <c r="D7" s="8">
        <v>2</v>
      </c>
      <c r="E7" s="8" t="s">
        <v>148</v>
      </c>
      <c r="F7" s="8">
        <v>0</v>
      </c>
      <c r="G7" s="12">
        <v>30272.420920052118</v>
      </c>
      <c r="H7" s="13">
        <f t="shared" si="2"/>
        <v>90817.262760156358</v>
      </c>
      <c r="I7" s="13">
        <f t="shared" si="3"/>
        <v>181634.52552031272</v>
      </c>
      <c r="J7" s="13">
        <f t="shared" si="4"/>
        <v>205597.26549163138</v>
      </c>
      <c r="K7" s="13">
        <f t="shared" si="0"/>
        <v>181634.52552031272</v>
      </c>
      <c r="L7" s="13">
        <f t="shared" si="0"/>
        <v>205597.26549163138</v>
      </c>
      <c r="M7" s="39">
        <v>1</v>
      </c>
      <c r="N7" s="39">
        <v>1</v>
      </c>
      <c r="O7" s="39">
        <v>0</v>
      </c>
      <c r="P7" s="37" t="str">
        <f t="shared" si="1"/>
        <v>P</v>
      </c>
      <c r="Q7" s="8"/>
    </row>
    <row r="8" spans="1:17" x14ac:dyDescent="0.3">
      <c r="A8" s="8" t="s">
        <v>134</v>
      </c>
      <c r="B8" s="8">
        <v>5</v>
      </c>
      <c r="C8" s="8" t="s">
        <v>143</v>
      </c>
      <c r="D8" s="8">
        <v>2</v>
      </c>
      <c r="E8" s="8" t="s">
        <v>148</v>
      </c>
      <c r="F8" s="8">
        <v>0</v>
      </c>
      <c r="G8" s="12">
        <v>30272.420920052118</v>
      </c>
      <c r="H8" s="13">
        <f t="shared" si="2"/>
        <v>90817.262760156358</v>
      </c>
      <c r="I8" s="13">
        <f t="shared" si="3"/>
        <v>181634.52552031272</v>
      </c>
      <c r="J8" s="13">
        <f t="shared" si="4"/>
        <v>205597.26549163138</v>
      </c>
      <c r="K8" s="13">
        <f t="shared" si="0"/>
        <v>181634.52552031272</v>
      </c>
      <c r="L8" s="13">
        <f t="shared" si="0"/>
        <v>205597.26549163138</v>
      </c>
      <c r="M8" s="39">
        <v>1</v>
      </c>
      <c r="N8" s="39">
        <v>1</v>
      </c>
      <c r="O8" s="39">
        <v>0</v>
      </c>
      <c r="P8" s="37" t="str">
        <f t="shared" si="1"/>
        <v>P</v>
      </c>
      <c r="Q8" s="8"/>
    </row>
    <row r="9" spans="1:17" x14ac:dyDescent="0.3">
      <c r="A9" s="8" t="s">
        <v>135</v>
      </c>
      <c r="B9" s="8">
        <v>6</v>
      </c>
      <c r="C9" s="8" t="s">
        <v>143</v>
      </c>
      <c r="D9" s="8">
        <v>2</v>
      </c>
      <c r="E9" s="8" t="s">
        <v>148</v>
      </c>
      <c r="F9" s="8">
        <v>0</v>
      </c>
      <c r="G9" s="12">
        <v>30272.420920052118</v>
      </c>
      <c r="H9" s="13">
        <f t="shared" si="2"/>
        <v>90817.262760156358</v>
      </c>
      <c r="I9" s="13">
        <f t="shared" si="3"/>
        <v>181634.52552031272</v>
      </c>
      <c r="J9" s="13">
        <f t="shared" si="4"/>
        <v>205597.26549163138</v>
      </c>
      <c r="K9" s="13">
        <f t="shared" si="0"/>
        <v>181634.52552031272</v>
      </c>
      <c r="L9" s="13">
        <f t="shared" si="0"/>
        <v>205597.26549163138</v>
      </c>
      <c r="M9" s="39">
        <v>1</v>
      </c>
      <c r="N9" s="39">
        <v>1</v>
      </c>
      <c r="O9" s="39">
        <v>0</v>
      </c>
      <c r="P9" s="37" t="str">
        <f t="shared" si="1"/>
        <v>P</v>
      </c>
      <c r="Q9" s="8"/>
    </row>
    <row r="10" spans="1:17" x14ac:dyDescent="0.3">
      <c r="A10" s="8" t="s">
        <v>136</v>
      </c>
      <c r="B10" s="8">
        <v>7</v>
      </c>
      <c r="C10" s="8" t="s">
        <v>144</v>
      </c>
      <c r="D10" s="8">
        <v>3</v>
      </c>
      <c r="E10" s="8" t="s">
        <v>148</v>
      </c>
      <c r="F10" s="8">
        <v>0</v>
      </c>
      <c r="G10" s="12">
        <v>30272.420920052118</v>
      </c>
      <c r="H10" s="13">
        <f t="shared" si="2"/>
        <v>90817.262760156358</v>
      </c>
      <c r="I10" s="13">
        <f t="shared" si="3"/>
        <v>181634.52552031272</v>
      </c>
      <c r="J10" s="13">
        <f t="shared" si="4"/>
        <v>205597.26549163138</v>
      </c>
      <c r="K10" s="13">
        <f t="shared" si="0"/>
        <v>181634.52552031272</v>
      </c>
      <c r="L10" s="13">
        <f t="shared" si="0"/>
        <v>205597.26549163138</v>
      </c>
      <c r="M10" s="39">
        <v>1</v>
      </c>
      <c r="N10" s="39">
        <v>1</v>
      </c>
      <c r="O10" s="39">
        <v>0</v>
      </c>
      <c r="P10" s="37" t="str">
        <f t="shared" si="1"/>
        <v>P</v>
      </c>
      <c r="Q10" s="8"/>
    </row>
    <row r="11" spans="1:17" x14ac:dyDescent="0.3">
      <c r="A11" s="8" t="s">
        <v>137</v>
      </c>
      <c r="B11" s="8">
        <v>8</v>
      </c>
      <c r="C11" s="8" t="s">
        <v>144</v>
      </c>
      <c r="D11" s="8">
        <v>3</v>
      </c>
      <c r="E11" s="8" t="s">
        <v>148</v>
      </c>
      <c r="F11" s="8">
        <v>0</v>
      </c>
      <c r="G11" s="12">
        <v>30272.420920052118</v>
      </c>
      <c r="H11" s="13">
        <f t="shared" si="2"/>
        <v>90817.262760156358</v>
      </c>
      <c r="I11" s="13">
        <f t="shared" si="3"/>
        <v>181634.52552031272</v>
      </c>
      <c r="J11" s="13">
        <f t="shared" si="4"/>
        <v>205597.26549163138</v>
      </c>
      <c r="K11" s="13">
        <f t="shared" si="0"/>
        <v>181634.52552031272</v>
      </c>
      <c r="L11" s="13">
        <f t="shared" si="0"/>
        <v>205597.26549163138</v>
      </c>
      <c r="M11" s="39">
        <v>0</v>
      </c>
      <c r="N11" s="39">
        <v>1</v>
      </c>
      <c r="O11" s="39">
        <v>1</v>
      </c>
      <c r="P11" s="37" t="str">
        <f t="shared" si="1"/>
        <v>P</v>
      </c>
      <c r="Q11" s="8"/>
    </row>
    <row r="12" spans="1:17" x14ac:dyDescent="0.3">
      <c r="A12" s="8" t="s">
        <v>138</v>
      </c>
      <c r="B12" s="8">
        <v>9</v>
      </c>
      <c r="C12" s="8" t="s">
        <v>144</v>
      </c>
      <c r="D12" s="8">
        <v>3</v>
      </c>
      <c r="E12" s="8" t="s">
        <v>148</v>
      </c>
      <c r="F12" s="8">
        <v>0</v>
      </c>
      <c r="G12" s="12">
        <v>30272.420920052118</v>
      </c>
      <c r="H12" s="13">
        <f t="shared" si="2"/>
        <v>90817.262760156358</v>
      </c>
      <c r="I12" s="13">
        <f t="shared" si="3"/>
        <v>181634.52552031272</v>
      </c>
      <c r="J12" s="13">
        <f t="shared" si="4"/>
        <v>205597.26549163138</v>
      </c>
      <c r="K12" s="13">
        <f t="shared" si="0"/>
        <v>181634.52552031272</v>
      </c>
      <c r="L12" s="13">
        <f t="shared" si="0"/>
        <v>205597.26549163138</v>
      </c>
      <c r="M12" s="39">
        <v>0</v>
      </c>
      <c r="N12" s="39">
        <v>1</v>
      </c>
      <c r="O12" s="39">
        <v>1</v>
      </c>
      <c r="P12" s="37" t="str">
        <f t="shared" si="1"/>
        <v>P</v>
      </c>
      <c r="Q12" s="8"/>
    </row>
    <row r="13" spans="1:17" x14ac:dyDescent="0.3">
      <c r="A13" s="8" t="s">
        <v>139</v>
      </c>
      <c r="B13" s="8">
        <v>10</v>
      </c>
      <c r="C13" s="8" t="s">
        <v>145</v>
      </c>
      <c r="D13" s="8">
        <v>0</v>
      </c>
      <c r="E13" s="8" t="s">
        <v>147</v>
      </c>
      <c r="F13" s="8">
        <v>1</v>
      </c>
      <c r="G13" s="12">
        <v>34266.210915271899</v>
      </c>
      <c r="H13" s="13">
        <f t="shared" si="2"/>
        <v>102798.6327458157</v>
      </c>
      <c r="I13" s="13">
        <f t="shared" si="3"/>
        <v>205597.26549163138</v>
      </c>
      <c r="J13" s="13">
        <f t="shared" si="4"/>
        <v>181634.52552031272</v>
      </c>
      <c r="K13" s="13">
        <f t="shared" si="0"/>
        <v>205597.26549163138</v>
      </c>
      <c r="L13" s="13">
        <f t="shared" si="0"/>
        <v>181634.52552031272</v>
      </c>
      <c r="M13" s="39">
        <v>1</v>
      </c>
      <c r="N13" s="39">
        <v>1</v>
      </c>
      <c r="O13" s="39">
        <v>0</v>
      </c>
      <c r="P13" s="37" t="str">
        <f t="shared" si="1"/>
        <v>P</v>
      </c>
      <c r="Q13" s="8"/>
    </row>
    <row r="14" spans="1:17" x14ac:dyDescent="0.3">
      <c r="A14" s="8" t="s">
        <v>140</v>
      </c>
      <c r="B14" s="8">
        <v>11</v>
      </c>
      <c r="C14" s="8" t="s">
        <v>145</v>
      </c>
      <c r="D14" s="8">
        <v>0</v>
      </c>
      <c r="E14" s="8" t="s">
        <v>147</v>
      </c>
      <c r="F14" s="8">
        <v>1</v>
      </c>
      <c r="G14" s="12">
        <v>34266.210915271899</v>
      </c>
      <c r="H14" s="13">
        <f t="shared" si="2"/>
        <v>102798.6327458157</v>
      </c>
      <c r="I14" s="13">
        <f t="shared" si="3"/>
        <v>205597.26549163138</v>
      </c>
      <c r="J14" s="13">
        <f t="shared" si="4"/>
        <v>181634.52552031272</v>
      </c>
      <c r="K14" s="13">
        <f t="shared" si="0"/>
        <v>205597.26549163138</v>
      </c>
      <c r="L14" s="13">
        <f t="shared" si="0"/>
        <v>181634.52552031272</v>
      </c>
      <c r="M14" s="39">
        <v>1</v>
      </c>
      <c r="N14" s="39">
        <v>1</v>
      </c>
      <c r="O14" s="39">
        <v>0</v>
      </c>
      <c r="P14" s="37" t="str">
        <f t="shared" si="1"/>
        <v>P</v>
      </c>
      <c r="Q14" s="8"/>
    </row>
    <row r="15" spans="1:17" x14ac:dyDescent="0.3">
      <c r="A15" s="8" t="s">
        <v>141</v>
      </c>
      <c r="B15" s="8">
        <v>0</v>
      </c>
      <c r="C15" s="8" t="s">
        <v>145</v>
      </c>
      <c r="D15" s="8">
        <v>0</v>
      </c>
      <c r="E15" s="8" t="s">
        <v>147</v>
      </c>
      <c r="F15" s="8">
        <v>1</v>
      </c>
      <c r="G15" s="12">
        <v>34266.210915271899</v>
      </c>
      <c r="H15" s="13">
        <f t="shared" si="2"/>
        <v>102798.6327458157</v>
      </c>
      <c r="I15" s="13">
        <f t="shared" si="3"/>
        <v>205597.26549163138</v>
      </c>
      <c r="J15" s="13">
        <f t="shared" si="4"/>
        <v>181634.52552031272</v>
      </c>
      <c r="K15" s="13">
        <f t="shared" si="0"/>
        <v>205597.26549163138</v>
      </c>
      <c r="L15" s="13">
        <f t="shared" si="0"/>
        <v>181634.52552031272</v>
      </c>
      <c r="M15" s="39">
        <v>1</v>
      </c>
      <c r="N15" s="39">
        <v>1</v>
      </c>
      <c r="O15" s="39">
        <v>0</v>
      </c>
      <c r="P15" s="37" t="str">
        <f t="shared" si="1"/>
        <v>P</v>
      </c>
      <c r="Q15" s="8"/>
    </row>
    <row r="16" spans="1:17" x14ac:dyDescent="0.3">
      <c r="A16" s="8"/>
      <c r="B16" s="8"/>
      <c r="C16" s="8"/>
      <c r="D16" s="8"/>
      <c r="E16" s="8"/>
      <c r="F16" s="8"/>
      <c r="G16" s="8"/>
      <c r="H16" s="8"/>
      <c r="I16" s="8"/>
      <c r="J16" s="8"/>
      <c r="K16" s="8"/>
      <c r="L16" s="8"/>
      <c r="M16" s="8"/>
      <c r="N16" s="8"/>
      <c r="O16" s="8"/>
      <c r="P16" s="8"/>
      <c r="Q16" s="8"/>
    </row>
    <row r="17" spans="1:17" x14ac:dyDescent="0.3">
      <c r="A17" s="8"/>
      <c r="B17" s="8"/>
      <c r="C17" s="8"/>
      <c r="D17" s="8"/>
      <c r="E17" s="8"/>
      <c r="F17" s="8"/>
      <c r="G17" s="40"/>
      <c r="H17" s="8"/>
      <c r="I17" s="8"/>
      <c r="J17" s="8"/>
      <c r="K17" s="8"/>
      <c r="L17" s="6" t="s">
        <v>152</v>
      </c>
      <c r="M17" s="15">
        <v>6</v>
      </c>
      <c r="N17" s="15">
        <v>6</v>
      </c>
      <c r="O17" s="15">
        <v>6</v>
      </c>
      <c r="P17" s="8"/>
      <c r="Q17" s="8"/>
    </row>
    <row r="18" spans="1:17" x14ac:dyDescent="0.3">
      <c r="A18" s="7"/>
      <c r="B18" s="7"/>
      <c r="C18" s="7"/>
      <c r="D18" s="7"/>
      <c r="E18" s="7"/>
      <c r="F18" s="7"/>
      <c r="G18" s="40"/>
      <c r="H18" s="7"/>
      <c r="I18" s="7"/>
      <c r="J18" s="8"/>
      <c r="K18" s="8"/>
      <c r="L18" s="8"/>
      <c r="M18" s="8"/>
      <c r="N18" s="8"/>
      <c r="O18" s="8"/>
      <c r="P18" s="8"/>
      <c r="Q18" s="8"/>
    </row>
  </sheetData>
  <mergeCells count="3">
    <mergeCell ref="J1:L1"/>
    <mergeCell ref="M1:O1"/>
    <mergeCell ref="M2:O2"/>
  </mergeCells>
  <conditionalFormatting sqref="P4:P15">
    <cfRule type="cellIs" dxfId="3" priority="1" operator="equal">
      <formula>"O"</formula>
    </cfRule>
    <cfRule type="cellIs" dxfId="2" priority="2" operator="equal">
      <formula>"P"</formula>
    </cfRule>
  </conditionalFormatting>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7"/>
  </sheetPr>
  <dimension ref="A1:AG3840"/>
  <sheetViews>
    <sheetView zoomScaleNormal="100" workbookViewId="0">
      <pane xSplit="1" ySplit="4" topLeftCell="B5" activePane="bottomRight" state="frozen"/>
      <selection activeCell="E8" sqref="E8"/>
      <selection pane="topRight" activeCell="E8" sqref="E8"/>
      <selection pane="bottomLeft" activeCell="E8" sqref="E8"/>
      <selection pane="bottomRight" activeCell="B5" sqref="B5"/>
    </sheetView>
  </sheetViews>
  <sheetFormatPr defaultColWidth="0" defaultRowHeight="14.4" zeroHeight="1" x14ac:dyDescent="0.3"/>
  <cols>
    <col min="1" max="1" width="12.109375" bestFit="1" customWidth="1"/>
    <col min="2" max="2" width="6.88671875" bestFit="1" customWidth="1"/>
    <col min="3" max="5" width="10.5546875" customWidth="1"/>
    <col min="6" max="6" width="9.5546875" bestFit="1" customWidth="1"/>
    <col min="7" max="7" width="10.88671875" bestFit="1" customWidth="1"/>
    <col min="8" max="8" width="9.5546875" bestFit="1" customWidth="1"/>
    <col min="9" max="11" width="9" bestFit="1" customWidth="1"/>
    <col min="12" max="14" width="9.109375" customWidth="1"/>
    <col min="15" max="18" width="9.33203125" bestFit="1" customWidth="1"/>
    <col min="19" max="19" width="10.33203125" customWidth="1"/>
    <col min="20" max="20" width="13.5546875" bestFit="1" customWidth="1"/>
    <col min="21" max="21" width="14.5546875" bestFit="1" customWidth="1"/>
    <col min="22" max="22" width="14.33203125" bestFit="1" customWidth="1"/>
    <col min="23" max="23" width="9.44140625" bestFit="1" customWidth="1"/>
    <col min="24" max="24" width="11.5546875" bestFit="1" customWidth="1"/>
    <col min="25" max="25" width="10.5546875" bestFit="1" customWidth="1"/>
    <col min="26" max="26" width="11.5546875" customWidth="1"/>
    <col min="27" max="27" width="14.33203125" bestFit="1" customWidth="1"/>
    <col min="28" max="28" width="9.44140625" bestFit="1" customWidth="1"/>
    <col min="29" max="29" width="11.33203125" bestFit="1" customWidth="1"/>
    <col min="30" max="30" width="20.6640625" customWidth="1"/>
    <col min="31" max="31" width="15.6640625" bestFit="1" customWidth="1"/>
    <col min="32" max="32" width="10.6640625" customWidth="1"/>
    <col min="33" max="33" width="9.109375" hidden="1" customWidth="1"/>
    <col min="34" max="16384" width="9.109375" hidden="1"/>
  </cols>
  <sheetData>
    <row r="1" spans="1:33" x14ac:dyDescent="0.3">
      <c r="A1" s="7" t="s">
        <v>0</v>
      </c>
      <c r="B1" s="8"/>
      <c r="C1" s="140" t="s">
        <v>153</v>
      </c>
      <c r="D1" s="141"/>
      <c r="E1" s="142"/>
      <c r="F1" s="140" t="s">
        <v>155</v>
      </c>
      <c r="G1" s="141"/>
      <c r="H1" s="142"/>
      <c r="I1" s="48"/>
      <c r="J1" s="49"/>
      <c r="K1" s="50"/>
      <c r="L1" s="51"/>
      <c r="M1" s="51"/>
      <c r="N1" s="51"/>
      <c r="O1" s="53"/>
      <c r="P1" s="51"/>
      <c r="Q1" s="52"/>
      <c r="R1" s="8"/>
      <c r="S1" s="140" t="s">
        <v>153</v>
      </c>
      <c r="T1" s="141"/>
      <c r="U1" s="141"/>
      <c r="V1" s="141"/>
      <c r="W1" s="142"/>
      <c r="X1" s="140" t="s">
        <v>155</v>
      </c>
      <c r="Y1" s="141"/>
      <c r="Z1" s="141"/>
      <c r="AA1" s="141"/>
      <c r="AB1" s="142"/>
      <c r="AC1" s="54" t="s">
        <v>203</v>
      </c>
      <c r="AD1" s="8"/>
      <c r="AE1" s="8"/>
      <c r="AF1" s="8"/>
      <c r="AG1" s="8"/>
    </row>
    <row r="2" spans="1:33" x14ac:dyDescent="0.3">
      <c r="A2" s="7"/>
      <c r="B2" s="7"/>
      <c r="C2" s="137" t="s">
        <v>202</v>
      </c>
      <c r="D2" s="138"/>
      <c r="E2" s="139"/>
      <c r="F2" s="137" t="s">
        <v>202</v>
      </c>
      <c r="G2" s="138"/>
      <c r="H2" s="139"/>
      <c r="I2" s="55">
        <v>10</v>
      </c>
      <c r="J2" s="56">
        <f>I2+1</f>
        <v>11</v>
      </c>
      <c r="K2" s="57">
        <f>J2+1</f>
        <v>12</v>
      </c>
      <c r="L2" s="56">
        <v>13</v>
      </c>
      <c r="M2" s="56">
        <f t="shared" ref="M2:N2" si="0">L2+1</f>
        <v>14</v>
      </c>
      <c r="N2" s="56">
        <f t="shared" si="0"/>
        <v>15</v>
      </c>
      <c r="O2" s="58"/>
      <c r="P2" s="59"/>
      <c r="Q2" s="60"/>
      <c r="R2" s="8"/>
      <c r="S2" s="58"/>
      <c r="T2" s="59"/>
      <c r="U2" s="59"/>
      <c r="V2" s="59"/>
      <c r="W2" s="60"/>
      <c r="X2" s="58"/>
      <c r="Y2" s="59"/>
      <c r="Z2" s="59"/>
      <c r="AA2" s="59"/>
      <c r="AB2" s="60"/>
      <c r="AC2" s="61"/>
      <c r="AD2" s="8"/>
      <c r="AE2" s="8"/>
      <c r="AF2" s="8"/>
      <c r="AG2" s="8"/>
    </row>
    <row r="3" spans="1:33" x14ac:dyDescent="0.3">
      <c r="A3" s="7"/>
      <c r="B3" s="7"/>
      <c r="C3" s="143" t="s">
        <v>338</v>
      </c>
      <c r="D3" s="144"/>
      <c r="E3" s="145"/>
      <c r="F3" s="143" t="s">
        <v>338</v>
      </c>
      <c r="G3" s="144"/>
      <c r="H3" s="145"/>
      <c r="I3" s="137" t="s">
        <v>193</v>
      </c>
      <c r="J3" s="138"/>
      <c r="K3" s="139"/>
      <c r="L3" s="137" t="s">
        <v>194</v>
      </c>
      <c r="M3" s="138"/>
      <c r="N3" s="138"/>
      <c r="O3" s="137" t="s">
        <v>195</v>
      </c>
      <c r="P3" s="138"/>
      <c r="Q3" s="139"/>
      <c r="R3" s="146" t="s">
        <v>196</v>
      </c>
      <c r="S3" s="137" t="s">
        <v>197</v>
      </c>
      <c r="T3" s="138"/>
      <c r="U3" s="138"/>
      <c r="V3" s="150" t="s">
        <v>198</v>
      </c>
      <c r="W3" s="152" t="s">
        <v>199</v>
      </c>
      <c r="X3" s="137" t="s">
        <v>197</v>
      </c>
      <c r="Y3" s="138"/>
      <c r="Z3" s="138"/>
      <c r="AA3" s="150" t="s">
        <v>198</v>
      </c>
      <c r="AB3" s="152" t="s">
        <v>199</v>
      </c>
      <c r="AC3" s="147" t="s">
        <v>199</v>
      </c>
      <c r="AD3" s="146" t="s">
        <v>200</v>
      </c>
      <c r="AE3" s="149" t="s">
        <v>201</v>
      </c>
      <c r="AF3" s="149" t="s">
        <v>224</v>
      </c>
      <c r="AG3" s="8"/>
    </row>
    <row r="4" spans="1:33" ht="15" thickBot="1" x14ac:dyDescent="0.35">
      <c r="A4" s="46" t="s">
        <v>127</v>
      </c>
      <c r="B4" s="46" t="s">
        <v>128</v>
      </c>
      <c r="C4" s="62" t="s">
        <v>185</v>
      </c>
      <c r="D4" s="63" t="s">
        <v>186</v>
      </c>
      <c r="E4" s="64" t="s">
        <v>187</v>
      </c>
      <c r="F4" s="63" t="s">
        <v>185</v>
      </c>
      <c r="G4" s="63" t="s">
        <v>186</v>
      </c>
      <c r="H4" s="64" t="s">
        <v>187</v>
      </c>
      <c r="I4" s="62" t="s">
        <v>185</v>
      </c>
      <c r="J4" s="63" t="s">
        <v>186</v>
      </c>
      <c r="K4" s="64" t="s">
        <v>187</v>
      </c>
      <c r="L4" s="63" t="s">
        <v>185</v>
      </c>
      <c r="M4" s="63" t="s">
        <v>186</v>
      </c>
      <c r="N4" s="63" t="s">
        <v>187</v>
      </c>
      <c r="O4" s="62" t="s">
        <v>185</v>
      </c>
      <c r="P4" s="63" t="s">
        <v>186</v>
      </c>
      <c r="Q4" s="64" t="s">
        <v>187</v>
      </c>
      <c r="R4" s="146"/>
      <c r="S4" s="62" t="s">
        <v>185</v>
      </c>
      <c r="T4" s="63" t="s">
        <v>186</v>
      </c>
      <c r="U4" s="63" t="s">
        <v>187</v>
      </c>
      <c r="V4" s="151"/>
      <c r="W4" s="153"/>
      <c r="X4" s="62" t="s">
        <v>185</v>
      </c>
      <c r="Y4" s="63" t="s">
        <v>186</v>
      </c>
      <c r="Z4" s="63" t="s">
        <v>187</v>
      </c>
      <c r="AA4" s="151"/>
      <c r="AB4" s="153"/>
      <c r="AC4" s="148"/>
      <c r="AD4" s="146"/>
      <c r="AE4" s="149"/>
      <c r="AF4" s="149"/>
      <c r="AG4" s="8"/>
    </row>
    <row r="5" spans="1:33" x14ac:dyDescent="0.3">
      <c r="A5" s="47"/>
      <c r="B5" s="65"/>
      <c r="C5" s="66"/>
      <c r="D5" s="66"/>
      <c r="E5" s="66"/>
      <c r="F5" s="67"/>
      <c r="G5" s="67"/>
      <c r="H5" s="67"/>
      <c r="I5" s="68"/>
      <c r="J5" s="68"/>
      <c r="K5" s="68"/>
      <c r="L5" s="69"/>
      <c r="M5" s="69"/>
      <c r="N5" s="69"/>
      <c r="O5" s="68"/>
      <c r="P5" s="68"/>
      <c r="Q5" s="68"/>
      <c r="R5" s="68"/>
      <c r="S5" s="70"/>
      <c r="T5" s="70"/>
      <c r="U5" s="70"/>
      <c r="V5" s="70"/>
      <c r="W5" s="71"/>
      <c r="X5" s="70"/>
      <c r="Y5" s="70"/>
      <c r="Z5" s="70"/>
      <c r="AA5" s="72"/>
      <c r="AB5" s="71"/>
      <c r="AC5" s="73"/>
      <c r="AD5" s="74"/>
      <c r="AE5" s="74"/>
      <c r="AF5" s="85"/>
      <c r="AG5" s="59"/>
    </row>
    <row r="6" spans="1:33" x14ac:dyDescent="0.3">
      <c r="A6" s="47">
        <v>41851</v>
      </c>
      <c r="B6" s="65"/>
      <c r="C6" s="66"/>
      <c r="D6" s="66"/>
      <c r="E6" s="66"/>
      <c r="F6" s="67"/>
      <c r="G6" s="67"/>
      <c r="H6" s="67"/>
      <c r="I6" s="68"/>
      <c r="J6" s="68"/>
      <c r="K6" s="68"/>
      <c r="L6" s="69"/>
      <c r="M6" s="69"/>
      <c r="N6" s="69"/>
      <c r="O6" s="68"/>
      <c r="P6" s="68"/>
      <c r="Q6" s="68"/>
      <c r="R6" s="68"/>
      <c r="S6" s="70"/>
      <c r="T6" s="70"/>
      <c r="U6" s="70"/>
      <c r="V6" s="70"/>
      <c r="W6" s="71"/>
      <c r="X6" s="70"/>
      <c r="Y6" s="70"/>
      <c r="Z6" s="70"/>
      <c r="AA6" s="72"/>
      <c r="AB6" s="71"/>
      <c r="AC6" s="73"/>
      <c r="AD6" s="74"/>
      <c r="AE6" s="74"/>
      <c r="AF6" s="85"/>
      <c r="AG6" s="59"/>
    </row>
    <row r="7" spans="1:33" x14ac:dyDescent="0.3">
      <c r="A7" s="47">
        <v>41852</v>
      </c>
      <c r="B7" s="14" t="str">
        <f t="shared" ref="B7:B70" si="1">TEXT(A7,"mmm")</f>
        <v>Aug</v>
      </c>
      <c r="C7" s="3"/>
      <c r="D7" s="3"/>
      <c r="E7" s="3"/>
      <c r="F7" s="42"/>
      <c r="G7" s="42"/>
      <c r="H7" s="42"/>
      <c r="I7" s="13">
        <f>VLOOKUP($B7,'Elec wholesale lookups'!$A$3:$L$15,'Elec wholesale index'!I$2,FALSE)</f>
        <v>205597.26549163138</v>
      </c>
      <c r="J7" s="13">
        <f>VLOOKUP($B7,'Elec wholesale lookups'!$A$3:$L$15,'Elec wholesale index'!J$2,FALSE)</f>
        <v>181634.52552031272</v>
      </c>
      <c r="K7" s="13">
        <f>VLOOKUP($B7,'Elec wholesale lookups'!$A$3:$L$15,'Elec wholesale index'!K$2,FALSE)</f>
        <v>205597.26549163138</v>
      </c>
      <c r="L7" s="38">
        <f>VLOOKUP($B7,'Elec wholesale lookups'!$A$3:$O$15,'Elec wholesale index'!L$2,FALSE)</f>
        <v>0</v>
      </c>
      <c r="M7" s="38">
        <f>VLOOKUP($B7,'Elec wholesale lookups'!$A$3:$O$15,'Elec wholesale index'!M$2,FALSE)</f>
        <v>1</v>
      </c>
      <c r="N7" s="38">
        <f>VLOOKUP($B7,'Elec wholesale lookups'!$A$3:$O$15,'Elec wholesale index'!N$2,FALSE)</f>
        <v>1</v>
      </c>
      <c r="O7" s="13">
        <f t="shared" ref="O7:O70" si="2">IF(L7="","",I7*L7)</f>
        <v>0</v>
      </c>
      <c r="P7" s="13">
        <f t="shared" ref="P7:P70" si="3">IF(M7="","",J7*M7)</f>
        <v>181634.52552031272</v>
      </c>
      <c r="Q7" s="13">
        <f t="shared" ref="Q7:Q70" si="4">IF(N7="","",K7*N7)</f>
        <v>205597.26549163138</v>
      </c>
      <c r="R7" s="13">
        <f t="shared" ref="R7:R70" si="5">SUM(O7:Q7)</f>
        <v>387231.79101194406</v>
      </c>
      <c r="S7" s="23">
        <f t="shared" ref="S7:S70" si="6">IF(O7="","",O7*C7)</f>
        <v>0</v>
      </c>
      <c r="T7" s="23">
        <f t="shared" ref="T7:T70" si="7">IF(P7="","",P7*D7)</f>
        <v>0</v>
      </c>
      <c r="U7" s="23">
        <f t="shared" ref="U7:U70" si="8">IF(Q7="","",Q7*E7)</f>
        <v>0</v>
      </c>
      <c r="V7" s="23">
        <f t="shared" ref="V7:V70" si="9">SUM(S7:U7)</f>
        <v>0</v>
      </c>
      <c r="W7" s="44" t="str">
        <f t="shared" ref="W7:W70" si="10">IF(MIN(C7:E7)&lt;1,"n/a",V7/R7)</f>
        <v>n/a</v>
      </c>
      <c r="X7" s="23">
        <f t="shared" ref="X7:X70" si="11">IF(O7="","",O7*F7)</f>
        <v>0</v>
      </c>
      <c r="Y7" s="23">
        <f t="shared" ref="Y7:Y70" si="12">IF(P7="","",P7*G7)</f>
        <v>0</v>
      </c>
      <c r="Z7" s="23">
        <f t="shared" ref="Z7:Z70" si="13">IF(Q7="","",Q7*H7)</f>
        <v>0</v>
      </c>
      <c r="AA7" s="43">
        <f t="shared" ref="AA7:AA70" si="14">SUM(X7:Z7)</f>
        <v>0</v>
      </c>
      <c r="AB7" s="44" t="str">
        <f t="shared" ref="AB7:AB70" si="15">IF(MIN(F7:H7)&lt;1,"n/a",AA7/$R7)</f>
        <v>n/a</v>
      </c>
      <c r="AC7" s="45" t="str">
        <f>IFERROR(W7*Inputs!$E$27+'Elec wholesale index'!AB7*Inputs!$F$27,"n/a")</f>
        <v>n/a</v>
      </c>
      <c r="AD7" s="2" t="str">
        <f t="shared" ref="AD7:AD70" si="16">IF(AND(MONTH(A7)=8,MONTH(A6)=7),YEAR(A7)+1&amp;"-"&amp;YEAR(A7)-1998&amp;" Summer",IF(AND(MONTH(A7)=2,MONTH(A6)=1),YEAR(A7)&amp;"-"&amp;YEAR(A7)-1999&amp;" Winter",AD6))</f>
        <v>2015-16 Summer</v>
      </c>
      <c r="AE7" s="2">
        <f t="shared" ref="AE7:AE70" si="17">IF(AND(MONTH(A7)=4,MONTH(A6)=3),YEAR(A7)&amp;"-"&amp;YEAR(A7)-1999&amp;" Summer",IF(AND(MONTH(A7)=10,MONTH(A6)=9),YEAR(A7)&amp;"-"&amp;YEAR(A7)-1999&amp;" Winter",AE6))</f>
        <v>0</v>
      </c>
      <c r="AF7" s="41">
        <v>1</v>
      </c>
      <c r="AG7" s="8"/>
    </row>
    <row r="8" spans="1:33" x14ac:dyDescent="0.3">
      <c r="A8" s="47">
        <v>41855</v>
      </c>
      <c r="B8" s="14" t="str">
        <f t="shared" si="1"/>
        <v>Aug</v>
      </c>
      <c r="C8" s="3"/>
      <c r="D8" s="3"/>
      <c r="E8" s="3"/>
      <c r="F8" s="42"/>
      <c r="G8" s="42"/>
      <c r="H8" s="42"/>
      <c r="I8" s="13">
        <f>VLOOKUP($B8,'Elec wholesale lookups'!$A$3:$L$15,'Elec wholesale index'!I$2,FALSE)</f>
        <v>205597.26549163138</v>
      </c>
      <c r="J8" s="13">
        <f>VLOOKUP($B8,'Elec wholesale lookups'!$A$3:$L$15,'Elec wholesale index'!J$2,FALSE)</f>
        <v>181634.52552031272</v>
      </c>
      <c r="K8" s="13">
        <f>VLOOKUP($B8,'Elec wholesale lookups'!$A$3:$L$15,'Elec wholesale index'!K$2,FALSE)</f>
        <v>205597.26549163138</v>
      </c>
      <c r="L8" s="38">
        <f>VLOOKUP($B8,'Elec wholesale lookups'!$A$3:$O$15,'Elec wholesale index'!L$2,FALSE)</f>
        <v>0</v>
      </c>
      <c r="M8" s="38">
        <f>VLOOKUP($B8,'Elec wholesale lookups'!$A$3:$O$15,'Elec wholesale index'!M$2,FALSE)</f>
        <v>1</v>
      </c>
      <c r="N8" s="38">
        <f>VLOOKUP($B8,'Elec wholesale lookups'!$A$3:$O$15,'Elec wholesale index'!N$2,FALSE)</f>
        <v>1</v>
      </c>
      <c r="O8" s="13">
        <f t="shared" si="2"/>
        <v>0</v>
      </c>
      <c r="P8" s="13">
        <f t="shared" si="3"/>
        <v>181634.52552031272</v>
      </c>
      <c r="Q8" s="13">
        <f t="shared" si="4"/>
        <v>205597.26549163138</v>
      </c>
      <c r="R8" s="13">
        <f t="shared" si="5"/>
        <v>387231.79101194406</v>
      </c>
      <c r="S8" s="23">
        <f t="shared" si="6"/>
        <v>0</v>
      </c>
      <c r="T8" s="23">
        <f t="shared" si="7"/>
        <v>0</v>
      </c>
      <c r="U8" s="23">
        <f t="shared" si="8"/>
        <v>0</v>
      </c>
      <c r="V8" s="23">
        <f t="shared" si="9"/>
        <v>0</v>
      </c>
      <c r="W8" s="44" t="str">
        <f t="shared" si="10"/>
        <v>n/a</v>
      </c>
      <c r="X8" s="23">
        <f t="shared" si="11"/>
        <v>0</v>
      </c>
      <c r="Y8" s="23">
        <f t="shared" si="12"/>
        <v>0</v>
      </c>
      <c r="Z8" s="23">
        <f t="shared" si="13"/>
        <v>0</v>
      </c>
      <c r="AA8" s="43">
        <f t="shared" si="14"/>
        <v>0</v>
      </c>
      <c r="AB8" s="44" t="str">
        <f t="shared" si="15"/>
        <v>n/a</v>
      </c>
      <c r="AC8" s="45" t="str">
        <f>IFERROR(W8*Inputs!$E$27+'Elec wholesale index'!AB8*Inputs!$F$27,"n/a")</f>
        <v>n/a</v>
      </c>
      <c r="AD8" s="2" t="str">
        <f t="shared" si="16"/>
        <v>2015-16 Summer</v>
      </c>
      <c r="AE8" s="2">
        <f t="shared" si="17"/>
        <v>0</v>
      </c>
      <c r="AF8" s="41">
        <v>1</v>
      </c>
      <c r="AG8" s="8"/>
    </row>
    <row r="9" spans="1:33" x14ac:dyDescent="0.3">
      <c r="A9" s="47">
        <v>41856</v>
      </c>
      <c r="B9" s="14" t="str">
        <f t="shared" si="1"/>
        <v>Aug</v>
      </c>
      <c r="C9" s="3"/>
      <c r="D9" s="3"/>
      <c r="E9" s="3"/>
      <c r="F9" s="42"/>
      <c r="G9" s="42"/>
      <c r="H9" s="42"/>
      <c r="I9" s="13">
        <f>VLOOKUP($B9,'Elec wholesale lookups'!$A$3:$L$15,'Elec wholesale index'!I$2,FALSE)</f>
        <v>205597.26549163138</v>
      </c>
      <c r="J9" s="13">
        <f>VLOOKUP($B9,'Elec wholesale lookups'!$A$3:$L$15,'Elec wholesale index'!J$2,FALSE)</f>
        <v>181634.52552031272</v>
      </c>
      <c r="K9" s="13">
        <f>VLOOKUP($B9,'Elec wholesale lookups'!$A$3:$L$15,'Elec wholesale index'!K$2,FALSE)</f>
        <v>205597.26549163138</v>
      </c>
      <c r="L9" s="38">
        <f>VLOOKUP($B9,'Elec wholesale lookups'!$A$3:$O$15,'Elec wholesale index'!L$2,FALSE)</f>
        <v>0</v>
      </c>
      <c r="M9" s="38">
        <f>VLOOKUP($B9,'Elec wholesale lookups'!$A$3:$O$15,'Elec wholesale index'!M$2,FALSE)</f>
        <v>1</v>
      </c>
      <c r="N9" s="38">
        <f>VLOOKUP($B9,'Elec wholesale lookups'!$A$3:$O$15,'Elec wholesale index'!N$2,FALSE)</f>
        <v>1</v>
      </c>
      <c r="O9" s="13">
        <f t="shared" si="2"/>
        <v>0</v>
      </c>
      <c r="P9" s="13">
        <f t="shared" si="3"/>
        <v>181634.52552031272</v>
      </c>
      <c r="Q9" s="13">
        <f t="shared" si="4"/>
        <v>205597.26549163138</v>
      </c>
      <c r="R9" s="13">
        <f t="shared" si="5"/>
        <v>387231.79101194406</v>
      </c>
      <c r="S9" s="23">
        <f t="shared" si="6"/>
        <v>0</v>
      </c>
      <c r="T9" s="23">
        <f t="shared" si="7"/>
        <v>0</v>
      </c>
      <c r="U9" s="23">
        <f t="shared" si="8"/>
        <v>0</v>
      </c>
      <c r="V9" s="23">
        <f t="shared" si="9"/>
        <v>0</v>
      </c>
      <c r="W9" s="44" t="str">
        <f t="shared" si="10"/>
        <v>n/a</v>
      </c>
      <c r="X9" s="23">
        <f t="shared" si="11"/>
        <v>0</v>
      </c>
      <c r="Y9" s="23">
        <f t="shared" si="12"/>
        <v>0</v>
      </c>
      <c r="Z9" s="23">
        <f t="shared" si="13"/>
        <v>0</v>
      </c>
      <c r="AA9" s="43">
        <f t="shared" si="14"/>
        <v>0</v>
      </c>
      <c r="AB9" s="44" t="str">
        <f t="shared" si="15"/>
        <v>n/a</v>
      </c>
      <c r="AC9" s="45" t="str">
        <f>IFERROR(W9*Inputs!$E$27+'Elec wholesale index'!AB9*Inputs!$F$27,"n/a")</f>
        <v>n/a</v>
      </c>
      <c r="AD9" s="2" t="str">
        <f t="shared" si="16"/>
        <v>2015-16 Summer</v>
      </c>
      <c r="AE9" s="2">
        <f t="shared" si="17"/>
        <v>0</v>
      </c>
      <c r="AF9" s="41">
        <v>1</v>
      </c>
      <c r="AG9" s="8"/>
    </row>
    <row r="10" spans="1:33" x14ac:dyDescent="0.3">
      <c r="A10" s="47">
        <v>41857</v>
      </c>
      <c r="B10" s="14" t="str">
        <f t="shared" si="1"/>
        <v>Aug</v>
      </c>
      <c r="C10" s="3"/>
      <c r="D10" s="3"/>
      <c r="E10" s="3"/>
      <c r="F10" s="42"/>
      <c r="G10" s="42"/>
      <c r="H10" s="42"/>
      <c r="I10" s="13">
        <f>VLOOKUP($B10,'Elec wholesale lookups'!$A$3:$L$15,'Elec wholesale index'!I$2,FALSE)</f>
        <v>205597.26549163138</v>
      </c>
      <c r="J10" s="13">
        <f>VLOOKUP($B10,'Elec wholesale lookups'!$A$3:$L$15,'Elec wholesale index'!J$2,FALSE)</f>
        <v>181634.52552031272</v>
      </c>
      <c r="K10" s="13">
        <f>VLOOKUP($B10,'Elec wholesale lookups'!$A$3:$L$15,'Elec wholesale index'!K$2,FALSE)</f>
        <v>205597.26549163138</v>
      </c>
      <c r="L10" s="38">
        <f>VLOOKUP($B10,'Elec wholesale lookups'!$A$3:$O$15,'Elec wholesale index'!L$2,FALSE)</f>
        <v>0</v>
      </c>
      <c r="M10" s="38">
        <f>VLOOKUP($B10,'Elec wholesale lookups'!$A$3:$O$15,'Elec wholesale index'!M$2,FALSE)</f>
        <v>1</v>
      </c>
      <c r="N10" s="38">
        <f>VLOOKUP($B10,'Elec wholesale lookups'!$A$3:$O$15,'Elec wholesale index'!N$2,FALSE)</f>
        <v>1</v>
      </c>
      <c r="O10" s="13">
        <f t="shared" si="2"/>
        <v>0</v>
      </c>
      <c r="P10" s="13">
        <f t="shared" si="3"/>
        <v>181634.52552031272</v>
      </c>
      <c r="Q10" s="13">
        <f t="shared" si="4"/>
        <v>205597.26549163138</v>
      </c>
      <c r="R10" s="13">
        <f t="shared" si="5"/>
        <v>387231.79101194406</v>
      </c>
      <c r="S10" s="23">
        <f t="shared" si="6"/>
        <v>0</v>
      </c>
      <c r="T10" s="23">
        <f t="shared" si="7"/>
        <v>0</v>
      </c>
      <c r="U10" s="23">
        <f t="shared" si="8"/>
        <v>0</v>
      </c>
      <c r="V10" s="23">
        <f t="shared" si="9"/>
        <v>0</v>
      </c>
      <c r="W10" s="44" t="str">
        <f t="shared" si="10"/>
        <v>n/a</v>
      </c>
      <c r="X10" s="23">
        <f t="shared" si="11"/>
        <v>0</v>
      </c>
      <c r="Y10" s="23">
        <f t="shared" si="12"/>
        <v>0</v>
      </c>
      <c r="Z10" s="23">
        <f t="shared" si="13"/>
        <v>0</v>
      </c>
      <c r="AA10" s="43">
        <f t="shared" si="14"/>
        <v>0</v>
      </c>
      <c r="AB10" s="44" t="str">
        <f t="shared" si="15"/>
        <v>n/a</v>
      </c>
      <c r="AC10" s="45" t="str">
        <f>IFERROR(W10*Inputs!$E$27+'Elec wholesale index'!AB10*Inputs!$F$27,"n/a")</f>
        <v>n/a</v>
      </c>
      <c r="AD10" s="2" t="str">
        <f t="shared" si="16"/>
        <v>2015-16 Summer</v>
      </c>
      <c r="AE10" s="2">
        <f t="shared" si="17"/>
        <v>0</v>
      </c>
      <c r="AF10" s="41">
        <v>1</v>
      </c>
      <c r="AG10" s="8"/>
    </row>
    <row r="11" spans="1:33" x14ac:dyDescent="0.3">
      <c r="A11" s="47">
        <v>41858</v>
      </c>
      <c r="B11" s="14" t="str">
        <f t="shared" si="1"/>
        <v>Aug</v>
      </c>
      <c r="C11" s="3"/>
      <c r="D11" s="3"/>
      <c r="E11" s="3"/>
      <c r="F11" s="42"/>
      <c r="G11" s="42"/>
      <c r="H11" s="42"/>
      <c r="I11" s="13">
        <f>VLOOKUP($B11,'Elec wholesale lookups'!$A$3:$L$15,'Elec wholesale index'!I$2,FALSE)</f>
        <v>205597.26549163138</v>
      </c>
      <c r="J11" s="13">
        <f>VLOOKUP($B11,'Elec wholesale lookups'!$A$3:$L$15,'Elec wholesale index'!J$2,FALSE)</f>
        <v>181634.52552031272</v>
      </c>
      <c r="K11" s="13">
        <f>VLOOKUP($B11,'Elec wholesale lookups'!$A$3:$L$15,'Elec wholesale index'!K$2,FALSE)</f>
        <v>205597.26549163138</v>
      </c>
      <c r="L11" s="38">
        <f>VLOOKUP($B11,'Elec wholesale lookups'!$A$3:$O$15,'Elec wholesale index'!L$2,FALSE)</f>
        <v>0</v>
      </c>
      <c r="M11" s="38">
        <f>VLOOKUP($B11,'Elec wholesale lookups'!$A$3:$O$15,'Elec wholesale index'!M$2,FALSE)</f>
        <v>1</v>
      </c>
      <c r="N11" s="38">
        <f>VLOOKUP($B11,'Elec wholesale lookups'!$A$3:$O$15,'Elec wholesale index'!N$2,FALSE)</f>
        <v>1</v>
      </c>
      <c r="O11" s="13">
        <f t="shared" si="2"/>
        <v>0</v>
      </c>
      <c r="P11" s="13">
        <f t="shared" si="3"/>
        <v>181634.52552031272</v>
      </c>
      <c r="Q11" s="13">
        <f t="shared" si="4"/>
        <v>205597.26549163138</v>
      </c>
      <c r="R11" s="13">
        <f t="shared" si="5"/>
        <v>387231.79101194406</v>
      </c>
      <c r="S11" s="23">
        <f t="shared" si="6"/>
        <v>0</v>
      </c>
      <c r="T11" s="23">
        <f t="shared" si="7"/>
        <v>0</v>
      </c>
      <c r="U11" s="23">
        <f t="shared" si="8"/>
        <v>0</v>
      </c>
      <c r="V11" s="23">
        <f t="shared" si="9"/>
        <v>0</v>
      </c>
      <c r="W11" s="44" t="str">
        <f t="shared" si="10"/>
        <v>n/a</v>
      </c>
      <c r="X11" s="23">
        <f t="shared" si="11"/>
        <v>0</v>
      </c>
      <c r="Y11" s="23">
        <f t="shared" si="12"/>
        <v>0</v>
      </c>
      <c r="Z11" s="23">
        <f t="shared" si="13"/>
        <v>0</v>
      </c>
      <c r="AA11" s="43">
        <f t="shared" si="14"/>
        <v>0</v>
      </c>
      <c r="AB11" s="44" t="str">
        <f t="shared" si="15"/>
        <v>n/a</v>
      </c>
      <c r="AC11" s="45" t="str">
        <f>IFERROR(W11*Inputs!$E$27+'Elec wholesale index'!AB11*Inputs!$F$27,"n/a")</f>
        <v>n/a</v>
      </c>
      <c r="AD11" s="2" t="str">
        <f t="shared" si="16"/>
        <v>2015-16 Summer</v>
      </c>
      <c r="AE11" s="2">
        <f t="shared" si="17"/>
        <v>0</v>
      </c>
      <c r="AF11" s="41">
        <v>1</v>
      </c>
      <c r="AG11" s="8"/>
    </row>
    <row r="12" spans="1:33" x14ac:dyDescent="0.3">
      <c r="A12" s="47">
        <v>41859</v>
      </c>
      <c r="B12" s="14" t="str">
        <f t="shared" si="1"/>
        <v>Aug</v>
      </c>
      <c r="C12" s="3"/>
      <c r="D12" s="3"/>
      <c r="E12" s="3"/>
      <c r="F12" s="42"/>
      <c r="G12" s="42"/>
      <c r="H12" s="42"/>
      <c r="I12" s="13">
        <f>VLOOKUP($B12,'Elec wholesale lookups'!$A$3:$L$15,'Elec wholesale index'!I$2,FALSE)</f>
        <v>205597.26549163138</v>
      </c>
      <c r="J12" s="13">
        <f>VLOOKUP($B12,'Elec wholesale lookups'!$A$3:$L$15,'Elec wholesale index'!J$2,FALSE)</f>
        <v>181634.52552031272</v>
      </c>
      <c r="K12" s="13">
        <f>VLOOKUP($B12,'Elec wholesale lookups'!$A$3:$L$15,'Elec wholesale index'!K$2,FALSE)</f>
        <v>205597.26549163138</v>
      </c>
      <c r="L12" s="38">
        <f>VLOOKUP($B12,'Elec wholesale lookups'!$A$3:$O$15,'Elec wholesale index'!L$2,FALSE)</f>
        <v>0</v>
      </c>
      <c r="M12" s="38">
        <f>VLOOKUP($B12,'Elec wholesale lookups'!$A$3:$O$15,'Elec wholesale index'!M$2,FALSE)</f>
        <v>1</v>
      </c>
      <c r="N12" s="38">
        <f>VLOOKUP($B12,'Elec wholesale lookups'!$A$3:$O$15,'Elec wholesale index'!N$2,FALSE)</f>
        <v>1</v>
      </c>
      <c r="O12" s="13">
        <f t="shared" si="2"/>
        <v>0</v>
      </c>
      <c r="P12" s="13">
        <f t="shared" si="3"/>
        <v>181634.52552031272</v>
      </c>
      <c r="Q12" s="13">
        <f t="shared" si="4"/>
        <v>205597.26549163138</v>
      </c>
      <c r="R12" s="13">
        <f t="shared" si="5"/>
        <v>387231.79101194406</v>
      </c>
      <c r="S12" s="23">
        <f t="shared" si="6"/>
        <v>0</v>
      </c>
      <c r="T12" s="23">
        <f t="shared" si="7"/>
        <v>0</v>
      </c>
      <c r="U12" s="23">
        <f t="shared" si="8"/>
        <v>0</v>
      </c>
      <c r="V12" s="23">
        <f t="shared" si="9"/>
        <v>0</v>
      </c>
      <c r="W12" s="44" t="str">
        <f t="shared" si="10"/>
        <v>n/a</v>
      </c>
      <c r="X12" s="23">
        <f t="shared" si="11"/>
        <v>0</v>
      </c>
      <c r="Y12" s="23">
        <f t="shared" si="12"/>
        <v>0</v>
      </c>
      <c r="Z12" s="23">
        <f t="shared" si="13"/>
        <v>0</v>
      </c>
      <c r="AA12" s="43">
        <f t="shared" si="14"/>
        <v>0</v>
      </c>
      <c r="AB12" s="44" t="str">
        <f t="shared" si="15"/>
        <v>n/a</v>
      </c>
      <c r="AC12" s="45" t="str">
        <f>IFERROR(W12*Inputs!$E$27+'Elec wholesale index'!AB12*Inputs!$F$27,"n/a")</f>
        <v>n/a</v>
      </c>
      <c r="AD12" s="2" t="str">
        <f t="shared" si="16"/>
        <v>2015-16 Summer</v>
      </c>
      <c r="AE12" s="2">
        <f t="shared" si="17"/>
        <v>0</v>
      </c>
      <c r="AF12" s="41">
        <v>1</v>
      </c>
      <c r="AG12" s="8"/>
    </row>
    <row r="13" spans="1:33" x14ac:dyDescent="0.3">
      <c r="A13" s="47">
        <v>41862</v>
      </c>
      <c r="B13" s="14" t="str">
        <f t="shared" si="1"/>
        <v>Aug</v>
      </c>
      <c r="C13" s="3"/>
      <c r="D13" s="3"/>
      <c r="E13" s="3"/>
      <c r="F13" s="42"/>
      <c r="G13" s="42"/>
      <c r="H13" s="42"/>
      <c r="I13" s="13">
        <f>VLOOKUP($B13,'Elec wholesale lookups'!$A$3:$L$15,'Elec wholesale index'!I$2,FALSE)</f>
        <v>205597.26549163138</v>
      </c>
      <c r="J13" s="13">
        <f>VLOOKUP($B13,'Elec wholesale lookups'!$A$3:$L$15,'Elec wholesale index'!J$2,FALSE)</f>
        <v>181634.52552031272</v>
      </c>
      <c r="K13" s="13">
        <f>VLOOKUP($B13,'Elec wholesale lookups'!$A$3:$L$15,'Elec wholesale index'!K$2,FALSE)</f>
        <v>205597.26549163138</v>
      </c>
      <c r="L13" s="38">
        <f>VLOOKUP($B13,'Elec wholesale lookups'!$A$3:$O$15,'Elec wholesale index'!L$2,FALSE)</f>
        <v>0</v>
      </c>
      <c r="M13" s="38">
        <f>VLOOKUP($B13,'Elec wholesale lookups'!$A$3:$O$15,'Elec wholesale index'!M$2,FALSE)</f>
        <v>1</v>
      </c>
      <c r="N13" s="38">
        <f>VLOOKUP($B13,'Elec wholesale lookups'!$A$3:$O$15,'Elec wholesale index'!N$2,FALSE)</f>
        <v>1</v>
      </c>
      <c r="O13" s="13">
        <f t="shared" si="2"/>
        <v>0</v>
      </c>
      <c r="P13" s="13">
        <f t="shared" si="3"/>
        <v>181634.52552031272</v>
      </c>
      <c r="Q13" s="13">
        <f t="shared" si="4"/>
        <v>205597.26549163138</v>
      </c>
      <c r="R13" s="13">
        <f t="shared" si="5"/>
        <v>387231.79101194406</v>
      </c>
      <c r="S13" s="23">
        <f t="shared" si="6"/>
        <v>0</v>
      </c>
      <c r="T13" s="23">
        <f t="shared" si="7"/>
        <v>0</v>
      </c>
      <c r="U13" s="23">
        <f t="shared" si="8"/>
        <v>0</v>
      </c>
      <c r="V13" s="23">
        <f t="shared" si="9"/>
        <v>0</v>
      </c>
      <c r="W13" s="44" t="str">
        <f t="shared" si="10"/>
        <v>n/a</v>
      </c>
      <c r="X13" s="23">
        <f t="shared" si="11"/>
        <v>0</v>
      </c>
      <c r="Y13" s="23">
        <f t="shared" si="12"/>
        <v>0</v>
      </c>
      <c r="Z13" s="23">
        <f t="shared" si="13"/>
        <v>0</v>
      </c>
      <c r="AA13" s="43">
        <f t="shared" si="14"/>
        <v>0</v>
      </c>
      <c r="AB13" s="44" t="str">
        <f t="shared" si="15"/>
        <v>n/a</v>
      </c>
      <c r="AC13" s="45" t="str">
        <f>IFERROR(W13*Inputs!$E$27+'Elec wholesale index'!AB13*Inputs!$F$27,"n/a")</f>
        <v>n/a</v>
      </c>
      <c r="AD13" s="2" t="str">
        <f t="shared" si="16"/>
        <v>2015-16 Summer</v>
      </c>
      <c r="AE13" s="2">
        <f t="shared" si="17"/>
        <v>0</v>
      </c>
      <c r="AF13" s="41">
        <v>1</v>
      </c>
      <c r="AG13" s="8"/>
    </row>
    <row r="14" spans="1:33" x14ac:dyDescent="0.3">
      <c r="A14" s="47">
        <v>41863</v>
      </c>
      <c r="B14" s="14" t="str">
        <f t="shared" si="1"/>
        <v>Aug</v>
      </c>
      <c r="C14" s="3"/>
      <c r="D14" s="3"/>
      <c r="E14" s="3"/>
      <c r="F14" s="42"/>
      <c r="G14" s="42"/>
      <c r="H14" s="42"/>
      <c r="I14" s="13">
        <f>VLOOKUP($B14,'Elec wholesale lookups'!$A$3:$L$15,'Elec wholesale index'!I$2,FALSE)</f>
        <v>205597.26549163138</v>
      </c>
      <c r="J14" s="13">
        <f>VLOOKUP($B14,'Elec wholesale lookups'!$A$3:$L$15,'Elec wholesale index'!J$2,FALSE)</f>
        <v>181634.52552031272</v>
      </c>
      <c r="K14" s="13">
        <f>VLOOKUP($B14,'Elec wholesale lookups'!$A$3:$L$15,'Elec wholesale index'!K$2,FALSE)</f>
        <v>205597.26549163138</v>
      </c>
      <c r="L14" s="38">
        <f>VLOOKUP($B14,'Elec wholesale lookups'!$A$3:$O$15,'Elec wholesale index'!L$2,FALSE)</f>
        <v>0</v>
      </c>
      <c r="M14" s="38">
        <f>VLOOKUP($B14,'Elec wholesale lookups'!$A$3:$O$15,'Elec wholesale index'!M$2,FALSE)</f>
        <v>1</v>
      </c>
      <c r="N14" s="38">
        <f>VLOOKUP($B14,'Elec wholesale lookups'!$A$3:$O$15,'Elec wholesale index'!N$2,FALSE)</f>
        <v>1</v>
      </c>
      <c r="O14" s="13">
        <f t="shared" si="2"/>
        <v>0</v>
      </c>
      <c r="P14" s="13">
        <f t="shared" si="3"/>
        <v>181634.52552031272</v>
      </c>
      <c r="Q14" s="13">
        <f t="shared" si="4"/>
        <v>205597.26549163138</v>
      </c>
      <c r="R14" s="13">
        <f t="shared" si="5"/>
        <v>387231.79101194406</v>
      </c>
      <c r="S14" s="23">
        <f t="shared" si="6"/>
        <v>0</v>
      </c>
      <c r="T14" s="23">
        <f t="shared" si="7"/>
        <v>0</v>
      </c>
      <c r="U14" s="23">
        <f t="shared" si="8"/>
        <v>0</v>
      </c>
      <c r="V14" s="23">
        <f t="shared" si="9"/>
        <v>0</v>
      </c>
      <c r="W14" s="44" t="str">
        <f t="shared" si="10"/>
        <v>n/a</v>
      </c>
      <c r="X14" s="23">
        <f t="shared" si="11"/>
        <v>0</v>
      </c>
      <c r="Y14" s="23">
        <f t="shared" si="12"/>
        <v>0</v>
      </c>
      <c r="Z14" s="23">
        <f t="shared" si="13"/>
        <v>0</v>
      </c>
      <c r="AA14" s="43">
        <f t="shared" si="14"/>
        <v>0</v>
      </c>
      <c r="AB14" s="44" t="str">
        <f t="shared" si="15"/>
        <v>n/a</v>
      </c>
      <c r="AC14" s="45" t="str">
        <f>IFERROR(W14*Inputs!$E$27+'Elec wholesale index'!AB14*Inputs!$F$27,"n/a")</f>
        <v>n/a</v>
      </c>
      <c r="AD14" s="2" t="str">
        <f t="shared" si="16"/>
        <v>2015-16 Summer</v>
      </c>
      <c r="AE14" s="2">
        <f t="shared" si="17"/>
        <v>0</v>
      </c>
      <c r="AF14" s="41">
        <v>1</v>
      </c>
      <c r="AG14" s="8"/>
    </row>
    <row r="15" spans="1:33" x14ac:dyDescent="0.3">
      <c r="A15" s="47">
        <v>41864</v>
      </c>
      <c r="B15" s="14" t="str">
        <f t="shared" si="1"/>
        <v>Aug</v>
      </c>
      <c r="C15" s="3"/>
      <c r="D15" s="3"/>
      <c r="E15" s="3"/>
      <c r="F15" s="42"/>
      <c r="G15" s="42"/>
      <c r="H15" s="42"/>
      <c r="I15" s="13">
        <f>VLOOKUP($B15,'Elec wholesale lookups'!$A$3:$L$15,'Elec wholesale index'!I$2,FALSE)</f>
        <v>205597.26549163138</v>
      </c>
      <c r="J15" s="13">
        <f>VLOOKUP($B15,'Elec wholesale lookups'!$A$3:$L$15,'Elec wholesale index'!J$2,FALSE)</f>
        <v>181634.52552031272</v>
      </c>
      <c r="K15" s="13">
        <f>VLOOKUP($B15,'Elec wholesale lookups'!$A$3:$L$15,'Elec wholesale index'!K$2,FALSE)</f>
        <v>205597.26549163138</v>
      </c>
      <c r="L15" s="38">
        <f>VLOOKUP($B15,'Elec wholesale lookups'!$A$3:$O$15,'Elec wholesale index'!L$2,FALSE)</f>
        <v>0</v>
      </c>
      <c r="M15" s="38">
        <f>VLOOKUP($B15,'Elec wholesale lookups'!$A$3:$O$15,'Elec wholesale index'!M$2,FALSE)</f>
        <v>1</v>
      </c>
      <c r="N15" s="38">
        <f>VLOOKUP($B15,'Elec wholesale lookups'!$A$3:$O$15,'Elec wholesale index'!N$2,FALSE)</f>
        <v>1</v>
      </c>
      <c r="O15" s="13">
        <f t="shared" si="2"/>
        <v>0</v>
      </c>
      <c r="P15" s="13">
        <f t="shared" si="3"/>
        <v>181634.52552031272</v>
      </c>
      <c r="Q15" s="13">
        <f t="shared" si="4"/>
        <v>205597.26549163138</v>
      </c>
      <c r="R15" s="13">
        <f t="shared" si="5"/>
        <v>387231.79101194406</v>
      </c>
      <c r="S15" s="23">
        <f t="shared" si="6"/>
        <v>0</v>
      </c>
      <c r="T15" s="23">
        <f t="shared" si="7"/>
        <v>0</v>
      </c>
      <c r="U15" s="23">
        <f t="shared" si="8"/>
        <v>0</v>
      </c>
      <c r="V15" s="23">
        <f t="shared" si="9"/>
        <v>0</v>
      </c>
      <c r="W15" s="44" t="str">
        <f t="shared" si="10"/>
        <v>n/a</v>
      </c>
      <c r="X15" s="23">
        <f t="shared" si="11"/>
        <v>0</v>
      </c>
      <c r="Y15" s="23">
        <f t="shared" si="12"/>
        <v>0</v>
      </c>
      <c r="Z15" s="23">
        <f t="shared" si="13"/>
        <v>0</v>
      </c>
      <c r="AA15" s="43">
        <f t="shared" si="14"/>
        <v>0</v>
      </c>
      <c r="AB15" s="44" t="str">
        <f t="shared" si="15"/>
        <v>n/a</v>
      </c>
      <c r="AC15" s="45" t="str">
        <f>IFERROR(W15*Inputs!$E$27+'Elec wholesale index'!AB15*Inputs!$F$27,"n/a")</f>
        <v>n/a</v>
      </c>
      <c r="AD15" s="2" t="str">
        <f t="shared" si="16"/>
        <v>2015-16 Summer</v>
      </c>
      <c r="AE15" s="2">
        <f t="shared" si="17"/>
        <v>0</v>
      </c>
      <c r="AF15" s="41">
        <v>1</v>
      </c>
      <c r="AG15" s="8"/>
    </row>
    <row r="16" spans="1:33" x14ac:dyDescent="0.3">
      <c r="A16" s="47">
        <v>41865</v>
      </c>
      <c r="B16" s="14" t="str">
        <f t="shared" si="1"/>
        <v>Aug</v>
      </c>
      <c r="C16" s="3"/>
      <c r="D16" s="3"/>
      <c r="E16" s="3"/>
      <c r="F16" s="42"/>
      <c r="G16" s="42"/>
      <c r="H16" s="42"/>
      <c r="I16" s="13">
        <f>VLOOKUP($B16,'Elec wholesale lookups'!$A$3:$L$15,'Elec wholesale index'!I$2,FALSE)</f>
        <v>205597.26549163138</v>
      </c>
      <c r="J16" s="13">
        <f>VLOOKUP($B16,'Elec wholesale lookups'!$A$3:$L$15,'Elec wholesale index'!J$2,FALSE)</f>
        <v>181634.52552031272</v>
      </c>
      <c r="K16" s="13">
        <f>VLOOKUP($B16,'Elec wholesale lookups'!$A$3:$L$15,'Elec wholesale index'!K$2,FALSE)</f>
        <v>205597.26549163138</v>
      </c>
      <c r="L16" s="38">
        <f>VLOOKUP($B16,'Elec wholesale lookups'!$A$3:$O$15,'Elec wholesale index'!L$2,FALSE)</f>
        <v>0</v>
      </c>
      <c r="M16" s="38">
        <f>VLOOKUP($B16,'Elec wholesale lookups'!$A$3:$O$15,'Elec wholesale index'!M$2,FALSE)</f>
        <v>1</v>
      </c>
      <c r="N16" s="38">
        <f>VLOOKUP($B16,'Elec wholesale lookups'!$A$3:$O$15,'Elec wholesale index'!N$2,FALSE)</f>
        <v>1</v>
      </c>
      <c r="O16" s="13">
        <f t="shared" si="2"/>
        <v>0</v>
      </c>
      <c r="P16" s="13">
        <f t="shared" si="3"/>
        <v>181634.52552031272</v>
      </c>
      <c r="Q16" s="13">
        <f t="shared" si="4"/>
        <v>205597.26549163138</v>
      </c>
      <c r="R16" s="13">
        <f t="shared" si="5"/>
        <v>387231.79101194406</v>
      </c>
      <c r="S16" s="23">
        <f t="shared" si="6"/>
        <v>0</v>
      </c>
      <c r="T16" s="23">
        <f t="shared" si="7"/>
        <v>0</v>
      </c>
      <c r="U16" s="23">
        <f t="shared" si="8"/>
        <v>0</v>
      </c>
      <c r="V16" s="23">
        <f t="shared" si="9"/>
        <v>0</v>
      </c>
      <c r="W16" s="44" t="str">
        <f t="shared" si="10"/>
        <v>n/a</v>
      </c>
      <c r="X16" s="23">
        <f t="shared" si="11"/>
        <v>0</v>
      </c>
      <c r="Y16" s="23">
        <f t="shared" si="12"/>
        <v>0</v>
      </c>
      <c r="Z16" s="23">
        <f t="shared" si="13"/>
        <v>0</v>
      </c>
      <c r="AA16" s="43">
        <f t="shared" si="14"/>
        <v>0</v>
      </c>
      <c r="AB16" s="44" t="str">
        <f t="shared" si="15"/>
        <v>n/a</v>
      </c>
      <c r="AC16" s="45" t="str">
        <f>IFERROR(W16*Inputs!$E$27+'Elec wholesale index'!AB16*Inputs!$F$27,"n/a")</f>
        <v>n/a</v>
      </c>
      <c r="AD16" s="2" t="str">
        <f t="shared" si="16"/>
        <v>2015-16 Summer</v>
      </c>
      <c r="AE16" s="2">
        <f t="shared" si="17"/>
        <v>0</v>
      </c>
      <c r="AF16" s="41">
        <v>1</v>
      </c>
      <c r="AG16" s="8"/>
    </row>
    <row r="17" spans="1:33" x14ac:dyDescent="0.3">
      <c r="A17" s="47">
        <v>41866</v>
      </c>
      <c r="B17" s="14" t="str">
        <f t="shared" si="1"/>
        <v>Aug</v>
      </c>
      <c r="C17" s="3"/>
      <c r="D17" s="3"/>
      <c r="E17" s="3"/>
      <c r="F17" s="42"/>
      <c r="G17" s="42"/>
      <c r="H17" s="42"/>
      <c r="I17" s="13">
        <f>VLOOKUP($B17,'Elec wholesale lookups'!$A$3:$L$15,'Elec wholesale index'!I$2,FALSE)</f>
        <v>205597.26549163138</v>
      </c>
      <c r="J17" s="13">
        <f>VLOOKUP($B17,'Elec wholesale lookups'!$A$3:$L$15,'Elec wholesale index'!J$2,FALSE)</f>
        <v>181634.52552031272</v>
      </c>
      <c r="K17" s="13">
        <f>VLOOKUP($B17,'Elec wholesale lookups'!$A$3:$L$15,'Elec wholesale index'!K$2,FALSE)</f>
        <v>205597.26549163138</v>
      </c>
      <c r="L17" s="38">
        <f>VLOOKUP($B17,'Elec wholesale lookups'!$A$3:$O$15,'Elec wholesale index'!L$2,FALSE)</f>
        <v>0</v>
      </c>
      <c r="M17" s="38">
        <f>VLOOKUP($B17,'Elec wholesale lookups'!$A$3:$O$15,'Elec wholesale index'!M$2,FALSE)</f>
        <v>1</v>
      </c>
      <c r="N17" s="38">
        <f>VLOOKUP($B17,'Elec wholesale lookups'!$A$3:$O$15,'Elec wholesale index'!N$2,FALSE)</f>
        <v>1</v>
      </c>
      <c r="O17" s="13">
        <f t="shared" si="2"/>
        <v>0</v>
      </c>
      <c r="P17" s="13">
        <f t="shared" si="3"/>
        <v>181634.52552031272</v>
      </c>
      <c r="Q17" s="13">
        <f t="shared" si="4"/>
        <v>205597.26549163138</v>
      </c>
      <c r="R17" s="13">
        <f t="shared" si="5"/>
        <v>387231.79101194406</v>
      </c>
      <c r="S17" s="23">
        <f t="shared" si="6"/>
        <v>0</v>
      </c>
      <c r="T17" s="23">
        <f t="shared" si="7"/>
        <v>0</v>
      </c>
      <c r="U17" s="23">
        <f t="shared" si="8"/>
        <v>0</v>
      </c>
      <c r="V17" s="23">
        <f t="shared" si="9"/>
        <v>0</v>
      </c>
      <c r="W17" s="44" t="str">
        <f t="shared" si="10"/>
        <v>n/a</v>
      </c>
      <c r="X17" s="23">
        <f t="shared" si="11"/>
        <v>0</v>
      </c>
      <c r="Y17" s="23">
        <f t="shared" si="12"/>
        <v>0</v>
      </c>
      <c r="Z17" s="23">
        <f t="shared" si="13"/>
        <v>0</v>
      </c>
      <c r="AA17" s="43">
        <f t="shared" si="14"/>
        <v>0</v>
      </c>
      <c r="AB17" s="44" t="str">
        <f t="shared" si="15"/>
        <v>n/a</v>
      </c>
      <c r="AC17" s="45" t="str">
        <f>IFERROR(W17*Inputs!$E$27+'Elec wholesale index'!AB17*Inputs!$F$27,"n/a")</f>
        <v>n/a</v>
      </c>
      <c r="AD17" s="2" t="str">
        <f t="shared" si="16"/>
        <v>2015-16 Summer</v>
      </c>
      <c r="AE17" s="2">
        <f t="shared" si="17"/>
        <v>0</v>
      </c>
      <c r="AF17" s="41">
        <v>1</v>
      </c>
      <c r="AG17" s="8"/>
    </row>
    <row r="18" spans="1:33" x14ac:dyDescent="0.3">
      <c r="A18" s="47">
        <v>41869</v>
      </c>
      <c r="B18" s="14" t="str">
        <f t="shared" si="1"/>
        <v>Aug</v>
      </c>
      <c r="C18" s="3"/>
      <c r="D18" s="3"/>
      <c r="E18" s="3"/>
      <c r="F18" s="42"/>
      <c r="G18" s="42"/>
      <c r="H18" s="42"/>
      <c r="I18" s="13">
        <f>VLOOKUP($B18,'Elec wholesale lookups'!$A$3:$L$15,'Elec wholesale index'!I$2,FALSE)</f>
        <v>205597.26549163138</v>
      </c>
      <c r="J18" s="13">
        <f>VLOOKUP($B18,'Elec wholesale lookups'!$A$3:$L$15,'Elec wholesale index'!J$2,FALSE)</f>
        <v>181634.52552031272</v>
      </c>
      <c r="K18" s="13">
        <f>VLOOKUP($B18,'Elec wholesale lookups'!$A$3:$L$15,'Elec wholesale index'!K$2,FALSE)</f>
        <v>205597.26549163138</v>
      </c>
      <c r="L18" s="38">
        <f>VLOOKUP($B18,'Elec wholesale lookups'!$A$3:$O$15,'Elec wholesale index'!L$2,FALSE)</f>
        <v>0</v>
      </c>
      <c r="M18" s="38">
        <f>VLOOKUP($B18,'Elec wholesale lookups'!$A$3:$O$15,'Elec wholesale index'!M$2,FALSE)</f>
        <v>1</v>
      </c>
      <c r="N18" s="38">
        <f>VLOOKUP($B18,'Elec wholesale lookups'!$A$3:$O$15,'Elec wholesale index'!N$2,FALSE)</f>
        <v>1</v>
      </c>
      <c r="O18" s="13">
        <f t="shared" si="2"/>
        <v>0</v>
      </c>
      <c r="P18" s="13">
        <f t="shared" si="3"/>
        <v>181634.52552031272</v>
      </c>
      <c r="Q18" s="13">
        <f t="shared" si="4"/>
        <v>205597.26549163138</v>
      </c>
      <c r="R18" s="13">
        <f t="shared" si="5"/>
        <v>387231.79101194406</v>
      </c>
      <c r="S18" s="23">
        <f t="shared" si="6"/>
        <v>0</v>
      </c>
      <c r="T18" s="23">
        <f t="shared" si="7"/>
        <v>0</v>
      </c>
      <c r="U18" s="23">
        <f t="shared" si="8"/>
        <v>0</v>
      </c>
      <c r="V18" s="23">
        <f t="shared" si="9"/>
        <v>0</v>
      </c>
      <c r="W18" s="44" t="str">
        <f t="shared" si="10"/>
        <v>n/a</v>
      </c>
      <c r="X18" s="23">
        <f t="shared" si="11"/>
        <v>0</v>
      </c>
      <c r="Y18" s="23">
        <f t="shared" si="12"/>
        <v>0</v>
      </c>
      <c r="Z18" s="23">
        <f t="shared" si="13"/>
        <v>0</v>
      </c>
      <c r="AA18" s="43">
        <f t="shared" si="14"/>
        <v>0</v>
      </c>
      <c r="AB18" s="44" t="str">
        <f t="shared" si="15"/>
        <v>n/a</v>
      </c>
      <c r="AC18" s="45" t="str">
        <f>IFERROR(W18*Inputs!$E$27+'Elec wholesale index'!AB18*Inputs!$F$27,"n/a")</f>
        <v>n/a</v>
      </c>
      <c r="AD18" s="2" t="str">
        <f t="shared" si="16"/>
        <v>2015-16 Summer</v>
      </c>
      <c r="AE18" s="2">
        <f t="shared" si="17"/>
        <v>0</v>
      </c>
      <c r="AF18" s="41">
        <v>1</v>
      </c>
      <c r="AG18" s="8"/>
    </row>
    <row r="19" spans="1:33" x14ac:dyDescent="0.3">
      <c r="A19" s="47">
        <v>41870</v>
      </c>
      <c r="B19" s="14" t="str">
        <f t="shared" si="1"/>
        <v>Aug</v>
      </c>
      <c r="C19" s="3"/>
      <c r="D19" s="3"/>
      <c r="E19" s="3"/>
      <c r="F19" s="42"/>
      <c r="G19" s="42"/>
      <c r="H19" s="42"/>
      <c r="I19" s="13">
        <f>VLOOKUP($B19,'Elec wholesale lookups'!$A$3:$L$15,'Elec wholesale index'!I$2,FALSE)</f>
        <v>205597.26549163138</v>
      </c>
      <c r="J19" s="13">
        <f>VLOOKUP($B19,'Elec wholesale lookups'!$A$3:$L$15,'Elec wholesale index'!J$2,FALSE)</f>
        <v>181634.52552031272</v>
      </c>
      <c r="K19" s="13">
        <f>VLOOKUP($B19,'Elec wholesale lookups'!$A$3:$L$15,'Elec wholesale index'!K$2,FALSE)</f>
        <v>205597.26549163138</v>
      </c>
      <c r="L19" s="38">
        <f>VLOOKUP($B19,'Elec wholesale lookups'!$A$3:$O$15,'Elec wholesale index'!L$2,FALSE)</f>
        <v>0</v>
      </c>
      <c r="M19" s="38">
        <f>VLOOKUP($B19,'Elec wholesale lookups'!$A$3:$O$15,'Elec wholesale index'!M$2,FALSE)</f>
        <v>1</v>
      </c>
      <c r="N19" s="38">
        <f>VLOOKUP($B19,'Elec wholesale lookups'!$A$3:$O$15,'Elec wholesale index'!N$2,FALSE)</f>
        <v>1</v>
      </c>
      <c r="O19" s="13">
        <f t="shared" si="2"/>
        <v>0</v>
      </c>
      <c r="P19" s="13">
        <f t="shared" si="3"/>
        <v>181634.52552031272</v>
      </c>
      <c r="Q19" s="13">
        <f t="shared" si="4"/>
        <v>205597.26549163138</v>
      </c>
      <c r="R19" s="13">
        <f t="shared" si="5"/>
        <v>387231.79101194406</v>
      </c>
      <c r="S19" s="23">
        <f t="shared" si="6"/>
        <v>0</v>
      </c>
      <c r="T19" s="23">
        <f t="shared" si="7"/>
        <v>0</v>
      </c>
      <c r="U19" s="23">
        <f t="shared" si="8"/>
        <v>0</v>
      </c>
      <c r="V19" s="23">
        <f t="shared" si="9"/>
        <v>0</v>
      </c>
      <c r="W19" s="44" t="str">
        <f t="shared" si="10"/>
        <v>n/a</v>
      </c>
      <c r="X19" s="23">
        <f t="shared" si="11"/>
        <v>0</v>
      </c>
      <c r="Y19" s="23">
        <f t="shared" si="12"/>
        <v>0</v>
      </c>
      <c r="Z19" s="23">
        <f t="shared" si="13"/>
        <v>0</v>
      </c>
      <c r="AA19" s="43">
        <f t="shared" si="14"/>
        <v>0</v>
      </c>
      <c r="AB19" s="44" t="str">
        <f t="shared" si="15"/>
        <v>n/a</v>
      </c>
      <c r="AC19" s="45" t="str">
        <f>IFERROR(W19*Inputs!$E$27+'Elec wholesale index'!AB19*Inputs!$F$27,"n/a")</f>
        <v>n/a</v>
      </c>
      <c r="AD19" s="2" t="str">
        <f t="shared" si="16"/>
        <v>2015-16 Summer</v>
      </c>
      <c r="AE19" s="2">
        <f t="shared" si="17"/>
        <v>0</v>
      </c>
      <c r="AF19" s="41">
        <v>1</v>
      </c>
      <c r="AG19" s="8"/>
    </row>
    <row r="20" spans="1:33" x14ac:dyDescent="0.3">
      <c r="A20" s="47">
        <v>41871</v>
      </c>
      <c r="B20" s="14" t="str">
        <f t="shared" si="1"/>
        <v>Aug</v>
      </c>
      <c r="C20" s="3"/>
      <c r="D20" s="3"/>
      <c r="E20" s="3"/>
      <c r="F20" s="42"/>
      <c r="G20" s="42"/>
      <c r="H20" s="42"/>
      <c r="I20" s="13">
        <f>VLOOKUP($B20,'Elec wholesale lookups'!$A$3:$L$15,'Elec wholesale index'!I$2,FALSE)</f>
        <v>205597.26549163138</v>
      </c>
      <c r="J20" s="13">
        <f>VLOOKUP($B20,'Elec wholesale lookups'!$A$3:$L$15,'Elec wholesale index'!J$2,FALSE)</f>
        <v>181634.52552031272</v>
      </c>
      <c r="K20" s="13">
        <f>VLOOKUP($B20,'Elec wholesale lookups'!$A$3:$L$15,'Elec wholesale index'!K$2,FALSE)</f>
        <v>205597.26549163138</v>
      </c>
      <c r="L20" s="38">
        <f>VLOOKUP($B20,'Elec wholesale lookups'!$A$3:$O$15,'Elec wholesale index'!L$2,FALSE)</f>
        <v>0</v>
      </c>
      <c r="M20" s="38">
        <f>VLOOKUP($B20,'Elec wholesale lookups'!$A$3:$O$15,'Elec wholesale index'!M$2,FALSE)</f>
        <v>1</v>
      </c>
      <c r="N20" s="38">
        <f>VLOOKUP($B20,'Elec wholesale lookups'!$A$3:$O$15,'Elec wholesale index'!N$2,FALSE)</f>
        <v>1</v>
      </c>
      <c r="O20" s="13">
        <f t="shared" si="2"/>
        <v>0</v>
      </c>
      <c r="P20" s="13">
        <f t="shared" si="3"/>
        <v>181634.52552031272</v>
      </c>
      <c r="Q20" s="13">
        <f t="shared" si="4"/>
        <v>205597.26549163138</v>
      </c>
      <c r="R20" s="13">
        <f t="shared" si="5"/>
        <v>387231.79101194406</v>
      </c>
      <c r="S20" s="23">
        <f t="shared" si="6"/>
        <v>0</v>
      </c>
      <c r="T20" s="23">
        <f t="shared" si="7"/>
        <v>0</v>
      </c>
      <c r="U20" s="23">
        <f t="shared" si="8"/>
        <v>0</v>
      </c>
      <c r="V20" s="23">
        <f t="shared" si="9"/>
        <v>0</v>
      </c>
      <c r="W20" s="44" t="str">
        <f t="shared" si="10"/>
        <v>n/a</v>
      </c>
      <c r="X20" s="23">
        <f t="shared" si="11"/>
        <v>0</v>
      </c>
      <c r="Y20" s="23">
        <f t="shared" si="12"/>
        <v>0</v>
      </c>
      <c r="Z20" s="23">
        <f t="shared" si="13"/>
        <v>0</v>
      </c>
      <c r="AA20" s="43">
        <f t="shared" si="14"/>
        <v>0</v>
      </c>
      <c r="AB20" s="44" t="str">
        <f t="shared" si="15"/>
        <v>n/a</v>
      </c>
      <c r="AC20" s="45" t="str">
        <f>IFERROR(W20*Inputs!$E$27+'Elec wholesale index'!AB20*Inputs!$F$27,"n/a")</f>
        <v>n/a</v>
      </c>
      <c r="AD20" s="2" t="str">
        <f t="shared" si="16"/>
        <v>2015-16 Summer</v>
      </c>
      <c r="AE20" s="2">
        <f t="shared" si="17"/>
        <v>0</v>
      </c>
      <c r="AF20" s="41">
        <v>1</v>
      </c>
      <c r="AG20" s="8"/>
    </row>
    <row r="21" spans="1:33" x14ac:dyDescent="0.3">
      <c r="A21" s="47">
        <v>41872</v>
      </c>
      <c r="B21" s="14" t="str">
        <f t="shared" si="1"/>
        <v>Aug</v>
      </c>
      <c r="C21" s="3"/>
      <c r="D21" s="3"/>
      <c r="E21" s="3"/>
      <c r="F21" s="42"/>
      <c r="G21" s="42"/>
      <c r="H21" s="42"/>
      <c r="I21" s="13">
        <f>VLOOKUP($B21,'Elec wholesale lookups'!$A$3:$L$15,'Elec wholesale index'!I$2,FALSE)</f>
        <v>205597.26549163138</v>
      </c>
      <c r="J21" s="13">
        <f>VLOOKUP($B21,'Elec wholesale lookups'!$A$3:$L$15,'Elec wholesale index'!J$2,FALSE)</f>
        <v>181634.52552031272</v>
      </c>
      <c r="K21" s="13">
        <f>VLOOKUP($B21,'Elec wholesale lookups'!$A$3:$L$15,'Elec wholesale index'!K$2,FALSE)</f>
        <v>205597.26549163138</v>
      </c>
      <c r="L21" s="38">
        <f>VLOOKUP($B21,'Elec wholesale lookups'!$A$3:$O$15,'Elec wholesale index'!L$2,FALSE)</f>
        <v>0</v>
      </c>
      <c r="M21" s="38">
        <f>VLOOKUP($B21,'Elec wholesale lookups'!$A$3:$O$15,'Elec wholesale index'!M$2,FALSE)</f>
        <v>1</v>
      </c>
      <c r="N21" s="38">
        <f>VLOOKUP($B21,'Elec wholesale lookups'!$A$3:$O$15,'Elec wholesale index'!N$2,FALSE)</f>
        <v>1</v>
      </c>
      <c r="O21" s="13">
        <f t="shared" si="2"/>
        <v>0</v>
      </c>
      <c r="P21" s="13">
        <f t="shared" si="3"/>
        <v>181634.52552031272</v>
      </c>
      <c r="Q21" s="13">
        <f t="shared" si="4"/>
        <v>205597.26549163138</v>
      </c>
      <c r="R21" s="13">
        <f t="shared" si="5"/>
        <v>387231.79101194406</v>
      </c>
      <c r="S21" s="23">
        <f t="shared" si="6"/>
        <v>0</v>
      </c>
      <c r="T21" s="23">
        <f t="shared" si="7"/>
        <v>0</v>
      </c>
      <c r="U21" s="23">
        <f t="shared" si="8"/>
        <v>0</v>
      </c>
      <c r="V21" s="23">
        <f t="shared" si="9"/>
        <v>0</v>
      </c>
      <c r="W21" s="44" t="str">
        <f t="shared" si="10"/>
        <v>n/a</v>
      </c>
      <c r="X21" s="23">
        <f t="shared" si="11"/>
        <v>0</v>
      </c>
      <c r="Y21" s="23">
        <f t="shared" si="12"/>
        <v>0</v>
      </c>
      <c r="Z21" s="23">
        <f t="shared" si="13"/>
        <v>0</v>
      </c>
      <c r="AA21" s="43">
        <f t="shared" si="14"/>
        <v>0</v>
      </c>
      <c r="AB21" s="44" t="str">
        <f t="shared" si="15"/>
        <v>n/a</v>
      </c>
      <c r="AC21" s="45" t="str">
        <f>IFERROR(W21*Inputs!$E$27+'Elec wholesale index'!AB21*Inputs!$F$27,"n/a")</f>
        <v>n/a</v>
      </c>
      <c r="AD21" s="2" t="str">
        <f t="shared" si="16"/>
        <v>2015-16 Summer</v>
      </c>
      <c r="AE21" s="2">
        <f t="shared" si="17"/>
        <v>0</v>
      </c>
      <c r="AF21" s="41">
        <v>1</v>
      </c>
      <c r="AG21" s="8"/>
    </row>
    <row r="22" spans="1:33" x14ac:dyDescent="0.3">
      <c r="A22" s="47">
        <v>41873</v>
      </c>
      <c r="B22" s="14" t="str">
        <f t="shared" si="1"/>
        <v>Aug</v>
      </c>
      <c r="C22" s="3"/>
      <c r="D22" s="3"/>
      <c r="E22" s="3"/>
      <c r="F22" s="42"/>
      <c r="G22" s="42"/>
      <c r="H22" s="42"/>
      <c r="I22" s="13">
        <f>VLOOKUP($B22,'Elec wholesale lookups'!$A$3:$L$15,'Elec wholesale index'!I$2,FALSE)</f>
        <v>205597.26549163138</v>
      </c>
      <c r="J22" s="13">
        <f>VLOOKUP($B22,'Elec wholesale lookups'!$A$3:$L$15,'Elec wholesale index'!J$2,FALSE)</f>
        <v>181634.52552031272</v>
      </c>
      <c r="K22" s="13">
        <f>VLOOKUP($B22,'Elec wholesale lookups'!$A$3:$L$15,'Elec wholesale index'!K$2,FALSE)</f>
        <v>205597.26549163138</v>
      </c>
      <c r="L22" s="38">
        <f>VLOOKUP($B22,'Elec wholesale lookups'!$A$3:$O$15,'Elec wholesale index'!L$2,FALSE)</f>
        <v>0</v>
      </c>
      <c r="M22" s="38">
        <f>VLOOKUP($B22,'Elec wholesale lookups'!$A$3:$O$15,'Elec wholesale index'!M$2,FALSE)</f>
        <v>1</v>
      </c>
      <c r="N22" s="38">
        <f>VLOOKUP($B22,'Elec wholesale lookups'!$A$3:$O$15,'Elec wholesale index'!N$2,FALSE)</f>
        <v>1</v>
      </c>
      <c r="O22" s="13">
        <f t="shared" si="2"/>
        <v>0</v>
      </c>
      <c r="P22" s="13">
        <f t="shared" si="3"/>
        <v>181634.52552031272</v>
      </c>
      <c r="Q22" s="13">
        <f t="shared" si="4"/>
        <v>205597.26549163138</v>
      </c>
      <c r="R22" s="13">
        <f t="shared" si="5"/>
        <v>387231.79101194406</v>
      </c>
      <c r="S22" s="23">
        <f t="shared" si="6"/>
        <v>0</v>
      </c>
      <c r="T22" s="23">
        <f t="shared" si="7"/>
        <v>0</v>
      </c>
      <c r="U22" s="23">
        <f t="shared" si="8"/>
        <v>0</v>
      </c>
      <c r="V22" s="23">
        <f t="shared" si="9"/>
        <v>0</v>
      </c>
      <c r="W22" s="44" t="str">
        <f t="shared" si="10"/>
        <v>n/a</v>
      </c>
      <c r="X22" s="23">
        <f t="shared" si="11"/>
        <v>0</v>
      </c>
      <c r="Y22" s="23">
        <f t="shared" si="12"/>
        <v>0</v>
      </c>
      <c r="Z22" s="23">
        <f t="shared" si="13"/>
        <v>0</v>
      </c>
      <c r="AA22" s="43">
        <f t="shared" si="14"/>
        <v>0</v>
      </c>
      <c r="AB22" s="44" t="str">
        <f t="shared" si="15"/>
        <v>n/a</v>
      </c>
      <c r="AC22" s="45" t="str">
        <f>IFERROR(W22*Inputs!$E$27+'Elec wholesale index'!AB22*Inputs!$F$27,"n/a")</f>
        <v>n/a</v>
      </c>
      <c r="AD22" s="2" t="str">
        <f t="shared" si="16"/>
        <v>2015-16 Summer</v>
      </c>
      <c r="AE22" s="2">
        <f t="shared" si="17"/>
        <v>0</v>
      </c>
      <c r="AF22" s="41">
        <v>1</v>
      </c>
      <c r="AG22" s="8"/>
    </row>
    <row r="23" spans="1:33" x14ac:dyDescent="0.3">
      <c r="A23" s="47">
        <v>41877</v>
      </c>
      <c r="B23" s="14" t="str">
        <f t="shared" si="1"/>
        <v>Aug</v>
      </c>
      <c r="C23" s="3"/>
      <c r="D23" s="3"/>
      <c r="E23" s="3"/>
      <c r="F23" s="42"/>
      <c r="G23" s="42"/>
      <c r="H23" s="42"/>
      <c r="I23" s="13">
        <f>VLOOKUP($B23,'Elec wholesale lookups'!$A$3:$L$15,'Elec wholesale index'!I$2,FALSE)</f>
        <v>205597.26549163138</v>
      </c>
      <c r="J23" s="13">
        <f>VLOOKUP($B23,'Elec wholesale lookups'!$A$3:$L$15,'Elec wholesale index'!J$2,FALSE)</f>
        <v>181634.52552031272</v>
      </c>
      <c r="K23" s="13">
        <f>VLOOKUP($B23,'Elec wholesale lookups'!$A$3:$L$15,'Elec wholesale index'!K$2,FALSE)</f>
        <v>205597.26549163138</v>
      </c>
      <c r="L23" s="38">
        <f>VLOOKUP($B23,'Elec wholesale lookups'!$A$3:$O$15,'Elec wholesale index'!L$2,FALSE)</f>
        <v>0</v>
      </c>
      <c r="M23" s="38">
        <f>VLOOKUP($B23,'Elec wholesale lookups'!$A$3:$O$15,'Elec wholesale index'!M$2,FALSE)</f>
        <v>1</v>
      </c>
      <c r="N23" s="38">
        <f>VLOOKUP($B23,'Elec wholesale lookups'!$A$3:$O$15,'Elec wholesale index'!N$2,FALSE)</f>
        <v>1</v>
      </c>
      <c r="O23" s="13">
        <f t="shared" si="2"/>
        <v>0</v>
      </c>
      <c r="P23" s="13">
        <f t="shared" si="3"/>
        <v>181634.52552031272</v>
      </c>
      <c r="Q23" s="13">
        <f t="shared" si="4"/>
        <v>205597.26549163138</v>
      </c>
      <c r="R23" s="13">
        <f t="shared" si="5"/>
        <v>387231.79101194406</v>
      </c>
      <c r="S23" s="23">
        <f t="shared" si="6"/>
        <v>0</v>
      </c>
      <c r="T23" s="23">
        <f t="shared" si="7"/>
        <v>0</v>
      </c>
      <c r="U23" s="23">
        <f t="shared" si="8"/>
        <v>0</v>
      </c>
      <c r="V23" s="23">
        <f t="shared" si="9"/>
        <v>0</v>
      </c>
      <c r="W23" s="44" t="str">
        <f t="shared" si="10"/>
        <v>n/a</v>
      </c>
      <c r="X23" s="23">
        <f t="shared" si="11"/>
        <v>0</v>
      </c>
      <c r="Y23" s="23">
        <f t="shared" si="12"/>
        <v>0</v>
      </c>
      <c r="Z23" s="23">
        <f t="shared" si="13"/>
        <v>0</v>
      </c>
      <c r="AA23" s="43">
        <f t="shared" si="14"/>
        <v>0</v>
      </c>
      <c r="AB23" s="44" t="str">
        <f t="shared" si="15"/>
        <v>n/a</v>
      </c>
      <c r="AC23" s="45" t="str">
        <f>IFERROR(W23*Inputs!$E$27+'Elec wholesale index'!AB23*Inputs!$F$27,"n/a")</f>
        <v>n/a</v>
      </c>
      <c r="AD23" s="2" t="str">
        <f t="shared" si="16"/>
        <v>2015-16 Summer</v>
      </c>
      <c r="AE23" s="2">
        <f t="shared" si="17"/>
        <v>0</v>
      </c>
      <c r="AF23" s="41">
        <v>1</v>
      </c>
      <c r="AG23" s="8"/>
    </row>
    <row r="24" spans="1:33" x14ac:dyDescent="0.3">
      <c r="A24" s="47">
        <v>41878</v>
      </c>
      <c r="B24" s="14" t="str">
        <f t="shared" si="1"/>
        <v>Aug</v>
      </c>
      <c r="C24" s="3"/>
      <c r="D24" s="3"/>
      <c r="E24" s="3"/>
      <c r="F24" s="42"/>
      <c r="G24" s="42"/>
      <c r="H24" s="42"/>
      <c r="I24" s="13">
        <f>VLOOKUP($B24,'Elec wholesale lookups'!$A$3:$L$15,'Elec wholesale index'!I$2,FALSE)</f>
        <v>205597.26549163138</v>
      </c>
      <c r="J24" s="13">
        <f>VLOOKUP($B24,'Elec wholesale lookups'!$A$3:$L$15,'Elec wholesale index'!J$2,FALSE)</f>
        <v>181634.52552031272</v>
      </c>
      <c r="K24" s="13">
        <f>VLOOKUP($B24,'Elec wholesale lookups'!$A$3:$L$15,'Elec wholesale index'!K$2,FALSE)</f>
        <v>205597.26549163138</v>
      </c>
      <c r="L24" s="38">
        <f>VLOOKUP($B24,'Elec wholesale lookups'!$A$3:$O$15,'Elec wholesale index'!L$2,FALSE)</f>
        <v>0</v>
      </c>
      <c r="M24" s="38">
        <f>VLOOKUP($B24,'Elec wholesale lookups'!$A$3:$O$15,'Elec wholesale index'!M$2,FALSE)</f>
        <v>1</v>
      </c>
      <c r="N24" s="38">
        <f>VLOOKUP($B24,'Elec wholesale lookups'!$A$3:$O$15,'Elec wholesale index'!N$2,FALSE)</f>
        <v>1</v>
      </c>
      <c r="O24" s="13">
        <f t="shared" si="2"/>
        <v>0</v>
      </c>
      <c r="P24" s="13">
        <f t="shared" si="3"/>
        <v>181634.52552031272</v>
      </c>
      <c r="Q24" s="13">
        <f t="shared" si="4"/>
        <v>205597.26549163138</v>
      </c>
      <c r="R24" s="13">
        <f t="shared" si="5"/>
        <v>387231.79101194406</v>
      </c>
      <c r="S24" s="23">
        <f t="shared" si="6"/>
        <v>0</v>
      </c>
      <c r="T24" s="23">
        <f t="shared" si="7"/>
        <v>0</v>
      </c>
      <c r="U24" s="23">
        <f t="shared" si="8"/>
        <v>0</v>
      </c>
      <c r="V24" s="23">
        <f t="shared" si="9"/>
        <v>0</v>
      </c>
      <c r="W24" s="44" t="str">
        <f t="shared" si="10"/>
        <v>n/a</v>
      </c>
      <c r="X24" s="23">
        <f t="shared" si="11"/>
        <v>0</v>
      </c>
      <c r="Y24" s="23">
        <f t="shared" si="12"/>
        <v>0</v>
      </c>
      <c r="Z24" s="23">
        <f t="shared" si="13"/>
        <v>0</v>
      </c>
      <c r="AA24" s="43">
        <f t="shared" si="14"/>
        <v>0</v>
      </c>
      <c r="AB24" s="44" t="str">
        <f t="shared" si="15"/>
        <v>n/a</v>
      </c>
      <c r="AC24" s="45" t="str">
        <f>IFERROR(W24*Inputs!$E$27+'Elec wholesale index'!AB24*Inputs!$F$27,"n/a")</f>
        <v>n/a</v>
      </c>
      <c r="AD24" s="2" t="str">
        <f t="shared" si="16"/>
        <v>2015-16 Summer</v>
      </c>
      <c r="AE24" s="2">
        <f t="shared" si="17"/>
        <v>0</v>
      </c>
      <c r="AF24" s="41">
        <v>1</v>
      </c>
      <c r="AG24" s="8"/>
    </row>
    <row r="25" spans="1:33" x14ac:dyDescent="0.3">
      <c r="A25" s="47">
        <v>41879</v>
      </c>
      <c r="B25" s="14" t="str">
        <f t="shared" si="1"/>
        <v>Aug</v>
      </c>
      <c r="C25" s="3"/>
      <c r="D25" s="3"/>
      <c r="E25" s="3"/>
      <c r="F25" s="42"/>
      <c r="G25" s="42"/>
      <c r="H25" s="42"/>
      <c r="I25" s="13">
        <f>VLOOKUP($B25,'Elec wholesale lookups'!$A$3:$L$15,'Elec wholesale index'!I$2,FALSE)</f>
        <v>205597.26549163138</v>
      </c>
      <c r="J25" s="13">
        <f>VLOOKUP($B25,'Elec wholesale lookups'!$A$3:$L$15,'Elec wholesale index'!J$2,FALSE)</f>
        <v>181634.52552031272</v>
      </c>
      <c r="K25" s="13">
        <f>VLOOKUP($B25,'Elec wholesale lookups'!$A$3:$L$15,'Elec wholesale index'!K$2,FALSE)</f>
        <v>205597.26549163138</v>
      </c>
      <c r="L25" s="38">
        <f>VLOOKUP($B25,'Elec wholesale lookups'!$A$3:$O$15,'Elec wholesale index'!L$2,FALSE)</f>
        <v>0</v>
      </c>
      <c r="M25" s="38">
        <f>VLOOKUP($B25,'Elec wholesale lookups'!$A$3:$O$15,'Elec wholesale index'!M$2,FALSE)</f>
        <v>1</v>
      </c>
      <c r="N25" s="38">
        <f>VLOOKUP($B25,'Elec wholesale lookups'!$A$3:$O$15,'Elec wholesale index'!N$2,FALSE)</f>
        <v>1</v>
      </c>
      <c r="O25" s="13">
        <f t="shared" si="2"/>
        <v>0</v>
      </c>
      <c r="P25" s="13">
        <f t="shared" si="3"/>
        <v>181634.52552031272</v>
      </c>
      <c r="Q25" s="13">
        <f t="shared" si="4"/>
        <v>205597.26549163138</v>
      </c>
      <c r="R25" s="13">
        <f t="shared" si="5"/>
        <v>387231.79101194406</v>
      </c>
      <c r="S25" s="23">
        <f t="shared" si="6"/>
        <v>0</v>
      </c>
      <c r="T25" s="23">
        <f t="shared" si="7"/>
        <v>0</v>
      </c>
      <c r="U25" s="23">
        <f t="shared" si="8"/>
        <v>0</v>
      </c>
      <c r="V25" s="23">
        <f t="shared" si="9"/>
        <v>0</v>
      </c>
      <c r="W25" s="44" t="str">
        <f t="shared" si="10"/>
        <v>n/a</v>
      </c>
      <c r="X25" s="23">
        <f t="shared" si="11"/>
        <v>0</v>
      </c>
      <c r="Y25" s="23">
        <f t="shared" si="12"/>
        <v>0</v>
      </c>
      <c r="Z25" s="23">
        <f t="shared" si="13"/>
        <v>0</v>
      </c>
      <c r="AA25" s="43">
        <f t="shared" si="14"/>
        <v>0</v>
      </c>
      <c r="AB25" s="44" t="str">
        <f t="shared" si="15"/>
        <v>n/a</v>
      </c>
      <c r="AC25" s="45" t="str">
        <f>IFERROR(W25*Inputs!$E$27+'Elec wholesale index'!AB25*Inputs!$F$27,"n/a")</f>
        <v>n/a</v>
      </c>
      <c r="AD25" s="2" t="str">
        <f t="shared" si="16"/>
        <v>2015-16 Summer</v>
      </c>
      <c r="AE25" s="2">
        <f t="shared" si="17"/>
        <v>0</v>
      </c>
      <c r="AF25" s="41">
        <v>1</v>
      </c>
      <c r="AG25" s="8"/>
    </row>
    <row r="26" spans="1:33" x14ac:dyDescent="0.3">
      <c r="A26" s="47">
        <v>41880</v>
      </c>
      <c r="B26" s="14" t="str">
        <f t="shared" si="1"/>
        <v>Aug</v>
      </c>
      <c r="C26" s="3"/>
      <c r="D26" s="3"/>
      <c r="E26" s="3"/>
      <c r="F26" s="42"/>
      <c r="G26" s="42"/>
      <c r="H26" s="42"/>
      <c r="I26" s="13">
        <f>VLOOKUP($B26,'Elec wholesale lookups'!$A$3:$L$15,'Elec wholesale index'!I$2,FALSE)</f>
        <v>205597.26549163138</v>
      </c>
      <c r="J26" s="13">
        <f>VLOOKUP($B26,'Elec wholesale lookups'!$A$3:$L$15,'Elec wholesale index'!J$2,FALSE)</f>
        <v>181634.52552031272</v>
      </c>
      <c r="K26" s="13">
        <f>VLOOKUP($B26,'Elec wholesale lookups'!$A$3:$L$15,'Elec wholesale index'!K$2,FALSE)</f>
        <v>205597.26549163138</v>
      </c>
      <c r="L26" s="38">
        <f>VLOOKUP($B26,'Elec wholesale lookups'!$A$3:$O$15,'Elec wholesale index'!L$2,FALSE)</f>
        <v>0</v>
      </c>
      <c r="M26" s="38">
        <f>VLOOKUP($B26,'Elec wholesale lookups'!$A$3:$O$15,'Elec wholesale index'!M$2,FALSE)</f>
        <v>1</v>
      </c>
      <c r="N26" s="38">
        <f>VLOOKUP($B26,'Elec wholesale lookups'!$A$3:$O$15,'Elec wholesale index'!N$2,FALSE)</f>
        <v>1</v>
      </c>
      <c r="O26" s="13">
        <f t="shared" si="2"/>
        <v>0</v>
      </c>
      <c r="P26" s="13">
        <f t="shared" si="3"/>
        <v>181634.52552031272</v>
      </c>
      <c r="Q26" s="13">
        <f t="shared" si="4"/>
        <v>205597.26549163138</v>
      </c>
      <c r="R26" s="13">
        <f t="shared" si="5"/>
        <v>387231.79101194406</v>
      </c>
      <c r="S26" s="23">
        <f t="shared" si="6"/>
        <v>0</v>
      </c>
      <c r="T26" s="23">
        <f t="shared" si="7"/>
        <v>0</v>
      </c>
      <c r="U26" s="23">
        <f t="shared" si="8"/>
        <v>0</v>
      </c>
      <c r="V26" s="23">
        <f t="shared" si="9"/>
        <v>0</v>
      </c>
      <c r="W26" s="44" t="str">
        <f t="shared" si="10"/>
        <v>n/a</v>
      </c>
      <c r="X26" s="23">
        <f t="shared" si="11"/>
        <v>0</v>
      </c>
      <c r="Y26" s="23">
        <f t="shared" si="12"/>
        <v>0</v>
      </c>
      <c r="Z26" s="23">
        <f t="shared" si="13"/>
        <v>0</v>
      </c>
      <c r="AA26" s="43">
        <f t="shared" si="14"/>
        <v>0</v>
      </c>
      <c r="AB26" s="44" t="str">
        <f t="shared" si="15"/>
        <v>n/a</v>
      </c>
      <c r="AC26" s="45" t="str">
        <f>IFERROR(W26*Inputs!$E$27+'Elec wholesale index'!AB26*Inputs!$F$27,"n/a")</f>
        <v>n/a</v>
      </c>
      <c r="AD26" s="2" t="str">
        <f t="shared" si="16"/>
        <v>2015-16 Summer</v>
      </c>
      <c r="AE26" s="2">
        <f t="shared" si="17"/>
        <v>0</v>
      </c>
      <c r="AF26" s="41">
        <v>1</v>
      </c>
      <c r="AG26" s="8"/>
    </row>
    <row r="27" spans="1:33" x14ac:dyDescent="0.3">
      <c r="A27" s="47">
        <v>41883</v>
      </c>
      <c r="B27" s="14" t="str">
        <f t="shared" si="1"/>
        <v>Sep</v>
      </c>
      <c r="C27" s="3"/>
      <c r="D27" s="3"/>
      <c r="E27" s="3"/>
      <c r="F27" s="42"/>
      <c r="G27" s="42"/>
      <c r="H27" s="42"/>
      <c r="I27" s="13">
        <f>VLOOKUP($B27,'Elec wholesale lookups'!$A$3:$L$15,'Elec wholesale index'!I$2,FALSE)</f>
        <v>205597.26549163138</v>
      </c>
      <c r="J27" s="13">
        <f>VLOOKUP($B27,'Elec wholesale lookups'!$A$3:$L$15,'Elec wholesale index'!J$2,FALSE)</f>
        <v>181634.52552031272</v>
      </c>
      <c r="K27" s="13">
        <f>VLOOKUP($B27,'Elec wholesale lookups'!$A$3:$L$15,'Elec wholesale index'!K$2,FALSE)</f>
        <v>205597.26549163138</v>
      </c>
      <c r="L27" s="38">
        <f>VLOOKUP($B27,'Elec wholesale lookups'!$A$3:$O$15,'Elec wholesale index'!L$2,FALSE)</f>
        <v>0</v>
      </c>
      <c r="M27" s="38">
        <f>VLOOKUP($B27,'Elec wholesale lookups'!$A$3:$O$15,'Elec wholesale index'!M$2,FALSE)</f>
        <v>1</v>
      </c>
      <c r="N27" s="38">
        <f>VLOOKUP($B27,'Elec wholesale lookups'!$A$3:$O$15,'Elec wholesale index'!N$2,FALSE)</f>
        <v>1</v>
      </c>
      <c r="O27" s="13">
        <f t="shared" si="2"/>
        <v>0</v>
      </c>
      <c r="P27" s="13">
        <f t="shared" si="3"/>
        <v>181634.52552031272</v>
      </c>
      <c r="Q27" s="13">
        <f t="shared" si="4"/>
        <v>205597.26549163138</v>
      </c>
      <c r="R27" s="13">
        <f t="shared" si="5"/>
        <v>387231.79101194406</v>
      </c>
      <c r="S27" s="23">
        <f t="shared" si="6"/>
        <v>0</v>
      </c>
      <c r="T27" s="23">
        <f t="shared" si="7"/>
        <v>0</v>
      </c>
      <c r="U27" s="23">
        <f t="shared" si="8"/>
        <v>0</v>
      </c>
      <c r="V27" s="23">
        <f t="shared" si="9"/>
        <v>0</v>
      </c>
      <c r="W27" s="44" t="str">
        <f t="shared" si="10"/>
        <v>n/a</v>
      </c>
      <c r="X27" s="23">
        <f t="shared" si="11"/>
        <v>0</v>
      </c>
      <c r="Y27" s="23">
        <f t="shared" si="12"/>
        <v>0</v>
      </c>
      <c r="Z27" s="23">
        <f t="shared" si="13"/>
        <v>0</v>
      </c>
      <c r="AA27" s="43">
        <f t="shared" si="14"/>
        <v>0</v>
      </c>
      <c r="AB27" s="44" t="str">
        <f t="shared" si="15"/>
        <v>n/a</v>
      </c>
      <c r="AC27" s="45" t="str">
        <f>IFERROR(W27*Inputs!$E$27+'Elec wholesale index'!AB27*Inputs!$F$27,"n/a")</f>
        <v>n/a</v>
      </c>
      <c r="AD27" s="2" t="str">
        <f t="shared" si="16"/>
        <v>2015-16 Summer</v>
      </c>
      <c r="AE27" s="2">
        <f t="shared" si="17"/>
        <v>0</v>
      </c>
      <c r="AF27" s="41">
        <v>1</v>
      </c>
      <c r="AG27" s="8"/>
    </row>
    <row r="28" spans="1:33" x14ac:dyDescent="0.3">
      <c r="A28" s="47">
        <v>41884</v>
      </c>
      <c r="B28" s="14" t="str">
        <f t="shared" si="1"/>
        <v>Sep</v>
      </c>
      <c r="C28" s="3"/>
      <c r="D28" s="3"/>
      <c r="E28" s="3"/>
      <c r="F28" s="42"/>
      <c r="G28" s="42"/>
      <c r="H28" s="42"/>
      <c r="I28" s="13">
        <f>VLOOKUP($B28,'Elec wholesale lookups'!$A$3:$L$15,'Elec wholesale index'!I$2,FALSE)</f>
        <v>205597.26549163138</v>
      </c>
      <c r="J28" s="13">
        <f>VLOOKUP($B28,'Elec wholesale lookups'!$A$3:$L$15,'Elec wholesale index'!J$2,FALSE)</f>
        <v>181634.52552031272</v>
      </c>
      <c r="K28" s="13">
        <f>VLOOKUP($B28,'Elec wholesale lookups'!$A$3:$L$15,'Elec wholesale index'!K$2,FALSE)</f>
        <v>205597.26549163138</v>
      </c>
      <c r="L28" s="38">
        <f>VLOOKUP($B28,'Elec wholesale lookups'!$A$3:$O$15,'Elec wholesale index'!L$2,FALSE)</f>
        <v>0</v>
      </c>
      <c r="M28" s="38">
        <f>VLOOKUP($B28,'Elec wholesale lookups'!$A$3:$O$15,'Elec wholesale index'!M$2,FALSE)</f>
        <v>1</v>
      </c>
      <c r="N28" s="38">
        <f>VLOOKUP($B28,'Elec wholesale lookups'!$A$3:$O$15,'Elec wholesale index'!N$2,FALSE)</f>
        <v>1</v>
      </c>
      <c r="O28" s="13">
        <f t="shared" si="2"/>
        <v>0</v>
      </c>
      <c r="P28" s="13">
        <f t="shared" si="3"/>
        <v>181634.52552031272</v>
      </c>
      <c r="Q28" s="13">
        <f t="shared" si="4"/>
        <v>205597.26549163138</v>
      </c>
      <c r="R28" s="13">
        <f t="shared" si="5"/>
        <v>387231.79101194406</v>
      </c>
      <c r="S28" s="23">
        <f t="shared" si="6"/>
        <v>0</v>
      </c>
      <c r="T28" s="23">
        <f t="shared" si="7"/>
        <v>0</v>
      </c>
      <c r="U28" s="23">
        <f t="shared" si="8"/>
        <v>0</v>
      </c>
      <c r="V28" s="23">
        <f t="shared" si="9"/>
        <v>0</v>
      </c>
      <c r="W28" s="44" t="str">
        <f t="shared" si="10"/>
        <v>n/a</v>
      </c>
      <c r="X28" s="23">
        <f t="shared" si="11"/>
        <v>0</v>
      </c>
      <c r="Y28" s="23">
        <f t="shared" si="12"/>
        <v>0</v>
      </c>
      <c r="Z28" s="23">
        <f t="shared" si="13"/>
        <v>0</v>
      </c>
      <c r="AA28" s="43">
        <f t="shared" si="14"/>
        <v>0</v>
      </c>
      <c r="AB28" s="44" t="str">
        <f t="shared" si="15"/>
        <v>n/a</v>
      </c>
      <c r="AC28" s="45" t="str">
        <f>IFERROR(W28*Inputs!$E$27+'Elec wholesale index'!AB28*Inputs!$F$27,"n/a")</f>
        <v>n/a</v>
      </c>
      <c r="AD28" s="2" t="str">
        <f t="shared" si="16"/>
        <v>2015-16 Summer</v>
      </c>
      <c r="AE28" s="2">
        <f t="shared" si="17"/>
        <v>0</v>
      </c>
      <c r="AF28" s="41">
        <v>1</v>
      </c>
      <c r="AG28" s="8"/>
    </row>
    <row r="29" spans="1:33" x14ac:dyDescent="0.3">
      <c r="A29" s="47">
        <v>41885</v>
      </c>
      <c r="B29" s="14" t="str">
        <f t="shared" si="1"/>
        <v>Sep</v>
      </c>
      <c r="C29" s="3"/>
      <c r="D29" s="3"/>
      <c r="E29" s="3"/>
      <c r="F29" s="42"/>
      <c r="G29" s="42"/>
      <c r="H29" s="42"/>
      <c r="I29" s="13">
        <f>VLOOKUP($B29,'Elec wholesale lookups'!$A$3:$L$15,'Elec wholesale index'!I$2,FALSE)</f>
        <v>205597.26549163138</v>
      </c>
      <c r="J29" s="13">
        <f>VLOOKUP($B29,'Elec wholesale lookups'!$A$3:$L$15,'Elec wholesale index'!J$2,FALSE)</f>
        <v>181634.52552031272</v>
      </c>
      <c r="K29" s="13">
        <f>VLOOKUP($B29,'Elec wholesale lookups'!$A$3:$L$15,'Elec wholesale index'!K$2,FALSE)</f>
        <v>205597.26549163138</v>
      </c>
      <c r="L29" s="38">
        <f>VLOOKUP($B29,'Elec wholesale lookups'!$A$3:$O$15,'Elec wholesale index'!L$2,FALSE)</f>
        <v>0</v>
      </c>
      <c r="M29" s="38">
        <f>VLOOKUP($B29,'Elec wholesale lookups'!$A$3:$O$15,'Elec wholesale index'!M$2,FALSE)</f>
        <v>1</v>
      </c>
      <c r="N29" s="38">
        <f>VLOOKUP($B29,'Elec wholesale lookups'!$A$3:$O$15,'Elec wholesale index'!N$2,FALSE)</f>
        <v>1</v>
      </c>
      <c r="O29" s="13">
        <f t="shared" si="2"/>
        <v>0</v>
      </c>
      <c r="P29" s="13">
        <f t="shared" si="3"/>
        <v>181634.52552031272</v>
      </c>
      <c r="Q29" s="13">
        <f t="shared" si="4"/>
        <v>205597.26549163138</v>
      </c>
      <c r="R29" s="13">
        <f t="shared" si="5"/>
        <v>387231.79101194406</v>
      </c>
      <c r="S29" s="23">
        <f t="shared" si="6"/>
        <v>0</v>
      </c>
      <c r="T29" s="23">
        <f t="shared" si="7"/>
        <v>0</v>
      </c>
      <c r="U29" s="23">
        <f t="shared" si="8"/>
        <v>0</v>
      </c>
      <c r="V29" s="23">
        <f t="shared" si="9"/>
        <v>0</v>
      </c>
      <c r="W29" s="44" t="str">
        <f t="shared" si="10"/>
        <v>n/a</v>
      </c>
      <c r="X29" s="23">
        <f t="shared" si="11"/>
        <v>0</v>
      </c>
      <c r="Y29" s="23">
        <f t="shared" si="12"/>
        <v>0</v>
      </c>
      <c r="Z29" s="23">
        <f t="shared" si="13"/>
        <v>0</v>
      </c>
      <c r="AA29" s="43">
        <f t="shared" si="14"/>
        <v>0</v>
      </c>
      <c r="AB29" s="44" t="str">
        <f t="shared" si="15"/>
        <v>n/a</v>
      </c>
      <c r="AC29" s="45" t="str">
        <f>IFERROR(W29*Inputs!$E$27+'Elec wholesale index'!AB29*Inputs!$F$27,"n/a")</f>
        <v>n/a</v>
      </c>
      <c r="AD29" s="2" t="str">
        <f t="shared" si="16"/>
        <v>2015-16 Summer</v>
      </c>
      <c r="AE29" s="2">
        <f t="shared" si="17"/>
        <v>0</v>
      </c>
      <c r="AF29" s="41">
        <v>1</v>
      </c>
      <c r="AG29" s="8"/>
    </row>
    <row r="30" spans="1:33" x14ac:dyDescent="0.3">
      <c r="A30" s="47">
        <v>41886</v>
      </c>
      <c r="B30" s="14" t="str">
        <f t="shared" si="1"/>
        <v>Sep</v>
      </c>
      <c r="C30" s="3"/>
      <c r="D30" s="3"/>
      <c r="E30" s="3"/>
      <c r="F30" s="42"/>
      <c r="G30" s="42"/>
      <c r="H30" s="42"/>
      <c r="I30" s="13">
        <f>VLOOKUP($B30,'Elec wholesale lookups'!$A$3:$L$15,'Elec wholesale index'!I$2,FALSE)</f>
        <v>205597.26549163138</v>
      </c>
      <c r="J30" s="13">
        <f>VLOOKUP($B30,'Elec wholesale lookups'!$A$3:$L$15,'Elec wholesale index'!J$2,FALSE)</f>
        <v>181634.52552031272</v>
      </c>
      <c r="K30" s="13">
        <f>VLOOKUP($B30,'Elec wholesale lookups'!$A$3:$L$15,'Elec wholesale index'!K$2,FALSE)</f>
        <v>205597.26549163138</v>
      </c>
      <c r="L30" s="38">
        <f>VLOOKUP($B30,'Elec wholesale lookups'!$A$3:$O$15,'Elec wholesale index'!L$2,FALSE)</f>
        <v>0</v>
      </c>
      <c r="M30" s="38">
        <f>VLOOKUP($B30,'Elec wholesale lookups'!$A$3:$O$15,'Elec wholesale index'!M$2,FALSE)</f>
        <v>1</v>
      </c>
      <c r="N30" s="38">
        <f>VLOOKUP($B30,'Elec wholesale lookups'!$A$3:$O$15,'Elec wholesale index'!N$2,FALSE)</f>
        <v>1</v>
      </c>
      <c r="O30" s="13">
        <f t="shared" si="2"/>
        <v>0</v>
      </c>
      <c r="P30" s="13">
        <f t="shared" si="3"/>
        <v>181634.52552031272</v>
      </c>
      <c r="Q30" s="13">
        <f t="shared" si="4"/>
        <v>205597.26549163138</v>
      </c>
      <c r="R30" s="13">
        <f t="shared" si="5"/>
        <v>387231.79101194406</v>
      </c>
      <c r="S30" s="23">
        <f t="shared" si="6"/>
        <v>0</v>
      </c>
      <c r="T30" s="23">
        <f t="shared" si="7"/>
        <v>0</v>
      </c>
      <c r="U30" s="23">
        <f t="shared" si="8"/>
        <v>0</v>
      </c>
      <c r="V30" s="23">
        <f t="shared" si="9"/>
        <v>0</v>
      </c>
      <c r="W30" s="44" t="str">
        <f t="shared" si="10"/>
        <v>n/a</v>
      </c>
      <c r="X30" s="23">
        <f t="shared" si="11"/>
        <v>0</v>
      </c>
      <c r="Y30" s="23">
        <f t="shared" si="12"/>
        <v>0</v>
      </c>
      <c r="Z30" s="23">
        <f t="shared" si="13"/>
        <v>0</v>
      </c>
      <c r="AA30" s="43">
        <f t="shared" si="14"/>
        <v>0</v>
      </c>
      <c r="AB30" s="44" t="str">
        <f t="shared" si="15"/>
        <v>n/a</v>
      </c>
      <c r="AC30" s="45" t="str">
        <f>IFERROR(W30*Inputs!$E$27+'Elec wholesale index'!AB30*Inputs!$F$27,"n/a")</f>
        <v>n/a</v>
      </c>
      <c r="AD30" s="2" t="str">
        <f t="shared" si="16"/>
        <v>2015-16 Summer</v>
      </c>
      <c r="AE30" s="2">
        <f t="shared" si="17"/>
        <v>0</v>
      </c>
      <c r="AF30" s="41">
        <v>1</v>
      </c>
      <c r="AG30" s="8"/>
    </row>
    <row r="31" spans="1:33" x14ac:dyDescent="0.3">
      <c r="A31" s="47">
        <v>41887</v>
      </c>
      <c r="B31" s="14" t="str">
        <f t="shared" si="1"/>
        <v>Sep</v>
      </c>
      <c r="C31" s="3"/>
      <c r="D31" s="3"/>
      <c r="E31" s="3"/>
      <c r="F31" s="42"/>
      <c r="G31" s="42"/>
      <c r="H31" s="42"/>
      <c r="I31" s="13">
        <f>VLOOKUP($B31,'Elec wholesale lookups'!$A$3:$L$15,'Elec wholesale index'!I$2,FALSE)</f>
        <v>205597.26549163138</v>
      </c>
      <c r="J31" s="13">
        <f>VLOOKUP($B31,'Elec wholesale lookups'!$A$3:$L$15,'Elec wholesale index'!J$2,FALSE)</f>
        <v>181634.52552031272</v>
      </c>
      <c r="K31" s="13">
        <f>VLOOKUP($B31,'Elec wholesale lookups'!$A$3:$L$15,'Elec wholesale index'!K$2,FALSE)</f>
        <v>205597.26549163138</v>
      </c>
      <c r="L31" s="38">
        <f>VLOOKUP($B31,'Elec wholesale lookups'!$A$3:$O$15,'Elec wholesale index'!L$2,FALSE)</f>
        <v>0</v>
      </c>
      <c r="M31" s="38">
        <f>VLOOKUP($B31,'Elec wholesale lookups'!$A$3:$O$15,'Elec wholesale index'!M$2,FALSE)</f>
        <v>1</v>
      </c>
      <c r="N31" s="38">
        <f>VLOOKUP($B31,'Elec wholesale lookups'!$A$3:$O$15,'Elec wholesale index'!N$2,FALSE)</f>
        <v>1</v>
      </c>
      <c r="O31" s="13">
        <f t="shared" si="2"/>
        <v>0</v>
      </c>
      <c r="P31" s="13">
        <f t="shared" si="3"/>
        <v>181634.52552031272</v>
      </c>
      <c r="Q31" s="13">
        <f t="shared" si="4"/>
        <v>205597.26549163138</v>
      </c>
      <c r="R31" s="13">
        <f t="shared" si="5"/>
        <v>387231.79101194406</v>
      </c>
      <c r="S31" s="23">
        <f t="shared" si="6"/>
        <v>0</v>
      </c>
      <c r="T31" s="23">
        <f t="shared" si="7"/>
        <v>0</v>
      </c>
      <c r="U31" s="23">
        <f t="shared" si="8"/>
        <v>0</v>
      </c>
      <c r="V31" s="23">
        <f t="shared" si="9"/>
        <v>0</v>
      </c>
      <c r="W31" s="44" t="str">
        <f t="shared" si="10"/>
        <v>n/a</v>
      </c>
      <c r="X31" s="23">
        <f t="shared" si="11"/>
        <v>0</v>
      </c>
      <c r="Y31" s="23">
        <f t="shared" si="12"/>
        <v>0</v>
      </c>
      <c r="Z31" s="23">
        <f t="shared" si="13"/>
        <v>0</v>
      </c>
      <c r="AA31" s="43">
        <f t="shared" si="14"/>
        <v>0</v>
      </c>
      <c r="AB31" s="44" t="str">
        <f t="shared" si="15"/>
        <v>n/a</v>
      </c>
      <c r="AC31" s="45" t="str">
        <f>IFERROR(W31*Inputs!$E$27+'Elec wholesale index'!AB31*Inputs!$F$27,"n/a")</f>
        <v>n/a</v>
      </c>
      <c r="AD31" s="2" t="str">
        <f t="shared" si="16"/>
        <v>2015-16 Summer</v>
      </c>
      <c r="AE31" s="2">
        <f t="shared" si="17"/>
        <v>0</v>
      </c>
      <c r="AF31" s="41">
        <v>1</v>
      </c>
      <c r="AG31" s="8"/>
    </row>
    <row r="32" spans="1:33" x14ac:dyDescent="0.3">
      <c r="A32" s="47">
        <v>41890</v>
      </c>
      <c r="B32" s="14" t="str">
        <f t="shared" si="1"/>
        <v>Sep</v>
      </c>
      <c r="C32" s="3"/>
      <c r="D32" s="3"/>
      <c r="E32" s="3"/>
      <c r="F32" s="42"/>
      <c r="G32" s="42"/>
      <c r="H32" s="42"/>
      <c r="I32" s="13">
        <f>VLOOKUP($B32,'Elec wholesale lookups'!$A$3:$L$15,'Elec wholesale index'!I$2,FALSE)</f>
        <v>205597.26549163138</v>
      </c>
      <c r="J32" s="13">
        <f>VLOOKUP($B32,'Elec wholesale lookups'!$A$3:$L$15,'Elec wholesale index'!J$2,FALSE)</f>
        <v>181634.52552031272</v>
      </c>
      <c r="K32" s="13">
        <f>VLOOKUP($B32,'Elec wholesale lookups'!$A$3:$L$15,'Elec wholesale index'!K$2,FALSE)</f>
        <v>205597.26549163138</v>
      </c>
      <c r="L32" s="38">
        <f>VLOOKUP($B32,'Elec wholesale lookups'!$A$3:$O$15,'Elec wholesale index'!L$2,FALSE)</f>
        <v>0</v>
      </c>
      <c r="M32" s="38">
        <f>VLOOKUP($B32,'Elec wholesale lookups'!$A$3:$O$15,'Elec wholesale index'!M$2,FALSE)</f>
        <v>1</v>
      </c>
      <c r="N32" s="38">
        <f>VLOOKUP($B32,'Elec wholesale lookups'!$A$3:$O$15,'Elec wholesale index'!N$2,FALSE)</f>
        <v>1</v>
      </c>
      <c r="O32" s="13">
        <f t="shared" si="2"/>
        <v>0</v>
      </c>
      <c r="P32" s="13">
        <f t="shared" si="3"/>
        <v>181634.52552031272</v>
      </c>
      <c r="Q32" s="13">
        <f t="shared" si="4"/>
        <v>205597.26549163138</v>
      </c>
      <c r="R32" s="13">
        <f t="shared" si="5"/>
        <v>387231.79101194406</v>
      </c>
      <c r="S32" s="23">
        <f t="shared" si="6"/>
        <v>0</v>
      </c>
      <c r="T32" s="23">
        <f t="shared" si="7"/>
        <v>0</v>
      </c>
      <c r="U32" s="23">
        <f t="shared" si="8"/>
        <v>0</v>
      </c>
      <c r="V32" s="23">
        <f t="shared" si="9"/>
        <v>0</v>
      </c>
      <c r="W32" s="44" t="str">
        <f t="shared" si="10"/>
        <v>n/a</v>
      </c>
      <c r="X32" s="23">
        <f t="shared" si="11"/>
        <v>0</v>
      </c>
      <c r="Y32" s="23">
        <f t="shared" si="12"/>
        <v>0</v>
      </c>
      <c r="Z32" s="23">
        <f t="shared" si="13"/>
        <v>0</v>
      </c>
      <c r="AA32" s="43">
        <f t="shared" si="14"/>
        <v>0</v>
      </c>
      <c r="AB32" s="44" t="str">
        <f t="shared" si="15"/>
        <v>n/a</v>
      </c>
      <c r="AC32" s="45" t="str">
        <f>IFERROR(W32*Inputs!$E$27+'Elec wholesale index'!AB32*Inputs!$F$27,"n/a")</f>
        <v>n/a</v>
      </c>
      <c r="AD32" s="2" t="str">
        <f t="shared" si="16"/>
        <v>2015-16 Summer</v>
      </c>
      <c r="AE32" s="2">
        <f t="shared" si="17"/>
        <v>0</v>
      </c>
      <c r="AF32" s="41">
        <v>1</v>
      </c>
      <c r="AG32" s="8"/>
    </row>
    <row r="33" spans="1:33" x14ac:dyDescent="0.3">
      <c r="A33" s="47">
        <v>41891</v>
      </c>
      <c r="B33" s="14" t="str">
        <f t="shared" si="1"/>
        <v>Sep</v>
      </c>
      <c r="C33" s="3"/>
      <c r="D33" s="3"/>
      <c r="E33" s="3"/>
      <c r="F33" s="42"/>
      <c r="G33" s="42"/>
      <c r="H33" s="42"/>
      <c r="I33" s="13">
        <f>VLOOKUP($B33,'Elec wholesale lookups'!$A$3:$L$15,'Elec wholesale index'!I$2,FALSE)</f>
        <v>205597.26549163138</v>
      </c>
      <c r="J33" s="13">
        <f>VLOOKUP($B33,'Elec wholesale lookups'!$A$3:$L$15,'Elec wholesale index'!J$2,FALSE)</f>
        <v>181634.52552031272</v>
      </c>
      <c r="K33" s="13">
        <f>VLOOKUP($B33,'Elec wholesale lookups'!$A$3:$L$15,'Elec wholesale index'!K$2,FALSE)</f>
        <v>205597.26549163138</v>
      </c>
      <c r="L33" s="38">
        <f>VLOOKUP($B33,'Elec wholesale lookups'!$A$3:$O$15,'Elec wholesale index'!L$2,FALSE)</f>
        <v>0</v>
      </c>
      <c r="M33" s="38">
        <f>VLOOKUP($B33,'Elec wholesale lookups'!$A$3:$O$15,'Elec wholesale index'!M$2,FALSE)</f>
        <v>1</v>
      </c>
      <c r="N33" s="38">
        <f>VLOOKUP($B33,'Elec wholesale lookups'!$A$3:$O$15,'Elec wholesale index'!N$2,FALSE)</f>
        <v>1</v>
      </c>
      <c r="O33" s="13">
        <f t="shared" si="2"/>
        <v>0</v>
      </c>
      <c r="P33" s="13">
        <f t="shared" si="3"/>
        <v>181634.52552031272</v>
      </c>
      <c r="Q33" s="13">
        <f t="shared" si="4"/>
        <v>205597.26549163138</v>
      </c>
      <c r="R33" s="13">
        <f t="shared" si="5"/>
        <v>387231.79101194406</v>
      </c>
      <c r="S33" s="23">
        <f t="shared" si="6"/>
        <v>0</v>
      </c>
      <c r="T33" s="23">
        <f t="shared" si="7"/>
        <v>0</v>
      </c>
      <c r="U33" s="23">
        <f t="shared" si="8"/>
        <v>0</v>
      </c>
      <c r="V33" s="23">
        <f t="shared" si="9"/>
        <v>0</v>
      </c>
      <c r="W33" s="44" t="str">
        <f t="shared" si="10"/>
        <v>n/a</v>
      </c>
      <c r="X33" s="23">
        <f t="shared" si="11"/>
        <v>0</v>
      </c>
      <c r="Y33" s="23">
        <f t="shared" si="12"/>
        <v>0</v>
      </c>
      <c r="Z33" s="23">
        <f t="shared" si="13"/>
        <v>0</v>
      </c>
      <c r="AA33" s="43">
        <f t="shared" si="14"/>
        <v>0</v>
      </c>
      <c r="AB33" s="44" t="str">
        <f t="shared" si="15"/>
        <v>n/a</v>
      </c>
      <c r="AC33" s="45" t="str">
        <f>IFERROR(W33*Inputs!$E$27+'Elec wholesale index'!AB33*Inputs!$F$27,"n/a")</f>
        <v>n/a</v>
      </c>
      <c r="AD33" s="2" t="str">
        <f t="shared" si="16"/>
        <v>2015-16 Summer</v>
      </c>
      <c r="AE33" s="2">
        <f t="shared" si="17"/>
        <v>0</v>
      </c>
      <c r="AF33" s="41">
        <v>1</v>
      </c>
      <c r="AG33" s="8"/>
    </row>
    <row r="34" spans="1:33" x14ac:dyDescent="0.3">
      <c r="A34" s="47">
        <v>41892</v>
      </c>
      <c r="B34" s="14" t="str">
        <f t="shared" si="1"/>
        <v>Sep</v>
      </c>
      <c r="C34" s="3"/>
      <c r="D34" s="3"/>
      <c r="E34" s="3"/>
      <c r="F34" s="42"/>
      <c r="G34" s="42"/>
      <c r="H34" s="42"/>
      <c r="I34" s="13">
        <f>VLOOKUP($B34,'Elec wholesale lookups'!$A$3:$L$15,'Elec wholesale index'!I$2,FALSE)</f>
        <v>205597.26549163138</v>
      </c>
      <c r="J34" s="13">
        <f>VLOOKUP($B34,'Elec wholesale lookups'!$A$3:$L$15,'Elec wholesale index'!J$2,FALSE)</f>
        <v>181634.52552031272</v>
      </c>
      <c r="K34" s="13">
        <f>VLOOKUP($B34,'Elec wholesale lookups'!$A$3:$L$15,'Elec wholesale index'!K$2,FALSE)</f>
        <v>205597.26549163138</v>
      </c>
      <c r="L34" s="38">
        <f>VLOOKUP($B34,'Elec wholesale lookups'!$A$3:$O$15,'Elec wholesale index'!L$2,FALSE)</f>
        <v>0</v>
      </c>
      <c r="M34" s="38">
        <f>VLOOKUP($B34,'Elec wholesale lookups'!$A$3:$O$15,'Elec wholesale index'!M$2,FALSE)</f>
        <v>1</v>
      </c>
      <c r="N34" s="38">
        <f>VLOOKUP($B34,'Elec wholesale lookups'!$A$3:$O$15,'Elec wholesale index'!N$2,FALSE)</f>
        <v>1</v>
      </c>
      <c r="O34" s="13">
        <f t="shared" si="2"/>
        <v>0</v>
      </c>
      <c r="P34" s="13">
        <f t="shared" si="3"/>
        <v>181634.52552031272</v>
      </c>
      <c r="Q34" s="13">
        <f t="shared" si="4"/>
        <v>205597.26549163138</v>
      </c>
      <c r="R34" s="13">
        <f t="shared" si="5"/>
        <v>387231.79101194406</v>
      </c>
      <c r="S34" s="23">
        <f t="shared" si="6"/>
        <v>0</v>
      </c>
      <c r="T34" s="23">
        <f t="shared" si="7"/>
        <v>0</v>
      </c>
      <c r="U34" s="23">
        <f t="shared" si="8"/>
        <v>0</v>
      </c>
      <c r="V34" s="23">
        <f t="shared" si="9"/>
        <v>0</v>
      </c>
      <c r="W34" s="44" t="str">
        <f t="shared" si="10"/>
        <v>n/a</v>
      </c>
      <c r="X34" s="23">
        <f t="shared" si="11"/>
        <v>0</v>
      </c>
      <c r="Y34" s="23">
        <f t="shared" si="12"/>
        <v>0</v>
      </c>
      <c r="Z34" s="23">
        <f t="shared" si="13"/>
        <v>0</v>
      </c>
      <c r="AA34" s="43">
        <f t="shared" si="14"/>
        <v>0</v>
      </c>
      <c r="AB34" s="44" t="str">
        <f t="shared" si="15"/>
        <v>n/a</v>
      </c>
      <c r="AC34" s="45" t="str">
        <f>IFERROR(W34*Inputs!$E$27+'Elec wholesale index'!AB34*Inputs!$F$27,"n/a")</f>
        <v>n/a</v>
      </c>
      <c r="AD34" s="2" t="str">
        <f t="shared" si="16"/>
        <v>2015-16 Summer</v>
      </c>
      <c r="AE34" s="2">
        <f t="shared" si="17"/>
        <v>0</v>
      </c>
      <c r="AF34" s="41">
        <v>1</v>
      </c>
      <c r="AG34" s="8"/>
    </row>
    <row r="35" spans="1:33" x14ac:dyDescent="0.3">
      <c r="A35" s="47">
        <v>41893</v>
      </c>
      <c r="B35" s="14" t="str">
        <f t="shared" si="1"/>
        <v>Sep</v>
      </c>
      <c r="C35" s="3"/>
      <c r="D35" s="3"/>
      <c r="E35" s="3"/>
      <c r="F35" s="42"/>
      <c r="G35" s="42"/>
      <c r="H35" s="42"/>
      <c r="I35" s="13">
        <f>VLOOKUP($B35,'Elec wholesale lookups'!$A$3:$L$15,'Elec wholesale index'!I$2,FALSE)</f>
        <v>205597.26549163138</v>
      </c>
      <c r="J35" s="13">
        <f>VLOOKUP($B35,'Elec wholesale lookups'!$A$3:$L$15,'Elec wholesale index'!J$2,FALSE)</f>
        <v>181634.52552031272</v>
      </c>
      <c r="K35" s="13">
        <f>VLOOKUP($B35,'Elec wholesale lookups'!$A$3:$L$15,'Elec wholesale index'!K$2,FALSE)</f>
        <v>205597.26549163138</v>
      </c>
      <c r="L35" s="38">
        <f>VLOOKUP($B35,'Elec wholesale lookups'!$A$3:$O$15,'Elec wholesale index'!L$2,FALSE)</f>
        <v>0</v>
      </c>
      <c r="M35" s="38">
        <f>VLOOKUP($B35,'Elec wholesale lookups'!$A$3:$O$15,'Elec wholesale index'!M$2,FALSE)</f>
        <v>1</v>
      </c>
      <c r="N35" s="38">
        <f>VLOOKUP($B35,'Elec wholesale lookups'!$A$3:$O$15,'Elec wholesale index'!N$2,FALSE)</f>
        <v>1</v>
      </c>
      <c r="O35" s="13">
        <f t="shared" si="2"/>
        <v>0</v>
      </c>
      <c r="P35" s="13">
        <f t="shared" si="3"/>
        <v>181634.52552031272</v>
      </c>
      <c r="Q35" s="13">
        <f t="shared" si="4"/>
        <v>205597.26549163138</v>
      </c>
      <c r="R35" s="13">
        <f t="shared" si="5"/>
        <v>387231.79101194406</v>
      </c>
      <c r="S35" s="23">
        <f t="shared" si="6"/>
        <v>0</v>
      </c>
      <c r="T35" s="23">
        <f t="shared" si="7"/>
        <v>0</v>
      </c>
      <c r="U35" s="23">
        <f t="shared" si="8"/>
        <v>0</v>
      </c>
      <c r="V35" s="23">
        <f t="shared" si="9"/>
        <v>0</v>
      </c>
      <c r="W35" s="44" t="str">
        <f t="shared" si="10"/>
        <v>n/a</v>
      </c>
      <c r="X35" s="23">
        <f t="shared" si="11"/>
        <v>0</v>
      </c>
      <c r="Y35" s="23">
        <f t="shared" si="12"/>
        <v>0</v>
      </c>
      <c r="Z35" s="23">
        <f t="shared" si="13"/>
        <v>0</v>
      </c>
      <c r="AA35" s="43">
        <f t="shared" si="14"/>
        <v>0</v>
      </c>
      <c r="AB35" s="44" t="str">
        <f t="shared" si="15"/>
        <v>n/a</v>
      </c>
      <c r="AC35" s="45" t="str">
        <f>IFERROR(W35*Inputs!$E$27+'Elec wholesale index'!AB35*Inputs!$F$27,"n/a")</f>
        <v>n/a</v>
      </c>
      <c r="AD35" s="2" t="str">
        <f t="shared" si="16"/>
        <v>2015-16 Summer</v>
      </c>
      <c r="AE35" s="2">
        <f t="shared" si="17"/>
        <v>0</v>
      </c>
      <c r="AF35" s="41">
        <v>1</v>
      </c>
      <c r="AG35" s="8"/>
    </row>
    <row r="36" spans="1:33" x14ac:dyDescent="0.3">
      <c r="A36" s="47">
        <v>41894</v>
      </c>
      <c r="B36" s="14" t="str">
        <f t="shared" si="1"/>
        <v>Sep</v>
      </c>
      <c r="C36" s="3"/>
      <c r="D36" s="3"/>
      <c r="E36" s="3"/>
      <c r="F36" s="42"/>
      <c r="G36" s="42"/>
      <c r="H36" s="42"/>
      <c r="I36" s="13">
        <f>VLOOKUP($B36,'Elec wholesale lookups'!$A$3:$L$15,'Elec wholesale index'!I$2,FALSE)</f>
        <v>205597.26549163138</v>
      </c>
      <c r="J36" s="13">
        <f>VLOOKUP($B36,'Elec wholesale lookups'!$A$3:$L$15,'Elec wholesale index'!J$2,FALSE)</f>
        <v>181634.52552031272</v>
      </c>
      <c r="K36" s="13">
        <f>VLOOKUP($B36,'Elec wholesale lookups'!$A$3:$L$15,'Elec wholesale index'!K$2,FALSE)</f>
        <v>205597.26549163138</v>
      </c>
      <c r="L36" s="38">
        <f>VLOOKUP($B36,'Elec wholesale lookups'!$A$3:$O$15,'Elec wholesale index'!L$2,FALSE)</f>
        <v>0</v>
      </c>
      <c r="M36" s="38">
        <f>VLOOKUP($B36,'Elec wholesale lookups'!$A$3:$O$15,'Elec wholesale index'!M$2,FALSE)</f>
        <v>1</v>
      </c>
      <c r="N36" s="38">
        <f>VLOOKUP($B36,'Elec wholesale lookups'!$A$3:$O$15,'Elec wholesale index'!N$2,FALSE)</f>
        <v>1</v>
      </c>
      <c r="O36" s="13">
        <f t="shared" si="2"/>
        <v>0</v>
      </c>
      <c r="P36" s="13">
        <f t="shared" si="3"/>
        <v>181634.52552031272</v>
      </c>
      <c r="Q36" s="13">
        <f t="shared" si="4"/>
        <v>205597.26549163138</v>
      </c>
      <c r="R36" s="13">
        <f t="shared" si="5"/>
        <v>387231.79101194406</v>
      </c>
      <c r="S36" s="23">
        <f t="shared" si="6"/>
        <v>0</v>
      </c>
      <c r="T36" s="23">
        <f t="shared" si="7"/>
        <v>0</v>
      </c>
      <c r="U36" s="23">
        <f t="shared" si="8"/>
        <v>0</v>
      </c>
      <c r="V36" s="23">
        <f t="shared" si="9"/>
        <v>0</v>
      </c>
      <c r="W36" s="44" t="str">
        <f t="shared" si="10"/>
        <v>n/a</v>
      </c>
      <c r="X36" s="23">
        <f t="shared" si="11"/>
        <v>0</v>
      </c>
      <c r="Y36" s="23">
        <f t="shared" si="12"/>
        <v>0</v>
      </c>
      <c r="Z36" s="23">
        <f t="shared" si="13"/>
        <v>0</v>
      </c>
      <c r="AA36" s="43">
        <f t="shared" si="14"/>
        <v>0</v>
      </c>
      <c r="AB36" s="44" t="str">
        <f t="shared" si="15"/>
        <v>n/a</v>
      </c>
      <c r="AC36" s="45" t="str">
        <f>IFERROR(W36*Inputs!$E$27+'Elec wholesale index'!AB36*Inputs!$F$27,"n/a")</f>
        <v>n/a</v>
      </c>
      <c r="AD36" s="2" t="str">
        <f t="shared" si="16"/>
        <v>2015-16 Summer</v>
      </c>
      <c r="AE36" s="2">
        <f t="shared" si="17"/>
        <v>0</v>
      </c>
      <c r="AF36" s="41">
        <v>1</v>
      </c>
      <c r="AG36" s="8"/>
    </row>
    <row r="37" spans="1:33" x14ac:dyDescent="0.3">
      <c r="A37" s="47">
        <v>41897</v>
      </c>
      <c r="B37" s="14" t="str">
        <f t="shared" si="1"/>
        <v>Sep</v>
      </c>
      <c r="C37" s="3"/>
      <c r="D37" s="3"/>
      <c r="E37" s="3"/>
      <c r="F37" s="42"/>
      <c r="G37" s="42"/>
      <c r="H37" s="42"/>
      <c r="I37" s="13">
        <f>VLOOKUP($B37,'Elec wholesale lookups'!$A$3:$L$15,'Elec wholesale index'!I$2,FALSE)</f>
        <v>205597.26549163138</v>
      </c>
      <c r="J37" s="13">
        <f>VLOOKUP($B37,'Elec wholesale lookups'!$A$3:$L$15,'Elec wholesale index'!J$2,FALSE)</f>
        <v>181634.52552031272</v>
      </c>
      <c r="K37" s="13">
        <f>VLOOKUP($B37,'Elec wholesale lookups'!$A$3:$L$15,'Elec wholesale index'!K$2,FALSE)</f>
        <v>205597.26549163138</v>
      </c>
      <c r="L37" s="38">
        <f>VLOOKUP($B37,'Elec wholesale lookups'!$A$3:$O$15,'Elec wholesale index'!L$2,FALSE)</f>
        <v>0</v>
      </c>
      <c r="M37" s="38">
        <f>VLOOKUP($B37,'Elec wholesale lookups'!$A$3:$O$15,'Elec wholesale index'!M$2,FALSE)</f>
        <v>1</v>
      </c>
      <c r="N37" s="38">
        <f>VLOOKUP($B37,'Elec wholesale lookups'!$A$3:$O$15,'Elec wholesale index'!N$2,FALSE)</f>
        <v>1</v>
      </c>
      <c r="O37" s="13">
        <f t="shared" si="2"/>
        <v>0</v>
      </c>
      <c r="P37" s="13">
        <f t="shared" si="3"/>
        <v>181634.52552031272</v>
      </c>
      <c r="Q37" s="13">
        <f t="shared" si="4"/>
        <v>205597.26549163138</v>
      </c>
      <c r="R37" s="13">
        <f t="shared" si="5"/>
        <v>387231.79101194406</v>
      </c>
      <c r="S37" s="23">
        <f t="shared" si="6"/>
        <v>0</v>
      </c>
      <c r="T37" s="23">
        <f t="shared" si="7"/>
        <v>0</v>
      </c>
      <c r="U37" s="23">
        <f t="shared" si="8"/>
        <v>0</v>
      </c>
      <c r="V37" s="23">
        <f t="shared" si="9"/>
        <v>0</v>
      </c>
      <c r="W37" s="44" t="str">
        <f t="shared" si="10"/>
        <v>n/a</v>
      </c>
      <c r="X37" s="23">
        <f t="shared" si="11"/>
        <v>0</v>
      </c>
      <c r="Y37" s="23">
        <f t="shared" si="12"/>
        <v>0</v>
      </c>
      <c r="Z37" s="23">
        <f t="shared" si="13"/>
        <v>0</v>
      </c>
      <c r="AA37" s="43">
        <f t="shared" si="14"/>
        <v>0</v>
      </c>
      <c r="AB37" s="44" t="str">
        <f t="shared" si="15"/>
        <v>n/a</v>
      </c>
      <c r="AC37" s="45" t="str">
        <f>IFERROR(W37*Inputs!$E$27+'Elec wholesale index'!AB37*Inputs!$F$27,"n/a")</f>
        <v>n/a</v>
      </c>
      <c r="AD37" s="2" t="str">
        <f t="shared" si="16"/>
        <v>2015-16 Summer</v>
      </c>
      <c r="AE37" s="2">
        <f t="shared" si="17"/>
        <v>0</v>
      </c>
      <c r="AF37" s="41">
        <v>1</v>
      </c>
      <c r="AG37" s="8"/>
    </row>
    <row r="38" spans="1:33" x14ac:dyDescent="0.3">
      <c r="A38" s="47">
        <v>41898</v>
      </c>
      <c r="B38" s="14" t="str">
        <f t="shared" si="1"/>
        <v>Sep</v>
      </c>
      <c r="C38" s="3"/>
      <c r="D38" s="3"/>
      <c r="E38" s="3"/>
      <c r="F38" s="42"/>
      <c r="G38" s="42"/>
      <c r="H38" s="42"/>
      <c r="I38" s="13">
        <f>VLOOKUP($B38,'Elec wholesale lookups'!$A$3:$L$15,'Elec wholesale index'!I$2,FALSE)</f>
        <v>205597.26549163138</v>
      </c>
      <c r="J38" s="13">
        <f>VLOOKUP($B38,'Elec wholesale lookups'!$A$3:$L$15,'Elec wholesale index'!J$2,FALSE)</f>
        <v>181634.52552031272</v>
      </c>
      <c r="K38" s="13">
        <f>VLOOKUP($B38,'Elec wholesale lookups'!$A$3:$L$15,'Elec wholesale index'!K$2,FALSE)</f>
        <v>205597.26549163138</v>
      </c>
      <c r="L38" s="38">
        <f>VLOOKUP($B38,'Elec wholesale lookups'!$A$3:$O$15,'Elec wholesale index'!L$2,FALSE)</f>
        <v>0</v>
      </c>
      <c r="M38" s="38">
        <f>VLOOKUP($B38,'Elec wholesale lookups'!$A$3:$O$15,'Elec wholesale index'!M$2,FALSE)</f>
        <v>1</v>
      </c>
      <c r="N38" s="38">
        <f>VLOOKUP($B38,'Elec wholesale lookups'!$A$3:$O$15,'Elec wholesale index'!N$2,FALSE)</f>
        <v>1</v>
      </c>
      <c r="O38" s="13">
        <f t="shared" si="2"/>
        <v>0</v>
      </c>
      <c r="P38" s="13">
        <f t="shared" si="3"/>
        <v>181634.52552031272</v>
      </c>
      <c r="Q38" s="13">
        <f t="shared" si="4"/>
        <v>205597.26549163138</v>
      </c>
      <c r="R38" s="13">
        <f t="shared" si="5"/>
        <v>387231.79101194406</v>
      </c>
      <c r="S38" s="23">
        <f t="shared" si="6"/>
        <v>0</v>
      </c>
      <c r="T38" s="23">
        <f t="shared" si="7"/>
        <v>0</v>
      </c>
      <c r="U38" s="23">
        <f t="shared" si="8"/>
        <v>0</v>
      </c>
      <c r="V38" s="23">
        <f t="shared" si="9"/>
        <v>0</v>
      </c>
      <c r="W38" s="44" t="str">
        <f t="shared" si="10"/>
        <v>n/a</v>
      </c>
      <c r="X38" s="23">
        <f t="shared" si="11"/>
        <v>0</v>
      </c>
      <c r="Y38" s="23">
        <f t="shared" si="12"/>
        <v>0</v>
      </c>
      <c r="Z38" s="23">
        <f t="shared" si="13"/>
        <v>0</v>
      </c>
      <c r="AA38" s="43">
        <f t="shared" si="14"/>
        <v>0</v>
      </c>
      <c r="AB38" s="44" t="str">
        <f t="shared" si="15"/>
        <v>n/a</v>
      </c>
      <c r="AC38" s="45" t="str">
        <f>IFERROR(W38*Inputs!$E$27+'Elec wholesale index'!AB38*Inputs!$F$27,"n/a")</f>
        <v>n/a</v>
      </c>
      <c r="AD38" s="2" t="str">
        <f t="shared" si="16"/>
        <v>2015-16 Summer</v>
      </c>
      <c r="AE38" s="2">
        <f t="shared" si="17"/>
        <v>0</v>
      </c>
      <c r="AF38" s="41">
        <v>1</v>
      </c>
      <c r="AG38" s="8"/>
    </row>
    <row r="39" spans="1:33" x14ac:dyDescent="0.3">
      <c r="A39" s="47">
        <v>41899</v>
      </c>
      <c r="B39" s="14" t="str">
        <f t="shared" si="1"/>
        <v>Sep</v>
      </c>
      <c r="C39" s="3"/>
      <c r="D39" s="3"/>
      <c r="E39" s="3"/>
      <c r="F39" s="42"/>
      <c r="G39" s="42"/>
      <c r="H39" s="42"/>
      <c r="I39" s="13">
        <f>VLOOKUP($B39,'Elec wholesale lookups'!$A$3:$L$15,'Elec wholesale index'!I$2,FALSE)</f>
        <v>205597.26549163138</v>
      </c>
      <c r="J39" s="13">
        <f>VLOOKUP($B39,'Elec wholesale lookups'!$A$3:$L$15,'Elec wholesale index'!J$2,FALSE)</f>
        <v>181634.52552031272</v>
      </c>
      <c r="K39" s="13">
        <f>VLOOKUP($B39,'Elec wholesale lookups'!$A$3:$L$15,'Elec wholesale index'!K$2,FALSE)</f>
        <v>205597.26549163138</v>
      </c>
      <c r="L39" s="38">
        <f>VLOOKUP($B39,'Elec wholesale lookups'!$A$3:$O$15,'Elec wholesale index'!L$2,FALSE)</f>
        <v>0</v>
      </c>
      <c r="M39" s="38">
        <f>VLOOKUP($B39,'Elec wholesale lookups'!$A$3:$O$15,'Elec wholesale index'!M$2,FALSE)</f>
        <v>1</v>
      </c>
      <c r="N39" s="38">
        <f>VLOOKUP($B39,'Elec wholesale lookups'!$A$3:$O$15,'Elec wholesale index'!N$2,FALSE)</f>
        <v>1</v>
      </c>
      <c r="O39" s="13">
        <f t="shared" si="2"/>
        <v>0</v>
      </c>
      <c r="P39" s="13">
        <f t="shared" si="3"/>
        <v>181634.52552031272</v>
      </c>
      <c r="Q39" s="13">
        <f t="shared" si="4"/>
        <v>205597.26549163138</v>
      </c>
      <c r="R39" s="13">
        <f t="shared" si="5"/>
        <v>387231.79101194406</v>
      </c>
      <c r="S39" s="23">
        <f t="shared" si="6"/>
        <v>0</v>
      </c>
      <c r="T39" s="23">
        <f t="shared" si="7"/>
        <v>0</v>
      </c>
      <c r="U39" s="23">
        <f t="shared" si="8"/>
        <v>0</v>
      </c>
      <c r="V39" s="23">
        <f t="shared" si="9"/>
        <v>0</v>
      </c>
      <c r="W39" s="44" t="str">
        <f t="shared" si="10"/>
        <v>n/a</v>
      </c>
      <c r="X39" s="23">
        <f t="shared" si="11"/>
        <v>0</v>
      </c>
      <c r="Y39" s="23">
        <f t="shared" si="12"/>
        <v>0</v>
      </c>
      <c r="Z39" s="23">
        <f t="shared" si="13"/>
        <v>0</v>
      </c>
      <c r="AA39" s="43">
        <f t="shared" si="14"/>
        <v>0</v>
      </c>
      <c r="AB39" s="44" t="str">
        <f t="shared" si="15"/>
        <v>n/a</v>
      </c>
      <c r="AC39" s="45" t="str">
        <f>IFERROR(W39*Inputs!$E$27+'Elec wholesale index'!AB39*Inputs!$F$27,"n/a")</f>
        <v>n/a</v>
      </c>
      <c r="AD39" s="2" t="str">
        <f t="shared" si="16"/>
        <v>2015-16 Summer</v>
      </c>
      <c r="AE39" s="2">
        <f t="shared" si="17"/>
        <v>0</v>
      </c>
      <c r="AF39" s="41">
        <v>1</v>
      </c>
      <c r="AG39" s="8"/>
    </row>
    <row r="40" spans="1:33" x14ac:dyDescent="0.3">
      <c r="A40" s="47">
        <v>41900</v>
      </c>
      <c r="B40" s="14" t="str">
        <f t="shared" si="1"/>
        <v>Sep</v>
      </c>
      <c r="C40" s="3"/>
      <c r="D40" s="3"/>
      <c r="E40" s="3"/>
      <c r="F40" s="42"/>
      <c r="G40" s="42"/>
      <c r="H40" s="42"/>
      <c r="I40" s="13">
        <f>VLOOKUP($B40,'Elec wholesale lookups'!$A$3:$L$15,'Elec wholesale index'!I$2,FALSE)</f>
        <v>205597.26549163138</v>
      </c>
      <c r="J40" s="13">
        <f>VLOOKUP($B40,'Elec wholesale lookups'!$A$3:$L$15,'Elec wholesale index'!J$2,FALSE)</f>
        <v>181634.52552031272</v>
      </c>
      <c r="K40" s="13">
        <f>VLOOKUP($B40,'Elec wholesale lookups'!$A$3:$L$15,'Elec wholesale index'!K$2,FALSE)</f>
        <v>205597.26549163138</v>
      </c>
      <c r="L40" s="38">
        <f>VLOOKUP($B40,'Elec wholesale lookups'!$A$3:$O$15,'Elec wholesale index'!L$2,FALSE)</f>
        <v>0</v>
      </c>
      <c r="M40" s="38">
        <f>VLOOKUP($B40,'Elec wholesale lookups'!$A$3:$O$15,'Elec wholesale index'!M$2,FALSE)</f>
        <v>1</v>
      </c>
      <c r="N40" s="38">
        <f>VLOOKUP($B40,'Elec wholesale lookups'!$A$3:$O$15,'Elec wholesale index'!N$2,FALSE)</f>
        <v>1</v>
      </c>
      <c r="O40" s="13">
        <f t="shared" si="2"/>
        <v>0</v>
      </c>
      <c r="P40" s="13">
        <f t="shared" si="3"/>
        <v>181634.52552031272</v>
      </c>
      <c r="Q40" s="13">
        <f t="shared" si="4"/>
        <v>205597.26549163138</v>
      </c>
      <c r="R40" s="13">
        <f t="shared" si="5"/>
        <v>387231.79101194406</v>
      </c>
      <c r="S40" s="23">
        <f t="shared" si="6"/>
        <v>0</v>
      </c>
      <c r="T40" s="23">
        <f t="shared" si="7"/>
        <v>0</v>
      </c>
      <c r="U40" s="23">
        <f t="shared" si="8"/>
        <v>0</v>
      </c>
      <c r="V40" s="23">
        <f t="shared" si="9"/>
        <v>0</v>
      </c>
      <c r="W40" s="44" t="str">
        <f t="shared" si="10"/>
        <v>n/a</v>
      </c>
      <c r="X40" s="23">
        <f t="shared" si="11"/>
        <v>0</v>
      </c>
      <c r="Y40" s="23">
        <f t="shared" si="12"/>
        <v>0</v>
      </c>
      <c r="Z40" s="23">
        <f t="shared" si="13"/>
        <v>0</v>
      </c>
      <c r="AA40" s="43">
        <f t="shared" si="14"/>
        <v>0</v>
      </c>
      <c r="AB40" s="44" t="str">
        <f t="shared" si="15"/>
        <v>n/a</v>
      </c>
      <c r="AC40" s="45" t="str">
        <f>IFERROR(W40*Inputs!$E$27+'Elec wholesale index'!AB40*Inputs!$F$27,"n/a")</f>
        <v>n/a</v>
      </c>
      <c r="AD40" s="2" t="str">
        <f t="shared" si="16"/>
        <v>2015-16 Summer</v>
      </c>
      <c r="AE40" s="2">
        <f t="shared" si="17"/>
        <v>0</v>
      </c>
      <c r="AF40" s="41">
        <v>1</v>
      </c>
      <c r="AG40" s="8"/>
    </row>
    <row r="41" spans="1:33" x14ac:dyDescent="0.3">
      <c r="A41" s="47">
        <v>41901</v>
      </c>
      <c r="B41" s="14" t="str">
        <f t="shared" si="1"/>
        <v>Sep</v>
      </c>
      <c r="C41" s="3"/>
      <c r="D41" s="3"/>
      <c r="E41" s="3"/>
      <c r="F41" s="42"/>
      <c r="G41" s="42"/>
      <c r="H41" s="42"/>
      <c r="I41" s="13">
        <f>VLOOKUP($B41,'Elec wholesale lookups'!$A$3:$L$15,'Elec wholesale index'!I$2,FALSE)</f>
        <v>205597.26549163138</v>
      </c>
      <c r="J41" s="13">
        <f>VLOOKUP($B41,'Elec wholesale lookups'!$A$3:$L$15,'Elec wholesale index'!J$2,FALSE)</f>
        <v>181634.52552031272</v>
      </c>
      <c r="K41" s="13">
        <f>VLOOKUP($B41,'Elec wholesale lookups'!$A$3:$L$15,'Elec wholesale index'!K$2,FALSE)</f>
        <v>205597.26549163138</v>
      </c>
      <c r="L41" s="38">
        <f>VLOOKUP($B41,'Elec wholesale lookups'!$A$3:$O$15,'Elec wholesale index'!L$2,FALSE)</f>
        <v>0</v>
      </c>
      <c r="M41" s="38">
        <f>VLOOKUP($B41,'Elec wholesale lookups'!$A$3:$O$15,'Elec wholesale index'!M$2,FALSE)</f>
        <v>1</v>
      </c>
      <c r="N41" s="38">
        <f>VLOOKUP($B41,'Elec wholesale lookups'!$A$3:$O$15,'Elec wholesale index'!N$2,FALSE)</f>
        <v>1</v>
      </c>
      <c r="O41" s="13">
        <f t="shared" si="2"/>
        <v>0</v>
      </c>
      <c r="P41" s="13">
        <f t="shared" si="3"/>
        <v>181634.52552031272</v>
      </c>
      <c r="Q41" s="13">
        <f t="shared" si="4"/>
        <v>205597.26549163138</v>
      </c>
      <c r="R41" s="13">
        <f t="shared" si="5"/>
        <v>387231.79101194406</v>
      </c>
      <c r="S41" s="23">
        <f t="shared" si="6"/>
        <v>0</v>
      </c>
      <c r="T41" s="23">
        <f t="shared" si="7"/>
        <v>0</v>
      </c>
      <c r="U41" s="23">
        <f t="shared" si="8"/>
        <v>0</v>
      </c>
      <c r="V41" s="23">
        <f t="shared" si="9"/>
        <v>0</v>
      </c>
      <c r="W41" s="44" t="str">
        <f t="shared" si="10"/>
        <v>n/a</v>
      </c>
      <c r="X41" s="23">
        <f t="shared" si="11"/>
        <v>0</v>
      </c>
      <c r="Y41" s="23">
        <f t="shared" si="12"/>
        <v>0</v>
      </c>
      <c r="Z41" s="23">
        <f t="shared" si="13"/>
        <v>0</v>
      </c>
      <c r="AA41" s="43">
        <f t="shared" si="14"/>
        <v>0</v>
      </c>
      <c r="AB41" s="44" t="str">
        <f t="shared" si="15"/>
        <v>n/a</v>
      </c>
      <c r="AC41" s="45" t="str">
        <f>IFERROR(W41*Inputs!$E$27+'Elec wholesale index'!AB41*Inputs!$F$27,"n/a")</f>
        <v>n/a</v>
      </c>
      <c r="AD41" s="2" t="str">
        <f t="shared" si="16"/>
        <v>2015-16 Summer</v>
      </c>
      <c r="AE41" s="2">
        <f t="shared" si="17"/>
        <v>0</v>
      </c>
      <c r="AF41" s="41">
        <v>1</v>
      </c>
      <c r="AG41" s="8"/>
    </row>
    <row r="42" spans="1:33" x14ac:dyDescent="0.3">
      <c r="A42" s="47">
        <v>41904</v>
      </c>
      <c r="B42" s="14" t="str">
        <f t="shared" si="1"/>
        <v>Sep</v>
      </c>
      <c r="C42" s="3"/>
      <c r="D42" s="3"/>
      <c r="E42" s="3"/>
      <c r="F42" s="42"/>
      <c r="G42" s="42"/>
      <c r="H42" s="42"/>
      <c r="I42" s="13">
        <f>VLOOKUP($B42,'Elec wholesale lookups'!$A$3:$L$15,'Elec wholesale index'!I$2,FALSE)</f>
        <v>205597.26549163138</v>
      </c>
      <c r="J42" s="13">
        <f>VLOOKUP($B42,'Elec wholesale lookups'!$A$3:$L$15,'Elec wholesale index'!J$2,FALSE)</f>
        <v>181634.52552031272</v>
      </c>
      <c r="K42" s="13">
        <f>VLOOKUP($B42,'Elec wholesale lookups'!$A$3:$L$15,'Elec wholesale index'!K$2,FALSE)</f>
        <v>205597.26549163138</v>
      </c>
      <c r="L42" s="38">
        <f>VLOOKUP($B42,'Elec wholesale lookups'!$A$3:$O$15,'Elec wholesale index'!L$2,FALSE)</f>
        <v>0</v>
      </c>
      <c r="M42" s="38">
        <f>VLOOKUP($B42,'Elec wholesale lookups'!$A$3:$O$15,'Elec wholesale index'!M$2,FALSE)</f>
        <v>1</v>
      </c>
      <c r="N42" s="38">
        <f>VLOOKUP($B42,'Elec wholesale lookups'!$A$3:$O$15,'Elec wholesale index'!N$2,FALSE)</f>
        <v>1</v>
      </c>
      <c r="O42" s="13">
        <f t="shared" si="2"/>
        <v>0</v>
      </c>
      <c r="P42" s="13">
        <f t="shared" si="3"/>
        <v>181634.52552031272</v>
      </c>
      <c r="Q42" s="13">
        <f t="shared" si="4"/>
        <v>205597.26549163138</v>
      </c>
      <c r="R42" s="13">
        <f t="shared" si="5"/>
        <v>387231.79101194406</v>
      </c>
      <c r="S42" s="23">
        <f t="shared" si="6"/>
        <v>0</v>
      </c>
      <c r="T42" s="23">
        <f t="shared" si="7"/>
        <v>0</v>
      </c>
      <c r="U42" s="23">
        <f t="shared" si="8"/>
        <v>0</v>
      </c>
      <c r="V42" s="23">
        <f t="shared" si="9"/>
        <v>0</v>
      </c>
      <c r="W42" s="44" t="str">
        <f t="shared" si="10"/>
        <v>n/a</v>
      </c>
      <c r="X42" s="23">
        <f t="shared" si="11"/>
        <v>0</v>
      </c>
      <c r="Y42" s="23">
        <f t="shared" si="12"/>
        <v>0</v>
      </c>
      <c r="Z42" s="23">
        <f t="shared" si="13"/>
        <v>0</v>
      </c>
      <c r="AA42" s="43">
        <f t="shared" si="14"/>
        <v>0</v>
      </c>
      <c r="AB42" s="44" t="str">
        <f t="shared" si="15"/>
        <v>n/a</v>
      </c>
      <c r="AC42" s="45" t="str">
        <f>IFERROR(W42*Inputs!$E$27+'Elec wholesale index'!AB42*Inputs!$F$27,"n/a")</f>
        <v>n/a</v>
      </c>
      <c r="AD42" s="2" t="str">
        <f t="shared" si="16"/>
        <v>2015-16 Summer</v>
      </c>
      <c r="AE42" s="2">
        <f t="shared" si="17"/>
        <v>0</v>
      </c>
      <c r="AF42" s="41">
        <v>1</v>
      </c>
      <c r="AG42" s="8"/>
    </row>
    <row r="43" spans="1:33" x14ac:dyDescent="0.3">
      <c r="A43" s="47">
        <v>41905</v>
      </c>
      <c r="B43" s="14" t="str">
        <f t="shared" si="1"/>
        <v>Sep</v>
      </c>
      <c r="C43" s="3"/>
      <c r="D43" s="3"/>
      <c r="E43" s="3"/>
      <c r="F43" s="42"/>
      <c r="G43" s="42"/>
      <c r="H43" s="42"/>
      <c r="I43" s="13">
        <f>VLOOKUP($B43,'Elec wholesale lookups'!$A$3:$L$15,'Elec wholesale index'!I$2,FALSE)</f>
        <v>205597.26549163138</v>
      </c>
      <c r="J43" s="13">
        <f>VLOOKUP($B43,'Elec wholesale lookups'!$A$3:$L$15,'Elec wholesale index'!J$2,FALSE)</f>
        <v>181634.52552031272</v>
      </c>
      <c r="K43" s="13">
        <f>VLOOKUP($B43,'Elec wholesale lookups'!$A$3:$L$15,'Elec wholesale index'!K$2,FALSE)</f>
        <v>205597.26549163138</v>
      </c>
      <c r="L43" s="38">
        <f>VLOOKUP($B43,'Elec wholesale lookups'!$A$3:$O$15,'Elec wholesale index'!L$2,FALSE)</f>
        <v>0</v>
      </c>
      <c r="M43" s="38">
        <f>VLOOKUP($B43,'Elec wholesale lookups'!$A$3:$O$15,'Elec wholesale index'!M$2,FALSE)</f>
        <v>1</v>
      </c>
      <c r="N43" s="38">
        <f>VLOOKUP($B43,'Elec wholesale lookups'!$A$3:$O$15,'Elec wholesale index'!N$2,FALSE)</f>
        <v>1</v>
      </c>
      <c r="O43" s="13">
        <f t="shared" si="2"/>
        <v>0</v>
      </c>
      <c r="P43" s="13">
        <f t="shared" si="3"/>
        <v>181634.52552031272</v>
      </c>
      <c r="Q43" s="13">
        <f t="shared" si="4"/>
        <v>205597.26549163138</v>
      </c>
      <c r="R43" s="13">
        <f t="shared" si="5"/>
        <v>387231.79101194406</v>
      </c>
      <c r="S43" s="23">
        <f t="shared" si="6"/>
        <v>0</v>
      </c>
      <c r="T43" s="23">
        <f t="shared" si="7"/>
        <v>0</v>
      </c>
      <c r="U43" s="23">
        <f t="shared" si="8"/>
        <v>0</v>
      </c>
      <c r="V43" s="23">
        <f t="shared" si="9"/>
        <v>0</v>
      </c>
      <c r="W43" s="44" t="str">
        <f t="shared" si="10"/>
        <v>n/a</v>
      </c>
      <c r="X43" s="23">
        <f t="shared" si="11"/>
        <v>0</v>
      </c>
      <c r="Y43" s="23">
        <f t="shared" si="12"/>
        <v>0</v>
      </c>
      <c r="Z43" s="23">
        <f t="shared" si="13"/>
        <v>0</v>
      </c>
      <c r="AA43" s="43">
        <f t="shared" si="14"/>
        <v>0</v>
      </c>
      <c r="AB43" s="44" t="str">
        <f t="shared" si="15"/>
        <v>n/a</v>
      </c>
      <c r="AC43" s="45" t="str">
        <f>IFERROR(W43*Inputs!$E$27+'Elec wholesale index'!AB43*Inputs!$F$27,"n/a")</f>
        <v>n/a</v>
      </c>
      <c r="AD43" s="2" t="str">
        <f t="shared" si="16"/>
        <v>2015-16 Summer</v>
      </c>
      <c r="AE43" s="2">
        <f t="shared" si="17"/>
        <v>0</v>
      </c>
      <c r="AF43" s="41">
        <v>1</v>
      </c>
      <c r="AG43" s="8"/>
    </row>
    <row r="44" spans="1:33" x14ac:dyDescent="0.3">
      <c r="A44" s="47">
        <v>41906</v>
      </c>
      <c r="B44" s="14" t="str">
        <f t="shared" si="1"/>
        <v>Sep</v>
      </c>
      <c r="C44" s="3"/>
      <c r="D44" s="3"/>
      <c r="E44" s="3"/>
      <c r="F44" s="42"/>
      <c r="G44" s="42"/>
      <c r="H44" s="42"/>
      <c r="I44" s="13">
        <f>VLOOKUP($B44,'Elec wholesale lookups'!$A$3:$L$15,'Elec wholesale index'!I$2,FALSE)</f>
        <v>205597.26549163138</v>
      </c>
      <c r="J44" s="13">
        <f>VLOOKUP($B44,'Elec wholesale lookups'!$A$3:$L$15,'Elec wholesale index'!J$2,FALSE)</f>
        <v>181634.52552031272</v>
      </c>
      <c r="K44" s="13">
        <f>VLOOKUP($B44,'Elec wholesale lookups'!$A$3:$L$15,'Elec wholesale index'!K$2,FALSE)</f>
        <v>205597.26549163138</v>
      </c>
      <c r="L44" s="38">
        <f>VLOOKUP($B44,'Elec wholesale lookups'!$A$3:$O$15,'Elec wholesale index'!L$2,FALSE)</f>
        <v>0</v>
      </c>
      <c r="M44" s="38">
        <f>VLOOKUP($B44,'Elec wholesale lookups'!$A$3:$O$15,'Elec wholesale index'!M$2,FALSE)</f>
        <v>1</v>
      </c>
      <c r="N44" s="38">
        <f>VLOOKUP($B44,'Elec wholesale lookups'!$A$3:$O$15,'Elec wholesale index'!N$2,FALSE)</f>
        <v>1</v>
      </c>
      <c r="O44" s="13">
        <f t="shared" si="2"/>
        <v>0</v>
      </c>
      <c r="P44" s="13">
        <f t="shared" si="3"/>
        <v>181634.52552031272</v>
      </c>
      <c r="Q44" s="13">
        <f t="shared" si="4"/>
        <v>205597.26549163138</v>
      </c>
      <c r="R44" s="13">
        <f t="shared" si="5"/>
        <v>387231.79101194406</v>
      </c>
      <c r="S44" s="23">
        <f t="shared" si="6"/>
        <v>0</v>
      </c>
      <c r="T44" s="23">
        <f t="shared" si="7"/>
        <v>0</v>
      </c>
      <c r="U44" s="23">
        <f t="shared" si="8"/>
        <v>0</v>
      </c>
      <c r="V44" s="23">
        <f t="shared" si="9"/>
        <v>0</v>
      </c>
      <c r="W44" s="44" t="str">
        <f t="shared" si="10"/>
        <v>n/a</v>
      </c>
      <c r="X44" s="23">
        <f t="shared" si="11"/>
        <v>0</v>
      </c>
      <c r="Y44" s="23">
        <f t="shared" si="12"/>
        <v>0</v>
      </c>
      <c r="Z44" s="23">
        <f t="shared" si="13"/>
        <v>0</v>
      </c>
      <c r="AA44" s="43">
        <f t="shared" si="14"/>
        <v>0</v>
      </c>
      <c r="AB44" s="44" t="str">
        <f t="shared" si="15"/>
        <v>n/a</v>
      </c>
      <c r="AC44" s="45" t="str">
        <f>IFERROR(W44*Inputs!$E$27+'Elec wholesale index'!AB44*Inputs!$F$27,"n/a")</f>
        <v>n/a</v>
      </c>
      <c r="AD44" s="2" t="str">
        <f t="shared" si="16"/>
        <v>2015-16 Summer</v>
      </c>
      <c r="AE44" s="2">
        <f t="shared" si="17"/>
        <v>0</v>
      </c>
      <c r="AF44" s="41">
        <v>1</v>
      </c>
      <c r="AG44" s="8"/>
    </row>
    <row r="45" spans="1:33" x14ac:dyDescent="0.3">
      <c r="A45" s="47">
        <v>41907</v>
      </c>
      <c r="B45" s="14" t="str">
        <f t="shared" si="1"/>
        <v>Sep</v>
      </c>
      <c r="C45" s="3"/>
      <c r="D45" s="3"/>
      <c r="E45" s="3"/>
      <c r="F45" s="42"/>
      <c r="G45" s="42"/>
      <c r="H45" s="42"/>
      <c r="I45" s="13">
        <f>VLOOKUP($B45,'Elec wholesale lookups'!$A$3:$L$15,'Elec wholesale index'!I$2,FALSE)</f>
        <v>205597.26549163138</v>
      </c>
      <c r="J45" s="13">
        <f>VLOOKUP($B45,'Elec wholesale lookups'!$A$3:$L$15,'Elec wholesale index'!J$2,FALSE)</f>
        <v>181634.52552031272</v>
      </c>
      <c r="K45" s="13">
        <f>VLOOKUP($B45,'Elec wholesale lookups'!$A$3:$L$15,'Elec wholesale index'!K$2,FALSE)</f>
        <v>205597.26549163138</v>
      </c>
      <c r="L45" s="38">
        <f>VLOOKUP($B45,'Elec wholesale lookups'!$A$3:$O$15,'Elec wholesale index'!L$2,FALSE)</f>
        <v>0</v>
      </c>
      <c r="M45" s="38">
        <f>VLOOKUP($B45,'Elec wholesale lookups'!$A$3:$O$15,'Elec wholesale index'!M$2,FALSE)</f>
        <v>1</v>
      </c>
      <c r="N45" s="38">
        <f>VLOOKUP($B45,'Elec wholesale lookups'!$A$3:$O$15,'Elec wholesale index'!N$2,FALSE)</f>
        <v>1</v>
      </c>
      <c r="O45" s="13">
        <f t="shared" si="2"/>
        <v>0</v>
      </c>
      <c r="P45" s="13">
        <f t="shared" si="3"/>
        <v>181634.52552031272</v>
      </c>
      <c r="Q45" s="13">
        <f t="shared" si="4"/>
        <v>205597.26549163138</v>
      </c>
      <c r="R45" s="13">
        <f t="shared" si="5"/>
        <v>387231.79101194406</v>
      </c>
      <c r="S45" s="23">
        <f t="shared" si="6"/>
        <v>0</v>
      </c>
      <c r="T45" s="23">
        <f t="shared" si="7"/>
        <v>0</v>
      </c>
      <c r="U45" s="23">
        <f t="shared" si="8"/>
        <v>0</v>
      </c>
      <c r="V45" s="23">
        <f t="shared" si="9"/>
        <v>0</v>
      </c>
      <c r="W45" s="44" t="str">
        <f t="shared" si="10"/>
        <v>n/a</v>
      </c>
      <c r="X45" s="23">
        <f t="shared" si="11"/>
        <v>0</v>
      </c>
      <c r="Y45" s="23">
        <f t="shared" si="12"/>
        <v>0</v>
      </c>
      <c r="Z45" s="23">
        <f t="shared" si="13"/>
        <v>0</v>
      </c>
      <c r="AA45" s="43">
        <f t="shared" si="14"/>
        <v>0</v>
      </c>
      <c r="AB45" s="44" t="str">
        <f t="shared" si="15"/>
        <v>n/a</v>
      </c>
      <c r="AC45" s="45" t="str">
        <f>IFERROR(W45*Inputs!$E$27+'Elec wholesale index'!AB45*Inputs!$F$27,"n/a")</f>
        <v>n/a</v>
      </c>
      <c r="AD45" s="2" t="str">
        <f t="shared" si="16"/>
        <v>2015-16 Summer</v>
      </c>
      <c r="AE45" s="2">
        <f t="shared" si="17"/>
        <v>0</v>
      </c>
      <c r="AF45" s="41">
        <v>1</v>
      </c>
      <c r="AG45" s="8"/>
    </row>
    <row r="46" spans="1:33" x14ac:dyDescent="0.3">
      <c r="A46" s="47">
        <v>41908</v>
      </c>
      <c r="B46" s="14" t="str">
        <f t="shared" si="1"/>
        <v>Sep</v>
      </c>
      <c r="C46" s="3"/>
      <c r="D46" s="3"/>
      <c r="E46" s="3"/>
      <c r="F46" s="42"/>
      <c r="G46" s="42"/>
      <c r="H46" s="42"/>
      <c r="I46" s="13">
        <f>VLOOKUP($B46,'Elec wholesale lookups'!$A$3:$L$15,'Elec wholesale index'!I$2,FALSE)</f>
        <v>205597.26549163138</v>
      </c>
      <c r="J46" s="13">
        <f>VLOOKUP($B46,'Elec wholesale lookups'!$A$3:$L$15,'Elec wholesale index'!J$2,FALSE)</f>
        <v>181634.52552031272</v>
      </c>
      <c r="K46" s="13">
        <f>VLOOKUP($B46,'Elec wholesale lookups'!$A$3:$L$15,'Elec wholesale index'!K$2,FALSE)</f>
        <v>205597.26549163138</v>
      </c>
      <c r="L46" s="38">
        <f>VLOOKUP($B46,'Elec wholesale lookups'!$A$3:$O$15,'Elec wholesale index'!L$2,FALSE)</f>
        <v>0</v>
      </c>
      <c r="M46" s="38">
        <f>VLOOKUP($B46,'Elec wholesale lookups'!$A$3:$O$15,'Elec wholesale index'!M$2,FALSE)</f>
        <v>1</v>
      </c>
      <c r="N46" s="38">
        <f>VLOOKUP($B46,'Elec wholesale lookups'!$A$3:$O$15,'Elec wholesale index'!N$2,FALSE)</f>
        <v>1</v>
      </c>
      <c r="O46" s="13">
        <f t="shared" si="2"/>
        <v>0</v>
      </c>
      <c r="P46" s="13">
        <f t="shared" si="3"/>
        <v>181634.52552031272</v>
      </c>
      <c r="Q46" s="13">
        <f t="shared" si="4"/>
        <v>205597.26549163138</v>
      </c>
      <c r="R46" s="13">
        <f t="shared" si="5"/>
        <v>387231.79101194406</v>
      </c>
      <c r="S46" s="23">
        <f t="shared" si="6"/>
        <v>0</v>
      </c>
      <c r="T46" s="23">
        <f t="shared" si="7"/>
        <v>0</v>
      </c>
      <c r="U46" s="23">
        <f t="shared" si="8"/>
        <v>0</v>
      </c>
      <c r="V46" s="23">
        <f t="shared" si="9"/>
        <v>0</v>
      </c>
      <c r="W46" s="44" t="str">
        <f t="shared" si="10"/>
        <v>n/a</v>
      </c>
      <c r="X46" s="23">
        <f t="shared" si="11"/>
        <v>0</v>
      </c>
      <c r="Y46" s="23">
        <f t="shared" si="12"/>
        <v>0</v>
      </c>
      <c r="Z46" s="23">
        <f t="shared" si="13"/>
        <v>0</v>
      </c>
      <c r="AA46" s="43">
        <f t="shared" si="14"/>
        <v>0</v>
      </c>
      <c r="AB46" s="44" t="str">
        <f t="shared" si="15"/>
        <v>n/a</v>
      </c>
      <c r="AC46" s="45" t="str">
        <f>IFERROR(W46*Inputs!$E$27+'Elec wholesale index'!AB46*Inputs!$F$27,"n/a")</f>
        <v>n/a</v>
      </c>
      <c r="AD46" s="2" t="str">
        <f t="shared" si="16"/>
        <v>2015-16 Summer</v>
      </c>
      <c r="AE46" s="2">
        <f t="shared" si="17"/>
        <v>0</v>
      </c>
      <c r="AF46" s="41">
        <v>1</v>
      </c>
      <c r="AG46" s="8"/>
    </row>
    <row r="47" spans="1:33" x14ac:dyDescent="0.3">
      <c r="A47" s="47">
        <v>41911</v>
      </c>
      <c r="B47" s="14" t="str">
        <f t="shared" si="1"/>
        <v>Sep</v>
      </c>
      <c r="C47" s="3"/>
      <c r="D47" s="3"/>
      <c r="E47" s="3"/>
      <c r="F47" s="42"/>
      <c r="G47" s="42"/>
      <c r="H47" s="42"/>
      <c r="I47" s="13">
        <f>VLOOKUP($B47,'Elec wholesale lookups'!$A$3:$L$15,'Elec wholesale index'!I$2,FALSE)</f>
        <v>205597.26549163138</v>
      </c>
      <c r="J47" s="13">
        <f>VLOOKUP($B47,'Elec wholesale lookups'!$A$3:$L$15,'Elec wholesale index'!J$2,FALSE)</f>
        <v>181634.52552031272</v>
      </c>
      <c r="K47" s="13">
        <f>VLOOKUP($B47,'Elec wholesale lookups'!$A$3:$L$15,'Elec wholesale index'!K$2,FALSE)</f>
        <v>205597.26549163138</v>
      </c>
      <c r="L47" s="38">
        <f>VLOOKUP($B47,'Elec wholesale lookups'!$A$3:$O$15,'Elec wholesale index'!L$2,FALSE)</f>
        <v>0</v>
      </c>
      <c r="M47" s="38">
        <f>VLOOKUP($B47,'Elec wholesale lookups'!$A$3:$O$15,'Elec wholesale index'!M$2,FALSE)</f>
        <v>1</v>
      </c>
      <c r="N47" s="38">
        <f>VLOOKUP($B47,'Elec wholesale lookups'!$A$3:$O$15,'Elec wholesale index'!N$2,FALSE)</f>
        <v>1</v>
      </c>
      <c r="O47" s="13">
        <f t="shared" si="2"/>
        <v>0</v>
      </c>
      <c r="P47" s="13">
        <f t="shared" si="3"/>
        <v>181634.52552031272</v>
      </c>
      <c r="Q47" s="13">
        <f t="shared" si="4"/>
        <v>205597.26549163138</v>
      </c>
      <c r="R47" s="13">
        <f t="shared" si="5"/>
        <v>387231.79101194406</v>
      </c>
      <c r="S47" s="23">
        <f t="shared" si="6"/>
        <v>0</v>
      </c>
      <c r="T47" s="23">
        <f t="shared" si="7"/>
        <v>0</v>
      </c>
      <c r="U47" s="23">
        <f t="shared" si="8"/>
        <v>0</v>
      </c>
      <c r="V47" s="23">
        <f t="shared" si="9"/>
        <v>0</v>
      </c>
      <c r="W47" s="44" t="str">
        <f t="shared" si="10"/>
        <v>n/a</v>
      </c>
      <c r="X47" s="23">
        <f t="shared" si="11"/>
        <v>0</v>
      </c>
      <c r="Y47" s="23">
        <f t="shared" si="12"/>
        <v>0</v>
      </c>
      <c r="Z47" s="23">
        <f t="shared" si="13"/>
        <v>0</v>
      </c>
      <c r="AA47" s="43">
        <f t="shared" si="14"/>
        <v>0</v>
      </c>
      <c r="AB47" s="44" t="str">
        <f t="shared" si="15"/>
        <v>n/a</v>
      </c>
      <c r="AC47" s="45" t="str">
        <f>IFERROR(W47*Inputs!$E$27+'Elec wholesale index'!AB47*Inputs!$F$27,"n/a")</f>
        <v>n/a</v>
      </c>
      <c r="AD47" s="2" t="str">
        <f t="shared" si="16"/>
        <v>2015-16 Summer</v>
      </c>
      <c r="AE47" s="2">
        <f t="shared" si="17"/>
        <v>0</v>
      </c>
      <c r="AF47" s="41">
        <v>1</v>
      </c>
      <c r="AG47" s="8"/>
    </row>
    <row r="48" spans="1:33" x14ac:dyDescent="0.3">
      <c r="A48" s="47">
        <v>41912</v>
      </c>
      <c r="B48" s="14" t="str">
        <f t="shared" si="1"/>
        <v>Sep</v>
      </c>
      <c r="C48" s="3"/>
      <c r="D48" s="3"/>
      <c r="E48" s="3"/>
      <c r="F48" s="42"/>
      <c r="G48" s="42"/>
      <c r="H48" s="42"/>
      <c r="I48" s="13">
        <f>VLOOKUP($B48,'Elec wholesale lookups'!$A$3:$L$15,'Elec wholesale index'!I$2,FALSE)</f>
        <v>205597.26549163138</v>
      </c>
      <c r="J48" s="13">
        <f>VLOOKUP($B48,'Elec wholesale lookups'!$A$3:$L$15,'Elec wholesale index'!J$2,FALSE)</f>
        <v>181634.52552031272</v>
      </c>
      <c r="K48" s="13">
        <f>VLOOKUP($B48,'Elec wholesale lookups'!$A$3:$L$15,'Elec wholesale index'!K$2,FALSE)</f>
        <v>205597.26549163138</v>
      </c>
      <c r="L48" s="38">
        <f>VLOOKUP($B48,'Elec wholesale lookups'!$A$3:$O$15,'Elec wholesale index'!L$2,FALSE)</f>
        <v>0</v>
      </c>
      <c r="M48" s="38">
        <f>VLOOKUP($B48,'Elec wholesale lookups'!$A$3:$O$15,'Elec wholesale index'!M$2,FALSE)</f>
        <v>1</v>
      </c>
      <c r="N48" s="38">
        <f>VLOOKUP($B48,'Elec wholesale lookups'!$A$3:$O$15,'Elec wholesale index'!N$2,FALSE)</f>
        <v>1</v>
      </c>
      <c r="O48" s="13">
        <f t="shared" si="2"/>
        <v>0</v>
      </c>
      <c r="P48" s="13">
        <f t="shared" si="3"/>
        <v>181634.52552031272</v>
      </c>
      <c r="Q48" s="13">
        <f t="shared" si="4"/>
        <v>205597.26549163138</v>
      </c>
      <c r="R48" s="13">
        <f t="shared" si="5"/>
        <v>387231.79101194406</v>
      </c>
      <c r="S48" s="23">
        <f t="shared" si="6"/>
        <v>0</v>
      </c>
      <c r="T48" s="23">
        <f t="shared" si="7"/>
        <v>0</v>
      </c>
      <c r="U48" s="23">
        <f t="shared" si="8"/>
        <v>0</v>
      </c>
      <c r="V48" s="23">
        <f t="shared" si="9"/>
        <v>0</v>
      </c>
      <c r="W48" s="44" t="str">
        <f t="shared" si="10"/>
        <v>n/a</v>
      </c>
      <c r="X48" s="23">
        <f t="shared" si="11"/>
        <v>0</v>
      </c>
      <c r="Y48" s="23">
        <f t="shared" si="12"/>
        <v>0</v>
      </c>
      <c r="Z48" s="23">
        <f t="shared" si="13"/>
        <v>0</v>
      </c>
      <c r="AA48" s="43">
        <f t="shared" si="14"/>
        <v>0</v>
      </c>
      <c r="AB48" s="44" t="str">
        <f t="shared" si="15"/>
        <v>n/a</v>
      </c>
      <c r="AC48" s="45" t="str">
        <f>IFERROR(W48*Inputs!$E$27+'Elec wholesale index'!AB48*Inputs!$F$27,"n/a")</f>
        <v>n/a</v>
      </c>
      <c r="AD48" s="2" t="str">
        <f t="shared" si="16"/>
        <v>2015-16 Summer</v>
      </c>
      <c r="AE48" s="2">
        <f t="shared" si="17"/>
        <v>0</v>
      </c>
      <c r="AF48" s="41">
        <v>1</v>
      </c>
      <c r="AG48" s="8"/>
    </row>
    <row r="49" spans="1:33" x14ac:dyDescent="0.3">
      <c r="A49" s="47">
        <v>41913</v>
      </c>
      <c r="B49" s="14" t="str">
        <f t="shared" si="1"/>
        <v>Oct</v>
      </c>
      <c r="C49" s="3"/>
      <c r="D49" s="3"/>
      <c r="E49" s="3"/>
      <c r="F49" s="42"/>
      <c r="G49" s="42"/>
      <c r="H49" s="42"/>
      <c r="I49" s="13">
        <f>VLOOKUP($B49,'Elec wholesale lookups'!$A$3:$L$15,'Elec wholesale index'!I$2,FALSE)</f>
        <v>181634.52552031272</v>
      </c>
      <c r="J49" s="13">
        <f>VLOOKUP($B49,'Elec wholesale lookups'!$A$3:$L$15,'Elec wholesale index'!J$2,FALSE)</f>
        <v>205597.26549163138</v>
      </c>
      <c r="K49" s="13">
        <f>VLOOKUP($B49,'Elec wholesale lookups'!$A$3:$L$15,'Elec wholesale index'!K$2,FALSE)</f>
        <v>181634.52552031272</v>
      </c>
      <c r="L49" s="38">
        <f>VLOOKUP($B49,'Elec wholesale lookups'!$A$3:$O$15,'Elec wholesale index'!L$2,FALSE)</f>
        <v>1</v>
      </c>
      <c r="M49" s="38">
        <f>VLOOKUP($B49,'Elec wholesale lookups'!$A$3:$O$15,'Elec wholesale index'!M$2,FALSE)</f>
        <v>1</v>
      </c>
      <c r="N49" s="38">
        <f>VLOOKUP($B49,'Elec wholesale lookups'!$A$3:$O$15,'Elec wholesale index'!N$2,FALSE)</f>
        <v>0</v>
      </c>
      <c r="O49" s="13">
        <f t="shared" si="2"/>
        <v>181634.52552031272</v>
      </c>
      <c r="P49" s="13">
        <f t="shared" si="3"/>
        <v>205597.26549163138</v>
      </c>
      <c r="Q49" s="13">
        <f t="shared" si="4"/>
        <v>0</v>
      </c>
      <c r="R49" s="13">
        <f t="shared" si="5"/>
        <v>387231.79101194406</v>
      </c>
      <c r="S49" s="23">
        <f t="shared" si="6"/>
        <v>0</v>
      </c>
      <c r="T49" s="23">
        <f t="shared" si="7"/>
        <v>0</v>
      </c>
      <c r="U49" s="23">
        <f t="shared" si="8"/>
        <v>0</v>
      </c>
      <c r="V49" s="23">
        <f t="shared" si="9"/>
        <v>0</v>
      </c>
      <c r="W49" s="44" t="str">
        <f t="shared" si="10"/>
        <v>n/a</v>
      </c>
      <c r="X49" s="23">
        <f t="shared" si="11"/>
        <v>0</v>
      </c>
      <c r="Y49" s="23">
        <f t="shared" si="12"/>
        <v>0</v>
      </c>
      <c r="Z49" s="23">
        <f t="shared" si="13"/>
        <v>0</v>
      </c>
      <c r="AA49" s="43">
        <f t="shared" si="14"/>
        <v>0</v>
      </c>
      <c r="AB49" s="44" t="str">
        <f t="shared" si="15"/>
        <v>n/a</v>
      </c>
      <c r="AC49" s="45" t="str">
        <f>IFERROR(W49*Inputs!$E$27+'Elec wholesale index'!AB49*Inputs!$F$27,"n/a")</f>
        <v>n/a</v>
      </c>
      <c r="AD49" s="2" t="str">
        <f t="shared" si="16"/>
        <v>2015-16 Summer</v>
      </c>
      <c r="AE49" s="2" t="str">
        <f t="shared" si="17"/>
        <v>2014-15 Winter</v>
      </c>
      <c r="AF49" s="41">
        <v>1</v>
      </c>
      <c r="AG49" s="8"/>
    </row>
    <row r="50" spans="1:33" x14ac:dyDescent="0.3">
      <c r="A50" s="47">
        <v>41914</v>
      </c>
      <c r="B50" s="14" t="str">
        <f t="shared" si="1"/>
        <v>Oct</v>
      </c>
      <c r="C50" s="3"/>
      <c r="D50" s="3"/>
      <c r="E50" s="3"/>
      <c r="F50" s="42"/>
      <c r="G50" s="42"/>
      <c r="H50" s="42"/>
      <c r="I50" s="13">
        <f>VLOOKUP($B50,'Elec wholesale lookups'!$A$3:$L$15,'Elec wholesale index'!I$2,FALSE)</f>
        <v>181634.52552031272</v>
      </c>
      <c r="J50" s="13">
        <f>VLOOKUP($B50,'Elec wholesale lookups'!$A$3:$L$15,'Elec wholesale index'!J$2,FALSE)</f>
        <v>205597.26549163138</v>
      </c>
      <c r="K50" s="13">
        <f>VLOOKUP($B50,'Elec wholesale lookups'!$A$3:$L$15,'Elec wholesale index'!K$2,FALSE)</f>
        <v>181634.52552031272</v>
      </c>
      <c r="L50" s="38">
        <f>VLOOKUP($B50,'Elec wholesale lookups'!$A$3:$O$15,'Elec wholesale index'!L$2,FALSE)</f>
        <v>1</v>
      </c>
      <c r="M50" s="38">
        <f>VLOOKUP($B50,'Elec wholesale lookups'!$A$3:$O$15,'Elec wholesale index'!M$2,FALSE)</f>
        <v>1</v>
      </c>
      <c r="N50" s="38">
        <f>VLOOKUP($B50,'Elec wholesale lookups'!$A$3:$O$15,'Elec wholesale index'!N$2,FALSE)</f>
        <v>0</v>
      </c>
      <c r="O50" s="13">
        <f t="shared" si="2"/>
        <v>181634.52552031272</v>
      </c>
      <c r="P50" s="13">
        <f t="shared" si="3"/>
        <v>205597.26549163138</v>
      </c>
      <c r="Q50" s="13">
        <f t="shared" si="4"/>
        <v>0</v>
      </c>
      <c r="R50" s="13">
        <f t="shared" si="5"/>
        <v>387231.79101194406</v>
      </c>
      <c r="S50" s="23">
        <f t="shared" si="6"/>
        <v>0</v>
      </c>
      <c r="T50" s="23">
        <f t="shared" si="7"/>
        <v>0</v>
      </c>
      <c r="U50" s="23">
        <f t="shared" si="8"/>
        <v>0</v>
      </c>
      <c r="V50" s="23">
        <f t="shared" si="9"/>
        <v>0</v>
      </c>
      <c r="W50" s="44" t="str">
        <f t="shared" si="10"/>
        <v>n/a</v>
      </c>
      <c r="X50" s="23">
        <f t="shared" si="11"/>
        <v>0</v>
      </c>
      <c r="Y50" s="23">
        <f t="shared" si="12"/>
        <v>0</v>
      </c>
      <c r="Z50" s="23">
        <f t="shared" si="13"/>
        <v>0</v>
      </c>
      <c r="AA50" s="43">
        <f t="shared" si="14"/>
        <v>0</v>
      </c>
      <c r="AB50" s="44" t="str">
        <f t="shared" si="15"/>
        <v>n/a</v>
      </c>
      <c r="AC50" s="45" t="str">
        <f>IFERROR(W50*Inputs!$E$27+'Elec wholesale index'!AB50*Inputs!$F$27,"n/a")</f>
        <v>n/a</v>
      </c>
      <c r="AD50" s="2" t="str">
        <f t="shared" si="16"/>
        <v>2015-16 Summer</v>
      </c>
      <c r="AE50" s="2" t="str">
        <f t="shared" si="17"/>
        <v>2014-15 Winter</v>
      </c>
      <c r="AF50" s="41">
        <v>1</v>
      </c>
      <c r="AG50" s="8"/>
    </row>
    <row r="51" spans="1:33" x14ac:dyDescent="0.3">
      <c r="A51" s="47">
        <v>41915</v>
      </c>
      <c r="B51" s="14" t="str">
        <f t="shared" si="1"/>
        <v>Oct</v>
      </c>
      <c r="C51" s="3"/>
      <c r="D51" s="3"/>
      <c r="E51" s="3"/>
      <c r="F51" s="42"/>
      <c r="G51" s="42"/>
      <c r="H51" s="42"/>
      <c r="I51" s="13">
        <f>VLOOKUP($B51,'Elec wholesale lookups'!$A$3:$L$15,'Elec wholesale index'!I$2,FALSE)</f>
        <v>181634.52552031272</v>
      </c>
      <c r="J51" s="13">
        <f>VLOOKUP($B51,'Elec wholesale lookups'!$A$3:$L$15,'Elec wholesale index'!J$2,FALSE)</f>
        <v>205597.26549163138</v>
      </c>
      <c r="K51" s="13">
        <f>VLOOKUP($B51,'Elec wholesale lookups'!$A$3:$L$15,'Elec wholesale index'!K$2,FALSE)</f>
        <v>181634.52552031272</v>
      </c>
      <c r="L51" s="38">
        <f>VLOOKUP($B51,'Elec wholesale lookups'!$A$3:$O$15,'Elec wholesale index'!L$2,FALSE)</f>
        <v>1</v>
      </c>
      <c r="M51" s="38">
        <f>VLOOKUP($B51,'Elec wholesale lookups'!$A$3:$O$15,'Elec wholesale index'!M$2,FALSE)</f>
        <v>1</v>
      </c>
      <c r="N51" s="38">
        <f>VLOOKUP($B51,'Elec wholesale lookups'!$A$3:$O$15,'Elec wholesale index'!N$2,FALSE)</f>
        <v>0</v>
      </c>
      <c r="O51" s="13">
        <f t="shared" si="2"/>
        <v>181634.52552031272</v>
      </c>
      <c r="P51" s="13">
        <f t="shared" si="3"/>
        <v>205597.26549163138</v>
      </c>
      <c r="Q51" s="13">
        <f t="shared" si="4"/>
        <v>0</v>
      </c>
      <c r="R51" s="13">
        <f t="shared" si="5"/>
        <v>387231.79101194406</v>
      </c>
      <c r="S51" s="23">
        <f t="shared" si="6"/>
        <v>0</v>
      </c>
      <c r="T51" s="23">
        <f t="shared" si="7"/>
        <v>0</v>
      </c>
      <c r="U51" s="23">
        <f t="shared" si="8"/>
        <v>0</v>
      </c>
      <c r="V51" s="23">
        <f t="shared" si="9"/>
        <v>0</v>
      </c>
      <c r="W51" s="44" t="str">
        <f t="shared" si="10"/>
        <v>n/a</v>
      </c>
      <c r="X51" s="23">
        <f t="shared" si="11"/>
        <v>0</v>
      </c>
      <c r="Y51" s="23">
        <f t="shared" si="12"/>
        <v>0</v>
      </c>
      <c r="Z51" s="23">
        <f t="shared" si="13"/>
        <v>0</v>
      </c>
      <c r="AA51" s="43">
        <f t="shared" si="14"/>
        <v>0</v>
      </c>
      <c r="AB51" s="44" t="str">
        <f t="shared" si="15"/>
        <v>n/a</v>
      </c>
      <c r="AC51" s="45" t="str">
        <f>IFERROR(W51*Inputs!$E$27+'Elec wholesale index'!AB51*Inputs!$F$27,"n/a")</f>
        <v>n/a</v>
      </c>
      <c r="AD51" s="2" t="str">
        <f t="shared" si="16"/>
        <v>2015-16 Summer</v>
      </c>
      <c r="AE51" s="2" t="str">
        <f t="shared" si="17"/>
        <v>2014-15 Winter</v>
      </c>
      <c r="AF51" s="41">
        <v>1</v>
      </c>
      <c r="AG51" s="8"/>
    </row>
    <row r="52" spans="1:33" x14ac:dyDescent="0.3">
      <c r="A52" s="47">
        <v>41918</v>
      </c>
      <c r="B52" s="14" t="str">
        <f t="shared" si="1"/>
        <v>Oct</v>
      </c>
      <c r="C52" s="3"/>
      <c r="D52" s="3"/>
      <c r="E52" s="3"/>
      <c r="F52" s="42"/>
      <c r="G52" s="42"/>
      <c r="H52" s="42"/>
      <c r="I52" s="13">
        <f>VLOOKUP($B52,'Elec wholesale lookups'!$A$3:$L$15,'Elec wholesale index'!I$2,FALSE)</f>
        <v>181634.52552031272</v>
      </c>
      <c r="J52" s="13">
        <f>VLOOKUP($B52,'Elec wholesale lookups'!$A$3:$L$15,'Elec wholesale index'!J$2,FALSE)</f>
        <v>205597.26549163138</v>
      </c>
      <c r="K52" s="13">
        <f>VLOOKUP($B52,'Elec wholesale lookups'!$A$3:$L$15,'Elec wholesale index'!K$2,FALSE)</f>
        <v>181634.52552031272</v>
      </c>
      <c r="L52" s="38">
        <f>VLOOKUP($B52,'Elec wholesale lookups'!$A$3:$O$15,'Elec wholesale index'!L$2,FALSE)</f>
        <v>1</v>
      </c>
      <c r="M52" s="38">
        <f>VLOOKUP($B52,'Elec wholesale lookups'!$A$3:$O$15,'Elec wholesale index'!M$2,FALSE)</f>
        <v>1</v>
      </c>
      <c r="N52" s="38">
        <f>VLOOKUP($B52,'Elec wholesale lookups'!$A$3:$O$15,'Elec wholesale index'!N$2,FALSE)</f>
        <v>0</v>
      </c>
      <c r="O52" s="13">
        <f t="shared" si="2"/>
        <v>181634.52552031272</v>
      </c>
      <c r="P52" s="13">
        <f t="shared" si="3"/>
        <v>205597.26549163138</v>
      </c>
      <c r="Q52" s="13">
        <f t="shared" si="4"/>
        <v>0</v>
      </c>
      <c r="R52" s="13">
        <f t="shared" si="5"/>
        <v>387231.79101194406</v>
      </c>
      <c r="S52" s="23">
        <f t="shared" si="6"/>
        <v>0</v>
      </c>
      <c r="T52" s="23">
        <f t="shared" si="7"/>
        <v>0</v>
      </c>
      <c r="U52" s="23">
        <f t="shared" si="8"/>
        <v>0</v>
      </c>
      <c r="V52" s="23">
        <f t="shared" si="9"/>
        <v>0</v>
      </c>
      <c r="W52" s="44" t="str">
        <f t="shared" si="10"/>
        <v>n/a</v>
      </c>
      <c r="X52" s="23">
        <f t="shared" si="11"/>
        <v>0</v>
      </c>
      <c r="Y52" s="23">
        <f t="shared" si="12"/>
        <v>0</v>
      </c>
      <c r="Z52" s="23">
        <f t="shared" si="13"/>
        <v>0</v>
      </c>
      <c r="AA52" s="43">
        <f t="shared" si="14"/>
        <v>0</v>
      </c>
      <c r="AB52" s="44" t="str">
        <f t="shared" si="15"/>
        <v>n/a</v>
      </c>
      <c r="AC52" s="45" t="str">
        <f>IFERROR(W52*Inputs!$E$27+'Elec wholesale index'!AB52*Inputs!$F$27,"n/a")</f>
        <v>n/a</v>
      </c>
      <c r="AD52" s="2" t="str">
        <f t="shared" si="16"/>
        <v>2015-16 Summer</v>
      </c>
      <c r="AE52" s="2" t="str">
        <f t="shared" si="17"/>
        <v>2014-15 Winter</v>
      </c>
      <c r="AF52" s="41">
        <v>1</v>
      </c>
      <c r="AG52" s="8"/>
    </row>
    <row r="53" spans="1:33" x14ac:dyDescent="0.3">
      <c r="A53" s="47">
        <v>41919</v>
      </c>
      <c r="B53" s="14" t="str">
        <f t="shared" si="1"/>
        <v>Oct</v>
      </c>
      <c r="C53" s="3"/>
      <c r="D53" s="3"/>
      <c r="E53" s="3"/>
      <c r="F53" s="42"/>
      <c r="G53" s="42"/>
      <c r="H53" s="42"/>
      <c r="I53" s="13">
        <f>VLOOKUP($B53,'Elec wholesale lookups'!$A$3:$L$15,'Elec wholesale index'!I$2,FALSE)</f>
        <v>181634.52552031272</v>
      </c>
      <c r="J53" s="13">
        <f>VLOOKUP($B53,'Elec wholesale lookups'!$A$3:$L$15,'Elec wholesale index'!J$2,FALSE)</f>
        <v>205597.26549163138</v>
      </c>
      <c r="K53" s="13">
        <f>VLOOKUP($B53,'Elec wholesale lookups'!$A$3:$L$15,'Elec wholesale index'!K$2,FALSE)</f>
        <v>181634.52552031272</v>
      </c>
      <c r="L53" s="38">
        <f>VLOOKUP($B53,'Elec wholesale lookups'!$A$3:$O$15,'Elec wholesale index'!L$2,FALSE)</f>
        <v>1</v>
      </c>
      <c r="M53" s="38">
        <f>VLOOKUP($B53,'Elec wholesale lookups'!$A$3:$O$15,'Elec wholesale index'!M$2,FALSE)</f>
        <v>1</v>
      </c>
      <c r="N53" s="38">
        <f>VLOOKUP($B53,'Elec wholesale lookups'!$A$3:$O$15,'Elec wholesale index'!N$2,FALSE)</f>
        <v>0</v>
      </c>
      <c r="O53" s="13">
        <f t="shared" si="2"/>
        <v>181634.52552031272</v>
      </c>
      <c r="P53" s="13">
        <f t="shared" si="3"/>
        <v>205597.26549163138</v>
      </c>
      <c r="Q53" s="13">
        <f t="shared" si="4"/>
        <v>0</v>
      </c>
      <c r="R53" s="13">
        <f t="shared" si="5"/>
        <v>387231.79101194406</v>
      </c>
      <c r="S53" s="23">
        <f t="shared" si="6"/>
        <v>0</v>
      </c>
      <c r="T53" s="23">
        <f t="shared" si="7"/>
        <v>0</v>
      </c>
      <c r="U53" s="23">
        <f t="shared" si="8"/>
        <v>0</v>
      </c>
      <c r="V53" s="23">
        <f t="shared" si="9"/>
        <v>0</v>
      </c>
      <c r="W53" s="44" t="str">
        <f t="shared" si="10"/>
        <v>n/a</v>
      </c>
      <c r="X53" s="23">
        <f t="shared" si="11"/>
        <v>0</v>
      </c>
      <c r="Y53" s="23">
        <f t="shared" si="12"/>
        <v>0</v>
      </c>
      <c r="Z53" s="23">
        <f t="shared" si="13"/>
        <v>0</v>
      </c>
      <c r="AA53" s="43">
        <f t="shared" si="14"/>
        <v>0</v>
      </c>
      <c r="AB53" s="44" t="str">
        <f t="shared" si="15"/>
        <v>n/a</v>
      </c>
      <c r="AC53" s="45" t="str">
        <f>IFERROR(W53*Inputs!$E$27+'Elec wholesale index'!AB53*Inputs!$F$27,"n/a")</f>
        <v>n/a</v>
      </c>
      <c r="AD53" s="2" t="str">
        <f t="shared" si="16"/>
        <v>2015-16 Summer</v>
      </c>
      <c r="AE53" s="2" t="str">
        <f t="shared" si="17"/>
        <v>2014-15 Winter</v>
      </c>
      <c r="AF53" s="41">
        <v>1</v>
      </c>
      <c r="AG53" s="8"/>
    </row>
    <row r="54" spans="1:33" x14ac:dyDescent="0.3">
      <c r="A54" s="47">
        <v>41920</v>
      </c>
      <c r="B54" s="14" t="str">
        <f t="shared" si="1"/>
        <v>Oct</v>
      </c>
      <c r="C54" s="3"/>
      <c r="D54" s="3"/>
      <c r="E54" s="3"/>
      <c r="F54" s="42"/>
      <c r="G54" s="42"/>
      <c r="H54" s="42"/>
      <c r="I54" s="13">
        <f>VLOOKUP($B54,'Elec wholesale lookups'!$A$3:$L$15,'Elec wholesale index'!I$2,FALSE)</f>
        <v>181634.52552031272</v>
      </c>
      <c r="J54" s="13">
        <f>VLOOKUP($B54,'Elec wholesale lookups'!$A$3:$L$15,'Elec wholesale index'!J$2,FALSE)</f>
        <v>205597.26549163138</v>
      </c>
      <c r="K54" s="13">
        <f>VLOOKUP($B54,'Elec wholesale lookups'!$A$3:$L$15,'Elec wholesale index'!K$2,FALSE)</f>
        <v>181634.52552031272</v>
      </c>
      <c r="L54" s="38">
        <f>VLOOKUP($B54,'Elec wholesale lookups'!$A$3:$O$15,'Elec wholesale index'!L$2,FALSE)</f>
        <v>1</v>
      </c>
      <c r="M54" s="38">
        <f>VLOOKUP($B54,'Elec wholesale lookups'!$A$3:$O$15,'Elec wholesale index'!M$2,FALSE)</f>
        <v>1</v>
      </c>
      <c r="N54" s="38">
        <f>VLOOKUP($B54,'Elec wholesale lookups'!$A$3:$O$15,'Elec wholesale index'!N$2,FALSE)</f>
        <v>0</v>
      </c>
      <c r="O54" s="13">
        <f t="shared" si="2"/>
        <v>181634.52552031272</v>
      </c>
      <c r="P54" s="13">
        <f t="shared" si="3"/>
        <v>205597.26549163138</v>
      </c>
      <c r="Q54" s="13">
        <f t="shared" si="4"/>
        <v>0</v>
      </c>
      <c r="R54" s="13">
        <f t="shared" si="5"/>
        <v>387231.79101194406</v>
      </c>
      <c r="S54" s="23">
        <f t="shared" si="6"/>
        <v>0</v>
      </c>
      <c r="T54" s="23">
        <f t="shared" si="7"/>
        <v>0</v>
      </c>
      <c r="U54" s="23">
        <f t="shared" si="8"/>
        <v>0</v>
      </c>
      <c r="V54" s="23">
        <f t="shared" si="9"/>
        <v>0</v>
      </c>
      <c r="W54" s="44" t="str">
        <f t="shared" si="10"/>
        <v>n/a</v>
      </c>
      <c r="X54" s="23">
        <f t="shared" si="11"/>
        <v>0</v>
      </c>
      <c r="Y54" s="23">
        <f t="shared" si="12"/>
        <v>0</v>
      </c>
      <c r="Z54" s="23">
        <f t="shared" si="13"/>
        <v>0</v>
      </c>
      <c r="AA54" s="43">
        <f t="shared" si="14"/>
        <v>0</v>
      </c>
      <c r="AB54" s="44" t="str">
        <f t="shared" si="15"/>
        <v>n/a</v>
      </c>
      <c r="AC54" s="45" t="str">
        <f>IFERROR(W54*Inputs!$E$27+'Elec wholesale index'!AB54*Inputs!$F$27,"n/a")</f>
        <v>n/a</v>
      </c>
      <c r="AD54" s="2" t="str">
        <f t="shared" si="16"/>
        <v>2015-16 Summer</v>
      </c>
      <c r="AE54" s="2" t="str">
        <f t="shared" si="17"/>
        <v>2014-15 Winter</v>
      </c>
      <c r="AF54" s="41">
        <v>1</v>
      </c>
      <c r="AG54" s="8"/>
    </row>
    <row r="55" spans="1:33" x14ac:dyDescent="0.3">
      <c r="A55" s="47">
        <v>41921</v>
      </c>
      <c r="B55" s="14" t="str">
        <f t="shared" si="1"/>
        <v>Oct</v>
      </c>
      <c r="C55" s="3"/>
      <c r="D55" s="3"/>
      <c r="E55" s="3"/>
      <c r="F55" s="42"/>
      <c r="G55" s="42"/>
      <c r="H55" s="42"/>
      <c r="I55" s="13">
        <f>VLOOKUP($B55,'Elec wholesale lookups'!$A$3:$L$15,'Elec wholesale index'!I$2,FALSE)</f>
        <v>181634.52552031272</v>
      </c>
      <c r="J55" s="13">
        <f>VLOOKUP($B55,'Elec wholesale lookups'!$A$3:$L$15,'Elec wholesale index'!J$2,FALSE)</f>
        <v>205597.26549163138</v>
      </c>
      <c r="K55" s="13">
        <f>VLOOKUP($B55,'Elec wholesale lookups'!$A$3:$L$15,'Elec wholesale index'!K$2,FALSE)</f>
        <v>181634.52552031272</v>
      </c>
      <c r="L55" s="38">
        <f>VLOOKUP($B55,'Elec wholesale lookups'!$A$3:$O$15,'Elec wholesale index'!L$2,FALSE)</f>
        <v>1</v>
      </c>
      <c r="M55" s="38">
        <f>VLOOKUP($B55,'Elec wholesale lookups'!$A$3:$O$15,'Elec wholesale index'!M$2,FALSE)</f>
        <v>1</v>
      </c>
      <c r="N55" s="38">
        <f>VLOOKUP($B55,'Elec wholesale lookups'!$A$3:$O$15,'Elec wholesale index'!N$2,FALSE)</f>
        <v>0</v>
      </c>
      <c r="O55" s="13">
        <f t="shared" si="2"/>
        <v>181634.52552031272</v>
      </c>
      <c r="P55" s="13">
        <f t="shared" si="3"/>
        <v>205597.26549163138</v>
      </c>
      <c r="Q55" s="13">
        <f t="shared" si="4"/>
        <v>0</v>
      </c>
      <c r="R55" s="13">
        <f t="shared" si="5"/>
        <v>387231.79101194406</v>
      </c>
      <c r="S55" s="23">
        <f t="shared" si="6"/>
        <v>0</v>
      </c>
      <c r="T55" s="23">
        <f t="shared" si="7"/>
        <v>0</v>
      </c>
      <c r="U55" s="23">
        <f t="shared" si="8"/>
        <v>0</v>
      </c>
      <c r="V55" s="23">
        <f t="shared" si="9"/>
        <v>0</v>
      </c>
      <c r="W55" s="44" t="str">
        <f t="shared" si="10"/>
        <v>n/a</v>
      </c>
      <c r="X55" s="23">
        <f t="shared" si="11"/>
        <v>0</v>
      </c>
      <c r="Y55" s="23">
        <f t="shared" si="12"/>
        <v>0</v>
      </c>
      <c r="Z55" s="23">
        <f t="shared" si="13"/>
        <v>0</v>
      </c>
      <c r="AA55" s="43">
        <f t="shared" si="14"/>
        <v>0</v>
      </c>
      <c r="AB55" s="44" t="str">
        <f t="shared" si="15"/>
        <v>n/a</v>
      </c>
      <c r="AC55" s="45" t="str">
        <f>IFERROR(W55*Inputs!$E$27+'Elec wholesale index'!AB55*Inputs!$F$27,"n/a")</f>
        <v>n/a</v>
      </c>
      <c r="AD55" s="2" t="str">
        <f t="shared" si="16"/>
        <v>2015-16 Summer</v>
      </c>
      <c r="AE55" s="2" t="str">
        <f t="shared" si="17"/>
        <v>2014-15 Winter</v>
      </c>
      <c r="AF55" s="41">
        <v>1</v>
      </c>
      <c r="AG55" s="8"/>
    </row>
    <row r="56" spans="1:33" x14ac:dyDescent="0.3">
      <c r="A56" s="47">
        <v>41922</v>
      </c>
      <c r="B56" s="14" t="str">
        <f t="shared" si="1"/>
        <v>Oct</v>
      </c>
      <c r="C56" s="3"/>
      <c r="D56" s="3"/>
      <c r="E56" s="3"/>
      <c r="F56" s="42"/>
      <c r="G56" s="42"/>
      <c r="H56" s="42"/>
      <c r="I56" s="13">
        <f>VLOOKUP($B56,'Elec wholesale lookups'!$A$3:$L$15,'Elec wholesale index'!I$2,FALSE)</f>
        <v>181634.52552031272</v>
      </c>
      <c r="J56" s="13">
        <f>VLOOKUP($B56,'Elec wholesale lookups'!$A$3:$L$15,'Elec wholesale index'!J$2,FALSE)</f>
        <v>205597.26549163138</v>
      </c>
      <c r="K56" s="13">
        <f>VLOOKUP($B56,'Elec wholesale lookups'!$A$3:$L$15,'Elec wholesale index'!K$2,FALSE)</f>
        <v>181634.52552031272</v>
      </c>
      <c r="L56" s="38">
        <f>VLOOKUP($B56,'Elec wholesale lookups'!$A$3:$O$15,'Elec wholesale index'!L$2,FALSE)</f>
        <v>1</v>
      </c>
      <c r="M56" s="38">
        <f>VLOOKUP($B56,'Elec wholesale lookups'!$A$3:$O$15,'Elec wholesale index'!M$2,FALSE)</f>
        <v>1</v>
      </c>
      <c r="N56" s="38">
        <f>VLOOKUP($B56,'Elec wholesale lookups'!$A$3:$O$15,'Elec wholesale index'!N$2,FALSE)</f>
        <v>0</v>
      </c>
      <c r="O56" s="13">
        <f t="shared" si="2"/>
        <v>181634.52552031272</v>
      </c>
      <c r="P56" s="13">
        <f t="shared" si="3"/>
        <v>205597.26549163138</v>
      </c>
      <c r="Q56" s="13">
        <f t="shared" si="4"/>
        <v>0</v>
      </c>
      <c r="R56" s="13">
        <f t="shared" si="5"/>
        <v>387231.79101194406</v>
      </c>
      <c r="S56" s="23">
        <f t="shared" si="6"/>
        <v>0</v>
      </c>
      <c r="T56" s="23">
        <f t="shared" si="7"/>
        <v>0</v>
      </c>
      <c r="U56" s="23">
        <f t="shared" si="8"/>
        <v>0</v>
      </c>
      <c r="V56" s="23">
        <f t="shared" si="9"/>
        <v>0</v>
      </c>
      <c r="W56" s="44" t="str">
        <f t="shared" si="10"/>
        <v>n/a</v>
      </c>
      <c r="X56" s="23">
        <f t="shared" si="11"/>
        <v>0</v>
      </c>
      <c r="Y56" s="23">
        <f t="shared" si="12"/>
        <v>0</v>
      </c>
      <c r="Z56" s="23">
        <f t="shared" si="13"/>
        <v>0</v>
      </c>
      <c r="AA56" s="43">
        <f t="shared" si="14"/>
        <v>0</v>
      </c>
      <c r="AB56" s="44" t="str">
        <f t="shared" si="15"/>
        <v>n/a</v>
      </c>
      <c r="AC56" s="45" t="str">
        <f>IFERROR(W56*Inputs!$E$27+'Elec wholesale index'!AB56*Inputs!$F$27,"n/a")</f>
        <v>n/a</v>
      </c>
      <c r="AD56" s="2" t="str">
        <f t="shared" si="16"/>
        <v>2015-16 Summer</v>
      </c>
      <c r="AE56" s="2" t="str">
        <f t="shared" si="17"/>
        <v>2014-15 Winter</v>
      </c>
      <c r="AF56" s="41">
        <v>1</v>
      </c>
      <c r="AG56" s="8"/>
    </row>
    <row r="57" spans="1:33" x14ac:dyDescent="0.3">
      <c r="A57" s="47">
        <v>41925</v>
      </c>
      <c r="B57" s="14" t="str">
        <f t="shared" si="1"/>
        <v>Oct</v>
      </c>
      <c r="C57" s="3"/>
      <c r="D57" s="3"/>
      <c r="E57" s="3"/>
      <c r="F57" s="42"/>
      <c r="G57" s="42"/>
      <c r="H57" s="42"/>
      <c r="I57" s="13">
        <f>VLOOKUP($B57,'Elec wholesale lookups'!$A$3:$L$15,'Elec wholesale index'!I$2,FALSE)</f>
        <v>181634.52552031272</v>
      </c>
      <c r="J57" s="13">
        <f>VLOOKUP($B57,'Elec wholesale lookups'!$A$3:$L$15,'Elec wholesale index'!J$2,FALSE)</f>
        <v>205597.26549163138</v>
      </c>
      <c r="K57" s="13">
        <f>VLOOKUP($B57,'Elec wholesale lookups'!$A$3:$L$15,'Elec wholesale index'!K$2,FALSE)</f>
        <v>181634.52552031272</v>
      </c>
      <c r="L57" s="38">
        <f>VLOOKUP($B57,'Elec wholesale lookups'!$A$3:$O$15,'Elec wholesale index'!L$2,FALSE)</f>
        <v>1</v>
      </c>
      <c r="M57" s="38">
        <f>VLOOKUP($B57,'Elec wholesale lookups'!$A$3:$O$15,'Elec wholesale index'!M$2,FALSE)</f>
        <v>1</v>
      </c>
      <c r="N57" s="38">
        <f>VLOOKUP($B57,'Elec wholesale lookups'!$A$3:$O$15,'Elec wholesale index'!N$2,FALSE)</f>
        <v>0</v>
      </c>
      <c r="O57" s="13">
        <f t="shared" si="2"/>
        <v>181634.52552031272</v>
      </c>
      <c r="P57" s="13">
        <f t="shared" si="3"/>
        <v>205597.26549163138</v>
      </c>
      <c r="Q57" s="13">
        <f t="shared" si="4"/>
        <v>0</v>
      </c>
      <c r="R57" s="13">
        <f t="shared" si="5"/>
        <v>387231.79101194406</v>
      </c>
      <c r="S57" s="23">
        <f t="shared" si="6"/>
        <v>0</v>
      </c>
      <c r="T57" s="23">
        <f t="shared" si="7"/>
        <v>0</v>
      </c>
      <c r="U57" s="23">
        <f t="shared" si="8"/>
        <v>0</v>
      </c>
      <c r="V57" s="23">
        <f t="shared" si="9"/>
        <v>0</v>
      </c>
      <c r="W57" s="44" t="str">
        <f t="shared" si="10"/>
        <v>n/a</v>
      </c>
      <c r="X57" s="23">
        <f t="shared" si="11"/>
        <v>0</v>
      </c>
      <c r="Y57" s="23">
        <f t="shared" si="12"/>
        <v>0</v>
      </c>
      <c r="Z57" s="23">
        <f t="shared" si="13"/>
        <v>0</v>
      </c>
      <c r="AA57" s="43">
        <f t="shared" si="14"/>
        <v>0</v>
      </c>
      <c r="AB57" s="44" t="str">
        <f t="shared" si="15"/>
        <v>n/a</v>
      </c>
      <c r="AC57" s="45" t="str">
        <f>IFERROR(W57*Inputs!$E$27+'Elec wholesale index'!AB57*Inputs!$F$27,"n/a")</f>
        <v>n/a</v>
      </c>
      <c r="AD57" s="2" t="str">
        <f t="shared" si="16"/>
        <v>2015-16 Summer</v>
      </c>
      <c r="AE57" s="2" t="str">
        <f t="shared" si="17"/>
        <v>2014-15 Winter</v>
      </c>
      <c r="AF57" s="41">
        <v>1</v>
      </c>
      <c r="AG57" s="8"/>
    </row>
    <row r="58" spans="1:33" x14ac:dyDescent="0.3">
      <c r="A58" s="47">
        <v>41926</v>
      </c>
      <c r="B58" s="14" t="str">
        <f t="shared" si="1"/>
        <v>Oct</v>
      </c>
      <c r="C58" s="3"/>
      <c r="D58" s="3"/>
      <c r="E58" s="3"/>
      <c r="F58" s="42"/>
      <c r="G58" s="42"/>
      <c r="H58" s="42"/>
      <c r="I58" s="13">
        <f>VLOOKUP($B58,'Elec wholesale lookups'!$A$3:$L$15,'Elec wholesale index'!I$2,FALSE)</f>
        <v>181634.52552031272</v>
      </c>
      <c r="J58" s="13">
        <f>VLOOKUP($B58,'Elec wholesale lookups'!$A$3:$L$15,'Elec wholesale index'!J$2,FALSE)</f>
        <v>205597.26549163138</v>
      </c>
      <c r="K58" s="13">
        <f>VLOOKUP($B58,'Elec wholesale lookups'!$A$3:$L$15,'Elec wholesale index'!K$2,FALSE)</f>
        <v>181634.52552031272</v>
      </c>
      <c r="L58" s="38">
        <f>VLOOKUP($B58,'Elec wholesale lookups'!$A$3:$O$15,'Elec wholesale index'!L$2,FALSE)</f>
        <v>1</v>
      </c>
      <c r="M58" s="38">
        <f>VLOOKUP($B58,'Elec wholesale lookups'!$A$3:$O$15,'Elec wholesale index'!M$2,FALSE)</f>
        <v>1</v>
      </c>
      <c r="N58" s="38">
        <f>VLOOKUP($B58,'Elec wholesale lookups'!$A$3:$O$15,'Elec wholesale index'!N$2,FALSE)</f>
        <v>0</v>
      </c>
      <c r="O58" s="13">
        <f t="shared" si="2"/>
        <v>181634.52552031272</v>
      </c>
      <c r="P58" s="13">
        <f t="shared" si="3"/>
        <v>205597.26549163138</v>
      </c>
      <c r="Q58" s="13">
        <f t="shared" si="4"/>
        <v>0</v>
      </c>
      <c r="R58" s="13">
        <f t="shared" si="5"/>
        <v>387231.79101194406</v>
      </c>
      <c r="S58" s="23">
        <f t="shared" si="6"/>
        <v>0</v>
      </c>
      <c r="T58" s="23">
        <f t="shared" si="7"/>
        <v>0</v>
      </c>
      <c r="U58" s="23">
        <f t="shared" si="8"/>
        <v>0</v>
      </c>
      <c r="V58" s="23">
        <f t="shared" si="9"/>
        <v>0</v>
      </c>
      <c r="W58" s="44" t="str">
        <f t="shared" si="10"/>
        <v>n/a</v>
      </c>
      <c r="X58" s="23">
        <f t="shared" si="11"/>
        <v>0</v>
      </c>
      <c r="Y58" s="23">
        <f t="shared" si="12"/>
        <v>0</v>
      </c>
      <c r="Z58" s="23">
        <f t="shared" si="13"/>
        <v>0</v>
      </c>
      <c r="AA58" s="43">
        <f t="shared" si="14"/>
        <v>0</v>
      </c>
      <c r="AB58" s="44" t="str">
        <f t="shared" si="15"/>
        <v>n/a</v>
      </c>
      <c r="AC58" s="45" t="str">
        <f>IFERROR(W58*Inputs!$E$27+'Elec wholesale index'!AB58*Inputs!$F$27,"n/a")</f>
        <v>n/a</v>
      </c>
      <c r="AD58" s="2" t="str">
        <f t="shared" si="16"/>
        <v>2015-16 Summer</v>
      </c>
      <c r="AE58" s="2" t="str">
        <f t="shared" si="17"/>
        <v>2014-15 Winter</v>
      </c>
      <c r="AF58" s="41">
        <v>1</v>
      </c>
      <c r="AG58" s="8"/>
    </row>
    <row r="59" spans="1:33" x14ac:dyDescent="0.3">
      <c r="A59" s="47">
        <v>41927</v>
      </c>
      <c r="B59" s="14" t="str">
        <f t="shared" si="1"/>
        <v>Oct</v>
      </c>
      <c r="C59" s="3"/>
      <c r="D59" s="3"/>
      <c r="E59" s="3"/>
      <c r="F59" s="42"/>
      <c r="G59" s="42"/>
      <c r="H59" s="42"/>
      <c r="I59" s="13">
        <f>VLOOKUP($B59,'Elec wholesale lookups'!$A$3:$L$15,'Elec wholesale index'!I$2,FALSE)</f>
        <v>181634.52552031272</v>
      </c>
      <c r="J59" s="13">
        <f>VLOOKUP($B59,'Elec wholesale lookups'!$A$3:$L$15,'Elec wholesale index'!J$2,FALSE)</f>
        <v>205597.26549163138</v>
      </c>
      <c r="K59" s="13">
        <f>VLOOKUP($B59,'Elec wholesale lookups'!$A$3:$L$15,'Elec wholesale index'!K$2,FALSE)</f>
        <v>181634.52552031272</v>
      </c>
      <c r="L59" s="38">
        <f>VLOOKUP($B59,'Elec wholesale lookups'!$A$3:$O$15,'Elec wholesale index'!L$2,FALSE)</f>
        <v>1</v>
      </c>
      <c r="M59" s="38">
        <f>VLOOKUP($B59,'Elec wholesale lookups'!$A$3:$O$15,'Elec wholesale index'!M$2,FALSE)</f>
        <v>1</v>
      </c>
      <c r="N59" s="38">
        <f>VLOOKUP($B59,'Elec wholesale lookups'!$A$3:$O$15,'Elec wholesale index'!N$2,FALSE)</f>
        <v>0</v>
      </c>
      <c r="O59" s="13">
        <f t="shared" si="2"/>
        <v>181634.52552031272</v>
      </c>
      <c r="P59" s="13">
        <f t="shared" si="3"/>
        <v>205597.26549163138</v>
      </c>
      <c r="Q59" s="13">
        <f t="shared" si="4"/>
        <v>0</v>
      </c>
      <c r="R59" s="13">
        <f t="shared" si="5"/>
        <v>387231.79101194406</v>
      </c>
      <c r="S59" s="23">
        <f t="shared" si="6"/>
        <v>0</v>
      </c>
      <c r="T59" s="23">
        <f t="shared" si="7"/>
        <v>0</v>
      </c>
      <c r="U59" s="23">
        <f t="shared" si="8"/>
        <v>0</v>
      </c>
      <c r="V59" s="23">
        <f t="shared" si="9"/>
        <v>0</v>
      </c>
      <c r="W59" s="44" t="str">
        <f t="shared" si="10"/>
        <v>n/a</v>
      </c>
      <c r="X59" s="23">
        <f t="shared" si="11"/>
        <v>0</v>
      </c>
      <c r="Y59" s="23">
        <f t="shared" si="12"/>
        <v>0</v>
      </c>
      <c r="Z59" s="23">
        <f t="shared" si="13"/>
        <v>0</v>
      </c>
      <c r="AA59" s="43">
        <f t="shared" si="14"/>
        <v>0</v>
      </c>
      <c r="AB59" s="44" t="str">
        <f t="shared" si="15"/>
        <v>n/a</v>
      </c>
      <c r="AC59" s="45" t="str">
        <f>IFERROR(W59*Inputs!$E$27+'Elec wholesale index'!AB59*Inputs!$F$27,"n/a")</f>
        <v>n/a</v>
      </c>
      <c r="AD59" s="2" t="str">
        <f t="shared" si="16"/>
        <v>2015-16 Summer</v>
      </c>
      <c r="AE59" s="2" t="str">
        <f t="shared" si="17"/>
        <v>2014-15 Winter</v>
      </c>
      <c r="AF59" s="41">
        <v>1</v>
      </c>
      <c r="AG59" s="8"/>
    </row>
    <row r="60" spans="1:33" x14ac:dyDescent="0.3">
      <c r="A60" s="47">
        <v>41928</v>
      </c>
      <c r="B60" s="14" t="str">
        <f t="shared" si="1"/>
        <v>Oct</v>
      </c>
      <c r="C60" s="3"/>
      <c r="D60" s="3"/>
      <c r="E60" s="3"/>
      <c r="F60" s="42"/>
      <c r="G60" s="42"/>
      <c r="H60" s="42"/>
      <c r="I60" s="13">
        <f>VLOOKUP($B60,'Elec wholesale lookups'!$A$3:$L$15,'Elec wholesale index'!I$2,FALSE)</f>
        <v>181634.52552031272</v>
      </c>
      <c r="J60" s="13">
        <f>VLOOKUP($B60,'Elec wholesale lookups'!$A$3:$L$15,'Elec wholesale index'!J$2,FALSE)</f>
        <v>205597.26549163138</v>
      </c>
      <c r="K60" s="13">
        <f>VLOOKUP($B60,'Elec wholesale lookups'!$A$3:$L$15,'Elec wholesale index'!K$2,FALSE)</f>
        <v>181634.52552031272</v>
      </c>
      <c r="L60" s="38">
        <f>VLOOKUP($B60,'Elec wholesale lookups'!$A$3:$O$15,'Elec wholesale index'!L$2,FALSE)</f>
        <v>1</v>
      </c>
      <c r="M60" s="38">
        <f>VLOOKUP($B60,'Elec wholesale lookups'!$A$3:$O$15,'Elec wholesale index'!M$2,FALSE)</f>
        <v>1</v>
      </c>
      <c r="N60" s="38">
        <f>VLOOKUP($B60,'Elec wholesale lookups'!$A$3:$O$15,'Elec wholesale index'!N$2,FALSE)</f>
        <v>0</v>
      </c>
      <c r="O60" s="13">
        <f t="shared" si="2"/>
        <v>181634.52552031272</v>
      </c>
      <c r="P60" s="13">
        <f t="shared" si="3"/>
        <v>205597.26549163138</v>
      </c>
      <c r="Q60" s="13">
        <f t="shared" si="4"/>
        <v>0</v>
      </c>
      <c r="R60" s="13">
        <f t="shared" si="5"/>
        <v>387231.79101194406</v>
      </c>
      <c r="S60" s="23">
        <f t="shared" si="6"/>
        <v>0</v>
      </c>
      <c r="T60" s="23">
        <f t="shared" si="7"/>
        <v>0</v>
      </c>
      <c r="U60" s="23">
        <f t="shared" si="8"/>
        <v>0</v>
      </c>
      <c r="V60" s="23">
        <f t="shared" si="9"/>
        <v>0</v>
      </c>
      <c r="W60" s="44" t="str">
        <f t="shared" si="10"/>
        <v>n/a</v>
      </c>
      <c r="X60" s="23">
        <f t="shared" si="11"/>
        <v>0</v>
      </c>
      <c r="Y60" s="23">
        <f t="shared" si="12"/>
        <v>0</v>
      </c>
      <c r="Z60" s="23">
        <f t="shared" si="13"/>
        <v>0</v>
      </c>
      <c r="AA60" s="43">
        <f t="shared" si="14"/>
        <v>0</v>
      </c>
      <c r="AB60" s="44" t="str">
        <f t="shared" si="15"/>
        <v>n/a</v>
      </c>
      <c r="AC60" s="45" t="str">
        <f>IFERROR(W60*Inputs!$E$27+'Elec wholesale index'!AB60*Inputs!$F$27,"n/a")</f>
        <v>n/a</v>
      </c>
      <c r="AD60" s="2" t="str">
        <f t="shared" si="16"/>
        <v>2015-16 Summer</v>
      </c>
      <c r="AE60" s="2" t="str">
        <f t="shared" si="17"/>
        <v>2014-15 Winter</v>
      </c>
      <c r="AF60" s="41">
        <v>1</v>
      </c>
      <c r="AG60" s="8"/>
    </row>
    <row r="61" spans="1:33" x14ac:dyDescent="0.3">
      <c r="A61" s="47">
        <v>41929</v>
      </c>
      <c r="B61" s="14" t="str">
        <f t="shared" si="1"/>
        <v>Oct</v>
      </c>
      <c r="C61" s="3"/>
      <c r="D61" s="3"/>
      <c r="E61" s="3"/>
      <c r="F61" s="42"/>
      <c r="G61" s="42"/>
      <c r="H61" s="42"/>
      <c r="I61" s="13">
        <f>VLOOKUP($B61,'Elec wholesale lookups'!$A$3:$L$15,'Elec wholesale index'!I$2,FALSE)</f>
        <v>181634.52552031272</v>
      </c>
      <c r="J61" s="13">
        <f>VLOOKUP($B61,'Elec wholesale lookups'!$A$3:$L$15,'Elec wholesale index'!J$2,FALSE)</f>
        <v>205597.26549163138</v>
      </c>
      <c r="K61" s="13">
        <f>VLOOKUP($B61,'Elec wholesale lookups'!$A$3:$L$15,'Elec wholesale index'!K$2,FALSE)</f>
        <v>181634.52552031272</v>
      </c>
      <c r="L61" s="38">
        <f>VLOOKUP($B61,'Elec wholesale lookups'!$A$3:$O$15,'Elec wholesale index'!L$2,FALSE)</f>
        <v>1</v>
      </c>
      <c r="M61" s="38">
        <f>VLOOKUP($B61,'Elec wholesale lookups'!$A$3:$O$15,'Elec wholesale index'!M$2,FALSE)</f>
        <v>1</v>
      </c>
      <c r="N61" s="38">
        <f>VLOOKUP($B61,'Elec wholesale lookups'!$A$3:$O$15,'Elec wholesale index'!N$2,FALSE)</f>
        <v>0</v>
      </c>
      <c r="O61" s="13">
        <f t="shared" si="2"/>
        <v>181634.52552031272</v>
      </c>
      <c r="P61" s="13">
        <f t="shared" si="3"/>
        <v>205597.26549163138</v>
      </c>
      <c r="Q61" s="13">
        <f t="shared" si="4"/>
        <v>0</v>
      </c>
      <c r="R61" s="13">
        <f t="shared" si="5"/>
        <v>387231.79101194406</v>
      </c>
      <c r="S61" s="23">
        <f t="shared" si="6"/>
        <v>0</v>
      </c>
      <c r="T61" s="23">
        <f t="shared" si="7"/>
        <v>0</v>
      </c>
      <c r="U61" s="23">
        <f t="shared" si="8"/>
        <v>0</v>
      </c>
      <c r="V61" s="23">
        <f t="shared" si="9"/>
        <v>0</v>
      </c>
      <c r="W61" s="44" t="str">
        <f t="shared" si="10"/>
        <v>n/a</v>
      </c>
      <c r="X61" s="23">
        <f t="shared" si="11"/>
        <v>0</v>
      </c>
      <c r="Y61" s="23">
        <f t="shared" si="12"/>
        <v>0</v>
      </c>
      <c r="Z61" s="23">
        <f t="shared" si="13"/>
        <v>0</v>
      </c>
      <c r="AA61" s="43">
        <f t="shared" si="14"/>
        <v>0</v>
      </c>
      <c r="AB61" s="44" t="str">
        <f t="shared" si="15"/>
        <v>n/a</v>
      </c>
      <c r="AC61" s="45" t="str">
        <f>IFERROR(W61*Inputs!$E$27+'Elec wholesale index'!AB61*Inputs!$F$27,"n/a")</f>
        <v>n/a</v>
      </c>
      <c r="AD61" s="2" t="str">
        <f t="shared" si="16"/>
        <v>2015-16 Summer</v>
      </c>
      <c r="AE61" s="2" t="str">
        <f t="shared" si="17"/>
        <v>2014-15 Winter</v>
      </c>
      <c r="AF61" s="41">
        <v>1</v>
      </c>
      <c r="AG61" s="8"/>
    </row>
    <row r="62" spans="1:33" x14ac:dyDescent="0.3">
      <c r="A62" s="47">
        <v>41932</v>
      </c>
      <c r="B62" s="14" t="str">
        <f t="shared" si="1"/>
        <v>Oct</v>
      </c>
      <c r="C62" s="3"/>
      <c r="D62" s="3"/>
      <c r="E62" s="3"/>
      <c r="F62" s="42"/>
      <c r="G62" s="42"/>
      <c r="H62" s="42"/>
      <c r="I62" s="13">
        <f>VLOOKUP($B62,'Elec wholesale lookups'!$A$3:$L$15,'Elec wholesale index'!I$2,FALSE)</f>
        <v>181634.52552031272</v>
      </c>
      <c r="J62" s="13">
        <f>VLOOKUP($B62,'Elec wholesale lookups'!$A$3:$L$15,'Elec wholesale index'!J$2,FALSE)</f>
        <v>205597.26549163138</v>
      </c>
      <c r="K62" s="13">
        <f>VLOOKUP($B62,'Elec wholesale lookups'!$A$3:$L$15,'Elec wholesale index'!K$2,FALSE)</f>
        <v>181634.52552031272</v>
      </c>
      <c r="L62" s="38">
        <f>VLOOKUP($B62,'Elec wholesale lookups'!$A$3:$O$15,'Elec wholesale index'!L$2,FALSE)</f>
        <v>1</v>
      </c>
      <c r="M62" s="38">
        <f>VLOOKUP($B62,'Elec wholesale lookups'!$A$3:$O$15,'Elec wholesale index'!M$2,FALSE)</f>
        <v>1</v>
      </c>
      <c r="N62" s="38">
        <f>VLOOKUP($B62,'Elec wholesale lookups'!$A$3:$O$15,'Elec wholesale index'!N$2,FALSE)</f>
        <v>0</v>
      </c>
      <c r="O62" s="13">
        <f t="shared" si="2"/>
        <v>181634.52552031272</v>
      </c>
      <c r="P62" s="13">
        <f t="shared" si="3"/>
        <v>205597.26549163138</v>
      </c>
      <c r="Q62" s="13">
        <f t="shared" si="4"/>
        <v>0</v>
      </c>
      <c r="R62" s="13">
        <f t="shared" si="5"/>
        <v>387231.79101194406</v>
      </c>
      <c r="S62" s="23">
        <f t="shared" si="6"/>
        <v>0</v>
      </c>
      <c r="T62" s="23">
        <f t="shared" si="7"/>
        <v>0</v>
      </c>
      <c r="U62" s="23">
        <f t="shared" si="8"/>
        <v>0</v>
      </c>
      <c r="V62" s="23">
        <f t="shared" si="9"/>
        <v>0</v>
      </c>
      <c r="W62" s="44" t="str">
        <f t="shared" si="10"/>
        <v>n/a</v>
      </c>
      <c r="X62" s="23">
        <f t="shared" si="11"/>
        <v>0</v>
      </c>
      <c r="Y62" s="23">
        <f t="shared" si="12"/>
        <v>0</v>
      </c>
      <c r="Z62" s="23">
        <f t="shared" si="13"/>
        <v>0</v>
      </c>
      <c r="AA62" s="43">
        <f t="shared" si="14"/>
        <v>0</v>
      </c>
      <c r="AB62" s="44" t="str">
        <f t="shared" si="15"/>
        <v>n/a</v>
      </c>
      <c r="AC62" s="45" t="str">
        <f>IFERROR(W62*Inputs!$E$27+'Elec wholesale index'!AB62*Inputs!$F$27,"n/a")</f>
        <v>n/a</v>
      </c>
      <c r="AD62" s="2" t="str">
        <f t="shared" si="16"/>
        <v>2015-16 Summer</v>
      </c>
      <c r="AE62" s="2" t="str">
        <f t="shared" si="17"/>
        <v>2014-15 Winter</v>
      </c>
      <c r="AF62" s="41">
        <v>1</v>
      </c>
      <c r="AG62" s="8"/>
    </row>
    <row r="63" spans="1:33" x14ac:dyDescent="0.3">
      <c r="A63" s="47">
        <v>41933</v>
      </c>
      <c r="B63" s="14" t="str">
        <f t="shared" si="1"/>
        <v>Oct</v>
      </c>
      <c r="C63" s="3"/>
      <c r="D63" s="3"/>
      <c r="E63" s="3"/>
      <c r="F63" s="42"/>
      <c r="G63" s="42"/>
      <c r="H63" s="42"/>
      <c r="I63" s="13">
        <f>VLOOKUP($B63,'Elec wholesale lookups'!$A$3:$L$15,'Elec wholesale index'!I$2,FALSE)</f>
        <v>181634.52552031272</v>
      </c>
      <c r="J63" s="13">
        <f>VLOOKUP($B63,'Elec wholesale lookups'!$A$3:$L$15,'Elec wholesale index'!J$2,FALSE)</f>
        <v>205597.26549163138</v>
      </c>
      <c r="K63" s="13">
        <f>VLOOKUP($B63,'Elec wholesale lookups'!$A$3:$L$15,'Elec wholesale index'!K$2,FALSE)</f>
        <v>181634.52552031272</v>
      </c>
      <c r="L63" s="38">
        <f>VLOOKUP($B63,'Elec wholesale lookups'!$A$3:$O$15,'Elec wholesale index'!L$2,FALSE)</f>
        <v>1</v>
      </c>
      <c r="M63" s="38">
        <f>VLOOKUP($B63,'Elec wholesale lookups'!$A$3:$O$15,'Elec wholesale index'!M$2,FALSE)</f>
        <v>1</v>
      </c>
      <c r="N63" s="38">
        <f>VLOOKUP($B63,'Elec wholesale lookups'!$A$3:$O$15,'Elec wholesale index'!N$2,FALSE)</f>
        <v>0</v>
      </c>
      <c r="O63" s="13">
        <f t="shared" si="2"/>
        <v>181634.52552031272</v>
      </c>
      <c r="P63" s="13">
        <f t="shared" si="3"/>
        <v>205597.26549163138</v>
      </c>
      <c r="Q63" s="13">
        <f t="shared" si="4"/>
        <v>0</v>
      </c>
      <c r="R63" s="13">
        <f t="shared" si="5"/>
        <v>387231.79101194406</v>
      </c>
      <c r="S63" s="23">
        <f t="shared" si="6"/>
        <v>0</v>
      </c>
      <c r="T63" s="23">
        <f t="shared" si="7"/>
        <v>0</v>
      </c>
      <c r="U63" s="23">
        <f t="shared" si="8"/>
        <v>0</v>
      </c>
      <c r="V63" s="23">
        <f t="shared" si="9"/>
        <v>0</v>
      </c>
      <c r="W63" s="44" t="str">
        <f t="shared" si="10"/>
        <v>n/a</v>
      </c>
      <c r="X63" s="23">
        <f t="shared" si="11"/>
        <v>0</v>
      </c>
      <c r="Y63" s="23">
        <f t="shared" si="12"/>
        <v>0</v>
      </c>
      <c r="Z63" s="23">
        <f t="shared" si="13"/>
        <v>0</v>
      </c>
      <c r="AA63" s="43">
        <f t="shared" si="14"/>
        <v>0</v>
      </c>
      <c r="AB63" s="44" t="str">
        <f t="shared" si="15"/>
        <v>n/a</v>
      </c>
      <c r="AC63" s="45" t="str">
        <f>IFERROR(W63*Inputs!$E$27+'Elec wholesale index'!AB63*Inputs!$F$27,"n/a")</f>
        <v>n/a</v>
      </c>
      <c r="AD63" s="2" t="str">
        <f t="shared" si="16"/>
        <v>2015-16 Summer</v>
      </c>
      <c r="AE63" s="2" t="str">
        <f t="shared" si="17"/>
        <v>2014-15 Winter</v>
      </c>
      <c r="AF63" s="41">
        <v>1</v>
      </c>
      <c r="AG63" s="8"/>
    </row>
    <row r="64" spans="1:33" x14ac:dyDescent="0.3">
      <c r="A64" s="47">
        <v>41934</v>
      </c>
      <c r="B64" s="14" t="str">
        <f t="shared" si="1"/>
        <v>Oct</v>
      </c>
      <c r="C64" s="3"/>
      <c r="D64" s="3"/>
      <c r="E64" s="3"/>
      <c r="F64" s="42"/>
      <c r="G64" s="42"/>
      <c r="H64" s="42"/>
      <c r="I64" s="13">
        <f>VLOOKUP($B64,'Elec wholesale lookups'!$A$3:$L$15,'Elec wholesale index'!I$2,FALSE)</f>
        <v>181634.52552031272</v>
      </c>
      <c r="J64" s="13">
        <f>VLOOKUP($B64,'Elec wholesale lookups'!$A$3:$L$15,'Elec wholesale index'!J$2,FALSE)</f>
        <v>205597.26549163138</v>
      </c>
      <c r="K64" s="13">
        <f>VLOOKUP($B64,'Elec wholesale lookups'!$A$3:$L$15,'Elec wholesale index'!K$2,FALSE)</f>
        <v>181634.52552031272</v>
      </c>
      <c r="L64" s="38">
        <f>VLOOKUP($B64,'Elec wholesale lookups'!$A$3:$O$15,'Elec wholesale index'!L$2,FALSE)</f>
        <v>1</v>
      </c>
      <c r="M64" s="38">
        <f>VLOOKUP($B64,'Elec wholesale lookups'!$A$3:$O$15,'Elec wholesale index'!M$2,FALSE)</f>
        <v>1</v>
      </c>
      <c r="N64" s="38">
        <f>VLOOKUP($B64,'Elec wholesale lookups'!$A$3:$O$15,'Elec wholesale index'!N$2,FALSE)</f>
        <v>0</v>
      </c>
      <c r="O64" s="13">
        <f t="shared" si="2"/>
        <v>181634.52552031272</v>
      </c>
      <c r="P64" s="13">
        <f t="shared" si="3"/>
        <v>205597.26549163138</v>
      </c>
      <c r="Q64" s="13">
        <f t="shared" si="4"/>
        <v>0</v>
      </c>
      <c r="R64" s="13">
        <f t="shared" si="5"/>
        <v>387231.79101194406</v>
      </c>
      <c r="S64" s="23">
        <f t="shared" si="6"/>
        <v>0</v>
      </c>
      <c r="T64" s="23">
        <f t="shared" si="7"/>
        <v>0</v>
      </c>
      <c r="U64" s="23">
        <f t="shared" si="8"/>
        <v>0</v>
      </c>
      <c r="V64" s="23">
        <f t="shared" si="9"/>
        <v>0</v>
      </c>
      <c r="W64" s="44" t="str">
        <f t="shared" si="10"/>
        <v>n/a</v>
      </c>
      <c r="X64" s="23">
        <f t="shared" si="11"/>
        <v>0</v>
      </c>
      <c r="Y64" s="23">
        <f t="shared" si="12"/>
        <v>0</v>
      </c>
      <c r="Z64" s="23">
        <f t="shared" si="13"/>
        <v>0</v>
      </c>
      <c r="AA64" s="43">
        <f t="shared" si="14"/>
        <v>0</v>
      </c>
      <c r="AB64" s="44" t="str">
        <f t="shared" si="15"/>
        <v>n/a</v>
      </c>
      <c r="AC64" s="45" t="str">
        <f>IFERROR(W64*Inputs!$E$27+'Elec wholesale index'!AB64*Inputs!$F$27,"n/a")</f>
        <v>n/a</v>
      </c>
      <c r="AD64" s="2" t="str">
        <f t="shared" si="16"/>
        <v>2015-16 Summer</v>
      </c>
      <c r="AE64" s="2" t="str">
        <f t="shared" si="17"/>
        <v>2014-15 Winter</v>
      </c>
      <c r="AF64" s="41">
        <v>1</v>
      </c>
      <c r="AG64" s="8"/>
    </row>
    <row r="65" spans="1:33" x14ac:dyDescent="0.3">
      <c r="A65" s="47">
        <v>41935</v>
      </c>
      <c r="B65" s="14" t="str">
        <f t="shared" si="1"/>
        <v>Oct</v>
      </c>
      <c r="C65" s="3"/>
      <c r="D65" s="3"/>
      <c r="E65" s="3"/>
      <c r="F65" s="42"/>
      <c r="G65" s="42"/>
      <c r="H65" s="42"/>
      <c r="I65" s="13">
        <f>VLOOKUP($B65,'Elec wholesale lookups'!$A$3:$L$15,'Elec wholesale index'!I$2,FALSE)</f>
        <v>181634.52552031272</v>
      </c>
      <c r="J65" s="13">
        <f>VLOOKUP($B65,'Elec wholesale lookups'!$A$3:$L$15,'Elec wholesale index'!J$2,FALSE)</f>
        <v>205597.26549163138</v>
      </c>
      <c r="K65" s="13">
        <f>VLOOKUP($B65,'Elec wholesale lookups'!$A$3:$L$15,'Elec wholesale index'!K$2,FALSE)</f>
        <v>181634.52552031272</v>
      </c>
      <c r="L65" s="38">
        <f>VLOOKUP($B65,'Elec wholesale lookups'!$A$3:$O$15,'Elec wholesale index'!L$2,FALSE)</f>
        <v>1</v>
      </c>
      <c r="M65" s="38">
        <f>VLOOKUP($B65,'Elec wholesale lookups'!$A$3:$O$15,'Elec wholesale index'!M$2,FALSE)</f>
        <v>1</v>
      </c>
      <c r="N65" s="38">
        <f>VLOOKUP($B65,'Elec wholesale lookups'!$A$3:$O$15,'Elec wholesale index'!N$2,FALSE)</f>
        <v>0</v>
      </c>
      <c r="O65" s="13">
        <f t="shared" si="2"/>
        <v>181634.52552031272</v>
      </c>
      <c r="P65" s="13">
        <f t="shared" si="3"/>
        <v>205597.26549163138</v>
      </c>
      <c r="Q65" s="13">
        <f t="shared" si="4"/>
        <v>0</v>
      </c>
      <c r="R65" s="13">
        <f t="shared" si="5"/>
        <v>387231.79101194406</v>
      </c>
      <c r="S65" s="23">
        <f t="shared" si="6"/>
        <v>0</v>
      </c>
      <c r="T65" s="23">
        <f t="shared" si="7"/>
        <v>0</v>
      </c>
      <c r="U65" s="23">
        <f t="shared" si="8"/>
        <v>0</v>
      </c>
      <c r="V65" s="23">
        <f t="shared" si="9"/>
        <v>0</v>
      </c>
      <c r="W65" s="44" t="str">
        <f t="shared" si="10"/>
        <v>n/a</v>
      </c>
      <c r="X65" s="23">
        <f t="shared" si="11"/>
        <v>0</v>
      </c>
      <c r="Y65" s="23">
        <f t="shared" si="12"/>
        <v>0</v>
      </c>
      <c r="Z65" s="23">
        <f t="shared" si="13"/>
        <v>0</v>
      </c>
      <c r="AA65" s="43">
        <f t="shared" si="14"/>
        <v>0</v>
      </c>
      <c r="AB65" s="44" t="str">
        <f t="shared" si="15"/>
        <v>n/a</v>
      </c>
      <c r="AC65" s="45" t="str">
        <f>IFERROR(W65*Inputs!$E$27+'Elec wholesale index'!AB65*Inputs!$F$27,"n/a")</f>
        <v>n/a</v>
      </c>
      <c r="AD65" s="2" t="str">
        <f t="shared" si="16"/>
        <v>2015-16 Summer</v>
      </c>
      <c r="AE65" s="2" t="str">
        <f t="shared" si="17"/>
        <v>2014-15 Winter</v>
      </c>
      <c r="AF65" s="41">
        <v>1</v>
      </c>
      <c r="AG65" s="8"/>
    </row>
    <row r="66" spans="1:33" x14ac:dyDescent="0.3">
      <c r="A66" s="47">
        <v>41936</v>
      </c>
      <c r="B66" s="14" t="str">
        <f t="shared" si="1"/>
        <v>Oct</v>
      </c>
      <c r="C66" s="3"/>
      <c r="D66" s="3"/>
      <c r="E66" s="3"/>
      <c r="F66" s="42"/>
      <c r="G66" s="42"/>
      <c r="H66" s="42"/>
      <c r="I66" s="13">
        <f>VLOOKUP($B66,'Elec wholesale lookups'!$A$3:$L$15,'Elec wholesale index'!I$2,FALSE)</f>
        <v>181634.52552031272</v>
      </c>
      <c r="J66" s="13">
        <f>VLOOKUP($B66,'Elec wholesale lookups'!$A$3:$L$15,'Elec wholesale index'!J$2,FALSE)</f>
        <v>205597.26549163138</v>
      </c>
      <c r="K66" s="13">
        <f>VLOOKUP($B66,'Elec wholesale lookups'!$A$3:$L$15,'Elec wholesale index'!K$2,FALSE)</f>
        <v>181634.52552031272</v>
      </c>
      <c r="L66" s="38">
        <f>VLOOKUP($B66,'Elec wholesale lookups'!$A$3:$O$15,'Elec wholesale index'!L$2,FALSE)</f>
        <v>1</v>
      </c>
      <c r="M66" s="38">
        <f>VLOOKUP($B66,'Elec wholesale lookups'!$A$3:$O$15,'Elec wholesale index'!M$2,FALSE)</f>
        <v>1</v>
      </c>
      <c r="N66" s="38">
        <f>VLOOKUP($B66,'Elec wholesale lookups'!$A$3:$O$15,'Elec wholesale index'!N$2,FALSE)</f>
        <v>0</v>
      </c>
      <c r="O66" s="13">
        <f t="shared" si="2"/>
        <v>181634.52552031272</v>
      </c>
      <c r="P66" s="13">
        <f t="shared" si="3"/>
        <v>205597.26549163138</v>
      </c>
      <c r="Q66" s="13">
        <f t="shared" si="4"/>
        <v>0</v>
      </c>
      <c r="R66" s="13">
        <f t="shared" si="5"/>
        <v>387231.79101194406</v>
      </c>
      <c r="S66" s="23">
        <f t="shared" si="6"/>
        <v>0</v>
      </c>
      <c r="T66" s="23">
        <f t="shared" si="7"/>
        <v>0</v>
      </c>
      <c r="U66" s="23">
        <f t="shared" si="8"/>
        <v>0</v>
      </c>
      <c r="V66" s="23">
        <f t="shared" si="9"/>
        <v>0</v>
      </c>
      <c r="W66" s="44" t="str">
        <f t="shared" si="10"/>
        <v>n/a</v>
      </c>
      <c r="X66" s="23">
        <f t="shared" si="11"/>
        <v>0</v>
      </c>
      <c r="Y66" s="23">
        <f t="shared" si="12"/>
        <v>0</v>
      </c>
      <c r="Z66" s="23">
        <f t="shared" si="13"/>
        <v>0</v>
      </c>
      <c r="AA66" s="43">
        <f t="shared" si="14"/>
        <v>0</v>
      </c>
      <c r="AB66" s="44" t="str">
        <f t="shared" si="15"/>
        <v>n/a</v>
      </c>
      <c r="AC66" s="45" t="str">
        <f>IFERROR(W66*Inputs!$E$27+'Elec wholesale index'!AB66*Inputs!$F$27,"n/a")</f>
        <v>n/a</v>
      </c>
      <c r="AD66" s="2" t="str">
        <f t="shared" si="16"/>
        <v>2015-16 Summer</v>
      </c>
      <c r="AE66" s="2" t="str">
        <f t="shared" si="17"/>
        <v>2014-15 Winter</v>
      </c>
      <c r="AF66" s="41">
        <v>1</v>
      </c>
      <c r="AG66" s="8"/>
    </row>
    <row r="67" spans="1:33" x14ac:dyDescent="0.3">
      <c r="A67" s="47">
        <v>41939</v>
      </c>
      <c r="B67" s="14" t="str">
        <f t="shared" si="1"/>
        <v>Oct</v>
      </c>
      <c r="C67" s="3"/>
      <c r="D67" s="3"/>
      <c r="E67" s="3"/>
      <c r="F67" s="42"/>
      <c r="G67" s="42"/>
      <c r="H67" s="42"/>
      <c r="I67" s="13">
        <f>VLOOKUP($B67,'Elec wholesale lookups'!$A$3:$L$15,'Elec wholesale index'!I$2,FALSE)</f>
        <v>181634.52552031272</v>
      </c>
      <c r="J67" s="13">
        <f>VLOOKUP($B67,'Elec wholesale lookups'!$A$3:$L$15,'Elec wholesale index'!J$2,FALSE)</f>
        <v>205597.26549163138</v>
      </c>
      <c r="K67" s="13">
        <f>VLOOKUP($B67,'Elec wholesale lookups'!$A$3:$L$15,'Elec wholesale index'!K$2,FALSE)</f>
        <v>181634.52552031272</v>
      </c>
      <c r="L67" s="38">
        <f>VLOOKUP($B67,'Elec wholesale lookups'!$A$3:$O$15,'Elec wholesale index'!L$2,FALSE)</f>
        <v>1</v>
      </c>
      <c r="M67" s="38">
        <f>VLOOKUP($B67,'Elec wholesale lookups'!$A$3:$O$15,'Elec wholesale index'!M$2,FALSE)</f>
        <v>1</v>
      </c>
      <c r="N67" s="38">
        <f>VLOOKUP($B67,'Elec wholesale lookups'!$A$3:$O$15,'Elec wholesale index'!N$2,FALSE)</f>
        <v>0</v>
      </c>
      <c r="O67" s="13">
        <f t="shared" si="2"/>
        <v>181634.52552031272</v>
      </c>
      <c r="P67" s="13">
        <f t="shared" si="3"/>
        <v>205597.26549163138</v>
      </c>
      <c r="Q67" s="13">
        <f t="shared" si="4"/>
        <v>0</v>
      </c>
      <c r="R67" s="13">
        <f t="shared" si="5"/>
        <v>387231.79101194406</v>
      </c>
      <c r="S67" s="23">
        <f t="shared" si="6"/>
        <v>0</v>
      </c>
      <c r="T67" s="23">
        <f t="shared" si="7"/>
        <v>0</v>
      </c>
      <c r="U67" s="23">
        <f t="shared" si="8"/>
        <v>0</v>
      </c>
      <c r="V67" s="23">
        <f t="shared" si="9"/>
        <v>0</v>
      </c>
      <c r="W67" s="44" t="str">
        <f t="shared" si="10"/>
        <v>n/a</v>
      </c>
      <c r="X67" s="23">
        <f t="shared" si="11"/>
        <v>0</v>
      </c>
      <c r="Y67" s="23">
        <f t="shared" si="12"/>
        <v>0</v>
      </c>
      <c r="Z67" s="23">
        <f t="shared" si="13"/>
        <v>0</v>
      </c>
      <c r="AA67" s="43">
        <f t="shared" si="14"/>
        <v>0</v>
      </c>
      <c r="AB67" s="44" t="str">
        <f t="shared" si="15"/>
        <v>n/a</v>
      </c>
      <c r="AC67" s="45" t="str">
        <f>IFERROR(W67*Inputs!$E$27+'Elec wholesale index'!AB67*Inputs!$F$27,"n/a")</f>
        <v>n/a</v>
      </c>
      <c r="AD67" s="2" t="str">
        <f t="shared" si="16"/>
        <v>2015-16 Summer</v>
      </c>
      <c r="AE67" s="2" t="str">
        <f t="shared" si="17"/>
        <v>2014-15 Winter</v>
      </c>
      <c r="AF67" s="41">
        <v>1</v>
      </c>
      <c r="AG67" s="8"/>
    </row>
    <row r="68" spans="1:33" x14ac:dyDescent="0.3">
      <c r="A68" s="47">
        <v>41940</v>
      </c>
      <c r="B68" s="14" t="str">
        <f t="shared" si="1"/>
        <v>Oct</v>
      </c>
      <c r="C68" s="3"/>
      <c r="D68" s="3"/>
      <c r="E68" s="3"/>
      <c r="F68" s="42"/>
      <c r="G68" s="42"/>
      <c r="H68" s="42"/>
      <c r="I68" s="13">
        <f>VLOOKUP($B68,'Elec wholesale lookups'!$A$3:$L$15,'Elec wholesale index'!I$2,FALSE)</f>
        <v>181634.52552031272</v>
      </c>
      <c r="J68" s="13">
        <f>VLOOKUP($B68,'Elec wholesale lookups'!$A$3:$L$15,'Elec wholesale index'!J$2,FALSE)</f>
        <v>205597.26549163138</v>
      </c>
      <c r="K68" s="13">
        <f>VLOOKUP($B68,'Elec wholesale lookups'!$A$3:$L$15,'Elec wholesale index'!K$2,FALSE)</f>
        <v>181634.52552031272</v>
      </c>
      <c r="L68" s="38">
        <f>VLOOKUP($B68,'Elec wholesale lookups'!$A$3:$O$15,'Elec wholesale index'!L$2,FALSE)</f>
        <v>1</v>
      </c>
      <c r="M68" s="38">
        <f>VLOOKUP($B68,'Elec wholesale lookups'!$A$3:$O$15,'Elec wholesale index'!M$2,FALSE)</f>
        <v>1</v>
      </c>
      <c r="N68" s="38">
        <f>VLOOKUP($B68,'Elec wholesale lookups'!$A$3:$O$15,'Elec wholesale index'!N$2,FALSE)</f>
        <v>0</v>
      </c>
      <c r="O68" s="13">
        <f t="shared" si="2"/>
        <v>181634.52552031272</v>
      </c>
      <c r="P68" s="13">
        <f t="shared" si="3"/>
        <v>205597.26549163138</v>
      </c>
      <c r="Q68" s="13">
        <f t="shared" si="4"/>
        <v>0</v>
      </c>
      <c r="R68" s="13">
        <f t="shared" si="5"/>
        <v>387231.79101194406</v>
      </c>
      <c r="S68" s="23">
        <f t="shared" si="6"/>
        <v>0</v>
      </c>
      <c r="T68" s="23">
        <f t="shared" si="7"/>
        <v>0</v>
      </c>
      <c r="U68" s="23">
        <f t="shared" si="8"/>
        <v>0</v>
      </c>
      <c r="V68" s="23">
        <f t="shared" si="9"/>
        <v>0</v>
      </c>
      <c r="W68" s="44" t="str">
        <f t="shared" si="10"/>
        <v>n/a</v>
      </c>
      <c r="X68" s="23">
        <f t="shared" si="11"/>
        <v>0</v>
      </c>
      <c r="Y68" s="23">
        <f t="shared" si="12"/>
        <v>0</v>
      </c>
      <c r="Z68" s="23">
        <f t="shared" si="13"/>
        <v>0</v>
      </c>
      <c r="AA68" s="43">
        <f t="shared" si="14"/>
        <v>0</v>
      </c>
      <c r="AB68" s="44" t="str">
        <f t="shared" si="15"/>
        <v>n/a</v>
      </c>
      <c r="AC68" s="45" t="str">
        <f>IFERROR(W68*Inputs!$E$27+'Elec wholesale index'!AB68*Inputs!$F$27,"n/a")</f>
        <v>n/a</v>
      </c>
      <c r="AD68" s="2" t="str">
        <f t="shared" si="16"/>
        <v>2015-16 Summer</v>
      </c>
      <c r="AE68" s="2" t="str">
        <f t="shared" si="17"/>
        <v>2014-15 Winter</v>
      </c>
      <c r="AF68" s="41">
        <v>1</v>
      </c>
      <c r="AG68" s="8"/>
    </row>
    <row r="69" spans="1:33" x14ac:dyDescent="0.3">
      <c r="A69" s="47">
        <v>41941</v>
      </c>
      <c r="B69" s="14" t="str">
        <f t="shared" si="1"/>
        <v>Oct</v>
      </c>
      <c r="C69" s="3"/>
      <c r="D69" s="3"/>
      <c r="E69" s="3"/>
      <c r="F69" s="42"/>
      <c r="G69" s="42"/>
      <c r="H69" s="42"/>
      <c r="I69" s="13">
        <f>VLOOKUP($B69,'Elec wholesale lookups'!$A$3:$L$15,'Elec wholesale index'!I$2,FALSE)</f>
        <v>181634.52552031272</v>
      </c>
      <c r="J69" s="13">
        <f>VLOOKUP($B69,'Elec wholesale lookups'!$A$3:$L$15,'Elec wholesale index'!J$2,FALSE)</f>
        <v>205597.26549163138</v>
      </c>
      <c r="K69" s="13">
        <f>VLOOKUP($B69,'Elec wholesale lookups'!$A$3:$L$15,'Elec wholesale index'!K$2,FALSE)</f>
        <v>181634.52552031272</v>
      </c>
      <c r="L69" s="38">
        <f>VLOOKUP($B69,'Elec wholesale lookups'!$A$3:$O$15,'Elec wholesale index'!L$2,FALSE)</f>
        <v>1</v>
      </c>
      <c r="M69" s="38">
        <f>VLOOKUP($B69,'Elec wholesale lookups'!$A$3:$O$15,'Elec wholesale index'!M$2,FALSE)</f>
        <v>1</v>
      </c>
      <c r="N69" s="38">
        <f>VLOOKUP($B69,'Elec wholesale lookups'!$A$3:$O$15,'Elec wholesale index'!N$2,FALSE)</f>
        <v>0</v>
      </c>
      <c r="O69" s="13">
        <f t="shared" si="2"/>
        <v>181634.52552031272</v>
      </c>
      <c r="P69" s="13">
        <f t="shared" si="3"/>
        <v>205597.26549163138</v>
      </c>
      <c r="Q69" s="13">
        <f t="shared" si="4"/>
        <v>0</v>
      </c>
      <c r="R69" s="13">
        <f t="shared" si="5"/>
        <v>387231.79101194406</v>
      </c>
      <c r="S69" s="23">
        <f t="shared" si="6"/>
        <v>0</v>
      </c>
      <c r="T69" s="23">
        <f t="shared" si="7"/>
        <v>0</v>
      </c>
      <c r="U69" s="23">
        <f t="shared" si="8"/>
        <v>0</v>
      </c>
      <c r="V69" s="23">
        <f t="shared" si="9"/>
        <v>0</v>
      </c>
      <c r="W69" s="44" t="str">
        <f t="shared" si="10"/>
        <v>n/a</v>
      </c>
      <c r="X69" s="23">
        <f t="shared" si="11"/>
        <v>0</v>
      </c>
      <c r="Y69" s="23">
        <f t="shared" si="12"/>
        <v>0</v>
      </c>
      <c r="Z69" s="23">
        <f t="shared" si="13"/>
        <v>0</v>
      </c>
      <c r="AA69" s="43">
        <f t="shared" si="14"/>
        <v>0</v>
      </c>
      <c r="AB69" s="44" t="str">
        <f t="shared" si="15"/>
        <v>n/a</v>
      </c>
      <c r="AC69" s="45" t="str">
        <f>IFERROR(W69*Inputs!$E$27+'Elec wholesale index'!AB69*Inputs!$F$27,"n/a")</f>
        <v>n/a</v>
      </c>
      <c r="AD69" s="2" t="str">
        <f t="shared" si="16"/>
        <v>2015-16 Summer</v>
      </c>
      <c r="AE69" s="2" t="str">
        <f t="shared" si="17"/>
        <v>2014-15 Winter</v>
      </c>
      <c r="AF69" s="41">
        <v>1</v>
      </c>
      <c r="AG69" s="8"/>
    </row>
    <row r="70" spans="1:33" x14ac:dyDescent="0.3">
      <c r="A70" s="47">
        <v>41942</v>
      </c>
      <c r="B70" s="14" t="str">
        <f t="shared" si="1"/>
        <v>Oct</v>
      </c>
      <c r="C70" s="3"/>
      <c r="D70" s="3"/>
      <c r="E70" s="3"/>
      <c r="F70" s="42"/>
      <c r="G70" s="42"/>
      <c r="H70" s="42"/>
      <c r="I70" s="13">
        <f>VLOOKUP($B70,'Elec wholesale lookups'!$A$3:$L$15,'Elec wholesale index'!I$2,FALSE)</f>
        <v>181634.52552031272</v>
      </c>
      <c r="J70" s="13">
        <f>VLOOKUP($B70,'Elec wholesale lookups'!$A$3:$L$15,'Elec wholesale index'!J$2,FALSE)</f>
        <v>205597.26549163138</v>
      </c>
      <c r="K70" s="13">
        <f>VLOOKUP($B70,'Elec wholesale lookups'!$A$3:$L$15,'Elec wholesale index'!K$2,FALSE)</f>
        <v>181634.52552031272</v>
      </c>
      <c r="L70" s="38">
        <f>VLOOKUP($B70,'Elec wholesale lookups'!$A$3:$O$15,'Elec wholesale index'!L$2,FALSE)</f>
        <v>1</v>
      </c>
      <c r="M70" s="38">
        <f>VLOOKUP($B70,'Elec wholesale lookups'!$A$3:$O$15,'Elec wholesale index'!M$2,FALSE)</f>
        <v>1</v>
      </c>
      <c r="N70" s="38">
        <f>VLOOKUP($B70,'Elec wholesale lookups'!$A$3:$O$15,'Elec wholesale index'!N$2,FALSE)</f>
        <v>0</v>
      </c>
      <c r="O70" s="13">
        <f t="shared" si="2"/>
        <v>181634.52552031272</v>
      </c>
      <c r="P70" s="13">
        <f t="shared" si="3"/>
        <v>205597.26549163138</v>
      </c>
      <c r="Q70" s="13">
        <f t="shared" si="4"/>
        <v>0</v>
      </c>
      <c r="R70" s="13">
        <f t="shared" si="5"/>
        <v>387231.79101194406</v>
      </c>
      <c r="S70" s="23">
        <f t="shared" si="6"/>
        <v>0</v>
      </c>
      <c r="T70" s="23">
        <f t="shared" si="7"/>
        <v>0</v>
      </c>
      <c r="U70" s="23">
        <f t="shared" si="8"/>
        <v>0</v>
      </c>
      <c r="V70" s="23">
        <f t="shared" si="9"/>
        <v>0</v>
      </c>
      <c r="W70" s="44" t="str">
        <f t="shared" si="10"/>
        <v>n/a</v>
      </c>
      <c r="X70" s="23">
        <f t="shared" si="11"/>
        <v>0</v>
      </c>
      <c r="Y70" s="23">
        <f t="shared" si="12"/>
        <v>0</v>
      </c>
      <c r="Z70" s="23">
        <f t="shared" si="13"/>
        <v>0</v>
      </c>
      <c r="AA70" s="43">
        <f t="shared" si="14"/>
        <v>0</v>
      </c>
      <c r="AB70" s="44" t="str">
        <f t="shared" si="15"/>
        <v>n/a</v>
      </c>
      <c r="AC70" s="45" t="str">
        <f>IFERROR(W70*Inputs!$E$27+'Elec wholesale index'!AB70*Inputs!$F$27,"n/a")</f>
        <v>n/a</v>
      </c>
      <c r="AD70" s="2" t="str">
        <f t="shared" si="16"/>
        <v>2015-16 Summer</v>
      </c>
      <c r="AE70" s="2" t="str">
        <f t="shared" si="17"/>
        <v>2014-15 Winter</v>
      </c>
      <c r="AF70" s="41">
        <v>1</v>
      </c>
      <c r="AG70" s="8"/>
    </row>
    <row r="71" spans="1:33" x14ac:dyDescent="0.3">
      <c r="A71" s="47">
        <v>41943</v>
      </c>
      <c r="B71" s="14" t="str">
        <f t="shared" ref="B71:B134" si="18">TEXT(A71,"mmm")</f>
        <v>Oct</v>
      </c>
      <c r="C71" s="3"/>
      <c r="D71" s="3"/>
      <c r="E71" s="3"/>
      <c r="F71" s="42"/>
      <c r="G71" s="42"/>
      <c r="H71" s="42"/>
      <c r="I71" s="13">
        <f>VLOOKUP($B71,'Elec wholesale lookups'!$A$3:$L$15,'Elec wholesale index'!I$2,FALSE)</f>
        <v>181634.52552031272</v>
      </c>
      <c r="J71" s="13">
        <f>VLOOKUP($B71,'Elec wholesale lookups'!$A$3:$L$15,'Elec wholesale index'!J$2,FALSE)</f>
        <v>205597.26549163138</v>
      </c>
      <c r="K71" s="13">
        <f>VLOOKUP($B71,'Elec wholesale lookups'!$A$3:$L$15,'Elec wholesale index'!K$2,FALSE)</f>
        <v>181634.52552031272</v>
      </c>
      <c r="L71" s="38">
        <f>VLOOKUP($B71,'Elec wholesale lookups'!$A$3:$O$15,'Elec wholesale index'!L$2,FALSE)</f>
        <v>1</v>
      </c>
      <c r="M71" s="38">
        <f>VLOOKUP($B71,'Elec wholesale lookups'!$A$3:$O$15,'Elec wholesale index'!M$2,FALSE)</f>
        <v>1</v>
      </c>
      <c r="N71" s="38">
        <f>VLOOKUP($B71,'Elec wholesale lookups'!$A$3:$O$15,'Elec wholesale index'!N$2,FALSE)</f>
        <v>0</v>
      </c>
      <c r="O71" s="13">
        <f t="shared" ref="O71:O134" si="19">IF(L71="","",I71*L71)</f>
        <v>181634.52552031272</v>
      </c>
      <c r="P71" s="13">
        <f t="shared" ref="P71:P134" si="20">IF(M71="","",J71*M71)</f>
        <v>205597.26549163138</v>
      </c>
      <c r="Q71" s="13">
        <f t="shared" ref="Q71:Q134" si="21">IF(N71="","",K71*N71)</f>
        <v>0</v>
      </c>
      <c r="R71" s="13">
        <f t="shared" ref="R71:R134" si="22">SUM(O71:Q71)</f>
        <v>387231.79101194406</v>
      </c>
      <c r="S71" s="23">
        <f t="shared" ref="S71:S134" si="23">IF(O71="","",O71*C71)</f>
        <v>0</v>
      </c>
      <c r="T71" s="23">
        <f t="shared" ref="T71:T134" si="24">IF(P71="","",P71*D71)</f>
        <v>0</v>
      </c>
      <c r="U71" s="23">
        <f t="shared" ref="U71:U134" si="25">IF(Q71="","",Q71*E71)</f>
        <v>0</v>
      </c>
      <c r="V71" s="23">
        <f t="shared" ref="V71:V134" si="26">SUM(S71:U71)</f>
        <v>0</v>
      </c>
      <c r="W71" s="44" t="str">
        <f t="shared" ref="W71:W134" si="27">IF(MIN(C71:E71)&lt;1,"n/a",V71/R71)</f>
        <v>n/a</v>
      </c>
      <c r="X71" s="23">
        <f t="shared" ref="X71:X134" si="28">IF(O71="","",O71*F71)</f>
        <v>0</v>
      </c>
      <c r="Y71" s="23">
        <f t="shared" ref="Y71:Y134" si="29">IF(P71="","",P71*G71)</f>
        <v>0</v>
      </c>
      <c r="Z71" s="23">
        <f t="shared" ref="Z71:Z134" si="30">IF(Q71="","",Q71*H71)</f>
        <v>0</v>
      </c>
      <c r="AA71" s="43">
        <f t="shared" ref="AA71:AA134" si="31">SUM(X71:Z71)</f>
        <v>0</v>
      </c>
      <c r="AB71" s="44" t="str">
        <f t="shared" ref="AB71:AB134" si="32">IF(MIN(F71:H71)&lt;1,"n/a",AA71/$R71)</f>
        <v>n/a</v>
      </c>
      <c r="AC71" s="45" t="str">
        <f>IFERROR(W71*Inputs!$E$27+'Elec wholesale index'!AB71*Inputs!$F$27,"n/a")</f>
        <v>n/a</v>
      </c>
      <c r="AD71" s="2" t="str">
        <f t="shared" ref="AD71:AD134" si="33">IF(AND(MONTH(A71)=8,MONTH(A70)=7),YEAR(A71)+1&amp;"-"&amp;YEAR(A71)-1998&amp;" Summer",IF(AND(MONTH(A71)=2,MONTH(A70)=1),YEAR(A71)&amp;"-"&amp;YEAR(A71)-1999&amp;" Winter",AD70))</f>
        <v>2015-16 Summer</v>
      </c>
      <c r="AE71" s="2" t="str">
        <f t="shared" ref="AE71:AE134" si="34">IF(AND(MONTH(A71)=4,MONTH(A70)=3),YEAR(A71)&amp;"-"&amp;YEAR(A71)-1999&amp;" Summer",IF(AND(MONTH(A71)=10,MONTH(A70)=9),YEAR(A71)&amp;"-"&amp;YEAR(A71)-1999&amp;" Winter",AE70))</f>
        <v>2014-15 Winter</v>
      </c>
      <c r="AF71" s="41">
        <v>1</v>
      </c>
      <c r="AG71" s="8"/>
    </row>
    <row r="72" spans="1:33" x14ac:dyDescent="0.3">
      <c r="A72" s="47">
        <v>41946</v>
      </c>
      <c r="B72" s="14" t="str">
        <f t="shared" si="18"/>
        <v>Nov</v>
      </c>
      <c r="C72" s="3"/>
      <c r="D72" s="3"/>
      <c r="E72" s="3"/>
      <c r="F72" s="42"/>
      <c r="G72" s="42"/>
      <c r="H72" s="42"/>
      <c r="I72" s="13">
        <f>VLOOKUP($B72,'Elec wholesale lookups'!$A$3:$L$15,'Elec wholesale index'!I$2,FALSE)</f>
        <v>181634.52552031272</v>
      </c>
      <c r="J72" s="13">
        <f>VLOOKUP($B72,'Elec wholesale lookups'!$A$3:$L$15,'Elec wholesale index'!J$2,FALSE)</f>
        <v>205597.26549163138</v>
      </c>
      <c r="K72" s="13">
        <f>VLOOKUP($B72,'Elec wholesale lookups'!$A$3:$L$15,'Elec wholesale index'!K$2,FALSE)</f>
        <v>181634.52552031272</v>
      </c>
      <c r="L72" s="38">
        <f>VLOOKUP($B72,'Elec wholesale lookups'!$A$3:$O$15,'Elec wholesale index'!L$2,FALSE)</f>
        <v>1</v>
      </c>
      <c r="M72" s="38">
        <f>VLOOKUP($B72,'Elec wholesale lookups'!$A$3:$O$15,'Elec wholesale index'!M$2,FALSE)</f>
        <v>1</v>
      </c>
      <c r="N72" s="38">
        <f>VLOOKUP($B72,'Elec wholesale lookups'!$A$3:$O$15,'Elec wholesale index'!N$2,FALSE)</f>
        <v>0</v>
      </c>
      <c r="O72" s="13">
        <f t="shared" si="19"/>
        <v>181634.52552031272</v>
      </c>
      <c r="P72" s="13">
        <f t="shared" si="20"/>
        <v>205597.26549163138</v>
      </c>
      <c r="Q72" s="13">
        <f t="shared" si="21"/>
        <v>0</v>
      </c>
      <c r="R72" s="13">
        <f t="shared" si="22"/>
        <v>387231.79101194406</v>
      </c>
      <c r="S72" s="23">
        <f t="shared" si="23"/>
        <v>0</v>
      </c>
      <c r="T72" s="23">
        <f t="shared" si="24"/>
        <v>0</v>
      </c>
      <c r="U72" s="23">
        <f t="shared" si="25"/>
        <v>0</v>
      </c>
      <c r="V72" s="23">
        <f t="shared" si="26"/>
        <v>0</v>
      </c>
      <c r="W72" s="44" t="str">
        <f t="shared" si="27"/>
        <v>n/a</v>
      </c>
      <c r="X72" s="23">
        <f t="shared" si="28"/>
        <v>0</v>
      </c>
      <c r="Y72" s="23">
        <f t="shared" si="29"/>
        <v>0</v>
      </c>
      <c r="Z72" s="23">
        <f t="shared" si="30"/>
        <v>0</v>
      </c>
      <c r="AA72" s="43">
        <f t="shared" si="31"/>
        <v>0</v>
      </c>
      <c r="AB72" s="44" t="str">
        <f t="shared" si="32"/>
        <v>n/a</v>
      </c>
      <c r="AC72" s="45" t="str">
        <f>IFERROR(W72*Inputs!$E$27+'Elec wholesale index'!AB72*Inputs!$F$27,"n/a")</f>
        <v>n/a</v>
      </c>
      <c r="AD72" s="2" t="str">
        <f t="shared" si="33"/>
        <v>2015-16 Summer</v>
      </c>
      <c r="AE72" s="2" t="str">
        <f t="shared" si="34"/>
        <v>2014-15 Winter</v>
      </c>
      <c r="AF72" s="41">
        <v>1</v>
      </c>
      <c r="AG72" s="8"/>
    </row>
    <row r="73" spans="1:33" x14ac:dyDescent="0.3">
      <c r="A73" s="47">
        <v>41947</v>
      </c>
      <c r="B73" s="14" t="str">
        <f t="shared" si="18"/>
        <v>Nov</v>
      </c>
      <c r="C73" s="3"/>
      <c r="D73" s="3"/>
      <c r="E73" s="3"/>
      <c r="F73" s="42"/>
      <c r="G73" s="42"/>
      <c r="H73" s="42"/>
      <c r="I73" s="13">
        <f>VLOOKUP($B73,'Elec wholesale lookups'!$A$3:$L$15,'Elec wholesale index'!I$2,FALSE)</f>
        <v>181634.52552031272</v>
      </c>
      <c r="J73" s="13">
        <f>VLOOKUP($B73,'Elec wholesale lookups'!$A$3:$L$15,'Elec wholesale index'!J$2,FALSE)</f>
        <v>205597.26549163138</v>
      </c>
      <c r="K73" s="13">
        <f>VLOOKUP($B73,'Elec wholesale lookups'!$A$3:$L$15,'Elec wholesale index'!K$2,FALSE)</f>
        <v>181634.52552031272</v>
      </c>
      <c r="L73" s="38">
        <f>VLOOKUP($B73,'Elec wholesale lookups'!$A$3:$O$15,'Elec wholesale index'!L$2,FALSE)</f>
        <v>1</v>
      </c>
      <c r="M73" s="38">
        <f>VLOOKUP($B73,'Elec wholesale lookups'!$A$3:$O$15,'Elec wholesale index'!M$2,FALSE)</f>
        <v>1</v>
      </c>
      <c r="N73" s="38">
        <f>VLOOKUP($B73,'Elec wholesale lookups'!$A$3:$O$15,'Elec wholesale index'!N$2,FALSE)</f>
        <v>0</v>
      </c>
      <c r="O73" s="13">
        <f t="shared" si="19"/>
        <v>181634.52552031272</v>
      </c>
      <c r="P73" s="13">
        <f t="shared" si="20"/>
        <v>205597.26549163138</v>
      </c>
      <c r="Q73" s="13">
        <f t="shared" si="21"/>
        <v>0</v>
      </c>
      <c r="R73" s="13">
        <f t="shared" si="22"/>
        <v>387231.79101194406</v>
      </c>
      <c r="S73" s="23">
        <f t="shared" si="23"/>
        <v>0</v>
      </c>
      <c r="T73" s="23">
        <f t="shared" si="24"/>
        <v>0</v>
      </c>
      <c r="U73" s="23">
        <f t="shared" si="25"/>
        <v>0</v>
      </c>
      <c r="V73" s="23">
        <f t="shared" si="26"/>
        <v>0</v>
      </c>
      <c r="W73" s="44" t="str">
        <f t="shared" si="27"/>
        <v>n/a</v>
      </c>
      <c r="X73" s="23">
        <f t="shared" si="28"/>
        <v>0</v>
      </c>
      <c r="Y73" s="23">
        <f t="shared" si="29"/>
        <v>0</v>
      </c>
      <c r="Z73" s="23">
        <f t="shared" si="30"/>
        <v>0</v>
      </c>
      <c r="AA73" s="43">
        <f t="shared" si="31"/>
        <v>0</v>
      </c>
      <c r="AB73" s="44" t="str">
        <f t="shared" si="32"/>
        <v>n/a</v>
      </c>
      <c r="AC73" s="45" t="str">
        <f>IFERROR(W73*Inputs!$E$27+'Elec wholesale index'!AB73*Inputs!$F$27,"n/a")</f>
        <v>n/a</v>
      </c>
      <c r="AD73" s="2" t="str">
        <f t="shared" si="33"/>
        <v>2015-16 Summer</v>
      </c>
      <c r="AE73" s="2" t="str">
        <f t="shared" si="34"/>
        <v>2014-15 Winter</v>
      </c>
      <c r="AF73" s="41">
        <v>1</v>
      </c>
      <c r="AG73" s="8"/>
    </row>
    <row r="74" spans="1:33" x14ac:dyDescent="0.3">
      <c r="A74" s="47">
        <v>41948</v>
      </c>
      <c r="B74" s="14" t="str">
        <f t="shared" si="18"/>
        <v>Nov</v>
      </c>
      <c r="C74" s="3"/>
      <c r="D74" s="3"/>
      <c r="E74" s="3"/>
      <c r="F74" s="42"/>
      <c r="G74" s="42"/>
      <c r="H74" s="42"/>
      <c r="I74" s="13">
        <f>VLOOKUP($B74,'Elec wholesale lookups'!$A$3:$L$15,'Elec wholesale index'!I$2,FALSE)</f>
        <v>181634.52552031272</v>
      </c>
      <c r="J74" s="13">
        <f>VLOOKUP($B74,'Elec wholesale lookups'!$A$3:$L$15,'Elec wholesale index'!J$2,FALSE)</f>
        <v>205597.26549163138</v>
      </c>
      <c r="K74" s="13">
        <f>VLOOKUP($B74,'Elec wholesale lookups'!$A$3:$L$15,'Elec wholesale index'!K$2,FALSE)</f>
        <v>181634.52552031272</v>
      </c>
      <c r="L74" s="38">
        <f>VLOOKUP($B74,'Elec wholesale lookups'!$A$3:$O$15,'Elec wholesale index'!L$2,FALSE)</f>
        <v>1</v>
      </c>
      <c r="M74" s="38">
        <f>VLOOKUP($B74,'Elec wholesale lookups'!$A$3:$O$15,'Elec wholesale index'!M$2,FALSE)</f>
        <v>1</v>
      </c>
      <c r="N74" s="38">
        <f>VLOOKUP($B74,'Elec wholesale lookups'!$A$3:$O$15,'Elec wholesale index'!N$2,FALSE)</f>
        <v>0</v>
      </c>
      <c r="O74" s="13">
        <f t="shared" si="19"/>
        <v>181634.52552031272</v>
      </c>
      <c r="P74" s="13">
        <f t="shared" si="20"/>
        <v>205597.26549163138</v>
      </c>
      <c r="Q74" s="13">
        <f t="shared" si="21"/>
        <v>0</v>
      </c>
      <c r="R74" s="13">
        <f t="shared" si="22"/>
        <v>387231.79101194406</v>
      </c>
      <c r="S74" s="23">
        <f t="shared" si="23"/>
        <v>0</v>
      </c>
      <c r="T74" s="23">
        <f t="shared" si="24"/>
        <v>0</v>
      </c>
      <c r="U74" s="23">
        <f t="shared" si="25"/>
        <v>0</v>
      </c>
      <c r="V74" s="23">
        <f t="shared" si="26"/>
        <v>0</v>
      </c>
      <c r="W74" s="44" t="str">
        <f t="shared" si="27"/>
        <v>n/a</v>
      </c>
      <c r="X74" s="23">
        <f t="shared" si="28"/>
        <v>0</v>
      </c>
      <c r="Y74" s="23">
        <f t="shared" si="29"/>
        <v>0</v>
      </c>
      <c r="Z74" s="23">
        <f t="shared" si="30"/>
        <v>0</v>
      </c>
      <c r="AA74" s="43">
        <f t="shared" si="31"/>
        <v>0</v>
      </c>
      <c r="AB74" s="44" t="str">
        <f t="shared" si="32"/>
        <v>n/a</v>
      </c>
      <c r="AC74" s="45" t="str">
        <f>IFERROR(W74*Inputs!$E$27+'Elec wholesale index'!AB74*Inputs!$F$27,"n/a")</f>
        <v>n/a</v>
      </c>
      <c r="AD74" s="2" t="str">
        <f t="shared" si="33"/>
        <v>2015-16 Summer</v>
      </c>
      <c r="AE74" s="2" t="str">
        <f t="shared" si="34"/>
        <v>2014-15 Winter</v>
      </c>
      <c r="AF74" s="41">
        <v>1</v>
      </c>
      <c r="AG74" s="8"/>
    </row>
    <row r="75" spans="1:33" x14ac:dyDescent="0.3">
      <c r="A75" s="47">
        <v>41949</v>
      </c>
      <c r="B75" s="14" t="str">
        <f t="shared" si="18"/>
        <v>Nov</v>
      </c>
      <c r="C75" s="3"/>
      <c r="D75" s="3"/>
      <c r="E75" s="3"/>
      <c r="F75" s="42"/>
      <c r="G75" s="42"/>
      <c r="H75" s="42"/>
      <c r="I75" s="13">
        <f>VLOOKUP($B75,'Elec wholesale lookups'!$A$3:$L$15,'Elec wholesale index'!I$2,FALSE)</f>
        <v>181634.52552031272</v>
      </c>
      <c r="J75" s="13">
        <f>VLOOKUP($B75,'Elec wholesale lookups'!$A$3:$L$15,'Elec wholesale index'!J$2,FALSE)</f>
        <v>205597.26549163138</v>
      </c>
      <c r="K75" s="13">
        <f>VLOOKUP($B75,'Elec wholesale lookups'!$A$3:$L$15,'Elec wholesale index'!K$2,FALSE)</f>
        <v>181634.52552031272</v>
      </c>
      <c r="L75" s="38">
        <f>VLOOKUP($B75,'Elec wholesale lookups'!$A$3:$O$15,'Elec wholesale index'!L$2,FALSE)</f>
        <v>1</v>
      </c>
      <c r="M75" s="38">
        <f>VLOOKUP($B75,'Elec wholesale lookups'!$A$3:$O$15,'Elec wholesale index'!M$2,FALSE)</f>
        <v>1</v>
      </c>
      <c r="N75" s="38">
        <f>VLOOKUP($B75,'Elec wholesale lookups'!$A$3:$O$15,'Elec wholesale index'!N$2,FALSE)</f>
        <v>0</v>
      </c>
      <c r="O75" s="13">
        <f t="shared" si="19"/>
        <v>181634.52552031272</v>
      </c>
      <c r="P75" s="13">
        <f t="shared" si="20"/>
        <v>205597.26549163138</v>
      </c>
      <c r="Q75" s="13">
        <f t="shared" si="21"/>
        <v>0</v>
      </c>
      <c r="R75" s="13">
        <f t="shared" si="22"/>
        <v>387231.79101194406</v>
      </c>
      <c r="S75" s="23">
        <f t="shared" si="23"/>
        <v>0</v>
      </c>
      <c r="T75" s="23">
        <f t="shared" si="24"/>
        <v>0</v>
      </c>
      <c r="U75" s="23">
        <f t="shared" si="25"/>
        <v>0</v>
      </c>
      <c r="V75" s="23">
        <f t="shared" si="26"/>
        <v>0</v>
      </c>
      <c r="W75" s="44" t="str">
        <f t="shared" si="27"/>
        <v>n/a</v>
      </c>
      <c r="X75" s="23">
        <f t="shared" si="28"/>
        <v>0</v>
      </c>
      <c r="Y75" s="23">
        <f t="shared" si="29"/>
        <v>0</v>
      </c>
      <c r="Z75" s="23">
        <f t="shared" si="30"/>
        <v>0</v>
      </c>
      <c r="AA75" s="43">
        <f t="shared" si="31"/>
        <v>0</v>
      </c>
      <c r="AB75" s="44" t="str">
        <f t="shared" si="32"/>
        <v>n/a</v>
      </c>
      <c r="AC75" s="45" t="str">
        <f>IFERROR(W75*Inputs!$E$27+'Elec wholesale index'!AB75*Inputs!$F$27,"n/a")</f>
        <v>n/a</v>
      </c>
      <c r="AD75" s="2" t="str">
        <f t="shared" si="33"/>
        <v>2015-16 Summer</v>
      </c>
      <c r="AE75" s="2" t="str">
        <f t="shared" si="34"/>
        <v>2014-15 Winter</v>
      </c>
      <c r="AF75" s="41">
        <v>1</v>
      </c>
      <c r="AG75" s="8"/>
    </row>
    <row r="76" spans="1:33" x14ac:dyDescent="0.3">
      <c r="A76" s="47">
        <v>41950</v>
      </c>
      <c r="B76" s="14" t="str">
        <f t="shared" si="18"/>
        <v>Nov</v>
      </c>
      <c r="C76" s="3"/>
      <c r="D76" s="3"/>
      <c r="E76" s="3"/>
      <c r="F76" s="42"/>
      <c r="G76" s="42"/>
      <c r="H76" s="42"/>
      <c r="I76" s="13">
        <f>VLOOKUP($B76,'Elec wholesale lookups'!$A$3:$L$15,'Elec wholesale index'!I$2,FALSE)</f>
        <v>181634.52552031272</v>
      </c>
      <c r="J76" s="13">
        <f>VLOOKUP($B76,'Elec wholesale lookups'!$A$3:$L$15,'Elec wholesale index'!J$2,FALSE)</f>
        <v>205597.26549163138</v>
      </c>
      <c r="K76" s="13">
        <f>VLOOKUP($B76,'Elec wholesale lookups'!$A$3:$L$15,'Elec wholesale index'!K$2,FALSE)</f>
        <v>181634.52552031272</v>
      </c>
      <c r="L76" s="38">
        <f>VLOOKUP($B76,'Elec wholesale lookups'!$A$3:$O$15,'Elec wholesale index'!L$2,FALSE)</f>
        <v>1</v>
      </c>
      <c r="M76" s="38">
        <f>VLOOKUP($B76,'Elec wholesale lookups'!$A$3:$O$15,'Elec wholesale index'!M$2,FALSE)</f>
        <v>1</v>
      </c>
      <c r="N76" s="38">
        <f>VLOOKUP($B76,'Elec wholesale lookups'!$A$3:$O$15,'Elec wholesale index'!N$2,FALSE)</f>
        <v>0</v>
      </c>
      <c r="O76" s="13">
        <f t="shared" si="19"/>
        <v>181634.52552031272</v>
      </c>
      <c r="P76" s="13">
        <f t="shared" si="20"/>
        <v>205597.26549163138</v>
      </c>
      <c r="Q76" s="13">
        <f t="shared" si="21"/>
        <v>0</v>
      </c>
      <c r="R76" s="13">
        <f t="shared" si="22"/>
        <v>387231.79101194406</v>
      </c>
      <c r="S76" s="23">
        <f t="shared" si="23"/>
        <v>0</v>
      </c>
      <c r="T76" s="23">
        <f t="shared" si="24"/>
        <v>0</v>
      </c>
      <c r="U76" s="23">
        <f t="shared" si="25"/>
        <v>0</v>
      </c>
      <c r="V76" s="23">
        <f t="shared" si="26"/>
        <v>0</v>
      </c>
      <c r="W76" s="44" t="str">
        <f t="shared" si="27"/>
        <v>n/a</v>
      </c>
      <c r="X76" s="23">
        <f t="shared" si="28"/>
        <v>0</v>
      </c>
      <c r="Y76" s="23">
        <f t="shared" si="29"/>
        <v>0</v>
      </c>
      <c r="Z76" s="23">
        <f t="shared" si="30"/>
        <v>0</v>
      </c>
      <c r="AA76" s="43">
        <f t="shared" si="31"/>
        <v>0</v>
      </c>
      <c r="AB76" s="44" t="str">
        <f t="shared" si="32"/>
        <v>n/a</v>
      </c>
      <c r="AC76" s="45" t="str">
        <f>IFERROR(W76*Inputs!$E$27+'Elec wholesale index'!AB76*Inputs!$F$27,"n/a")</f>
        <v>n/a</v>
      </c>
      <c r="AD76" s="2" t="str">
        <f t="shared" si="33"/>
        <v>2015-16 Summer</v>
      </c>
      <c r="AE76" s="2" t="str">
        <f t="shared" si="34"/>
        <v>2014-15 Winter</v>
      </c>
      <c r="AF76" s="41">
        <v>1</v>
      </c>
      <c r="AG76" s="8"/>
    </row>
    <row r="77" spans="1:33" x14ac:dyDescent="0.3">
      <c r="A77" s="47">
        <v>41953</v>
      </c>
      <c r="B77" s="14" t="str">
        <f t="shared" si="18"/>
        <v>Nov</v>
      </c>
      <c r="C77" s="3"/>
      <c r="D77" s="3"/>
      <c r="E77" s="3"/>
      <c r="F77" s="42"/>
      <c r="G77" s="42"/>
      <c r="H77" s="42"/>
      <c r="I77" s="13">
        <f>VLOOKUP($B77,'Elec wholesale lookups'!$A$3:$L$15,'Elec wholesale index'!I$2,FALSE)</f>
        <v>181634.52552031272</v>
      </c>
      <c r="J77" s="13">
        <f>VLOOKUP($B77,'Elec wholesale lookups'!$A$3:$L$15,'Elec wholesale index'!J$2,FALSE)</f>
        <v>205597.26549163138</v>
      </c>
      <c r="K77" s="13">
        <f>VLOOKUP($B77,'Elec wholesale lookups'!$A$3:$L$15,'Elec wholesale index'!K$2,FALSE)</f>
        <v>181634.52552031272</v>
      </c>
      <c r="L77" s="38">
        <f>VLOOKUP($B77,'Elec wholesale lookups'!$A$3:$O$15,'Elec wholesale index'!L$2,FALSE)</f>
        <v>1</v>
      </c>
      <c r="M77" s="38">
        <f>VLOOKUP($B77,'Elec wholesale lookups'!$A$3:$O$15,'Elec wholesale index'!M$2,FALSE)</f>
        <v>1</v>
      </c>
      <c r="N77" s="38">
        <f>VLOOKUP($B77,'Elec wholesale lookups'!$A$3:$O$15,'Elec wholesale index'!N$2,FALSE)</f>
        <v>0</v>
      </c>
      <c r="O77" s="13">
        <f t="shared" si="19"/>
        <v>181634.52552031272</v>
      </c>
      <c r="P77" s="13">
        <f t="shared" si="20"/>
        <v>205597.26549163138</v>
      </c>
      <c r="Q77" s="13">
        <f t="shared" si="21"/>
        <v>0</v>
      </c>
      <c r="R77" s="13">
        <f t="shared" si="22"/>
        <v>387231.79101194406</v>
      </c>
      <c r="S77" s="23">
        <f t="shared" si="23"/>
        <v>0</v>
      </c>
      <c r="T77" s="23">
        <f t="shared" si="24"/>
        <v>0</v>
      </c>
      <c r="U77" s="23">
        <f t="shared" si="25"/>
        <v>0</v>
      </c>
      <c r="V77" s="23">
        <f t="shared" si="26"/>
        <v>0</v>
      </c>
      <c r="W77" s="44" t="str">
        <f t="shared" si="27"/>
        <v>n/a</v>
      </c>
      <c r="X77" s="23">
        <f t="shared" si="28"/>
        <v>0</v>
      </c>
      <c r="Y77" s="23">
        <f t="shared" si="29"/>
        <v>0</v>
      </c>
      <c r="Z77" s="23">
        <f t="shared" si="30"/>
        <v>0</v>
      </c>
      <c r="AA77" s="43">
        <f t="shared" si="31"/>
        <v>0</v>
      </c>
      <c r="AB77" s="44" t="str">
        <f t="shared" si="32"/>
        <v>n/a</v>
      </c>
      <c r="AC77" s="45" t="str">
        <f>IFERROR(W77*Inputs!$E$27+'Elec wholesale index'!AB77*Inputs!$F$27,"n/a")</f>
        <v>n/a</v>
      </c>
      <c r="AD77" s="2" t="str">
        <f t="shared" si="33"/>
        <v>2015-16 Summer</v>
      </c>
      <c r="AE77" s="2" t="str">
        <f t="shared" si="34"/>
        <v>2014-15 Winter</v>
      </c>
      <c r="AF77" s="41">
        <v>1</v>
      </c>
      <c r="AG77" s="8"/>
    </row>
    <row r="78" spans="1:33" x14ac:dyDescent="0.3">
      <c r="A78" s="47">
        <v>41954</v>
      </c>
      <c r="B78" s="14" t="str">
        <f t="shared" si="18"/>
        <v>Nov</v>
      </c>
      <c r="C78" s="3"/>
      <c r="D78" s="3"/>
      <c r="E78" s="3"/>
      <c r="F78" s="42"/>
      <c r="G78" s="42"/>
      <c r="H78" s="42"/>
      <c r="I78" s="13">
        <f>VLOOKUP($B78,'Elec wholesale lookups'!$A$3:$L$15,'Elec wholesale index'!I$2,FALSE)</f>
        <v>181634.52552031272</v>
      </c>
      <c r="J78" s="13">
        <f>VLOOKUP($B78,'Elec wholesale lookups'!$A$3:$L$15,'Elec wholesale index'!J$2,FALSE)</f>
        <v>205597.26549163138</v>
      </c>
      <c r="K78" s="13">
        <f>VLOOKUP($B78,'Elec wholesale lookups'!$A$3:$L$15,'Elec wholesale index'!K$2,FALSE)</f>
        <v>181634.52552031272</v>
      </c>
      <c r="L78" s="38">
        <f>VLOOKUP($B78,'Elec wholesale lookups'!$A$3:$O$15,'Elec wholesale index'!L$2,FALSE)</f>
        <v>1</v>
      </c>
      <c r="M78" s="38">
        <f>VLOOKUP($B78,'Elec wholesale lookups'!$A$3:$O$15,'Elec wholesale index'!M$2,FALSE)</f>
        <v>1</v>
      </c>
      <c r="N78" s="38">
        <f>VLOOKUP($B78,'Elec wholesale lookups'!$A$3:$O$15,'Elec wholesale index'!N$2,FALSE)</f>
        <v>0</v>
      </c>
      <c r="O78" s="13">
        <f t="shared" si="19"/>
        <v>181634.52552031272</v>
      </c>
      <c r="P78" s="13">
        <f t="shared" si="20"/>
        <v>205597.26549163138</v>
      </c>
      <c r="Q78" s="13">
        <f t="shared" si="21"/>
        <v>0</v>
      </c>
      <c r="R78" s="13">
        <f t="shared" si="22"/>
        <v>387231.79101194406</v>
      </c>
      <c r="S78" s="23">
        <f t="shared" si="23"/>
        <v>0</v>
      </c>
      <c r="T78" s="23">
        <f t="shared" si="24"/>
        <v>0</v>
      </c>
      <c r="U78" s="23">
        <f t="shared" si="25"/>
        <v>0</v>
      </c>
      <c r="V78" s="23">
        <f t="shared" si="26"/>
        <v>0</v>
      </c>
      <c r="W78" s="44" t="str">
        <f t="shared" si="27"/>
        <v>n/a</v>
      </c>
      <c r="X78" s="23">
        <f t="shared" si="28"/>
        <v>0</v>
      </c>
      <c r="Y78" s="23">
        <f t="shared" si="29"/>
        <v>0</v>
      </c>
      <c r="Z78" s="23">
        <f t="shared" si="30"/>
        <v>0</v>
      </c>
      <c r="AA78" s="43">
        <f t="shared" si="31"/>
        <v>0</v>
      </c>
      <c r="AB78" s="44" t="str">
        <f t="shared" si="32"/>
        <v>n/a</v>
      </c>
      <c r="AC78" s="45" t="str">
        <f>IFERROR(W78*Inputs!$E$27+'Elec wholesale index'!AB78*Inputs!$F$27,"n/a")</f>
        <v>n/a</v>
      </c>
      <c r="AD78" s="2" t="str">
        <f t="shared" si="33"/>
        <v>2015-16 Summer</v>
      </c>
      <c r="AE78" s="2" t="str">
        <f t="shared" si="34"/>
        <v>2014-15 Winter</v>
      </c>
      <c r="AF78" s="41">
        <v>1</v>
      </c>
      <c r="AG78" s="8"/>
    </row>
    <row r="79" spans="1:33" x14ac:dyDescent="0.3">
      <c r="A79" s="47">
        <v>41955</v>
      </c>
      <c r="B79" s="14" t="str">
        <f t="shared" si="18"/>
        <v>Nov</v>
      </c>
      <c r="C79" s="3"/>
      <c r="D79" s="3"/>
      <c r="E79" s="3"/>
      <c r="F79" s="42"/>
      <c r="G79" s="42"/>
      <c r="H79" s="42"/>
      <c r="I79" s="13">
        <f>VLOOKUP($B79,'Elec wholesale lookups'!$A$3:$L$15,'Elec wholesale index'!I$2,FALSE)</f>
        <v>181634.52552031272</v>
      </c>
      <c r="J79" s="13">
        <f>VLOOKUP($B79,'Elec wholesale lookups'!$A$3:$L$15,'Elec wholesale index'!J$2,FALSE)</f>
        <v>205597.26549163138</v>
      </c>
      <c r="K79" s="13">
        <f>VLOOKUP($B79,'Elec wholesale lookups'!$A$3:$L$15,'Elec wholesale index'!K$2,FALSE)</f>
        <v>181634.52552031272</v>
      </c>
      <c r="L79" s="38">
        <f>VLOOKUP($B79,'Elec wholesale lookups'!$A$3:$O$15,'Elec wholesale index'!L$2,FALSE)</f>
        <v>1</v>
      </c>
      <c r="M79" s="38">
        <f>VLOOKUP($B79,'Elec wholesale lookups'!$A$3:$O$15,'Elec wholesale index'!M$2,FALSE)</f>
        <v>1</v>
      </c>
      <c r="N79" s="38">
        <f>VLOOKUP($B79,'Elec wholesale lookups'!$A$3:$O$15,'Elec wholesale index'!N$2,FALSE)</f>
        <v>0</v>
      </c>
      <c r="O79" s="13">
        <f t="shared" si="19"/>
        <v>181634.52552031272</v>
      </c>
      <c r="P79" s="13">
        <f t="shared" si="20"/>
        <v>205597.26549163138</v>
      </c>
      <c r="Q79" s="13">
        <f t="shared" si="21"/>
        <v>0</v>
      </c>
      <c r="R79" s="13">
        <f t="shared" si="22"/>
        <v>387231.79101194406</v>
      </c>
      <c r="S79" s="23">
        <f t="shared" si="23"/>
        <v>0</v>
      </c>
      <c r="T79" s="23">
        <f t="shared" si="24"/>
        <v>0</v>
      </c>
      <c r="U79" s="23">
        <f t="shared" si="25"/>
        <v>0</v>
      </c>
      <c r="V79" s="23">
        <f t="shared" si="26"/>
        <v>0</v>
      </c>
      <c r="W79" s="44" t="str">
        <f t="shared" si="27"/>
        <v>n/a</v>
      </c>
      <c r="X79" s="23">
        <f t="shared" si="28"/>
        <v>0</v>
      </c>
      <c r="Y79" s="23">
        <f t="shared" si="29"/>
        <v>0</v>
      </c>
      <c r="Z79" s="23">
        <f t="shared" si="30"/>
        <v>0</v>
      </c>
      <c r="AA79" s="43">
        <f t="shared" si="31"/>
        <v>0</v>
      </c>
      <c r="AB79" s="44" t="str">
        <f t="shared" si="32"/>
        <v>n/a</v>
      </c>
      <c r="AC79" s="45" t="str">
        <f>IFERROR(W79*Inputs!$E$27+'Elec wholesale index'!AB79*Inputs!$F$27,"n/a")</f>
        <v>n/a</v>
      </c>
      <c r="AD79" s="2" t="str">
        <f t="shared" si="33"/>
        <v>2015-16 Summer</v>
      </c>
      <c r="AE79" s="2" t="str">
        <f t="shared" si="34"/>
        <v>2014-15 Winter</v>
      </c>
      <c r="AF79" s="41">
        <v>1</v>
      </c>
      <c r="AG79" s="8"/>
    </row>
    <row r="80" spans="1:33" x14ac:dyDescent="0.3">
      <c r="A80" s="47">
        <v>41956</v>
      </c>
      <c r="B80" s="14" t="str">
        <f t="shared" si="18"/>
        <v>Nov</v>
      </c>
      <c r="C80" s="3"/>
      <c r="D80" s="3"/>
      <c r="E80" s="3"/>
      <c r="F80" s="42"/>
      <c r="G80" s="42"/>
      <c r="H80" s="42"/>
      <c r="I80" s="13">
        <f>VLOOKUP($B80,'Elec wholesale lookups'!$A$3:$L$15,'Elec wholesale index'!I$2,FALSE)</f>
        <v>181634.52552031272</v>
      </c>
      <c r="J80" s="13">
        <f>VLOOKUP($B80,'Elec wholesale lookups'!$A$3:$L$15,'Elec wholesale index'!J$2,FALSE)</f>
        <v>205597.26549163138</v>
      </c>
      <c r="K80" s="13">
        <f>VLOOKUP($B80,'Elec wholesale lookups'!$A$3:$L$15,'Elec wholesale index'!K$2,FALSE)</f>
        <v>181634.52552031272</v>
      </c>
      <c r="L80" s="38">
        <f>VLOOKUP($B80,'Elec wholesale lookups'!$A$3:$O$15,'Elec wholesale index'!L$2,FALSE)</f>
        <v>1</v>
      </c>
      <c r="M80" s="38">
        <f>VLOOKUP($B80,'Elec wholesale lookups'!$A$3:$O$15,'Elec wholesale index'!M$2,FALSE)</f>
        <v>1</v>
      </c>
      <c r="N80" s="38">
        <f>VLOOKUP($B80,'Elec wholesale lookups'!$A$3:$O$15,'Elec wholesale index'!N$2,FALSE)</f>
        <v>0</v>
      </c>
      <c r="O80" s="13">
        <f t="shared" si="19"/>
        <v>181634.52552031272</v>
      </c>
      <c r="P80" s="13">
        <f t="shared" si="20"/>
        <v>205597.26549163138</v>
      </c>
      <c r="Q80" s="13">
        <f t="shared" si="21"/>
        <v>0</v>
      </c>
      <c r="R80" s="13">
        <f t="shared" si="22"/>
        <v>387231.79101194406</v>
      </c>
      <c r="S80" s="23">
        <f t="shared" si="23"/>
        <v>0</v>
      </c>
      <c r="T80" s="23">
        <f t="shared" si="24"/>
        <v>0</v>
      </c>
      <c r="U80" s="23">
        <f t="shared" si="25"/>
        <v>0</v>
      </c>
      <c r="V80" s="23">
        <f t="shared" si="26"/>
        <v>0</v>
      </c>
      <c r="W80" s="44" t="str">
        <f t="shared" si="27"/>
        <v>n/a</v>
      </c>
      <c r="X80" s="23">
        <f t="shared" si="28"/>
        <v>0</v>
      </c>
      <c r="Y80" s="23">
        <f t="shared" si="29"/>
        <v>0</v>
      </c>
      <c r="Z80" s="23">
        <f t="shared" si="30"/>
        <v>0</v>
      </c>
      <c r="AA80" s="43">
        <f t="shared" si="31"/>
        <v>0</v>
      </c>
      <c r="AB80" s="44" t="str">
        <f t="shared" si="32"/>
        <v>n/a</v>
      </c>
      <c r="AC80" s="45" t="str">
        <f>IFERROR(W80*Inputs!$E$27+'Elec wholesale index'!AB80*Inputs!$F$27,"n/a")</f>
        <v>n/a</v>
      </c>
      <c r="AD80" s="2" t="str">
        <f t="shared" si="33"/>
        <v>2015-16 Summer</v>
      </c>
      <c r="AE80" s="2" t="str">
        <f t="shared" si="34"/>
        <v>2014-15 Winter</v>
      </c>
      <c r="AF80" s="41">
        <v>1</v>
      </c>
      <c r="AG80" s="8"/>
    </row>
    <row r="81" spans="1:33" x14ac:dyDescent="0.3">
      <c r="A81" s="47">
        <v>41957</v>
      </c>
      <c r="B81" s="14" t="str">
        <f t="shared" si="18"/>
        <v>Nov</v>
      </c>
      <c r="C81" s="3"/>
      <c r="D81" s="3"/>
      <c r="E81" s="3"/>
      <c r="F81" s="42"/>
      <c r="G81" s="42"/>
      <c r="H81" s="42"/>
      <c r="I81" s="13">
        <f>VLOOKUP($B81,'Elec wholesale lookups'!$A$3:$L$15,'Elec wholesale index'!I$2,FALSE)</f>
        <v>181634.52552031272</v>
      </c>
      <c r="J81" s="13">
        <f>VLOOKUP($B81,'Elec wholesale lookups'!$A$3:$L$15,'Elec wholesale index'!J$2,FALSE)</f>
        <v>205597.26549163138</v>
      </c>
      <c r="K81" s="13">
        <f>VLOOKUP($B81,'Elec wholesale lookups'!$A$3:$L$15,'Elec wholesale index'!K$2,FALSE)</f>
        <v>181634.52552031272</v>
      </c>
      <c r="L81" s="38">
        <f>VLOOKUP($B81,'Elec wholesale lookups'!$A$3:$O$15,'Elec wholesale index'!L$2,FALSE)</f>
        <v>1</v>
      </c>
      <c r="M81" s="38">
        <f>VLOOKUP($B81,'Elec wholesale lookups'!$A$3:$O$15,'Elec wholesale index'!M$2,FALSE)</f>
        <v>1</v>
      </c>
      <c r="N81" s="38">
        <f>VLOOKUP($B81,'Elec wholesale lookups'!$A$3:$O$15,'Elec wholesale index'!N$2,FALSE)</f>
        <v>0</v>
      </c>
      <c r="O81" s="13">
        <f t="shared" si="19"/>
        <v>181634.52552031272</v>
      </c>
      <c r="P81" s="13">
        <f t="shared" si="20"/>
        <v>205597.26549163138</v>
      </c>
      <c r="Q81" s="13">
        <f t="shared" si="21"/>
        <v>0</v>
      </c>
      <c r="R81" s="13">
        <f t="shared" si="22"/>
        <v>387231.79101194406</v>
      </c>
      <c r="S81" s="23">
        <f t="shared" si="23"/>
        <v>0</v>
      </c>
      <c r="T81" s="23">
        <f t="shared" si="24"/>
        <v>0</v>
      </c>
      <c r="U81" s="23">
        <f t="shared" si="25"/>
        <v>0</v>
      </c>
      <c r="V81" s="23">
        <f t="shared" si="26"/>
        <v>0</v>
      </c>
      <c r="W81" s="44" t="str">
        <f t="shared" si="27"/>
        <v>n/a</v>
      </c>
      <c r="X81" s="23">
        <f t="shared" si="28"/>
        <v>0</v>
      </c>
      <c r="Y81" s="23">
        <f t="shared" si="29"/>
        <v>0</v>
      </c>
      <c r="Z81" s="23">
        <f t="shared" si="30"/>
        <v>0</v>
      </c>
      <c r="AA81" s="43">
        <f t="shared" si="31"/>
        <v>0</v>
      </c>
      <c r="AB81" s="44" t="str">
        <f t="shared" si="32"/>
        <v>n/a</v>
      </c>
      <c r="AC81" s="45" t="str">
        <f>IFERROR(W81*Inputs!$E$27+'Elec wholesale index'!AB81*Inputs!$F$27,"n/a")</f>
        <v>n/a</v>
      </c>
      <c r="AD81" s="2" t="str">
        <f t="shared" si="33"/>
        <v>2015-16 Summer</v>
      </c>
      <c r="AE81" s="2" t="str">
        <f t="shared" si="34"/>
        <v>2014-15 Winter</v>
      </c>
      <c r="AF81" s="41">
        <v>1</v>
      </c>
      <c r="AG81" s="8"/>
    </row>
    <row r="82" spans="1:33" x14ac:dyDescent="0.3">
      <c r="A82" s="47">
        <v>41960</v>
      </c>
      <c r="B82" s="14" t="str">
        <f t="shared" si="18"/>
        <v>Nov</v>
      </c>
      <c r="C82" s="3"/>
      <c r="D82" s="3"/>
      <c r="E82" s="3"/>
      <c r="F82" s="42"/>
      <c r="G82" s="42"/>
      <c r="H82" s="42"/>
      <c r="I82" s="13">
        <f>VLOOKUP($B82,'Elec wholesale lookups'!$A$3:$L$15,'Elec wholesale index'!I$2,FALSE)</f>
        <v>181634.52552031272</v>
      </c>
      <c r="J82" s="13">
        <f>VLOOKUP($B82,'Elec wholesale lookups'!$A$3:$L$15,'Elec wholesale index'!J$2,FALSE)</f>
        <v>205597.26549163138</v>
      </c>
      <c r="K82" s="13">
        <f>VLOOKUP($B82,'Elec wholesale lookups'!$A$3:$L$15,'Elec wholesale index'!K$2,FALSE)</f>
        <v>181634.52552031272</v>
      </c>
      <c r="L82" s="38">
        <f>VLOOKUP($B82,'Elec wholesale lookups'!$A$3:$O$15,'Elec wholesale index'!L$2,FALSE)</f>
        <v>1</v>
      </c>
      <c r="M82" s="38">
        <f>VLOOKUP($B82,'Elec wholesale lookups'!$A$3:$O$15,'Elec wholesale index'!M$2,FALSE)</f>
        <v>1</v>
      </c>
      <c r="N82" s="38">
        <f>VLOOKUP($B82,'Elec wholesale lookups'!$A$3:$O$15,'Elec wholesale index'!N$2,FALSE)</f>
        <v>0</v>
      </c>
      <c r="O82" s="13">
        <f t="shared" si="19"/>
        <v>181634.52552031272</v>
      </c>
      <c r="P82" s="13">
        <f t="shared" si="20"/>
        <v>205597.26549163138</v>
      </c>
      <c r="Q82" s="13">
        <f t="shared" si="21"/>
        <v>0</v>
      </c>
      <c r="R82" s="13">
        <f t="shared" si="22"/>
        <v>387231.79101194406</v>
      </c>
      <c r="S82" s="23">
        <f t="shared" si="23"/>
        <v>0</v>
      </c>
      <c r="T82" s="23">
        <f t="shared" si="24"/>
        <v>0</v>
      </c>
      <c r="U82" s="23">
        <f t="shared" si="25"/>
        <v>0</v>
      </c>
      <c r="V82" s="23">
        <f t="shared" si="26"/>
        <v>0</v>
      </c>
      <c r="W82" s="44" t="str">
        <f t="shared" si="27"/>
        <v>n/a</v>
      </c>
      <c r="X82" s="23">
        <f t="shared" si="28"/>
        <v>0</v>
      </c>
      <c r="Y82" s="23">
        <f t="shared" si="29"/>
        <v>0</v>
      </c>
      <c r="Z82" s="23">
        <f t="shared" si="30"/>
        <v>0</v>
      </c>
      <c r="AA82" s="43">
        <f t="shared" si="31"/>
        <v>0</v>
      </c>
      <c r="AB82" s="44" t="str">
        <f t="shared" si="32"/>
        <v>n/a</v>
      </c>
      <c r="AC82" s="45" t="str">
        <f>IFERROR(W82*Inputs!$E$27+'Elec wholesale index'!AB82*Inputs!$F$27,"n/a")</f>
        <v>n/a</v>
      </c>
      <c r="AD82" s="2" t="str">
        <f t="shared" si="33"/>
        <v>2015-16 Summer</v>
      </c>
      <c r="AE82" s="2" t="str">
        <f t="shared" si="34"/>
        <v>2014-15 Winter</v>
      </c>
      <c r="AF82" s="41">
        <v>1</v>
      </c>
      <c r="AG82" s="8"/>
    </row>
    <row r="83" spans="1:33" x14ac:dyDescent="0.3">
      <c r="A83" s="47">
        <v>41961</v>
      </c>
      <c r="B83" s="14" t="str">
        <f t="shared" si="18"/>
        <v>Nov</v>
      </c>
      <c r="C83" s="3"/>
      <c r="D83" s="3"/>
      <c r="E83" s="3"/>
      <c r="F83" s="42"/>
      <c r="G83" s="42"/>
      <c r="H83" s="42"/>
      <c r="I83" s="13">
        <f>VLOOKUP($B83,'Elec wholesale lookups'!$A$3:$L$15,'Elec wholesale index'!I$2,FALSE)</f>
        <v>181634.52552031272</v>
      </c>
      <c r="J83" s="13">
        <f>VLOOKUP($B83,'Elec wholesale lookups'!$A$3:$L$15,'Elec wholesale index'!J$2,FALSE)</f>
        <v>205597.26549163138</v>
      </c>
      <c r="K83" s="13">
        <f>VLOOKUP($B83,'Elec wholesale lookups'!$A$3:$L$15,'Elec wholesale index'!K$2,FALSE)</f>
        <v>181634.52552031272</v>
      </c>
      <c r="L83" s="38">
        <f>VLOOKUP($B83,'Elec wholesale lookups'!$A$3:$O$15,'Elec wholesale index'!L$2,FALSE)</f>
        <v>1</v>
      </c>
      <c r="M83" s="38">
        <f>VLOOKUP($B83,'Elec wholesale lookups'!$A$3:$O$15,'Elec wholesale index'!M$2,FALSE)</f>
        <v>1</v>
      </c>
      <c r="N83" s="38">
        <f>VLOOKUP($B83,'Elec wholesale lookups'!$A$3:$O$15,'Elec wholesale index'!N$2,FALSE)</f>
        <v>0</v>
      </c>
      <c r="O83" s="13">
        <f t="shared" si="19"/>
        <v>181634.52552031272</v>
      </c>
      <c r="P83" s="13">
        <f t="shared" si="20"/>
        <v>205597.26549163138</v>
      </c>
      <c r="Q83" s="13">
        <f t="shared" si="21"/>
        <v>0</v>
      </c>
      <c r="R83" s="13">
        <f t="shared" si="22"/>
        <v>387231.79101194406</v>
      </c>
      <c r="S83" s="23">
        <f t="shared" si="23"/>
        <v>0</v>
      </c>
      <c r="T83" s="23">
        <f t="shared" si="24"/>
        <v>0</v>
      </c>
      <c r="U83" s="23">
        <f t="shared" si="25"/>
        <v>0</v>
      </c>
      <c r="V83" s="23">
        <f t="shared" si="26"/>
        <v>0</v>
      </c>
      <c r="W83" s="44" t="str">
        <f t="shared" si="27"/>
        <v>n/a</v>
      </c>
      <c r="X83" s="23">
        <f t="shared" si="28"/>
        <v>0</v>
      </c>
      <c r="Y83" s="23">
        <f t="shared" si="29"/>
        <v>0</v>
      </c>
      <c r="Z83" s="23">
        <f t="shared" si="30"/>
        <v>0</v>
      </c>
      <c r="AA83" s="43">
        <f t="shared" si="31"/>
        <v>0</v>
      </c>
      <c r="AB83" s="44" t="str">
        <f t="shared" si="32"/>
        <v>n/a</v>
      </c>
      <c r="AC83" s="45" t="str">
        <f>IFERROR(W83*Inputs!$E$27+'Elec wholesale index'!AB83*Inputs!$F$27,"n/a")</f>
        <v>n/a</v>
      </c>
      <c r="AD83" s="2" t="str">
        <f t="shared" si="33"/>
        <v>2015-16 Summer</v>
      </c>
      <c r="AE83" s="2" t="str">
        <f t="shared" si="34"/>
        <v>2014-15 Winter</v>
      </c>
      <c r="AF83" s="41">
        <v>1</v>
      </c>
      <c r="AG83" s="8"/>
    </row>
    <row r="84" spans="1:33" x14ac:dyDescent="0.3">
      <c r="A84" s="47">
        <v>41962</v>
      </c>
      <c r="B84" s="14" t="str">
        <f t="shared" si="18"/>
        <v>Nov</v>
      </c>
      <c r="C84" s="3"/>
      <c r="D84" s="3"/>
      <c r="E84" s="3"/>
      <c r="F84" s="42"/>
      <c r="G84" s="42"/>
      <c r="H84" s="42"/>
      <c r="I84" s="13">
        <f>VLOOKUP($B84,'Elec wholesale lookups'!$A$3:$L$15,'Elec wholesale index'!I$2,FALSE)</f>
        <v>181634.52552031272</v>
      </c>
      <c r="J84" s="13">
        <f>VLOOKUP($B84,'Elec wholesale lookups'!$A$3:$L$15,'Elec wholesale index'!J$2,FALSE)</f>
        <v>205597.26549163138</v>
      </c>
      <c r="K84" s="13">
        <f>VLOOKUP($B84,'Elec wholesale lookups'!$A$3:$L$15,'Elec wholesale index'!K$2,FALSE)</f>
        <v>181634.52552031272</v>
      </c>
      <c r="L84" s="38">
        <f>VLOOKUP($B84,'Elec wholesale lookups'!$A$3:$O$15,'Elec wholesale index'!L$2,FALSE)</f>
        <v>1</v>
      </c>
      <c r="M84" s="38">
        <f>VLOOKUP($B84,'Elec wholesale lookups'!$A$3:$O$15,'Elec wholesale index'!M$2,FALSE)</f>
        <v>1</v>
      </c>
      <c r="N84" s="38">
        <f>VLOOKUP($B84,'Elec wholesale lookups'!$A$3:$O$15,'Elec wholesale index'!N$2,FALSE)</f>
        <v>0</v>
      </c>
      <c r="O84" s="13">
        <f t="shared" si="19"/>
        <v>181634.52552031272</v>
      </c>
      <c r="P84" s="13">
        <f t="shared" si="20"/>
        <v>205597.26549163138</v>
      </c>
      <c r="Q84" s="13">
        <f t="shared" si="21"/>
        <v>0</v>
      </c>
      <c r="R84" s="13">
        <f t="shared" si="22"/>
        <v>387231.79101194406</v>
      </c>
      <c r="S84" s="23">
        <f t="shared" si="23"/>
        <v>0</v>
      </c>
      <c r="T84" s="23">
        <f t="shared" si="24"/>
        <v>0</v>
      </c>
      <c r="U84" s="23">
        <f t="shared" si="25"/>
        <v>0</v>
      </c>
      <c r="V84" s="23">
        <f t="shared" si="26"/>
        <v>0</v>
      </c>
      <c r="W84" s="44" t="str">
        <f t="shared" si="27"/>
        <v>n/a</v>
      </c>
      <c r="X84" s="23">
        <f t="shared" si="28"/>
        <v>0</v>
      </c>
      <c r="Y84" s="23">
        <f t="shared" si="29"/>
        <v>0</v>
      </c>
      <c r="Z84" s="23">
        <f t="shared" si="30"/>
        <v>0</v>
      </c>
      <c r="AA84" s="43">
        <f t="shared" si="31"/>
        <v>0</v>
      </c>
      <c r="AB84" s="44" t="str">
        <f t="shared" si="32"/>
        <v>n/a</v>
      </c>
      <c r="AC84" s="45" t="str">
        <f>IFERROR(W84*Inputs!$E$27+'Elec wholesale index'!AB84*Inputs!$F$27,"n/a")</f>
        <v>n/a</v>
      </c>
      <c r="AD84" s="2" t="str">
        <f t="shared" si="33"/>
        <v>2015-16 Summer</v>
      </c>
      <c r="AE84" s="2" t="str">
        <f t="shared" si="34"/>
        <v>2014-15 Winter</v>
      </c>
      <c r="AF84" s="41">
        <v>1</v>
      </c>
      <c r="AG84" s="8"/>
    </row>
    <row r="85" spans="1:33" x14ac:dyDescent="0.3">
      <c r="A85" s="47">
        <v>41963</v>
      </c>
      <c r="B85" s="14" t="str">
        <f t="shared" si="18"/>
        <v>Nov</v>
      </c>
      <c r="C85" s="3"/>
      <c r="D85" s="3"/>
      <c r="E85" s="3"/>
      <c r="F85" s="42"/>
      <c r="G85" s="42"/>
      <c r="H85" s="42"/>
      <c r="I85" s="13">
        <f>VLOOKUP($B85,'Elec wholesale lookups'!$A$3:$L$15,'Elec wholesale index'!I$2,FALSE)</f>
        <v>181634.52552031272</v>
      </c>
      <c r="J85" s="13">
        <f>VLOOKUP($B85,'Elec wholesale lookups'!$A$3:$L$15,'Elec wholesale index'!J$2,FALSE)</f>
        <v>205597.26549163138</v>
      </c>
      <c r="K85" s="13">
        <f>VLOOKUP($B85,'Elec wholesale lookups'!$A$3:$L$15,'Elec wholesale index'!K$2,FALSE)</f>
        <v>181634.52552031272</v>
      </c>
      <c r="L85" s="38">
        <f>VLOOKUP($B85,'Elec wholesale lookups'!$A$3:$O$15,'Elec wholesale index'!L$2,FALSE)</f>
        <v>1</v>
      </c>
      <c r="M85" s="38">
        <f>VLOOKUP($B85,'Elec wholesale lookups'!$A$3:$O$15,'Elec wholesale index'!M$2,FALSE)</f>
        <v>1</v>
      </c>
      <c r="N85" s="38">
        <f>VLOOKUP($B85,'Elec wholesale lookups'!$A$3:$O$15,'Elec wholesale index'!N$2,FALSE)</f>
        <v>0</v>
      </c>
      <c r="O85" s="13">
        <f t="shared" si="19"/>
        <v>181634.52552031272</v>
      </c>
      <c r="P85" s="13">
        <f t="shared" si="20"/>
        <v>205597.26549163138</v>
      </c>
      <c r="Q85" s="13">
        <f t="shared" si="21"/>
        <v>0</v>
      </c>
      <c r="R85" s="13">
        <f t="shared" si="22"/>
        <v>387231.79101194406</v>
      </c>
      <c r="S85" s="23">
        <f t="shared" si="23"/>
        <v>0</v>
      </c>
      <c r="T85" s="23">
        <f t="shared" si="24"/>
        <v>0</v>
      </c>
      <c r="U85" s="23">
        <f t="shared" si="25"/>
        <v>0</v>
      </c>
      <c r="V85" s="23">
        <f t="shared" si="26"/>
        <v>0</v>
      </c>
      <c r="W85" s="44" t="str">
        <f t="shared" si="27"/>
        <v>n/a</v>
      </c>
      <c r="X85" s="23">
        <f t="shared" si="28"/>
        <v>0</v>
      </c>
      <c r="Y85" s="23">
        <f t="shared" si="29"/>
        <v>0</v>
      </c>
      <c r="Z85" s="23">
        <f t="shared" si="30"/>
        <v>0</v>
      </c>
      <c r="AA85" s="43">
        <f t="shared" si="31"/>
        <v>0</v>
      </c>
      <c r="AB85" s="44" t="str">
        <f t="shared" si="32"/>
        <v>n/a</v>
      </c>
      <c r="AC85" s="45" t="str">
        <f>IFERROR(W85*Inputs!$E$27+'Elec wholesale index'!AB85*Inputs!$F$27,"n/a")</f>
        <v>n/a</v>
      </c>
      <c r="AD85" s="2" t="str">
        <f t="shared" si="33"/>
        <v>2015-16 Summer</v>
      </c>
      <c r="AE85" s="2" t="str">
        <f t="shared" si="34"/>
        <v>2014-15 Winter</v>
      </c>
      <c r="AF85" s="41">
        <v>1</v>
      </c>
      <c r="AG85" s="8"/>
    </row>
    <row r="86" spans="1:33" x14ac:dyDescent="0.3">
      <c r="A86" s="47">
        <v>41964</v>
      </c>
      <c r="B86" s="14" t="str">
        <f t="shared" si="18"/>
        <v>Nov</v>
      </c>
      <c r="C86" s="3"/>
      <c r="D86" s="3"/>
      <c r="E86" s="3"/>
      <c r="F86" s="42"/>
      <c r="G86" s="42"/>
      <c r="H86" s="42"/>
      <c r="I86" s="13">
        <f>VLOOKUP($B86,'Elec wholesale lookups'!$A$3:$L$15,'Elec wholesale index'!I$2,FALSE)</f>
        <v>181634.52552031272</v>
      </c>
      <c r="J86" s="13">
        <f>VLOOKUP($B86,'Elec wholesale lookups'!$A$3:$L$15,'Elec wholesale index'!J$2,FALSE)</f>
        <v>205597.26549163138</v>
      </c>
      <c r="K86" s="13">
        <f>VLOOKUP($B86,'Elec wholesale lookups'!$A$3:$L$15,'Elec wholesale index'!K$2,FALSE)</f>
        <v>181634.52552031272</v>
      </c>
      <c r="L86" s="38">
        <f>VLOOKUP($B86,'Elec wholesale lookups'!$A$3:$O$15,'Elec wholesale index'!L$2,FALSE)</f>
        <v>1</v>
      </c>
      <c r="M86" s="38">
        <f>VLOOKUP($B86,'Elec wholesale lookups'!$A$3:$O$15,'Elec wholesale index'!M$2,FALSE)</f>
        <v>1</v>
      </c>
      <c r="N86" s="38">
        <f>VLOOKUP($B86,'Elec wholesale lookups'!$A$3:$O$15,'Elec wholesale index'!N$2,FALSE)</f>
        <v>0</v>
      </c>
      <c r="O86" s="13">
        <f t="shared" si="19"/>
        <v>181634.52552031272</v>
      </c>
      <c r="P86" s="13">
        <f t="shared" si="20"/>
        <v>205597.26549163138</v>
      </c>
      <c r="Q86" s="13">
        <f t="shared" si="21"/>
        <v>0</v>
      </c>
      <c r="R86" s="13">
        <f t="shared" si="22"/>
        <v>387231.79101194406</v>
      </c>
      <c r="S86" s="23">
        <f t="shared" si="23"/>
        <v>0</v>
      </c>
      <c r="T86" s="23">
        <f t="shared" si="24"/>
        <v>0</v>
      </c>
      <c r="U86" s="23">
        <f t="shared" si="25"/>
        <v>0</v>
      </c>
      <c r="V86" s="23">
        <f t="shared" si="26"/>
        <v>0</v>
      </c>
      <c r="W86" s="44" t="str">
        <f t="shared" si="27"/>
        <v>n/a</v>
      </c>
      <c r="X86" s="23">
        <f t="shared" si="28"/>
        <v>0</v>
      </c>
      <c r="Y86" s="23">
        <f t="shared" si="29"/>
        <v>0</v>
      </c>
      <c r="Z86" s="23">
        <f t="shared" si="30"/>
        <v>0</v>
      </c>
      <c r="AA86" s="43">
        <f t="shared" si="31"/>
        <v>0</v>
      </c>
      <c r="AB86" s="44" t="str">
        <f t="shared" si="32"/>
        <v>n/a</v>
      </c>
      <c r="AC86" s="45" t="str">
        <f>IFERROR(W86*Inputs!$E$27+'Elec wholesale index'!AB86*Inputs!$F$27,"n/a")</f>
        <v>n/a</v>
      </c>
      <c r="AD86" s="2" t="str">
        <f t="shared" si="33"/>
        <v>2015-16 Summer</v>
      </c>
      <c r="AE86" s="2" t="str">
        <f t="shared" si="34"/>
        <v>2014-15 Winter</v>
      </c>
      <c r="AF86" s="41">
        <v>1</v>
      </c>
      <c r="AG86" s="8"/>
    </row>
    <row r="87" spans="1:33" x14ac:dyDescent="0.3">
      <c r="A87" s="47">
        <v>41967</v>
      </c>
      <c r="B87" s="14" t="str">
        <f t="shared" si="18"/>
        <v>Nov</v>
      </c>
      <c r="C87" s="3"/>
      <c r="D87" s="3"/>
      <c r="E87" s="3"/>
      <c r="F87" s="42"/>
      <c r="G87" s="42"/>
      <c r="H87" s="42"/>
      <c r="I87" s="13">
        <f>VLOOKUP($B87,'Elec wholesale lookups'!$A$3:$L$15,'Elec wholesale index'!I$2,FALSE)</f>
        <v>181634.52552031272</v>
      </c>
      <c r="J87" s="13">
        <f>VLOOKUP($B87,'Elec wholesale lookups'!$A$3:$L$15,'Elec wholesale index'!J$2,FALSE)</f>
        <v>205597.26549163138</v>
      </c>
      <c r="K87" s="13">
        <f>VLOOKUP($B87,'Elec wholesale lookups'!$A$3:$L$15,'Elec wholesale index'!K$2,FALSE)</f>
        <v>181634.52552031272</v>
      </c>
      <c r="L87" s="38">
        <f>VLOOKUP($B87,'Elec wholesale lookups'!$A$3:$O$15,'Elec wholesale index'!L$2,FALSE)</f>
        <v>1</v>
      </c>
      <c r="M87" s="38">
        <f>VLOOKUP($B87,'Elec wholesale lookups'!$A$3:$O$15,'Elec wholesale index'!M$2,FALSE)</f>
        <v>1</v>
      </c>
      <c r="N87" s="38">
        <f>VLOOKUP($B87,'Elec wholesale lookups'!$A$3:$O$15,'Elec wholesale index'!N$2,FALSE)</f>
        <v>0</v>
      </c>
      <c r="O87" s="13">
        <f t="shared" si="19"/>
        <v>181634.52552031272</v>
      </c>
      <c r="P87" s="13">
        <f t="shared" si="20"/>
        <v>205597.26549163138</v>
      </c>
      <c r="Q87" s="13">
        <f t="shared" si="21"/>
        <v>0</v>
      </c>
      <c r="R87" s="13">
        <f t="shared" si="22"/>
        <v>387231.79101194406</v>
      </c>
      <c r="S87" s="23">
        <f t="shared" si="23"/>
        <v>0</v>
      </c>
      <c r="T87" s="23">
        <f t="shared" si="24"/>
        <v>0</v>
      </c>
      <c r="U87" s="23">
        <f t="shared" si="25"/>
        <v>0</v>
      </c>
      <c r="V87" s="23">
        <f t="shared" si="26"/>
        <v>0</v>
      </c>
      <c r="W87" s="44" t="str">
        <f t="shared" si="27"/>
        <v>n/a</v>
      </c>
      <c r="X87" s="23">
        <f t="shared" si="28"/>
        <v>0</v>
      </c>
      <c r="Y87" s="23">
        <f t="shared" si="29"/>
        <v>0</v>
      </c>
      <c r="Z87" s="23">
        <f t="shared" si="30"/>
        <v>0</v>
      </c>
      <c r="AA87" s="43">
        <f t="shared" si="31"/>
        <v>0</v>
      </c>
      <c r="AB87" s="44" t="str">
        <f t="shared" si="32"/>
        <v>n/a</v>
      </c>
      <c r="AC87" s="45" t="str">
        <f>IFERROR(W87*Inputs!$E$27+'Elec wholesale index'!AB87*Inputs!$F$27,"n/a")</f>
        <v>n/a</v>
      </c>
      <c r="AD87" s="2" t="str">
        <f t="shared" si="33"/>
        <v>2015-16 Summer</v>
      </c>
      <c r="AE87" s="2" t="str">
        <f t="shared" si="34"/>
        <v>2014-15 Winter</v>
      </c>
      <c r="AF87" s="41">
        <v>1</v>
      </c>
      <c r="AG87" s="8"/>
    </row>
    <row r="88" spans="1:33" x14ac:dyDescent="0.3">
      <c r="A88" s="47">
        <v>41968</v>
      </c>
      <c r="B88" s="14" t="str">
        <f t="shared" si="18"/>
        <v>Nov</v>
      </c>
      <c r="C88" s="3"/>
      <c r="D88" s="3"/>
      <c r="E88" s="3"/>
      <c r="F88" s="42"/>
      <c r="G88" s="42"/>
      <c r="H88" s="42"/>
      <c r="I88" s="13">
        <f>VLOOKUP($B88,'Elec wholesale lookups'!$A$3:$L$15,'Elec wholesale index'!I$2,FALSE)</f>
        <v>181634.52552031272</v>
      </c>
      <c r="J88" s="13">
        <f>VLOOKUP($B88,'Elec wholesale lookups'!$A$3:$L$15,'Elec wholesale index'!J$2,FALSE)</f>
        <v>205597.26549163138</v>
      </c>
      <c r="K88" s="13">
        <f>VLOOKUP($B88,'Elec wholesale lookups'!$A$3:$L$15,'Elec wholesale index'!K$2,FALSE)</f>
        <v>181634.52552031272</v>
      </c>
      <c r="L88" s="38">
        <f>VLOOKUP($B88,'Elec wholesale lookups'!$A$3:$O$15,'Elec wholesale index'!L$2,FALSE)</f>
        <v>1</v>
      </c>
      <c r="M88" s="38">
        <f>VLOOKUP($B88,'Elec wholesale lookups'!$A$3:$O$15,'Elec wholesale index'!M$2,FALSE)</f>
        <v>1</v>
      </c>
      <c r="N88" s="38">
        <f>VLOOKUP($B88,'Elec wholesale lookups'!$A$3:$O$15,'Elec wholesale index'!N$2,FALSE)</f>
        <v>0</v>
      </c>
      <c r="O88" s="13">
        <f t="shared" si="19"/>
        <v>181634.52552031272</v>
      </c>
      <c r="P88" s="13">
        <f t="shared" si="20"/>
        <v>205597.26549163138</v>
      </c>
      <c r="Q88" s="13">
        <f t="shared" si="21"/>
        <v>0</v>
      </c>
      <c r="R88" s="13">
        <f t="shared" si="22"/>
        <v>387231.79101194406</v>
      </c>
      <c r="S88" s="23">
        <f t="shared" si="23"/>
        <v>0</v>
      </c>
      <c r="T88" s="23">
        <f t="shared" si="24"/>
        <v>0</v>
      </c>
      <c r="U88" s="23">
        <f t="shared" si="25"/>
        <v>0</v>
      </c>
      <c r="V88" s="23">
        <f t="shared" si="26"/>
        <v>0</v>
      </c>
      <c r="W88" s="44" t="str">
        <f t="shared" si="27"/>
        <v>n/a</v>
      </c>
      <c r="X88" s="23">
        <f t="shared" si="28"/>
        <v>0</v>
      </c>
      <c r="Y88" s="23">
        <f t="shared" si="29"/>
        <v>0</v>
      </c>
      <c r="Z88" s="23">
        <f t="shared" si="30"/>
        <v>0</v>
      </c>
      <c r="AA88" s="43">
        <f t="shared" si="31"/>
        <v>0</v>
      </c>
      <c r="AB88" s="44" t="str">
        <f t="shared" si="32"/>
        <v>n/a</v>
      </c>
      <c r="AC88" s="45" t="str">
        <f>IFERROR(W88*Inputs!$E$27+'Elec wholesale index'!AB88*Inputs!$F$27,"n/a")</f>
        <v>n/a</v>
      </c>
      <c r="AD88" s="2" t="str">
        <f t="shared" si="33"/>
        <v>2015-16 Summer</v>
      </c>
      <c r="AE88" s="2" t="str">
        <f t="shared" si="34"/>
        <v>2014-15 Winter</v>
      </c>
      <c r="AF88" s="41">
        <v>1</v>
      </c>
      <c r="AG88" s="8"/>
    </row>
    <row r="89" spans="1:33" x14ac:dyDescent="0.3">
      <c r="A89" s="47">
        <v>41969</v>
      </c>
      <c r="B89" s="14" t="str">
        <f t="shared" si="18"/>
        <v>Nov</v>
      </c>
      <c r="C89" s="3"/>
      <c r="D89" s="3"/>
      <c r="E89" s="3"/>
      <c r="F89" s="42"/>
      <c r="G89" s="42"/>
      <c r="H89" s="42"/>
      <c r="I89" s="13">
        <f>VLOOKUP($B89,'Elec wholesale lookups'!$A$3:$L$15,'Elec wholesale index'!I$2,FALSE)</f>
        <v>181634.52552031272</v>
      </c>
      <c r="J89" s="13">
        <f>VLOOKUP($B89,'Elec wholesale lookups'!$A$3:$L$15,'Elec wholesale index'!J$2,FALSE)</f>
        <v>205597.26549163138</v>
      </c>
      <c r="K89" s="13">
        <f>VLOOKUP($B89,'Elec wholesale lookups'!$A$3:$L$15,'Elec wholesale index'!K$2,FALSE)</f>
        <v>181634.52552031272</v>
      </c>
      <c r="L89" s="38">
        <f>VLOOKUP($B89,'Elec wholesale lookups'!$A$3:$O$15,'Elec wholesale index'!L$2,FALSE)</f>
        <v>1</v>
      </c>
      <c r="M89" s="38">
        <f>VLOOKUP($B89,'Elec wholesale lookups'!$A$3:$O$15,'Elec wholesale index'!M$2,FALSE)</f>
        <v>1</v>
      </c>
      <c r="N89" s="38">
        <f>VLOOKUP($B89,'Elec wholesale lookups'!$A$3:$O$15,'Elec wholesale index'!N$2,FALSE)</f>
        <v>0</v>
      </c>
      <c r="O89" s="13">
        <f t="shared" si="19"/>
        <v>181634.52552031272</v>
      </c>
      <c r="P89" s="13">
        <f t="shared" si="20"/>
        <v>205597.26549163138</v>
      </c>
      <c r="Q89" s="13">
        <f t="shared" si="21"/>
        <v>0</v>
      </c>
      <c r="R89" s="13">
        <f t="shared" si="22"/>
        <v>387231.79101194406</v>
      </c>
      <c r="S89" s="23">
        <f t="shared" si="23"/>
        <v>0</v>
      </c>
      <c r="T89" s="23">
        <f t="shared" si="24"/>
        <v>0</v>
      </c>
      <c r="U89" s="23">
        <f t="shared" si="25"/>
        <v>0</v>
      </c>
      <c r="V89" s="23">
        <f t="shared" si="26"/>
        <v>0</v>
      </c>
      <c r="W89" s="44" t="str">
        <f t="shared" si="27"/>
        <v>n/a</v>
      </c>
      <c r="X89" s="23">
        <f t="shared" si="28"/>
        <v>0</v>
      </c>
      <c r="Y89" s="23">
        <f t="shared" si="29"/>
        <v>0</v>
      </c>
      <c r="Z89" s="23">
        <f t="shared" si="30"/>
        <v>0</v>
      </c>
      <c r="AA89" s="43">
        <f t="shared" si="31"/>
        <v>0</v>
      </c>
      <c r="AB89" s="44" t="str">
        <f t="shared" si="32"/>
        <v>n/a</v>
      </c>
      <c r="AC89" s="45" t="str">
        <f>IFERROR(W89*Inputs!$E$27+'Elec wholesale index'!AB89*Inputs!$F$27,"n/a")</f>
        <v>n/a</v>
      </c>
      <c r="AD89" s="2" t="str">
        <f t="shared" si="33"/>
        <v>2015-16 Summer</v>
      </c>
      <c r="AE89" s="2" t="str">
        <f t="shared" si="34"/>
        <v>2014-15 Winter</v>
      </c>
      <c r="AF89" s="41">
        <v>1</v>
      </c>
      <c r="AG89" s="8"/>
    </row>
    <row r="90" spans="1:33" x14ac:dyDescent="0.3">
      <c r="A90" s="47">
        <v>41970</v>
      </c>
      <c r="B90" s="14" t="str">
        <f t="shared" si="18"/>
        <v>Nov</v>
      </c>
      <c r="C90" s="3"/>
      <c r="D90" s="3"/>
      <c r="E90" s="3"/>
      <c r="F90" s="42"/>
      <c r="G90" s="42"/>
      <c r="H90" s="42"/>
      <c r="I90" s="13">
        <f>VLOOKUP($B90,'Elec wholesale lookups'!$A$3:$L$15,'Elec wholesale index'!I$2,FALSE)</f>
        <v>181634.52552031272</v>
      </c>
      <c r="J90" s="13">
        <f>VLOOKUP($B90,'Elec wholesale lookups'!$A$3:$L$15,'Elec wholesale index'!J$2,FALSE)</f>
        <v>205597.26549163138</v>
      </c>
      <c r="K90" s="13">
        <f>VLOOKUP($B90,'Elec wholesale lookups'!$A$3:$L$15,'Elec wholesale index'!K$2,FALSE)</f>
        <v>181634.52552031272</v>
      </c>
      <c r="L90" s="38">
        <f>VLOOKUP($B90,'Elec wholesale lookups'!$A$3:$O$15,'Elec wholesale index'!L$2,FALSE)</f>
        <v>1</v>
      </c>
      <c r="M90" s="38">
        <f>VLOOKUP($B90,'Elec wholesale lookups'!$A$3:$O$15,'Elec wholesale index'!M$2,FALSE)</f>
        <v>1</v>
      </c>
      <c r="N90" s="38">
        <f>VLOOKUP($B90,'Elec wholesale lookups'!$A$3:$O$15,'Elec wholesale index'!N$2,FALSE)</f>
        <v>0</v>
      </c>
      <c r="O90" s="13">
        <f t="shared" si="19"/>
        <v>181634.52552031272</v>
      </c>
      <c r="P90" s="13">
        <f t="shared" si="20"/>
        <v>205597.26549163138</v>
      </c>
      <c r="Q90" s="13">
        <f t="shared" si="21"/>
        <v>0</v>
      </c>
      <c r="R90" s="13">
        <f t="shared" si="22"/>
        <v>387231.79101194406</v>
      </c>
      <c r="S90" s="23">
        <f t="shared" si="23"/>
        <v>0</v>
      </c>
      <c r="T90" s="23">
        <f t="shared" si="24"/>
        <v>0</v>
      </c>
      <c r="U90" s="23">
        <f t="shared" si="25"/>
        <v>0</v>
      </c>
      <c r="V90" s="23">
        <f t="shared" si="26"/>
        <v>0</v>
      </c>
      <c r="W90" s="44" t="str">
        <f t="shared" si="27"/>
        <v>n/a</v>
      </c>
      <c r="X90" s="23">
        <f t="shared" si="28"/>
        <v>0</v>
      </c>
      <c r="Y90" s="23">
        <f t="shared" si="29"/>
        <v>0</v>
      </c>
      <c r="Z90" s="23">
        <f t="shared" si="30"/>
        <v>0</v>
      </c>
      <c r="AA90" s="43">
        <f t="shared" si="31"/>
        <v>0</v>
      </c>
      <c r="AB90" s="44" t="str">
        <f t="shared" si="32"/>
        <v>n/a</v>
      </c>
      <c r="AC90" s="45" t="str">
        <f>IFERROR(W90*Inputs!$E$27+'Elec wholesale index'!AB90*Inputs!$F$27,"n/a")</f>
        <v>n/a</v>
      </c>
      <c r="AD90" s="2" t="str">
        <f t="shared" si="33"/>
        <v>2015-16 Summer</v>
      </c>
      <c r="AE90" s="2" t="str">
        <f t="shared" si="34"/>
        <v>2014-15 Winter</v>
      </c>
      <c r="AF90" s="41">
        <v>1</v>
      </c>
      <c r="AG90" s="8"/>
    </row>
    <row r="91" spans="1:33" x14ac:dyDescent="0.3">
      <c r="A91" s="47">
        <v>41971</v>
      </c>
      <c r="B91" s="14" t="str">
        <f t="shared" si="18"/>
        <v>Nov</v>
      </c>
      <c r="C91" s="3"/>
      <c r="D91" s="3"/>
      <c r="E91" s="3"/>
      <c r="F91" s="42"/>
      <c r="G91" s="42"/>
      <c r="H91" s="42"/>
      <c r="I91" s="13">
        <f>VLOOKUP($B91,'Elec wholesale lookups'!$A$3:$L$15,'Elec wholesale index'!I$2,FALSE)</f>
        <v>181634.52552031272</v>
      </c>
      <c r="J91" s="13">
        <f>VLOOKUP($B91,'Elec wholesale lookups'!$A$3:$L$15,'Elec wholesale index'!J$2,FALSE)</f>
        <v>205597.26549163138</v>
      </c>
      <c r="K91" s="13">
        <f>VLOOKUP($B91,'Elec wholesale lookups'!$A$3:$L$15,'Elec wholesale index'!K$2,FALSE)</f>
        <v>181634.52552031272</v>
      </c>
      <c r="L91" s="38">
        <f>VLOOKUP($B91,'Elec wholesale lookups'!$A$3:$O$15,'Elec wholesale index'!L$2,FALSE)</f>
        <v>1</v>
      </c>
      <c r="M91" s="38">
        <f>VLOOKUP($B91,'Elec wholesale lookups'!$A$3:$O$15,'Elec wholesale index'!M$2,FALSE)</f>
        <v>1</v>
      </c>
      <c r="N91" s="38">
        <f>VLOOKUP($B91,'Elec wholesale lookups'!$A$3:$O$15,'Elec wholesale index'!N$2,FALSE)</f>
        <v>0</v>
      </c>
      <c r="O91" s="13">
        <f t="shared" si="19"/>
        <v>181634.52552031272</v>
      </c>
      <c r="P91" s="13">
        <f t="shared" si="20"/>
        <v>205597.26549163138</v>
      </c>
      <c r="Q91" s="13">
        <f t="shared" si="21"/>
        <v>0</v>
      </c>
      <c r="R91" s="13">
        <f t="shared" si="22"/>
        <v>387231.79101194406</v>
      </c>
      <c r="S91" s="23">
        <f t="shared" si="23"/>
        <v>0</v>
      </c>
      <c r="T91" s="23">
        <f t="shared" si="24"/>
        <v>0</v>
      </c>
      <c r="U91" s="23">
        <f t="shared" si="25"/>
        <v>0</v>
      </c>
      <c r="V91" s="23">
        <f t="shared" si="26"/>
        <v>0</v>
      </c>
      <c r="W91" s="44" t="str">
        <f t="shared" si="27"/>
        <v>n/a</v>
      </c>
      <c r="X91" s="23">
        <f t="shared" si="28"/>
        <v>0</v>
      </c>
      <c r="Y91" s="23">
        <f t="shared" si="29"/>
        <v>0</v>
      </c>
      <c r="Z91" s="23">
        <f t="shared" si="30"/>
        <v>0</v>
      </c>
      <c r="AA91" s="43">
        <f t="shared" si="31"/>
        <v>0</v>
      </c>
      <c r="AB91" s="44" t="str">
        <f t="shared" si="32"/>
        <v>n/a</v>
      </c>
      <c r="AC91" s="45" t="str">
        <f>IFERROR(W91*Inputs!$E$27+'Elec wholesale index'!AB91*Inputs!$F$27,"n/a")</f>
        <v>n/a</v>
      </c>
      <c r="AD91" s="2" t="str">
        <f t="shared" si="33"/>
        <v>2015-16 Summer</v>
      </c>
      <c r="AE91" s="2" t="str">
        <f t="shared" si="34"/>
        <v>2014-15 Winter</v>
      </c>
      <c r="AF91" s="41">
        <v>1</v>
      </c>
      <c r="AG91" s="8"/>
    </row>
    <row r="92" spans="1:33" x14ac:dyDescent="0.3">
      <c r="A92" s="47">
        <v>41974</v>
      </c>
      <c r="B92" s="14" t="str">
        <f t="shared" si="18"/>
        <v>Dec</v>
      </c>
      <c r="C92" s="3"/>
      <c r="D92" s="3"/>
      <c r="E92" s="3"/>
      <c r="F92" s="42"/>
      <c r="G92" s="42"/>
      <c r="H92" s="42"/>
      <c r="I92" s="13">
        <f>VLOOKUP($B92,'Elec wholesale lookups'!$A$3:$L$15,'Elec wholesale index'!I$2,FALSE)</f>
        <v>181634.52552031272</v>
      </c>
      <c r="J92" s="13">
        <f>VLOOKUP($B92,'Elec wholesale lookups'!$A$3:$L$15,'Elec wholesale index'!J$2,FALSE)</f>
        <v>205597.26549163138</v>
      </c>
      <c r="K92" s="13">
        <f>VLOOKUP($B92,'Elec wholesale lookups'!$A$3:$L$15,'Elec wholesale index'!K$2,FALSE)</f>
        <v>181634.52552031272</v>
      </c>
      <c r="L92" s="38">
        <f>VLOOKUP($B92,'Elec wholesale lookups'!$A$3:$O$15,'Elec wholesale index'!L$2,FALSE)</f>
        <v>1</v>
      </c>
      <c r="M92" s="38">
        <f>VLOOKUP($B92,'Elec wholesale lookups'!$A$3:$O$15,'Elec wholesale index'!M$2,FALSE)</f>
        <v>1</v>
      </c>
      <c r="N92" s="38">
        <f>VLOOKUP($B92,'Elec wholesale lookups'!$A$3:$O$15,'Elec wholesale index'!N$2,FALSE)</f>
        <v>0</v>
      </c>
      <c r="O92" s="13">
        <f t="shared" si="19"/>
        <v>181634.52552031272</v>
      </c>
      <c r="P92" s="13">
        <f t="shared" si="20"/>
        <v>205597.26549163138</v>
      </c>
      <c r="Q92" s="13">
        <f t="shared" si="21"/>
        <v>0</v>
      </c>
      <c r="R92" s="13">
        <f t="shared" si="22"/>
        <v>387231.79101194406</v>
      </c>
      <c r="S92" s="23">
        <f t="shared" si="23"/>
        <v>0</v>
      </c>
      <c r="T92" s="23">
        <f t="shared" si="24"/>
        <v>0</v>
      </c>
      <c r="U92" s="23">
        <f t="shared" si="25"/>
        <v>0</v>
      </c>
      <c r="V92" s="23">
        <f t="shared" si="26"/>
        <v>0</v>
      </c>
      <c r="W92" s="44" t="str">
        <f t="shared" si="27"/>
        <v>n/a</v>
      </c>
      <c r="X92" s="23">
        <f t="shared" si="28"/>
        <v>0</v>
      </c>
      <c r="Y92" s="23">
        <f t="shared" si="29"/>
        <v>0</v>
      </c>
      <c r="Z92" s="23">
        <f t="shared" si="30"/>
        <v>0</v>
      </c>
      <c r="AA92" s="43">
        <f t="shared" si="31"/>
        <v>0</v>
      </c>
      <c r="AB92" s="44" t="str">
        <f t="shared" si="32"/>
        <v>n/a</v>
      </c>
      <c r="AC92" s="45" t="str">
        <f>IFERROR(W92*Inputs!$E$27+'Elec wholesale index'!AB92*Inputs!$F$27,"n/a")</f>
        <v>n/a</v>
      </c>
      <c r="AD92" s="2" t="str">
        <f t="shared" si="33"/>
        <v>2015-16 Summer</v>
      </c>
      <c r="AE92" s="2" t="str">
        <f t="shared" si="34"/>
        <v>2014-15 Winter</v>
      </c>
      <c r="AF92" s="41">
        <v>1</v>
      </c>
      <c r="AG92" s="8"/>
    </row>
    <row r="93" spans="1:33" x14ac:dyDescent="0.3">
      <c r="A93" s="47">
        <v>41975</v>
      </c>
      <c r="B93" s="14" t="str">
        <f t="shared" si="18"/>
        <v>Dec</v>
      </c>
      <c r="C93" s="3"/>
      <c r="D93" s="3"/>
      <c r="E93" s="3"/>
      <c r="F93" s="42"/>
      <c r="G93" s="42"/>
      <c r="H93" s="42"/>
      <c r="I93" s="13">
        <f>VLOOKUP($B93,'Elec wholesale lookups'!$A$3:$L$15,'Elec wholesale index'!I$2,FALSE)</f>
        <v>181634.52552031272</v>
      </c>
      <c r="J93" s="13">
        <f>VLOOKUP($B93,'Elec wholesale lookups'!$A$3:$L$15,'Elec wholesale index'!J$2,FALSE)</f>
        <v>205597.26549163138</v>
      </c>
      <c r="K93" s="13">
        <f>VLOOKUP($B93,'Elec wholesale lookups'!$A$3:$L$15,'Elec wholesale index'!K$2,FALSE)</f>
        <v>181634.52552031272</v>
      </c>
      <c r="L93" s="38">
        <f>VLOOKUP($B93,'Elec wholesale lookups'!$A$3:$O$15,'Elec wholesale index'!L$2,FALSE)</f>
        <v>1</v>
      </c>
      <c r="M93" s="38">
        <f>VLOOKUP($B93,'Elec wholesale lookups'!$A$3:$O$15,'Elec wholesale index'!M$2,FALSE)</f>
        <v>1</v>
      </c>
      <c r="N93" s="38">
        <f>VLOOKUP($B93,'Elec wholesale lookups'!$A$3:$O$15,'Elec wholesale index'!N$2,FALSE)</f>
        <v>0</v>
      </c>
      <c r="O93" s="13">
        <f t="shared" si="19"/>
        <v>181634.52552031272</v>
      </c>
      <c r="P93" s="13">
        <f t="shared" si="20"/>
        <v>205597.26549163138</v>
      </c>
      <c r="Q93" s="13">
        <f t="shared" si="21"/>
        <v>0</v>
      </c>
      <c r="R93" s="13">
        <f t="shared" si="22"/>
        <v>387231.79101194406</v>
      </c>
      <c r="S93" s="23">
        <f t="shared" si="23"/>
        <v>0</v>
      </c>
      <c r="T93" s="23">
        <f t="shared" si="24"/>
        <v>0</v>
      </c>
      <c r="U93" s="23">
        <f t="shared" si="25"/>
        <v>0</v>
      </c>
      <c r="V93" s="23">
        <f t="shared" si="26"/>
        <v>0</v>
      </c>
      <c r="W93" s="44" t="str">
        <f t="shared" si="27"/>
        <v>n/a</v>
      </c>
      <c r="X93" s="23">
        <f t="shared" si="28"/>
        <v>0</v>
      </c>
      <c r="Y93" s="23">
        <f t="shared" si="29"/>
        <v>0</v>
      </c>
      <c r="Z93" s="23">
        <f t="shared" si="30"/>
        <v>0</v>
      </c>
      <c r="AA93" s="43">
        <f t="shared" si="31"/>
        <v>0</v>
      </c>
      <c r="AB93" s="44" t="str">
        <f t="shared" si="32"/>
        <v>n/a</v>
      </c>
      <c r="AC93" s="45" t="str">
        <f>IFERROR(W93*Inputs!$E$27+'Elec wholesale index'!AB93*Inputs!$F$27,"n/a")</f>
        <v>n/a</v>
      </c>
      <c r="AD93" s="2" t="str">
        <f t="shared" si="33"/>
        <v>2015-16 Summer</v>
      </c>
      <c r="AE93" s="2" t="str">
        <f t="shared" si="34"/>
        <v>2014-15 Winter</v>
      </c>
      <c r="AF93" s="41">
        <v>1</v>
      </c>
      <c r="AG93" s="8"/>
    </row>
    <row r="94" spans="1:33" x14ac:dyDescent="0.3">
      <c r="A94" s="47">
        <v>41976</v>
      </c>
      <c r="B94" s="14" t="str">
        <f t="shared" si="18"/>
        <v>Dec</v>
      </c>
      <c r="C94" s="3"/>
      <c r="D94" s="3"/>
      <c r="E94" s="3"/>
      <c r="F94" s="42"/>
      <c r="G94" s="42"/>
      <c r="H94" s="42"/>
      <c r="I94" s="13">
        <f>VLOOKUP($B94,'Elec wholesale lookups'!$A$3:$L$15,'Elec wholesale index'!I$2,FALSE)</f>
        <v>181634.52552031272</v>
      </c>
      <c r="J94" s="13">
        <f>VLOOKUP($B94,'Elec wholesale lookups'!$A$3:$L$15,'Elec wholesale index'!J$2,FALSE)</f>
        <v>205597.26549163138</v>
      </c>
      <c r="K94" s="13">
        <f>VLOOKUP($B94,'Elec wholesale lookups'!$A$3:$L$15,'Elec wholesale index'!K$2,FALSE)</f>
        <v>181634.52552031272</v>
      </c>
      <c r="L94" s="38">
        <f>VLOOKUP($B94,'Elec wholesale lookups'!$A$3:$O$15,'Elec wholesale index'!L$2,FALSE)</f>
        <v>1</v>
      </c>
      <c r="M94" s="38">
        <f>VLOOKUP($B94,'Elec wholesale lookups'!$A$3:$O$15,'Elec wholesale index'!M$2,FALSE)</f>
        <v>1</v>
      </c>
      <c r="N94" s="38">
        <f>VLOOKUP($B94,'Elec wholesale lookups'!$A$3:$O$15,'Elec wholesale index'!N$2,FALSE)</f>
        <v>0</v>
      </c>
      <c r="O94" s="13">
        <f t="shared" si="19"/>
        <v>181634.52552031272</v>
      </c>
      <c r="P94" s="13">
        <f t="shared" si="20"/>
        <v>205597.26549163138</v>
      </c>
      <c r="Q94" s="13">
        <f t="shared" si="21"/>
        <v>0</v>
      </c>
      <c r="R94" s="13">
        <f t="shared" si="22"/>
        <v>387231.79101194406</v>
      </c>
      <c r="S94" s="23">
        <f t="shared" si="23"/>
        <v>0</v>
      </c>
      <c r="T94" s="23">
        <f t="shared" si="24"/>
        <v>0</v>
      </c>
      <c r="U94" s="23">
        <f t="shared" si="25"/>
        <v>0</v>
      </c>
      <c r="V94" s="23">
        <f t="shared" si="26"/>
        <v>0</v>
      </c>
      <c r="W94" s="44" t="str">
        <f t="shared" si="27"/>
        <v>n/a</v>
      </c>
      <c r="X94" s="23">
        <f t="shared" si="28"/>
        <v>0</v>
      </c>
      <c r="Y94" s="23">
        <f t="shared" si="29"/>
        <v>0</v>
      </c>
      <c r="Z94" s="23">
        <f t="shared" si="30"/>
        <v>0</v>
      </c>
      <c r="AA94" s="43">
        <f t="shared" si="31"/>
        <v>0</v>
      </c>
      <c r="AB94" s="44" t="str">
        <f t="shared" si="32"/>
        <v>n/a</v>
      </c>
      <c r="AC94" s="45" t="str">
        <f>IFERROR(W94*Inputs!$E$27+'Elec wholesale index'!AB94*Inputs!$F$27,"n/a")</f>
        <v>n/a</v>
      </c>
      <c r="AD94" s="2" t="str">
        <f t="shared" si="33"/>
        <v>2015-16 Summer</v>
      </c>
      <c r="AE94" s="2" t="str">
        <f t="shared" si="34"/>
        <v>2014-15 Winter</v>
      </c>
      <c r="AF94" s="41">
        <v>1</v>
      </c>
      <c r="AG94" s="8"/>
    </row>
    <row r="95" spans="1:33" x14ac:dyDescent="0.3">
      <c r="A95" s="47">
        <v>41977</v>
      </c>
      <c r="B95" s="14" t="str">
        <f t="shared" si="18"/>
        <v>Dec</v>
      </c>
      <c r="C95" s="3"/>
      <c r="D95" s="3"/>
      <c r="E95" s="3"/>
      <c r="F95" s="42"/>
      <c r="G95" s="42"/>
      <c r="H95" s="42"/>
      <c r="I95" s="13">
        <f>VLOOKUP($B95,'Elec wholesale lookups'!$A$3:$L$15,'Elec wholesale index'!I$2,FALSE)</f>
        <v>181634.52552031272</v>
      </c>
      <c r="J95" s="13">
        <f>VLOOKUP($B95,'Elec wholesale lookups'!$A$3:$L$15,'Elec wholesale index'!J$2,FALSE)</f>
        <v>205597.26549163138</v>
      </c>
      <c r="K95" s="13">
        <f>VLOOKUP($B95,'Elec wholesale lookups'!$A$3:$L$15,'Elec wholesale index'!K$2,FALSE)</f>
        <v>181634.52552031272</v>
      </c>
      <c r="L95" s="38">
        <f>VLOOKUP($B95,'Elec wholesale lookups'!$A$3:$O$15,'Elec wholesale index'!L$2,FALSE)</f>
        <v>1</v>
      </c>
      <c r="M95" s="38">
        <f>VLOOKUP($B95,'Elec wholesale lookups'!$A$3:$O$15,'Elec wholesale index'!M$2,FALSE)</f>
        <v>1</v>
      </c>
      <c r="N95" s="38">
        <f>VLOOKUP($B95,'Elec wholesale lookups'!$A$3:$O$15,'Elec wholesale index'!N$2,FALSE)</f>
        <v>0</v>
      </c>
      <c r="O95" s="13">
        <f t="shared" si="19"/>
        <v>181634.52552031272</v>
      </c>
      <c r="P95" s="13">
        <f t="shared" si="20"/>
        <v>205597.26549163138</v>
      </c>
      <c r="Q95" s="13">
        <f t="shared" si="21"/>
        <v>0</v>
      </c>
      <c r="R95" s="13">
        <f t="shared" si="22"/>
        <v>387231.79101194406</v>
      </c>
      <c r="S95" s="23">
        <f t="shared" si="23"/>
        <v>0</v>
      </c>
      <c r="T95" s="23">
        <f t="shared" si="24"/>
        <v>0</v>
      </c>
      <c r="U95" s="23">
        <f t="shared" si="25"/>
        <v>0</v>
      </c>
      <c r="V95" s="23">
        <f t="shared" si="26"/>
        <v>0</v>
      </c>
      <c r="W95" s="44" t="str">
        <f t="shared" si="27"/>
        <v>n/a</v>
      </c>
      <c r="X95" s="23">
        <f t="shared" si="28"/>
        <v>0</v>
      </c>
      <c r="Y95" s="23">
        <f t="shared" si="29"/>
        <v>0</v>
      </c>
      <c r="Z95" s="23">
        <f t="shared" si="30"/>
        <v>0</v>
      </c>
      <c r="AA95" s="43">
        <f t="shared" si="31"/>
        <v>0</v>
      </c>
      <c r="AB95" s="44" t="str">
        <f t="shared" si="32"/>
        <v>n/a</v>
      </c>
      <c r="AC95" s="45" t="str">
        <f>IFERROR(W95*Inputs!$E$27+'Elec wholesale index'!AB95*Inputs!$F$27,"n/a")</f>
        <v>n/a</v>
      </c>
      <c r="AD95" s="2" t="str">
        <f t="shared" si="33"/>
        <v>2015-16 Summer</v>
      </c>
      <c r="AE95" s="2" t="str">
        <f t="shared" si="34"/>
        <v>2014-15 Winter</v>
      </c>
      <c r="AF95" s="41">
        <v>1</v>
      </c>
      <c r="AG95" s="8"/>
    </row>
    <row r="96" spans="1:33" x14ac:dyDescent="0.3">
      <c r="A96" s="47">
        <v>41978</v>
      </c>
      <c r="B96" s="14" t="str">
        <f t="shared" si="18"/>
        <v>Dec</v>
      </c>
      <c r="C96" s="3"/>
      <c r="D96" s="3"/>
      <c r="E96" s="3"/>
      <c r="F96" s="42"/>
      <c r="G96" s="42"/>
      <c r="H96" s="42"/>
      <c r="I96" s="13">
        <f>VLOOKUP($B96,'Elec wholesale lookups'!$A$3:$L$15,'Elec wholesale index'!I$2,FALSE)</f>
        <v>181634.52552031272</v>
      </c>
      <c r="J96" s="13">
        <f>VLOOKUP($B96,'Elec wholesale lookups'!$A$3:$L$15,'Elec wholesale index'!J$2,FALSE)</f>
        <v>205597.26549163138</v>
      </c>
      <c r="K96" s="13">
        <f>VLOOKUP($B96,'Elec wholesale lookups'!$A$3:$L$15,'Elec wholesale index'!K$2,FALSE)</f>
        <v>181634.52552031272</v>
      </c>
      <c r="L96" s="38">
        <f>VLOOKUP($B96,'Elec wholesale lookups'!$A$3:$O$15,'Elec wholesale index'!L$2,FALSE)</f>
        <v>1</v>
      </c>
      <c r="M96" s="38">
        <f>VLOOKUP($B96,'Elec wholesale lookups'!$A$3:$O$15,'Elec wholesale index'!M$2,FALSE)</f>
        <v>1</v>
      </c>
      <c r="N96" s="38">
        <f>VLOOKUP($B96,'Elec wholesale lookups'!$A$3:$O$15,'Elec wholesale index'!N$2,FALSE)</f>
        <v>0</v>
      </c>
      <c r="O96" s="13">
        <f t="shared" si="19"/>
        <v>181634.52552031272</v>
      </c>
      <c r="P96" s="13">
        <f t="shared" si="20"/>
        <v>205597.26549163138</v>
      </c>
      <c r="Q96" s="13">
        <f t="shared" si="21"/>
        <v>0</v>
      </c>
      <c r="R96" s="13">
        <f t="shared" si="22"/>
        <v>387231.79101194406</v>
      </c>
      <c r="S96" s="23">
        <f t="shared" si="23"/>
        <v>0</v>
      </c>
      <c r="T96" s="23">
        <f t="shared" si="24"/>
        <v>0</v>
      </c>
      <c r="U96" s="23">
        <f t="shared" si="25"/>
        <v>0</v>
      </c>
      <c r="V96" s="23">
        <f t="shared" si="26"/>
        <v>0</v>
      </c>
      <c r="W96" s="44" t="str">
        <f t="shared" si="27"/>
        <v>n/a</v>
      </c>
      <c r="X96" s="23">
        <f t="shared" si="28"/>
        <v>0</v>
      </c>
      <c r="Y96" s="23">
        <f t="shared" si="29"/>
        <v>0</v>
      </c>
      <c r="Z96" s="23">
        <f t="shared" si="30"/>
        <v>0</v>
      </c>
      <c r="AA96" s="43">
        <f t="shared" si="31"/>
        <v>0</v>
      </c>
      <c r="AB96" s="44" t="str">
        <f t="shared" si="32"/>
        <v>n/a</v>
      </c>
      <c r="AC96" s="45" t="str">
        <f>IFERROR(W96*Inputs!$E$27+'Elec wholesale index'!AB96*Inputs!$F$27,"n/a")</f>
        <v>n/a</v>
      </c>
      <c r="AD96" s="2" t="str">
        <f t="shared" si="33"/>
        <v>2015-16 Summer</v>
      </c>
      <c r="AE96" s="2" t="str">
        <f t="shared" si="34"/>
        <v>2014-15 Winter</v>
      </c>
      <c r="AF96" s="41">
        <v>1</v>
      </c>
      <c r="AG96" s="8"/>
    </row>
    <row r="97" spans="1:33" x14ac:dyDescent="0.3">
      <c r="A97" s="47">
        <v>41981</v>
      </c>
      <c r="B97" s="14" t="str">
        <f t="shared" si="18"/>
        <v>Dec</v>
      </c>
      <c r="C97" s="3"/>
      <c r="D97" s="3"/>
      <c r="E97" s="3"/>
      <c r="F97" s="42"/>
      <c r="G97" s="42"/>
      <c r="H97" s="42"/>
      <c r="I97" s="13">
        <f>VLOOKUP($B97,'Elec wholesale lookups'!$A$3:$L$15,'Elec wholesale index'!I$2,FALSE)</f>
        <v>181634.52552031272</v>
      </c>
      <c r="J97" s="13">
        <f>VLOOKUP($B97,'Elec wholesale lookups'!$A$3:$L$15,'Elec wholesale index'!J$2,FALSE)</f>
        <v>205597.26549163138</v>
      </c>
      <c r="K97" s="13">
        <f>VLOOKUP($B97,'Elec wholesale lookups'!$A$3:$L$15,'Elec wholesale index'!K$2,FALSE)</f>
        <v>181634.52552031272</v>
      </c>
      <c r="L97" s="38">
        <f>VLOOKUP($B97,'Elec wholesale lookups'!$A$3:$O$15,'Elec wholesale index'!L$2,FALSE)</f>
        <v>1</v>
      </c>
      <c r="M97" s="38">
        <f>VLOOKUP($B97,'Elec wholesale lookups'!$A$3:$O$15,'Elec wholesale index'!M$2,FALSE)</f>
        <v>1</v>
      </c>
      <c r="N97" s="38">
        <f>VLOOKUP($B97,'Elec wholesale lookups'!$A$3:$O$15,'Elec wholesale index'!N$2,FALSE)</f>
        <v>0</v>
      </c>
      <c r="O97" s="13">
        <f t="shared" si="19"/>
        <v>181634.52552031272</v>
      </c>
      <c r="P97" s="13">
        <f t="shared" si="20"/>
        <v>205597.26549163138</v>
      </c>
      <c r="Q97" s="13">
        <f t="shared" si="21"/>
        <v>0</v>
      </c>
      <c r="R97" s="13">
        <f t="shared" si="22"/>
        <v>387231.79101194406</v>
      </c>
      <c r="S97" s="23">
        <f t="shared" si="23"/>
        <v>0</v>
      </c>
      <c r="T97" s="23">
        <f t="shared" si="24"/>
        <v>0</v>
      </c>
      <c r="U97" s="23">
        <f t="shared" si="25"/>
        <v>0</v>
      </c>
      <c r="V97" s="23">
        <f t="shared" si="26"/>
        <v>0</v>
      </c>
      <c r="W97" s="44" t="str">
        <f t="shared" si="27"/>
        <v>n/a</v>
      </c>
      <c r="X97" s="23">
        <f t="shared" si="28"/>
        <v>0</v>
      </c>
      <c r="Y97" s="23">
        <f t="shared" si="29"/>
        <v>0</v>
      </c>
      <c r="Z97" s="23">
        <f t="shared" si="30"/>
        <v>0</v>
      </c>
      <c r="AA97" s="43">
        <f t="shared" si="31"/>
        <v>0</v>
      </c>
      <c r="AB97" s="44" t="str">
        <f t="shared" si="32"/>
        <v>n/a</v>
      </c>
      <c r="AC97" s="45" t="str">
        <f>IFERROR(W97*Inputs!$E$27+'Elec wholesale index'!AB97*Inputs!$F$27,"n/a")</f>
        <v>n/a</v>
      </c>
      <c r="AD97" s="2" t="str">
        <f t="shared" si="33"/>
        <v>2015-16 Summer</v>
      </c>
      <c r="AE97" s="2" t="str">
        <f t="shared" si="34"/>
        <v>2014-15 Winter</v>
      </c>
      <c r="AF97" s="41">
        <v>1</v>
      </c>
      <c r="AG97" s="8"/>
    </row>
    <row r="98" spans="1:33" x14ac:dyDescent="0.3">
      <c r="A98" s="47">
        <v>41982</v>
      </c>
      <c r="B98" s="14" t="str">
        <f t="shared" si="18"/>
        <v>Dec</v>
      </c>
      <c r="C98" s="3"/>
      <c r="D98" s="3"/>
      <c r="E98" s="3"/>
      <c r="F98" s="42"/>
      <c r="G98" s="42"/>
      <c r="H98" s="42"/>
      <c r="I98" s="13">
        <f>VLOOKUP($B98,'Elec wholesale lookups'!$A$3:$L$15,'Elec wholesale index'!I$2,FALSE)</f>
        <v>181634.52552031272</v>
      </c>
      <c r="J98" s="13">
        <f>VLOOKUP($B98,'Elec wholesale lookups'!$A$3:$L$15,'Elec wholesale index'!J$2,FALSE)</f>
        <v>205597.26549163138</v>
      </c>
      <c r="K98" s="13">
        <f>VLOOKUP($B98,'Elec wholesale lookups'!$A$3:$L$15,'Elec wholesale index'!K$2,FALSE)</f>
        <v>181634.52552031272</v>
      </c>
      <c r="L98" s="38">
        <f>VLOOKUP($B98,'Elec wholesale lookups'!$A$3:$O$15,'Elec wholesale index'!L$2,FALSE)</f>
        <v>1</v>
      </c>
      <c r="M98" s="38">
        <f>VLOOKUP($B98,'Elec wholesale lookups'!$A$3:$O$15,'Elec wholesale index'!M$2,FALSE)</f>
        <v>1</v>
      </c>
      <c r="N98" s="38">
        <f>VLOOKUP($B98,'Elec wholesale lookups'!$A$3:$O$15,'Elec wholesale index'!N$2,FALSE)</f>
        <v>0</v>
      </c>
      <c r="O98" s="13">
        <f t="shared" si="19"/>
        <v>181634.52552031272</v>
      </c>
      <c r="P98" s="13">
        <f t="shared" si="20"/>
        <v>205597.26549163138</v>
      </c>
      <c r="Q98" s="13">
        <f t="shared" si="21"/>
        <v>0</v>
      </c>
      <c r="R98" s="13">
        <f t="shared" si="22"/>
        <v>387231.79101194406</v>
      </c>
      <c r="S98" s="23">
        <f t="shared" si="23"/>
        <v>0</v>
      </c>
      <c r="T98" s="23">
        <f t="shared" si="24"/>
        <v>0</v>
      </c>
      <c r="U98" s="23">
        <f t="shared" si="25"/>
        <v>0</v>
      </c>
      <c r="V98" s="23">
        <f t="shared" si="26"/>
        <v>0</v>
      </c>
      <c r="W98" s="44" t="str">
        <f t="shared" si="27"/>
        <v>n/a</v>
      </c>
      <c r="X98" s="23">
        <f t="shared" si="28"/>
        <v>0</v>
      </c>
      <c r="Y98" s="23">
        <f t="shared" si="29"/>
        <v>0</v>
      </c>
      <c r="Z98" s="23">
        <f t="shared" si="30"/>
        <v>0</v>
      </c>
      <c r="AA98" s="43">
        <f t="shared" si="31"/>
        <v>0</v>
      </c>
      <c r="AB98" s="44" t="str">
        <f t="shared" si="32"/>
        <v>n/a</v>
      </c>
      <c r="AC98" s="45" t="str">
        <f>IFERROR(W98*Inputs!$E$27+'Elec wholesale index'!AB98*Inputs!$F$27,"n/a")</f>
        <v>n/a</v>
      </c>
      <c r="AD98" s="2" t="str">
        <f t="shared" si="33"/>
        <v>2015-16 Summer</v>
      </c>
      <c r="AE98" s="2" t="str">
        <f t="shared" si="34"/>
        <v>2014-15 Winter</v>
      </c>
      <c r="AF98" s="41">
        <v>1</v>
      </c>
      <c r="AG98" s="8"/>
    </row>
    <row r="99" spans="1:33" x14ac:dyDescent="0.3">
      <c r="A99" s="47">
        <v>41983</v>
      </c>
      <c r="B99" s="14" t="str">
        <f t="shared" si="18"/>
        <v>Dec</v>
      </c>
      <c r="C99" s="3"/>
      <c r="D99" s="3"/>
      <c r="E99" s="3"/>
      <c r="F99" s="42"/>
      <c r="G99" s="42"/>
      <c r="H99" s="42"/>
      <c r="I99" s="13">
        <f>VLOOKUP($B99,'Elec wholesale lookups'!$A$3:$L$15,'Elec wholesale index'!I$2,FALSE)</f>
        <v>181634.52552031272</v>
      </c>
      <c r="J99" s="13">
        <f>VLOOKUP($B99,'Elec wholesale lookups'!$A$3:$L$15,'Elec wholesale index'!J$2,FALSE)</f>
        <v>205597.26549163138</v>
      </c>
      <c r="K99" s="13">
        <f>VLOOKUP($B99,'Elec wholesale lookups'!$A$3:$L$15,'Elec wholesale index'!K$2,FALSE)</f>
        <v>181634.52552031272</v>
      </c>
      <c r="L99" s="38">
        <f>VLOOKUP($B99,'Elec wholesale lookups'!$A$3:$O$15,'Elec wholesale index'!L$2,FALSE)</f>
        <v>1</v>
      </c>
      <c r="M99" s="38">
        <f>VLOOKUP($B99,'Elec wholesale lookups'!$A$3:$O$15,'Elec wholesale index'!M$2,FALSE)</f>
        <v>1</v>
      </c>
      <c r="N99" s="38">
        <f>VLOOKUP($B99,'Elec wholesale lookups'!$A$3:$O$15,'Elec wholesale index'!N$2,FALSE)</f>
        <v>0</v>
      </c>
      <c r="O99" s="13">
        <f t="shared" si="19"/>
        <v>181634.52552031272</v>
      </c>
      <c r="P99" s="13">
        <f t="shared" si="20"/>
        <v>205597.26549163138</v>
      </c>
      <c r="Q99" s="13">
        <f t="shared" si="21"/>
        <v>0</v>
      </c>
      <c r="R99" s="13">
        <f t="shared" si="22"/>
        <v>387231.79101194406</v>
      </c>
      <c r="S99" s="23">
        <f t="shared" si="23"/>
        <v>0</v>
      </c>
      <c r="T99" s="23">
        <f t="shared" si="24"/>
        <v>0</v>
      </c>
      <c r="U99" s="23">
        <f t="shared" si="25"/>
        <v>0</v>
      </c>
      <c r="V99" s="23">
        <f t="shared" si="26"/>
        <v>0</v>
      </c>
      <c r="W99" s="44" t="str">
        <f t="shared" si="27"/>
        <v>n/a</v>
      </c>
      <c r="X99" s="23">
        <f t="shared" si="28"/>
        <v>0</v>
      </c>
      <c r="Y99" s="23">
        <f t="shared" si="29"/>
        <v>0</v>
      </c>
      <c r="Z99" s="23">
        <f t="shared" si="30"/>
        <v>0</v>
      </c>
      <c r="AA99" s="43">
        <f t="shared" si="31"/>
        <v>0</v>
      </c>
      <c r="AB99" s="44" t="str">
        <f t="shared" si="32"/>
        <v>n/a</v>
      </c>
      <c r="AC99" s="45" t="str">
        <f>IFERROR(W99*Inputs!$E$27+'Elec wholesale index'!AB99*Inputs!$F$27,"n/a")</f>
        <v>n/a</v>
      </c>
      <c r="AD99" s="2" t="str">
        <f t="shared" si="33"/>
        <v>2015-16 Summer</v>
      </c>
      <c r="AE99" s="2" t="str">
        <f t="shared" si="34"/>
        <v>2014-15 Winter</v>
      </c>
      <c r="AF99" s="41">
        <v>1</v>
      </c>
      <c r="AG99" s="8"/>
    </row>
    <row r="100" spans="1:33" x14ac:dyDescent="0.3">
      <c r="A100" s="47">
        <v>41984</v>
      </c>
      <c r="B100" s="14" t="str">
        <f t="shared" si="18"/>
        <v>Dec</v>
      </c>
      <c r="C100" s="3"/>
      <c r="D100" s="3"/>
      <c r="E100" s="3"/>
      <c r="F100" s="42"/>
      <c r="G100" s="42"/>
      <c r="H100" s="42"/>
      <c r="I100" s="13">
        <f>VLOOKUP($B100,'Elec wholesale lookups'!$A$3:$L$15,'Elec wholesale index'!I$2,FALSE)</f>
        <v>181634.52552031272</v>
      </c>
      <c r="J100" s="13">
        <f>VLOOKUP($B100,'Elec wholesale lookups'!$A$3:$L$15,'Elec wholesale index'!J$2,FALSE)</f>
        <v>205597.26549163138</v>
      </c>
      <c r="K100" s="13">
        <f>VLOOKUP($B100,'Elec wholesale lookups'!$A$3:$L$15,'Elec wholesale index'!K$2,FALSE)</f>
        <v>181634.52552031272</v>
      </c>
      <c r="L100" s="38">
        <f>VLOOKUP($B100,'Elec wholesale lookups'!$A$3:$O$15,'Elec wholesale index'!L$2,FALSE)</f>
        <v>1</v>
      </c>
      <c r="M100" s="38">
        <f>VLOOKUP($B100,'Elec wholesale lookups'!$A$3:$O$15,'Elec wholesale index'!M$2,FALSE)</f>
        <v>1</v>
      </c>
      <c r="N100" s="38">
        <f>VLOOKUP($B100,'Elec wholesale lookups'!$A$3:$O$15,'Elec wholesale index'!N$2,FALSE)</f>
        <v>0</v>
      </c>
      <c r="O100" s="13">
        <f t="shared" si="19"/>
        <v>181634.52552031272</v>
      </c>
      <c r="P100" s="13">
        <f t="shared" si="20"/>
        <v>205597.26549163138</v>
      </c>
      <c r="Q100" s="13">
        <f t="shared" si="21"/>
        <v>0</v>
      </c>
      <c r="R100" s="13">
        <f t="shared" si="22"/>
        <v>387231.79101194406</v>
      </c>
      <c r="S100" s="23">
        <f t="shared" si="23"/>
        <v>0</v>
      </c>
      <c r="T100" s="23">
        <f t="shared" si="24"/>
        <v>0</v>
      </c>
      <c r="U100" s="23">
        <f t="shared" si="25"/>
        <v>0</v>
      </c>
      <c r="V100" s="23">
        <f t="shared" si="26"/>
        <v>0</v>
      </c>
      <c r="W100" s="44" t="str">
        <f t="shared" si="27"/>
        <v>n/a</v>
      </c>
      <c r="X100" s="23">
        <f t="shared" si="28"/>
        <v>0</v>
      </c>
      <c r="Y100" s="23">
        <f t="shared" si="29"/>
        <v>0</v>
      </c>
      <c r="Z100" s="23">
        <f t="shared" si="30"/>
        <v>0</v>
      </c>
      <c r="AA100" s="43">
        <f t="shared" si="31"/>
        <v>0</v>
      </c>
      <c r="AB100" s="44" t="str">
        <f t="shared" si="32"/>
        <v>n/a</v>
      </c>
      <c r="AC100" s="45" t="str">
        <f>IFERROR(W100*Inputs!$E$27+'Elec wholesale index'!AB100*Inputs!$F$27,"n/a")</f>
        <v>n/a</v>
      </c>
      <c r="AD100" s="2" t="str">
        <f t="shared" si="33"/>
        <v>2015-16 Summer</v>
      </c>
      <c r="AE100" s="2" t="str">
        <f t="shared" si="34"/>
        <v>2014-15 Winter</v>
      </c>
      <c r="AF100" s="41">
        <v>1</v>
      </c>
      <c r="AG100" s="8"/>
    </row>
    <row r="101" spans="1:33" x14ac:dyDescent="0.3">
      <c r="A101" s="47">
        <v>41985</v>
      </c>
      <c r="B101" s="14" t="str">
        <f t="shared" si="18"/>
        <v>Dec</v>
      </c>
      <c r="C101" s="3"/>
      <c r="D101" s="3"/>
      <c r="E101" s="3"/>
      <c r="F101" s="42"/>
      <c r="G101" s="42"/>
      <c r="H101" s="42"/>
      <c r="I101" s="13">
        <f>VLOOKUP($B101,'Elec wholesale lookups'!$A$3:$L$15,'Elec wholesale index'!I$2,FALSE)</f>
        <v>181634.52552031272</v>
      </c>
      <c r="J101" s="13">
        <f>VLOOKUP($B101,'Elec wholesale lookups'!$A$3:$L$15,'Elec wholesale index'!J$2,FALSE)</f>
        <v>205597.26549163138</v>
      </c>
      <c r="K101" s="13">
        <f>VLOOKUP($B101,'Elec wholesale lookups'!$A$3:$L$15,'Elec wholesale index'!K$2,FALSE)</f>
        <v>181634.52552031272</v>
      </c>
      <c r="L101" s="38">
        <f>VLOOKUP($B101,'Elec wholesale lookups'!$A$3:$O$15,'Elec wholesale index'!L$2,FALSE)</f>
        <v>1</v>
      </c>
      <c r="M101" s="38">
        <f>VLOOKUP($B101,'Elec wholesale lookups'!$A$3:$O$15,'Elec wholesale index'!M$2,FALSE)</f>
        <v>1</v>
      </c>
      <c r="N101" s="38">
        <f>VLOOKUP($B101,'Elec wholesale lookups'!$A$3:$O$15,'Elec wholesale index'!N$2,FALSE)</f>
        <v>0</v>
      </c>
      <c r="O101" s="13">
        <f t="shared" si="19"/>
        <v>181634.52552031272</v>
      </c>
      <c r="P101" s="13">
        <f t="shared" si="20"/>
        <v>205597.26549163138</v>
      </c>
      <c r="Q101" s="13">
        <f t="shared" si="21"/>
        <v>0</v>
      </c>
      <c r="R101" s="13">
        <f t="shared" si="22"/>
        <v>387231.79101194406</v>
      </c>
      <c r="S101" s="23">
        <f t="shared" si="23"/>
        <v>0</v>
      </c>
      <c r="T101" s="23">
        <f t="shared" si="24"/>
        <v>0</v>
      </c>
      <c r="U101" s="23">
        <f t="shared" si="25"/>
        <v>0</v>
      </c>
      <c r="V101" s="23">
        <f t="shared" si="26"/>
        <v>0</v>
      </c>
      <c r="W101" s="44" t="str">
        <f t="shared" si="27"/>
        <v>n/a</v>
      </c>
      <c r="X101" s="23">
        <f t="shared" si="28"/>
        <v>0</v>
      </c>
      <c r="Y101" s="23">
        <f t="shared" si="29"/>
        <v>0</v>
      </c>
      <c r="Z101" s="23">
        <f t="shared" si="30"/>
        <v>0</v>
      </c>
      <c r="AA101" s="43">
        <f t="shared" si="31"/>
        <v>0</v>
      </c>
      <c r="AB101" s="44" t="str">
        <f t="shared" si="32"/>
        <v>n/a</v>
      </c>
      <c r="AC101" s="45" t="str">
        <f>IFERROR(W101*Inputs!$E$27+'Elec wholesale index'!AB101*Inputs!$F$27,"n/a")</f>
        <v>n/a</v>
      </c>
      <c r="AD101" s="2" t="str">
        <f t="shared" si="33"/>
        <v>2015-16 Summer</v>
      </c>
      <c r="AE101" s="2" t="str">
        <f t="shared" si="34"/>
        <v>2014-15 Winter</v>
      </c>
      <c r="AF101" s="41">
        <v>1</v>
      </c>
      <c r="AG101" s="8"/>
    </row>
    <row r="102" spans="1:33" x14ac:dyDescent="0.3">
      <c r="A102" s="47">
        <v>41988</v>
      </c>
      <c r="B102" s="14" t="str">
        <f t="shared" si="18"/>
        <v>Dec</v>
      </c>
      <c r="C102" s="3"/>
      <c r="D102" s="3"/>
      <c r="E102" s="3"/>
      <c r="F102" s="42"/>
      <c r="G102" s="42"/>
      <c r="H102" s="42"/>
      <c r="I102" s="13">
        <f>VLOOKUP($B102,'Elec wholesale lookups'!$A$3:$L$15,'Elec wholesale index'!I$2,FALSE)</f>
        <v>181634.52552031272</v>
      </c>
      <c r="J102" s="13">
        <f>VLOOKUP($B102,'Elec wholesale lookups'!$A$3:$L$15,'Elec wholesale index'!J$2,FALSE)</f>
        <v>205597.26549163138</v>
      </c>
      <c r="K102" s="13">
        <f>VLOOKUP($B102,'Elec wholesale lookups'!$A$3:$L$15,'Elec wholesale index'!K$2,FALSE)</f>
        <v>181634.52552031272</v>
      </c>
      <c r="L102" s="38">
        <f>VLOOKUP($B102,'Elec wholesale lookups'!$A$3:$O$15,'Elec wholesale index'!L$2,FALSE)</f>
        <v>1</v>
      </c>
      <c r="M102" s="38">
        <f>VLOOKUP($B102,'Elec wholesale lookups'!$A$3:$O$15,'Elec wholesale index'!M$2,FALSE)</f>
        <v>1</v>
      </c>
      <c r="N102" s="38">
        <f>VLOOKUP($B102,'Elec wholesale lookups'!$A$3:$O$15,'Elec wholesale index'!N$2,FALSE)</f>
        <v>0</v>
      </c>
      <c r="O102" s="13">
        <f t="shared" si="19"/>
        <v>181634.52552031272</v>
      </c>
      <c r="P102" s="13">
        <f t="shared" si="20"/>
        <v>205597.26549163138</v>
      </c>
      <c r="Q102" s="13">
        <f t="shared" si="21"/>
        <v>0</v>
      </c>
      <c r="R102" s="13">
        <f t="shared" si="22"/>
        <v>387231.79101194406</v>
      </c>
      <c r="S102" s="23">
        <f t="shared" si="23"/>
        <v>0</v>
      </c>
      <c r="T102" s="23">
        <f t="shared" si="24"/>
        <v>0</v>
      </c>
      <c r="U102" s="23">
        <f t="shared" si="25"/>
        <v>0</v>
      </c>
      <c r="V102" s="23">
        <f t="shared" si="26"/>
        <v>0</v>
      </c>
      <c r="W102" s="44" t="str">
        <f t="shared" si="27"/>
        <v>n/a</v>
      </c>
      <c r="X102" s="23">
        <f t="shared" si="28"/>
        <v>0</v>
      </c>
      <c r="Y102" s="23">
        <f t="shared" si="29"/>
        <v>0</v>
      </c>
      <c r="Z102" s="23">
        <f t="shared" si="30"/>
        <v>0</v>
      </c>
      <c r="AA102" s="43">
        <f t="shared" si="31"/>
        <v>0</v>
      </c>
      <c r="AB102" s="44" t="str">
        <f t="shared" si="32"/>
        <v>n/a</v>
      </c>
      <c r="AC102" s="45" t="str">
        <f>IFERROR(W102*Inputs!$E$27+'Elec wholesale index'!AB102*Inputs!$F$27,"n/a")</f>
        <v>n/a</v>
      </c>
      <c r="AD102" s="2" t="str">
        <f t="shared" si="33"/>
        <v>2015-16 Summer</v>
      </c>
      <c r="AE102" s="2" t="str">
        <f t="shared" si="34"/>
        <v>2014-15 Winter</v>
      </c>
      <c r="AF102" s="41">
        <v>1</v>
      </c>
      <c r="AG102" s="8"/>
    </row>
    <row r="103" spans="1:33" x14ac:dyDescent="0.3">
      <c r="A103" s="47">
        <v>41989</v>
      </c>
      <c r="B103" s="14" t="str">
        <f t="shared" si="18"/>
        <v>Dec</v>
      </c>
      <c r="C103" s="3"/>
      <c r="D103" s="3"/>
      <c r="E103" s="3"/>
      <c r="F103" s="42"/>
      <c r="G103" s="42"/>
      <c r="H103" s="42"/>
      <c r="I103" s="13">
        <f>VLOOKUP($B103,'Elec wholesale lookups'!$A$3:$L$15,'Elec wholesale index'!I$2,FALSE)</f>
        <v>181634.52552031272</v>
      </c>
      <c r="J103" s="13">
        <f>VLOOKUP($B103,'Elec wholesale lookups'!$A$3:$L$15,'Elec wholesale index'!J$2,FALSE)</f>
        <v>205597.26549163138</v>
      </c>
      <c r="K103" s="13">
        <f>VLOOKUP($B103,'Elec wholesale lookups'!$A$3:$L$15,'Elec wholesale index'!K$2,FALSE)</f>
        <v>181634.52552031272</v>
      </c>
      <c r="L103" s="38">
        <f>VLOOKUP($B103,'Elec wholesale lookups'!$A$3:$O$15,'Elec wholesale index'!L$2,FALSE)</f>
        <v>1</v>
      </c>
      <c r="M103" s="38">
        <f>VLOOKUP($B103,'Elec wholesale lookups'!$A$3:$O$15,'Elec wholesale index'!M$2,FALSE)</f>
        <v>1</v>
      </c>
      <c r="N103" s="38">
        <f>VLOOKUP($B103,'Elec wholesale lookups'!$A$3:$O$15,'Elec wholesale index'!N$2,FALSE)</f>
        <v>0</v>
      </c>
      <c r="O103" s="13">
        <f t="shared" si="19"/>
        <v>181634.52552031272</v>
      </c>
      <c r="P103" s="13">
        <f t="shared" si="20"/>
        <v>205597.26549163138</v>
      </c>
      <c r="Q103" s="13">
        <f t="shared" si="21"/>
        <v>0</v>
      </c>
      <c r="R103" s="13">
        <f t="shared" si="22"/>
        <v>387231.79101194406</v>
      </c>
      <c r="S103" s="23">
        <f t="shared" si="23"/>
        <v>0</v>
      </c>
      <c r="T103" s="23">
        <f t="shared" si="24"/>
        <v>0</v>
      </c>
      <c r="U103" s="23">
        <f t="shared" si="25"/>
        <v>0</v>
      </c>
      <c r="V103" s="23">
        <f t="shared" si="26"/>
        <v>0</v>
      </c>
      <c r="W103" s="44" t="str">
        <f t="shared" si="27"/>
        <v>n/a</v>
      </c>
      <c r="X103" s="23">
        <f t="shared" si="28"/>
        <v>0</v>
      </c>
      <c r="Y103" s="23">
        <f t="shared" si="29"/>
        <v>0</v>
      </c>
      <c r="Z103" s="23">
        <f t="shared" si="30"/>
        <v>0</v>
      </c>
      <c r="AA103" s="43">
        <f t="shared" si="31"/>
        <v>0</v>
      </c>
      <c r="AB103" s="44" t="str">
        <f t="shared" si="32"/>
        <v>n/a</v>
      </c>
      <c r="AC103" s="45" t="str">
        <f>IFERROR(W103*Inputs!$E$27+'Elec wholesale index'!AB103*Inputs!$F$27,"n/a")</f>
        <v>n/a</v>
      </c>
      <c r="AD103" s="2" t="str">
        <f t="shared" si="33"/>
        <v>2015-16 Summer</v>
      </c>
      <c r="AE103" s="2" t="str">
        <f t="shared" si="34"/>
        <v>2014-15 Winter</v>
      </c>
      <c r="AF103" s="41">
        <v>1</v>
      </c>
      <c r="AG103" s="8"/>
    </row>
    <row r="104" spans="1:33" x14ac:dyDescent="0.3">
      <c r="A104" s="47">
        <v>41990</v>
      </c>
      <c r="B104" s="14" t="str">
        <f t="shared" si="18"/>
        <v>Dec</v>
      </c>
      <c r="C104" s="3"/>
      <c r="D104" s="3"/>
      <c r="E104" s="3"/>
      <c r="F104" s="42"/>
      <c r="G104" s="42"/>
      <c r="H104" s="42"/>
      <c r="I104" s="13">
        <f>VLOOKUP($B104,'Elec wholesale lookups'!$A$3:$L$15,'Elec wholesale index'!I$2,FALSE)</f>
        <v>181634.52552031272</v>
      </c>
      <c r="J104" s="13">
        <f>VLOOKUP($B104,'Elec wholesale lookups'!$A$3:$L$15,'Elec wholesale index'!J$2,FALSE)</f>
        <v>205597.26549163138</v>
      </c>
      <c r="K104" s="13">
        <f>VLOOKUP($B104,'Elec wholesale lookups'!$A$3:$L$15,'Elec wholesale index'!K$2,FALSE)</f>
        <v>181634.52552031272</v>
      </c>
      <c r="L104" s="38">
        <f>VLOOKUP($B104,'Elec wholesale lookups'!$A$3:$O$15,'Elec wholesale index'!L$2,FALSE)</f>
        <v>1</v>
      </c>
      <c r="M104" s="38">
        <f>VLOOKUP($B104,'Elec wholesale lookups'!$A$3:$O$15,'Elec wholesale index'!M$2,FALSE)</f>
        <v>1</v>
      </c>
      <c r="N104" s="38">
        <f>VLOOKUP($B104,'Elec wholesale lookups'!$A$3:$O$15,'Elec wholesale index'!N$2,FALSE)</f>
        <v>0</v>
      </c>
      <c r="O104" s="13">
        <f t="shared" si="19"/>
        <v>181634.52552031272</v>
      </c>
      <c r="P104" s="13">
        <f t="shared" si="20"/>
        <v>205597.26549163138</v>
      </c>
      <c r="Q104" s="13">
        <f t="shared" si="21"/>
        <v>0</v>
      </c>
      <c r="R104" s="13">
        <f t="shared" si="22"/>
        <v>387231.79101194406</v>
      </c>
      <c r="S104" s="23">
        <f t="shared" si="23"/>
        <v>0</v>
      </c>
      <c r="T104" s="23">
        <f t="shared" si="24"/>
        <v>0</v>
      </c>
      <c r="U104" s="23">
        <f t="shared" si="25"/>
        <v>0</v>
      </c>
      <c r="V104" s="23">
        <f t="shared" si="26"/>
        <v>0</v>
      </c>
      <c r="W104" s="44" t="str">
        <f t="shared" si="27"/>
        <v>n/a</v>
      </c>
      <c r="X104" s="23">
        <f t="shared" si="28"/>
        <v>0</v>
      </c>
      <c r="Y104" s="23">
        <f t="shared" si="29"/>
        <v>0</v>
      </c>
      <c r="Z104" s="23">
        <f t="shared" si="30"/>
        <v>0</v>
      </c>
      <c r="AA104" s="43">
        <f t="shared" si="31"/>
        <v>0</v>
      </c>
      <c r="AB104" s="44" t="str">
        <f t="shared" si="32"/>
        <v>n/a</v>
      </c>
      <c r="AC104" s="45" t="str">
        <f>IFERROR(W104*Inputs!$E$27+'Elec wholesale index'!AB104*Inputs!$F$27,"n/a")</f>
        <v>n/a</v>
      </c>
      <c r="AD104" s="2" t="str">
        <f t="shared" si="33"/>
        <v>2015-16 Summer</v>
      </c>
      <c r="AE104" s="2" t="str">
        <f t="shared" si="34"/>
        <v>2014-15 Winter</v>
      </c>
      <c r="AF104" s="41">
        <v>1</v>
      </c>
      <c r="AG104" s="8"/>
    </row>
    <row r="105" spans="1:33" x14ac:dyDescent="0.3">
      <c r="A105" s="47">
        <v>41991</v>
      </c>
      <c r="B105" s="14" t="str">
        <f t="shared" si="18"/>
        <v>Dec</v>
      </c>
      <c r="C105" s="3"/>
      <c r="D105" s="3"/>
      <c r="E105" s="3"/>
      <c r="F105" s="42"/>
      <c r="G105" s="42"/>
      <c r="H105" s="42"/>
      <c r="I105" s="13">
        <f>VLOOKUP($B105,'Elec wholesale lookups'!$A$3:$L$15,'Elec wholesale index'!I$2,FALSE)</f>
        <v>181634.52552031272</v>
      </c>
      <c r="J105" s="13">
        <f>VLOOKUP($B105,'Elec wholesale lookups'!$A$3:$L$15,'Elec wholesale index'!J$2,FALSE)</f>
        <v>205597.26549163138</v>
      </c>
      <c r="K105" s="13">
        <f>VLOOKUP($B105,'Elec wholesale lookups'!$A$3:$L$15,'Elec wholesale index'!K$2,FALSE)</f>
        <v>181634.52552031272</v>
      </c>
      <c r="L105" s="38">
        <f>VLOOKUP($B105,'Elec wholesale lookups'!$A$3:$O$15,'Elec wholesale index'!L$2,FALSE)</f>
        <v>1</v>
      </c>
      <c r="M105" s="38">
        <f>VLOOKUP($B105,'Elec wholesale lookups'!$A$3:$O$15,'Elec wholesale index'!M$2,FALSE)</f>
        <v>1</v>
      </c>
      <c r="N105" s="38">
        <f>VLOOKUP($B105,'Elec wholesale lookups'!$A$3:$O$15,'Elec wholesale index'!N$2,FALSE)</f>
        <v>0</v>
      </c>
      <c r="O105" s="13">
        <f t="shared" si="19"/>
        <v>181634.52552031272</v>
      </c>
      <c r="P105" s="13">
        <f t="shared" si="20"/>
        <v>205597.26549163138</v>
      </c>
      <c r="Q105" s="13">
        <f t="shared" si="21"/>
        <v>0</v>
      </c>
      <c r="R105" s="13">
        <f t="shared" si="22"/>
        <v>387231.79101194406</v>
      </c>
      <c r="S105" s="23">
        <f t="shared" si="23"/>
        <v>0</v>
      </c>
      <c r="T105" s="23">
        <f t="shared" si="24"/>
        <v>0</v>
      </c>
      <c r="U105" s="23">
        <f t="shared" si="25"/>
        <v>0</v>
      </c>
      <c r="V105" s="23">
        <f t="shared" si="26"/>
        <v>0</v>
      </c>
      <c r="W105" s="44" t="str">
        <f t="shared" si="27"/>
        <v>n/a</v>
      </c>
      <c r="X105" s="23">
        <f t="shared" si="28"/>
        <v>0</v>
      </c>
      <c r="Y105" s="23">
        <f t="shared" si="29"/>
        <v>0</v>
      </c>
      <c r="Z105" s="23">
        <f t="shared" si="30"/>
        <v>0</v>
      </c>
      <c r="AA105" s="43">
        <f t="shared" si="31"/>
        <v>0</v>
      </c>
      <c r="AB105" s="44" t="str">
        <f t="shared" si="32"/>
        <v>n/a</v>
      </c>
      <c r="AC105" s="45" t="str">
        <f>IFERROR(W105*Inputs!$E$27+'Elec wholesale index'!AB105*Inputs!$F$27,"n/a")</f>
        <v>n/a</v>
      </c>
      <c r="AD105" s="2" t="str">
        <f t="shared" si="33"/>
        <v>2015-16 Summer</v>
      </c>
      <c r="AE105" s="2" t="str">
        <f t="shared" si="34"/>
        <v>2014-15 Winter</v>
      </c>
      <c r="AF105" s="41">
        <v>1</v>
      </c>
      <c r="AG105" s="8"/>
    </row>
    <row r="106" spans="1:33" x14ac:dyDescent="0.3">
      <c r="A106" s="47">
        <v>41992</v>
      </c>
      <c r="B106" s="14" t="str">
        <f t="shared" si="18"/>
        <v>Dec</v>
      </c>
      <c r="C106" s="3"/>
      <c r="D106" s="3"/>
      <c r="E106" s="3"/>
      <c r="F106" s="42"/>
      <c r="G106" s="42"/>
      <c r="H106" s="42"/>
      <c r="I106" s="13">
        <f>VLOOKUP($B106,'Elec wholesale lookups'!$A$3:$L$15,'Elec wholesale index'!I$2,FALSE)</f>
        <v>181634.52552031272</v>
      </c>
      <c r="J106" s="13">
        <f>VLOOKUP($B106,'Elec wholesale lookups'!$A$3:$L$15,'Elec wholesale index'!J$2,FALSE)</f>
        <v>205597.26549163138</v>
      </c>
      <c r="K106" s="13">
        <f>VLOOKUP($B106,'Elec wholesale lookups'!$A$3:$L$15,'Elec wholesale index'!K$2,FALSE)</f>
        <v>181634.52552031272</v>
      </c>
      <c r="L106" s="38">
        <f>VLOOKUP($B106,'Elec wholesale lookups'!$A$3:$O$15,'Elec wholesale index'!L$2,FALSE)</f>
        <v>1</v>
      </c>
      <c r="M106" s="38">
        <f>VLOOKUP($B106,'Elec wholesale lookups'!$A$3:$O$15,'Elec wholesale index'!M$2,FALSE)</f>
        <v>1</v>
      </c>
      <c r="N106" s="38">
        <f>VLOOKUP($B106,'Elec wholesale lookups'!$A$3:$O$15,'Elec wholesale index'!N$2,FALSE)</f>
        <v>0</v>
      </c>
      <c r="O106" s="13">
        <f t="shared" si="19"/>
        <v>181634.52552031272</v>
      </c>
      <c r="P106" s="13">
        <f t="shared" si="20"/>
        <v>205597.26549163138</v>
      </c>
      <c r="Q106" s="13">
        <f t="shared" si="21"/>
        <v>0</v>
      </c>
      <c r="R106" s="13">
        <f t="shared" si="22"/>
        <v>387231.79101194406</v>
      </c>
      <c r="S106" s="23">
        <f t="shared" si="23"/>
        <v>0</v>
      </c>
      <c r="T106" s="23">
        <f t="shared" si="24"/>
        <v>0</v>
      </c>
      <c r="U106" s="23">
        <f t="shared" si="25"/>
        <v>0</v>
      </c>
      <c r="V106" s="23">
        <f t="shared" si="26"/>
        <v>0</v>
      </c>
      <c r="W106" s="44" t="str">
        <f t="shared" si="27"/>
        <v>n/a</v>
      </c>
      <c r="X106" s="23">
        <f t="shared" si="28"/>
        <v>0</v>
      </c>
      <c r="Y106" s="23">
        <f t="shared" si="29"/>
        <v>0</v>
      </c>
      <c r="Z106" s="23">
        <f t="shared" si="30"/>
        <v>0</v>
      </c>
      <c r="AA106" s="43">
        <f t="shared" si="31"/>
        <v>0</v>
      </c>
      <c r="AB106" s="44" t="str">
        <f t="shared" si="32"/>
        <v>n/a</v>
      </c>
      <c r="AC106" s="45" t="str">
        <f>IFERROR(W106*Inputs!$E$27+'Elec wholesale index'!AB106*Inputs!$F$27,"n/a")</f>
        <v>n/a</v>
      </c>
      <c r="AD106" s="2" t="str">
        <f t="shared" si="33"/>
        <v>2015-16 Summer</v>
      </c>
      <c r="AE106" s="2" t="str">
        <f t="shared" si="34"/>
        <v>2014-15 Winter</v>
      </c>
      <c r="AF106" s="41">
        <v>1</v>
      </c>
      <c r="AG106" s="8"/>
    </row>
    <row r="107" spans="1:33" x14ac:dyDescent="0.3">
      <c r="A107" s="47">
        <v>41995</v>
      </c>
      <c r="B107" s="14" t="str">
        <f t="shared" si="18"/>
        <v>Dec</v>
      </c>
      <c r="C107" s="3"/>
      <c r="D107" s="3"/>
      <c r="E107" s="3"/>
      <c r="F107" s="42"/>
      <c r="G107" s="42"/>
      <c r="H107" s="42"/>
      <c r="I107" s="13">
        <f>VLOOKUP($B107,'Elec wholesale lookups'!$A$3:$L$15,'Elec wholesale index'!I$2,FALSE)</f>
        <v>181634.52552031272</v>
      </c>
      <c r="J107" s="13">
        <f>VLOOKUP($B107,'Elec wholesale lookups'!$A$3:$L$15,'Elec wholesale index'!J$2,FALSE)</f>
        <v>205597.26549163138</v>
      </c>
      <c r="K107" s="13">
        <f>VLOOKUP($B107,'Elec wholesale lookups'!$A$3:$L$15,'Elec wholesale index'!K$2,FALSE)</f>
        <v>181634.52552031272</v>
      </c>
      <c r="L107" s="38">
        <f>VLOOKUP($B107,'Elec wholesale lookups'!$A$3:$O$15,'Elec wholesale index'!L$2,FALSE)</f>
        <v>1</v>
      </c>
      <c r="M107" s="38">
        <f>VLOOKUP($B107,'Elec wholesale lookups'!$A$3:$O$15,'Elec wholesale index'!M$2,FALSE)</f>
        <v>1</v>
      </c>
      <c r="N107" s="38">
        <f>VLOOKUP($B107,'Elec wholesale lookups'!$A$3:$O$15,'Elec wholesale index'!N$2,FALSE)</f>
        <v>0</v>
      </c>
      <c r="O107" s="13">
        <f t="shared" si="19"/>
        <v>181634.52552031272</v>
      </c>
      <c r="P107" s="13">
        <f t="shared" si="20"/>
        <v>205597.26549163138</v>
      </c>
      <c r="Q107" s="13">
        <f t="shared" si="21"/>
        <v>0</v>
      </c>
      <c r="R107" s="13">
        <f t="shared" si="22"/>
        <v>387231.79101194406</v>
      </c>
      <c r="S107" s="23">
        <f t="shared" si="23"/>
        <v>0</v>
      </c>
      <c r="T107" s="23">
        <f t="shared" si="24"/>
        <v>0</v>
      </c>
      <c r="U107" s="23">
        <f t="shared" si="25"/>
        <v>0</v>
      </c>
      <c r="V107" s="23">
        <f t="shared" si="26"/>
        <v>0</v>
      </c>
      <c r="W107" s="44" t="str">
        <f t="shared" si="27"/>
        <v>n/a</v>
      </c>
      <c r="X107" s="23">
        <f t="shared" si="28"/>
        <v>0</v>
      </c>
      <c r="Y107" s="23">
        <f t="shared" si="29"/>
        <v>0</v>
      </c>
      <c r="Z107" s="23">
        <f t="shared" si="30"/>
        <v>0</v>
      </c>
      <c r="AA107" s="43">
        <f t="shared" si="31"/>
        <v>0</v>
      </c>
      <c r="AB107" s="44" t="str">
        <f t="shared" si="32"/>
        <v>n/a</v>
      </c>
      <c r="AC107" s="45" t="str">
        <f>IFERROR(W107*Inputs!$E$27+'Elec wholesale index'!AB107*Inputs!$F$27,"n/a")</f>
        <v>n/a</v>
      </c>
      <c r="AD107" s="2" t="str">
        <f t="shared" si="33"/>
        <v>2015-16 Summer</v>
      </c>
      <c r="AE107" s="2" t="str">
        <f t="shared" si="34"/>
        <v>2014-15 Winter</v>
      </c>
      <c r="AF107" s="41">
        <v>1</v>
      </c>
      <c r="AG107" s="8"/>
    </row>
    <row r="108" spans="1:33" x14ac:dyDescent="0.3">
      <c r="A108" s="47">
        <v>41996</v>
      </c>
      <c r="B108" s="14" t="str">
        <f t="shared" si="18"/>
        <v>Dec</v>
      </c>
      <c r="C108" s="3"/>
      <c r="D108" s="3"/>
      <c r="E108" s="3"/>
      <c r="F108" s="42"/>
      <c r="G108" s="42"/>
      <c r="H108" s="42"/>
      <c r="I108" s="13">
        <f>VLOOKUP($B108,'Elec wholesale lookups'!$A$3:$L$15,'Elec wholesale index'!I$2,FALSE)</f>
        <v>181634.52552031272</v>
      </c>
      <c r="J108" s="13">
        <f>VLOOKUP($B108,'Elec wholesale lookups'!$A$3:$L$15,'Elec wholesale index'!J$2,FALSE)</f>
        <v>205597.26549163138</v>
      </c>
      <c r="K108" s="13">
        <f>VLOOKUP($B108,'Elec wholesale lookups'!$A$3:$L$15,'Elec wholesale index'!K$2,FALSE)</f>
        <v>181634.52552031272</v>
      </c>
      <c r="L108" s="38">
        <f>VLOOKUP($B108,'Elec wholesale lookups'!$A$3:$O$15,'Elec wholesale index'!L$2,FALSE)</f>
        <v>1</v>
      </c>
      <c r="M108" s="38">
        <f>VLOOKUP($B108,'Elec wholesale lookups'!$A$3:$O$15,'Elec wholesale index'!M$2,FALSE)</f>
        <v>1</v>
      </c>
      <c r="N108" s="38">
        <f>VLOOKUP($B108,'Elec wholesale lookups'!$A$3:$O$15,'Elec wholesale index'!N$2,FALSE)</f>
        <v>0</v>
      </c>
      <c r="O108" s="13">
        <f t="shared" si="19"/>
        <v>181634.52552031272</v>
      </c>
      <c r="P108" s="13">
        <f t="shared" si="20"/>
        <v>205597.26549163138</v>
      </c>
      <c r="Q108" s="13">
        <f t="shared" si="21"/>
        <v>0</v>
      </c>
      <c r="R108" s="13">
        <f t="shared" si="22"/>
        <v>387231.79101194406</v>
      </c>
      <c r="S108" s="23">
        <f t="shared" si="23"/>
        <v>0</v>
      </c>
      <c r="T108" s="23">
        <f t="shared" si="24"/>
        <v>0</v>
      </c>
      <c r="U108" s="23">
        <f t="shared" si="25"/>
        <v>0</v>
      </c>
      <c r="V108" s="23">
        <f t="shared" si="26"/>
        <v>0</v>
      </c>
      <c r="W108" s="44" t="str">
        <f t="shared" si="27"/>
        <v>n/a</v>
      </c>
      <c r="X108" s="23">
        <f t="shared" si="28"/>
        <v>0</v>
      </c>
      <c r="Y108" s="23">
        <f t="shared" si="29"/>
        <v>0</v>
      </c>
      <c r="Z108" s="23">
        <f t="shared" si="30"/>
        <v>0</v>
      </c>
      <c r="AA108" s="43">
        <f t="shared" si="31"/>
        <v>0</v>
      </c>
      <c r="AB108" s="44" t="str">
        <f t="shared" si="32"/>
        <v>n/a</v>
      </c>
      <c r="AC108" s="45" t="str">
        <f>IFERROR(W108*Inputs!$E$27+'Elec wholesale index'!AB108*Inputs!$F$27,"n/a")</f>
        <v>n/a</v>
      </c>
      <c r="AD108" s="2" t="str">
        <f t="shared" si="33"/>
        <v>2015-16 Summer</v>
      </c>
      <c r="AE108" s="2" t="str">
        <f t="shared" si="34"/>
        <v>2014-15 Winter</v>
      </c>
      <c r="AF108" s="41">
        <v>1</v>
      </c>
      <c r="AG108" s="8"/>
    </row>
    <row r="109" spans="1:33" x14ac:dyDescent="0.3">
      <c r="A109" s="47">
        <v>41997</v>
      </c>
      <c r="B109" s="14" t="str">
        <f t="shared" si="18"/>
        <v>Dec</v>
      </c>
      <c r="C109" s="3"/>
      <c r="D109" s="3"/>
      <c r="E109" s="3"/>
      <c r="F109" s="42"/>
      <c r="G109" s="42"/>
      <c r="H109" s="42"/>
      <c r="I109" s="13">
        <f>VLOOKUP($B109,'Elec wholesale lookups'!$A$3:$L$15,'Elec wholesale index'!I$2,FALSE)</f>
        <v>181634.52552031272</v>
      </c>
      <c r="J109" s="13">
        <f>VLOOKUP($B109,'Elec wholesale lookups'!$A$3:$L$15,'Elec wholesale index'!J$2,FALSE)</f>
        <v>205597.26549163138</v>
      </c>
      <c r="K109" s="13">
        <f>VLOOKUP($B109,'Elec wholesale lookups'!$A$3:$L$15,'Elec wholesale index'!K$2,FALSE)</f>
        <v>181634.52552031272</v>
      </c>
      <c r="L109" s="38">
        <f>VLOOKUP($B109,'Elec wholesale lookups'!$A$3:$O$15,'Elec wholesale index'!L$2,FALSE)</f>
        <v>1</v>
      </c>
      <c r="M109" s="38">
        <f>VLOOKUP($B109,'Elec wholesale lookups'!$A$3:$O$15,'Elec wholesale index'!M$2,FALSE)</f>
        <v>1</v>
      </c>
      <c r="N109" s="38">
        <f>VLOOKUP($B109,'Elec wholesale lookups'!$A$3:$O$15,'Elec wholesale index'!N$2,FALSE)</f>
        <v>0</v>
      </c>
      <c r="O109" s="13">
        <f t="shared" si="19"/>
        <v>181634.52552031272</v>
      </c>
      <c r="P109" s="13">
        <f t="shared" si="20"/>
        <v>205597.26549163138</v>
      </c>
      <c r="Q109" s="13">
        <f t="shared" si="21"/>
        <v>0</v>
      </c>
      <c r="R109" s="13">
        <f t="shared" si="22"/>
        <v>387231.79101194406</v>
      </c>
      <c r="S109" s="23">
        <f t="shared" si="23"/>
        <v>0</v>
      </c>
      <c r="T109" s="23">
        <f t="shared" si="24"/>
        <v>0</v>
      </c>
      <c r="U109" s="23">
        <f t="shared" si="25"/>
        <v>0</v>
      </c>
      <c r="V109" s="23">
        <f t="shared" si="26"/>
        <v>0</v>
      </c>
      <c r="W109" s="44" t="str">
        <f t="shared" si="27"/>
        <v>n/a</v>
      </c>
      <c r="X109" s="23">
        <f t="shared" si="28"/>
        <v>0</v>
      </c>
      <c r="Y109" s="23">
        <f t="shared" si="29"/>
        <v>0</v>
      </c>
      <c r="Z109" s="23">
        <f t="shared" si="30"/>
        <v>0</v>
      </c>
      <c r="AA109" s="43">
        <f t="shared" si="31"/>
        <v>0</v>
      </c>
      <c r="AB109" s="44" t="str">
        <f t="shared" si="32"/>
        <v>n/a</v>
      </c>
      <c r="AC109" s="45" t="str">
        <f>IFERROR(W109*Inputs!$E$27+'Elec wholesale index'!AB109*Inputs!$F$27,"n/a")</f>
        <v>n/a</v>
      </c>
      <c r="AD109" s="2" t="str">
        <f t="shared" si="33"/>
        <v>2015-16 Summer</v>
      </c>
      <c r="AE109" s="2" t="str">
        <f t="shared" si="34"/>
        <v>2014-15 Winter</v>
      </c>
      <c r="AF109" s="41">
        <v>1</v>
      </c>
      <c r="AG109" s="8"/>
    </row>
    <row r="110" spans="1:33" x14ac:dyDescent="0.3">
      <c r="A110" s="47">
        <v>42002</v>
      </c>
      <c r="B110" s="14" t="str">
        <f t="shared" si="18"/>
        <v>Dec</v>
      </c>
      <c r="C110" s="3"/>
      <c r="D110" s="3"/>
      <c r="E110" s="3"/>
      <c r="F110" s="42"/>
      <c r="G110" s="42"/>
      <c r="H110" s="42"/>
      <c r="I110" s="13">
        <f>VLOOKUP($B110,'Elec wholesale lookups'!$A$3:$L$15,'Elec wholesale index'!I$2,FALSE)</f>
        <v>181634.52552031272</v>
      </c>
      <c r="J110" s="13">
        <f>VLOOKUP($B110,'Elec wholesale lookups'!$A$3:$L$15,'Elec wholesale index'!J$2,FALSE)</f>
        <v>205597.26549163138</v>
      </c>
      <c r="K110" s="13">
        <f>VLOOKUP($B110,'Elec wholesale lookups'!$A$3:$L$15,'Elec wholesale index'!K$2,FALSE)</f>
        <v>181634.52552031272</v>
      </c>
      <c r="L110" s="38">
        <f>VLOOKUP($B110,'Elec wholesale lookups'!$A$3:$O$15,'Elec wholesale index'!L$2,FALSE)</f>
        <v>1</v>
      </c>
      <c r="M110" s="38">
        <f>VLOOKUP($B110,'Elec wholesale lookups'!$A$3:$O$15,'Elec wholesale index'!M$2,FALSE)</f>
        <v>1</v>
      </c>
      <c r="N110" s="38">
        <f>VLOOKUP($B110,'Elec wholesale lookups'!$A$3:$O$15,'Elec wholesale index'!N$2,FALSE)</f>
        <v>0</v>
      </c>
      <c r="O110" s="13">
        <f t="shared" si="19"/>
        <v>181634.52552031272</v>
      </c>
      <c r="P110" s="13">
        <f t="shared" si="20"/>
        <v>205597.26549163138</v>
      </c>
      <c r="Q110" s="13">
        <f t="shared" si="21"/>
        <v>0</v>
      </c>
      <c r="R110" s="13">
        <f t="shared" si="22"/>
        <v>387231.79101194406</v>
      </c>
      <c r="S110" s="23">
        <f t="shared" si="23"/>
        <v>0</v>
      </c>
      <c r="T110" s="23">
        <f t="shared" si="24"/>
        <v>0</v>
      </c>
      <c r="U110" s="23">
        <f t="shared" si="25"/>
        <v>0</v>
      </c>
      <c r="V110" s="23">
        <f t="shared" si="26"/>
        <v>0</v>
      </c>
      <c r="W110" s="44" t="str">
        <f t="shared" si="27"/>
        <v>n/a</v>
      </c>
      <c r="X110" s="23">
        <f t="shared" si="28"/>
        <v>0</v>
      </c>
      <c r="Y110" s="23">
        <f t="shared" si="29"/>
        <v>0</v>
      </c>
      <c r="Z110" s="23">
        <f t="shared" si="30"/>
        <v>0</v>
      </c>
      <c r="AA110" s="43">
        <f t="shared" si="31"/>
        <v>0</v>
      </c>
      <c r="AB110" s="44" t="str">
        <f t="shared" si="32"/>
        <v>n/a</v>
      </c>
      <c r="AC110" s="45" t="str">
        <f>IFERROR(W110*Inputs!$E$27+'Elec wholesale index'!AB110*Inputs!$F$27,"n/a")</f>
        <v>n/a</v>
      </c>
      <c r="AD110" s="2" t="str">
        <f t="shared" si="33"/>
        <v>2015-16 Summer</v>
      </c>
      <c r="AE110" s="2" t="str">
        <f t="shared" si="34"/>
        <v>2014-15 Winter</v>
      </c>
      <c r="AF110" s="41">
        <v>1</v>
      </c>
      <c r="AG110" s="8"/>
    </row>
    <row r="111" spans="1:33" x14ac:dyDescent="0.3">
      <c r="A111" s="47">
        <v>42003</v>
      </c>
      <c r="B111" s="14" t="str">
        <f t="shared" si="18"/>
        <v>Dec</v>
      </c>
      <c r="C111" s="3"/>
      <c r="D111" s="3"/>
      <c r="E111" s="3"/>
      <c r="F111" s="42"/>
      <c r="G111" s="42"/>
      <c r="H111" s="42"/>
      <c r="I111" s="13">
        <f>VLOOKUP($B111,'Elec wholesale lookups'!$A$3:$L$15,'Elec wholesale index'!I$2,FALSE)</f>
        <v>181634.52552031272</v>
      </c>
      <c r="J111" s="13">
        <f>VLOOKUP($B111,'Elec wholesale lookups'!$A$3:$L$15,'Elec wholesale index'!J$2,FALSE)</f>
        <v>205597.26549163138</v>
      </c>
      <c r="K111" s="13">
        <f>VLOOKUP($B111,'Elec wholesale lookups'!$A$3:$L$15,'Elec wholesale index'!K$2,FALSE)</f>
        <v>181634.52552031272</v>
      </c>
      <c r="L111" s="38">
        <f>VLOOKUP($B111,'Elec wholesale lookups'!$A$3:$O$15,'Elec wholesale index'!L$2,FALSE)</f>
        <v>1</v>
      </c>
      <c r="M111" s="38">
        <f>VLOOKUP($B111,'Elec wholesale lookups'!$A$3:$O$15,'Elec wholesale index'!M$2,FALSE)</f>
        <v>1</v>
      </c>
      <c r="N111" s="38">
        <f>VLOOKUP($B111,'Elec wholesale lookups'!$A$3:$O$15,'Elec wholesale index'!N$2,FALSE)</f>
        <v>0</v>
      </c>
      <c r="O111" s="13">
        <f t="shared" si="19"/>
        <v>181634.52552031272</v>
      </c>
      <c r="P111" s="13">
        <f t="shared" si="20"/>
        <v>205597.26549163138</v>
      </c>
      <c r="Q111" s="13">
        <f t="shared" si="21"/>
        <v>0</v>
      </c>
      <c r="R111" s="13">
        <f t="shared" si="22"/>
        <v>387231.79101194406</v>
      </c>
      <c r="S111" s="23">
        <f t="shared" si="23"/>
        <v>0</v>
      </c>
      <c r="T111" s="23">
        <f t="shared" si="24"/>
        <v>0</v>
      </c>
      <c r="U111" s="23">
        <f t="shared" si="25"/>
        <v>0</v>
      </c>
      <c r="V111" s="23">
        <f t="shared" si="26"/>
        <v>0</v>
      </c>
      <c r="W111" s="44" t="str">
        <f t="shared" si="27"/>
        <v>n/a</v>
      </c>
      <c r="X111" s="23">
        <f t="shared" si="28"/>
        <v>0</v>
      </c>
      <c r="Y111" s="23">
        <f t="shared" si="29"/>
        <v>0</v>
      </c>
      <c r="Z111" s="23">
        <f t="shared" si="30"/>
        <v>0</v>
      </c>
      <c r="AA111" s="43">
        <f t="shared" si="31"/>
        <v>0</v>
      </c>
      <c r="AB111" s="44" t="str">
        <f t="shared" si="32"/>
        <v>n/a</v>
      </c>
      <c r="AC111" s="45" t="str">
        <f>IFERROR(W111*Inputs!$E$27+'Elec wholesale index'!AB111*Inputs!$F$27,"n/a")</f>
        <v>n/a</v>
      </c>
      <c r="AD111" s="2" t="str">
        <f t="shared" si="33"/>
        <v>2015-16 Summer</v>
      </c>
      <c r="AE111" s="2" t="str">
        <f t="shared" si="34"/>
        <v>2014-15 Winter</v>
      </c>
      <c r="AF111" s="41">
        <v>1</v>
      </c>
      <c r="AG111" s="8"/>
    </row>
    <row r="112" spans="1:33" x14ac:dyDescent="0.3">
      <c r="A112" s="47">
        <v>42004</v>
      </c>
      <c r="B112" s="14" t="str">
        <f t="shared" si="18"/>
        <v>Dec</v>
      </c>
      <c r="C112" s="3"/>
      <c r="D112" s="3"/>
      <c r="E112" s="3"/>
      <c r="F112" s="42"/>
      <c r="G112" s="42"/>
      <c r="H112" s="42"/>
      <c r="I112" s="13">
        <f>VLOOKUP($B112,'Elec wholesale lookups'!$A$3:$L$15,'Elec wholesale index'!I$2,FALSE)</f>
        <v>181634.52552031272</v>
      </c>
      <c r="J112" s="13">
        <f>VLOOKUP($B112,'Elec wholesale lookups'!$A$3:$L$15,'Elec wholesale index'!J$2,FALSE)</f>
        <v>205597.26549163138</v>
      </c>
      <c r="K112" s="13">
        <f>VLOOKUP($B112,'Elec wholesale lookups'!$A$3:$L$15,'Elec wholesale index'!K$2,FALSE)</f>
        <v>181634.52552031272</v>
      </c>
      <c r="L112" s="38">
        <f>VLOOKUP($B112,'Elec wholesale lookups'!$A$3:$O$15,'Elec wholesale index'!L$2,FALSE)</f>
        <v>1</v>
      </c>
      <c r="M112" s="38">
        <f>VLOOKUP($B112,'Elec wholesale lookups'!$A$3:$O$15,'Elec wholesale index'!M$2,FALSE)</f>
        <v>1</v>
      </c>
      <c r="N112" s="38">
        <f>VLOOKUP($B112,'Elec wholesale lookups'!$A$3:$O$15,'Elec wholesale index'!N$2,FALSE)</f>
        <v>0</v>
      </c>
      <c r="O112" s="13">
        <f t="shared" si="19"/>
        <v>181634.52552031272</v>
      </c>
      <c r="P112" s="13">
        <f t="shared" si="20"/>
        <v>205597.26549163138</v>
      </c>
      <c r="Q112" s="13">
        <f t="shared" si="21"/>
        <v>0</v>
      </c>
      <c r="R112" s="13">
        <f t="shared" si="22"/>
        <v>387231.79101194406</v>
      </c>
      <c r="S112" s="23">
        <f t="shared" si="23"/>
        <v>0</v>
      </c>
      <c r="T112" s="23">
        <f t="shared" si="24"/>
        <v>0</v>
      </c>
      <c r="U112" s="23">
        <f t="shared" si="25"/>
        <v>0</v>
      </c>
      <c r="V112" s="23">
        <f t="shared" si="26"/>
        <v>0</v>
      </c>
      <c r="W112" s="44" t="str">
        <f t="shared" si="27"/>
        <v>n/a</v>
      </c>
      <c r="X112" s="23">
        <f t="shared" si="28"/>
        <v>0</v>
      </c>
      <c r="Y112" s="23">
        <f t="shared" si="29"/>
        <v>0</v>
      </c>
      <c r="Z112" s="23">
        <f t="shared" si="30"/>
        <v>0</v>
      </c>
      <c r="AA112" s="43">
        <f t="shared" si="31"/>
        <v>0</v>
      </c>
      <c r="AB112" s="44" t="str">
        <f t="shared" si="32"/>
        <v>n/a</v>
      </c>
      <c r="AC112" s="45" t="str">
        <f>IFERROR(W112*Inputs!$E$27+'Elec wholesale index'!AB112*Inputs!$F$27,"n/a")</f>
        <v>n/a</v>
      </c>
      <c r="AD112" s="2" t="str">
        <f t="shared" si="33"/>
        <v>2015-16 Summer</v>
      </c>
      <c r="AE112" s="2" t="str">
        <f t="shared" si="34"/>
        <v>2014-15 Winter</v>
      </c>
      <c r="AF112" s="41">
        <v>1</v>
      </c>
      <c r="AG112" s="8"/>
    </row>
    <row r="113" spans="1:33" x14ac:dyDescent="0.3">
      <c r="A113" s="47">
        <v>42006</v>
      </c>
      <c r="B113" s="14" t="str">
        <f t="shared" si="18"/>
        <v>Jan</v>
      </c>
      <c r="C113" s="3"/>
      <c r="D113" s="3"/>
      <c r="E113" s="3"/>
      <c r="F113" s="42"/>
      <c r="G113" s="42"/>
      <c r="H113" s="42"/>
      <c r="I113" s="13">
        <f>VLOOKUP($B113,'Elec wholesale lookups'!$A$3:$L$15,'Elec wholesale index'!I$2,FALSE)</f>
        <v>181634.52552031272</v>
      </c>
      <c r="J113" s="13">
        <f>VLOOKUP($B113,'Elec wholesale lookups'!$A$3:$L$15,'Elec wholesale index'!J$2,FALSE)</f>
        <v>205597.26549163138</v>
      </c>
      <c r="K113" s="13">
        <f>VLOOKUP($B113,'Elec wholesale lookups'!$A$3:$L$15,'Elec wholesale index'!K$2,FALSE)</f>
        <v>181634.52552031272</v>
      </c>
      <c r="L113" s="38">
        <f>VLOOKUP($B113,'Elec wholesale lookups'!$A$3:$O$15,'Elec wholesale index'!L$2,FALSE)</f>
        <v>1</v>
      </c>
      <c r="M113" s="38">
        <f>VLOOKUP($B113,'Elec wholesale lookups'!$A$3:$O$15,'Elec wholesale index'!M$2,FALSE)</f>
        <v>1</v>
      </c>
      <c r="N113" s="38">
        <f>VLOOKUP($B113,'Elec wholesale lookups'!$A$3:$O$15,'Elec wholesale index'!N$2,FALSE)</f>
        <v>0</v>
      </c>
      <c r="O113" s="13">
        <f t="shared" si="19"/>
        <v>181634.52552031272</v>
      </c>
      <c r="P113" s="13">
        <f t="shared" si="20"/>
        <v>205597.26549163138</v>
      </c>
      <c r="Q113" s="13">
        <f t="shared" si="21"/>
        <v>0</v>
      </c>
      <c r="R113" s="13">
        <f t="shared" si="22"/>
        <v>387231.79101194406</v>
      </c>
      <c r="S113" s="23">
        <f t="shared" si="23"/>
        <v>0</v>
      </c>
      <c r="T113" s="23">
        <f t="shared" si="24"/>
        <v>0</v>
      </c>
      <c r="U113" s="23">
        <f t="shared" si="25"/>
        <v>0</v>
      </c>
      <c r="V113" s="23">
        <f t="shared" si="26"/>
        <v>0</v>
      </c>
      <c r="W113" s="44" t="str">
        <f t="shared" si="27"/>
        <v>n/a</v>
      </c>
      <c r="X113" s="23">
        <f t="shared" si="28"/>
        <v>0</v>
      </c>
      <c r="Y113" s="23">
        <f t="shared" si="29"/>
        <v>0</v>
      </c>
      <c r="Z113" s="23">
        <f t="shared" si="30"/>
        <v>0</v>
      </c>
      <c r="AA113" s="43">
        <f t="shared" si="31"/>
        <v>0</v>
      </c>
      <c r="AB113" s="44" t="str">
        <f t="shared" si="32"/>
        <v>n/a</v>
      </c>
      <c r="AC113" s="45" t="str">
        <f>IFERROR(W113*Inputs!$E$27+'Elec wholesale index'!AB113*Inputs!$F$27,"n/a")</f>
        <v>n/a</v>
      </c>
      <c r="AD113" s="2" t="str">
        <f t="shared" si="33"/>
        <v>2015-16 Summer</v>
      </c>
      <c r="AE113" s="2" t="str">
        <f t="shared" si="34"/>
        <v>2014-15 Winter</v>
      </c>
      <c r="AF113" s="41">
        <v>1</v>
      </c>
      <c r="AG113" s="8"/>
    </row>
    <row r="114" spans="1:33" x14ac:dyDescent="0.3">
      <c r="A114" s="47">
        <v>42009</v>
      </c>
      <c r="B114" s="14" t="str">
        <f t="shared" si="18"/>
        <v>Jan</v>
      </c>
      <c r="C114" s="3"/>
      <c r="D114" s="3"/>
      <c r="E114" s="3"/>
      <c r="F114" s="42"/>
      <c r="G114" s="42"/>
      <c r="H114" s="42"/>
      <c r="I114" s="13">
        <f>VLOOKUP($B114,'Elec wholesale lookups'!$A$3:$L$15,'Elec wholesale index'!I$2,FALSE)</f>
        <v>181634.52552031272</v>
      </c>
      <c r="J114" s="13">
        <f>VLOOKUP($B114,'Elec wholesale lookups'!$A$3:$L$15,'Elec wholesale index'!J$2,FALSE)</f>
        <v>205597.26549163138</v>
      </c>
      <c r="K114" s="13">
        <f>VLOOKUP($B114,'Elec wholesale lookups'!$A$3:$L$15,'Elec wholesale index'!K$2,FALSE)</f>
        <v>181634.52552031272</v>
      </c>
      <c r="L114" s="38">
        <f>VLOOKUP($B114,'Elec wholesale lookups'!$A$3:$O$15,'Elec wholesale index'!L$2,FALSE)</f>
        <v>1</v>
      </c>
      <c r="M114" s="38">
        <f>VLOOKUP($B114,'Elec wholesale lookups'!$A$3:$O$15,'Elec wholesale index'!M$2,FALSE)</f>
        <v>1</v>
      </c>
      <c r="N114" s="38">
        <f>VLOOKUP($B114,'Elec wholesale lookups'!$A$3:$O$15,'Elec wholesale index'!N$2,FALSE)</f>
        <v>0</v>
      </c>
      <c r="O114" s="13">
        <f t="shared" si="19"/>
        <v>181634.52552031272</v>
      </c>
      <c r="P114" s="13">
        <f t="shared" si="20"/>
        <v>205597.26549163138</v>
      </c>
      <c r="Q114" s="13">
        <f t="shared" si="21"/>
        <v>0</v>
      </c>
      <c r="R114" s="13">
        <f t="shared" si="22"/>
        <v>387231.79101194406</v>
      </c>
      <c r="S114" s="23">
        <f t="shared" si="23"/>
        <v>0</v>
      </c>
      <c r="T114" s="23">
        <f t="shared" si="24"/>
        <v>0</v>
      </c>
      <c r="U114" s="23">
        <f t="shared" si="25"/>
        <v>0</v>
      </c>
      <c r="V114" s="23">
        <f t="shared" si="26"/>
        <v>0</v>
      </c>
      <c r="W114" s="44" t="str">
        <f t="shared" si="27"/>
        <v>n/a</v>
      </c>
      <c r="X114" s="23">
        <f t="shared" si="28"/>
        <v>0</v>
      </c>
      <c r="Y114" s="23">
        <f t="shared" si="29"/>
        <v>0</v>
      </c>
      <c r="Z114" s="23">
        <f t="shared" si="30"/>
        <v>0</v>
      </c>
      <c r="AA114" s="43">
        <f t="shared" si="31"/>
        <v>0</v>
      </c>
      <c r="AB114" s="44" t="str">
        <f t="shared" si="32"/>
        <v>n/a</v>
      </c>
      <c r="AC114" s="45" t="str">
        <f>IFERROR(W114*Inputs!$E$27+'Elec wholesale index'!AB114*Inputs!$F$27,"n/a")</f>
        <v>n/a</v>
      </c>
      <c r="AD114" s="2" t="str">
        <f t="shared" si="33"/>
        <v>2015-16 Summer</v>
      </c>
      <c r="AE114" s="2" t="str">
        <f t="shared" si="34"/>
        <v>2014-15 Winter</v>
      </c>
      <c r="AF114" s="41">
        <v>1</v>
      </c>
      <c r="AG114" s="8"/>
    </row>
    <row r="115" spans="1:33" x14ac:dyDescent="0.3">
      <c r="A115" s="47">
        <v>42010</v>
      </c>
      <c r="B115" s="14" t="str">
        <f t="shared" si="18"/>
        <v>Jan</v>
      </c>
      <c r="C115" s="3"/>
      <c r="D115" s="3"/>
      <c r="E115" s="3"/>
      <c r="F115" s="42"/>
      <c r="G115" s="42"/>
      <c r="H115" s="42"/>
      <c r="I115" s="13">
        <f>VLOOKUP($B115,'Elec wholesale lookups'!$A$3:$L$15,'Elec wholesale index'!I$2,FALSE)</f>
        <v>181634.52552031272</v>
      </c>
      <c r="J115" s="13">
        <f>VLOOKUP($B115,'Elec wholesale lookups'!$A$3:$L$15,'Elec wholesale index'!J$2,FALSE)</f>
        <v>205597.26549163138</v>
      </c>
      <c r="K115" s="13">
        <f>VLOOKUP($B115,'Elec wholesale lookups'!$A$3:$L$15,'Elec wholesale index'!K$2,FALSE)</f>
        <v>181634.52552031272</v>
      </c>
      <c r="L115" s="38">
        <f>VLOOKUP($B115,'Elec wholesale lookups'!$A$3:$O$15,'Elec wholesale index'!L$2,FALSE)</f>
        <v>1</v>
      </c>
      <c r="M115" s="38">
        <f>VLOOKUP($B115,'Elec wholesale lookups'!$A$3:$O$15,'Elec wholesale index'!M$2,FALSE)</f>
        <v>1</v>
      </c>
      <c r="N115" s="38">
        <f>VLOOKUP($B115,'Elec wholesale lookups'!$A$3:$O$15,'Elec wholesale index'!N$2,FALSE)</f>
        <v>0</v>
      </c>
      <c r="O115" s="13">
        <f t="shared" si="19"/>
        <v>181634.52552031272</v>
      </c>
      <c r="P115" s="13">
        <f t="shared" si="20"/>
        <v>205597.26549163138</v>
      </c>
      <c r="Q115" s="13">
        <f t="shared" si="21"/>
        <v>0</v>
      </c>
      <c r="R115" s="13">
        <f t="shared" si="22"/>
        <v>387231.79101194406</v>
      </c>
      <c r="S115" s="23">
        <f t="shared" si="23"/>
        <v>0</v>
      </c>
      <c r="T115" s="23">
        <f t="shared" si="24"/>
        <v>0</v>
      </c>
      <c r="U115" s="23">
        <f t="shared" si="25"/>
        <v>0</v>
      </c>
      <c r="V115" s="23">
        <f t="shared" si="26"/>
        <v>0</v>
      </c>
      <c r="W115" s="44" t="str">
        <f t="shared" si="27"/>
        <v>n/a</v>
      </c>
      <c r="X115" s="23">
        <f t="shared" si="28"/>
        <v>0</v>
      </c>
      <c r="Y115" s="23">
        <f t="shared" si="29"/>
        <v>0</v>
      </c>
      <c r="Z115" s="23">
        <f t="shared" si="30"/>
        <v>0</v>
      </c>
      <c r="AA115" s="43">
        <f t="shared" si="31"/>
        <v>0</v>
      </c>
      <c r="AB115" s="44" t="str">
        <f t="shared" si="32"/>
        <v>n/a</v>
      </c>
      <c r="AC115" s="45" t="str">
        <f>IFERROR(W115*Inputs!$E$27+'Elec wholesale index'!AB115*Inputs!$F$27,"n/a")</f>
        <v>n/a</v>
      </c>
      <c r="AD115" s="2" t="str">
        <f t="shared" si="33"/>
        <v>2015-16 Summer</v>
      </c>
      <c r="AE115" s="2" t="str">
        <f t="shared" si="34"/>
        <v>2014-15 Winter</v>
      </c>
      <c r="AF115" s="41">
        <v>1</v>
      </c>
      <c r="AG115" s="8"/>
    </row>
    <row r="116" spans="1:33" x14ac:dyDescent="0.3">
      <c r="A116" s="47">
        <v>42011</v>
      </c>
      <c r="B116" s="14" t="str">
        <f t="shared" si="18"/>
        <v>Jan</v>
      </c>
      <c r="C116" s="3"/>
      <c r="D116" s="3"/>
      <c r="E116" s="3"/>
      <c r="F116" s="42"/>
      <c r="G116" s="42"/>
      <c r="H116" s="42"/>
      <c r="I116" s="13">
        <f>VLOOKUP($B116,'Elec wholesale lookups'!$A$3:$L$15,'Elec wholesale index'!I$2,FALSE)</f>
        <v>181634.52552031272</v>
      </c>
      <c r="J116" s="13">
        <f>VLOOKUP($B116,'Elec wholesale lookups'!$A$3:$L$15,'Elec wholesale index'!J$2,FALSE)</f>
        <v>205597.26549163138</v>
      </c>
      <c r="K116" s="13">
        <f>VLOOKUP($B116,'Elec wholesale lookups'!$A$3:$L$15,'Elec wholesale index'!K$2,FALSE)</f>
        <v>181634.52552031272</v>
      </c>
      <c r="L116" s="38">
        <f>VLOOKUP($B116,'Elec wholesale lookups'!$A$3:$O$15,'Elec wholesale index'!L$2,FALSE)</f>
        <v>1</v>
      </c>
      <c r="M116" s="38">
        <f>VLOOKUP($B116,'Elec wholesale lookups'!$A$3:$O$15,'Elec wholesale index'!M$2,FALSE)</f>
        <v>1</v>
      </c>
      <c r="N116" s="38">
        <f>VLOOKUP($B116,'Elec wholesale lookups'!$A$3:$O$15,'Elec wholesale index'!N$2,FALSE)</f>
        <v>0</v>
      </c>
      <c r="O116" s="13">
        <f t="shared" si="19"/>
        <v>181634.52552031272</v>
      </c>
      <c r="P116" s="13">
        <f t="shared" si="20"/>
        <v>205597.26549163138</v>
      </c>
      <c r="Q116" s="13">
        <f t="shared" si="21"/>
        <v>0</v>
      </c>
      <c r="R116" s="13">
        <f t="shared" si="22"/>
        <v>387231.79101194406</v>
      </c>
      <c r="S116" s="23">
        <f t="shared" si="23"/>
        <v>0</v>
      </c>
      <c r="T116" s="23">
        <f t="shared" si="24"/>
        <v>0</v>
      </c>
      <c r="U116" s="23">
        <f t="shared" si="25"/>
        <v>0</v>
      </c>
      <c r="V116" s="23">
        <f t="shared" si="26"/>
        <v>0</v>
      </c>
      <c r="W116" s="44" t="str">
        <f t="shared" si="27"/>
        <v>n/a</v>
      </c>
      <c r="X116" s="23">
        <f t="shared" si="28"/>
        <v>0</v>
      </c>
      <c r="Y116" s="23">
        <f t="shared" si="29"/>
        <v>0</v>
      </c>
      <c r="Z116" s="23">
        <f t="shared" si="30"/>
        <v>0</v>
      </c>
      <c r="AA116" s="43">
        <f t="shared" si="31"/>
        <v>0</v>
      </c>
      <c r="AB116" s="44" t="str">
        <f t="shared" si="32"/>
        <v>n/a</v>
      </c>
      <c r="AC116" s="45" t="str">
        <f>IFERROR(W116*Inputs!$E$27+'Elec wholesale index'!AB116*Inputs!$F$27,"n/a")</f>
        <v>n/a</v>
      </c>
      <c r="AD116" s="2" t="str">
        <f t="shared" si="33"/>
        <v>2015-16 Summer</v>
      </c>
      <c r="AE116" s="2" t="str">
        <f t="shared" si="34"/>
        <v>2014-15 Winter</v>
      </c>
      <c r="AF116" s="41">
        <v>1</v>
      </c>
      <c r="AG116" s="8"/>
    </row>
    <row r="117" spans="1:33" x14ac:dyDescent="0.3">
      <c r="A117" s="47">
        <v>42012</v>
      </c>
      <c r="B117" s="14" t="str">
        <f t="shared" si="18"/>
        <v>Jan</v>
      </c>
      <c r="C117" s="3"/>
      <c r="D117" s="3"/>
      <c r="E117" s="3"/>
      <c r="F117" s="42"/>
      <c r="G117" s="42"/>
      <c r="H117" s="42"/>
      <c r="I117" s="13">
        <f>VLOOKUP($B117,'Elec wholesale lookups'!$A$3:$L$15,'Elec wholesale index'!I$2,FALSE)</f>
        <v>181634.52552031272</v>
      </c>
      <c r="J117" s="13">
        <f>VLOOKUP($B117,'Elec wholesale lookups'!$A$3:$L$15,'Elec wholesale index'!J$2,FALSE)</f>
        <v>205597.26549163138</v>
      </c>
      <c r="K117" s="13">
        <f>VLOOKUP($B117,'Elec wholesale lookups'!$A$3:$L$15,'Elec wholesale index'!K$2,FALSE)</f>
        <v>181634.52552031272</v>
      </c>
      <c r="L117" s="38">
        <f>VLOOKUP($B117,'Elec wholesale lookups'!$A$3:$O$15,'Elec wholesale index'!L$2,FALSE)</f>
        <v>1</v>
      </c>
      <c r="M117" s="38">
        <f>VLOOKUP($B117,'Elec wholesale lookups'!$A$3:$O$15,'Elec wholesale index'!M$2,FALSE)</f>
        <v>1</v>
      </c>
      <c r="N117" s="38">
        <f>VLOOKUP($B117,'Elec wholesale lookups'!$A$3:$O$15,'Elec wholesale index'!N$2,FALSE)</f>
        <v>0</v>
      </c>
      <c r="O117" s="13">
        <f t="shared" si="19"/>
        <v>181634.52552031272</v>
      </c>
      <c r="P117" s="13">
        <f t="shared" si="20"/>
        <v>205597.26549163138</v>
      </c>
      <c r="Q117" s="13">
        <f t="shared" si="21"/>
        <v>0</v>
      </c>
      <c r="R117" s="13">
        <f t="shared" si="22"/>
        <v>387231.79101194406</v>
      </c>
      <c r="S117" s="23">
        <f t="shared" si="23"/>
        <v>0</v>
      </c>
      <c r="T117" s="23">
        <f t="shared" si="24"/>
        <v>0</v>
      </c>
      <c r="U117" s="23">
        <f t="shared" si="25"/>
        <v>0</v>
      </c>
      <c r="V117" s="23">
        <f t="shared" si="26"/>
        <v>0</v>
      </c>
      <c r="W117" s="44" t="str">
        <f t="shared" si="27"/>
        <v>n/a</v>
      </c>
      <c r="X117" s="23">
        <f t="shared" si="28"/>
        <v>0</v>
      </c>
      <c r="Y117" s="23">
        <f t="shared" si="29"/>
        <v>0</v>
      </c>
      <c r="Z117" s="23">
        <f t="shared" si="30"/>
        <v>0</v>
      </c>
      <c r="AA117" s="43">
        <f t="shared" si="31"/>
        <v>0</v>
      </c>
      <c r="AB117" s="44" t="str">
        <f t="shared" si="32"/>
        <v>n/a</v>
      </c>
      <c r="AC117" s="45" t="str">
        <f>IFERROR(W117*Inputs!$E$27+'Elec wholesale index'!AB117*Inputs!$F$27,"n/a")</f>
        <v>n/a</v>
      </c>
      <c r="AD117" s="2" t="str">
        <f t="shared" si="33"/>
        <v>2015-16 Summer</v>
      </c>
      <c r="AE117" s="2" t="str">
        <f t="shared" si="34"/>
        <v>2014-15 Winter</v>
      </c>
      <c r="AF117" s="41">
        <v>1</v>
      </c>
      <c r="AG117" s="8"/>
    </row>
    <row r="118" spans="1:33" x14ac:dyDescent="0.3">
      <c r="A118" s="47">
        <v>42013</v>
      </c>
      <c r="B118" s="14" t="str">
        <f t="shared" si="18"/>
        <v>Jan</v>
      </c>
      <c r="C118" s="3"/>
      <c r="D118" s="3"/>
      <c r="E118" s="3"/>
      <c r="F118" s="42"/>
      <c r="G118" s="42"/>
      <c r="H118" s="42"/>
      <c r="I118" s="13">
        <f>VLOOKUP($B118,'Elec wholesale lookups'!$A$3:$L$15,'Elec wholesale index'!I$2,FALSE)</f>
        <v>181634.52552031272</v>
      </c>
      <c r="J118" s="13">
        <f>VLOOKUP($B118,'Elec wholesale lookups'!$A$3:$L$15,'Elec wholesale index'!J$2,FALSE)</f>
        <v>205597.26549163138</v>
      </c>
      <c r="K118" s="13">
        <f>VLOOKUP($B118,'Elec wholesale lookups'!$A$3:$L$15,'Elec wholesale index'!K$2,FALSE)</f>
        <v>181634.52552031272</v>
      </c>
      <c r="L118" s="38">
        <f>VLOOKUP($B118,'Elec wholesale lookups'!$A$3:$O$15,'Elec wholesale index'!L$2,FALSE)</f>
        <v>1</v>
      </c>
      <c r="M118" s="38">
        <f>VLOOKUP($B118,'Elec wholesale lookups'!$A$3:$O$15,'Elec wholesale index'!M$2,FALSE)</f>
        <v>1</v>
      </c>
      <c r="N118" s="38">
        <f>VLOOKUP($B118,'Elec wholesale lookups'!$A$3:$O$15,'Elec wholesale index'!N$2,FALSE)</f>
        <v>0</v>
      </c>
      <c r="O118" s="13">
        <f t="shared" si="19"/>
        <v>181634.52552031272</v>
      </c>
      <c r="P118" s="13">
        <f t="shared" si="20"/>
        <v>205597.26549163138</v>
      </c>
      <c r="Q118" s="13">
        <f t="shared" si="21"/>
        <v>0</v>
      </c>
      <c r="R118" s="13">
        <f t="shared" si="22"/>
        <v>387231.79101194406</v>
      </c>
      <c r="S118" s="23">
        <f t="shared" si="23"/>
        <v>0</v>
      </c>
      <c r="T118" s="23">
        <f t="shared" si="24"/>
        <v>0</v>
      </c>
      <c r="U118" s="23">
        <f t="shared" si="25"/>
        <v>0</v>
      </c>
      <c r="V118" s="23">
        <f t="shared" si="26"/>
        <v>0</v>
      </c>
      <c r="W118" s="44" t="str">
        <f t="shared" si="27"/>
        <v>n/a</v>
      </c>
      <c r="X118" s="23">
        <f t="shared" si="28"/>
        <v>0</v>
      </c>
      <c r="Y118" s="23">
        <f t="shared" si="29"/>
        <v>0</v>
      </c>
      <c r="Z118" s="23">
        <f t="shared" si="30"/>
        <v>0</v>
      </c>
      <c r="AA118" s="43">
        <f t="shared" si="31"/>
        <v>0</v>
      </c>
      <c r="AB118" s="44" t="str">
        <f t="shared" si="32"/>
        <v>n/a</v>
      </c>
      <c r="AC118" s="45" t="str">
        <f>IFERROR(W118*Inputs!$E$27+'Elec wholesale index'!AB118*Inputs!$F$27,"n/a")</f>
        <v>n/a</v>
      </c>
      <c r="AD118" s="2" t="str">
        <f t="shared" si="33"/>
        <v>2015-16 Summer</v>
      </c>
      <c r="AE118" s="2" t="str">
        <f t="shared" si="34"/>
        <v>2014-15 Winter</v>
      </c>
      <c r="AF118" s="41">
        <v>1</v>
      </c>
      <c r="AG118" s="8"/>
    </row>
    <row r="119" spans="1:33" x14ac:dyDescent="0.3">
      <c r="A119" s="47">
        <v>42016</v>
      </c>
      <c r="B119" s="14" t="str">
        <f t="shared" si="18"/>
        <v>Jan</v>
      </c>
      <c r="C119" s="3"/>
      <c r="D119" s="3"/>
      <c r="E119" s="3"/>
      <c r="F119" s="42"/>
      <c r="G119" s="42"/>
      <c r="H119" s="42"/>
      <c r="I119" s="13">
        <f>VLOOKUP($B119,'Elec wholesale lookups'!$A$3:$L$15,'Elec wholesale index'!I$2,FALSE)</f>
        <v>181634.52552031272</v>
      </c>
      <c r="J119" s="13">
        <f>VLOOKUP($B119,'Elec wholesale lookups'!$A$3:$L$15,'Elec wholesale index'!J$2,FALSE)</f>
        <v>205597.26549163138</v>
      </c>
      <c r="K119" s="13">
        <f>VLOOKUP($B119,'Elec wholesale lookups'!$A$3:$L$15,'Elec wholesale index'!K$2,FALSE)</f>
        <v>181634.52552031272</v>
      </c>
      <c r="L119" s="38">
        <f>VLOOKUP($B119,'Elec wholesale lookups'!$A$3:$O$15,'Elec wholesale index'!L$2,FALSE)</f>
        <v>1</v>
      </c>
      <c r="M119" s="38">
        <f>VLOOKUP($B119,'Elec wholesale lookups'!$A$3:$O$15,'Elec wholesale index'!M$2,FALSE)</f>
        <v>1</v>
      </c>
      <c r="N119" s="38">
        <f>VLOOKUP($B119,'Elec wholesale lookups'!$A$3:$O$15,'Elec wholesale index'!N$2,FALSE)</f>
        <v>0</v>
      </c>
      <c r="O119" s="13">
        <f t="shared" si="19"/>
        <v>181634.52552031272</v>
      </c>
      <c r="P119" s="13">
        <f t="shared" si="20"/>
        <v>205597.26549163138</v>
      </c>
      <c r="Q119" s="13">
        <f t="shared" si="21"/>
        <v>0</v>
      </c>
      <c r="R119" s="13">
        <f t="shared" si="22"/>
        <v>387231.79101194406</v>
      </c>
      <c r="S119" s="23">
        <f t="shared" si="23"/>
        <v>0</v>
      </c>
      <c r="T119" s="23">
        <f t="shared" si="24"/>
        <v>0</v>
      </c>
      <c r="U119" s="23">
        <f t="shared" si="25"/>
        <v>0</v>
      </c>
      <c r="V119" s="23">
        <f t="shared" si="26"/>
        <v>0</v>
      </c>
      <c r="W119" s="44" t="str">
        <f t="shared" si="27"/>
        <v>n/a</v>
      </c>
      <c r="X119" s="23">
        <f t="shared" si="28"/>
        <v>0</v>
      </c>
      <c r="Y119" s="23">
        <f t="shared" si="29"/>
        <v>0</v>
      </c>
      <c r="Z119" s="23">
        <f t="shared" si="30"/>
        <v>0</v>
      </c>
      <c r="AA119" s="43">
        <f t="shared" si="31"/>
        <v>0</v>
      </c>
      <c r="AB119" s="44" t="str">
        <f t="shared" si="32"/>
        <v>n/a</v>
      </c>
      <c r="AC119" s="45" t="str">
        <f>IFERROR(W119*Inputs!$E$27+'Elec wholesale index'!AB119*Inputs!$F$27,"n/a")</f>
        <v>n/a</v>
      </c>
      <c r="AD119" s="2" t="str">
        <f t="shared" si="33"/>
        <v>2015-16 Summer</v>
      </c>
      <c r="AE119" s="2" t="str">
        <f t="shared" si="34"/>
        <v>2014-15 Winter</v>
      </c>
      <c r="AF119" s="41">
        <v>1</v>
      </c>
      <c r="AG119" s="8"/>
    </row>
    <row r="120" spans="1:33" x14ac:dyDescent="0.3">
      <c r="A120" s="47">
        <v>42017</v>
      </c>
      <c r="B120" s="14" t="str">
        <f t="shared" si="18"/>
        <v>Jan</v>
      </c>
      <c r="C120" s="3"/>
      <c r="D120" s="3"/>
      <c r="E120" s="3"/>
      <c r="F120" s="42"/>
      <c r="G120" s="42"/>
      <c r="H120" s="42"/>
      <c r="I120" s="13">
        <f>VLOOKUP($B120,'Elec wholesale lookups'!$A$3:$L$15,'Elec wholesale index'!I$2,FALSE)</f>
        <v>181634.52552031272</v>
      </c>
      <c r="J120" s="13">
        <f>VLOOKUP($B120,'Elec wholesale lookups'!$A$3:$L$15,'Elec wholesale index'!J$2,FALSE)</f>
        <v>205597.26549163138</v>
      </c>
      <c r="K120" s="13">
        <f>VLOOKUP($B120,'Elec wholesale lookups'!$A$3:$L$15,'Elec wholesale index'!K$2,FALSE)</f>
        <v>181634.52552031272</v>
      </c>
      <c r="L120" s="38">
        <f>VLOOKUP($B120,'Elec wholesale lookups'!$A$3:$O$15,'Elec wholesale index'!L$2,FALSE)</f>
        <v>1</v>
      </c>
      <c r="M120" s="38">
        <f>VLOOKUP($B120,'Elec wholesale lookups'!$A$3:$O$15,'Elec wholesale index'!M$2,FALSE)</f>
        <v>1</v>
      </c>
      <c r="N120" s="38">
        <f>VLOOKUP($B120,'Elec wholesale lookups'!$A$3:$O$15,'Elec wholesale index'!N$2,FALSE)</f>
        <v>0</v>
      </c>
      <c r="O120" s="13">
        <f t="shared" si="19"/>
        <v>181634.52552031272</v>
      </c>
      <c r="P120" s="13">
        <f t="shared" si="20"/>
        <v>205597.26549163138</v>
      </c>
      <c r="Q120" s="13">
        <f t="shared" si="21"/>
        <v>0</v>
      </c>
      <c r="R120" s="13">
        <f t="shared" si="22"/>
        <v>387231.79101194406</v>
      </c>
      <c r="S120" s="23">
        <f t="shared" si="23"/>
        <v>0</v>
      </c>
      <c r="T120" s="23">
        <f t="shared" si="24"/>
        <v>0</v>
      </c>
      <c r="U120" s="23">
        <f t="shared" si="25"/>
        <v>0</v>
      </c>
      <c r="V120" s="23">
        <f t="shared" si="26"/>
        <v>0</v>
      </c>
      <c r="W120" s="44" t="str">
        <f t="shared" si="27"/>
        <v>n/a</v>
      </c>
      <c r="X120" s="23">
        <f t="shared" si="28"/>
        <v>0</v>
      </c>
      <c r="Y120" s="23">
        <f t="shared" si="29"/>
        <v>0</v>
      </c>
      <c r="Z120" s="23">
        <f t="shared" si="30"/>
        <v>0</v>
      </c>
      <c r="AA120" s="43">
        <f t="shared" si="31"/>
        <v>0</v>
      </c>
      <c r="AB120" s="44" t="str">
        <f t="shared" si="32"/>
        <v>n/a</v>
      </c>
      <c r="AC120" s="45" t="str">
        <f>IFERROR(W120*Inputs!$E$27+'Elec wholesale index'!AB120*Inputs!$F$27,"n/a")</f>
        <v>n/a</v>
      </c>
      <c r="AD120" s="2" t="str">
        <f t="shared" si="33"/>
        <v>2015-16 Summer</v>
      </c>
      <c r="AE120" s="2" t="str">
        <f t="shared" si="34"/>
        <v>2014-15 Winter</v>
      </c>
      <c r="AF120" s="41">
        <v>1</v>
      </c>
      <c r="AG120" s="8"/>
    </row>
    <row r="121" spans="1:33" x14ac:dyDescent="0.3">
      <c r="A121" s="47">
        <v>42018</v>
      </c>
      <c r="B121" s="14" t="str">
        <f t="shared" si="18"/>
        <v>Jan</v>
      </c>
      <c r="C121" s="3"/>
      <c r="D121" s="3"/>
      <c r="E121" s="3"/>
      <c r="F121" s="42"/>
      <c r="G121" s="42"/>
      <c r="H121" s="42"/>
      <c r="I121" s="13">
        <f>VLOOKUP($B121,'Elec wholesale lookups'!$A$3:$L$15,'Elec wholesale index'!I$2,FALSE)</f>
        <v>181634.52552031272</v>
      </c>
      <c r="J121" s="13">
        <f>VLOOKUP($B121,'Elec wholesale lookups'!$A$3:$L$15,'Elec wholesale index'!J$2,FALSE)</f>
        <v>205597.26549163138</v>
      </c>
      <c r="K121" s="13">
        <f>VLOOKUP($B121,'Elec wholesale lookups'!$A$3:$L$15,'Elec wholesale index'!K$2,FALSE)</f>
        <v>181634.52552031272</v>
      </c>
      <c r="L121" s="38">
        <f>VLOOKUP($B121,'Elec wholesale lookups'!$A$3:$O$15,'Elec wholesale index'!L$2,FALSE)</f>
        <v>1</v>
      </c>
      <c r="M121" s="38">
        <f>VLOOKUP($B121,'Elec wholesale lookups'!$A$3:$O$15,'Elec wholesale index'!M$2,FALSE)</f>
        <v>1</v>
      </c>
      <c r="N121" s="38">
        <f>VLOOKUP($B121,'Elec wholesale lookups'!$A$3:$O$15,'Elec wholesale index'!N$2,FALSE)</f>
        <v>0</v>
      </c>
      <c r="O121" s="13">
        <f t="shared" si="19"/>
        <v>181634.52552031272</v>
      </c>
      <c r="P121" s="13">
        <f t="shared" si="20"/>
        <v>205597.26549163138</v>
      </c>
      <c r="Q121" s="13">
        <f t="shared" si="21"/>
        <v>0</v>
      </c>
      <c r="R121" s="13">
        <f t="shared" si="22"/>
        <v>387231.79101194406</v>
      </c>
      <c r="S121" s="23">
        <f t="shared" si="23"/>
        <v>0</v>
      </c>
      <c r="T121" s="23">
        <f t="shared" si="24"/>
        <v>0</v>
      </c>
      <c r="U121" s="23">
        <f t="shared" si="25"/>
        <v>0</v>
      </c>
      <c r="V121" s="23">
        <f t="shared" si="26"/>
        <v>0</v>
      </c>
      <c r="W121" s="44" t="str">
        <f t="shared" si="27"/>
        <v>n/a</v>
      </c>
      <c r="X121" s="23">
        <f t="shared" si="28"/>
        <v>0</v>
      </c>
      <c r="Y121" s="23">
        <f t="shared" si="29"/>
        <v>0</v>
      </c>
      <c r="Z121" s="23">
        <f t="shared" si="30"/>
        <v>0</v>
      </c>
      <c r="AA121" s="43">
        <f t="shared" si="31"/>
        <v>0</v>
      </c>
      <c r="AB121" s="44" t="str">
        <f t="shared" si="32"/>
        <v>n/a</v>
      </c>
      <c r="AC121" s="45" t="str">
        <f>IFERROR(W121*Inputs!$E$27+'Elec wholesale index'!AB121*Inputs!$F$27,"n/a")</f>
        <v>n/a</v>
      </c>
      <c r="AD121" s="2" t="str">
        <f t="shared" si="33"/>
        <v>2015-16 Summer</v>
      </c>
      <c r="AE121" s="2" t="str">
        <f t="shared" si="34"/>
        <v>2014-15 Winter</v>
      </c>
      <c r="AF121" s="41">
        <v>1</v>
      </c>
      <c r="AG121" s="8"/>
    </row>
    <row r="122" spans="1:33" x14ac:dyDescent="0.3">
      <c r="A122" s="47">
        <v>42019</v>
      </c>
      <c r="B122" s="14" t="str">
        <f t="shared" si="18"/>
        <v>Jan</v>
      </c>
      <c r="C122" s="3"/>
      <c r="D122" s="3"/>
      <c r="E122" s="3"/>
      <c r="F122" s="42"/>
      <c r="G122" s="42"/>
      <c r="H122" s="42"/>
      <c r="I122" s="13">
        <f>VLOOKUP($B122,'Elec wholesale lookups'!$A$3:$L$15,'Elec wholesale index'!I$2,FALSE)</f>
        <v>181634.52552031272</v>
      </c>
      <c r="J122" s="13">
        <f>VLOOKUP($B122,'Elec wholesale lookups'!$A$3:$L$15,'Elec wholesale index'!J$2,FALSE)</f>
        <v>205597.26549163138</v>
      </c>
      <c r="K122" s="13">
        <f>VLOOKUP($B122,'Elec wholesale lookups'!$A$3:$L$15,'Elec wholesale index'!K$2,FALSE)</f>
        <v>181634.52552031272</v>
      </c>
      <c r="L122" s="38">
        <f>VLOOKUP($B122,'Elec wholesale lookups'!$A$3:$O$15,'Elec wholesale index'!L$2,FALSE)</f>
        <v>1</v>
      </c>
      <c r="M122" s="38">
        <f>VLOOKUP($B122,'Elec wholesale lookups'!$A$3:$O$15,'Elec wholesale index'!M$2,FALSE)</f>
        <v>1</v>
      </c>
      <c r="N122" s="38">
        <f>VLOOKUP($B122,'Elec wholesale lookups'!$A$3:$O$15,'Elec wholesale index'!N$2,FALSE)</f>
        <v>0</v>
      </c>
      <c r="O122" s="13">
        <f t="shared" si="19"/>
        <v>181634.52552031272</v>
      </c>
      <c r="P122" s="13">
        <f t="shared" si="20"/>
        <v>205597.26549163138</v>
      </c>
      <c r="Q122" s="13">
        <f t="shared" si="21"/>
        <v>0</v>
      </c>
      <c r="R122" s="13">
        <f t="shared" si="22"/>
        <v>387231.79101194406</v>
      </c>
      <c r="S122" s="23">
        <f t="shared" si="23"/>
        <v>0</v>
      </c>
      <c r="T122" s="23">
        <f t="shared" si="24"/>
        <v>0</v>
      </c>
      <c r="U122" s="23">
        <f t="shared" si="25"/>
        <v>0</v>
      </c>
      <c r="V122" s="23">
        <f t="shared" si="26"/>
        <v>0</v>
      </c>
      <c r="W122" s="44" t="str">
        <f t="shared" si="27"/>
        <v>n/a</v>
      </c>
      <c r="X122" s="23">
        <f t="shared" si="28"/>
        <v>0</v>
      </c>
      <c r="Y122" s="23">
        <f t="shared" si="29"/>
        <v>0</v>
      </c>
      <c r="Z122" s="23">
        <f t="shared" si="30"/>
        <v>0</v>
      </c>
      <c r="AA122" s="43">
        <f t="shared" si="31"/>
        <v>0</v>
      </c>
      <c r="AB122" s="44" t="str">
        <f t="shared" si="32"/>
        <v>n/a</v>
      </c>
      <c r="AC122" s="45" t="str">
        <f>IFERROR(W122*Inputs!$E$27+'Elec wholesale index'!AB122*Inputs!$F$27,"n/a")</f>
        <v>n/a</v>
      </c>
      <c r="AD122" s="2" t="str">
        <f t="shared" si="33"/>
        <v>2015-16 Summer</v>
      </c>
      <c r="AE122" s="2" t="str">
        <f t="shared" si="34"/>
        <v>2014-15 Winter</v>
      </c>
      <c r="AF122" s="41">
        <v>1</v>
      </c>
      <c r="AG122" s="8"/>
    </row>
    <row r="123" spans="1:33" x14ac:dyDescent="0.3">
      <c r="A123" s="47">
        <v>42020</v>
      </c>
      <c r="B123" s="14" t="str">
        <f t="shared" si="18"/>
        <v>Jan</v>
      </c>
      <c r="C123" s="3"/>
      <c r="D123" s="3"/>
      <c r="E123" s="3"/>
      <c r="F123" s="42"/>
      <c r="G123" s="42"/>
      <c r="H123" s="42"/>
      <c r="I123" s="13">
        <f>VLOOKUP($B123,'Elec wholesale lookups'!$A$3:$L$15,'Elec wholesale index'!I$2,FALSE)</f>
        <v>181634.52552031272</v>
      </c>
      <c r="J123" s="13">
        <f>VLOOKUP($B123,'Elec wholesale lookups'!$A$3:$L$15,'Elec wholesale index'!J$2,FALSE)</f>
        <v>205597.26549163138</v>
      </c>
      <c r="K123" s="13">
        <f>VLOOKUP($B123,'Elec wholesale lookups'!$A$3:$L$15,'Elec wholesale index'!K$2,FALSE)</f>
        <v>181634.52552031272</v>
      </c>
      <c r="L123" s="38">
        <f>VLOOKUP($B123,'Elec wholesale lookups'!$A$3:$O$15,'Elec wholesale index'!L$2,FALSE)</f>
        <v>1</v>
      </c>
      <c r="M123" s="38">
        <f>VLOOKUP($B123,'Elec wholesale lookups'!$A$3:$O$15,'Elec wholesale index'!M$2,FALSE)</f>
        <v>1</v>
      </c>
      <c r="N123" s="38">
        <f>VLOOKUP($B123,'Elec wholesale lookups'!$A$3:$O$15,'Elec wholesale index'!N$2,FALSE)</f>
        <v>0</v>
      </c>
      <c r="O123" s="13">
        <f t="shared" si="19"/>
        <v>181634.52552031272</v>
      </c>
      <c r="P123" s="13">
        <f t="shared" si="20"/>
        <v>205597.26549163138</v>
      </c>
      <c r="Q123" s="13">
        <f t="shared" si="21"/>
        <v>0</v>
      </c>
      <c r="R123" s="13">
        <f t="shared" si="22"/>
        <v>387231.79101194406</v>
      </c>
      <c r="S123" s="23">
        <f t="shared" si="23"/>
        <v>0</v>
      </c>
      <c r="T123" s="23">
        <f t="shared" si="24"/>
        <v>0</v>
      </c>
      <c r="U123" s="23">
        <f t="shared" si="25"/>
        <v>0</v>
      </c>
      <c r="V123" s="23">
        <f t="shared" si="26"/>
        <v>0</v>
      </c>
      <c r="W123" s="44" t="str">
        <f t="shared" si="27"/>
        <v>n/a</v>
      </c>
      <c r="X123" s="23">
        <f t="shared" si="28"/>
        <v>0</v>
      </c>
      <c r="Y123" s="23">
        <f t="shared" si="29"/>
        <v>0</v>
      </c>
      <c r="Z123" s="23">
        <f t="shared" si="30"/>
        <v>0</v>
      </c>
      <c r="AA123" s="43">
        <f t="shared" si="31"/>
        <v>0</v>
      </c>
      <c r="AB123" s="44" t="str">
        <f t="shared" si="32"/>
        <v>n/a</v>
      </c>
      <c r="AC123" s="45" t="str">
        <f>IFERROR(W123*Inputs!$E$27+'Elec wholesale index'!AB123*Inputs!$F$27,"n/a")</f>
        <v>n/a</v>
      </c>
      <c r="AD123" s="2" t="str">
        <f t="shared" si="33"/>
        <v>2015-16 Summer</v>
      </c>
      <c r="AE123" s="2" t="str">
        <f t="shared" si="34"/>
        <v>2014-15 Winter</v>
      </c>
      <c r="AF123" s="41">
        <v>1</v>
      </c>
      <c r="AG123" s="8"/>
    </row>
    <row r="124" spans="1:33" x14ac:dyDescent="0.3">
      <c r="A124" s="47">
        <v>42023</v>
      </c>
      <c r="B124" s="14" t="str">
        <f t="shared" si="18"/>
        <v>Jan</v>
      </c>
      <c r="C124" s="3"/>
      <c r="D124" s="3"/>
      <c r="E124" s="3"/>
      <c r="F124" s="42"/>
      <c r="G124" s="42"/>
      <c r="H124" s="42"/>
      <c r="I124" s="13">
        <f>VLOOKUP($B124,'Elec wholesale lookups'!$A$3:$L$15,'Elec wholesale index'!I$2,FALSE)</f>
        <v>181634.52552031272</v>
      </c>
      <c r="J124" s="13">
        <f>VLOOKUP($B124,'Elec wholesale lookups'!$A$3:$L$15,'Elec wholesale index'!J$2,FALSE)</f>
        <v>205597.26549163138</v>
      </c>
      <c r="K124" s="13">
        <f>VLOOKUP($B124,'Elec wholesale lookups'!$A$3:$L$15,'Elec wholesale index'!K$2,FALSE)</f>
        <v>181634.52552031272</v>
      </c>
      <c r="L124" s="38">
        <f>VLOOKUP($B124,'Elec wholesale lookups'!$A$3:$O$15,'Elec wholesale index'!L$2,FALSE)</f>
        <v>1</v>
      </c>
      <c r="M124" s="38">
        <f>VLOOKUP($B124,'Elec wholesale lookups'!$A$3:$O$15,'Elec wholesale index'!M$2,FALSE)</f>
        <v>1</v>
      </c>
      <c r="N124" s="38">
        <f>VLOOKUP($B124,'Elec wholesale lookups'!$A$3:$O$15,'Elec wholesale index'!N$2,FALSE)</f>
        <v>0</v>
      </c>
      <c r="O124" s="13">
        <f t="shared" si="19"/>
        <v>181634.52552031272</v>
      </c>
      <c r="P124" s="13">
        <f t="shared" si="20"/>
        <v>205597.26549163138</v>
      </c>
      <c r="Q124" s="13">
        <f t="shared" si="21"/>
        <v>0</v>
      </c>
      <c r="R124" s="13">
        <f t="shared" si="22"/>
        <v>387231.79101194406</v>
      </c>
      <c r="S124" s="23">
        <f t="shared" si="23"/>
        <v>0</v>
      </c>
      <c r="T124" s="23">
        <f t="shared" si="24"/>
        <v>0</v>
      </c>
      <c r="U124" s="23">
        <f t="shared" si="25"/>
        <v>0</v>
      </c>
      <c r="V124" s="23">
        <f t="shared" si="26"/>
        <v>0</v>
      </c>
      <c r="W124" s="44" t="str">
        <f t="shared" si="27"/>
        <v>n/a</v>
      </c>
      <c r="X124" s="23">
        <f t="shared" si="28"/>
        <v>0</v>
      </c>
      <c r="Y124" s="23">
        <f t="shared" si="29"/>
        <v>0</v>
      </c>
      <c r="Z124" s="23">
        <f t="shared" si="30"/>
        <v>0</v>
      </c>
      <c r="AA124" s="43">
        <f t="shared" si="31"/>
        <v>0</v>
      </c>
      <c r="AB124" s="44" t="str">
        <f t="shared" si="32"/>
        <v>n/a</v>
      </c>
      <c r="AC124" s="45" t="str">
        <f>IFERROR(W124*Inputs!$E$27+'Elec wholesale index'!AB124*Inputs!$F$27,"n/a")</f>
        <v>n/a</v>
      </c>
      <c r="AD124" s="2" t="str">
        <f t="shared" si="33"/>
        <v>2015-16 Summer</v>
      </c>
      <c r="AE124" s="2" t="str">
        <f t="shared" si="34"/>
        <v>2014-15 Winter</v>
      </c>
      <c r="AF124" s="41">
        <v>1</v>
      </c>
      <c r="AG124" s="8"/>
    </row>
    <row r="125" spans="1:33" x14ac:dyDescent="0.3">
      <c r="A125" s="47">
        <v>42024</v>
      </c>
      <c r="B125" s="14" t="str">
        <f t="shared" si="18"/>
        <v>Jan</v>
      </c>
      <c r="C125" s="3"/>
      <c r="D125" s="3"/>
      <c r="E125" s="3"/>
      <c r="F125" s="42"/>
      <c r="G125" s="42"/>
      <c r="H125" s="42"/>
      <c r="I125" s="13">
        <f>VLOOKUP($B125,'Elec wholesale lookups'!$A$3:$L$15,'Elec wholesale index'!I$2,FALSE)</f>
        <v>181634.52552031272</v>
      </c>
      <c r="J125" s="13">
        <f>VLOOKUP($B125,'Elec wholesale lookups'!$A$3:$L$15,'Elec wholesale index'!J$2,FALSE)</f>
        <v>205597.26549163138</v>
      </c>
      <c r="K125" s="13">
        <f>VLOOKUP($B125,'Elec wholesale lookups'!$A$3:$L$15,'Elec wholesale index'!K$2,FALSE)</f>
        <v>181634.52552031272</v>
      </c>
      <c r="L125" s="38">
        <f>VLOOKUP($B125,'Elec wholesale lookups'!$A$3:$O$15,'Elec wholesale index'!L$2,FALSE)</f>
        <v>1</v>
      </c>
      <c r="M125" s="38">
        <f>VLOOKUP($B125,'Elec wholesale lookups'!$A$3:$O$15,'Elec wholesale index'!M$2,FALSE)</f>
        <v>1</v>
      </c>
      <c r="N125" s="38">
        <f>VLOOKUP($B125,'Elec wholesale lookups'!$A$3:$O$15,'Elec wholesale index'!N$2,FALSE)</f>
        <v>0</v>
      </c>
      <c r="O125" s="13">
        <f t="shared" si="19"/>
        <v>181634.52552031272</v>
      </c>
      <c r="P125" s="13">
        <f t="shared" si="20"/>
        <v>205597.26549163138</v>
      </c>
      <c r="Q125" s="13">
        <f t="shared" si="21"/>
        <v>0</v>
      </c>
      <c r="R125" s="13">
        <f t="shared" si="22"/>
        <v>387231.79101194406</v>
      </c>
      <c r="S125" s="23">
        <f t="shared" si="23"/>
        <v>0</v>
      </c>
      <c r="T125" s="23">
        <f t="shared" si="24"/>
        <v>0</v>
      </c>
      <c r="U125" s="23">
        <f t="shared" si="25"/>
        <v>0</v>
      </c>
      <c r="V125" s="23">
        <f t="shared" si="26"/>
        <v>0</v>
      </c>
      <c r="W125" s="44" t="str">
        <f t="shared" si="27"/>
        <v>n/a</v>
      </c>
      <c r="X125" s="23">
        <f t="shared" si="28"/>
        <v>0</v>
      </c>
      <c r="Y125" s="23">
        <f t="shared" si="29"/>
        <v>0</v>
      </c>
      <c r="Z125" s="23">
        <f t="shared" si="30"/>
        <v>0</v>
      </c>
      <c r="AA125" s="43">
        <f t="shared" si="31"/>
        <v>0</v>
      </c>
      <c r="AB125" s="44" t="str">
        <f t="shared" si="32"/>
        <v>n/a</v>
      </c>
      <c r="AC125" s="45" t="str">
        <f>IFERROR(W125*Inputs!$E$27+'Elec wholesale index'!AB125*Inputs!$F$27,"n/a")</f>
        <v>n/a</v>
      </c>
      <c r="AD125" s="2" t="str">
        <f t="shared" si="33"/>
        <v>2015-16 Summer</v>
      </c>
      <c r="AE125" s="2" t="str">
        <f t="shared" si="34"/>
        <v>2014-15 Winter</v>
      </c>
      <c r="AF125" s="41">
        <v>1</v>
      </c>
      <c r="AG125" s="8"/>
    </row>
    <row r="126" spans="1:33" x14ac:dyDescent="0.3">
      <c r="A126" s="47">
        <v>42025</v>
      </c>
      <c r="B126" s="14" t="str">
        <f t="shared" si="18"/>
        <v>Jan</v>
      </c>
      <c r="C126" s="3"/>
      <c r="D126" s="3"/>
      <c r="E126" s="3"/>
      <c r="F126" s="42"/>
      <c r="G126" s="42"/>
      <c r="H126" s="42"/>
      <c r="I126" s="13">
        <f>VLOOKUP($B126,'Elec wholesale lookups'!$A$3:$L$15,'Elec wholesale index'!I$2,FALSE)</f>
        <v>181634.52552031272</v>
      </c>
      <c r="J126" s="13">
        <f>VLOOKUP($B126,'Elec wholesale lookups'!$A$3:$L$15,'Elec wholesale index'!J$2,FALSE)</f>
        <v>205597.26549163138</v>
      </c>
      <c r="K126" s="13">
        <f>VLOOKUP($B126,'Elec wholesale lookups'!$A$3:$L$15,'Elec wholesale index'!K$2,FALSE)</f>
        <v>181634.52552031272</v>
      </c>
      <c r="L126" s="38">
        <f>VLOOKUP($B126,'Elec wholesale lookups'!$A$3:$O$15,'Elec wholesale index'!L$2,FALSE)</f>
        <v>1</v>
      </c>
      <c r="M126" s="38">
        <f>VLOOKUP($B126,'Elec wholesale lookups'!$A$3:$O$15,'Elec wholesale index'!M$2,FALSE)</f>
        <v>1</v>
      </c>
      <c r="N126" s="38">
        <f>VLOOKUP($B126,'Elec wholesale lookups'!$A$3:$O$15,'Elec wholesale index'!N$2,FALSE)</f>
        <v>0</v>
      </c>
      <c r="O126" s="13">
        <f t="shared" si="19"/>
        <v>181634.52552031272</v>
      </c>
      <c r="P126" s="13">
        <f t="shared" si="20"/>
        <v>205597.26549163138</v>
      </c>
      <c r="Q126" s="13">
        <f t="shared" si="21"/>
        <v>0</v>
      </c>
      <c r="R126" s="13">
        <f t="shared" si="22"/>
        <v>387231.79101194406</v>
      </c>
      <c r="S126" s="23">
        <f t="shared" si="23"/>
        <v>0</v>
      </c>
      <c r="T126" s="23">
        <f t="shared" si="24"/>
        <v>0</v>
      </c>
      <c r="U126" s="23">
        <f t="shared" si="25"/>
        <v>0</v>
      </c>
      <c r="V126" s="23">
        <f t="shared" si="26"/>
        <v>0</v>
      </c>
      <c r="W126" s="44" t="str">
        <f t="shared" si="27"/>
        <v>n/a</v>
      </c>
      <c r="X126" s="23">
        <f t="shared" si="28"/>
        <v>0</v>
      </c>
      <c r="Y126" s="23">
        <f t="shared" si="29"/>
        <v>0</v>
      </c>
      <c r="Z126" s="23">
        <f t="shared" si="30"/>
        <v>0</v>
      </c>
      <c r="AA126" s="43">
        <f t="shared" si="31"/>
        <v>0</v>
      </c>
      <c r="AB126" s="44" t="str">
        <f t="shared" si="32"/>
        <v>n/a</v>
      </c>
      <c r="AC126" s="45" t="str">
        <f>IFERROR(W126*Inputs!$E$27+'Elec wholesale index'!AB126*Inputs!$F$27,"n/a")</f>
        <v>n/a</v>
      </c>
      <c r="AD126" s="2" t="str">
        <f t="shared" si="33"/>
        <v>2015-16 Summer</v>
      </c>
      <c r="AE126" s="2" t="str">
        <f t="shared" si="34"/>
        <v>2014-15 Winter</v>
      </c>
      <c r="AF126" s="41">
        <v>1</v>
      </c>
      <c r="AG126" s="8"/>
    </row>
    <row r="127" spans="1:33" x14ac:dyDescent="0.3">
      <c r="A127" s="47">
        <v>42026</v>
      </c>
      <c r="B127" s="14" t="str">
        <f t="shared" si="18"/>
        <v>Jan</v>
      </c>
      <c r="C127" s="3"/>
      <c r="D127" s="3"/>
      <c r="E127" s="3"/>
      <c r="F127" s="42"/>
      <c r="G127" s="42"/>
      <c r="H127" s="42"/>
      <c r="I127" s="13">
        <f>VLOOKUP($B127,'Elec wholesale lookups'!$A$3:$L$15,'Elec wholesale index'!I$2,FALSE)</f>
        <v>181634.52552031272</v>
      </c>
      <c r="J127" s="13">
        <f>VLOOKUP($B127,'Elec wholesale lookups'!$A$3:$L$15,'Elec wholesale index'!J$2,FALSE)</f>
        <v>205597.26549163138</v>
      </c>
      <c r="K127" s="13">
        <f>VLOOKUP($B127,'Elec wholesale lookups'!$A$3:$L$15,'Elec wholesale index'!K$2,FALSE)</f>
        <v>181634.52552031272</v>
      </c>
      <c r="L127" s="38">
        <f>VLOOKUP($B127,'Elec wholesale lookups'!$A$3:$O$15,'Elec wholesale index'!L$2,FALSE)</f>
        <v>1</v>
      </c>
      <c r="M127" s="38">
        <f>VLOOKUP($B127,'Elec wholesale lookups'!$A$3:$O$15,'Elec wholesale index'!M$2,FALSE)</f>
        <v>1</v>
      </c>
      <c r="N127" s="38">
        <f>VLOOKUP($B127,'Elec wholesale lookups'!$A$3:$O$15,'Elec wholesale index'!N$2,FALSE)</f>
        <v>0</v>
      </c>
      <c r="O127" s="13">
        <f t="shared" si="19"/>
        <v>181634.52552031272</v>
      </c>
      <c r="P127" s="13">
        <f t="shared" si="20"/>
        <v>205597.26549163138</v>
      </c>
      <c r="Q127" s="13">
        <f t="shared" si="21"/>
        <v>0</v>
      </c>
      <c r="R127" s="13">
        <f t="shared" si="22"/>
        <v>387231.79101194406</v>
      </c>
      <c r="S127" s="23">
        <f t="shared" si="23"/>
        <v>0</v>
      </c>
      <c r="T127" s="23">
        <f t="shared" si="24"/>
        <v>0</v>
      </c>
      <c r="U127" s="23">
        <f t="shared" si="25"/>
        <v>0</v>
      </c>
      <c r="V127" s="23">
        <f t="shared" si="26"/>
        <v>0</v>
      </c>
      <c r="W127" s="44" t="str">
        <f t="shared" si="27"/>
        <v>n/a</v>
      </c>
      <c r="X127" s="23">
        <f t="shared" si="28"/>
        <v>0</v>
      </c>
      <c r="Y127" s="23">
        <f t="shared" si="29"/>
        <v>0</v>
      </c>
      <c r="Z127" s="23">
        <f t="shared" si="30"/>
        <v>0</v>
      </c>
      <c r="AA127" s="43">
        <f t="shared" si="31"/>
        <v>0</v>
      </c>
      <c r="AB127" s="44" t="str">
        <f t="shared" si="32"/>
        <v>n/a</v>
      </c>
      <c r="AC127" s="45" t="str">
        <f>IFERROR(W127*Inputs!$E$27+'Elec wholesale index'!AB127*Inputs!$F$27,"n/a")</f>
        <v>n/a</v>
      </c>
      <c r="AD127" s="2" t="str">
        <f t="shared" si="33"/>
        <v>2015-16 Summer</v>
      </c>
      <c r="AE127" s="2" t="str">
        <f t="shared" si="34"/>
        <v>2014-15 Winter</v>
      </c>
      <c r="AF127" s="41">
        <v>1</v>
      </c>
      <c r="AG127" s="8"/>
    </row>
    <row r="128" spans="1:33" x14ac:dyDescent="0.3">
      <c r="A128" s="47">
        <v>42027</v>
      </c>
      <c r="B128" s="14" t="str">
        <f t="shared" si="18"/>
        <v>Jan</v>
      </c>
      <c r="C128" s="3"/>
      <c r="D128" s="3"/>
      <c r="E128" s="3"/>
      <c r="F128" s="42"/>
      <c r="G128" s="42"/>
      <c r="H128" s="42"/>
      <c r="I128" s="13">
        <f>VLOOKUP($B128,'Elec wholesale lookups'!$A$3:$L$15,'Elec wholesale index'!I$2,FALSE)</f>
        <v>181634.52552031272</v>
      </c>
      <c r="J128" s="13">
        <f>VLOOKUP($B128,'Elec wholesale lookups'!$A$3:$L$15,'Elec wholesale index'!J$2,FALSE)</f>
        <v>205597.26549163138</v>
      </c>
      <c r="K128" s="13">
        <f>VLOOKUP($B128,'Elec wholesale lookups'!$A$3:$L$15,'Elec wholesale index'!K$2,FALSE)</f>
        <v>181634.52552031272</v>
      </c>
      <c r="L128" s="38">
        <f>VLOOKUP($B128,'Elec wholesale lookups'!$A$3:$O$15,'Elec wholesale index'!L$2,FALSE)</f>
        <v>1</v>
      </c>
      <c r="M128" s="38">
        <f>VLOOKUP($B128,'Elec wholesale lookups'!$A$3:$O$15,'Elec wholesale index'!M$2,FALSE)</f>
        <v>1</v>
      </c>
      <c r="N128" s="38">
        <f>VLOOKUP($B128,'Elec wholesale lookups'!$A$3:$O$15,'Elec wholesale index'!N$2,FALSE)</f>
        <v>0</v>
      </c>
      <c r="O128" s="13">
        <f t="shared" si="19"/>
        <v>181634.52552031272</v>
      </c>
      <c r="P128" s="13">
        <f t="shared" si="20"/>
        <v>205597.26549163138</v>
      </c>
      <c r="Q128" s="13">
        <f t="shared" si="21"/>
        <v>0</v>
      </c>
      <c r="R128" s="13">
        <f t="shared" si="22"/>
        <v>387231.79101194406</v>
      </c>
      <c r="S128" s="23">
        <f t="shared" si="23"/>
        <v>0</v>
      </c>
      <c r="T128" s="23">
        <f t="shared" si="24"/>
        <v>0</v>
      </c>
      <c r="U128" s="23">
        <f t="shared" si="25"/>
        <v>0</v>
      </c>
      <c r="V128" s="23">
        <f t="shared" si="26"/>
        <v>0</v>
      </c>
      <c r="W128" s="44" t="str">
        <f t="shared" si="27"/>
        <v>n/a</v>
      </c>
      <c r="X128" s="23">
        <f t="shared" si="28"/>
        <v>0</v>
      </c>
      <c r="Y128" s="23">
        <f t="shared" si="29"/>
        <v>0</v>
      </c>
      <c r="Z128" s="23">
        <f t="shared" si="30"/>
        <v>0</v>
      </c>
      <c r="AA128" s="43">
        <f t="shared" si="31"/>
        <v>0</v>
      </c>
      <c r="AB128" s="44" t="str">
        <f t="shared" si="32"/>
        <v>n/a</v>
      </c>
      <c r="AC128" s="45" t="str">
        <f>IFERROR(W128*Inputs!$E$27+'Elec wholesale index'!AB128*Inputs!$F$27,"n/a")</f>
        <v>n/a</v>
      </c>
      <c r="AD128" s="2" t="str">
        <f t="shared" si="33"/>
        <v>2015-16 Summer</v>
      </c>
      <c r="AE128" s="2" t="str">
        <f t="shared" si="34"/>
        <v>2014-15 Winter</v>
      </c>
      <c r="AF128" s="41">
        <v>1</v>
      </c>
      <c r="AG128" s="8"/>
    </row>
    <row r="129" spans="1:33" x14ac:dyDescent="0.3">
      <c r="A129" s="47">
        <v>42030</v>
      </c>
      <c r="B129" s="14" t="str">
        <f t="shared" si="18"/>
        <v>Jan</v>
      </c>
      <c r="C129" s="3"/>
      <c r="D129" s="3"/>
      <c r="E129" s="3"/>
      <c r="F129" s="42"/>
      <c r="G129" s="42"/>
      <c r="H129" s="42"/>
      <c r="I129" s="13">
        <f>VLOOKUP($B129,'Elec wholesale lookups'!$A$3:$L$15,'Elec wholesale index'!I$2,FALSE)</f>
        <v>181634.52552031272</v>
      </c>
      <c r="J129" s="13">
        <f>VLOOKUP($B129,'Elec wholesale lookups'!$A$3:$L$15,'Elec wholesale index'!J$2,FALSE)</f>
        <v>205597.26549163138</v>
      </c>
      <c r="K129" s="13">
        <f>VLOOKUP($B129,'Elec wholesale lookups'!$A$3:$L$15,'Elec wholesale index'!K$2,FALSE)</f>
        <v>181634.52552031272</v>
      </c>
      <c r="L129" s="38">
        <f>VLOOKUP($B129,'Elec wholesale lookups'!$A$3:$O$15,'Elec wholesale index'!L$2,FALSE)</f>
        <v>1</v>
      </c>
      <c r="M129" s="38">
        <f>VLOOKUP($B129,'Elec wholesale lookups'!$A$3:$O$15,'Elec wholesale index'!M$2,FALSE)</f>
        <v>1</v>
      </c>
      <c r="N129" s="38">
        <f>VLOOKUP($B129,'Elec wholesale lookups'!$A$3:$O$15,'Elec wholesale index'!N$2,FALSE)</f>
        <v>0</v>
      </c>
      <c r="O129" s="13">
        <f t="shared" si="19"/>
        <v>181634.52552031272</v>
      </c>
      <c r="P129" s="13">
        <f t="shared" si="20"/>
        <v>205597.26549163138</v>
      </c>
      <c r="Q129" s="13">
        <f t="shared" si="21"/>
        <v>0</v>
      </c>
      <c r="R129" s="13">
        <f t="shared" si="22"/>
        <v>387231.79101194406</v>
      </c>
      <c r="S129" s="23">
        <f t="shared" si="23"/>
        <v>0</v>
      </c>
      <c r="T129" s="23">
        <f t="shared" si="24"/>
        <v>0</v>
      </c>
      <c r="U129" s="23">
        <f t="shared" si="25"/>
        <v>0</v>
      </c>
      <c r="V129" s="23">
        <f t="shared" si="26"/>
        <v>0</v>
      </c>
      <c r="W129" s="44" t="str">
        <f t="shared" si="27"/>
        <v>n/a</v>
      </c>
      <c r="X129" s="23">
        <f t="shared" si="28"/>
        <v>0</v>
      </c>
      <c r="Y129" s="23">
        <f t="shared" si="29"/>
        <v>0</v>
      </c>
      <c r="Z129" s="23">
        <f t="shared" si="30"/>
        <v>0</v>
      </c>
      <c r="AA129" s="43">
        <f t="shared" si="31"/>
        <v>0</v>
      </c>
      <c r="AB129" s="44" t="str">
        <f t="shared" si="32"/>
        <v>n/a</v>
      </c>
      <c r="AC129" s="45" t="str">
        <f>IFERROR(W129*Inputs!$E$27+'Elec wholesale index'!AB129*Inputs!$F$27,"n/a")</f>
        <v>n/a</v>
      </c>
      <c r="AD129" s="2" t="str">
        <f t="shared" si="33"/>
        <v>2015-16 Summer</v>
      </c>
      <c r="AE129" s="2" t="str">
        <f t="shared" si="34"/>
        <v>2014-15 Winter</v>
      </c>
      <c r="AF129" s="41">
        <v>1</v>
      </c>
      <c r="AG129" s="8"/>
    </row>
    <row r="130" spans="1:33" x14ac:dyDescent="0.3">
      <c r="A130" s="47">
        <v>42031</v>
      </c>
      <c r="B130" s="14" t="str">
        <f t="shared" si="18"/>
        <v>Jan</v>
      </c>
      <c r="C130" s="3"/>
      <c r="D130" s="3"/>
      <c r="E130" s="3"/>
      <c r="F130" s="42"/>
      <c r="G130" s="42"/>
      <c r="H130" s="42"/>
      <c r="I130" s="13">
        <f>VLOOKUP($B130,'Elec wholesale lookups'!$A$3:$L$15,'Elec wholesale index'!I$2,FALSE)</f>
        <v>181634.52552031272</v>
      </c>
      <c r="J130" s="13">
        <f>VLOOKUP($B130,'Elec wholesale lookups'!$A$3:$L$15,'Elec wholesale index'!J$2,FALSE)</f>
        <v>205597.26549163138</v>
      </c>
      <c r="K130" s="13">
        <f>VLOOKUP($B130,'Elec wholesale lookups'!$A$3:$L$15,'Elec wholesale index'!K$2,FALSE)</f>
        <v>181634.52552031272</v>
      </c>
      <c r="L130" s="38">
        <f>VLOOKUP($B130,'Elec wholesale lookups'!$A$3:$O$15,'Elec wholesale index'!L$2,FALSE)</f>
        <v>1</v>
      </c>
      <c r="M130" s="38">
        <f>VLOOKUP($B130,'Elec wholesale lookups'!$A$3:$O$15,'Elec wholesale index'!M$2,FALSE)</f>
        <v>1</v>
      </c>
      <c r="N130" s="38">
        <f>VLOOKUP($B130,'Elec wholesale lookups'!$A$3:$O$15,'Elec wholesale index'!N$2,FALSE)</f>
        <v>0</v>
      </c>
      <c r="O130" s="13">
        <f t="shared" si="19"/>
        <v>181634.52552031272</v>
      </c>
      <c r="P130" s="13">
        <f t="shared" si="20"/>
        <v>205597.26549163138</v>
      </c>
      <c r="Q130" s="13">
        <f t="shared" si="21"/>
        <v>0</v>
      </c>
      <c r="R130" s="13">
        <f t="shared" si="22"/>
        <v>387231.79101194406</v>
      </c>
      <c r="S130" s="23">
        <f t="shared" si="23"/>
        <v>0</v>
      </c>
      <c r="T130" s="23">
        <f t="shared" si="24"/>
        <v>0</v>
      </c>
      <c r="U130" s="23">
        <f t="shared" si="25"/>
        <v>0</v>
      </c>
      <c r="V130" s="23">
        <f t="shared" si="26"/>
        <v>0</v>
      </c>
      <c r="W130" s="44" t="str">
        <f t="shared" si="27"/>
        <v>n/a</v>
      </c>
      <c r="X130" s="23">
        <f t="shared" si="28"/>
        <v>0</v>
      </c>
      <c r="Y130" s="23">
        <f t="shared" si="29"/>
        <v>0</v>
      </c>
      <c r="Z130" s="23">
        <f t="shared" si="30"/>
        <v>0</v>
      </c>
      <c r="AA130" s="43">
        <f t="shared" si="31"/>
        <v>0</v>
      </c>
      <c r="AB130" s="44" t="str">
        <f t="shared" si="32"/>
        <v>n/a</v>
      </c>
      <c r="AC130" s="45" t="str">
        <f>IFERROR(W130*Inputs!$E$27+'Elec wholesale index'!AB130*Inputs!$F$27,"n/a")</f>
        <v>n/a</v>
      </c>
      <c r="AD130" s="2" t="str">
        <f t="shared" si="33"/>
        <v>2015-16 Summer</v>
      </c>
      <c r="AE130" s="2" t="str">
        <f t="shared" si="34"/>
        <v>2014-15 Winter</v>
      </c>
      <c r="AF130" s="41">
        <v>1</v>
      </c>
      <c r="AG130" s="8"/>
    </row>
    <row r="131" spans="1:33" x14ac:dyDescent="0.3">
      <c r="A131" s="47">
        <v>42032</v>
      </c>
      <c r="B131" s="14" t="str">
        <f t="shared" si="18"/>
        <v>Jan</v>
      </c>
      <c r="C131" s="3"/>
      <c r="D131" s="3"/>
      <c r="E131" s="3"/>
      <c r="F131" s="42"/>
      <c r="G131" s="42"/>
      <c r="H131" s="42"/>
      <c r="I131" s="13">
        <f>VLOOKUP($B131,'Elec wholesale lookups'!$A$3:$L$15,'Elec wholesale index'!I$2,FALSE)</f>
        <v>181634.52552031272</v>
      </c>
      <c r="J131" s="13">
        <f>VLOOKUP($B131,'Elec wholesale lookups'!$A$3:$L$15,'Elec wholesale index'!J$2,FALSE)</f>
        <v>205597.26549163138</v>
      </c>
      <c r="K131" s="13">
        <f>VLOOKUP($B131,'Elec wholesale lookups'!$A$3:$L$15,'Elec wholesale index'!K$2,FALSE)</f>
        <v>181634.52552031272</v>
      </c>
      <c r="L131" s="38">
        <f>VLOOKUP($B131,'Elec wholesale lookups'!$A$3:$O$15,'Elec wholesale index'!L$2,FALSE)</f>
        <v>1</v>
      </c>
      <c r="M131" s="38">
        <f>VLOOKUP($B131,'Elec wholesale lookups'!$A$3:$O$15,'Elec wholesale index'!M$2,FALSE)</f>
        <v>1</v>
      </c>
      <c r="N131" s="38">
        <f>VLOOKUP($B131,'Elec wholesale lookups'!$A$3:$O$15,'Elec wholesale index'!N$2,FALSE)</f>
        <v>0</v>
      </c>
      <c r="O131" s="13">
        <f t="shared" si="19"/>
        <v>181634.52552031272</v>
      </c>
      <c r="P131" s="13">
        <f t="shared" si="20"/>
        <v>205597.26549163138</v>
      </c>
      <c r="Q131" s="13">
        <f t="shared" si="21"/>
        <v>0</v>
      </c>
      <c r="R131" s="13">
        <f t="shared" si="22"/>
        <v>387231.79101194406</v>
      </c>
      <c r="S131" s="23">
        <f t="shared" si="23"/>
        <v>0</v>
      </c>
      <c r="T131" s="23">
        <f t="shared" si="24"/>
        <v>0</v>
      </c>
      <c r="U131" s="23">
        <f t="shared" si="25"/>
        <v>0</v>
      </c>
      <c r="V131" s="23">
        <f t="shared" si="26"/>
        <v>0</v>
      </c>
      <c r="W131" s="44" t="str">
        <f t="shared" si="27"/>
        <v>n/a</v>
      </c>
      <c r="X131" s="23">
        <f t="shared" si="28"/>
        <v>0</v>
      </c>
      <c r="Y131" s="23">
        <f t="shared" si="29"/>
        <v>0</v>
      </c>
      <c r="Z131" s="23">
        <f t="shared" si="30"/>
        <v>0</v>
      </c>
      <c r="AA131" s="43">
        <f t="shared" si="31"/>
        <v>0</v>
      </c>
      <c r="AB131" s="44" t="str">
        <f t="shared" si="32"/>
        <v>n/a</v>
      </c>
      <c r="AC131" s="45" t="str">
        <f>IFERROR(W131*Inputs!$E$27+'Elec wholesale index'!AB131*Inputs!$F$27,"n/a")</f>
        <v>n/a</v>
      </c>
      <c r="AD131" s="2" t="str">
        <f t="shared" si="33"/>
        <v>2015-16 Summer</v>
      </c>
      <c r="AE131" s="2" t="str">
        <f t="shared" si="34"/>
        <v>2014-15 Winter</v>
      </c>
      <c r="AF131" s="41">
        <v>1</v>
      </c>
      <c r="AG131" s="8"/>
    </row>
    <row r="132" spans="1:33" x14ac:dyDescent="0.3">
      <c r="A132" s="47">
        <v>42033</v>
      </c>
      <c r="B132" s="14" t="str">
        <f t="shared" si="18"/>
        <v>Jan</v>
      </c>
      <c r="C132" s="3"/>
      <c r="D132" s="3"/>
      <c r="E132" s="3"/>
      <c r="F132" s="42"/>
      <c r="G132" s="42"/>
      <c r="H132" s="42"/>
      <c r="I132" s="13">
        <f>VLOOKUP($B132,'Elec wholesale lookups'!$A$3:$L$15,'Elec wholesale index'!I$2,FALSE)</f>
        <v>181634.52552031272</v>
      </c>
      <c r="J132" s="13">
        <f>VLOOKUP($B132,'Elec wholesale lookups'!$A$3:$L$15,'Elec wholesale index'!J$2,FALSE)</f>
        <v>205597.26549163138</v>
      </c>
      <c r="K132" s="13">
        <f>VLOOKUP($B132,'Elec wholesale lookups'!$A$3:$L$15,'Elec wholesale index'!K$2,FALSE)</f>
        <v>181634.52552031272</v>
      </c>
      <c r="L132" s="38">
        <f>VLOOKUP($B132,'Elec wholesale lookups'!$A$3:$O$15,'Elec wholesale index'!L$2,FALSE)</f>
        <v>1</v>
      </c>
      <c r="M132" s="38">
        <f>VLOOKUP($B132,'Elec wholesale lookups'!$A$3:$O$15,'Elec wholesale index'!M$2,FALSE)</f>
        <v>1</v>
      </c>
      <c r="N132" s="38">
        <f>VLOOKUP($B132,'Elec wholesale lookups'!$A$3:$O$15,'Elec wholesale index'!N$2,FALSE)</f>
        <v>0</v>
      </c>
      <c r="O132" s="13">
        <f t="shared" si="19"/>
        <v>181634.52552031272</v>
      </c>
      <c r="P132" s="13">
        <f t="shared" si="20"/>
        <v>205597.26549163138</v>
      </c>
      <c r="Q132" s="13">
        <f t="shared" si="21"/>
        <v>0</v>
      </c>
      <c r="R132" s="13">
        <f t="shared" si="22"/>
        <v>387231.79101194406</v>
      </c>
      <c r="S132" s="23">
        <f t="shared" si="23"/>
        <v>0</v>
      </c>
      <c r="T132" s="23">
        <f t="shared" si="24"/>
        <v>0</v>
      </c>
      <c r="U132" s="23">
        <f t="shared" si="25"/>
        <v>0</v>
      </c>
      <c r="V132" s="23">
        <f t="shared" si="26"/>
        <v>0</v>
      </c>
      <c r="W132" s="44" t="str">
        <f t="shared" si="27"/>
        <v>n/a</v>
      </c>
      <c r="X132" s="23">
        <f t="shared" si="28"/>
        <v>0</v>
      </c>
      <c r="Y132" s="23">
        <f t="shared" si="29"/>
        <v>0</v>
      </c>
      <c r="Z132" s="23">
        <f t="shared" si="30"/>
        <v>0</v>
      </c>
      <c r="AA132" s="43">
        <f t="shared" si="31"/>
        <v>0</v>
      </c>
      <c r="AB132" s="44" t="str">
        <f t="shared" si="32"/>
        <v>n/a</v>
      </c>
      <c r="AC132" s="45" t="str">
        <f>IFERROR(W132*Inputs!$E$27+'Elec wholesale index'!AB132*Inputs!$F$27,"n/a")</f>
        <v>n/a</v>
      </c>
      <c r="AD132" s="2" t="str">
        <f t="shared" si="33"/>
        <v>2015-16 Summer</v>
      </c>
      <c r="AE132" s="2" t="str">
        <f t="shared" si="34"/>
        <v>2014-15 Winter</v>
      </c>
      <c r="AF132" s="41">
        <v>1</v>
      </c>
      <c r="AG132" s="8"/>
    </row>
    <row r="133" spans="1:33" x14ac:dyDescent="0.3">
      <c r="A133" s="47">
        <v>42034</v>
      </c>
      <c r="B133" s="14" t="str">
        <f t="shared" si="18"/>
        <v>Jan</v>
      </c>
      <c r="C133" s="3"/>
      <c r="D133" s="3"/>
      <c r="E133" s="3"/>
      <c r="F133" s="42"/>
      <c r="G133" s="42"/>
      <c r="H133" s="42"/>
      <c r="I133" s="13">
        <f>VLOOKUP($B133,'Elec wholesale lookups'!$A$3:$L$15,'Elec wholesale index'!I$2,FALSE)</f>
        <v>181634.52552031272</v>
      </c>
      <c r="J133" s="13">
        <f>VLOOKUP($B133,'Elec wholesale lookups'!$A$3:$L$15,'Elec wholesale index'!J$2,FALSE)</f>
        <v>205597.26549163138</v>
      </c>
      <c r="K133" s="13">
        <f>VLOOKUP($B133,'Elec wholesale lookups'!$A$3:$L$15,'Elec wholesale index'!K$2,FALSE)</f>
        <v>181634.52552031272</v>
      </c>
      <c r="L133" s="38">
        <f>VLOOKUP($B133,'Elec wholesale lookups'!$A$3:$O$15,'Elec wholesale index'!L$2,FALSE)</f>
        <v>1</v>
      </c>
      <c r="M133" s="38">
        <f>VLOOKUP($B133,'Elec wholesale lookups'!$A$3:$O$15,'Elec wholesale index'!M$2,FALSE)</f>
        <v>1</v>
      </c>
      <c r="N133" s="38">
        <f>VLOOKUP($B133,'Elec wholesale lookups'!$A$3:$O$15,'Elec wholesale index'!N$2,FALSE)</f>
        <v>0</v>
      </c>
      <c r="O133" s="13">
        <f t="shared" si="19"/>
        <v>181634.52552031272</v>
      </c>
      <c r="P133" s="13">
        <f t="shared" si="20"/>
        <v>205597.26549163138</v>
      </c>
      <c r="Q133" s="13">
        <f t="shared" si="21"/>
        <v>0</v>
      </c>
      <c r="R133" s="13">
        <f t="shared" si="22"/>
        <v>387231.79101194406</v>
      </c>
      <c r="S133" s="23">
        <f t="shared" si="23"/>
        <v>0</v>
      </c>
      <c r="T133" s="23">
        <f t="shared" si="24"/>
        <v>0</v>
      </c>
      <c r="U133" s="23">
        <f t="shared" si="25"/>
        <v>0</v>
      </c>
      <c r="V133" s="23">
        <f t="shared" si="26"/>
        <v>0</v>
      </c>
      <c r="W133" s="44" t="str">
        <f t="shared" si="27"/>
        <v>n/a</v>
      </c>
      <c r="X133" s="23">
        <f t="shared" si="28"/>
        <v>0</v>
      </c>
      <c r="Y133" s="23">
        <f t="shared" si="29"/>
        <v>0</v>
      </c>
      <c r="Z133" s="23">
        <f t="shared" si="30"/>
        <v>0</v>
      </c>
      <c r="AA133" s="43">
        <f t="shared" si="31"/>
        <v>0</v>
      </c>
      <c r="AB133" s="44" t="str">
        <f t="shared" si="32"/>
        <v>n/a</v>
      </c>
      <c r="AC133" s="45" t="str">
        <f>IFERROR(W133*Inputs!$E$27+'Elec wholesale index'!AB133*Inputs!$F$27,"n/a")</f>
        <v>n/a</v>
      </c>
      <c r="AD133" s="2" t="str">
        <f t="shared" si="33"/>
        <v>2015-16 Summer</v>
      </c>
      <c r="AE133" s="2" t="str">
        <f t="shared" si="34"/>
        <v>2014-15 Winter</v>
      </c>
      <c r="AF133" s="41">
        <v>1</v>
      </c>
      <c r="AG133" s="8"/>
    </row>
    <row r="134" spans="1:33" x14ac:dyDescent="0.3">
      <c r="A134" s="47">
        <v>42037</v>
      </c>
      <c r="B134" s="14" t="str">
        <f t="shared" si="18"/>
        <v>Feb</v>
      </c>
      <c r="C134" s="3"/>
      <c r="D134" s="3"/>
      <c r="E134" s="3"/>
      <c r="F134" s="42"/>
      <c r="G134" s="42"/>
      <c r="H134" s="42"/>
      <c r="I134" s="13">
        <f>VLOOKUP($B134,'Elec wholesale lookups'!$A$3:$L$15,'Elec wholesale index'!I$2,FALSE)</f>
        <v>181634.52552031272</v>
      </c>
      <c r="J134" s="13">
        <f>VLOOKUP($B134,'Elec wholesale lookups'!$A$3:$L$15,'Elec wholesale index'!J$2,FALSE)</f>
        <v>205597.26549163138</v>
      </c>
      <c r="K134" s="13">
        <f>VLOOKUP($B134,'Elec wholesale lookups'!$A$3:$L$15,'Elec wholesale index'!K$2,FALSE)</f>
        <v>181634.52552031272</v>
      </c>
      <c r="L134" s="38">
        <f>VLOOKUP($B134,'Elec wholesale lookups'!$A$3:$O$15,'Elec wholesale index'!L$2,FALSE)</f>
        <v>0</v>
      </c>
      <c r="M134" s="38">
        <f>VLOOKUP($B134,'Elec wholesale lookups'!$A$3:$O$15,'Elec wholesale index'!M$2,FALSE)</f>
        <v>1</v>
      </c>
      <c r="N134" s="38">
        <f>VLOOKUP($B134,'Elec wholesale lookups'!$A$3:$O$15,'Elec wholesale index'!N$2,FALSE)</f>
        <v>1</v>
      </c>
      <c r="O134" s="13">
        <f t="shared" si="19"/>
        <v>0</v>
      </c>
      <c r="P134" s="13">
        <f t="shared" si="20"/>
        <v>205597.26549163138</v>
      </c>
      <c r="Q134" s="13">
        <f t="shared" si="21"/>
        <v>181634.52552031272</v>
      </c>
      <c r="R134" s="13">
        <f t="shared" si="22"/>
        <v>387231.79101194406</v>
      </c>
      <c r="S134" s="23">
        <f t="shared" si="23"/>
        <v>0</v>
      </c>
      <c r="T134" s="23">
        <f t="shared" si="24"/>
        <v>0</v>
      </c>
      <c r="U134" s="23">
        <f t="shared" si="25"/>
        <v>0</v>
      </c>
      <c r="V134" s="23">
        <f t="shared" si="26"/>
        <v>0</v>
      </c>
      <c r="W134" s="44" t="str">
        <f t="shared" si="27"/>
        <v>n/a</v>
      </c>
      <c r="X134" s="23">
        <f t="shared" si="28"/>
        <v>0</v>
      </c>
      <c r="Y134" s="23">
        <f t="shared" si="29"/>
        <v>0</v>
      </c>
      <c r="Z134" s="23">
        <f t="shared" si="30"/>
        <v>0</v>
      </c>
      <c r="AA134" s="43">
        <f t="shared" si="31"/>
        <v>0</v>
      </c>
      <c r="AB134" s="44" t="str">
        <f t="shared" si="32"/>
        <v>n/a</v>
      </c>
      <c r="AC134" s="45" t="str">
        <f>IFERROR(W134*Inputs!$E$27+'Elec wholesale index'!AB134*Inputs!$F$27,"n/a")</f>
        <v>n/a</v>
      </c>
      <c r="AD134" s="2" t="str">
        <f t="shared" si="33"/>
        <v>2015-16 Winter</v>
      </c>
      <c r="AE134" s="2" t="str">
        <f t="shared" si="34"/>
        <v>2014-15 Winter</v>
      </c>
      <c r="AF134" s="41">
        <v>0</v>
      </c>
      <c r="AG134" s="8"/>
    </row>
    <row r="135" spans="1:33" x14ac:dyDescent="0.3">
      <c r="A135" s="47">
        <v>42038</v>
      </c>
      <c r="B135" s="14" t="str">
        <f t="shared" ref="B135:B198" si="35">TEXT(A135,"mmm")</f>
        <v>Feb</v>
      </c>
      <c r="C135" s="3"/>
      <c r="D135" s="3"/>
      <c r="E135" s="3"/>
      <c r="F135" s="42"/>
      <c r="G135" s="42"/>
      <c r="H135" s="42"/>
      <c r="I135" s="13">
        <f>VLOOKUP($B135,'Elec wholesale lookups'!$A$3:$L$15,'Elec wholesale index'!I$2,FALSE)</f>
        <v>181634.52552031272</v>
      </c>
      <c r="J135" s="13">
        <f>VLOOKUP($B135,'Elec wholesale lookups'!$A$3:$L$15,'Elec wholesale index'!J$2,FALSE)</f>
        <v>205597.26549163138</v>
      </c>
      <c r="K135" s="13">
        <f>VLOOKUP($B135,'Elec wholesale lookups'!$A$3:$L$15,'Elec wholesale index'!K$2,FALSE)</f>
        <v>181634.52552031272</v>
      </c>
      <c r="L135" s="38">
        <f>VLOOKUP($B135,'Elec wholesale lookups'!$A$3:$O$15,'Elec wholesale index'!L$2,FALSE)</f>
        <v>0</v>
      </c>
      <c r="M135" s="38">
        <f>VLOOKUP($B135,'Elec wholesale lookups'!$A$3:$O$15,'Elec wholesale index'!M$2,FALSE)</f>
        <v>1</v>
      </c>
      <c r="N135" s="38">
        <f>VLOOKUP($B135,'Elec wholesale lookups'!$A$3:$O$15,'Elec wholesale index'!N$2,FALSE)</f>
        <v>1</v>
      </c>
      <c r="O135" s="13">
        <f t="shared" ref="O135:O198" si="36">IF(L135="","",I135*L135)</f>
        <v>0</v>
      </c>
      <c r="P135" s="13">
        <f t="shared" ref="P135:P198" si="37">IF(M135="","",J135*M135)</f>
        <v>205597.26549163138</v>
      </c>
      <c r="Q135" s="13">
        <f t="shared" ref="Q135:Q198" si="38">IF(N135="","",K135*N135)</f>
        <v>181634.52552031272</v>
      </c>
      <c r="R135" s="13">
        <f t="shared" ref="R135:R198" si="39">SUM(O135:Q135)</f>
        <v>387231.79101194406</v>
      </c>
      <c r="S135" s="23">
        <f t="shared" ref="S135:S198" si="40">IF(O135="","",O135*C135)</f>
        <v>0</v>
      </c>
      <c r="T135" s="23">
        <f t="shared" ref="T135:T198" si="41">IF(P135="","",P135*D135)</f>
        <v>0</v>
      </c>
      <c r="U135" s="23">
        <f t="shared" ref="U135:U198" si="42">IF(Q135="","",Q135*E135)</f>
        <v>0</v>
      </c>
      <c r="V135" s="23">
        <f t="shared" ref="V135:V198" si="43">SUM(S135:U135)</f>
        <v>0</v>
      </c>
      <c r="W135" s="44" t="str">
        <f t="shared" ref="W135:W198" si="44">IF(MIN(C135:E135)&lt;1,"n/a",V135/R135)</f>
        <v>n/a</v>
      </c>
      <c r="X135" s="23">
        <f t="shared" ref="X135:X198" si="45">IF(O135="","",O135*F135)</f>
        <v>0</v>
      </c>
      <c r="Y135" s="23">
        <f t="shared" ref="Y135:Y198" si="46">IF(P135="","",P135*G135)</f>
        <v>0</v>
      </c>
      <c r="Z135" s="23">
        <f t="shared" ref="Z135:Z198" si="47">IF(Q135="","",Q135*H135)</f>
        <v>0</v>
      </c>
      <c r="AA135" s="43">
        <f t="shared" ref="AA135:AA198" si="48">SUM(X135:Z135)</f>
        <v>0</v>
      </c>
      <c r="AB135" s="44" t="str">
        <f t="shared" ref="AB135:AB198" si="49">IF(MIN(F135:H135)&lt;1,"n/a",AA135/$R135)</f>
        <v>n/a</v>
      </c>
      <c r="AC135" s="45" t="str">
        <f>IFERROR(W135*Inputs!$E$27+'Elec wholesale index'!AB135*Inputs!$F$27,"n/a")</f>
        <v>n/a</v>
      </c>
      <c r="AD135" s="2" t="str">
        <f t="shared" ref="AD135:AD198" si="50">IF(AND(MONTH(A135)=8,MONTH(A134)=7),YEAR(A135)+1&amp;"-"&amp;YEAR(A135)-1998&amp;" Summer",IF(AND(MONTH(A135)=2,MONTH(A134)=1),YEAR(A135)&amp;"-"&amp;YEAR(A135)-1999&amp;" Winter",AD134))</f>
        <v>2015-16 Winter</v>
      </c>
      <c r="AE135" s="2" t="str">
        <f t="shared" ref="AE135:AE198" si="51">IF(AND(MONTH(A135)=4,MONTH(A134)=3),YEAR(A135)&amp;"-"&amp;YEAR(A135)-1999&amp;" Summer",IF(AND(MONTH(A135)=10,MONTH(A134)=9),YEAR(A135)&amp;"-"&amp;YEAR(A135)-1999&amp;" Winter",AE134))</f>
        <v>2014-15 Winter</v>
      </c>
      <c r="AF135" s="41">
        <v>0</v>
      </c>
      <c r="AG135" s="8"/>
    </row>
    <row r="136" spans="1:33" x14ac:dyDescent="0.3">
      <c r="A136" s="47">
        <v>42039</v>
      </c>
      <c r="B136" s="14" t="str">
        <f t="shared" si="35"/>
        <v>Feb</v>
      </c>
      <c r="C136" s="3"/>
      <c r="D136" s="3"/>
      <c r="E136" s="3"/>
      <c r="F136" s="42"/>
      <c r="G136" s="42"/>
      <c r="H136" s="42"/>
      <c r="I136" s="13">
        <f>VLOOKUP($B136,'Elec wholesale lookups'!$A$3:$L$15,'Elec wholesale index'!I$2,FALSE)</f>
        <v>181634.52552031272</v>
      </c>
      <c r="J136" s="13">
        <f>VLOOKUP($B136,'Elec wholesale lookups'!$A$3:$L$15,'Elec wholesale index'!J$2,FALSE)</f>
        <v>205597.26549163138</v>
      </c>
      <c r="K136" s="13">
        <f>VLOOKUP($B136,'Elec wholesale lookups'!$A$3:$L$15,'Elec wholesale index'!K$2,FALSE)</f>
        <v>181634.52552031272</v>
      </c>
      <c r="L136" s="38">
        <f>VLOOKUP($B136,'Elec wholesale lookups'!$A$3:$O$15,'Elec wholesale index'!L$2,FALSE)</f>
        <v>0</v>
      </c>
      <c r="M136" s="38">
        <f>VLOOKUP($B136,'Elec wholesale lookups'!$A$3:$O$15,'Elec wholesale index'!M$2,FALSE)</f>
        <v>1</v>
      </c>
      <c r="N136" s="38">
        <f>VLOOKUP($B136,'Elec wholesale lookups'!$A$3:$O$15,'Elec wholesale index'!N$2,FALSE)</f>
        <v>1</v>
      </c>
      <c r="O136" s="13">
        <f t="shared" si="36"/>
        <v>0</v>
      </c>
      <c r="P136" s="13">
        <f t="shared" si="37"/>
        <v>205597.26549163138</v>
      </c>
      <c r="Q136" s="13">
        <f t="shared" si="38"/>
        <v>181634.52552031272</v>
      </c>
      <c r="R136" s="13">
        <f t="shared" si="39"/>
        <v>387231.79101194406</v>
      </c>
      <c r="S136" s="23">
        <f t="shared" si="40"/>
        <v>0</v>
      </c>
      <c r="T136" s="23">
        <f t="shared" si="41"/>
        <v>0</v>
      </c>
      <c r="U136" s="23">
        <f t="shared" si="42"/>
        <v>0</v>
      </c>
      <c r="V136" s="23">
        <f t="shared" si="43"/>
        <v>0</v>
      </c>
      <c r="W136" s="44" t="str">
        <f t="shared" si="44"/>
        <v>n/a</v>
      </c>
      <c r="X136" s="23">
        <f t="shared" si="45"/>
        <v>0</v>
      </c>
      <c r="Y136" s="23">
        <f t="shared" si="46"/>
        <v>0</v>
      </c>
      <c r="Z136" s="23">
        <f t="shared" si="47"/>
        <v>0</v>
      </c>
      <c r="AA136" s="43">
        <f t="shared" si="48"/>
        <v>0</v>
      </c>
      <c r="AB136" s="44" t="str">
        <f t="shared" si="49"/>
        <v>n/a</v>
      </c>
      <c r="AC136" s="45" t="str">
        <f>IFERROR(W136*Inputs!$E$27+'Elec wholesale index'!AB136*Inputs!$F$27,"n/a")</f>
        <v>n/a</v>
      </c>
      <c r="AD136" s="2" t="str">
        <f t="shared" si="50"/>
        <v>2015-16 Winter</v>
      </c>
      <c r="AE136" s="2" t="str">
        <f t="shared" si="51"/>
        <v>2014-15 Winter</v>
      </c>
      <c r="AF136" s="41">
        <v>0</v>
      </c>
      <c r="AG136" s="8"/>
    </row>
    <row r="137" spans="1:33" x14ac:dyDescent="0.3">
      <c r="A137" s="47">
        <v>42040</v>
      </c>
      <c r="B137" s="14" t="str">
        <f t="shared" si="35"/>
        <v>Feb</v>
      </c>
      <c r="C137" s="3"/>
      <c r="D137" s="3"/>
      <c r="E137" s="3"/>
      <c r="F137" s="42"/>
      <c r="G137" s="42"/>
      <c r="H137" s="42"/>
      <c r="I137" s="13">
        <f>VLOOKUP($B137,'Elec wholesale lookups'!$A$3:$L$15,'Elec wholesale index'!I$2,FALSE)</f>
        <v>181634.52552031272</v>
      </c>
      <c r="J137" s="13">
        <f>VLOOKUP($B137,'Elec wholesale lookups'!$A$3:$L$15,'Elec wholesale index'!J$2,FALSE)</f>
        <v>205597.26549163138</v>
      </c>
      <c r="K137" s="13">
        <f>VLOOKUP($B137,'Elec wholesale lookups'!$A$3:$L$15,'Elec wholesale index'!K$2,FALSE)</f>
        <v>181634.52552031272</v>
      </c>
      <c r="L137" s="38">
        <f>VLOOKUP($B137,'Elec wholesale lookups'!$A$3:$O$15,'Elec wholesale index'!L$2,FALSE)</f>
        <v>0</v>
      </c>
      <c r="M137" s="38">
        <f>VLOOKUP($B137,'Elec wholesale lookups'!$A$3:$O$15,'Elec wholesale index'!M$2,FALSE)</f>
        <v>1</v>
      </c>
      <c r="N137" s="38">
        <f>VLOOKUP($B137,'Elec wholesale lookups'!$A$3:$O$15,'Elec wholesale index'!N$2,FALSE)</f>
        <v>1</v>
      </c>
      <c r="O137" s="13">
        <f t="shared" si="36"/>
        <v>0</v>
      </c>
      <c r="P137" s="13">
        <f t="shared" si="37"/>
        <v>205597.26549163138</v>
      </c>
      <c r="Q137" s="13">
        <f t="shared" si="38"/>
        <v>181634.52552031272</v>
      </c>
      <c r="R137" s="13">
        <f t="shared" si="39"/>
        <v>387231.79101194406</v>
      </c>
      <c r="S137" s="23">
        <f t="shared" si="40"/>
        <v>0</v>
      </c>
      <c r="T137" s="23">
        <f t="shared" si="41"/>
        <v>0</v>
      </c>
      <c r="U137" s="23">
        <f t="shared" si="42"/>
        <v>0</v>
      </c>
      <c r="V137" s="23">
        <f t="shared" si="43"/>
        <v>0</v>
      </c>
      <c r="W137" s="44" t="str">
        <f t="shared" si="44"/>
        <v>n/a</v>
      </c>
      <c r="X137" s="23">
        <f t="shared" si="45"/>
        <v>0</v>
      </c>
      <c r="Y137" s="23">
        <f t="shared" si="46"/>
        <v>0</v>
      </c>
      <c r="Z137" s="23">
        <f t="shared" si="47"/>
        <v>0</v>
      </c>
      <c r="AA137" s="43">
        <f t="shared" si="48"/>
        <v>0</v>
      </c>
      <c r="AB137" s="44" t="str">
        <f t="shared" si="49"/>
        <v>n/a</v>
      </c>
      <c r="AC137" s="45" t="str">
        <f>IFERROR(W137*Inputs!$E$27+'Elec wholesale index'!AB137*Inputs!$F$27,"n/a")</f>
        <v>n/a</v>
      </c>
      <c r="AD137" s="2" t="str">
        <f t="shared" si="50"/>
        <v>2015-16 Winter</v>
      </c>
      <c r="AE137" s="2" t="str">
        <f t="shared" si="51"/>
        <v>2014-15 Winter</v>
      </c>
      <c r="AF137" s="41">
        <v>0</v>
      </c>
      <c r="AG137" s="8"/>
    </row>
    <row r="138" spans="1:33" x14ac:dyDescent="0.3">
      <c r="A138" s="47">
        <v>42041</v>
      </c>
      <c r="B138" s="14" t="str">
        <f t="shared" si="35"/>
        <v>Feb</v>
      </c>
      <c r="C138" s="3"/>
      <c r="D138" s="3"/>
      <c r="E138" s="3"/>
      <c r="F138" s="42"/>
      <c r="G138" s="42"/>
      <c r="H138" s="42"/>
      <c r="I138" s="13">
        <f>VLOOKUP($B138,'Elec wholesale lookups'!$A$3:$L$15,'Elec wholesale index'!I$2,FALSE)</f>
        <v>181634.52552031272</v>
      </c>
      <c r="J138" s="13">
        <f>VLOOKUP($B138,'Elec wholesale lookups'!$A$3:$L$15,'Elec wholesale index'!J$2,FALSE)</f>
        <v>205597.26549163138</v>
      </c>
      <c r="K138" s="13">
        <f>VLOOKUP($B138,'Elec wholesale lookups'!$A$3:$L$15,'Elec wholesale index'!K$2,FALSE)</f>
        <v>181634.52552031272</v>
      </c>
      <c r="L138" s="38">
        <f>VLOOKUP($B138,'Elec wholesale lookups'!$A$3:$O$15,'Elec wholesale index'!L$2,FALSE)</f>
        <v>0</v>
      </c>
      <c r="M138" s="38">
        <f>VLOOKUP($B138,'Elec wholesale lookups'!$A$3:$O$15,'Elec wholesale index'!M$2,FALSE)</f>
        <v>1</v>
      </c>
      <c r="N138" s="38">
        <f>VLOOKUP($B138,'Elec wholesale lookups'!$A$3:$O$15,'Elec wholesale index'!N$2,FALSE)</f>
        <v>1</v>
      </c>
      <c r="O138" s="13">
        <f t="shared" si="36"/>
        <v>0</v>
      </c>
      <c r="P138" s="13">
        <f t="shared" si="37"/>
        <v>205597.26549163138</v>
      </c>
      <c r="Q138" s="13">
        <f t="shared" si="38"/>
        <v>181634.52552031272</v>
      </c>
      <c r="R138" s="13">
        <f t="shared" si="39"/>
        <v>387231.79101194406</v>
      </c>
      <c r="S138" s="23">
        <f t="shared" si="40"/>
        <v>0</v>
      </c>
      <c r="T138" s="23">
        <f t="shared" si="41"/>
        <v>0</v>
      </c>
      <c r="U138" s="23">
        <f t="shared" si="42"/>
        <v>0</v>
      </c>
      <c r="V138" s="23">
        <f t="shared" si="43"/>
        <v>0</v>
      </c>
      <c r="W138" s="44" t="str">
        <f t="shared" si="44"/>
        <v>n/a</v>
      </c>
      <c r="X138" s="23">
        <f t="shared" si="45"/>
        <v>0</v>
      </c>
      <c r="Y138" s="23">
        <f t="shared" si="46"/>
        <v>0</v>
      </c>
      <c r="Z138" s="23">
        <f t="shared" si="47"/>
        <v>0</v>
      </c>
      <c r="AA138" s="43">
        <f t="shared" si="48"/>
        <v>0</v>
      </c>
      <c r="AB138" s="44" t="str">
        <f t="shared" si="49"/>
        <v>n/a</v>
      </c>
      <c r="AC138" s="45" t="str">
        <f>IFERROR(W138*Inputs!$E$27+'Elec wholesale index'!AB138*Inputs!$F$27,"n/a")</f>
        <v>n/a</v>
      </c>
      <c r="AD138" s="2" t="str">
        <f t="shared" si="50"/>
        <v>2015-16 Winter</v>
      </c>
      <c r="AE138" s="2" t="str">
        <f t="shared" si="51"/>
        <v>2014-15 Winter</v>
      </c>
      <c r="AF138" s="41">
        <v>0</v>
      </c>
      <c r="AG138" s="8"/>
    </row>
    <row r="139" spans="1:33" x14ac:dyDescent="0.3">
      <c r="A139" s="47">
        <v>42044</v>
      </c>
      <c r="B139" s="14" t="str">
        <f t="shared" si="35"/>
        <v>Feb</v>
      </c>
      <c r="C139" s="3"/>
      <c r="D139" s="3"/>
      <c r="E139" s="3"/>
      <c r="F139" s="42"/>
      <c r="G139" s="42"/>
      <c r="H139" s="42"/>
      <c r="I139" s="13">
        <f>VLOOKUP($B139,'Elec wholesale lookups'!$A$3:$L$15,'Elec wholesale index'!I$2,FALSE)</f>
        <v>181634.52552031272</v>
      </c>
      <c r="J139" s="13">
        <f>VLOOKUP($B139,'Elec wholesale lookups'!$A$3:$L$15,'Elec wholesale index'!J$2,FALSE)</f>
        <v>205597.26549163138</v>
      </c>
      <c r="K139" s="13">
        <f>VLOOKUP($B139,'Elec wholesale lookups'!$A$3:$L$15,'Elec wholesale index'!K$2,FALSE)</f>
        <v>181634.52552031272</v>
      </c>
      <c r="L139" s="38">
        <f>VLOOKUP($B139,'Elec wholesale lookups'!$A$3:$O$15,'Elec wholesale index'!L$2,FALSE)</f>
        <v>0</v>
      </c>
      <c r="M139" s="38">
        <f>VLOOKUP($B139,'Elec wholesale lookups'!$A$3:$O$15,'Elec wholesale index'!M$2,FALSE)</f>
        <v>1</v>
      </c>
      <c r="N139" s="38">
        <f>VLOOKUP($B139,'Elec wholesale lookups'!$A$3:$O$15,'Elec wholesale index'!N$2,FALSE)</f>
        <v>1</v>
      </c>
      <c r="O139" s="13">
        <f t="shared" si="36"/>
        <v>0</v>
      </c>
      <c r="P139" s="13">
        <f t="shared" si="37"/>
        <v>205597.26549163138</v>
      </c>
      <c r="Q139" s="13">
        <f t="shared" si="38"/>
        <v>181634.52552031272</v>
      </c>
      <c r="R139" s="13">
        <f t="shared" si="39"/>
        <v>387231.79101194406</v>
      </c>
      <c r="S139" s="23">
        <f t="shared" si="40"/>
        <v>0</v>
      </c>
      <c r="T139" s="23">
        <f t="shared" si="41"/>
        <v>0</v>
      </c>
      <c r="U139" s="23">
        <f t="shared" si="42"/>
        <v>0</v>
      </c>
      <c r="V139" s="23">
        <f t="shared" si="43"/>
        <v>0</v>
      </c>
      <c r="W139" s="44" t="str">
        <f t="shared" si="44"/>
        <v>n/a</v>
      </c>
      <c r="X139" s="23">
        <f t="shared" si="45"/>
        <v>0</v>
      </c>
      <c r="Y139" s="23">
        <f t="shared" si="46"/>
        <v>0</v>
      </c>
      <c r="Z139" s="23">
        <f t="shared" si="47"/>
        <v>0</v>
      </c>
      <c r="AA139" s="43">
        <f t="shared" si="48"/>
        <v>0</v>
      </c>
      <c r="AB139" s="44" t="str">
        <f t="shared" si="49"/>
        <v>n/a</v>
      </c>
      <c r="AC139" s="45" t="str">
        <f>IFERROR(W139*Inputs!$E$27+'Elec wholesale index'!AB139*Inputs!$F$27,"n/a")</f>
        <v>n/a</v>
      </c>
      <c r="AD139" s="2" t="str">
        <f t="shared" si="50"/>
        <v>2015-16 Winter</v>
      </c>
      <c r="AE139" s="2" t="str">
        <f t="shared" si="51"/>
        <v>2014-15 Winter</v>
      </c>
      <c r="AF139" s="41">
        <v>0</v>
      </c>
      <c r="AG139" s="8"/>
    </row>
    <row r="140" spans="1:33" x14ac:dyDescent="0.3">
      <c r="A140" s="47">
        <v>42045</v>
      </c>
      <c r="B140" s="14" t="str">
        <f t="shared" si="35"/>
        <v>Feb</v>
      </c>
      <c r="C140" s="3"/>
      <c r="D140" s="3"/>
      <c r="E140" s="3"/>
      <c r="F140" s="42"/>
      <c r="G140" s="42"/>
      <c r="H140" s="42"/>
      <c r="I140" s="13">
        <f>VLOOKUP($B140,'Elec wholesale lookups'!$A$3:$L$15,'Elec wholesale index'!I$2,FALSE)</f>
        <v>181634.52552031272</v>
      </c>
      <c r="J140" s="13">
        <f>VLOOKUP($B140,'Elec wholesale lookups'!$A$3:$L$15,'Elec wholesale index'!J$2,FALSE)</f>
        <v>205597.26549163138</v>
      </c>
      <c r="K140" s="13">
        <f>VLOOKUP($B140,'Elec wholesale lookups'!$A$3:$L$15,'Elec wholesale index'!K$2,FALSE)</f>
        <v>181634.52552031272</v>
      </c>
      <c r="L140" s="38">
        <f>VLOOKUP($B140,'Elec wholesale lookups'!$A$3:$O$15,'Elec wholesale index'!L$2,FALSE)</f>
        <v>0</v>
      </c>
      <c r="M140" s="38">
        <f>VLOOKUP($B140,'Elec wholesale lookups'!$A$3:$O$15,'Elec wholesale index'!M$2,FALSE)</f>
        <v>1</v>
      </c>
      <c r="N140" s="38">
        <f>VLOOKUP($B140,'Elec wholesale lookups'!$A$3:$O$15,'Elec wholesale index'!N$2,FALSE)</f>
        <v>1</v>
      </c>
      <c r="O140" s="13">
        <f t="shared" si="36"/>
        <v>0</v>
      </c>
      <c r="P140" s="13">
        <f t="shared" si="37"/>
        <v>205597.26549163138</v>
      </c>
      <c r="Q140" s="13">
        <f t="shared" si="38"/>
        <v>181634.52552031272</v>
      </c>
      <c r="R140" s="13">
        <f t="shared" si="39"/>
        <v>387231.79101194406</v>
      </c>
      <c r="S140" s="23">
        <f t="shared" si="40"/>
        <v>0</v>
      </c>
      <c r="T140" s="23">
        <f t="shared" si="41"/>
        <v>0</v>
      </c>
      <c r="U140" s="23">
        <f t="shared" si="42"/>
        <v>0</v>
      </c>
      <c r="V140" s="23">
        <f t="shared" si="43"/>
        <v>0</v>
      </c>
      <c r="W140" s="44" t="str">
        <f t="shared" si="44"/>
        <v>n/a</v>
      </c>
      <c r="X140" s="23">
        <f t="shared" si="45"/>
        <v>0</v>
      </c>
      <c r="Y140" s="23">
        <f t="shared" si="46"/>
        <v>0</v>
      </c>
      <c r="Z140" s="23">
        <f t="shared" si="47"/>
        <v>0</v>
      </c>
      <c r="AA140" s="43">
        <f t="shared" si="48"/>
        <v>0</v>
      </c>
      <c r="AB140" s="44" t="str">
        <f t="shared" si="49"/>
        <v>n/a</v>
      </c>
      <c r="AC140" s="45" t="str">
        <f>IFERROR(W140*Inputs!$E$27+'Elec wholesale index'!AB140*Inputs!$F$27,"n/a")</f>
        <v>n/a</v>
      </c>
      <c r="AD140" s="2" t="str">
        <f t="shared" si="50"/>
        <v>2015-16 Winter</v>
      </c>
      <c r="AE140" s="2" t="str">
        <f t="shared" si="51"/>
        <v>2014-15 Winter</v>
      </c>
      <c r="AF140" s="41">
        <v>0</v>
      </c>
      <c r="AG140" s="8"/>
    </row>
    <row r="141" spans="1:33" x14ac:dyDescent="0.3">
      <c r="A141" s="47">
        <v>42046</v>
      </c>
      <c r="B141" s="14" t="str">
        <f t="shared" si="35"/>
        <v>Feb</v>
      </c>
      <c r="C141" s="3"/>
      <c r="D141" s="3"/>
      <c r="E141" s="3"/>
      <c r="F141" s="42"/>
      <c r="G141" s="42"/>
      <c r="H141" s="42"/>
      <c r="I141" s="13">
        <f>VLOOKUP($B141,'Elec wholesale lookups'!$A$3:$L$15,'Elec wholesale index'!I$2,FALSE)</f>
        <v>181634.52552031272</v>
      </c>
      <c r="J141" s="13">
        <f>VLOOKUP($B141,'Elec wholesale lookups'!$A$3:$L$15,'Elec wholesale index'!J$2,FALSE)</f>
        <v>205597.26549163138</v>
      </c>
      <c r="K141" s="13">
        <f>VLOOKUP($B141,'Elec wholesale lookups'!$A$3:$L$15,'Elec wholesale index'!K$2,FALSE)</f>
        <v>181634.52552031272</v>
      </c>
      <c r="L141" s="38">
        <f>VLOOKUP($B141,'Elec wholesale lookups'!$A$3:$O$15,'Elec wholesale index'!L$2,FALSE)</f>
        <v>0</v>
      </c>
      <c r="M141" s="38">
        <f>VLOOKUP($B141,'Elec wholesale lookups'!$A$3:$O$15,'Elec wholesale index'!M$2,FALSE)</f>
        <v>1</v>
      </c>
      <c r="N141" s="38">
        <f>VLOOKUP($B141,'Elec wholesale lookups'!$A$3:$O$15,'Elec wholesale index'!N$2,FALSE)</f>
        <v>1</v>
      </c>
      <c r="O141" s="13">
        <f t="shared" si="36"/>
        <v>0</v>
      </c>
      <c r="P141" s="13">
        <f t="shared" si="37"/>
        <v>205597.26549163138</v>
      </c>
      <c r="Q141" s="13">
        <f t="shared" si="38"/>
        <v>181634.52552031272</v>
      </c>
      <c r="R141" s="13">
        <f t="shared" si="39"/>
        <v>387231.79101194406</v>
      </c>
      <c r="S141" s="23">
        <f t="shared" si="40"/>
        <v>0</v>
      </c>
      <c r="T141" s="23">
        <f t="shared" si="41"/>
        <v>0</v>
      </c>
      <c r="U141" s="23">
        <f t="shared" si="42"/>
        <v>0</v>
      </c>
      <c r="V141" s="23">
        <f t="shared" si="43"/>
        <v>0</v>
      </c>
      <c r="W141" s="44" t="str">
        <f t="shared" si="44"/>
        <v>n/a</v>
      </c>
      <c r="X141" s="23">
        <f t="shared" si="45"/>
        <v>0</v>
      </c>
      <c r="Y141" s="23">
        <f t="shared" si="46"/>
        <v>0</v>
      </c>
      <c r="Z141" s="23">
        <f t="shared" si="47"/>
        <v>0</v>
      </c>
      <c r="AA141" s="43">
        <f t="shared" si="48"/>
        <v>0</v>
      </c>
      <c r="AB141" s="44" t="str">
        <f t="shared" si="49"/>
        <v>n/a</v>
      </c>
      <c r="AC141" s="45" t="str">
        <f>IFERROR(W141*Inputs!$E$27+'Elec wholesale index'!AB141*Inputs!$F$27,"n/a")</f>
        <v>n/a</v>
      </c>
      <c r="AD141" s="2" t="str">
        <f t="shared" si="50"/>
        <v>2015-16 Winter</v>
      </c>
      <c r="AE141" s="2" t="str">
        <f t="shared" si="51"/>
        <v>2014-15 Winter</v>
      </c>
      <c r="AF141" s="41">
        <v>0</v>
      </c>
      <c r="AG141" s="8"/>
    </row>
    <row r="142" spans="1:33" x14ac:dyDescent="0.3">
      <c r="A142" s="47">
        <v>42047</v>
      </c>
      <c r="B142" s="14" t="str">
        <f t="shared" si="35"/>
        <v>Feb</v>
      </c>
      <c r="C142" s="3"/>
      <c r="D142" s="3"/>
      <c r="E142" s="3"/>
      <c r="F142" s="42"/>
      <c r="G142" s="42"/>
      <c r="H142" s="42"/>
      <c r="I142" s="13">
        <f>VLOOKUP($B142,'Elec wholesale lookups'!$A$3:$L$15,'Elec wholesale index'!I$2,FALSE)</f>
        <v>181634.52552031272</v>
      </c>
      <c r="J142" s="13">
        <f>VLOOKUP($B142,'Elec wholesale lookups'!$A$3:$L$15,'Elec wholesale index'!J$2,FALSE)</f>
        <v>205597.26549163138</v>
      </c>
      <c r="K142" s="13">
        <f>VLOOKUP($B142,'Elec wholesale lookups'!$A$3:$L$15,'Elec wholesale index'!K$2,FALSE)</f>
        <v>181634.52552031272</v>
      </c>
      <c r="L142" s="38">
        <f>VLOOKUP($B142,'Elec wholesale lookups'!$A$3:$O$15,'Elec wholesale index'!L$2,FALSE)</f>
        <v>0</v>
      </c>
      <c r="M142" s="38">
        <f>VLOOKUP($B142,'Elec wholesale lookups'!$A$3:$O$15,'Elec wholesale index'!M$2,FALSE)</f>
        <v>1</v>
      </c>
      <c r="N142" s="38">
        <f>VLOOKUP($B142,'Elec wholesale lookups'!$A$3:$O$15,'Elec wholesale index'!N$2,FALSE)</f>
        <v>1</v>
      </c>
      <c r="O142" s="13">
        <f t="shared" si="36"/>
        <v>0</v>
      </c>
      <c r="P142" s="13">
        <f t="shared" si="37"/>
        <v>205597.26549163138</v>
      </c>
      <c r="Q142" s="13">
        <f t="shared" si="38"/>
        <v>181634.52552031272</v>
      </c>
      <c r="R142" s="13">
        <f t="shared" si="39"/>
        <v>387231.79101194406</v>
      </c>
      <c r="S142" s="23">
        <f t="shared" si="40"/>
        <v>0</v>
      </c>
      <c r="T142" s="23">
        <f t="shared" si="41"/>
        <v>0</v>
      </c>
      <c r="U142" s="23">
        <f t="shared" si="42"/>
        <v>0</v>
      </c>
      <c r="V142" s="23">
        <f t="shared" si="43"/>
        <v>0</v>
      </c>
      <c r="W142" s="44" t="str">
        <f t="shared" si="44"/>
        <v>n/a</v>
      </c>
      <c r="X142" s="23">
        <f t="shared" si="45"/>
        <v>0</v>
      </c>
      <c r="Y142" s="23">
        <f t="shared" si="46"/>
        <v>0</v>
      </c>
      <c r="Z142" s="23">
        <f t="shared" si="47"/>
        <v>0</v>
      </c>
      <c r="AA142" s="43">
        <f t="shared" si="48"/>
        <v>0</v>
      </c>
      <c r="AB142" s="44" t="str">
        <f t="shared" si="49"/>
        <v>n/a</v>
      </c>
      <c r="AC142" s="45" t="str">
        <f>IFERROR(W142*Inputs!$E$27+'Elec wholesale index'!AB142*Inputs!$F$27,"n/a")</f>
        <v>n/a</v>
      </c>
      <c r="AD142" s="2" t="str">
        <f t="shared" si="50"/>
        <v>2015-16 Winter</v>
      </c>
      <c r="AE142" s="2" t="str">
        <f t="shared" si="51"/>
        <v>2014-15 Winter</v>
      </c>
      <c r="AF142" s="41">
        <v>0</v>
      </c>
      <c r="AG142" s="8"/>
    </row>
    <row r="143" spans="1:33" x14ac:dyDescent="0.3">
      <c r="A143" s="47">
        <v>42048</v>
      </c>
      <c r="B143" s="14" t="str">
        <f t="shared" si="35"/>
        <v>Feb</v>
      </c>
      <c r="C143" s="3"/>
      <c r="D143" s="3"/>
      <c r="E143" s="3"/>
      <c r="F143" s="42"/>
      <c r="G143" s="42"/>
      <c r="H143" s="42"/>
      <c r="I143" s="13">
        <f>VLOOKUP($B143,'Elec wholesale lookups'!$A$3:$L$15,'Elec wholesale index'!I$2,FALSE)</f>
        <v>181634.52552031272</v>
      </c>
      <c r="J143" s="13">
        <f>VLOOKUP($B143,'Elec wholesale lookups'!$A$3:$L$15,'Elec wholesale index'!J$2,FALSE)</f>
        <v>205597.26549163138</v>
      </c>
      <c r="K143" s="13">
        <f>VLOOKUP($B143,'Elec wholesale lookups'!$A$3:$L$15,'Elec wholesale index'!K$2,FALSE)</f>
        <v>181634.52552031272</v>
      </c>
      <c r="L143" s="38">
        <f>VLOOKUP($B143,'Elec wholesale lookups'!$A$3:$O$15,'Elec wholesale index'!L$2,FALSE)</f>
        <v>0</v>
      </c>
      <c r="M143" s="38">
        <f>VLOOKUP($B143,'Elec wholesale lookups'!$A$3:$O$15,'Elec wholesale index'!M$2,FALSE)</f>
        <v>1</v>
      </c>
      <c r="N143" s="38">
        <f>VLOOKUP($B143,'Elec wholesale lookups'!$A$3:$O$15,'Elec wholesale index'!N$2,FALSE)</f>
        <v>1</v>
      </c>
      <c r="O143" s="13">
        <f t="shared" si="36"/>
        <v>0</v>
      </c>
      <c r="P143" s="13">
        <f t="shared" si="37"/>
        <v>205597.26549163138</v>
      </c>
      <c r="Q143" s="13">
        <f t="shared" si="38"/>
        <v>181634.52552031272</v>
      </c>
      <c r="R143" s="13">
        <f t="shared" si="39"/>
        <v>387231.79101194406</v>
      </c>
      <c r="S143" s="23">
        <f t="shared" si="40"/>
        <v>0</v>
      </c>
      <c r="T143" s="23">
        <f t="shared" si="41"/>
        <v>0</v>
      </c>
      <c r="U143" s="23">
        <f t="shared" si="42"/>
        <v>0</v>
      </c>
      <c r="V143" s="23">
        <f t="shared" si="43"/>
        <v>0</v>
      </c>
      <c r="W143" s="44" t="str">
        <f t="shared" si="44"/>
        <v>n/a</v>
      </c>
      <c r="X143" s="23">
        <f t="shared" si="45"/>
        <v>0</v>
      </c>
      <c r="Y143" s="23">
        <f t="shared" si="46"/>
        <v>0</v>
      </c>
      <c r="Z143" s="23">
        <f t="shared" si="47"/>
        <v>0</v>
      </c>
      <c r="AA143" s="43">
        <f t="shared" si="48"/>
        <v>0</v>
      </c>
      <c r="AB143" s="44" t="str">
        <f t="shared" si="49"/>
        <v>n/a</v>
      </c>
      <c r="AC143" s="45" t="str">
        <f>IFERROR(W143*Inputs!$E$27+'Elec wholesale index'!AB143*Inputs!$F$27,"n/a")</f>
        <v>n/a</v>
      </c>
      <c r="AD143" s="2" t="str">
        <f t="shared" si="50"/>
        <v>2015-16 Winter</v>
      </c>
      <c r="AE143" s="2" t="str">
        <f t="shared" si="51"/>
        <v>2014-15 Winter</v>
      </c>
      <c r="AF143" s="41">
        <v>0</v>
      </c>
      <c r="AG143" s="8"/>
    </row>
    <row r="144" spans="1:33" x14ac:dyDescent="0.3">
      <c r="A144" s="47">
        <v>42051</v>
      </c>
      <c r="B144" s="14" t="str">
        <f t="shared" si="35"/>
        <v>Feb</v>
      </c>
      <c r="C144" s="3"/>
      <c r="D144" s="3"/>
      <c r="E144" s="3"/>
      <c r="F144" s="42"/>
      <c r="G144" s="42"/>
      <c r="H144" s="42"/>
      <c r="I144" s="13">
        <f>VLOOKUP($B144,'Elec wholesale lookups'!$A$3:$L$15,'Elec wholesale index'!I$2,FALSE)</f>
        <v>181634.52552031272</v>
      </c>
      <c r="J144" s="13">
        <f>VLOOKUP($B144,'Elec wholesale lookups'!$A$3:$L$15,'Elec wholesale index'!J$2,FALSE)</f>
        <v>205597.26549163138</v>
      </c>
      <c r="K144" s="13">
        <f>VLOOKUP($B144,'Elec wholesale lookups'!$A$3:$L$15,'Elec wholesale index'!K$2,FALSE)</f>
        <v>181634.52552031272</v>
      </c>
      <c r="L144" s="38">
        <f>VLOOKUP($B144,'Elec wholesale lookups'!$A$3:$O$15,'Elec wholesale index'!L$2,FALSE)</f>
        <v>0</v>
      </c>
      <c r="M144" s="38">
        <f>VLOOKUP($B144,'Elec wholesale lookups'!$A$3:$O$15,'Elec wholesale index'!M$2,FALSE)</f>
        <v>1</v>
      </c>
      <c r="N144" s="38">
        <f>VLOOKUP($B144,'Elec wholesale lookups'!$A$3:$O$15,'Elec wholesale index'!N$2,FALSE)</f>
        <v>1</v>
      </c>
      <c r="O144" s="13">
        <f t="shared" si="36"/>
        <v>0</v>
      </c>
      <c r="P144" s="13">
        <f t="shared" si="37"/>
        <v>205597.26549163138</v>
      </c>
      <c r="Q144" s="13">
        <f t="shared" si="38"/>
        <v>181634.52552031272</v>
      </c>
      <c r="R144" s="13">
        <f t="shared" si="39"/>
        <v>387231.79101194406</v>
      </c>
      <c r="S144" s="23">
        <f t="shared" si="40"/>
        <v>0</v>
      </c>
      <c r="T144" s="23">
        <f t="shared" si="41"/>
        <v>0</v>
      </c>
      <c r="U144" s="23">
        <f t="shared" si="42"/>
        <v>0</v>
      </c>
      <c r="V144" s="23">
        <f t="shared" si="43"/>
        <v>0</v>
      </c>
      <c r="W144" s="44" t="str">
        <f t="shared" si="44"/>
        <v>n/a</v>
      </c>
      <c r="X144" s="23">
        <f t="shared" si="45"/>
        <v>0</v>
      </c>
      <c r="Y144" s="23">
        <f t="shared" si="46"/>
        <v>0</v>
      </c>
      <c r="Z144" s="23">
        <f t="shared" si="47"/>
        <v>0</v>
      </c>
      <c r="AA144" s="43">
        <f t="shared" si="48"/>
        <v>0</v>
      </c>
      <c r="AB144" s="44" t="str">
        <f t="shared" si="49"/>
        <v>n/a</v>
      </c>
      <c r="AC144" s="45" t="str">
        <f>IFERROR(W144*Inputs!$E$27+'Elec wholesale index'!AB144*Inputs!$F$27,"n/a")</f>
        <v>n/a</v>
      </c>
      <c r="AD144" s="2" t="str">
        <f t="shared" si="50"/>
        <v>2015-16 Winter</v>
      </c>
      <c r="AE144" s="2" t="str">
        <f t="shared" si="51"/>
        <v>2014-15 Winter</v>
      </c>
      <c r="AF144" s="41">
        <v>0</v>
      </c>
      <c r="AG144" s="8"/>
    </row>
    <row r="145" spans="1:33" x14ac:dyDescent="0.3">
      <c r="A145" s="47">
        <v>42052</v>
      </c>
      <c r="B145" s="14" t="str">
        <f t="shared" si="35"/>
        <v>Feb</v>
      </c>
      <c r="C145" s="3"/>
      <c r="D145" s="3"/>
      <c r="E145" s="3"/>
      <c r="F145" s="42"/>
      <c r="G145" s="42"/>
      <c r="H145" s="42"/>
      <c r="I145" s="13">
        <f>VLOOKUP($B145,'Elec wholesale lookups'!$A$3:$L$15,'Elec wholesale index'!I$2,FALSE)</f>
        <v>181634.52552031272</v>
      </c>
      <c r="J145" s="13">
        <f>VLOOKUP($B145,'Elec wholesale lookups'!$A$3:$L$15,'Elec wholesale index'!J$2,FALSE)</f>
        <v>205597.26549163138</v>
      </c>
      <c r="K145" s="13">
        <f>VLOOKUP($B145,'Elec wholesale lookups'!$A$3:$L$15,'Elec wholesale index'!K$2,FALSE)</f>
        <v>181634.52552031272</v>
      </c>
      <c r="L145" s="38">
        <f>VLOOKUP($B145,'Elec wholesale lookups'!$A$3:$O$15,'Elec wholesale index'!L$2,FALSE)</f>
        <v>0</v>
      </c>
      <c r="M145" s="38">
        <f>VLOOKUP($B145,'Elec wholesale lookups'!$A$3:$O$15,'Elec wholesale index'!M$2,FALSE)</f>
        <v>1</v>
      </c>
      <c r="N145" s="38">
        <f>VLOOKUP($B145,'Elec wholesale lookups'!$A$3:$O$15,'Elec wholesale index'!N$2,FALSE)</f>
        <v>1</v>
      </c>
      <c r="O145" s="13">
        <f t="shared" si="36"/>
        <v>0</v>
      </c>
      <c r="P145" s="13">
        <f t="shared" si="37"/>
        <v>205597.26549163138</v>
      </c>
      <c r="Q145" s="13">
        <f t="shared" si="38"/>
        <v>181634.52552031272</v>
      </c>
      <c r="R145" s="13">
        <f t="shared" si="39"/>
        <v>387231.79101194406</v>
      </c>
      <c r="S145" s="23">
        <f t="shared" si="40"/>
        <v>0</v>
      </c>
      <c r="T145" s="23">
        <f t="shared" si="41"/>
        <v>0</v>
      </c>
      <c r="U145" s="23">
        <f t="shared" si="42"/>
        <v>0</v>
      </c>
      <c r="V145" s="23">
        <f t="shared" si="43"/>
        <v>0</v>
      </c>
      <c r="W145" s="44" t="str">
        <f t="shared" si="44"/>
        <v>n/a</v>
      </c>
      <c r="X145" s="23">
        <f t="shared" si="45"/>
        <v>0</v>
      </c>
      <c r="Y145" s="23">
        <f t="shared" si="46"/>
        <v>0</v>
      </c>
      <c r="Z145" s="23">
        <f t="shared" si="47"/>
        <v>0</v>
      </c>
      <c r="AA145" s="43">
        <f t="shared" si="48"/>
        <v>0</v>
      </c>
      <c r="AB145" s="44" t="str">
        <f t="shared" si="49"/>
        <v>n/a</v>
      </c>
      <c r="AC145" s="45" t="str">
        <f>IFERROR(W145*Inputs!$E$27+'Elec wholesale index'!AB145*Inputs!$F$27,"n/a")</f>
        <v>n/a</v>
      </c>
      <c r="AD145" s="2" t="str">
        <f t="shared" si="50"/>
        <v>2015-16 Winter</v>
      </c>
      <c r="AE145" s="2" t="str">
        <f t="shared" si="51"/>
        <v>2014-15 Winter</v>
      </c>
      <c r="AF145" s="41">
        <v>0</v>
      </c>
      <c r="AG145" s="8"/>
    </row>
    <row r="146" spans="1:33" x14ac:dyDescent="0.3">
      <c r="A146" s="47">
        <v>42053</v>
      </c>
      <c r="B146" s="14" t="str">
        <f t="shared" si="35"/>
        <v>Feb</v>
      </c>
      <c r="C146" s="3"/>
      <c r="D146" s="3"/>
      <c r="E146" s="3"/>
      <c r="F146" s="42"/>
      <c r="G146" s="42"/>
      <c r="H146" s="42"/>
      <c r="I146" s="13">
        <f>VLOOKUP($B146,'Elec wholesale lookups'!$A$3:$L$15,'Elec wholesale index'!I$2,FALSE)</f>
        <v>181634.52552031272</v>
      </c>
      <c r="J146" s="13">
        <f>VLOOKUP($B146,'Elec wholesale lookups'!$A$3:$L$15,'Elec wholesale index'!J$2,FALSE)</f>
        <v>205597.26549163138</v>
      </c>
      <c r="K146" s="13">
        <f>VLOOKUP($B146,'Elec wholesale lookups'!$A$3:$L$15,'Elec wholesale index'!K$2,FALSE)</f>
        <v>181634.52552031272</v>
      </c>
      <c r="L146" s="38">
        <f>VLOOKUP($B146,'Elec wholesale lookups'!$A$3:$O$15,'Elec wholesale index'!L$2,FALSE)</f>
        <v>0</v>
      </c>
      <c r="M146" s="38">
        <f>VLOOKUP($B146,'Elec wholesale lookups'!$A$3:$O$15,'Elec wholesale index'!M$2,FALSE)</f>
        <v>1</v>
      </c>
      <c r="N146" s="38">
        <f>VLOOKUP($B146,'Elec wholesale lookups'!$A$3:$O$15,'Elec wholesale index'!N$2,FALSE)</f>
        <v>1</v>
      </c>
      <c r="O146" s="13">
        <f t="shared" si="36"/>
        <v>0</v>
      </c>
      <c r="P146" s="13">
        <f t="shared" si="37"/>
        <v>205597.26549163138</v>
      </c>
      <c r="Q146" s="13">
        <f t="shared" si="38"/>
        <v>181634.52552031272</v>
      </c>
      <c r="R146" s="13">
        <f t="shared" si="39"/>
        <v>387231.79101194406</v>
      </c>
      <c r="S146" s="23">
        <f t="shared" si="40"/>
        <v>0</v>
      </c>
      <c r="T146" s="23">
        <f t="shared" si="41"/>
        <v>0</v>
      </c>
      <c r="U146" s="23">
        <f t="shared" si="42"/>
        <v>0</v>
      </c>
      <c r="V146" s="23">
        <f t="shared" si="43"/>
        <v>0</v>
      </c>
      <c r="W146" s="44" t="str">
        <f t="shared" si="44"/>
        <v>n/a</v>
      </c>
      <c r="X146" s="23">
        <f t="shared" si="45"/>
        <v>0</v>
      </c>
      <c r="Y146" s="23">
        <f t="shared" si="46"/>
        <v>0</v>
      </c>
      <c r="Z146" s="23">
        <f t="shared" si="47"/>
        <v>0</v>
      </c>
      <c r="AA146" s="43">
        <f t="shared" si="48"/>
        <v>0</v>
      </c>
      <c r="AB146" s="44" t="str">
        <f t="shared" si="49"/>
        <v>n/a</v>
      </c>
      <c r="AC146" s="45" t="str">
        <f>IFERROR(W146*Inputs!$E$27+'Elec wholesale index'!AB146*Inputs!$F$27,"n/a")</f>
        <v>n/a</v>
      </c>
      <c r="AD146" s="2" t="str">
        <f t="shared" si="50"/>
        <v>2015-16 Winter</v>
      </c>
      <c r="AE146" s="2" t="str">
        <f t="shared" si="51"/>
        <v>2014-15 Winter</v>
      </c>
      <c r="AF146" s="41">
        <v>0</v>
      </c>
      <c r="AG146" s="8"/>
    </row>
    <row r="147" spans="1:33" x14ac:dyDescent="0.3">
      <c r="A147" s="47">
        <v>42054</v>
      </c>
      <c r="B147" s="14" t="str">
        <f t="shared" si="35"/>
        <v>Feb</v>
      </c>
      <c r="C147" s="3"/>
      <c r="D147" s="3"/>
      <c r="E147" s="3"/>
      <c r="F147" s="42"/>
      <c r="G147" s="42"/>
      <c r="H147" s="42"/>
      <c r="I147" s="13">
        <f>VLOOKUP($B147,'Elec wholesale lookups'!$A$3:$L$15,'Elec wholesale index'!I$2,FALSE)</f>
        <v>181634.52552031272</v>
      </c>
      <c r="J147" s="13">
        <f>VLOOKUP($B147,'Elec wholesale lookups'!$A$3:$L$15,'Elec wholesale index'!J$2,FALSE)</f>
        <v>205597.26549163138</v>
      </c>
      <c r="K147" s="13">
        <f>VLOOKUP($B147,'Elec wholesale lookups'!$A$3:$L$15,'Elec wholesale index'!K$2,FALSE)</f>
        <v>181634.52552031272</v>
      </c>
      <c r="L147" s="38">
        <f>VLOOKUP($B147,'Elec wholesale lookups'!$A$3:$O$15,'Elec wholesale index'!L$2,FALSE)</f>
        <v>0</v>
      </c>
      <c r="M147" s="38">
        <f>VLOOKUP($B147,'Elec wholesale lookups'!$A$3:$O$15,'Elec wholesale index'!M$2,FALSE)</f>
        <v>1</v>
      </c>
      <c r="N147" s="38">
        <f>VLOOKUP($B147,'Elec wholesale lookups'!$A$3:$O$15,'Elec wholesale index'!N$2,FALSE)</f>
        <v>1</v>
      </c>
      <c r="O147" s="13">
        <f t="shared" si="36"/>
        <v>0</v>
      </c>
      <c r="P147" s="13">
        <f t="shared" si="37"/>
        <v>205597.26549163138</v>
      </c>
      <c r="Q147" s="13">
        <f t="shared" si="38"/>
        <v>181634.52552031272</v>
      </c>
      <c r="R147" s="13">
        <f t="shared" si="39"/>
        <v>387231.79101194406</v>
      </c>
      <c r="S147" s="23">
        <f t="shared" si="40"/>
        <v>0</v>
      </c>
      <c r="T147" s="23">
        <f t="shared" si="41"/>
        <v>0</v>
      </c>
      <c r="U147" s="23">
        <f t="shared" si="42"/>
        <v>0</v>
      </c>
      <c r="V147" s="23">
        <f t="shared" si="43"/>
        <v>0</v>
      </c>
      <c r="W147" s="44" t="str">
        <f t="shared" si="44"/>
        <v>n/a</v>
      </c>
      <c r="X147" s="23">
        <f t="shared" si="45"/>
        <v>0</v>
      </c>
      <c r="Y147" s="23">
        <f t="shared" si="46"/>
        <v>0</v>
      </c>
      <c r="Z147" s="23">
        <f t="shared" si="47"/>
        <v>0</v>
      </c>
      <c r="AA147" s="43">
        <f t="shared" si="48"/>
        <v>0</v>
      </c>
      <c r="AB147" s="44" t="str">
        <f t="shared" si="49"/>
        <v>n/a</v>
      </c>
      <c r="AC147" s="45" t="str">
        <f>IFERROR(W147*Inputs!$E$27+'Elec wholesale index'!AB147*Inputs!$F$27,"n/a")</f>
        <v>n/a</v>
      </c>
      <c r="AD147" s="2" t="str">
        <f t="shared" si="50"/>
        <v>2015-16 Winter</v>
      </c>
      <c r="AE147" s="2" t="str">
        <f t="shared" si="51"/>
        <v>2014-15 Winter</v>
      </c>
      <c r="AF147" s="41">
        <v>0</v>
      </c>
      <c r="AG147" s="8"/>
    </row>
    <row r="148" spans="1:33" x14ac:dyDescent="0.3">
      <c r="A148" s="47">
        <v>42055</v>
      </c>
      <c r="B148" s="14" t="str">
        <f t="shared" si="35"/>
        <v>Feb</v>
      </c>
      <c r="C148" s="3"/>
      <c r="D148" s="3"/>
      <c r="E148" s="3"/>
      <c r="F148" s="42"/>
      <c r="G148" s="42"/>
      <c r="H148" s="42"/>
      <c r="I148" s="13">
        <f>VLOOKUP($B148,'Elec wholesale lookups'!$A$3:$L$15,'Elec wholesale index'!I$2,FALSE)</f>
        <v>181634.52552031272</v>
      </c>
      <c r="J148" s="13">
        <f>VLOOKUP($B148,'Elec wholesale lookups'!$A$3:$L$15,'Elec wholesale index'!J$2,FALSE)</f>
        <v>205597.26549163138</v>
      </c>
      <c r="K148" s="13">
        <f>VLOOKUP($B148,'Elec wholesale lookups'!$A$3:$L$15,'Elec wholesale index'!K$2,FALSE)</f>
        <v>181634.52552031272</v>
      </c>
      <c r="L148" s="38">
        <f>VLOOKUP($B148,'Elec wholesale lookups'!$A$3:$O$15,'Elec wholesale index'!L$2,FALSE)</f>
        <v>0</v>
      </c>
      <c r="M148" s="38">
        <f>VLOOKUP($B148,'Elec wholesale lookups'!$A$3:$O$15,'Elec wholesale index'!M$2,FALSE)</f>
        <v>1</v>
      </c>
      <c r="N148" s="38">
        <f>VLOOKUP($B148,'Elec wholesale lookups'!$A$3:$O$15,'Elec wholesale index'!N$2,FALSE)</f>
        <v>1</v>
      </c>
      <c r="O148" s="13">
        <f t="shared" si="36"/>
        <v>0</v>
      </c>
      <c r="P148" s="13">
        <f t="shared" si="37"/>
        <v>205597.26549163138</v>
      </c>
      <c r="Q148" s="13">
        <f t="shared" si="38"/>
        <v>181634.52552031272</v>
      </c>
      <c r="R148" s="13">
        <f t="shared" si="39"/>
        <v>387231.79101194406</v>
      </c>
      <c r="S148" s="23">
        <f t="shared" si="40"/>
        <v>0</v>
      </c>
      <c r="T148" s="23">
        <f t="shared" si="41"/>
        <v>0</v>
      </c>
      <c r="U148" s="23">
        <f t="shared" si="42"/>
        <v>0</v>
      </c>
      <c r="V148" s="23">
        <f t="shared" si="43"/>
        <v>0</v>
      </c>
      <c r="W148" s="44" t="str">
        <f t="shared" si="44"/>
        <v>n/a</v>
      </c>
      <c r="X148" s="23">
        <f t="shared" si="45"/>
        <v>0</v>
      </c>
      <c r="Y148" s="23">
        <f t="shared" si="46"/>
        <v>0</v>
      </c>
      <c r="Z148" s="23">
        <f t="shared" si="47"/>
        <v>0</v>
      </c>
      <c r="AA148" s="43">
        <f t="shared" si="48"/>
        <v>0</v>
      </c>
      <c r="AB148" s="44" t="str">
        <f t="shared" si="49"/>
        <v>n/a</v>
      </c>
      <c r="AC148" s="45" t="str">
        <f>IFERROR(W148*Inputs!$E$27+'Elec wholesale index'!AB148*Inputs!$F$27,"n/a")</f>
        <v>n/a</v>
      </c>
      <c r="AD148" s="2" t="str">
        <f t="shared" si="50"/>
        <v>2015-16 Winter</v>
      </c>
      <c r="AE148" s="2" t="str">
        <f t="shared" si="51"/>
        <v>2014-15 Winter</v>
      </c>
      <c r="AF148" s="41">
        <v>0</v>
      </c>
      <c r="AG148" s="8"/>
    </row>
    <row r="149" spans="1:33" x14ac:dyDescent="0.3">
      <c r="A149" s="47">
        <v>42058</v>
      </c>
      <c r="B149" s="14" t="str">
        <f t="shared" si="35"/>
        <v>Feb</v>
      </c>
      <c r="C149" s="3"/>
      <c r="D149" s="3"/>
      <c r="E149" s="3"/>
      <c r="F149" s="42"/>
      <c r="G149" s="42"/>
      <c r="H149" s="42"/>
      <c r="I149" s="13">
        <f>VLOOKUP($B149,'Elec wholesale lookups'!$A$3:$L$15,'Elec wholesale index'!I$2,FALSE)</f>
        <v>181634.52552031272</v>
      </c>
      <c r="J149" s="13">
        <f>VLOOKUP($B149,'Elec wholesale lookups'!$A$3:$L$15,'Elec wholesale index'!J$2,FALSE)</f>
        <v>205597.26549163138</v>
      </c>
      <c r="K149" s="13">
        <f>VLOOKUP($B149,'Elec wholesale lookups'!$A$3:$L$15,'Elec wholesale index'!K$2,FALSE)</f>
        <v>181634.52552031272</v>
      </c>
      <c r="L149" s="38">
        <f>VLOOKUP($B149,'Elec wholesale lookups'!$A$3:$O$15,'Elec wholesale index'!L$2,FALSE)</f>
        <v>0</v>
      </c>
      <c r="M149" s="38">
        <f>VLOOKUP($B149,'Elec wholesale lookups'!$A$3:$O$15,'Elec wholesale index'!M$2,FALSE)</f>
        <v>1</v>
      </c>
      <c r="N149" s="38">
        <f>VLOOKUP($B149,'Elec wholesale lookups'!$A$3:$O$15,'Elec wholesale index'!N$2,FALSE)</f>
        <v>1</v>
      </c>
      <c r="O149" s="13">
        <f t="shared" si="36"/>
        <v>0</v>
      </c>
      <c r="P149" s="13">
        <f t="shared" si="37"/>
        <v>205597.26549163138</v>
      </c>
      <c r="Q149" s="13">
        <f t="shared" si="38"/>
        <v>181634.52552031272</v>
      </c>
      <c r="R149" s="13">
        <f t="shared" si="39"/>
        <v>387231.79101194406</v>
      </c>
      <c r="S149" s="23">
        <f t="shared" si="40"/>
        <v>0</v>
      </c>
      <c r="T149" s="23">
        <f t="shared" si="41"/>
        <v>0</v>
      </c>
      <c r="U149" s="23">
        <f t="shared" si="42"/>
        <v>0</v>
      </c>
      <c r="V149" s="23">
        <f t="shared" si="43"/>
        <v>0</v>
      </c>
      <c r="W149" s="44" t="str">
        <f t="shared" si="44"/>
        <v>n/a</v>
      </c>
      <c r="X149" s="23">
        <f t="shared" si="45"/>
        <v>0</v>
      </c>
      <c r="Y149" s="23">
        <f t="shared" si="46"/>
        <v>0</v>
      </c>
      <c r="Z149" s="23">
        <f t="shared" si="47"/>
        <v>0</v>
      </c>
      <c r="AA149" s="43">
        <f t="shared" si="48"/>
        <v>0</v>
      </c>
      <c r="AB149" s="44" t="str">
        <f t="shared" si="49"/>
        <v>n/a</v>
      </c>
      <c r="AC149" s="45" t="str">
        <f>IFERROR(W149*Inputs!$E$27+'Elec wholesale index'!AB149*Inputs!$F$27,"n/a")</f>
        <v>n/a</v>
      </c>
      <c r="AD149" s="2" t="str">
        <f t="shared" si="50"/>
        <v>2015-16 Winter</v>
      </c>
      <c r="AE149" s="2" t="str">
        <f t="shared" si="51"/>
        <v>2014-15 Winter</v>
      </c>
      <c r="AF149" s="41">
        <v>0</v>
      </c>
      <c r="AG149" s="8"/>
    </row>
    <row r="150" spans="1:33" x14ac:dyDescent="0.3">
      <c r="A150" s="47">
        <v>42059</v>
      </c>
      <c r="B150" s="14" t="str">
        <f t="shared" si="35"/>
        <v>Feb</v>
      </c>
      <c r="C150" s="3"/>
      <c r="D150" s="3"/>
      <c r="E150" s="3"/>
      <c r="F150" s="42"/>
      <c r="G150" s="42"/>
      <c r="H150" s="42"/>
      <c r="I150" s="13">
        <f>VLOOKUP($B150,'Elec wholesale lookups'!$A$3:$L$15,'Elec wholesale index'!I$2,FALSE)</f>
        <v>181634.52552031272</v>
      </c>
      <c r="J150" s="13">
        <f>VLOOKUP($B150,'Elec wholesale lookups'!$A$3:$L$15,'Elec wholesale index'!J$2,FALSE)</f>
        <v>205597.26549163138</v>
      </c>
      <c r="K150" s="13">
        <f>VLOOKUP($B150,'Elec wholesale lookups'!$A$3:$L$15,'Elec wholesale index'!K$2,FALSE)</f>
        <v>181634.52552031272</v>
      </c>
      <c r="L150" s="38">
        <f>VLOOKUP($B150,'Elec wholesale lookups'!$A$3:$O$15,'Elec wholesale index'!L$2,FALSE)</f>
        <v>0</v>
      </c>
      <c r="M150" s="38">
        <f>VLOOKUP($B150,'Elec wholesale lookups'!$A$3:$O$15,'Elec wholesale index'!M$2,FALSE)</f>
        <v>1</v>
      </c>
      <c r="N150" s="38">
        <f>VLOOKUP($B150,'Elec wholesale lookups'!$A$3:$O$15,'Elec wholesale index'!N$2,FALSE)</f>
        <v>1</v>
      </c>
      <c r="O150" s="13">
        <f t="shared" si="36"/>
        <v>0</v>
      </c>
      <c r="P150" s="13">
        <f t="shared" si="37"/>
        <v>205597.26549163138</v>
      </c>
      <c r="Q150" s="13">
        <f t="shared" si="38"/>
        <v>181634.52552031272</v>
      </c>
      <c r="R150" s="13">
        <f t="shared" si="39"/>
        <v>387231.79101194406</v>
      </c>
      <c r="S150" s="23">
        <f t="shared" si="40"/>
        <v>0</v>
      </c>
      <c r="T150" s="23">
        <f t="shared" si="41"/>
        <v>0</v>
      </c>
      <c r="U150" s="23">
        <f t="shared" si="42"/>
        <v>0</v>
      </c>
      <c r="V150" s="23">
        <f t="shared" si="43"/>
        <v>0</v>
      </c>
      <c r="W150" s="44" t="str">
        <f t="shared" si="44"/>
        <v>n/a</v>
      </c>
      <c r="X150" s="23">
        <f t="shared" si="45"/>
        <v>0</v>
      </c>
      <c r="Y150" s="23">
        <f t="shared" si="46"/>
        <v>0</v>
      </c>
      <c r="Z150" s="23">
        <f t="shared" si="47"/>
        <v>0</v>
      </c>
      <c r="AA150" s="43">
        <f t="shared" si="48"/>
        <v>0</v>
      </c>
      <c r="AB150" s="44" t="str">
        <f t="shared" si="49"/>
        <v>n/a</v>
      </c>
      <c r="AC150" s="45" t="str">
        <f>IFERROR(W150*Inputs!$E$27+'Elec wholesale index'!AB150*Inputs!$F$27,"n/a")</f>
        <v>n/a</v>
      </c>
      <c r="AD150" s="2" t="str">
        <f t="shared" si="50"/>
        <v>2015-16 Winter</v>
      </c>
      <c r="AE150" s="2" t="str">
        <f t="shared" si="51"/>
        <v>2014-15 Winter</v>
      </c>
      <c r="AF150" s="41">
        <v>0</v>
      </c>
      <c r="AG150" s="8"/>
    </row>
    <row r="151" spans="1:33" x14ac:dyDescent="0.3">
      <c r="A151" s="47">
        <v>42060</v>
      </c>
      <c r="B151" s="14" t="str">
        <f t="shared" si="35"/>
        <v>Feb</v>
      </c>
      <c r="C151" s="3"/>
      <c r="D151" s="3"/>
      <c r="E151" s="3"/>
      <c r="F151" s="42"/>
      <c r="G151" s="42"/>
      <c r="H151" s="42"/>
      <c r="I151" s="13">
        <f>VLOOKUP($B151,'Elec wholesale lookups'!$A$3:$L$15,'Elec wholesale index'!I$2,FALSE)</f>
        <v>181634.52552031272</v>
      </c>
      <c r="J151" s="13">
        <f>VLOOKUP($B151,'Elec wholesale lookups'!$A$3:$L$15,'Elec wholesale index'!J$2,FALSE)</f>
        <v>205597.26549163138</v>
      </c>
      <c r="K151" s="13">
        <f>VLOOKUP($B151,'Elec wholesale lookups'!$A$3:$L$15,'Elec wholesale index'!K$2,FALSE)</f>
        <v>181634.52552031272</v>
      </c>
      <c r="L151" s="38">
        <f>VLOOKUP($B151,'Elec wholesale lookups'!$A$3:$O$15,'Elec wholesale index'!L$2,FALSE)</f>
        <v>0</v>
      </c>
      <c r="M151" s="38">
        <f>VLOOKUP($B151,'Elec wholesale lookups'!$A$3:$O$15,'Elec wholesale index'!M$2,FALSE)</f>
        <v>1</v>
      </c>
      <c r="N151" s="38">
        <f>VLOOKUP($B151,'Elec wholesale lookups'!$A$3:$O$15,'Elec wholesale index'!N$2,FALSE)</f>
        <v>1</v>
      </c>
      <c r="O151" s="13">
        <f t="shared" si="36"/>
        <v>0</v>
      </c>
      <c r="P151" s="13">
        <f t="shared" si="37"/>
        <v>205597.26549163138</v>
      </c>
      <c r="Q151" s="13">
        <f t="shared" si="38"/>
        <v>181634.52552031272</v>
      </c>
      <c r="R151" s="13">
        <f t="shared" si="39"/>
        <v>387231.79101194406</v>
      </c>
      <c r="S151" s="23">
        <f t="shared" si="40"/>
        <v>0</v>
      </c>
      <c r="T151" s="23">
        <f t="shared" si="41"/>
        <v>0</v>
      </c>
      <c r="U151" s="23">
        <f t="shared" si="42"/>
        <v>0</v>
      </c>
      <c r="V151" s="23">
        <f t="shared" si="43"/>
        <v>0</v>
      </c>
      <c r="W151" s="44" t="str">
        <f t="shared" si="44"/>
        <v>n/a</v>
      </c>
      <c r="X151" s="23">
        <f t="shared" si="45"/>
        <v>0</v>
      </c>
      <c r="Y151" s="23">
        <f t="shared" si="46"/>
        <v>0</v>
      </c>
      <c r="Z151" s="23">
        <f t="shared" si="47"/>
        <v>0</v>
      </c>
      <c r="AA151" s="43">
        <f t="shared" si="48"/>
        <v>0</v>
      </c>
      <c r="AB151" s="44" t="str">
        <f t="shared" si="49"/>
        <v>n/a</v>
      </c>
      <c r="AC151" s="45" t="str">
        <f>IFERROR(W151*Inputs!$E$27+'Elec wholesale index'!AB151*Inputs!$F$27,"n/a")</f>
        <v>n/a</v>
      </c>
      <c r="AD151" s="2" t="str">
        <f t="shared" si="50"/>
        <v>2015-16 Winter</v>
      </c>
      <c r="AE151" s="2" t="str">
        <f t="shared" si="51"/>
        <v>2014-15 Winter</v>
      </c>
      <c r="AF151" s="41">
        <v>0</v>
      </c>
      <c r="AG151" s="8"/>
    </row>
    <row r="152" spans="1:33" x14ac:dyDescent="0.3">
      <c r="A152" s="47">
        <v>42061</v>
      </c>
      <c r="B152" s="14" t="str">
        <f t="shared" si="35"/>
        <v>Feb</v>
      </c>
      <c r="C152" s="3"/>
      <c r="D152" s="3"/>
      <c r="E152" s="3"/>
      <c r="F152" s="42"/>
      <c r="G152" s="42"/>
      <c r="H152" s="42"/>
      <c r="I152" s="13">
        <f>VLOOKUP($B152,'Elec wholesale lookups'!$A$3:$L$15,'Elec wholesale index'!I$2,FALSE)</f>
        <v>181634.52552031272</v>
      </c>
      <c r="J152" s="13">
        <f>VLOOKUP($B152,'Elec wholesale lookups'!$A$3:$L$15,'Elec wholesale index'!J$2,FALSE)</f>
        <v>205597.26549163138</v>
      </c>
      <c r="K152" s="13">
        <f>VLOOKUP($B152,'Elec wholesale lookups'!$A$3:$L$15,'Elec wholesale index'!K$2,FALSE)</f>
        <v>181634.52552031272</v>
      </c>
      <c r="L152" s="38">
        <f>VLOOKUP($B152,'Elec wholesale lookups'!$A$3:$O$15,'Elec wholesale index'!L$2,FALSE)</f>
        <v>0</v>
      </c>
      <c r="M152" s="38">
        <f>VLOOKUP($B152,'Elec wholesale lookups'!$A$3:$O$15,'Elec wholesale index'!M$2,FALSE)</f>
        <v>1</v>
      </c>
      <c r="N152" s="38">
        <f>VLOOKUP($B152,'Elec wholesale lookups'!$A$3:$O$15,'Elec wholesale index'!N$2,FALSE)</f>
        <v>1</v>
      </c>
      <c r="O152" s="13">
        <f t="shared" si="36"/>
        <v>0</v>
      </c>
      <c r="P152" s="13">
        <f t="shared" si="37"/>
        <v>205597.26549163138</v>
      </c>
      <c r="Q152" s="13">
        <f t="shared" si="38"/>
        <v>181634.52552031272</v>
      </c>
      <c r="R152" s="13">
        <f t="shared" si="39"/>
        <v>387231.79101194406</v>
      </c>
      <c r="S152" s="23">
        <f t="shared" si="40"/>
        <v>0</v>
      </c>
      <c r="T152" s="23">
        <f t="shared" si="41"/>
        <v>0</v>
      </c>
      <c r="U152" s="23">
        <f t="shared" si="42"/>
        <v>0</v>
      </c>
      <c r="V152" s="23">
        <f t="shared" si="43"/>
        <v>0</v>
      </c>
      <c r="W152" s="44" t="str">
        <f t="shared" si="44"/>
        <v>n/a</v>
      </c>
      <c r="X152" s="23">
        <f t="shared" si="45"/>
        <v>0</v>
      </c>
      <c r="Y152" s="23">
        <f t="shared" si="46"/>
        <v>0</v>
      </c>
      <c r="Z152" s="23">
        <f t="shared" si="47"/>
        <v>0</v>
      </c>
      <c r="AA152" s="43">
        <f t="shared" si="48"/>
        <v>0</v>
      </c>
      <c r="AB152" s="44" t="str">
        <f t="shared" si="49"/>
        <v>n/a</v>
      </c>
      <c r="AC152" s="45" t="str">
        <f>IFERROR(W152*Inputs!$E$27+'Elec wholesale index'!AB152*Inputs!$F$27,"n/a")</f>
        <v>n/a</v>
      </c>
      <c r="AD152" s="2" t="str">
        <f t="shared" si="50"/>
        <v>2015-16 Winter</v>
      </c>
      <c r="AE152" s="2" t="str">
        <f t="shared" si="51"/>
        <v>2014-15 Winter</v>
      </c>
      <c r="AF152" s="41">
        <v>0</v>
      </c>
      <c r="AG152" s="8"/>
    </row>
    <row r="153" spans="1:33" x14ac:dyDescent="0.3">
      <c r="A153" s="47">
        <v>42062</v>
      </c>
      <c r="B153" s="14" t="str">
        <f t="shared" si="35"/>
        <v>Feb</v>
      </c>
      <c r="C153" s="3"/>
      <c r="D153" s="3"/>
      <c r="E153" s="3"/>
      <c r="F153" s="42"/>
      <c r="G153" s="42"/>
      <c r="H153" s="42"/>
      <c r="I153" s="13">
        <f>VLOOKUP($B153,'Elec wholesale lookups'!$A$3:$L$15,'Elec wholesale index'!I$2,FALSE)</f>
        <v>181634.52552031272</v>
      </c>
      <c r="J153" s="13">
        <f>VLOOKUP($B153,'Elec wholesale lookups'!$A$3:$L$15,'Elec wholesale index'!J$2,FALSE)</f>
        <v>205597.26549163138</v>
      </c>
      <c r="K153" s="13">
        <f>VLOOKUP($B153,'Elec wholesale lookups'!$A$3:$L$15,'Elec wholesale index'!K$2,FALSE)</f>
        <v>181634.52552031272</v>
      </c>
      <c r="L153" s="38">
        <f>VLOOKUP($B153,'Elec wholesale lookups'!$A$3:$O$15,'Elec wholesale index'!L$2,FALSE)</f>
        <v>0</v>
      </c>
      <c r="M153" s="38">
        <f>VLOOKUP($B153,'Elec wholesale lookups'!$A$3:$O$15,'Elec wholesale index'!M$2,FALSE)</f>
        <v>1</v>
      </c>
      <c r="N153" s="38">
        <f>VLOOKUP($B153,'Elec wholesale lookups'!$A$3:$O$15,'Elec wholesale index'!N$2,FALSE)</f>
        <v>1</v>
      </c>
      <c r="O153" s="13">
        <f t="shared" si="36"/>
        <v>0</v>
      </c>
      <c r="P153" s="13">
        <f t="shared" si="37"/>
        <v>205597.26549163138</v>
      </c>
      <c r="Q153" s="13">
        <f t="shared" si="38"/>
        <v>181634.52552031272</v>
      </c>
      <c r="R153" s="13">
        <f t="shared" si="39"/>
        <v>387231.79101194406</v>
      </c>
      <c r="S153" s="23">
        <f t="shared" si="40"/>
        <v>0</v>
      </c>
      <c r="T153" s="23">
        <f t="shared" si="41"/>
        <v>0</v>
      </c>
      <c r="U153" s="23">
        <f t="shared" si="42"/>
        <v>0</v>
      </c>
      <c r="V153" s="23">
        <f t="shared" si="43"/>
        <v>0</v>
      </c>
      <c r="W153" s="44" t="str">
        <f t="shared" si="44"/>
        <v>n/a</v>
      </c>
      <c r="X153" s="23">
        <f t="shared" si="45"/>
        <v>0</v>
      </c>
      <c r="Y153" s="23">
        <f t="shared" si="46"/>
        <v>0</v>
      </c>
      <c r="Z153" s="23">
        <f t="shared" si="47"/>
        <v>0</v>
      </c>
      <c r="AA153" s="43">
        <f t="shared" si="48"/>
        <v>0</v>
      </c>
      <c r="AB153" s="44" t="str">
        <f t="shared" si="49"/>
        <v>n/a</v>
      </c>
      <c r="AC153" s="45" t="str">
        <f>IFERROR(W153*Inputs!$E$27+'Elec wholesale index'!AB153*Inputs!$F$27,"n/a")</f>
        <v>n/a</v>
      </c>
      <c r="AD153" s="2" t="str">
        <f t="shared" si="50"/>
        <v>2015-16 Winter</v>
      </c>
      <c r="AE153" s="2" t="str">
        <f t="shared" si="51"/>
        <v>2014-15 Winter</v>
      </c>
      <c r="AF153" s="41">
        <v>0</v>
      </c>
      <c r="AG153" s="8"/>
    </row>
    <row r="154" spans="1:33" x14ac:dyDescent="0.3">
      <c r="A154" s="47">
        <v>42065</v>
      </c>
      <c r="B154" s="14" t="str">
        <f t="shared" si="35"/>
        <v>Mar</v>
      </c>
      <c r="C154" s="3"/>
      <c r="D154" s="3"/>
      <c r="E154" s="3"/>
      <c r="F154" s="42"/>
      <c r="G154" s="42"/>
      <c r="H154" s="42"/>
      <c r="I154" s="13">
        <f>VLOOKUP($B154,'Elec wholesale lookups'!$A$3:$L$15,'Elec wholesale index'!I$2,FALSE)</f>
        <v>181634.52552031272</v>
      </c>
      <c r="J154" s="13">
        <f>VLOOKUP($B154,'Elec wholesale lookups'!$A$3:$L$15,'Elec wholesale index'!J$2,FALSE)</f>
        <v>205597.26549163138</v>
      </c>
      <c r="K154" s="13">
        <f>VLOOKUP($B154,'Elec wholesale lookups'!$A$3:$L$15,'Elec wholesale index'!K$2,FALSE)</f>
        <v>181634.52552031272</v>
      </c>
      <c r="L154" s="38">
        <f>VLOOKUP($B154,'Elec wholesale lookups'!$A$3:$O$15,'Elec wholesale index'!L$2,FALSE)</f>
        <v>0</v>
      </c>
      <c r="M154" s="38">
        <f>VLOOKUP($B154,'Elec wholesale lookups'!$A$3:$O$15,'Elec wholesale index'!M$2,FALSE)</f>
        <v>1</v>
      </c>
      <c r="N154" s="38">
        <f>VLOOKUP($B154,'Elec wholesale lookups'!$A$3:$O$15,'Elec wholesale index'!N$2,FALSE)</f>
        <v>1</v>
      </c>
      <c r="O154" s="13">
        <f t="shared" si="36"/>
        <v>0</v>
      </c>
      <c r="P154" s="13">
        <f t="shared" si="37"/>
        <v>205597.26549163138</v>
      </c>
      <c r="Q154" s="13">
        <f t="shared" si="38"/>
        <v>181634.52552031272</v>
      </c>
      <c r="R154" s="13">
        <f t="shared" si="39"/>
        <v>387231.79101194406</v>
      </c>
      <c r="S154" s="23">
        <f t="shared" si="40"/>
        <v>0</v>
      </c>
      <c r="T154" s="23">
        <f t="shared" si="41"/>
        <v>0</v>
      </c>
      <c r="U154" s="23">
        <f t="shared" si="42"/>
        <v>0</v>
      </c>
      <c r="V154" s="23">
        <f t="shared" si="43"/>
        <v>0</v>
      </c>
      <c r="W154" s="44" t="str">
        <f t="shared" si="44"/>
        <v>n/a</v>
      </c>
      <c r="X154" s="23">
        <f t="shared" si="45"/>
        <v>0</v>
      </c>
      <c r="Y154" s="23">
        <f t="shared" si="46"/>
        <v>0</v>
      </c>
      <c r="Z154" s="23">
        <f t="shared" si="47"/>
        <v>0</v>
      </c>
      <c r="AA154" s="43">
        <f t="shared" si="48"/>
        <v>0</v>
      </c>
      <c r="AB154" s="44" t="str">
        <f t="shared" si="49"/>
        <v>n/a</v>
      </c>
      <c r="AC154" s="45" t="str">
        <f>IFERROR(W154*Inputs!$E$27+'Elec wholesale index'!AB154*Inputs!$F$27,"n/a")</f>
        <v>n/a</v>
      </c>
      <c r="AD154" s="2" t="str">
        <f t="shared" si="50"/>
        <v>2015-16 Winter</v>
      </c>
      <c r="AE154" s="2" t="str">
        <f t="shared" si="51"/>
        <v>2014-15 Winter</v>
      </c>
      <c r="AF154" s="41">
        <v>0</v>
      </c>
      <c r="AG154" s="8"/>
    </row>
    <row r="155" spans="1:33" x14ac:dyDescent="0.3">
      <c r="A155" s="47">
        <v>42066</v>
      </c>
      <c r="B155" s="14" t="str">
        <f t="shared" si="35"/>
        <v>Mar</v>
      </c>
      <c r="C155" s="3"/>
      <c r="D155" s="3"/>
      <c r="E155" s="3"/>
      <c r="F155" s="42"/>
      <c r="G155" s="42"/>
      <c r="H155" s="42"/>
      <c r="I155" s="13">
        <f>VLOOKUP($B155,'Elec wholesale lookups'!$A$3:$L$15,'Elec wholesale index'!I$2,FALSE)</f>
        <v>181634.52552031272</v>
      </c>
      <c r="J155" s="13">
        <f>VLOOKUP($B155,'Elec wholesale lookups'!$A$3:$L$15,'Elec wholesale index'!J$2,FALSE)</f>
        <v>205597.26549163138</v>
      </c>
      <c r="K155" s="13">
        <f>VLOOKUP($B155,'Elec wholesale lookups'!$A$3:$L$15,'Elec wholesale index'!K$2,FALSE)</f>
        <v>181634.52552031272</v>
      </c>
      <c r="L155" s="38">
        <f>VLOOKUP($B155,'Elec wholesale lookups'!$A$3:$O$15,'Elec wholesale index'!L$2,FALSE)</f>
        <v>0</v>
      </c>
      <c r="M155" s="38">
        <f>VLOOKUP($B155,'Elec wholesale lookups'!$A$3:$O$15,'Elec wholesale index'!M$2,FALSE)</f>
        <v>1</v>
      </c>
      <c r="N155" s="38">
        <f>VLOOKUP($B155,'Elec wholesale lookups'!$A$3:$O$15,'Elec wholesale index'!N$2,FALSE)</f>
        <v>1</v>
      </c>
      <c r="O155" s="13">
        <f t="shared" si="36"/>
        <v>0</v>
      </c>
      <c r="P155" s="13">
        <f t="shared" si="37"/>
        <v>205597.26549163138</v>
      </c>
      <c r="Q155" s="13">
        <f t="shared" si="38"/>
        <v>181634.52552031272</v>
      </c>
      <c r="R155" s="13">
        <f t="shared" si="39"/>
        <v>387231.79101194406</v>
      </c>
      <c r="S155" s="23">
        <f t="shared" si="40"/>
        <v>0</v>
      </c>
      <c r="T155" s="23">
        <f t="shared" si="41"/>
        <v>0</v>
      </c>
      <c r="U155" s="23">
        <f t="shared" si="42"/>
        <v>0</v>
      </c>
      <c r="V155" s="23">
        <f t="shared" si="43"/>
        <v>0</v>
      </c>
      <c r="W155" s="44" t="str">
        <f t="shared" si="44"/>
        <v>n/a</v>
      </c>
      <c r="X155" s="23">
        <f t="shared" si="45"/>
        <v>0</v>
      </c>
      <c r="Y155" s="23">
        <f t="shared" si="46"/>
        <v>0</v>
      </c>
      <c r="Z155" s="23">
        <f t="shared" si="47"/>
        <v>0</v>
      </c>
      <c r="AA155" s="43">
        <f t="shared" si="48"/>
        <v>0</v>
      </c>
      <c r="AB155" s="44" t="str">
        <f t="shared" si="49"/>
        <v>n/a</v>
      </c>
      <c r="AC155" s="45" t="str">
        <f>IFERROR(W155*Inputs!$E$27+'Elec wholesale index'!AB155*Inputs!$F$27,"n/a")</f>
        <v>n/a</v>
      </c>
      <c r="AD155" s="2" t="str">
        <f t="shared" si="50"/>
        <v>2015-16 Winter</v>
      </c>
      <c r="AE155" s="2" t="str">
        <f t="shared" si="51"/>
        <v>2014-15 Winter</v>
      </c>
      <c r="AF155" s="41">
        <v>0</v>
      </c>
      <c r="AG155" s="8"/>
    </row>
    <row r="156" spans="1:33" x14ac:dyDescent="0.3">
      <c r="A156" s="47">
        <v>42067</v>
      </c>
      <c r="B156" s="14" t="str">
        <f t="shared" si="35"/>
        <v>Mar</v>
      </c>
      <c r="C156" s="3"/>
      <c r="D156" s="3"/>
      <c r="E156" s="3"/>
      <c r="F156" s="42"/>
      <c r="G156" s="42"/>
      <c r="H156" s="42"/>
      <c r="I156" s="13">
        <f>VLOOKUP($B156,'Elec wholesale lookups'!$A$3:$L$15,'Elec wholesale index'!I$2,FALSE)</f>
        <v>181634.52552031272</v>
      </c>
      <c r="J156" s="13">
        <f>VLOOKUP($B156,'Elec wholesale lookups'!$A$3:$L$15,'Elec wholesale index'!J$2,FALSE)</f>
        <v>205597.26549163138</v>
      </c>
      <c r="K156" s="13">
        <f>VLOOKUP($B156,'Elec wholesale lookups'!$A$3:$L$15,'Elec wholesale index'!K$2,FALSE)</f>
        <v>181634.52552031272</v>
      </c>
      <c r="L156" s="38">
        <f>VLOOKUP($B156,'Elec wholesale lookups'!$A$3:$O$15,'Elec wholesale index'!L$2,FALSE)</f>
        <v>0</v>
      </c>
      <c r="M156" s="38">
        <f>VLOOKUP($B156,'Elec wholesale lookups'!$A$3:$O$15,'Elec wholesale index'!M$2,FALSE)</f>
        <v>1</v>
      </c>
      <c r="N156" s="38">
        <f>VLOOKUP($B156,'Elec wholesale lookups'!$A$3:$O$15,'Elec wholesale index'!N$2,FALSE)</f>
        <v>1</v>
      </c>
      <c r="O156" s="13">
        <f t="shared" si="36"/>
        <v>0</v>
      </c>
      <c r="P156" s="13">
        <f t="shared" si="37"/>
        <v>205597.26549163138</v>
      </c>
      <c r="Q156" s="13">
        <f t="shared" si="38"/>
        <v>181634.52552031272</v>
      </c>
      <c r="R156" s="13">
        <f t="shared" si="39"/>
        <v>387231.79101194406</v>
      </c>
      <c r="S156" s="23">
        <f t="shared" si="40"/>
        <v>0</v>
      </c>
      <c r="T156" s="23">
        <f t="shared" si="41"/>
        <v>0</v>
      </c>
      <c r="U156" s="23">
        <f t="shared" si="42"/>
        <v>0</v>
      </c>
      <c r="V156" s="23">
        <f t="shared" si="43"/>
        <v>0</v>
      </c>
      <c r="W156" s="44" t="str">
        <f t="shared" si="44"/>
        <v>n/a</v>
      </c>
      <c r="X156" s="23">
        <f t="shared" si="45"/>
        <v>0</v>
      </c>
      <c r="Y156" s="23">
        <f t="shared" si="46"/>
        <v>0</v>
      </c>
      <c r="Z156" s="23">
        <f t="shared" si="47"/>
        <v>0</v>
      </c>
      <c r="AA156" s="43">
        <f t="shared" si="48"/>
        <v>0</v>
      </c>
      <c r="AB156" s="44" t="str">
        <f t="shared" si="49"/>
        <v>n/a</v>
      </c>
      <c r="AC156" s="45" t="str">
        <f>IFERROR(W156*Inputs!$E$27+'Elec wholesale index'!AB156*Inputs!$F$27,"n/a")</f>
        <v>n/a</v>
      </c>
      <c r="AD156" s="2" t="str">
        <f t="shared" si="50"/>
        <v>2015-16 Winter</v>
      </c>
      <c r="AE156" s="2" t="str">
        <f t="shared" si="51"/>
        <v>2014-15 Winter</v>
      </c>
      <c r="AF156" s="41">
        <v>0</v>
      </c>
      <c r="AG156" s="8"/>
    </row>
    <row r="157" spans="1:33" x14ac:dyDescent="0.3">
      <c r="A157" s="47">
        <v>42068</v>
      </c>
      <c r="B157" s="14" t="str">
        <f t="shared" si="35"/>
        <v>Mar</v>
      </c>
      <c r="C157" s="3"/>
      <c r="D157" s="3"/>
      <c r="E157" s="3"/>
      <c r="F157" s="42"/>
      <c r="G157" s="42"/>
      <c r="H157" s="42"/>
      <c r="I157" s="13">
        <f>VLOOKUP($B157,'Elec wholesale lookups'!$A$3:$L$15,'Elec wholesale index'!I$2,FALSE)</f>
        <v>181634.52552031272</v>
      </c>
      <c r="J157" s="13">
        <f>VLOOKUP($B157,'Elec wholesale lookups'!$A$3:$L$15,'Elec wholesale index'!J$2,FALSE)</f>
        <v>205597.26549163138</v>
      </c>
      <c r="K157" s="13">
        <f>VLOOKUP($B157,'Elec wholesale lookups'!$A$3:$L$15,'Elec wholesale index'!K$2,FALSE)</f>
        <v>181634.52552031272</v>
      </c>
      <c r="L157" s="38">
        <f>VLOOKUP($B157,'Elec wholesale lookups'!$A$3:$O$15,'Elec wholesale index'!L$2,FALSE)</f>
        <v>0</v>
      </c>
      <c r="M157" s="38">
        <f>VLOOKUP($B157,'Elec wholesale lookups'!$A$3:$O$15,'Elec wholesale index'!M$2,FALSE)</f>
        <v>1</v>
      </c>
      <c r="N157" s="38">
        <f>VLOOKUP($B157,'Elec wholesale lookups'!$A$3:$O$15,'Elec wholesale index'!N$2,FALSE)</f>
        <v>1</v>
      </c>
      <c r="O157" s="13">
        <f t="shared" si="36"/>
        <v>0</v>
      </c>
      <c r="P157" s="13">
        <f t="shared" si="37"/>
        <v>205597.26549163138</v>
      </c>
      <c r="Q157" s="13">
        <f t="shared" si="38"/>
        <v>181634.52552031272</v>
      </c>
      <c r="R157" s="13">
        <f t="shared" si="39"/>
        <v>387231.79101194406</v>
      </c>
      <c r="S157" s="23">
        <f t="shared" si="40"/>
        <v>0</v>
      </c>
      <c r="T157" s="23">
        <f t="shared" si="41"/>
        <v>0</v>
      </c>
      <c r="U157" s="23">
        <f t="shared" si="42"/>
        <v>0</v>
      </c>
      <c r="V157" s="23">
        <f t="shared" si="43"/>
        <v>0</v>
      </c>
      <c r="W157" s="44" t="str">
        <f t="shared" si="44"/>
        <v>n/a</v>
      </c>
      <c r="X157" s="23">
        <f t="shared" si="45"/>
        <v>0</v>
      </c>
      <c r="Y157" s="23">
        <f t="shared" si="46"/>
        <v>0</v>
      </c>
      <c r="Z157" s="23">
        <f t="shared" si="47"/>
        <v>0</v>
      </c>
      <c r="AA157" s="43">
        <f t="shared" si="48"/>
        <v>0</v>
      </c>
      <c r="AB157" s="44" t="str">
        <f t="shared" si="49"/>
        <v>n/a</v>
      </c>
      <c r="AC157" s="45" t="str">
        <f>IFERROR(W157*Inputs!$E$27+'Elec wholesale index'!AB157*Inputs!$F$27,"n/a")</f>
        <v>n/a</v>
      </c>
      <c r="AD157" s="2" t="str">
        <f t="shared" si="50"/>
        <v>2015-16 Winter</v>
      </c>
      <c r="AE157" s="2" t="str">
        <f t="shared" si="51"/>
        <v>2014-15 Winter</v>
      </c>
      <c r="AF157" s="41">
        <v>0</v>
      </c>
      <c r="AG157" s="8"/>
    </row>
    <row r="158" spans="1:33" x14ac:dyDescent="0.3">
      <c r="A158" s="47">
        <v>42069</v>
      </c>
      <c r="B158" s="14" t="str">
        <f t="shared" si="35"/>
        <v>Mar</v>
      </c>
      <c r="C158" s="3"/>
      <c r="D158" s="3"/>
      <c r="E158" s="3"/>
      <c r="F158" s="42"/>
      <c r="G158" s="42"/>
      <c r="H158" s="42"/>
      <c r="I158" s="13">
        <f>VLOOKUP($B158,'Elec wholesale lookups'!$A$3:$L$15,'Elec wholesale index'!I$2,FALSE)</f>
        <v>181634.52552031272</v>
      </c>
      <c r="J158" s="13">
        <f>VLOOKUP($B158,'Elec wholesale lookups'!$A$3:$L$15,'Elec wholesale index'!J$2,FALSE)</f>
        <v>205597.26549163138</v>
      </c>
      <c r="K158" s="13">
        <f>VLOOKUP($B158,'Elec wholesale lookups'!$A$3:$L$15,'Elec wholesale index'!K$2,FALSE)</f>
        <v>181634.52552031272</v>
      </c>
      <c r="L158" s="38">
        <f>VLOOKUP($B158,'Elec wholesale lookups'!$A$3:$O$15,'Elec wholesale index'!L$2,FALSE)</f>
        <v>0</v>
      </c>
      <c r="M158" s="38">
        <f>VLOOKUP($B158,'Elec wholesale lookups'!$A$3:$O$15,'Elec wholesale index'!M$2,FALSE)</f>
        <v>1</v>
      </c>
      <c r="N158" s="38">
        <f>VLOOKUP($B158,'Elec wholesale lookups'!$A$3:$O$15,'Elec wholesale index'!N$2,FALSE)</f>
        <v>1</v>
      </c>
      <c r="O158" s="13">
        <f t="shared" si="36"/>
        <v>0</v>
      </c>
      <c r="P158" s="13">
        <f t="shared" si="37"/>
        <v>205597.26549163138</v>
      </c>
      <c r="Q158" s="13">
        <f t="shared" si="38"/>
        <v>181634.52552031272</v>
      </c>
      <c r="R158" s="13">
        <f t="shared" si="39"/>
        <v>387231.79101194406</v>
      </c>
      <c r="S158" s="23">
        <f t="shared" si="40"/>
        <v>0</v>
      </c>
      <c r="T158" s="23">
        <f t="shared" si="41"/>
        <v>0</v>
      </c>
      <c r="U158" s="23">
        <f t="shared" si="42"/>
        <v>0</v>
      </c>
      <c r="V158" s="23">
        <f t="shared" si="43"/>
        <v>0</v>
      </c>
      <c r="W158" s="44" t="str">
        <f t="shared" si="44"/>
        <v>n/a</v>
      </c>
      <c r="X158" s="23">
        <f t="shared" si="45"/>
        <v>0</v>
      </c>
      <c r="Y158" s="23">
        <f t="shared" si="46"/>
        <v>0</v>
      </c>
      <c r="Z158" s="23">
        <f t="shared" si="47"/>
        <v>0</v>
      </c>
      <c r="AA158" s="43">
        <f t="shared" si="48"/>
        <v>0</v>
      </c>
      <c r="AB158" s="44" t="str">
        <f t="shared" si="49"/>
        <v>n/a</v>
      </c>
      <c r="AC158" s="45" t="str">
        <f>IFERROR(W158*Inputs!$E$27+'Elec wholesale index'!AB158*Inputs!$F$27,"n/a")</f>
        <v>n/a</v>
      </c>
      <c r="AD158" s="2" t="str">
        <f t="shared" si="50"/>
        <v>2015-16 Winter</v>
      </c>
      <c r="AE158" s="2" t="str">
        <f t="shared" si="51"/>
        <v>2014-15 Winter</v>
      </c>
      <c r="AF158" s="41">
        <v>0</v>
      </c>
      <c r="AG158" s="8"/>
    </row>
    <row r="159" spans="1:33" x14ac:dyDescent="0.3">
      <c r="A159" s="47">
        <v>42072</v>
      </c>
      <c r="B159" s="14" t="str">
        <f t="shared" si="35"/>
        <v>Mar</v>
      </c>
      <c r="C159" s="3"/>
      <c r="D159" s="3"/>
      <c r="E159" s="3"/>
      <c r="F159" s="42"/>
      <c r="G159" s="42"/>
      <c r="H159" s="42"/>
      <c r="I159" s="13">
        <f>VLOOKUP($B159,'Elec wholesale lookups'!$A$3:$L$15,'Elec wholesale index'!I$2,FALSE)</f>
        <v>181634.52552031272</v>
      </c>
      <c r="J159" s="13">
        <f>VLOOKUP($B159,'Elec wholesale lookups'!$A$3:$L$15,'Elec wholesale index'!J$2,FALSE)</f>
        <v>205597.26549163138</v>
      </c>
      <c r="K159" s="13">
        <f>VLOOKUP($B159,'Elec wholesale lookups'!$A$3:$L$15,'Elec wholesale index'!K$2,FALSE)</f>
        <v>181634.52552031272</v>
      </c>
      <c r="L159" s="38">
        <f>VLOOKUP($B159,'Elec wholesale lookups'!$A$3:$O$15,'Elec wholesale index'!L$2,FALSE)</f>
        <v>0</v>
      </c>
      <c r="M159" s="38">
        <f>VLOOKUP($B159,'Elec wholesale lookups'!$A$3:$O$15,'Elec wholesale index'!M$2,FALSE)</f>
        <v>1</v>
      </c>
      <c r="N159" s="38">
        <f>VLOOKUP($B159,'Elec wholesale lookups'!$A$3:$O$15,'Elec wholesale index'!N$2,FALSE)</f>
        <v>1</v>
      </c>
      <c r="O159" s="13">
        <f t="shared" si="36"/>
        <v>0</v>
      </c>
      <c r="P159" s="13">
        <f t="shared" si="37"/>
        <v>205597.26549163138</v>
      </c>
      <c r="Q159" s="13">
        <f t="shared" si="38"/>
        <v>181634.52552031272</v>
      </c>
      <c r="R159" s="13">
        <f t="shared" si="39"/>
        <v>387231.79101194406</v>
      </c>
      <c r="S159" s="23">
        <f t="shared" si="40"/>
        <v>0</v>
      </c>
      <c r="T159" s="23">
        <f t="shared" si="41"/>
        <v>0</v>
      </c>
      <c r="U159" s="23">
        <f t="shared" si="42"/>
        <v>0</v>
      </c>
      <c r="V159" s="23">
        <f t="shared" si="43"/>
        <v>0</v>
      </c>
      <c r="W159" s="44" t="str">
        <f t="shared" si="44"/>
        <v>n/a</v>
      </c>
      <c r="X159" s="23">
        <f t="shared" si="45"/>
        <v>0</v>
      </c>
      <c r="Y159" s="23">
        <f t="shared" si="46"/>
        <v>0</v>
      </c>
      <c r="Z159" s="23">
        <f t="shared" si="47"/>
        <v>0</v>
      </c>
      <c r="AA159" s="43">
        <f t="shared" si="48"/>
        <v>0</v>
      </c>
      <c r="AB159" s="44" t="str">
        <f t="shared" si="49"/>
        <v>n/a</v>
      </c>
      <c r="AC159" s="45" t="str">
        <f>IFERROR(W159*Inputs!$E$27+'Elec wholesale index'!AB159*Inputs!$F$27,"n/a")</f>
        <v>n/a</v>
      </c>
      <c r="AD159" s="2" t="str">
        <f t="shared" si="50"/>
        <v>2015-16 Winter</v>
      </c>
      <c r="AE159" s="2" t="str">
        <f t="shared" si="51"/>
        <v>2014-15 Winter</v>
      </c>
      <c r="AF159" s="41">
        <v>0</v>
      </c>
      <c r="AG159" s="8"/>
    </row>
    <row r="160" spans="1:33" x14ac:dyDescent="0.3">
      <c r="A160" s="47">
        <v>42073</v>
      </c>
      <c r="B160" s="14" t="str">
        <f t="shared" si="35"/>
        <v>Mar</v>
      </c>
      <c r="C160" s="3"/>
      <c r="D160" s="3"/>
      <c r="E160" s="3"/>
      <c r="F160" s="42"/>
      <c r="G160" s="42"/>
      <c r="H160" s="42"/>
      <c r="I160" s="13">
        <f>VLOOKUP($B160,'Elec wholesale lookups'!$A$3:$L$15,'Elec wholesale index'!I$2,FALSE)</f>
        <v>181634.52552031272</v>
      </c>
      <c r="J160" s="13">
        <f>VLOOKUP($B160,'Elec wholesale lookups'!$A$3:$L$15,'Elec wholesale index'!J$2,FALSE)</f>
        <v>205597.26549163138</v>
      </c>
      <c r="K160" s="13">
        <f>VLOOKUP($B160,'Elec wholesale lookups'!$A$3:$L$15,'Elec wholesale index'!K$2,FALSE)</f>
        <v>181634.52552031272</v>
      </c>
      <c r="L160" s="38">
        <f>VLOOKUP($B160,'Elec wholesale lookups'!$A$3:$O$15,'Elec wholesale index'!L$2,FALSE)</f>
        <v>0</v>
      </c>
      <c r="M160" s="38">
        <f>VLOOKUP($B160,'Elec wholesale lookups'!$A$3:$O$15,'Elec wholesale index'!M$2,FALSE)</f>
        <v>1</v>
      </c>
      <c r="N160" s="38">
        <f>VLOOKUP($B160,'Elec wholesale lookups'!$A$3:$O$15,'Elec wholesale index'!N$2,FALSE)</f>
        <v>1</v>
      </c>
      <c r="O160" s="13">
        <f t="shared" si="36"/>
        <v>0</v>
      </c>
      <c r="P160" s="13">
        <f t="shared" si="37"/>
        <v>205597.26549163138</v>
      </c>
      <c r="Q160" s="13">
        <f t="shared" si="38"/>
        <v>181634.52552031272</v>
      </c>
      <c r="R160" s="13">
        <f t="shared" si="39"/>
        <v>387231.79101194406</v>
      </c>
      <c r="S160" s="23">
        <f t="shared" si="40"/>
        <v>0</v>
      </c>
      <c r="T160" s="23">
        <f t="shared" si="41"/>
        <v>0</v>
      </c>
      <c r="U160" s="23">
        <f t="shared" si="42"/>
        <v>0</v>
      </c>
      <c r="V160" s="23">
        <f t="shared" si="43"/>
        <v>0</v>
      </c>
      <c r="W160" s="44" t="str">
        <f t="shared" si="44"/>
        <v>n/a</v>
      </c>
      <c r="X160" s="23">
        <f t="shared" si="45"/>
        <v>0</v>
      </c>
      <c r="Y160" s="23">
        <f t="shared" si="46"/>
        <v>0</v>
      </c>
      <c r="Z160" s="23">
        <f t="shared" si="47"/>
        <v>0</v>
      </c>
      <c r="AA160" s="43">
        <f t="shared" si="48"/>
        <v>0</v>
      </c>
      <c r="AB160" s="44" t="str">
        <f t="shared" si="49"/>
        <v>n/a</v>
      </c>
      <c r="AC160" s="45" t="str">
        <f>IFERROR(W160*Inputs!$E$27+'Elec wholesale index'!AB160*Inputs!$F$27,"n/a")</f>
        <v>n/a</v>
      </c>
      <c r="AD160" s="2" t="str">
        <f t="shared" si="50"/>
        <v>2015-16 Winter</v>
      </c>
      <c r="AE160" s="2" t="str">
        <f t="shared" si="51"/>
        <v>2014-15 Winter</v>
      </c>
      <c r="AF160" s="41">
        <v>0</v>
      </c>
      <c r="AG160" s="8"/>
    </row>
    <row r="161" spans="1:33" x14ac:dyDescent="0.3">
      <c r="A161" s="47">
        <v>42074</v>
      </c>
      <c r="B161" s="14" t="str">
        <f t="shared" si="35"/>
        <v>Mar</v>
      </c>
      <c r="C161" s="3"/>
      <c r="D161" s="3"/>
      <c r="E161" s="3"/>
      <c r="F161" s="42"/>
      <c r="G161" s="42"/>
      <c r="H161" s="42"/>
      <c r="I161" s="13">
        <f>VLOOKUP($B161,'Elec wholesale lookups'!$A$3:$L$15,'Elec wholesale index'!I$2,FALSE)</f>
        <v>181634.52552031272</v>
      </c>
      <c r="J161" s="13">
        <f>VLOOKUP($B161,'Elec wholesale lookups'!$A$3:$L$15,'Elec wholesale index'!J$2,FALSE)</f>
        <v>205597.26549163138</v>
      </c>
      <c r="K161" s="13">
        <f>VLOOKUP($B161,'Elec wholesale lookups'!$A$3:$L$15,'Elec wholesale index'!K$2,FALSE)</f>
        <v>181634.52552031272</v>
      </c>
      <c r="L161" s="38">
        <f>VLOOKUP($B161,'Elec wholesale lookups'!$A$3:$O$15,'Elec wholesale index'!L$2,FALSE)</f>
        <v>0</v>
      </c>
      <c r="M161" s="38">
        <f>VLOOKUP($B161,'Elec wholesale lookups'!$A$3:$O$15,'Elec wholesale index'!M$2,FALSE)</f>
        <v>1</v>
      </c>
      <c r="N161" s="38">
        <f>VLOOKUP($B161,'Elec wholesale lookups'!$A$3:$O$15,'Elec wholesale index'!N$2,FALSE)</f>
        <v>1</v>
      </c>
      <c r="O161" s="13">
        <f t="shared" si="36"/>
        <v>0</v>
      </c>
      <c r="P161" s="13">
        <f t="shared" si="37"/>
        <v>205597.26549163138</v>
      </c>
      <c r="Q161" s="13">
        <f t="shared" si="38"/>
        <v>181634.52552031272</v>
      </c>
      <c r="R161" s="13">
        <f t="shared" si="39"/>
        <v>387231.79101194406</v>
      </c>
      <c r="S161" s="23">
        <f t="shared" si="40"/>
        <v>0</v>
      </c>
      <c r="T161" s="23">
        <f t="shared" si="41"/>
        <v>0</v>
      </c>
      <c r="U161" s="23">
        <f t="shared" si="42"/>
        <v>0</v>
      </c>
      <c r="V161" s="23">
        <f t="shared" si="43"/>
        <v>0</v>
      </c>
      <c r="W161" s="44" t="str">
        <f t="shared" si="44"/>
        <v>n/a</v>
      </c>
      <c r="X161" s="23">
        <f t="shared" si="45"/>
        <v>0</v>
      </c>
      <c r="Y161" s="23">
        <f t="shared" si="46"/>
        <v>0</v>
      </c>
      <c r="Z161" s="23">
        <f t="shared" si="47"/>
        <v>0</v>
      </c>
      <c r="AA161" s="43">
        <f t="shared" si="48"/>
        <v>0</v>
      </c>
      <c r="AB161" s="44" t="str">
        <f t="shared" si="49"/>
        <v>n/a</v>
      </c>
      <c r="AC161" s="45" t="str">
        <f>IFERROR(W161*Inputs!$E$27+'Elec wholesale index'!AB161*Inputs!$F$27,"n/a")</f>
        <v>n/a</v>
      </c>
      <c r="AD161" s="2" t="str">
        <f t="shared" si="50"/>
        <v>2015-16 Winter</v>
      </c>
      <c r="AE161" s="2" t="str">
        <f t="shared" si="51"/>
        <v>2014-15 Winter</v>
      </c>
      <c r="AF161" s="41">
        <v>0</v>
      </c>
      <c r="AG161" s="8"/>
    </row>
    <row r="162" spans="1:33" x14ac:dyDescent="0.3">
      <c r="A162" s="47">
        <v>42075</v>
      </c>
      <c r="B162" s="14" t="str">
        <f t="shared" si="35"/>
        <v>Mar</v>
      </c>
      <c r="C162" s="3"/>
      <c r="D162" s="3"/>
      <c r="E162" s="3"/>
      <c r="F162" s="42"/>
      <c r="G162" s="42"/>
      <c r="H162" s="42"/>
      <c r="I162" s="13">
        <f>VLOOKUP($B162,'Elec wholesale lookups'!$A$3:$L$15,'Elec wholesale index'!I$2,FALSE)</f>
        <v>181634.52552031272</v>
      </c>
      <c r="J162" s="13">
        <f>VLOOKUP($B162,'Elec wholesale lookups'!$A$3:$L$15,'Elec wholesale index'!J$2,FALSE)</f>
        <v>205597.26549163138</v>
      </c>
      <c r="K162" s="13">
        <f>VLOOKUP($B162,'Elec wholesale lookups'!$A$3:$L$15,'Elec wholesale index'!K$2,FALSE)</f>
        <v>181634.52552031272</v>
      </c>
      <c r="L162" s="38">
        <f>VLOOKUP($B162,'Elec wholesale lookups'!$A$3:$O$15,'Elec wholesale index'!L$2,FALSE)</f>
        <v>0</v>
      </c>
      <c r="M162" s="38">
        <f>VLOOKUP($B162,'Elec wholesale lookups'!$A$3:$O$15,'Elec wholesale index'!M$2,FALSE)</f>
        <v>1</v>
      </c>
      <c r="N162" s="38">
        <f>VLOOKUP($B162,'Elec wholesale lookups'!$A$3:$O$15,'Elec wholesale index'!N$2,FALSE)</f>
        <v>1</v>
      </c>
      <c r="O162" s="13">
        <f t="shared" si="36"/>
        <v>0</v>
      </c>
      <c r="P162" s="13">
        <f t="shared" si="37"/>
        <v>205597.26549163138</v>
      </c>
      <c r="Q162" s="13">
        <f t="shared" si="38"/>
        <v>181634.52552031272</v>
      </c>
      <c r="R162" s="13">
        <f t="shared" si="39"/>
        <v>387231.79101194406</v>
      </c>
      <c r="S162" s="23">
        <f t="shared" si="40"/>
        <v>0</v>
      </c>
      <c r="T162" s="23">
        <f t="shared" si="41"/>
        <v>0</v>
      </c>
      <c r="U162" s="23">
        <f t="shared" si="42"/>
        <v>0</v>
      </c>
      <c r="V162" s="23">
        <f t="shared" si="43"/>
        <v>0</v>
      </c>
      <c r="W162" s="44" t="str">
        <f t="shared" si="44"/>
        <v>n/a</v>
      </c>
      <c r="X162" s="23">
        <f t="shared" si="45"/>
        <v>0</v>
      </c>
      <c r="Y162" s="23">
        <f t="shared" si="46"/>
        <v>0</v>
      </c>
      <c r="Z162" s="23">
        <f t="shared" si="47"/>
        <v>0</v>
      </c>
      <c r="AA162" s="43">
        <f t="shared" si="48"/>
        <v>0</v>
      </c>
      <c r="AB162" s="44" t="str">
        <f t="shared" si="49"/>
        <v>n/a</v>
      </c>
      <c r="AC162" s="45" t="str">
        <f>IFERROR(W162*Inputs!$E$27+'Elec wholesale index'!AB162*Inputs!$F$27,"n/a")</f>
        <v>n/a</v>
      </c>
      <c r="AD162" s="2" t="str">
        <f t="shared" si="50"/>
        <v>2015-16 Winter</v>
      </c>
      <c r="AE162" s="2" t="str">
        <f t="shared" si="51"/>
        <v>2014-15 Winter</v>
      </c>
      <c r="AF162" s="41">
        <v>0</v>
      </c>
      <c r="AG162" s="8"/>
    </row>
    <row r="163" spans="1:33" x14ac:dyDescent="0.3">
      <c r="A163" s="47">
        <v>42076</v>
      </c>
      <c r="B163" s="14" t="str">
        <f t="shared" si="35"/>
        <v>Mar</v>
      </c>
      <c r="C163" s="3"/>
      <c r="D163" s="3"/>
      <c r="E163" s="3"/>
      <c r="F163" s="42"/>
      <c r="G163" s="42"/>
      <c r="H163" s="42"/>
      <c r="I163" s="13">
        <f>VLOOKUP($B163,'Elec wholesale lookups'!$A$3:$L$15,'Elec wholesale index'!I$2,FALSE)</f>
        <v>181634.52552031272</v>
      </c>
      <c r="J163" s="13">
        <f>VLOOKUP($B163,'Elec wholesale lookups'!$A$3:$L$15,'Elec wholesale index'!J$2,FALSE)</f>
        <v>205597.26549163138</v>
      </c>
      <c r="K163" s="13">
        <f>VLOOKUP($B163,'Elec wholesale lookups'!$A$3:$L$15,'Elec wholesale index'!K$2,FALSE)</f>
        <v>181634.52552031272</v>
      </c>
      <c r="L163" s="38">
        <f>VLOOKUP($B163,'Elec wholesale lookups'!$A$3:$O$15,'Elec wholesale index'!L$2,FALSE)</f>
        <v>0</v>
      </c>
      <c r="M163" s="38">
        <f>VLOOKUP($B163,'Elec wholesale lookups'!$A$3:$O$15,'Elec wholesale index'!M$2,FALSE)</f>
        <v>1</v>
      </c>
      <c r="N163" s="38">
        <f>VLOOKUP($B163,'Elec wholesale lookups'!$A$3:$O$15,'Elec wholesale index'!N$2,FALSE)</f>
        <v>1</v>
      </c>
      <c r="O163" s="13">
        <f t="shared" si="36"/>
        <v>0</v>
      </c>
      <c r="P163" s="13">
        <f t="shared" si="37"/>
        <v>205597.26549163138</v>
      </c>
      <c r="Q163" s="13">
        <f t="shared" si="38"/>
        <v>181634.52552031272</v>
      </c>
      <c r="R163" s="13">
        <f t="shared" si="39"/>
        <v>387231.79101194406</v>
      </c>
      <c r="S163" s="23">
        <f t="shared" si="40"/>
        <v>0</v>
      </c>
      <c r="T163" s="23">
        <f t="shared" si="41"/>
        <v>0</v>
      </c>
      <c r="U163" s="23">
        <f t="shared" si="42"/>
        <v>0</v>
      </c>
      <c r="V163" s="23">
        <f t="shared" si="43"/>
        <v>0</v>
      </c>
      <c r="W163" s="44" t="str">
        <f t="shared" si="44"/>
        <v>n/a</v>
      </c>
      <c r="X163" s="23">
        <f t="shared" si="45"/>
        <v>0</v>
      </c>
      <c r="Y163" s="23">
        <f t="shared" si="46"/>
        <v>0</v>
      </c>
      <c r="Z163" s="23">
        <f t="shared" si="47"/>
        <v>0</v>
      </c>
      <c r="AA163" s="43">
        <f t="shared" si="48"/>
        <v>0</v>
      </c>
      <c r="AB163" s="44" t="str">
        <f t="shared" si="49"/>
        <v>n/a</v>
      </c>
      <c r="AC163" s="45" t="str">
        <f>IFERROR(W163*Inputs!$E$27+'Elec wholesale index'!AB163*Inputs!$F$27,"n/a")</f>
        <v>n/a</v>
      </c>
      <c r="AD163" s="2" t="str">
        <f t="shared" si="50"/>
        <v>2015-16 Winter</v>
      </c>
      <c r="AE163" s="2" t="str">
        <f t="shared" si="51"/>
        <v>2014-15 Winter</v>
      </c>
      <c r="AF163" s="41">
        <v>0</v>
      </c>
      <c r="AG163" s="8"/>
    </row>
    <row r="164" spans="1:33" x14ac:dyDescent="0.3">
      <c r="A164" s="47">
        <v>42079</v>
      </c>
      <c r="B164" s="14" t="str">
        <f t="shared" si="35"/>
        <v>Mar</v>
      </c>
      <c r="C164" s="3"/>
      <c r="D164" s="3"/>
      <c r="E164" s="3"/>
      <c r="F164" s="42"/>
      <c r="G164" s="42"/>
      <c r="H164" s="42"/>
      <c r="I164" s="13">
        <f>VLOOKUP($B164,'Elec wholesale lookups'!$A$3:$L$15,'Elec wholesale index'!I$2,FALSE)</f>
        <v>181634.52552031272</v>
      </c>
      <c r="J164" s="13">
        <f>VLOOKUP($B164,'Elec wholesale lookups'!$A$3:$L$15,'Elec wholesale index'!J$2,FALSE)</f>
        <v>205597.26549163138</v>
      </c>
      <c r="K164" s="13">
        <f>VLOOKUP($B164,'Elec wholesale lookups'!$A$3:$L$15,'Elec wholesale index'!K$2,FALSE)</f>
        <v>181634.52552031272</v>
      </c>
      <c r="L164" s="38">
        <f>VLOOKUP($B164,'Elec wholesale lookups'!$A$3:$O$15,'Elec wholesale index'!L$2,FALSE)</f>
        <v>0</v>
      </c>
      <c r="M164" s="38">
        <f>VLOOKUP($B164,'Elec wholesale lookups'!$A$3:$O$15,'Elec wholesale index'!M$2,FALSE)</f>
        <v>1</v>
      </c>
      <c r="N164" s="38">
        <f>VLOOKUP($B164,'Elec wholesale lookups'!$A$3:$O$15,'Elec wholesale index'!N$2,FALSE)</f>
        <v>1</v>
      </c>
      <c r="O164" s="13">
        <f t="shared" si="36"/>
        <v>0</v>
      </c>
      <c r="P164" s="13">
        <f t="shared" si="37"/>
        <v>205597.26549163138</v>
      </c>
      <c r="Q164" s="13">
        <f t="shared" si="38"/>
        <v>181634.52552031272</v>
      </c>
      <c r="R164" s="13">
        <f t="shared" si="39"/>
        <v>387231.79101194406</v>
      </c>
      <c r="S164" s="23">
        <f t="shared" si="40"/>
        <v>0</v>
      </c>
      <c r="T164" s="23">
        <f t="shared" si="41"/>
        <v>0</v>
      </c>
      <c r="U164" s="23">
        <f t="shared" si="42"/>
        <v>0</v>
      </c>
      <c r="V164" s="23">
        <f t="shared" si="43"/>
        <v>0</v>
      </c>
      <c r="W164" s="44" t="str">
        <f t="shared" si="44"/>
        <v>n/a</v>
      </c>
      <c r="X164" s="23">
        <f t="shared" si="45"/>
        <v>0</v>
      </c>
      <c r="Y164" s="23">
        <f t="shared" si="46"/>
        <v>0</v>
      </c>
      <c r="Z164" s="23">
        <f t="shared" si="47"/>
        <v>0</v>
      </c>
      <c r="AA164" s="43">
        <f t="shared" si="48"/>
        <v>0</v>
      </c>
      <c r="AB164" s="44" t="str">
        <f t="shared" si="49"/>
        <v>n/a</v>
      </c>
      <c r="AC164" s="45" t="str">
        <f>IFERROR(W164*Inputs!$E$27+'Elec wholesale index'!AB164*Inputs!$F$27,"n/a")</f>
        <v>n/a</v>
      </c>
      <c r="AD164" s="2" t="str">
        <f t="shared" si="50"/>
        <v>2015-16 Winter</v>
      </c>
      <c r="AE164" s="2" t="str">
        <f t="shared" si="51"/>
        <v>2014-15 Winter</v>
      </c>
      <c r="AF164" s="41">
        <v>0</v>
      </c>
      <c r="AG164" s="8"/>
    </row>
    <row r="165" spans="1:33" x14ac:dyDescent="0.3">
      <c r="A165" s="47">
        <v>42080</v>
      </c>
      <c r="B165" s="14" t="str">
        <f t="shared" si="35"/>
        <v>Mar</v>
      </c>
      <c r="C165" s="3"/>
      <c r="D165" s="3"/>
      <c r="E165" s="3"/>
      <c r="F165" s="42"/>
      <c r="G165" s="42"/>
      <c r="H165" s="42"/>
      <c r="I165" s="13">
        <f>VLOOKUP($B165,'Elec wholesale lookups'!$A$3:$L$15,'Elec wholesale index'!I$2,FALSE)</f>
        <v>181634.52552031272</v>
      </c>
      <c r="J165" s="13">
        <f>VLOOKUP($B165,'Elec wholesale lookups'!$A$3:$L$15,'Elec wholesale index'!J$2,FALSE)</f>
        <v>205597.26549163138</v>
      </c>
      <c r="K165" s="13">
        <f>VLOOKUP($B165,'Elec wholesale lookups'!$A$3:$L$15,'Elec wholesale index'!K$2,FALSE)</f>
        <v>181634.52552031272</v>
      </c>
      <c r="L165" s="38">
        <f>VLOOKUP($B165,'Elec wholesale lookups'!$A$3:$O$15,'Elec wholesale index'!L$2,FALSE)</f>
        <v>0</v>
      </c>
      <c r="M165" s="38">
        <f>VLOOKUP($B165,'Elec wholesale lookups'!$A$3:$O$15,'Elec wholesale index'!M$2,FALSE)</f>
        <v>1</v>
      </c>
      <c r="N165" s="38">
        <f>VLOOKUP($B165,'Elec wholesale lookups'!$A$3:$O$15,'Elec wholesale index'!N$2,FALSE)</f>
        <v>1</v>
      </c>
      <c r="O165" s="13">
        <f t="shared" si="36"/>
        <v>0</v>
      </c>
      <c r="P165" s="13">
        <f t="shared" si="37"/>
        <v>205597.26549163138</v>
      </c>
      <c r="Q165" s="13">
        <f t="shared" si="38"/>
        <v>181634.52552031272</v>
      </c>
      <c r="R165" s="13">
        <f t="shared" si="39"/>
        <v>387231.79101194406</v>
      </c>
      <c r="S165" s="23">
        <f t="shared" si="40"/>
        <v>0</v>
      </c>
      <c r="T165" s="23">
        <f t="shared" si="41"/>
        <v>0</v>
      </c>
      <c r="U165" s="23">
        <f t="shared" si="42"/>
        <v>0</v>
      </c>
      <c r="V165" s="23">
        <f t="shared" si="43"/>
        <v>0</v>
      </c>
      <c r="W165" s="44" t="str">
        <f t="shared" si="44"/>
        <v>n/a</v>
      </c>
      <c r="X165" s="23">
        <f t="shared" si="45"/>
        <v>0</v>
      </c>
      <c r="Y165" s="23">
        <f t="shared" si="46"/>
        <v>0</v>
      </c>
      <c r="Z165" s="23">
        <f t="shared" si="47"/>
        <v>0</v>
      </c>
      <c r="AA165" s="43">
        <f t="shared" si="48"/>
        <v>0</v>
      </c>
      <c r="AB165" s="44" t="str">
        <f t="shared" si="49"/>
        <v>n/a</v>
      </c>
      <c r="AC165" s="45" t="str">
        <f>IFERROR(W165*Inputs!$E$27+'Elec wholesale index'!AB165*Inputs!$F$27,"n/a")</f>
        <v>n/a</v>
      </c>
      <c r="AD165" s="2" t="str">
        <f t="shared" si="50"/>
        <v>2015-16 Winter</v>
      </c>
      <c r="AE165" s="2" t="str">
        <f t="shared" si="51"/>
        <v>2014-15 Winter</v>
      </c>
      <c r="AF165" s="41">
        <v>0</v>
      </c>
      <c r="AG165" s="8"/>
    </row>
    <row r="166" spans="1:33" x14ac:dyDescent="0.3">
      <c r="A166" s="47">
        <v>42081</v>
      </c>
      <c r="B166" s="14" t="str">
        <f t="shared" si="35"/>
        <v>Mar</v>
      </c>
      <c r="C166" s="3"/>
      <c r="D166" s="3"/>
      <c r="E166" s="3"/>
      <c r="F166" s="42"/>
      <c r="G166" s="42"/>
      <c r="H166" s="42"/>
      <c r="I166" s="13">
        <f>VLOOKUP($B166,'Elec wholesale lookups'!$A$3:$L$15,'Elec wholesale index'!I$2,FALSE)</f>
        <v>181634.52552031272</v>
      </c>
      <c r="J166" s="13">
        <f>VLOOKUP($B166,'Elec wholesale lookups'!$A$3:$L$15,'Elec wholesale index'!J$2,FALSE)</f>
        <v>205597.26549163138</v>
      </c>
      <c r="K166" s="13">
        <f>VLOOKUP($B166,'Elec wholesale lookups'!$A$3:$L$15,'Elec wholesale index'!K$2,FALSE)</f>
        <v>181634.52552031272</v>
      </c>
      <c r="L166" s="38">
        <f>VLOOKUP($B166,'Elec wholesale lookups'!$A$3:$O$15,'Elec wholesale index'!L$2,FALSE)</f>
        <v>0</v>
      </c>
      <c r="M166" s="38">
        <f>VLOOKUP($B166,'Elec wholesale lookups'!$A$3:$O$15,'Elec wholesale index'!M$2,FALSE)</f>
        <v>1</v>
      </c>
      <c r="N166" s="38">
        <f>VLOOKUP($B166,'Elec wholesale lookups'!$A$3:$O$15,'Elec wholesale index'!N$2,FALSE)</f>
        <v>1</v>
      </c>
      <c r="O166" s="13">
        <f t="shared" si="36"/>
        <v>0</v>
      </c>
      <c r="P166" s="13">
        <f t="shared" si="37"/>
        <v>205597.26549163138</v>
      </c>
      <c r="Q166" s="13">
        <f t="shared" si="38"/>
        <v>181634.52552031272</v>
      </c>
      <c r="R166" s="13">
        <f t="shared" si="39"/>
        <v>387231.79101194406</v>
      </c>
      <c r="S166" s="23">
        <f t="shared" si="40"/>
        <v>0</v>
      </c>
      <c r="T166" s="23">
        <f t="shared" si="41"/>
        <v>0</v>
      </c>
      <c r="U166" s="23">
        <f t="shared" si="42"/>
        <v>0</v>
      </c>
      <c r="V166" s="23">
        <f t="shared" si="43"/>
        <v>0</v>
      </c>
      <c r="W166" s="44" t="str">
        <f t="shared" si="44"/>
        <v>n/a</v>
      </c>
      <c r="X166" s="23">
        <f t="shared" si="45"/>
        <v>0</v>
      </c>
      <c r="Y166" s="23">
        <f t="shared" si="46"/>
        <v>0</v>
      </c>
      <c r="Z166" s="23">
        <f t="shared" si="47"/>
        <v>0</v>
      </c>
      <c r="AA166" s="43">
        <f t="shared" si="48"/>
        <v>0</v>
      </c>
      <c r="AB166" s="44" t="str">
        <f t="shared" si="49"/>
        <v>n/a</v>
      </c>
      <c r="AC166" s="45" t="str">
        <f>IFERROR(W166*Inputs!$E$27+'Elec wholesale index'!AB166*Inputs!$F$27,"n/a")</f>
        <v>n/a</v>
      </c>
      <c r="AD166" s="2" t="str">
        <f t="shared" si="50"/>
        <v>2015-16 Winter</v>
      </c>
      <c r="AE166" s="2" t="str">
        <f t="shared" si="51"/>
        <v>2014-15 Winter</v>
      </c>
      <c r="AF166" s="41">
        <v>0</v>
      </c>
      <c r="AG166" s="8"/>
    </row>
    <row r="167" spans="1:33" x14ac:dyDescent="0.3">
      <c r="A167" s="47">
        <v>42082</v>
      </c>
      <c r="B167" s="14" t="str">
        <f t="shared" si="35"/>
        <v>Mar</v>
      </c>
      <c r="C167" s="3"/>
      <c r="D167" s="3"/>
      <c r="E167" s="3"/>
      <c r="F167" s="42"/>
      <c r="G167" s="42"/>
      <c r="H167" s="42"/>
      <c r="I167" s="13">
        <f>VLOOKUP($B167,'Elec wholesale lookups'!$A$3:$L$15,'Elec wholesale index'!I$2,FALSE)</f>
        <v>181634.52552031272</v>
      </c>
      <c r="J167" s="13">
        <f>VLOOKUP($B167,'Elec wholesale lookups'!$A$3:$L$15,'Elec wholesale index'!J$2,FALSE)</f>
        <v>205597.26549163138</v>
      </c>
      <c r="K167" s="13">
        <f>VLOOKUP($B167,'Elec wholesale lookups'!$A$3:$L$15,'Elec wholesale index'!K$2,FALSE)</f>
        <v>181634.52552031272</v>
      </c>
      <c r="L167" s="38">
        <f>VLOOKUP($B167,'Elec wholesale lookups'!$A$3:$O$15,'Elec wholesale index'!L$2,FALSE)</f>
        <v>0</v>
      </c>
      <c r="M167" s="38">
        <f>VLOOKUP($B167,'Elec wholesale lookups'!$A$3:$O$15,'Elec wholesale index'!M$2,FALSE)</f>
        <v>1</v>
      </c>
      <c r="N167" s="38">
        <f>VLOOKUP($B167,'Elec wholesale lookups'!$A$3:$O$15,'Elec wholesale index'!N$2,FALSE)</f>
        <v>1</v>
      </c>
      <c r="O167" s="13">
        <f t="shared" si="36"/>
        <v>0</v>
      </c>
      <c r="P167" s="13">
        <f t="shared" si="37"/>
        <v>205597.26549163138</v>
      </c>
      <c r="Q167" s="13">
        <f t="shared" si="38"/>
        <v>181634.52552031272</v>
      </c>
      <c r="R167" s="13">
        <f t="shared" si="39"/>
        <v>387231.79101194406</v>
      </c>
      <c r="S167" s="23">
        <f t="shared" si="40"/>
        <v>0</v>
      </c>
      <c r="T167" s="23">
        <f t="shared" si="41"/>
        <v>0</v>
      </c>
      <c r="U167" s="23">
        <f t="shared" si="42"/>
        <v>0</v>
      </c>
      <c r="V167" s="23">
        <f t="shared" si="43"/>
        <v>0</v>
      </c>
      <c r="W167" s="44" t="str">
        <f t="shared" si="44"/>
        <v>n/a</v>
      </c>
      <c r="X167" s="23">
        <f t="shared" si="45"/>
        <v>0</v>
      </c>
      <c r="Y167" s="23">
        <f t="shared" si="46"/>
        <v>0</v>
      </c>
      <c r="Z167" s="23">
        <f t="shared" si="47"/>
        <v>0</v>
      </c>
      <c r="AA167" s="43">
        <f t="shared" si="48"/>
        <v>0</v>
      </c>
      <c r="AB167" s="44" t="str">
        <f t="shared" si="49"/>
        <v>n/a</v>
      </c>
      <c r="AC167" s="45" t="str">
        <f>IFERROR(W167*Inputs!$E$27+'Elec wholesale index'!AB167*Inputs!$F$27,"n/a")</f>
        <v>n/a</v>
      </c>
      <c r="AD167" s="2" t="str">
        <f t="shared" si="50"/>
        <v>2015-16 Winter</v>
      </c>
      <c r="AE167" s="2" t="str">
        <f t="shared" si="51"/>
        <v>2014-15 Winter</v>
      </c>
      <c r="AF167" s="41">
        <v>0</v>
      </c>
      <c r="AG167" s="8"/>
    </row>
    <row r="168" spans="1:33" x14ac:dyDescent="0.3">
      <c r="A168" s="47">
        <v>42083</v>
      </c>
      <c r="B168" s="14" t="str">
        <f t="shared" si="35"/>
        <v>Mar</v>
      </c>
      <c r="C168" s="3"/>
      <c r="D168" s="3"/>
      <c r="E168" s="3"/>
      <c r="F168" s="42"/>
      <c r="G168" s="42"/>
      <c r="H168" s="42"/>
      <c r="I168" s="13">
        <f>VLOOKUP($B168,'Elec wholesale lookups'!$A$3:$L$15,'Elec wholesale index'!I$2,FALSE)</f>
        <v>181634.52552031272</v>
      </c>
      <c r="J168" s="13">
        <f>VLOOKUP($B168,'Elec wholesale lookups'!$A$3:$L$15,'Elec wholesale index'!J$2,FALSE)</f>
        <v>205597.26549163138</v>
      </c>
      <c r="K168" s="13">
        <f>VLOOKUP($B168,'Elec wholesale lookups'!$A$3:$L$15,'Elec wholesale index'!K$2,FALSE)</f>
        <v>181634.52552031272</v>
      </c>
      <c r="L168" s="38">
        <f>VLOOKUP($B168,'Elec wholesale lookups'!$A$3:$O$15,'Elec wholesale index'!L$2,FALSE)</f>
        <v>0</v>
      </c>
      <c r="M168" s="38">
        <f>VLOOKUP($B168,'Elec wholesale lookups'!$A$3:$O$15,'Elec wholesale index'!M$2,FALSE)</f>
        <v>1</v>
      </c>
      <c r="N168" s="38">
        <f>VLOOKUP($B168,'Elec wholesale lookups'!$A$3:$O$15,'Elec wholesale index'!N$2,FALSE)</f>
        <v>1</v>
      </c>
      <c r="O168" s="13">
        <f t="shared" si="36"/>
        <v>0</v>
      </c>
      <c r="P168" s="13">
        <f t="shared" si="37"/>
        <v>205597.26549163138</v>
      </c>
      <c r="Q168" s="13">
        <f t="shared" si="38"/>
        <v>181634.52552031272</v>
      </c>
      <c r="R168" s="13">
        <f t="shared" si="39"/>
        <v>387231.79101194406</v>
      </c>
      <c r="S168" s="23">
        <f t="shared" si="40"/>
        <v>0</v>
      </c>
      <c r="T168" s="23">
        <f t="shared" si="41"/>
        <v>0</v>
      </c>
      <c r="U168" s="23">
        <f t="shared" si="42"/>
        <v>0</v>
      </c>
      <c r="V168" s="23">
        <f t="shared" si="43"/>
        <v>0</v>
      </c>
      <c r="W168" s="44" t="str">
        <f t="shared" si="44"/>
        <v>n/a</v>
      </c>
      <c r="X168" s="23">
        <f t="shared" si="45"/>
        <v>0</v>
      </c>
      <c r="Y168" s="23">
        <f t="shared" si="46"/>
        <v>0</v>
      </c>
      <c r="Z168" s="23">
        <f t="shared" si="47"/>
        <v>0</v>
      </c>
      <c r="AA168" s="43">
        <f t="shared" si="48"/>
        <v>0</v>
      </c>
      <c r="AB168" s="44" t="str">
        <f t="shared" si="49"/>
        <v>n/a</v>
      </c>
      <c r="AC168" s="45" t="str">
        <f>IFERROR(W168*Inputs!$E$27+'Elec wholesale index'!AB168*Inputs!$F$27,"n/a")</f>
        <v>n/a</v>
      </c>
      <c r="AD168" s="2" t="str">
        <f t="shared" si="50"/>
        <v>2015-16 Winter</v>
      </c>
      <c r="AE168" s="2" t="str">
        <f t="shared" si="51"/>
        <v>2014-15 Winter</v>
      </c>
      <c r="AF168" s="41">
        <v>0</v>
      </c>
      <c r="AG168" s="8"/>
    </row>
    <row r="169" spans="1:33" x14ac:dyDescent="0.3">
      <c r="A169" s="47">
        <v>42086</v>
      </c>
      <c r="B169" s="14" t="str">
        <f t="shared" si="35"/>
        <v>Mar</v>
      </c>
      <c r="C169" s="3"/>
      <c r="D169" s="3"/>
      <c r="E169" s="3"/>
      <c r="F169" s="42"/>
      <c r="G169" s="42"/>
      <c r="H169" s="42"/>
      <c r="I169" s="13">
        <f>VLOOKUP($B169,'Elec wholesale lookups'!$A$3:$L$15,'Elec wholesale index'!I$2,FALSE)</f>
        <v>181634.52552031272</v>
      </c>
      <c r="J169" s="13">
        <f>VLOOKUP($B169,'Elec wholesale lookups'!$A$3:$L$15,'Elec wholesale index'!J$2,FALSE)</f>
        <v>205597.26549163138</v>
      </c>
      <c r="K169" s="13">
        <f>VLOOKUP($B169,'Elec wholesale lookups'!$A$3:$L$15,'Elec wholesale index'!K$2,FALSE)</f>
        <v>181634.52552031272</v>
      </c>
      <c r="L169" s="38">
        <f>VLOOKUP($B169,'Elec wholesale lookups'!$A$3:$O$15,'Elec wholesale index'!L$2,FALSE)</f>
        <v>0</v>
      </c>
      <c r="M169" s="38">
        <f>VLOOKUP($B169,'Elec wholesale lookups'!$A$3:$O$15,'Elec wholesale index'!M$2,FALSE)</f>
        <v>1</v>
      </c>
      <c r="N169" s="38">
        <f>VLOOKUP($B169,'Elec wholesale lookups'!$A$3:$O$15,'Elec wholesale index'!N$2,FALSE)</f>
        <v>1</v>
      </c>
      <c r="O169" s="13">
        <f t="shared" si="36"/>
        <v>0</v>
      </c>
      <c r="P169" s="13">
        <f t="shared" si="37"/>
        <v>205597.26549163138</v>
      </c>
      <c r="Q169" s="13">
        <f t="shared" si="38"/>
        <v>181634.52552031272</v>
      </c>
      <c r="R169" s="13">
        <f t="shared" si="39"/>
        <v>387231.79101194406</v>
      </c>
      <c r="S169" s="23">
        <f t="shared" si="40"/>
        <v>0</v>
      </c>
      <c r="T169" s="23">
        <f t="shared" si="41"/>
        <v>0</v>
      </c>
      <c r="U169" s="23">
        <f t="shared" si="42"/>
        <v>0</v>
      </c>
      <c r="V169" s="23">
        <f t="shared" si="43"/>
        <v>0</v>
      </c>
      <c r="W169" s="44" t="str">
        <f t="shared" si="44"/>
        <v>n/a</v>
      </c>
      <c r="X169" s="23">
        <f t="shared" si="45"/>
        <v>0</v>
      </c>
      <c r="Y169" s="23">
        <f t="shared" si="46"/>
        <v>0</v>
      </c>
      <c r="Z169" s="23">
        <f t="shared" si="47"/>
        <v>0</v>
      </c>
      <c r="AA169" s="43">
        <f t="shared" si="48"/>
        <v>0</v>
      </c>
      <c r="AB169" s="44" t="str">
        <f t="shared" si="49"/>
        <v>n/a</v>
      </c>
      <c r="AC169" s="45" t="str">
        <f>IFERROR(W169*Inputs!$E$27+'Elec wholesale index'!AB169*Inputs!$F$27,"n/a")</f>
        <v>n/a</v>
      </c>
      <c r="AD169" s="2" t="str">
        <f t="shared" si="50"/>
        <v>2015-16 Winter</v>
      </c>
      <c r="AE169" s="2" t="str">
        <f t="shared" si="51"/>
        <v>2014-15 Winter</v>
      </c>
      <c r="AF169" s="41">
        <v>0</v>
      </c>
      <c r="AG169" s="8"/>
    </row>
    <row r="170" spans="1:33" x14ac:dyDescent="0.3">
      <c r="A170" s="47">
        <v>42087</v>
      </c>
      <c r="B170" s="14" t="str">
        <f t="shared" si="35"/>
        <v>Mar</v>
      </c>
      <c r="C170" s="3"/>
      <c r="D170" s="3"/>
      <c r="E170" s="3"/>
      <c r="F170" s="42"/>
      <c r="G170" s="42"/>
      <c r="H170" s="42"/>
      <c r="I170" s="13">
        <f>VLOOKUP($B170,'Elec wholesale lookups'!$A$3:$L$15,'Elec wholesale index'!I$2,FALSE)</f>
        <v>181634.52552031272</v>
      </c>
      <c r="J170" s="13">
        <f>VLOOKUP($B170,'Elec wholesale lookups'!$A$3:$L$15,'Elec wholesale index'!J$2,FALSE)</f>
        <v>205597.26549163138</v>
      </c>
      <c r="K170" s="13">
        <f>VLOOKUP($B170,'Elec wholesale lookups'!$A$3:$L$15,'Elec wholesale index'!K$2,FALSE)</f>
        <v>181634.52552031272</v>
      </c>
      <c r="L170" s="38">
        <f>VLOOKUP($B170,'Elec wholesale lookups'!$A$3:$O$15,'Elec wholesale index'!L$2,FALSE)</f>
        <v>0</v>
      </c>
      <c r="M170" s="38">
        <f>VLOOKUP($B170,'Elec wholesale lookups'!$A$3:$O$15,'Elec wholesale index'!M$2,FALSE)</f>
        <v>1</v>
      </c>
      <c r="N170" s="38">
        <f>VLOOKUP($B170,'Elec wholesale lookups'!$A$3:$O$15,'Elec wholesale index'!N$2,FALSE)</f>
        <v>1</v>
      </c>
      <c r="O170" s="13">
        <f t="shared" si="36"/>
        <v>0</v>
      </c>
      <c r="P170" s="13">
        <f t="shared" si="37"/>
        <v>205597.26549163138</v>
      </c>
      <c r="Q170" s="13">
        <f t="shared" si="38"/>
        <v>181634.52552031272</v>
      </c>
      <c r="R170" s="13">
        <f t="shared" si="39"/>
        <v>387231.79101194406</v>
      </c>
      <c r="S170" s="23">
        <f t="shared" si="40"/>
        <v>0</v>
      </c>
      <c r="T170" s="23">
        <f t="shared" si="41"/>
        <v>0</v>
      </c>
      <c r="U170" s="23">
        <f t="shared" si="42"/>
        <v>0</v>
      </c>
      <c r="V170" s="23">
        <f t="shared" si="43"/>
        <v>0</v>
      </c>
      <c r="W170" s="44" t="str">
        <f t="shared" si="44"/>
        <v>n/a</v>
      </c>
      <c r="X170" s="23">
        <f t="shared" si="45"/>
        <v>0</v>
      </c>
      <c r="Y170" s="23">
        <f t="shared" si="46"/>
        <v>0</v>
      </c>
      <c r="Z170" s="23">
        <f t="shared" si="47"/>
        <v>0</v>
      </c>
      <c r="AA170" s="43">
        <f t="shared" si="48"/>
        <v>0</v>
      </c>
      <c r="AB170" s="44" t="str">
        <f t="shared" si="49"/>
        <v>n/a</v>
      </c>
      <c r="AC170" s="45" t="str">
        <f>IFERROR(W170*Inputs!$E$27+'Elec wholesale index'!AB170*Inputs!$F$27,"n/a")</f>
        <v>n/a</v>
      </c>
      <c r="AD170" s="2" t="str">
        <f t="shared" si="50"/>
        <v>2015-16 Winter</v>
      </c>
      <c r="AE170" s="2" t="str">
        <f t="shared" si="51"/>
        <v>2014-15 Winter</v>
      </c>
      <c r="AF170" s="41">
        <v>0</v>
      </c>
      <c r="AG170" s="8"/>
    </row>
    <row r="171" spans="1:33" x14ac:dyDescent="0.3">
      <c r="A171" s="47">
        <v>42088</v>
      </c>
      <c r="B171" s="14" t="str">
        <f t="shared" si="35"/>
        <v>Mar</v>
      </c>
      <c r="C171" s="3"/>
      <c r="D171" s="3"/>
      <c r="E171" s="3"/>
      <c r="F171" s="42"/>
      <c r="G171" s="42"/>
      <c r="H171" s="42"/>
      <c r="I171" s="13">
        <f>VLOOKUP($B171,'Elec wholesale lookups'!$A$3:$L$15,'Elec wholesale index'!I$2,FALSE)</f>
        <v>181634.52552031272</v>
      </c>
      <c r="J171" s="13">
        <f>VLOOKUP($B171,'Elec wholesale lookups'!$A$3:$L$15,'Elec wholesale index'!J$2,FALSE)</f>
        <v>205597.26549163138</v>
      </c>
      <c r="K171" s="13">
        <f>VLOOKUP($B171,'Elec wholesale lookups'!$A$3:$L$15,'Elec wholesale index'!K$2,FALSE)</f>
        <v>181634.52552031272</v>
      </c>
      <c r="L171" s="38">
        <f>VLOOKUP($B171,'Elec wholesale lookups'!$A$3:$O$15,'Elec wholesale index'!L$2,FALSE)</f>
        <v>0</v>
      </c>
      <c r="M171" s="38">
        <f>VLOOKUP($B171,'Elec wholesale lookups'!$A$3:$O$15,'Elec wholesale index'!M$2,FALSE)</f>
        <v>1</v>
      </c>
      <c r="N171" s="38">
        <f>VLOOKUP($B171,'Elec wholesale lookups'!$A$3:$O$15,'Elec wholesale index'!N$2,FALSE)</f>
        <v>1</v>
      </c>
      <c r="O171" s="13">
        <f t="shared" si="36"/>
        <v>0</v>
      </c>
      <c r="P171" s="13">
        <f t="shared" si="37"/>
        <v>205597.26549163138</v>
      </c>
      <c r="Q171" s="13">
        <f t="shared" si="38"/>
        <v>181634.52552031272</v>
      </c>
      <c r="R171" s="13">
        <f t="shared" si="39"/>
        <v>387231.79101194406</v>
      </c>
      <c r="S171" s="23">
        <f t="shared" si="40"/>
        <v>0</v>
      </c>
      <c r="T171" s="23">
        <f t="shared" si="41"/>
        <v>0</v>
      </c>
      <c r="U171" s="23">
        <f t="shared" si="42"/>
        <v>0</v>
      </c>
      <c r="V171" s="23">
        <f t="shared" si="43"/>
        <v>0</v>
      </c>
      <c r="W171" s="44" t="str">
        <f t="shared" si="44"/>
        <v>n/a</v>
      </c>
      <c r="X171" s="23">
        <f t="shared" si="45"/>
        <v>0</v>
      </c>
      <c r="Y171" s="23">
        <f t="shared" si="46"/>
        <v>0</v>
      </c>
      <c r="Z171" s="23">
        <f t="shared" si="47"/>
        <v>0</v>
      </c>
      <c r="AA171" s="43">
        <f t="shared" si="48"/>
        <v>0</v>
      </c>
      <c r="AB171" s="44" t="str">
        <f t="shared" si="49"/>
        <v>n/a</v>
      </c>
      <c r="AC171" s="45" t="str">
        <f>IFERROR(W171*Inputs!$E$27+'Elec wholesale index'!AB171*Inputs!$F$27,"n/a")</f>
        <v>n/a</v>
      </c>
      <c r="AD171" s="2" t="str">
        <f t="shared" si="50"/>
        <v>2015-16 Winter</v>
      </c>
      <c r="AE171" s="2" t="str">
        <f t="shared" si="51"/>
        <v>2014-15 Winter</v>
      </c>
      <c r="AF171" s="41">
        <v>0</v>
      </c>
      <c r="AG171" s="8"/>
    </row>
    <row r="172" spans="1:33" x14ac:dyDescent="0.3">
      <c r="A172" s="47">
        <v>42089</v>
      </c>
      <c r="B172" s="14" t="str">
        <f t="shared" si="35"/>
        <v>Mar</v>
      </c>
      <c r="C172" s="3"/>
      <c r="D172" s="3"/>
      <c r="E172" s="3"/>
      <c r="F172" s="42"/>
      <c r="G172" s="42"/>
      <c r="H172" s="42"/>
      <c r="I172" s="13">
        <f>VLOOKUP($B172,'Elec wholesale lookups'!$A$3:$L$15,'Elec wholesale index'!I$2,FALSE)</f>
        <v>181634.52552031272</v>
      </c>
      <c r="J172" s="13">
        <f>VLOOKUP($B172,'Elec wholesale lookups'!$A$3:$L$15,'Elec wholesale index'!J$2,FALSE)</f>
        <v>205597.26549163138</v>
      </c>
      <c r="K172" s="13">
        <f>VLOOKUP($B172,'Elec wholesale lookups'!$A$3:$L$15,'Elec wholesale index'!K$2,FALSE)</f>
        <v>181634.52552031272</v>
      </c>
      <c r="L172" s="38">
        <f>VLOOKUP($B172,'Elec wholesale lookups'!$A$3:$O$15,'Elec wholesale index'!L$2,FALSE)</f>
        <v>0</v>
      </c>
      <c r="M172" s="38">
        <f>VLOOKUP($B172,'Elec wholesale lookups'!$A$3:$O$15,'Elec wholesale index'!M$2,FALSE)</f>
        <v>1</v>
      </c>
      <c r="N172" s="38">
        <f>VLOOKUP($B172,'Elec wholesale lookups'!$A$3:$O$15,'Elec wholesale index'!N$2,FALSE)</f>
        <v>1</v>
      </c>
      <c r="O172" s="13">
        <f t="shared" si="36"/>
        <v>0</v>
      </c>
      <c r="P172" s="13">
        <f t="shared" si="37"/>
        <v>205597.26549163138</v>
      </c>
      <c r="Q172" s="13">
        <f t="shared" si="38"/>
        <v>181634.52552031272</v>
      </c>
      <c r="R172" s="13">
        <f t="shared" si="39"/>
        <v>387231.79101194406</v>
      </c>
      <c r="S172" s="23">
        <f t="shared" si="40"/>
        <v>0</v>
      </c>
      <c r="T172" s="23">
        <f t="shared" si="41"/>
        <v>0</v>
      </c>
      <c r="U172" s="23">
        <f t="shared" si="42"/>
        <v>0</v>
      </c>
      <c r="V172" s="23">
        <f t="shared" si="43"/>
        <v>0</v>
      </c>
      <c r="W172" s="44" t="str">
        <f t="shared" si="44"/>
        <v>n/a</v>
      </c>
      <c r="X172" s="23">
        <f t="shared" si="45"/>
        <v>0</v>
      </c>
      <c r="Y172" s="23">
        <f t="shared" si="46"/>
        <v>0</v>
      </c>
      <c r="Z172" s="23">
        <f t="shared" si="47"/>
        <v>0</v>
      </c>
      <c r="AA172" s="43">
        <f t="shared" si="48"/>
        <v>0</v>
      </c>
      <c r="AB172" s="44" t="str">
        <f t="shared" si="49"/>
        <v>n/a</v>
      </c>
      <c r="AC172" s="45" t="str">
        <f>IFERROR(W172*Inputs!$E$27+'Elec wholesale index'!AB172*Inputs!$F$27,"n/a")</f>
        <v>n/a</v>
      </c>
      <c r="AD172" s="2" t="str">
        <f t="shared" si="50"/>
        <v>2015-16 Winter</v>
      </c>
      <c r="AE172" s="2" t="str">
        <f t="shared" si="51"/>
        <v>2014-15 Winter</v>
      </c>
      <c r="AF172" s="41">
        <v>0</v>
      </c>
      <c r="AG172" s="8"/>
    </row>
    <row r="173" spans="1:33" x14ac:dyDescent="0.3">
      <c r="A173" s="47">
        <v>42090</v>
      </c>
      <c r="B173" s="14" t="str">
        <f t="shared" si="35"/>
        <v>Mar</v>
      </c>
      <c r="C173" s="3"/>
      <c r="D173" s="3"/>
      <c r="E173" s="3"/>
      <c r="F173" s="42"/>
      <c r="G173" s="42"/>
      <c r="H173" s="42"/>
      <c r="I173" s="13">
        <f>VLOOKUP($B173,'Elec wholesale lookups'!$A$3:$L$15,'Elec wholesale index'!I$2,FALSE)</f>
        <v>181634.52552031272</v>
      </c>
      <c r="J173" s="13">
        <f>VLOOKUP($B173,'Elec wholesale lookups'!$A$3:$L$15,'Elec wholesale index'!J$2,FALSE)</f>
        <v>205597.26549163138</v>
      </c>
      <c r="K173" s="13">
        <f>VLOOKUP($B173,'Elec wholesale lookups'!$A$3:$L$15,'Elec wholesale index'!K$2,FALSE)</f>
        <v>181634.52552031272</v>
      </c>
      <c r="L173" s="38">
        <f>VLOOKUP($B173,'Elec wholesale lookups'!$A$3:$O$15,'Elec wholesale index'!L$2,FALSE)</f>
        <v>0</v>
      </c>
      <c r="M173" s="38">
        <f>VLOOKUP($B173,'Elec wholesale lookups'!$A$3:$O$15,'Elec wholesale index'!M$2,FALSE)</f>
        <v>1</v>
      </c>
      <c r="N173" s="38">
        <f>VLOOKUP($B173,'Elec wholesale lookups'!$A$3:$O$15,'Elec wholesale index'!N$2,FALSE)</f>
        <v>1</v>
      </c>
      <c r="O173" s="13">
        <f t="shared" si="36"/>
        <v>0</v>
      </c>
      <c r="P173" s="13">
        <f t="shared" si="37"/>
        <v>205597.26549163138</v>
      </c>
      <c r="Q173" s="13">
        <f t="shared" si="38"/>
        <v>181634.52552031272</v>
      </c>
      <c r="R173" s="13">
        <f t="shared" si="39"/>
        <v>387231.79101194406</v>
      </c>
      <c r="S173" s="23">
        <f t="shared" si="40"/>
        <v>0</v>
      </c>
      <c r="T173" s="23">
        <f t="shared" si="41"/>
        <v>0</v>
      </c>
      <c r="U173" s="23">
        <f t="shared" si="42"/>
        <v>0</v>
      </c>
      <c r="V173" s="23">
        <f t="shared" si="43"/>
        <v>0</v>
      </c>
      <c r="W173" s="44" t="str">
        <f t="shared" si="44"/>
        <v>n/a</v>
      </c>
      <c r="X173" s="23">
        <f t="shared" si="45"/>
        <v>0</v>
      </c>
      <c r="Y173" s="23">
        <f t="shared" si="46"/>
        <v>0</v>
      </c>
      <c r="Z173" s="23">
        <f t="shared" si="47"/>
        <v>0</v>
      </c>
      <c r="AA173" s="43">
        <f t="shared" si="48"/>
        <v>0</v>
      </c>
      <c r="AB173" s="44" t="str">
        <f t="shared" si="49"/>
        <v>n/a</v>
      </c>
      <c r="AC173" s="45" t="str">
        <f>IFERROR(W173*Inputs!$E$27+'Elec wholesale index'!AB173*Inputs!$F$27,"n/a")</f>
        <v>n/a</v>
      </c>
      <c r="AD173" s="2" t="str">
        <f t="shared" si="50"/>
        <v>2015-16 Winter</v>
      </c>
      <c r="AE173" s="2" t="str">
        <f t="shared" si="51"/>
        <v>2014-15 Winter</v>
      </c>
      <c r="AF173" s="41">
        <v>0</v>
      </c>
      <c r="AG173" s="8"/>
    </row>
    <row r="174" spans="1:33" x14ac:dyDescent="0.3">
      <c r="A174" s="47">
        <v>42093</v>
      </c>
      <c r="B174" s="14" t="str">
        <f t="shared" si="35"/>
        <v>Mar</v>
      </c>
      <c r="C174" s="3"/>
      <c r="D174" s="3"/>
      <c r="E174" s="3"/>
      <c r="F174" s="42"/>
      <c r="G174" s="42"/>
      <c r="H174" s="42"/>
      <c r="I174" s="13">
        <f>VLOOKUP($B174,'Elec wholesale lookups'!$A$3:$L$15,'Elec wholesale index'!I$2,FALSE)</f>
        <v>181634.52552031272</v>
      </c>
      <c r="J174" s="13">
        <f>VLOOKUP($B174,'Elec wholesale lookups'!$A$3:$L$15,'Elec wholesale index'!J$2,FALSE)</f>
        <v>205597.26549163138</v>
      </c>
      <c r="K174" s="13">
        <f>VLOOKUP($B174,'Elec wholesale lookups'!$A$3:$L$15,'Elec wholesale index'!K$2,FALSE)</f>
        <v>181634.52552031272</v>
      </c>
      <c r="L174" s="38">
        <f>VLOOKUP($B174,'Elec wholesale lookups'!$A$3:$O$15,'Elec wholesale index'!L$2,FALSE)</f>
        <v>0</v>
      </c>
      <c r="M174" s="38">
        <f>VLOOKUP($B174,'Elec wholesale lookups'!$A$3:$O$15,'Elec wholesale index'!M$2,FALSE)</f>
        <v>1</v>
      </c>
      <c r="N174" s="38">
        <f>VLOOKUP($B174,'Elec wholesale lookups'!$A$3:$O$15,'Elec wholesale index'!N$2,FALSE)</f>
        <v>1</v>
      </c>
      <c r="O174" s="13">
        <f t="shared" si="36"/>
        <v>0</v>
      </c>
      <c r="P174" s="13">
        <f t="shared" si="37"/>
        <v>205597.26549163138</v>
      </c>
      <c r="Q174" s="13">
        <f t="shared" si="38"/>
        <v>181634.52552031272</v>
      </c>
      <c r="R174" s="13">
        <f t="shared" si="39"/>
        <v>387231.79101194406</v>
      </c>
      <c r="S174" s="23">
        <f t="shared" si="40"/>
        <v>0</v>
      </c>
      <c r="T174" s="23">
        <f t="shared" si="41"/>
        <v>0</v>
      </c>
      <c r="U174" s="23">
        <f t="shared" si="42"/>
        <v>0</v>
      </c>
      <c r="V174" s="23">
        <f t="shared" si="43"/>
        <v>0</v>
      </c>
      <c r="W174" s="44" t="str">
        <f t="shared" si="44"/>
        <v>n/a</v>
      </c>
      <c r="X174" s="23">
        <f t="shared" si="45"/>
        <v>0</v>
      </c>
      <c r="Y174" s="23">
        <f t="shared" si="46"/>
        <v>0</v>
      </c>
      <c r="Z174" s="23">
        <f t="shared" si="47"/>
        <v>0</v>
      </c>
      <c r="AA174" s="43">
        <f t="shared" si="48"/>
        <v>0</v>
      </c>
      <c r="AB174" s="44" t="str">
        <f t="shared" si="49"/>
        <v>n/a</v>
      </c>
      <c r="AC174" s="45" t="str">
        <f>IFERROR(W174*Inputs!$E$27+'Elec wholesale index'!AB174*Inputs!$F$27,"n/a")</f>
        <v>n/a</v>
      </c>
      <c r="AD174" s="2" t="str">
        <f t="shared" si="50"/>
        <v>2015-16 Winter</v>
      </c>
      <c r="AE174" s="2" t="str">
        <f t="shared" si="51"/>
        <v>2014-15 Winter</v>
      </c>
      <c r="AF174" s="41">
        <v>0</v>
      </c>
      <c r="AG174" s="8"/>
    </row>
    <row r="175" spans="1:33" x14ac:dyDescent="0.3">
      <c r="A175" s="47">
        <v>42094</v>
      </c>
      <c r="B175" s="14" t="str">
        <f t="shared" si="35"/>
        <v>Mar</v>
      </c>
      <c r="C175" s="3"/>
      <c r="D175" s="3"/>
      <c r="E175" s="3"/>
      <c r="F175" s="42"/>
      <c r="G175" s="42"/>
      <c r="H175" s="42"/>
      <c r="I175" s="13">
        <f>VLOOKUP($B175,'Elec wholesale lookups'!$A$3:$L$15,'Elec wholesale index'!I$2,FALSE)</f>
        <v>181634.52552031272</v>
      </c>
      <c r="J175" s="13">
        <f>VLOOKUP($B175,'Elec wholesale lookups'!$A$3:$L$15,'Elec wholesale index'!J$2,FALSE)</f>
        <v>205597.26549163138</v>
      </c>
      <c r="K175" s="13">
        <f>VLOOKUP($B175,'Elec wholesale lookups'!$A$3:$L$15,'Elec wholesale index'!K$2,FALSE)</f>
        <v>181634.52552031272</v>
      </c>
      <c r="L175" s="38">
        <f>VLOOKUP($B175,'Elec wholesale lookups'!$A$3:$O$15,'Elec wholesale index'!L$2,FALSE)</f>
        <v>0</v>
      </c>
      <c r="M175" s="38">
        <f>VLOOKUP($B175,'Elec wholesale lookups'!$A$3:$O$15,'Elec wholesale index'!M$2,FALSE)</f>
        <v>1</v>
      </c>
      <c r="N175" s="38">
        <f>VLOOKUP($B175,'Elec wholesale lookups'!$A$3:$O$15,'Elec wholesale index'!N$2,FALSE)</f>
        <v>1</v>
      </c>
      <c r="O175" s="13">
        <f t="shared" si="36"/>
        <v>0</v>
      </c>
      <c r="P175" s="13">
        <f t="shared" si="37"/>
        <v>205597.26549163138</v>
      </c>
      <c r="Q175" s="13">
        <f t="shared" si="38"/>
        <v>181634.52552031272</v>
      </c>
      <c r="R175" s="13">
        <f t="shared" si="39"/>
        <v>387231.79101194406</v>
      </c>
      <c r="S175" s="23">
        <f t="shared" si="40"/>
        <v>0</v>
      </c>
      <c r="T175" s="23">
        <f t="shared" si="41"/>
        <v>0</v>
      </c>
      <c r="U175" s="23">
        <f t="shared" si="42"/>
        <v>0</v>
      </c>
      <c r="V175" s="23">
        <f t="shared" si="43"/>
        <v>0</v>
      </c>
      <c r="W175" s="44" t="str">
        <f t="shared" si="44"/>
        <v>n/a</v>
      </c>
      <c r="X175" s="23">
        <f t="shared" si="45"/>
        <v>0</v>
      </c>
      <c r="Y175" s="23">
        <f t="shared" si="46"/>
        <v>0</v>
      </c>
      <c r="Z175" s="23">
        <f t="shared" si="47"/>
        <v>0</v>
      </c>
      <c r="AA175" s="43">
        <f t="shared" si="48"/>
        <v>0</v>
      </c>
      <c r="AB175" s="44" t="str">
        <f t="shared" si="49"/>
        <v>n/a</v>
      </c>
      <c r="AC175" s="45" t="str">
        <f>IFERROR(W175*Inputs!$E$27+'Elec wholesale index'!AB175*Inputs!$F$27,"n/a")</f>
        <v>n/a</v>
      </c>
      <c r="AD175" s="2" t="str">
        <f t="shared" si="50"/>
        <v>2015-16 Winter</v>
      </c>
      <c r="AE175" s="2" t="str">
        <f t="shared" si="51"/>
        <v>2014-15 Winter</v>
      </c>
      <c r="AF175" s="41">
        <v>0</v>
      </c>
      <c r="AG175" s="8"/>
    </row>
    <row r="176" spans="1:33" x14ac:dyDescent="0.3">
      <c r="A176" s="47">
        <v>42095</v>
      </c>
      <c r="B176" s="14" t="str">
        <f t="shared" si="35"/>
        <v>Apr</v>
      </c>
      <c r="C176" s="3"/>
      <c r="D176" s="3"/>
      <c r="E176" s="3"/>
      <c r="F176" s="42"/>
      <c r="G176" s="42"/>
      <c r="H176" s="42"/>
      <c r="I176" s="13">
        <f>VLOOKUP($B176,'Elec wholesale lookups'!$A$3:$L$15,'Elec wholesale index'!I$2,FALSE)</f>
        <v>205597.26549163138</v>
      </c>
      <c r="J176" s="13">
        <f>VLOOKUP($B176,'Elec wholesale lookups'!$A$3:$L$15,'Elec wholesale index'!J$2,FALSE)</f>
        <v>181634.52552031272</v>
      </c>
      <c r="K176" s="13">
        <f>VLOOKUP($B176,'Elec wholesale lookups'!$A$3:$L$15,'Elec wholesale index'!K$2,FALSE)</f>
        <v>205597.26549163138</v>
      </c>
      <c r="L176" s="38">
        <f>VLOOKUP($B176,'Elec wholesale lookups'!$A$3:$O$15,'Elec wholesale index'!L$2,FALSE)</f>
        <v>1</v>
      </c>
      <c r="M176" s="38">
        <f>VLOOKUP($B176,'Elec wholesale lookups'!$A$3:$O$15,'Elec wholesale index'!M$2,FALSE)</f>
        <v>1</v>
      </c>
      <c r="N176" s="38">
        <f>VLOOKUP($B176,'Elec wholesale lookups'!$A$3:$O$15,'Elec wholesale index'!N$2,FALSE)</f>
        <v>0</v>
      </c>
      <c r="O176" s="13">
        <f t="shared" si="36"/>
        <v>205597.26549163138</v>
      </c>
      <c r="P176" s="13">
        <f t="shared" si="37"/>
        <v>181634.52552031272</v>
      </c>
      <c r="Q176" s="13">
        <f t="shared" si="38"/>
        <v>0</v>
      </c>
      <c r="R176" s="13">
        <f t="shared" si="39"/>
        <v>387231.79101194406</v>
      </c>
      <c r="S176" s="23">
        <f t="shared" si="40"/>
        <v>0</v>
      </c>
      <c r="T176" s="23">
        <f t="shared" si="41"/>
        <v>0</v>
      </c>
      <c r="U176" s="23">
        <f t="shared" si="42"/>
        <v>0</v>
      </c>
      <c r="V176" s="23">
        <f t="shared" si="43"/>
        <v>0</v>
      </c>
      <c r="W176" s="44" t="str">
        <f t="shared" si="44"/>
        <v>n/a</v>
      </c>
      <c r="X176" s="23">
        <f t="shared" si="45"/>
        <v>0</v>
      </c>
      <c r="Y176" s="23">
        <f t="shared" si="46"/>
        <v>0</v>
      </c>
      <c r="Z176" s="23">
        <f t="shared" si="47"/>
        <v>0</v>
      </c>
      <c r="AA176" s="43">
        <f t="shared" si="48"/>
        <v>0</v>
      </c>
      <c r="AB176" s="44" t="str">
        <f t="shared" si="49"/>
        <v>n/a</v>
      </c>
      <c r="AC176" s="45" t="str">
        <f>IFERROR(W176*Inputs!$E$27+'Elec wholesale index'!AB176*Inputs!$F$27,"n/a")</f>
        <v>n/a</v>
      </c>
      <c r="AD176" s="2" t="str">
        <f t="shared" si="50"/>
        <v>2015-16 Winter</v>
      </c>
      <c r="AE176" s="2" t="str">
        <f t="shared" si="51"/>
        <v>2015-16 Summer</v>
      </c>
      <c r="AF176" s="41">
        <v>0</v>
      </c>
      <c r="AG176" s="8"/>
    </row>
    <row r="177" spans="1:33" x14ac:dyDescent="0.3">
      <c r="A177" s="47">
        <v>42096</v>
      </c>
      <c r="B177" s="14" t="str">
        <f t="shared" si="35"/>
        <v>Apr</v>
      </c>
      <c r="C177" s="3"/>
      <c r="D177" s="3"/>
      <c r="E177" s="3"/>
      <c r="F177" s="42"/>
      <c r="G177" s="42"/>
      <c r="H177" s="42"/>
      <c r="I177" s="13">
        <f>VLOOKUP($B177,'Elec wholesale lookups'!$A$3:$L$15,'Elec wholesale index'!I$2,FALSE)</f>
        <v>205597.26549163138</v>
      </c>
      <c r="J177" s="13">
        <f>VLOOKUP($B177,'Elec wholesale lookups'!$A$3:$L$15,'Elec wholesale index'!J$2,FALSE)</f>
        <v>181634.52552031272</v>
      </c>
      <c r="K177" s="13">
        <f>VLOOKUP($B177,'Elec wholesale lookups'!$A$3:$L$15,'Elec wholesale index'!K$2,FALSE)</f>
        <v>205597.26549163138</v>
      </c>
      <c r="L177" s="38">
        <f>VLOOKUP($B177,'Elec wholesale lookups'!$A$3:$O$15,'Elec wholesale index'!L$2,FALSE)</f>
        <v>1</v>
      </c>
      <c r="M177" s="38">
        <f>VLOOKUP($B177,'Elec wholesale lookups'!$A$3:$O$15,'Elec wholesale index'!M$2,FALSE)</f>
        <v>1</v>
      </c>
      <c r="N177" s="38">
        <f>VLOOKUP($B177,'Elec wholesale lookups'!$A$3:$O$15,'Elec wholesale index'!N$2,FALSE)</f>
        <v>0</v>
      </c>
      <c r="O177" s="13">
        <f t="shared" si="36"/>
        <v>205597.26549163138</v>
      </c>
      <c r="P177" s="13">
        <f t="shared" si="37"/>
        <v>181634.52552031272</v>
      </c>
      <c r="Q177" s="13">
        <f t="shared" si="38"/>
        <v>0</v>
      </c>
      <c r="R177" s="13">
        <f t="shared" si="39"/>
        <v>387231.79101194406</v>
      </c>
      <c r="S177" s="23">
        <f t="shared" si="40"/>
        <v>0</v>
      </c>
      <c r="T177" s="23">
        <f t="shared" si="41"/>
        <v>0</v>
      </c>
      <c r="U177" s="23">
        <f t="shared" si="42"/>
        <v>0</v>
      </c>
      <c r="V177" s="23">
        <f t="shared" si="43"/>
        <v>0</v>
      </c>
      <c r="W177" s="44" t="str">
        <f t="shared" si="44"/>
        <v>n/a</v>
      </c>
      <c r="X177" s="23">
        <f t="shared" si="45"/>
        <v>0</v>
      </c>
      <c r="Y177" s="23">
        <f t="shared" si="46"/>
        <v>0</v>
      </c>
      <c r="Z177" s="23">
        <f t="shared" si="47"/>
        <v>0</v>
      </c>
      <c r="AA177" s="43">
        <f t="shared" si="48"/>
        <v>0</v>
      </c>
      <c r="AB177" s="44" t="str">
        <f t="shared" si="49"/>
        <v>n/a</v>
      </c>
      <c r="AC177" s="45" t="str">
        <f>IFERROR(W177*Inputs!$E$27+'Elec wholesale index'!AB177*Inputs!$F$27,"n/a")</f>
        <v>n/a</v>
      </c>
      <c r="AD177" s="2" t="str">
        <f t="shared" si="50"/>
        <v>2015-16 Winter</v>
      </c>
      <c r="AE177" s="2" t="str">
        <f t="shared" si="51"/>
        <v>2015-16 Summer</v>
      </c>
      <c r="AF177" s="41">
        <v>0</v>
      </c>
      <c r="AG177" s="8"/>
    </row>
    <row r="178" spans="1:33" x14ac:dyDescent="0.3">
      <c r="A178" s="47">
        <v>42101</v>
      </c>
      <c r="B178" s="14" t="str">
        <f t="shared" si="35"/>
        <v>Apr</v>
      </c>
      <c r="C178" s="3"/>
      <c r="D178" s="3"/>
      <c r="E178" s="3"/>
      <c r="F178" s="42"/>
      <c r="G178" s="42"/>
      <c r="H178" s="42"/>
      <c r="I178" s="13">
        <f>VLOOKUP($B178,'Elec wholesale lookups'!$A$3:$L$15,'Elec wholesale index'!I$2,FALSE)</f>
        <v>205597.26549163138</v>
      </c>
      <c r="J178" s="13">
        <f>VLOOKUP($B178,'Elec wholesale lookups'!$A$3:$L$15,'Elec wholesale index'!J$2,FALSE)</f>
        <v>181634.52552031272</v>
      </c>
      <c r="K178" s="13">
        <f>VLOOKUP($B178,'Elec wholesale lookups'!$A$3:$L$15,'Elec wholesale index'!K$2,FALSE)</f>
        <v>205597.26549163138</v>
      </c>
      <c r="L178" s="38">
        <f>VLOOKUP($B178,'Elec wholesale lookups'!$A$3:$O$15,'Elec wholesale index'!L$2,FALSE)</f>
        <v>1</v>
      </c>
      <c r="M178" s="38">
        <f>VLOOKUP($B178,'Elec wholesale lookups'!$A$3:$O$15,'Elec wholesale index'!M$2,FALSE)</f>
        <v>1</v>
      </c>
      <c r="N178" s="38">
        <f>VLOOKUP($B178,'Elec wholesale lookups'!$A$3:$O$15,'Elec wholesale index'!N$2,FALSE)</f>
        <v>0</v>
      </c>
      <c r="O178" s="13">
        <f t="shared" si="36"/>
        <v>205597.26549163138</v>
      </c>
      <c r="P178" s="13">
        <f t="shared" si="37"/>
        <v>181634.52552031272</v>
      </c>
      <c r="Q178" s="13">
        <f t="shared" si="38"/>
        <v>0</v>
      </c>
      <c r="R178" s="13">
        <f t="shared" si="39"/>
        <v>387231.79101194406</v>
      </c>
      <c r="S178" s="23">
        <f t="shared" si="40"/>
        <v>0</v>
      </c>
      <c r="T178" s="23">
        <f t="shared" si="41"/>
        <v>0</v>
      </c>
      <c r="U178" s="23">
        <f t="shared" si="42"/>
        <v>0</v>
      </c>
      <c r="V178" s="23">
        <f t="shared" si="43"/>
        <v>0</v>
      </c>
      <c r="W178" s="44" t="str">
        <f t="shared" si="44"/>
        <v>n/a</v>
      </c>
      <c r="X178" s="23">
        <f t="shared" si="45"/>
        <v>0</v>
      </c>
      <c r="Y178" s="23">
        <f t="shared" si="46"/>
        <v>0</v>
      </c>
      <c r="Z178" s="23">
        <f t="shared" si="47"/>
        <v>0</v>
      </c>
      <c r="AA178" s="43">
        <f t="shared" si="48"/>
        <v>0</v>
      </c>
      <c r="AB178" s="44" t="str">
        <f t="shared" si="49"/>
        <v>n/a</v>
      </c>
      <c r="AC178" s="45" t="str">
        <f>IFERROR(W178*Inputs!$E$27+'Elec wholesale index'!AB178*Inputs!$F$27,"n/a")</f>
        <v>n/a</v>
      </c>
      <c r="AD178" s="2" t="str">
        <f t="shared" si="50"/>
        <v>2015-16 Winter</v>
      </c>
      <c r="AE178" s="2" t="str">
        <f t="shared" si="51"/>
        <v>2015-16 Summer</v>
      </c>
      <c r="AF178" s="41">
        <v>0</v>
      </c>
      <c r="AG178" s="8"/>
    </row>
    <row r="179" spans="1:33" x14ac:dyDescent="0.3">
      <c r="A179" s="47">
        <v>42102</v>
      </c>
      <c r="B179" s="14" t="str">
        <f t="shared" si="35"/>
        <v>Apr</v>
      </c>
      <c r="C179" s="3"/>
      <c r="D179" s="3"/>
      <c r="E179" s="3"/>
      <c r="F179" s="42"/>
      <c r="G179" s="42"/>
      <c r="H179" s="42"/>
      <c r="I179" s="13">
        <f>VLOOKUP($B179,'Elec wholesale lookups'!$A$3:$L$15,'Elec wholesale index'!I$2,FALSE)</f>
        <v>205597.26549163138</v>
      </c>
      <c r="J179" s="13">
        <f>VLOOKUP($B179,'Elec wholesale lookups'!$A$3:$L$15,'Elec wholesale index'!J$2,FALSE)</f>
        <v>181634.52552031272</v>
      </c>
      <c r="K179" s="13">
        <f>VLOOKUP($B179,'Elec wholesale lookups'!$A$3:$L$15,'Elec wholesale index'!K$2,FALSE)</f>
        <v>205597.26549163138</v>
      </c>
      <c r="L179" s="38">
        <f>VLOOKUP($B179,'Elec wholesale lookups'!$A$3:$O$15,'Elec wholesale index'!L$2,FALSE)</f>
        <v>1</v>
      </c>
      <c r="M179" s="38">
        <f>VLOOKUP($B179,'Elec wholesale lookups'!$A$3:$O$15,'Elec wholesale index'!M$2,FALSE)</f>
        <v>1</v>
      </c>
      <c r="N179" s="38">
        <f>VLOOKUP($B179,'Elec wholesale lookups'!$A$3:$O$15,'Elec wholesale index'!N$2,FALSE)</f>
        <v>0</v>
      </c>
      <c r="O179" s="13">
        <f t="shared" si="36"/>
        <v>205597.26549163138</v>
      </c>
      <c r="P179" s="13">
        <f t="shared" si="37"/>
        <v>181634.52552031272</v>
      </c>
      <c r="Q179" s="13">
        <f t="shared" si="38"/>
        <v>0</v>
      </c>
      <c r="R179" s="13">
        <f t="shared" si="39"/>
        <v>387231.79101194406</v>
      </c>
      <c r="S179" s="23">
        <f t="shared" si="40"/>
        <v>0</v>
      </c>
      <c r="T179" s="23">
        <f t="shared" si="41"/>
        <v>0</v>
      </c>
      <c r="U179" s="23">
        <f t="shared" si="42"/>
        <v>0</v>
      </c>
      <c r="V179" s="23">
        <f t="shared" si="43"/>
        <v>0</v>
      </c>
      <c r="W179" s="44" t="str">
        <f t="shared" si="44"/>
        <v>n/a</v>
      </c>
      <c r="X179" s="23">
        <f t="shared" si="45"/>
        <v>0</v>
      </c>
      <c r="Y179" s="23">
        <f t="shared" si="46"/>
        <v>0</v>
      </c>
      <c r="Z179" s="23">
        <f t="shared" si="47"/>
        <v>0</v>
      </c>
      <c r="AA179" s="43">
        <f t="shared" si="48"/>
        <v>0</v>
      </c>
      <c r="AB179" s="44" t="str">
        <f t="shared" si="49"/>
        <v>n/a</v>
      </c>
      <c r="AC179" s="45" t="str">
        <f>IFERROR(W179*Inputs!$E$27+'Elec wholesale index'!AB179*Inputs!$F$27,"n/a")</f>
        <v>n/a</v>
      </c>
      <c r="AD179" s="2" t="str">
        <f t="shared" si="50"/>
        <v>2015-16 Winter</v>
      </c>
      <c r="AE179" s="2" t="str">
        <f t="shared" si="51"/>
        <v>2015-16 Summer</v>
      </c>
      <c r="AF179" s="41">
        <v>0</v>
      </c>
      <c r="AG179" s="8"/>
    </row>
    <row r="180" spans="1:33" x14ac:dyDescent="0.3">
      <c r="A180" s="47">
        <v>42103</v>
      </c>
      <c r="B180" s="14" t="str">
        <f t="shared" si="35"/>
        <v>Apr</v>
      </c>
      <c r="C180" s="3"/>
      <c r="D180" s="3"/>
      <c r="E180" s="3"/>
      <c r="F180" s="42"/>
      <c r="G180" s="42"/>
      <c r="H180" s="42"/>
      <c r="I180" s="13">
        <f>VLOOKUP($B180,'Elec wholesale lookups'!$A$3:$L$15,'Elec wholesale index'!I$2,FALSE)</f>
        <v>205597.26549163138</v>
      </c>
      <c r="J180" s="13">
        <f>VLOOKUP($B180,'Elec wholesale lookups'!$A$3:$L$15,'Elec wholesale index'!J$2,FALSE)</f>
        <v>181634.52552031272</v>
      </c>
      <c r="K180" s="13">
        <f>VLOOKUP($B180,'Elec wholesale lookups'!$A$3:$L$15,'Elec wholesale index'!K$2,FALSE)</f>
        <v>205597.26549163138</v>
      </c>
      <c r="L180" s="38">
        <f>VLOOKUP($B180,'Elec wholesale lookups'!$A$3:$O$15,'Elec wholesale index'!L$2,FALSE)</f>
        <v>1</v>
      </c>
      <c r="M180" s="38">
        <f>VLOOKUP($B180,'Elec wholesale lookups'!$A$3:$O$15,'Elec wholesale index'!M$2,FALSE)</f>
        <v>1</v>
      </c>
      <c r="N180" s="38">
        <f>VLOOKUP($B180,'Elec wholesale lookups'!$A$3:$O$15,'Elec wholesale index'!N$2,FALSE)</f>
        <v>0</v>
      </c>
      <c r="O180" s="13">
        <f t="shared" si="36"/>
        <v>205597.26549163138</v>
      </c>
      <c r="P180" s="13">
        <f t="shared" si="37"/>
        <v>181634.52552031272</v>
      </c>
      <c r="Q180" s="13">
        <f t="shared" si="38"/>
        <v>0</v>
      </c>
      <c r="R180" s="13">
        <f t="shared" si="39"/>
        <v>387231.79101194406</v>
      </c>
      <c r="S180" s="23">
        <f t="shared" si="40"/>
        <v>0</v>
      </c>
      <c r="T180" s="23">
        <f t="shared" si="41"/>
        <v>0</v>
      </c>
      <c r="U180" s="23">
        <f t="shared" si="42"/>
        <v>0</v>
      </c>
      <c r="V180" s="23">
        <f t="shared" si="43"/>
        <v>0</v>
      </c>
      <c r="W180" s="44" t="str">
        <f t="shared" si="44"/>
        <v>n/a</v>
      </c>
      <c r="X180" s="23">
        <f t="shared" si="45"/>
        <v>0</v>
      </c>
      <c r="Y180" s="23">
        <f t="shared" si="46"/>
        <v>0</v>
      </c>
      <c r="Z180" s="23">
        <f t="shared" si="47"/>
        <v>0</v>
      </c>
      <c r="AA180" s="43">
        <f t="shared" si="48"/>
        <v>0</v>
      </c>
      <c r="AB180" s="44" t="str">
        <f t="shared" si="49"/>
        <v>n/a</v>
      </c>
      <c r="AC180" s="45" t="str">
        <f>IFERROR(W180*Inputs!$E$27+'Elec wholesale index'!AB180*Inputs!$F$27,"n/a")</f>
        <v>n/a</v>
      </c>
      <c r="AD180" s="2" t="str">
        <f t="shared" si="50"/>
        <v>2015-16 Winter</v>
      </c>
      <c r="AE180" s="2" t="str">
        <f t="shared" si="51"/>
        <v>2015-16 Summer</v>
      </c>
      <c r="AF180" s="41">
        <v>0</v>
      </c>
      <c r="AG180" s="8"/>
    </row>
    <row r="181" spans="1:33" x14ac:dyDescent="0.3">
      <c r="A181" s="47">
        <v>42104</v>
      </c>
      <c r="B181" s="14" t="str">
        <f t="shared" si="35"/>
        <v>Apr</v>
      </c>
      <c r="C181" s="3"/>
      <c r="D181" s="3"/>
      <c r="E181" s="3"/>
      <c r="F181" s="42"/>
      <c r="G181" s="42"/>
      <c r="H181" s="42"/>
      <c r="I181" s="13">
        <f>VLOOKUP($B181,'Elec wholesale lookups'!$A$3:$L$15,'Elec wholesale index'!I$2,FALSE)</f>
        <v>205597.26549163138</v>
      </c>
      <c r="J181" s="13">
        <f>VLOOKUP($B181,'Elec wholesale lookups'!$A$3:$L$15,'Elec wholesale index'!J$2,FALSE)</f>
        <v>181634.52552031272</v>
      </c>
      <c r="K181" s="13">
        <f>VLOOKUP($B181,'Elec wholesale lookups'!$A$3:$L$15,'Elec wholesale index'!K$2,FALSE)</f>
        <v>205597.26549163138</v>
      </c>
      <c r="L181" s="38">
        <f>VLOOKUP($B181,'Elec wholesale lookups'!$A$3:$O$15,'Elec wholesale index'!L$2,FALSE)</f>
        <v>1</v>
      </c>
      <c r="M181" s="38">
        <f>VLOOKUP($B181,'Elec wholesale lookups'!$A$3:$O$15,'Elec wholesale index'!M$2,FALSE)</f>
        <v>1</v>
      </c>
      <c r="N181" s="38">
        <f>VLOOKUP($B181,'Elec wholesale lookups'!$A$3:$O$15,'Elec wholesale index'!N$2,FALSE)</f>
        <v>0</v>
      </c>
      <c r="O181" s="13">
        <f t="shared" si="36"/>
        <v>205597.26549163138</v>
      </c>
      <c r="P181" s="13">
        <f t="shared" si="37"/>
        <v>181634.52552031272</v>
      </c>
      <c r="Q181" s="13">
        <f t="shared" si="38"/>
        <v>0</v>
      </c>
      <c r="R181" s="13">
        <f t="shared" si="39"/>
        <v>387231.79101194406</v>
      </c>
      <c r="S181" s="23">
        <f t="shared" si="40"/>
        <v>0</v>
      </c>
      <c r="T181" s="23">
        <f t="shared" si="41"/>
        <v>0</v>
      </c>
      <c r="U181" s="23">
        <f t="shared" si="42"/>
        <v>0</v>
      </c>
      <c r="V181" s="23">
        <f t="shared" si="43"/>
        <v>0</v>
      </c>
      <c r="W181" s="44" t="str">
        <f t="shared" si="44"/>
        <v>n/a</v>
      </c>
      <c r="X181" s="23">
        <f t="shared" si="45"/>
        <v>0</v>
      </c>
      <c r="Y181" s="23">
        <f t="shared" si="46"/>
        <v>0</v>
      </c>
      <c r="Z181" s="23">
        <f t="shared" si="47"/>
        <v>0</v>
      </c>
      <c r="AA181" s="43">
        <f t="shared" si="48"/>
        <v>0</v>
      </c>
      <c r="AB181" s="44" t="str">
        <f t="shared" si="49"/>
        <v>n/a</v>
      </c>
      <c r="AC181" s="45" t="str">
        <f>IFERROR(W181*Inputs!$E$27+'Elec wholesale index'!AB181*Inputs!$F$27,"n/a")</f>
        <v>n/a</v>
      </c>
      <c r="AD181" s="2" t="str">
        <f t="shared" si="50"/>
        <v>2015-16 Winter</v>
      </c>
      <c r="AE181" s="2" t="str">
        <f t="shared" si="51"/>
        <v>2015-16 Summer</v>
      </c>
      <c r="AF181" s="41">
        <v>0</v>
      </c>
      <c r="AG181" s="8"/>
    </row>
    <row r="182" spans="1:33" x14ac:dyDescent="0.3">
      <c r="A182" s="47">
        <v>42107</v>
      </c>
      <c r="B182" s="14" t="str">
        <f t="shared" si="35"/>
        <v>Apr</v>
      </c>
      <c r="C182" s="3"/>
      <c r="D182" s="3"/>
      <c r="E182" s="3"/>
      <c r="F182" s="42"/>
      <c r="G182" s="42"/>
      <c r="H182" s="42"/>
      <c r="I182" s="13">
        <f>VLOOKUP($B182,'Elec wholesale lookups'!$A$3:$L$15,'Elec wholesale index'!I$2,FALSE)</f>
        <v>205597.26549163138</v>
      </c>
      <c r="J182" s="13">
        <f>VLOOKUP($B182,'Elec wholesale lookups'!$A$3:$L$15,'Elec wholesale index'!J$2,FALSE)</f>
        <v>181634.52552031272</v>
      </c>
      <c r="K182" s="13">
        <f>VLOOKUP($B182,'Elec wholesale lookups'!$A$3:$L$15,'Elec wholesale index'!K$2,FALSE)</f>
        <v>205597.26549163138</v>
      </c>
      <c r="L182" s="38">
        <f>VLOOKUP($B182,'Elec wholesale lookups'!$A$3:$O$15,'Elec wholesale index'!L$2,FALSE)</f>
        <v>1</v>
      </c>
      <c r="M182" s="38">
        <f>VLOOKUP($B182,'Elec wholesale lookups'!$A$3:$O$15,'Elec wholesale index'!M$2,FALSE)</f>
        <v>1</v>
      </c>
      <c r="N182" s="38">
        <f>VLOOKUP($B182,'Elec wholesale lookups'!$A$3:$O$15,'Elec wholesale index'!N$2,FALSE)</f>
        <v>0</v>
      </c>
      <c r="O182" s="13">
        <f t="shared" si="36"/>
        <v>205597.26549163138</v>
      </c>
      <c r="P182" s="13">
        <f t="shared" si="37"/>
        <v>181634.52552031272</v>
      </c>
      <c r="Q182" s="13">
        <f t="shared" si="38"/>
        <v>0</v>
      </c>
      <c r="R182" s="13">
        <f t="shared" si="39"/>
        <v>387231.79101194406</v>
      </c>
      <c r="S182" s="23">
        <f t="shared" si="40"/>
        <v>0</v>
      </c>
      <c r="T182" s="23">
        <f t="shared" si="41"/>
        <v>0</v>
      </c>
      <c r="U182" s="23">
        <f t="shared" si="42"/>
        <v>0</v>
      </c>
      <c r="V182" s="23">
        <f t="shared" si="43"/>
        <v>0</v>
      </c>
      <c r="W182" s="44" t="str">
        <f t="shared" si="44"/>
        <v>n/a</v>
      </c>
      <c r="X182" s="23">
        <f t="shared" si="45"/>
        <v>0</v>
      </c>
      <c r="Y182" s="23">
        <f t="shared" si="46"/>
        <v>0</v>
      </c>
      <c r="Z182" s="23">
        <f t="shared" si="47"/>
        <v>0</v>
      </c>
      <c r="AA182" s="43">
        <f t="shared" si="48"/>
        <v>0</v>
      </c>
      <c r="AB182" s="44" t="str">
        <f t="shared" si="49"/>
        <v>n/a</v>
      </c>
      <c r="AC182" s="45" t="str">
        <f>IFERROR(W182*Inputs!$E$27+'Elec wholesale index'!AB182*Inputs!$F$27,"n/a")</f>
        <v>n/a</v>
      </c>
      <c r="AD182" s="2" t="str">
        <f t="shared" si="50"/>
        <v>2015-16 Winter</v>
      </c>
      <c r="AE182" s="2" t="str">
        <f t="shared" si="51"/>
        <v>2015-16 Summer</v>
      </c>
      <c r="AF182" s="41">
        <v>0</v>
      </c>
      <c r="AG182" s="8"/>
    </row>
    <row r="183" spans="1:33" x14ac:dyDescent="0.3">
      <c r="A183" s="47">
        <v>42108</v>
      </c>
      <c r="B183" s="14" t="str">
        <f t="shared" si="35"/>
        <v>Apr</v>
      </c>
      <c r="C183" s="3"/>
      <c r="D183" s="3"/>
      <c r="E183" s="3"/>
      <c r="F183" s="42"/>
      <c r="G183" s="42"/>
      <c r="H183" s="42"/>
      <c r="I183" s="13">
        <f>VLOOKUP($B183,'Elec wholesale lookups'!$A$3:$L$15,'Elec wholesale index'!I$2,FALSE)</f>
        <v>205597.26549163138</v>
      </c>
      <c r="J183" s="13">
        <f>VLOOKUP($B183,'Elec wholesale lookups'!$A$3:$L$15,'Elec wholesale index'!J$2,FALSE)</f>
        <v>181634.52552031272</v>
      </c>
      <c r="K183" s="13">
        <f>VLOOKUP($B183,'Elec wholesale lookups'!$A$3:$L$15,'Elec wholesale index'!K$2,FALSE)</f>
        <v>205597.26549163138</v>
      </c>
      <c r="L183" s="38">
        <f>VLOOKUP($B183,'Elec wholesale lookups'!$A$3:$O$15,'Elec wholesale index'!L$2,FALSE)</f>
        <v>1</v>
      </c>
      <c r="M183" s="38">
        <f>VLOOKUP($B183,'Elec wholesale lookups'!$A$3:$O$15,'Elec wholesale index'!M$2,FALSE)</f>
        <v>1</v>
      </c>
      <c r="N183" s="38">
        <f>VLOOKUP($B183,'Elec wholesale lookups'!$A$3:$O$15,'Elec wholesale index'!N$2,FALSE)</f>
        <v>0</v>
      </c>
      <c r="O183" s="13">
        <f t="shared" si="36"/>
        <v>205597.26549163138</v>
      </c>
      <c r="P183" s="13">
        <f t="shared" si="37"/>
        <v>181634.52552031272</v>
      </c>
      <c r="Q183" s="13">
        <f t="shared" si="38"/>
        <v>0</v>
      </c>
      <c r="R183" s="13">
        <f t="shared" si="39"/>
        <v>387231.79101194406</v>
      </c>
      <c r="S183" s="23">
        <f t="shared" si="40"/>
        <v>0</v>
      </c>
      <c r="T183" s="23">
        <f t="shared" si="41"/>
        <v>0</v>
      </c>
      <c r="U183" s="23">
        <f t="shared" si="42"/>
        <v>0</v>
      </c>
      <c r="V183" s="23">
        <f t="shared" si="43"/>
        <v>0</v>
      </c>
      <c r="W183" s="44" t="str">
        <f t="shared" si="44"/>
        <v>n/a</v>
      </c>
      <c r="X183" s="23">
        <f t="shared" si="45"/>
        <v>0</v>
      </c>
      <c r="Y183" s="23">
        <f t="shared" si="46"/>
        <v>0</v>
      </c>
      <c r="Z183" s="23">
        <f t="shared" si="47"/>
        <v>0</v>
      </c>
      <c r="AA183" s="43">
        <f t="shared" si="48"/>
        <v>0</v>
      </c>
      <c r="AB183" s="44" t="str">
        <f t="shared" si="49"/>
        <v>n/a</v>
      </c>
      <c r="AC183" s="45" t="str">
        <f>IFERROR(W183*Inputs!$E$27+'Elec wholesale index'!AB183*Inputs!$F$27,"n/a")</f>
        <v>n/a</v>
      </c>
      <c r="AD183" s="2" t="str">
        <f t="shared" si="50"/>
        <v>2015-16 Winter</v>
      </c>
      <c r="AE183" s="2" t="str">
        <f t="shared" si="51"/>
        <v>2015-16 Summer</v>
      </c>
      <c r="AF183" s="41">
        <v>0</v>
      </c>
      <c r="AG183" s="8"/>
    </row>
    <row r="184" spans="1:33" x14ac:dyDescent="0.3">
      <c r="A184" s="47">
        <v>42109</v>
      </c>
      <c r="B184" s="14" t="str">
        <f t="shared" si="35"/>
        <v>Apr</v>
      </c>
      <c r="C184" s="3"/>
      <c r="D184" s="3"/>
      <c r="E184" s="3"/>
      <c r="F184" s="42"/>
      <c r="G184" s="42"/>
      <c r="H184" s="42"/>
      <c r="I184" s="13">
        <f>VLOOKUP($B184,'Elec wholesale lookups'!$A$3:$L$15,'Elec wholesale index'!I$2,FALSE)</f>
        <v>205597.26549163138</v>
      </c>
      <c r="J184" s="13">
        <f>VLOOKUP($B184,'Elec wholesale lookups'!$A$3:$L$15,'Elec wholesale index'!J$2,FALSE)</f>
        <v>181634.52552031272</v>
      </c>
      <c r="K184" s="13">
        <f>VLOOKUP($B184,'Elec wholesale lookups'!$A$3:$L$15,'Elec wholesale index'!K$2,FALSE)</f>
        <v>205597.26549163138</v>
      </c>
      <c r="L184" s="38">
        <f>VLOOKUP($B184,'Elec wholesale lookups'!$A$3:$O$15,'Elec wholesale index'!L$2,FALSE)</f>
        <v>1</v>
      </c>
      <c r="M184" s="38">
        <f>VLOOKUP($B184,'Elec wholesale lookups'!$A$3:$O$15,'Elec wholesale index'!M$2,FALSE)</f>
        <v>1</v>
      </c>
      <c r="N184" s="38">
        <f>VLOOKUP($B184,'Elec wholesale lookups'!$A$3:$O$15,'Elec wholesale index'!N$2,FALSE)</f>
        <v>0</v>
      </c>
      <c r="O184" s="13">
        <f t="shared" si="36"/>
        <v>205597.26549163138</v>
      </c>
      <c r="P184" s="13">
        <f t="shared" si="37"/>
        <v>181634.52552031272</v>
      </c>
      <c r="Q184" s="13">
        <f t="shared" si="38"/>
        <v>0</v>
      </c>
      <c r="R184" s="13">
        <f t="shared" si="39"/>
        <v>387231.79101194406</v>
      </c>
      <c r="S184" s="23">
        <f t="shared" si="40"/>
        <v>0</v>
      </c>
      <c r="T184" s="23">
        <f t="shared" si="41"/>
        <v>0</v>
      </c>
      <c r="U184" s="23">
        <f t="shared" si="42"/>
        <v>0</v>
      </c>
      <c r="V184" s="23">
        <f t="shared" si="43"/>
        <v>0</v>
      </c>
      <c r="W184" s="44" t="str">
        <f t="shared" si="44"/>
        <v>n/a</v>
      </c>
      <c r="X184" s="23">
        <f t="shared" si="45"/>
        <v>0</v>
      </c>
      <c r="Y184" s="23">
        <f t="shared" si="46"/>
        <v>0</v>
      </c>
      <c r="Z184" s="23">
        <f t="shared" si="47"/>
        <v>0</v>
      </c>
      <c r="AA184" s="43">
        <f t="shared" si="48"/>
        <v>0</v>
      </c>
      <c r="AB184" s="44" t="str">
        <f t="shared" si="49"/>
        <v>n/a</v>
      </c>
      <c r="AC184" s="45" t="str">
        <f>IFERROR(W184*Inputs!$E$27+'Elec wholesale index'!AB184*Inputs!$F$27,"n/a")</f>
        <v>n/a</v>
      </c>
      <c r="AD184" s="2" t="str">
        <f t="shared" si="50"/>
        <v>2015-16 Winter</v>
      </c>
      <c r="AE184" s="2" t="str">
        <f t="shared" si="51"/>
        <v>2015-16 Summer</v>
      </c>
      <c r="AF184" s="41">
        <v>0</v>
      </c>
      <c r="AG184" s="8"/>
    </row>
    <row r="185" spans="1:33" x14ac:dyDescent="0.3">
      <c r="A185" s="47">
        <v>42110</v>
      </c>
      <c r="B185" s="14" t="str">
        <f t="shared" si="35"/>
        <v>Apr</v>
      </c>
      <c r="C185" s="3"/>
      <c r="D185" s="3"/>
      <c r="E185" s="3"/>
      <c r="F185" s="42"/>
      <c r="G185" s="42"/>
      <c r="H185" s="42"/>
      <c r="I185" s="13">
        <f>VLOOKUP($B185,'Elec wholesale lookups'!$A$3:$L$15,'Elec wholesale index'!I$2,FALSE)</f>
        <v>205597.26549163138</v>
      </c>
      <c r="J185" s="13">
        <f>VLOOKUP($B185,'Elec wholesale lookups'!$A$3:$L$15,'Elec wholesale index'!J$2,FALSE)</f>
        <v>181634.52552031272</v>
      </c>
      <c r="K185" s="13">
        <f>VLOOKUP($B185,'Elec wholesale lookups'!$A$3:$L$15,'Elec wholesale index'!K$2,FALSE)</f>
        <v>205597.26549163138</v>
      </c>
      <c r="L185" s="38">
        <f>VLOOKUP($B185,'Elec wholesale lookups'!$A$3:$O$15,'Elec wholesale index'!L$2,FALSE)</f>
        <v>1</v>
      </c>
      <c r="M185" s="38">
        <f>VLOOKUP($B185,'Elec wholesale lookups'!$A$3:$O$15,'Elec wholesale index'!M$2,FALSE)</f>
        <v>1</v>
      </c>
      <c r="N185" s="38">
        <f>VLOOKUP($B185,'Elec wholesale lookups'!$A$3:$O$15,'Elec wholesale index'!N$2,FALSE)</f>
        <v>0</v>
      </c>
      <c r="O185" s="13">
        <f t="shared" si="36"/>
        <v>205597.26549163138</v>
      </c>
      <c r="P185" s="13">
        <f t="shared" si="37"/>
        <v>181634.52552031272</v>
      </c>
      <c r="Q185" s="13">
        <f t="shared" si="38"/>
        <v>0</v>
      </c>
      <c r="R185" s="13">
        <f t="shared" si="39"/>
        <v>387231.79101194406</v>
      </c>
      <c r="S185" s="23">
        <f t="shared" si="40"/>
        <v>0</v>
      </c>
      <c r="T185" s="23">
        <f t="shared" si="41"/>
        <v>0</v>
      </c>
      <c r="U185" s="23">
        <f t="shared" si="42"/>
        <v>0</v>
      </c>
      <c r="V185" s="23">
        <f t="shared" si="43"/>
        <v>0</v>
      </c>
      <c r="W185" s="44" t="str">
        <f t="shared" si="44"/>
        <v>n/a</v>
      </c>
      <c r="X185" s="23">
        <f t="shared" si="45"/>
        <v>0</v>
      </c>
      <c r="Y185" s="23">
        <f t="shared" si="46"/>
        <v>0</v>
      </c>
      <c r="Z185" s="23">
        <f t="shared" si="47"/>
        <v>0</v>
      </c>
      <c r="AA185" s="43">
        <f t="shared" si="48"/>
        <v>0</v>
      </c>
      <c r="AB185" s="44" t="str">
        <f t="shared" si="49"/>
        <v>n/a</v>
      </c>
      <c r="AC185" s="45" t="str">
        <f>IFERROR(W185*Inputs!$E$27+'Elec wholesale index'!AB185*Inputs!$F$27,"n/a")</f>
        <v>n/a</v>
      </c>
      <c r="AD185" s="2" t="str">
        <f t="shared" si="50"/>
        <v>2015-16 Winter</v>
      </c>
      <c r="AE185" s="2" t="str">
        <f t="shared" si="51"/>
        <v>2015-16 Summer</v>
      </c>
      <c r="AF185" s="41">
        <v>0</v>
      </c>
      <c r="AG185" s="8"/>
    </row>
    <row r="186" spans="1:33" x14ac:dyDescent="0.3">
      <c r="A186" s="47">
        <v>42111</v>
      </c>
      <c r="B186" s="14" t="str">
        <f t="shared" si="35"/>
        <v>Apr</v>
      </c>
      <c r="C186" s="3"/>
      <c r="D186" s="3"/>
      <c r="E186" s="3"/>
      <c r="F186" s="42"/>
      <c r="G186" s="42"/>
      <c r="H186" s="42"/>
      <c r="I186" s="13">
        <f>VLOOKUP($B186,'Elec wholesale lookups'!$A$3:$L$15,'Elec wholesale index'!I$2,FALSE)</f>
        <v>205597.26549163138</v>
      </c>
      <c r="J186" s="13">
        <f>VLOOKUP($B186,'Elec wholesale lookups'!$A$3:$L$15,'Elec wholesale index'!J$2,FALSE)</f>
        <v>181634.52552031272</v>
      </c>
      <c r="K186" s="13">
        <f>VLOOKUP($B186,'Elec wholesale lookups'!$A$3:$L$15,'Elec wholesale index'!K$2,FALSE)</f>
        <v>205597.26549163138</v>
      </c>
      <c r="L186" s="38">
        <f>VLOOKUP($B186,'Elec wholesale lookups'!$A$3:$O$15,'Elec wholesale index'!L$2,FALSE)</f>
        <v>1</v>
      </c>
      <c r="M186" s="38">
        <f>VLOOKUP($B186,'Elec wholesale lookups'!$A$3:$O$15,'Elec wholesale index'!M$2,FALSE)</f>
        <v>1</v>
      </c>
      <c r="N186" s="38">
        <f>VLOOKUP($B186,'Elec wholesale lookups'!$A$3:$O$15,'Elec wholesale index'!N$2,FALSE)</f>
        <v>0</v>
      </c>
      <c r="O186" s="13">
        <f t="shared" si="36"/>
        <v>205597.26549163138</v>
      </c>
      <c r="P186" s="13">
        <f t="shared" si="37"/>
        <v>181634.52552031272</v>
      </c>
      <c r="Q186" s="13">
        <f t="shared" si="38"/>
        <v>0</v>
      </c>
      <c r="R186" s="13">
        <f t="shared" si="39"/>
        <v>387231.79101194406</v>
      </c>
      <c r="S186" s="23">
        <f t="shared" si="40"/>
        <v>0</v>
      </c>
      <c r="T186" s="23">
        <f t="shared" si="41"/>
        <v>0</v>
      </c>
      <c r="U186" s="23">
        <f t="shared" si="42"/>
        <v>0</v>
      </c>
      <c r="V186" s="23">
        <f t="shared" si="43"/>
        <v>0</v>
      </c>
      <c r="W186" s="44" t="str">
        <f t="shared" si="44"/>
        <v>n/a</v>
      </c>
      <c r="X186" s="23">
        <f t="shared" si="45"/>
        <v>0</v>
      </c>
      <c r="Y186" s="23">
        <f t="shared" si="46"/>
        <v>0</v>
      </c>
      <c r="Z186" s="23">
        <f t="shared" si="47"/>
        <v>0</v>
      </c>
      <c r="AA186" s="43">
        <f t="shared" si="48"/>
        <v>0</v>
      </c>
      <c r="AB186" s="44" t="str">
        <f t="shared" si="49"/>
        <v>n/a</v>
      </c>
      <c r="AC186" s="45" t="str">
        <f>IFERROR(W186*Inputs!$E$27+'Elec wholesale index'!AB186*Inputs!$F$27,"n/a")</f>
        <v>n/a</v>
      </c>
      <c r="AD186" s="2" t="str">
        <f t="shared" si="50"/>
        <v>2015-16 Winter</v>
      </c>
      <c r="AE186" s="2" t="str">
        <f t="shared" si="51"/>
        <v>2015-16 Summer</v>
      </c>
      <c r="AF186" s="41">
        <v>0</v>
      </c>
      <c r="AG186" s="8"/>
    </row>
    <row r="187" spans="1:33" x14ac:dyDescent="0.3">
      <c r="A187" s="47">
        <v>42114</v>
      </c>
      <c r="B187" s="14" t="str">
        <f t="shared" si="35"/>
        <v>Apr</v>
      </c>
      <c r="C187" s="3"/>
      <c r="D187" s="3"/>
      <c r="E187" s="3"/>
      <c r="F187" s="42"/>
      <c r="G187" s="42"/>
      <c r="H187" s="42"/>
      <c r="I187" s="13">
        <f>VLOOKUP($B187,'Elec wholesale lookups'!$A$3:$L$15,'Elec wholesale index'!I$2,FALSE)</f>
        <v>205597.26549163138</v>
      </c>
      <c r="J187" s="13">
        <f>VLOOKUP($B187,'Elec wholesale lookups'!$A$3:$L$15,'Elec wholesale index'!J$2,FALSE)</f>
        <v>181634.52552031272</v>
      </c>
      <c r="K187" s="13">
        <f>VLOOKUP($B187,'Elec wholesale lookups'!$A$3:$L$15,'Elec wholesale index'!K$2,FALSE)</f>
        <v>205597.26549163138</v>
      </c>
      <c r="L187" s="38">
        <f>VLOOKUP($B187,'Elec wholesale lookups'!$A$3:$O$15,'Elec wholesale index'!L$2,FALSE)</f>
        <v>1</v>
      </c>
      <c r="M187" s="38">
        <f>VLOOKUP($B187,'Elec wholesale lookups'!$A$3:$O$15,'Elec wholesale index'!M$2,FALSE)</f>
        <v>1</v>
      </c>
      <c r="N187" s="38">
        <f>VLOOKUP($B187,'Elec wholesale lookups'!$A$3:$O$15,'Elec wholesale index'!N$2,FALSE)</f>
        <v>0</v>
      </c>
      <c r="O187" s="13">
        <f t="shared" si="36"/>
        <v>205597.26549163138</v>
      </c>
      <c r="P187" s="13">
        <f t="shared" si="37"/>
        <v>181634.52552031272</v>
      </c>
      <c r="Q187" s="13">
        <f t="shared" si="38"/>
        <v>0</v>
      </c>
      <c r="R187" s="13">
        <f t="shared" si="39"/>
        <v>387231.79101194406</v>
      </c>
      <c r="S187" s="23">
        <f t="shared" si="40"/>
        <v>0</v>
      </c>
      <c r="T187" s="23">
        <f t="shared" si="41"/>
        <v>0</v>
      </c>
      <c r="U187" s="23">
        <f t="shared" si="42"/>
        <v>0</v>
      </c>
      <c r="V187" s="23">
        <f t="shared" si="43"/>
        <v>0</v>
      </c>
      <c r="W187" s="44" t="str">
        <f t="shared" si="44"/>
        <v>n/a</v>
      </c>
      <c r="X187" s="23">
        <f t="shared" si="45"/>
        <v>0</v>
      </c>
      <c r="Y187" s="23">
        <f t="shared" si="46"/>
        <v>0</v>
      </c>
      <c r="Z187" s="23">
        <f t="shared" si="47"/>
        <v>0</v>
      </c>
      <c r="AA187" s="43">
        <f t="shared" si="48"/>
        <v>0</v>
      </c>
      <c r="AB187" s="44" t="str">
        <f t="shared" si="49"/>
        <v>n/a</v>
      </c>
      <c r="AC187" s="45" t="str">
        <f>IFERROR(W187*Inputs!$E$27+'Elec wholesale index'!AB187*Inputs!$F$27,"n/a")</f>
        <v>n/a</v>
      </c>
      <c r="AD187" s="2" t="str">
        <f t="shared" si="50"/>
        <v>2015-16 Winter</v>
      </c>
      <c r="AE187" s="2" t="str">
        <f t="shared" si="51"/>
        <v>2015-16 Summer</v>
      </c>
      <c r="AF187" s="41">
        <v>0</v>
      </c>
      <c r="AG187" s="8"/>
    </row>
    <row r="188" spans="1:33" x14ac:dyDescent="0.3">
      <c r="A188" s="47">
        <v>42115</v>
      </c>
      <c r="B188" s="14" t="str">
        <f t="shared" si="35"/>
        <v>Apr</v>
      </c>
      <c r="C188" s="3"/>
      <c r="D188" s="3"/>
      <c r="E188" s="3"/>
      <c r="F188" s="42"/>
      <c r="G188" s="42"/>
      <c r="H188" s="42"/>
      <c r="I188" s="13">
        <f>VLOOKUP($B188,'Elec wholesale lookups'!$A$3:$L$15,'Elec wholesale index'!I$2,FALSE)</f>
        <v>205597.26549163138</v>
      </c>
      <c r="J188" s="13">
        <f>VLOOKUP($B188,'Elec wholesale lookups'!$A$3:$L$15,'Elec wholesale index'!J$2,FALSE)</f>
        <v>181634.52552031272</v>
      </c>
      <c r="K188" s="13">
        <f>VLOOKUP($B188,'Elec wholesale lookups'!$A$3:$L$15,'Elec wholesale index'!K$2,FALSE)</f>
        <v>205597.26549163138</v>
      </c>
      <c r="L188" s="38">
        <f>VLOOKUP($B188,'Elec wholesale lookups'!$A$3:$O$15,'Elec wholesale index'!L$2,FALSE)</f>
        <v>1</v>
      </c>
      <c r="M188" s="38">
        <f>VLOOKUP($B188,'Elec wholesale lookups'!$A$3:$O$15,'Elec wholesale index'!M$2,FALSE)</f>
        <v>1</v>
      </c>
      <c r="N188" s="38">
        <f>VLOOKUP($B188,'Elec wholesale lookups'!$A$3:$O$15,'Elec wholesale index'!N$2,FALSE)</f>
        <v>0</v>
      </c>
      <c r="O188" s="13">
        <f t="shared" si="36"/>
        <v>205597.26549163138</v>
      </c>
      <c r="P188" s="13">
        <f t="shared" si="37"/>
        <v>181634.52552031272</v>
      </c>
      <c r="Q188" s="13">
        <f t="shared" si="38"/>
        <v>0</v>
      </c>
      <c r="R188" s="13">
        <f t="shared" si="39"/>
        <v>387231.79101194406</v>
      </c>
      <c r="S188" s="23">
        <f t="shared" si="40"/>
        <v>0</v>
      </c>
      <c r="T188" s="23">
        <f t="shared" si="41"/>
        <v>0</v>
      </c>
      <c r="U188" s="23">
        <f t="shared" si="42"/>
        <v>0</v>
      </c>
      <c r="V188" s="23">
        <f t="shared" si="43"/>
        <v>0</v>
      </c>
      <c r="W188" s="44" t="str">
        <f t="shared" si="44"/>
        <v>n/a</v>
      </c>
      <c r="X188" s="23">
        <f t="shared" si="45"/>
        <v>0</v>
      </c>
      <c r="Y188" s="23">
        <f t="shared" si="46"/>
        <v>0</v>
      </c>
      <c r="Z188" s="23">
        <f t="shared" si="47"/>
        <v>0</v>
      </c>
      <c r="AA188" s="43">
        <f t="shared" si="48"/>
        <v>0</v>
      </c>
      <c r="AB188" s="44" t="str">
        <f t="shared" si="49"/>
        <v>n/a</v>
      </c>
      <c r="AC188" s="45" t="str">
        <f>IFERROR(W188*Inputs!$E$27+'Elec wholesale index'!AB188*Inputs!$F$27,"n/a")</f>
        <v>n/a</v>
      </c>
      <c r="AD188" s="2" t="str">
        <f t="shared" si="50"/>
        <v>2015-16 Winter</v>
      </c>
      <c r="AE188" s="2" t="str">
        <f t="shared" si="51"/>
        <v>2015-16 Summer</v>
      </c>
      <c r="AF188" s="41">
        <v>0</v>
      </c>
      <c r="AG188" s="8"/>
    </row>
    <row r="189" spans="1:33" x14ac:dyDescent="0.3">
      <c r="A189" s="47">
        <v>42116</v>
      </c>
      <c r="B189" s="14" t="str">
        <f t="shared" si="35"/>
        <v>Apr</v>
      </c>
      <c r="C189" s="3"/>
      <c r="D189" s="3"/>
      <c r="E189" s="3"/>
      <c r="F189" s="42"/>
      <c r="G189" s="42"/>
      <c r="H189" s="42"/>
      <c r="I189" s="13">
        <f>VLOOKUP($B189,'Elec wholesale lookups'!$A$3:$L$15,'Elec wholesale index'!I$2,FALSE)</f>
        <v>205597.26549163138</v>
      </c>
      <c r="J189" s="13">
        <f>VLOOKUP($B189,'Elec wholesale lookups'!$A$3:$L$15,'Elec wholesale index'!J$2,FALSE)</f>
        <v>181634.52552031272</v>
      </c>
      <c r="K189" s="13">
        <f>VLOOKUP($B189,'Elec wholesale lookups'!$A$3:$L$15,'Elec wholesale index'!K$2,FALSE)</f>
        <v>205597.26549163138</v>
      </c>
      <c r="L189" s="38">
        <f>VLOOKUP($B189,'Elec wholesale lookups'!$A$3:$O$15,'Elec wholesale index'!L$2,FALSE)</f>
        <v>1</v>
      </c>
      <c r="M189" s="38">
        <f>VLOOKUP($B189,'Elec wholesale lookups'!$A$3:$O$15,'Elec wholesale index'!M$2,FALSE)</f>
        <v>1</v>
      </c>
      <c r="N189" s="38">
        <f>VLOOKUP($B189,'Elec wholesale lookups'!$A$3:$O$15,'Elec wholesale index'!N$2,FALSE)</f>
        <v>0</v>
      </c>
      <c r="O189" s="13">
        <f t="shared" si="36"/>
        <v>205597.26549163138</v>
      </c>
      <c r="P189" s="13">
        <f t="shared" si="37"/>
        <v>181634.52552031272</v>
      </c>
      <c r="Q189" s="13">
        <f t="shared" si="38"/>
        <v>0</v>
      </c>
      <c r="R189" s="13">
        <f t="shared" si="39"/>
        <v>387231.79101194406</v>
      </c>
      <c r="S189" s="23">
        <f t="shared" si="40"/>
        <v>0</v>
      </c>
      <c r="T189" s="23">
        <f t="shared" si="41"/>
        <v>0</v>
      </c>
      <c r="U189" s="23">
        <f t="shared" si="42"/>
        <v>0</v>
      </c>
      <c r="V189" s="23">
        <f t="shared" si="43"/>
        <v>0</v>
      </c>
      <c r="W189" s="44" t="str">
        <f t="shared" si="44"/>
        <v>n/a</v>
      </c>
      <c r="X189" s="23">
        <f t="shared" si="45"/>
        <v>0</v>
      </c>
      <c r="Y189" s="23">
        <f t="shared" si="46"/>
        <v>0</v>
      </c>
      <c r="Z189" s="23">
        <f t="shared" si="47"/>
        <v>0</v>
      </c>
      <c r="AA189" s="43">
        <f t="shared" si="48"/>
        <v>0</v>
      </c>
      <c r="AB189" s="44" t="str">
        <f t="shared" si="49"/>
        <v>n/a</v>
      </c>
      <c r="AC189" s="45" t="str">
        <f>IFERROR(W189*Inputs!$E$27+'Elec wholesale index'!AB189*Inputs!$F$27,"n/a")</f>
        <v>n/a</v>
      </c>
      <c r="AD189" s="2" t="str">
        <f t="shared" si="50"/>
        <v>2015-16 Winter</v>
      </c>
      <c r="AE189" s="2" t="str">
        <f t="shared" si="51"/>
        <v>2015-16 Summer</v>
      </c>
      <c r="AF189" s="41">
        <v>0</v>
      </c>
      <c r="AG189" s="8"/>
    </row>
    <row r="190" spans="1:33" x14ac:dyDescent="0.3">
      <c r="A190" s="47">
        <v>42117</v>
      </c>
      <c r="B190" s="14" t="str">
        <f t="shared" si="35"/>
        <v>Apr</v>
      </c>
      <c r="C190" s="3"/>
      <c r="D190" s="3"/>
      <c r="E190" s="3"/>
      <c r="F190" s="42"/>
      <c r="G190" s="42"/>
      <c r="H190" s="42"/>
      <c r="I190" s="13">
        <f>VLOOKUP($B190,'Elec wholesale lookups'!$A$3:$L$15,'Elec wholesale index'!I$2,FALSE)</f>
        <v>205597.26549163138</v>
      </c>
      <c r="J190" s="13">
        <f>VLOOKUP($B190,'Elec wholesale lookups'!$A$3:$L$15,'Elec wholesale index'!J$2,FALSE)</f>
        <v>181634.52552031272</v>
      </c>
      <c r="K190" s="13">
        <f>VLOOKUP($B190,'Elec wholesale lookups'!$A$3:$L$15,'Elec wholesale index'!K$2,FALSE)</f>
        <v>205597.26549163138</v>
      </c>
      <c r="L190" s="38">
        <f>VLOOKUP($B190,'Elec wholesale lookups'!$A$3:$O$15,'Elec wholesale index'!L$2,FALSE)</f>
        <v>1</v>
      </c>
      <c r="M190" s="38">
        <f>VLOOKUP($B190,'Elec wholesale lookups'!$A$3:$O$15,'Elec wholesale index'!M$2,FALSE)</f>
        <v>1</v>
      </c>
      <c r="N190" s="38">
        <f>VLOOKUP($B190,'Elec wholesale lookups'!$A$3:$O$15,'Elec wholesale index'!N$2,FALSE)</f>
        <v>0</v>
      </c>
      <c r="O190" s="13">
        <f t="shared" si="36"/>
        <v>205597.26549163138</v>
      </c>
      <c r="P190" s="13">
        <f t="shared" si="37"/>
        <v>181634.52552031272</v>
      </c>
      <c r="Q190" s="13">
        <f t="shared" si="38"/>
        <v>0</v>
      </c>
      <c r="R190" s="13">
        <f t="shared" si="39"/>
        <v>387231.79101194406</v>
      </c>
      <c r="S190" s="23">
        <f t="shared" si="40"/>
        <v>0</v>
      </c>
      <c r="T190" s="23">
        <f t="shared" si="41"/>
        <v>0</v>
      </c>
      <c r="U190" s="23">
        <f t="shared" si="42"/>
        <v>0</v>
      </c>
      <c r="V190" s="23">
        <f t="shared" si="43"/>
        <v>0</v>
      </c>
      <c r="W190" s="44" t="str">
        <f t="shared" si="44"/>
        <v>n/a</v>
      </c>
      <c r="X190" s="23">
        <f t="shared" si="45"/>
        <v>0</v>
      </c>
      <c r="Y190" s="23">
        <f t="shared" si="46"/>
        <v>0</v>
      </c>
      <c r="Z190" s="23">
        <f t="shared" si="47"/>
        <v>0</v>
      </c>
      <c r="AA190" s="43">
        <f t="shared" si="48"/>
        <v>0</v>
      </c>
      <c r="AB190" s="44" t="str">
        <f t="shared" si="49"/>
        <v>n/a</v>
      </c>
      <c r="AC190" s="45" t="str">
        <f>IFERROR(W190*Inputs!$E$27+'Elec wholesale index'!AB190*Inputs!$F$27,"n/a")</f>
        <v>n/a</v>
      </c>
      <c r="AD190" s="2" t="str">
        <f t="shared" si="50"/>
        <v>2015-16 Winter</v>
      </c>
      <c r="AE190" s="2" t="str">
        <f t="shared" si="51"/>
        <v>2015-16 Summer</v>
      </c>
      <c r="AF190" s="41">
        <v>0</v>
      </c>
      <c r="AG190" s="8"/>
    </row>
    <row r="191" spans="1:33" x14ac:dyDescent="0.3">
      <c r="A191" s="47">
        <v>42118</v>
      </c>
      <c r="B191" s="14" t="str">
        <f t="shared" si="35"/>
        <v>Apr</v>
      </c>
      <c r="C191" s="3"/>
      <c r="D191" s="3"/>
      <c r="E191" s="3"/>
      <c r="F191" s="42"/>
      <c r="G191" s="42"/>
      <c r="H191" s="42"/>
      <c r="I191" s="13">
        <f>VLOOKUP($B191,'Elec wholesale lookups'!$A$3:$L$15,'Elec wholesale index'!I$2,FALSE)</f>
        <v>205597.26549163138</v>
      </c>
      <c r="J191" s="13">
        <f>VLOOKUP($B191,'Elec wholesale lookups'!$A$3:$L$15,'Elec wholesale index'!J$2,FALSE)</f>
        <v>181634.52552031272</v>
      </c>
      <c r="K191" s="13">
        <f>VLOOKUP($B191,'Elec wholesale lookups'!$A$3:$L$15,'Elec wholesale index'!K$2,FALSE)</f>
        <v>205597.26549163138</v>
      </c>
      <c r="L191" s="38">
        <f>VLOOKUP($B191,'Elec wholesale lookups'!$A$3:$O$15,'Elec wholesale index'!L$2,FALSE)</f>
        <v>1</v>
      </c>
      <c r="M191" s="38">
        <f>VLOOKUP($B191,'Elec wholesale lookups'!$A$3:$O$15,'Elec wholesale index'!M$2,FALSE)</f>
        <v>1</v>
      </c>
      <c r="N191" s="38">
        <f>VLOOKUP($B191,'Elec wholesale lookups'!$A$3:$O$15,'Elec wholesale index'!N$2,FALSE)</f>
        <v>0</v>
      </c>
      <c r="O191" s="13">
        <f t="shared" si="36"/>
        <v>205597.26549163138</v>
      </c>
      <c r="P191" s="13">
        <f t="shared" si="37"/>
        <v>181634.52552031272</v>
      </c>
      <c r="Q191" s="13">
        <f t="shared" si="38"/>
        <v>0</v>
      </c>
      <c r="R191" s="13">
        <f t="shared" si="39"/>
        <v>387231.79101194406</v>
      </c>
      <c r="S191" s="23">
        <f t="shared" si="40"/>
        <v>0</v>
      </c>
      <c r="T191" s="23">
        <f t="shared" si="41"/>
        <v>0</v>
      </c>
      <c r="U191" s="23">
        <f t="shared" si="42"/>
        <v>0</v>
      </c>
      <c r="V191" s="23">
        <f t="shared" si="43"/>
        <v>0</v>
      </c>
      <c r="W191" s="44" t="str">
        <f t="shared" si="44"/>
        <v>n/a</v>
      </c>
      <c r="X191" s="23">
        <f t="shared" si="45"/>
        <v>0</v>
      </c>
      <c r="Y191" s="23">
        <f t="shared" si="46"/>
        <v>0</v>
      </c>
      <c r="Z191" s="23">
        <f t="shared" si="47"/>
        <v>0</v>
      </c>
      <c r="AA191" s="43">
        <f t="shared" si="48"/>
        <v>0</v>
      </c>
      <c r="AB191" s="44" t="str">
        <f t="shared" si="49"/>
        <v>n/a</v>
      </c>
      <c r="AC191" s="45" t="str">
        <f>IFERROR(W191*Inputs!$E$27+'Elec wholesale index'!AB191*Inputs!$F$27,"n/a")</f>
        <v>n/a</v>
      </c>
      <c r="AD191" s="2" t="str">
        <f t="shared" si="50"/>
        <v>2015-16 Winter</v>
      </c>
      <c r="AE191" s="2" t="str">
        <f t="shared" si="51"/>
        <v>2015-16 Summer</v>
      </c>
      <c r="AF191" s="41">
        <v>0</v>
      </c>
      <c r="AG191" s="8"/>
    </row>
    <row r="192" spans="1:33" x14ac:dyDescent="0.3">
      <c r="A192" s="47">
        <v>42121</v>
      </c>
      <c r="B192" s="14" t="str">
        <f t="shared" si="35"/>
        <v>Apr</v>
      </c>
      <c r="C192" s="3"/>
      <c r="D192" s="3"/>
      <c r="E192" s="3"/>
      <c r="F192" s="42"/>
      <c r="G192" s="42"/>
      <c r="H192" s="42"/>
      <c r="I192" s="13">
        <f>VLOOKUP($B192,'Elec wholesale lookups'!$A$3:$L$15,'Elec wholesale index'!I$2,FALSE)</f>
        <v>205597.26549163138</v>
      </c>
      <c r="J192" s="13">
        <f>VLOOKUP($B192,'Elec wholesale lookups'!$A$3:$L$15,'Elec wholesale index'!J$2,FALSE)</f>
        <v>181634.52552031272</v>
      </c>
      <c r="K192" s="13">
        <f>VLOOKUP($B192,'Elec wholesale lookups'!$A$3:$L$15,'Elec wholesale index'!K$2,FALSE)</f>
        <v>205597.26549163138</v>
      </c>
      <c r="L192" s="38">
        <f>VLOOKUP($B192,'Elec wholesale lookups'!$A$3:$O$15,'Elec wholesale index'!L$2,FALSE)</f>
        <v>1</v>
      </c>
      <c r="M192" s="38">
        <f>VLOOKUP($B192,'Elec wholesale lookups'!$A$3:$O$15,'Elec wholesale index'!M$2,FALSE)</f>
        <v>1</v>
      </c>
      <c r="N192" s="38">
        <f>VLOOKUP($B192,'Elec wholesale lookups'!$A$3:$O$15,'Elec wholesale index'!N$2,FALSE)</f>
        <v>0</v>
      </c>
      <c r="O192" s="13">
        <f t="shared" si="36"/>
        <v>205597.26549163138</v>
      </c>
      <c r="P192" s="13">
        <f t="shared" si="37"/>
        <v>181634.52552031272</v>
      </c>
      <c r="Q192" s="13">
        <f t="shared" si="38"/>
        <v>0</v>
      </c>
      <c r="R192" s="13">
        <f t="shared" si="39"/>
        <v>387231.79101194406</v>
      </c>
      <c r="S192" s="23">
        <f t="shared" si="40"/>
        <v>0</v>
      </c>
      <c r="T192" s="23">
        <f t="shared" si="41"/>
        <v>0</v>
      </c>
      <c r="U192" s="23">
        <f t="shared" si="42"/>
        <v>0</v>
      </c>
      <c r="V192" s="23">
        <f t="shared" si="43"/>
        <v>0</v>
      </c>
      <c r="W192" s="44" t="str">
        <f t="shared" si="44"/>
        <v>n/a</v>
      </c>
      <c r="X192" s="23">
        <f t="shared" si="45"/>
        <v>0</v>
      </c>
      <c r="Y192" s="23">
        <f t="shared" si="46"/>
        <v>0</v>
      </c>
      <c r="Z192" s="23">
        <f t="shared" si="47"/>
        <v>0</v>
      </c>
      <c r="AA192" s="43">
        <f t="shared" si="48"/>
        <v>0</v>
      </c>
      <c r="AB192" s="44" t="str">
        <f t="shared" si="49"/>
        <v>n/a</v>
      </c>
      <c r="AC192" s="45" t="str">
        <f>IFERROR(W192*Inputs!$E$27+'Elec wholesale index'!AB192*Inputs!$F$27,"n/a")</f>
        <v>n/a</v>
      </c>
      <c r="AD192" s="2" t="str">
        <f t="shared" si="50"/>
        <v>2015-16 Winter</v>
      </c>
      <c r="AE192" s="2" t="str">
        <f t="shared" si="51"/>
        <v>2015-16 Summer</v>
      </c>
      <c r="AF192" s="41">
        <v>0</v>
      </c>
      <c r="AG192" s="8"/>
    </row>
    <row r="193" spans="1:33" x14ac:dyDescent="0.3">
      <c r="A193" s="47">
        <v>42122</v>
      </c>
      <c r="B193" s="14" t="str">
        <f t="shared" si="35"/>
        <v>Apr</v>
      </c>
      <c r="C193" s="3"/>
      <c r="D193" s="3"/>
      <c r="E193" s="3"/>
      <c r="F193" s="42"/>
      <c r="G193" s="42"/>
      <c r="H193" s="42"/>
      <c r="I193" s="13">
        <f>VLOOKUP($B193,'Elec wholesale lookups'!$A$3:$L$15,'Elec wholesale index'!I$2,FALSE)</f>
        <v>205597.26549163138</v>
      </c>
      <c r="J193" s="13">
        <f>VLOOKUP($B193,'Elec wholesale lookups'!$A$3:$L$15,'Elec wholesale index'!J$2,FALSE)</f>
        <v>181634.52552031272</v>
      </c>
      <c r="K193" s="13">
        <f>VLOOKUP($B193,'Elec wholesale lookups'!$A$3:$L$15,'Elec wholesale index'!K$2,FALSE)</f>
        <v>205597.26549163138</v>
      </c>
      <c r="L193" s="38">
        <f>VLOOKUP($B193,'Elec wholesale lookups'!$A$3:$O$15,'Elec wholesale index'!L$2,FALSE)</f>
        <v>1</v>
      </c>
      <c r="M193" s="38">
        <f>VLOOKUP($B193,'Elec wholesale lookups'!$A$3:$O$15,'Elec wholesale index'!M$2,FALSE)</f>
        <v>1</v>
      </c>
      <c r="N193" s="38">
        <f>VLOOKUP($B193,'Elec wholesale lookups'!$A$3:$O$15,'Elec wholesale index'!N$2,FALSE)</f>
        <v>0</v>
      </c>
      <c r="O193" s="13">
        <f t="shared" si="36"/>
        <v>205597.26549163138</v>
      </c>
      <c r="P193" s="13">
        <f t="shared" si="37"/>
        <v>181634.52552031272</v>
      </c>
      <c r="Q193" s="13">
        <f t="shared" si="38"/>
        <v>0</v>
      </c>
      <c r="R193" s="13">
        <f t="shared" si="39"/>
        <v>387231.79101194406</v>
      </c>
      <c r="S193" s="23">
        <f t="shared" si="40"/>
        <v>0</v>
      </c>
      <c r="T193" s="23">
        <f t="shared" si="41"/>
        <v>0</v>
      </c>
      <c r="U193" s="23">
        <f t="shared" si="42"/>
        <v>0</v>
      </c>
      <c r="V193" s="23">
        <f t="shared" si="43"/>
        <v>0</v>
      </c>
      <c r="W193" s="44" t="str">
        <f t="shared" si="44"/>
        <v>n/a</v>
      </c>
      <c r="X193" s="23">
        <f t="shared" si="45"/>
        <v>0</v>
      </c>
      <c r="Y193" s="23">
        <f t="shared" si="46"/>
        <v>0</v>
      </c>
      <c r="Z193" s="23">
        <f t="shared" si="47"/>
        <v>0</v>
      </c>
      <c r="AA193" s="43">
        <f t="shared" si="48"/>
        <v>0</v>
      </c>
      <c r="AB193" s="44" t="str">
        <f t="shared" si="49"/>
        <v>n/a</v>
      </c>
      <c r="AC193" s="45" t="str">
        <f>IFERROR(W193*Inputs!$E$27+'Elec wholesale index'!AB193*Inputs!$F$27,"n/a")</f>
        <v>n/a</v>
      </c>
      <c r="AD193" s="2" t="str">
        <f t="shared" si="50"/>
        <v>2015-16 Winter</v>
      </c>
      <c r="AE193" s="2" t="str">
        <f t="shared" si="51"/>
        <v>2015-16 Summer</v>
      </c>
      <c r="AF193" s="41">
        <v>0</v>
      </c>
      <c r="AG193" s="8"/>
    </row>
    <row r="194" spans="1:33" x14ac:dyDescent="0.3">
      <c r="A194" s="47">
        <v>42123</v>
      </c>
      <c r="B194" s="14" t="str">
        <f t="shared" si="35"/>
        <v>Apr</v>
      </c>
      <c r="C194" s="3"/>
      <c r="D194" s="3"/>
      <c r="E194" s="3"/>
      <c r="F194" s="42"/>
      <c r="G194" s="42"/>
      <c r="H194" s="42"/>
      <c r="I194" s="13">
        <f>VLOOKUP($B194,'Elec wholesale lookups'!$A$3:$L$15,'Elec wholesale index'!I$2,FALSE)</f>
        <v>205597.26549163138</v>
      </c>
      <c r="J194" s="13">
        <f>VLOOKUP($B194,'Elec wholesale lookups'!$A$3:$L$15,'Elec wholesale index'!J$2,FALSE)</f>
        <v>181634.52552031272</v>
      </c>
      <c r="K194" s="13">
        <f>VLOOKUP($B194,'Elec wholesale lookups'!$A$3:$L$15,'Elec wholesale index'!K$2,FALSE)</f>
        <v>205597.26549163138</v>
      </c>
      <c r="L194" s="38">
        <f>VLOOKUP($B194,'Elec wholesale lookups'!$A$3:$O$15,'Elec wholesale index'!L$2,FALSE)</f>
        <v>1</v>
      </c>
      <c r="M194" s="38">
        <f>VLOOKUP($B194,'Elec wholesale lookups'!$A$3:$O$15,'Elec wholesale index'!M$2,FALSE)</f>
        <v>1</v>
      </c>
      <c r="N194" s="38">
        <f>VLOOKUP($B194,'Elec wholesale lookups'!$A$3:$O$15,'Elec wholesale index'!N$2,FALSE)</f>
        <v>0</v>
      </c>
      <c r="O194" s="13">
        <f t="shared" si="36"/>
        <v>205597.26549163138</v>
      </c>
      <c r="P194" s="13">
        <f t="shared" si="37"/>
        <v>181634.52552031272</v>
      </c>
      <c r="Q194" s="13">
        <f t="shared" si="38"/>
        <v>0</v>
      </c>
      <c r="R194" s="13">
        <f t="shared" si="39"/>
        <v>387231.79101194406</v>
      </c>
      <c r="S194" s="23">
        <f t="shared" si="40"/>
        <v>0</v>
      </c>
      <c r="T194" s="23">
        <f t="shared" si="41"/>
        <v>0</v>
      </c>
      <c r="U194" s="23">
        <f t="shared" si="42"/>
        <v>0</v>
      </c>
      <c r="V194" s="23">
        <f t="shared" si="43"/>
        <v>0</v>
      </c>
      <c r="W194" s="44" t="str">
        <f t="shared" si="44"/>
        <v>n/a</v>
      </c>
      <c r="X194" s="23">
        <f t="shared" si="45"/>
        <v>0</v>
      </c>
      <c r="Y194" s="23">
        <f t="shared" si="46"/>
        <v>0</v>
      </c>
      <c r="Z194" s="23">
        <f t="shared" si="47"/>
        <v>0</v>
      </c>
      <c r="AA194" s="43">
        <f t="shared" si="48"/>
        <v>0</v>
      </c>
      <c r="AB194" s="44" t="str">
        <f t="shared" si="49"/>
        <v>n/a</v>
      </c>
      <c r="AC194" s="45" t="str">
        <f>IFERROR(W194*Inputs!$E$27+'Elec wholesale index'!AB194*Inputs!$F$27,"n/a")</f>
        <v>n/a</v>
      </c>
      <c r="AD194" s="2" t="str">
        <f t="shared" si="50"/>
        <v>2015-16 Winter</v>
      </c>
      <c r="AE194" s="2" t="str">
        <f t="shared" si="51"/>
        <v>2015-16 Summer</v>
      </c>
      <c r="AF194" s="41">
        <v>0</v>
      </c>
      <c r="AG194" s="8"/>
    </row>
    <row r="195" spans="1:33" x14ac:dyDescent="0.3">
      <c r="A195" s="47">
        <v>42124</v>
      </c>
      <c r="B195" s="14" t="str">
        <f t="shared" si="35"/>
        <v>Apr</v>
      </c>
      <c r="C195" s="3"/>
      <c r="D195" s="3"/>
      <c r="E195" s="3"/>
      <c r="F195" s="42"/>
      <c r="G195" s="42"/>
      <c r="H195" s="42"/>
      <c r="I195" s="13">
        <f>VLOOKUP($B195,'Elec wholesale lookups'!$A$3:$L$15,'Elec wholesale index'!I$2,FALSE)</f>
        <v>205597.26549163138</v>
      </c>
      <c r="J195" s="13">
        <f>VLOOKUP($B195,'Elec wholesale lookups'!$A$3:$L$15,'Elec wholesale index'!J$2,FALSE)</f>
        <v>181634.52552031272</v>
      </c>
      <c r="K195" s="13">
        <f>VLOOKUP($B195,'Elec wholesale lookups'!$A$3:$L$15,'Elec wholesale index'!K$2,FALSE)</f>
        <v>205597.26549163138</v>
      </c>
      <c r="L195" s="38">
        <f>VLOOKUP($B195,'Elec wholesale lookups'!$A$3:$O$15,'Elec wholesale index'!L$2,FALSE)</f>
        <v>1</v>
      </c>
      <c r="M195" s="38">
        <f>VLOOKUP($B195,'Elec wholesale lookups'!$A$3:$O$15,'Elec wholesale index'!M$2,FALSE)</f>
        <v>1</v>
      </c>
      <c r="N195" s="38">
        <f>VLOOKUP($B195,'Elec wholesale lookups'!$A$3:$O$15,'Elec wholesale index'!N$2,FALSE)</f>
        <v>0</v>
      </c>
      <c r="O195" s="13">
        <f t="shared" si="36"/>
        <v>205597.26549163138</v>
      </c>
      <c r="P195" s="13">
        <f t="shared" si="37"/>
        <v>181634.52552031272</v>
      </c>
      <c r="Q195" s="13">
        <f t="shared" si="38"/>
        <v>0</v>
      </c>
      <c r="R195" s="13">
        <f t="shared" si="39"/>
        <v>387231.79101194406</v>
      </c>
      <c r="S195" s="23">
        <f t="shared" si="40"/>
        <v>0</v>
      </c>
      <c r="T195" s="23">
        <f t="shared" si="41"/>
        <v>0</v>
      </c>
      <c r="U195" s="23">
        <f t="shared" si="42"/>
        <v>0</v>
      </c>
      <c r="V195" s="23">
        <f t="shared" si="43"/>
        <v>0</v>
      </c>
      <c r="W195" s="44" t="str">
        <f t="shared" si="44"/>
        <v>n/a</v>
      </c>
      <c r="X195" s="23">
        <f t="shared" si="45"/>
        <v>0</v>
      </c>
      <c r="Y195" s="23">
        <f t="shared" si="46"/>
        <v>0</v>
      </c>
      <c r="Z195" s="23">
        <f t="shared" si="47"/>
        <v>0</v>
      </c>
      <c r="AA195" s="43">
        <f t="shared" si="48"/>
        <v>0</v>
      </c>
      <c r="AB195" s="44" t="str">
        <f t="shared" si="49"/>
        <v>n/a</v>
      </c>
      <c r="AC195" s="45" t="str">
        <f>IFERROR(W195*Inputs!$E$27+'Elec wholesale index'!AB195*Inputs!$F$27,"n/a")</f>
        <v>n/a</v>
      </c>
      <c r="AD195" s="2" t="str">
        <f t="shared" si="50"/>
        <v>2015-16 Winter</v>
      </c>
      <c r="AE195" s="2" t="str">
        <f t="shared" si="51"/>
        <v>2015-16 Summer</v>
      </c>
      <c r="AF195" s="41">
        <v>0</v>
      </c>
      <c r="AG195" s="8"/>
    </row>
    <row r="196" spans="1:33" x14ac:dyDescent="0.3">
      <c r="A196" s="47">
        <v>42125</v>
      </c>
      <c r="B196" s="14" t="str">
        <f t="shared" si="35"/>
        <v>May</v>
      </c>
      <c r="C196" s="3"/>
      <c r="D196" s="3"/>
      <c r="E196" s="3"/>
      <c r="F196" s="42"/>
      <c r="G196" s="42"/>
      <c r="H196" s="42"/>
      <c r="I196" s="13">
        <f>VLOOKUP($B196,'Elec wholesale lookups'!$A$3:$L$15,'Elec wholesale index'!I$2,FALSE)</f>
        <v>205597.26549163138</v>
      </c>
      <c r="J196" s="13">
        <f>VLOOKUP($B196,'Elec wholesale lookups'!$A$3:$L$15,'Elec wholesale index'!J$2,FALSE)</f>
        <v>181634.52552031272</v>
      </c>
      <c r="K196" s="13">
        <f>VLOOKUP($B196,'Elec wholesale lookups'!$A$3:$L$15,'Elec wholesale index'!K$2,FALSE)</f>
        <v>205597.26549163138</v>
      </c>
      <c r="L196" s="38">
        <f>VLOOKUP($B196,'Elec wholesale lookups'!$A$3:$O$15,'Elec wholesale index'!L$2,FALSE)</f>
        <v>1</v>
      </c>
      <c r="M196" s="38">
        <f>VLOOKUP($B196,'Elec wholesale lookups'!$A$3:$O$15,'Elec wholesale index'!M$2,FALSE)</f>
        <v>1</v>
      </c>
      <c r="N196" s="38">
        <f>VLOOKUP($B196,'Elec wholesale lookups'!$A$3:$O$15,'Elec wholesale index'!N$2,FALSE)</f>
        <v>0</v>
      </c>
      <c r="O196" s="13">
        <f t="shared" si="36"/>
        <v>205597.26549163138</v>
      </c>
      <c r="P196" s="13">
        <f t="shared" si="37"/>
        <v>181634.52552031272</v>
      </c>
      <c r="Q196" s="13">
        <f t="shared" si="38"/>
        <v>0</v>
      </c>
      <c r="R196" s="13">
        <f t="shared" si="39"/>
        <v>387231.79101194406</v>
      </c>
      <c r="S196" s="23">
        <f t="shared" si="40"/>
        <v>0</v>
      </c>
      <c r="T196" s="23">
        <f t="shared" si="41"/>
        <v>0</v>
      </c>
      <c r="U196" s="23">
        <f t="shared" si="42"/>
        <v>0</v>
      </c>
      <c r="V196" s="23">
        <f t="shared" si="43"/>
        <v>0</v>
      </c>
      <c r="W196" s="44" t="str">
        <f t="shared" si="44"/>
        <v>n/a</v>
      </c>
      <c r="X196" s="23">
        <f t="shared" si="45"/>
        <v>0</v>
      </c>
      <c r="Y196" s="23">
        <f t="shared" si="46"/>
        <v>0</v>
      </c>
      <c r="Z196" s="23">
        <f t="shared" si="47"/>
        <v>0</v>
      </c>
      <c r="AA196" s="43">
        <f t="shared" si="48"/>
        <v>0</v>
      </c>
      <c r="AB196" s="44" t="str">
        <f t="shared" si="49"/>
        <v>n/a</v>
      </c>
      <c r="AC196" s="45" t="str">
        <f>IFERROR(W196*Inputs!$E$27+'Elec wholesale index'!AB196*Inputs!$F$27,"n/a")</f>
        <v>n/a</v>
      </c>
      <c r="AD196" s="2" t="str">
        <f t="shared" si="50"/>
        <v>2015-16 Winter</v>
      </c>
      <c r="AE196" s="2" t="str">
        <f t="shared" si="51"/>
        <v>2015-16 Summer</v>
      </c>
      <c r="AF196" s="41">
        <v>0</v>
      </c>
      <c r="AG196" s="8"/>
    </row>
    <row r="197" spans="1:33" x14ac:dyDescent="0.3">
      <c r="A197" s="47">
        <v>42129</v>
      </c>
      <c r="B197" s="14" t="str">
        <f t="shared" si="35"/>
        <v>May</v>
      </c>
      <c r="C197" s="3"/>
      <c r="D197" s="3"/>
      <c r="E197" s="3"/>
      <c r="F197" s="42"/>
      <c r="G197" s="42"/>
      <c r="H197" s="42"/>
      <c r="I197" s="13">
        <f>VLOOKUP($B197,'Elec wholesale lookups'!$A$3:$L$15,'Elec wholesale index'!I$2,FALSE)</f>
        <v>205597.26549163138</v>
      </c>
      <c r="J197" s="13">
        <f>VLOOKUP($B197,'Elec wholesale lookups'!$A$3:$L$15,'Elec wholesale index'!J$2,FALSE)</f>
        <v>181634.52552031272</v>
      </c>
      <c r="K197" s="13">
        <f>VLOOKUP($B197,'Elec wholesale lookups'!$A$3:$L$15,'Elec wholesale index'!K$2,FALSE)</f>
        <v>205597.26549163138</v>
      </c>
      <c r="L197" s="38">
        <f>VLOOKUP($B197,'Elec wholesale lookups'!$A$3:$O$15,'Elec wholesale index'!L$2,FALSE)</f>
        <v>1</v>
      </c>
      <c r="M197" s="38">
        <f>VLOOKUP($B197,'Elec wholesale lookups'!$A$3:$O$15,'Elec wholesale index'!M$2,FALSE)</f>
        <v>1</v>
      </c>
      <c r="N197" s="38">
        <f>VLOOKUP($B197,'Elec wholesale lookups'!$A$3:$O$15,'Elec wholesale index'!N$2,FALSE)</f>
        <v>0</v>
      </c>
      <c r="O197" s="13">
        <f t="shared" si="36"/>
        <v>205597.26549163138</v>
      </c>
      <c r="P197" s="13">
        <f t="shared" si="37"/>
        <v>181634.52552031272</v>
      </c>
      <c r="Q197" s="13">
        <f t="shared" si="38"/>
        <v>0</v>
      </c>
      <c r="R197" s="13">
        <f t="shared" si="39"/>
        <v>387231.79101194406</v>
      </c>
      <c r="S197" s="23">
        <f t="shared" si="40"/>
        <v>0</v>
      </c>
      <c r="T197" s="23">
        <f t="shared" si="41"/>
        <v>0</v>
      </c>
      <c r="U197" s="23">
        <f t="shared" si="42"/>
        <v>0</v>
      </c>
      <c r="V197" s="23">
        <f t="shared" si="43"/>
        <v>0</v>
      </c>
      <c r="W197" s="44" t="str">
        <f t="shared" si="44"/>
        <v>n/a</v>
      </c>
      <c r="X197" s="23">
        <f t="shared" si="45"/>
        <v>0</v>
      </c>
      <c r="Y197" s="23">
        <f t="shared" si="46"/>
        <v>0</v>
      </c>
      <c r="Z197" s="23">
        <f t="shared" si="47"/>
        <v>0</v>
      </c>
      <c r="AA197" s="43">
        <f t="shared" si="48"/>
        <v>0</v>
      </c>
      <c r="AB197" s="44" t="str">
        <f t="shared" si="49"/>
        <v>n/a</v>
      </c>
      <c r="AC197" s="45" t="str">
        <f>IFERROR(W197*Inputs!$E$27+'Elec wholesale index'!AB197*Inputs!$F$27,"n/a")</f>
        <v>n/a</v>
      </c>
      <c r="AD197" s="2" t="str">
        <f t="shared" si="50"/>
        <v>2015-16 Winter</v>
      </c>
      <c r="AE197" s="2" t="str">
        <f t="shared" si="51"/>
        <v>2015-16 Summer</v>
      </c>
      <c r="AF197" s="41">
        <v>0</v>
      </c>
      <c r="AG197" s="8"/>
    </row>
    <row r="198" spans="1:33" x14ac:dyDescent="0.3">
      <c r="A198" s="47">
        <v>42130</v>
      </c>
      <c r="B198" s="14" t="str">
        <f t="shared" si="35"/>
        <v>May</v>
      </c>
      <c r="C198" s="3"/>
      <c r="D198" s="3"/>
      <c r="E198" s="3"/>
      <c r="F198" s="42"/>
      <c r="G198" s="42"/>
      <c r="H198" s="42"/>
      <c r="I198" s="13">
        <f>VLOOKUP($B198,'Elec wholesale lookups'!$A$3:$L$15,'Elec wholesale index'!I$2,FALSE)</f>
        <v>205597.26549163138</v>
      </c>
      <c r="J198" s="13">
        <f>VLOOKUP($B198,'Elec wholesale lookups'!$A$3:$L$15,'Elec wholesale index'!J$2,FALSE)</f>
        <v>181634.52552031272</v>
      </c>
      <c r="K198" s="13">
        <f>VLOOKUP($B198,'Elec wholesale lookups'!$A$3:$L$15,'Elec wholesale index'!K$2,FALSE)</f>
        <v>205597.26549163138</v>
      </c>
      <c r="L198" s="38">
        <f>VLOOKUP($B198,'Elec wholesale lookups'!$A$3:$O$15,'Elec wholesale index'!L$2,FALSE)</f>
        <v>1</v>
      </c>
      <c r="M198" s="38">
        <f>VLOOKUP($B198,'Elec wholesale lookups'!$A$3:$O$15,'Elec wholesale index'!M$2,FALSE)</f>
        <v>1</v>
      </c>
      <c r="N198" s="38">
        <f>VLOOKUP($B198,'Elec wholesale lookups'!$A$3:$O$15,'Elec wholesale index'!N$2,FALSE)</f>
        <v>0</v>
      </c>
      <c r="O198" s="13">
        <f t="shared" si="36"/>
        <v>205597.26549163138</v>
      </c>
      <c r="P198" s="13">
        <f t="shared" si="37"/>
        <v>181634.52552031272</v>
      </c>
      <c r="Q198" s="13">
        <f t="shared" si="38"/>
        <v>0</v>
      </c>
      <c r="R198" s="13">
        <f t="shared" si="39"/>
        <v>387231.79101194406</v>
      </c>
      <c r="S198" s="23">
        <f t="shared" si="40"/>
        <v>0</v>
      </c>
      <c r="T198" s="23">
        <f t="shared" si="41"/>
        <v>0</v>
      </c>
      <c r="U198" s="23">
        <f t="shared" si="42"/>
        <v>0</v>
      </c>
      <c r="V198" s="23">
        <f t="shared" si="43"/>
        <v>0</v>
      </c>
      <c r="W198" s="44" t="str">
        <f t="shared" si="44"/>
        <v>n/a</v>
      </c>
      <c r="X198" s="23">
        <f t="shared" si="45"/>
        <v>0</v>
      </c>
      <c r="Y198" s="23">
        <f t="shared" si="46"/>
        <v>0</v>
      </c>
      <c r="Z198" s="23">
        <f t="shared" si="47"/>
        <v>0</v>
      </c>
      <c r="AA198" s="43">
        <f t="shared" si="48"/>
        <v>0</v>
      </c>
      <c r="AB198" s="44" t="str">
        <f t="shared" si="49"/>
        <v>n/a</v>
      </c>
      <c r="AC198" s="45" t="str">
        <f>IFERROR(W198*Inputs!$E$27+'Elec wholesale index'!AB198*Inputs!$F$27,"n/a")</f>
        <v>n/a</v>
      </c>
      <c r="AD198" s="2" t="str">
        <f t="shared" si="50"/>
        <v>2015-16 Winter</v>
      </c>
      <c r="AE198" s="2" t="str">
        <f t="shared" si="51"/>
        <v>2015-16 Summer</v>
      </c>
      <c r="AF198" s="41">
        <v>0</v>
      </c>
      <c r="AG198" s="8"/>
    </row>
    <row r="199" spans="1:33" x14ac:dyDescent="0.3">
      <c r="A199" s="47">
        <v>42131</v>
      </c>
      <c r="B199" s="14" t="str">
        <f t="shared" ref="B199:B259" si="52">TEXT(A199,"mmm")</f>
        <v>May</v>
      </c>
      <c r="C199" s="3"/>
      <c r="D199" s="3"/>
      <c r="E199" s="3"/>
      <c r="F199" s="42"/>
      <c r="G199" s="42"/>
      <c r="H199" s="42"/>
      <c r="I199" s="13">
        <f>VLOOKUP($B199,'Elec wholesale lookups'!$A$3:$L$15,'Elec wholesale index'!I$2,FALSE)</f>
        <v>205597.26549163138</v>
      </c>
      <c r="J199" s="13">
        <f>VLOOKUP($B199,'Elec wholesale lookups'!$A$3:$L$15,'Elec wholesale index'!J$2,FALSE)</f>
        <v>181634.52552031272</v>
      </c>
      <c r="K199" s="13">
        <f>VLOOKUP($B199,'Elec wholesale lookups'!$A$3:$L$15,'Elec wholesale index'!K$2,FALSE)</f>
        <v>205597.26549163138</v>
      </c>
      <c r="L199" s="38">
        <f>VLOOKUP($B199,'Elec wholesale lookups'!$A$3:$O$15,'Elec wholesale index'!L$2,FALSE)</f>
        <v>1</v>
      </c>
      <c r="M199" s="38">
        <f>VLOOKUP($B199,'Elec wholesale lookups'!$A$3:$O$15,'Elec wholesale index'!M$2,FALSE)</f>
        <v>1</v>
      </c>
      <c r="N199" s="38">
        <f>VLOOKUP($B199,'Elec wholesale lookups'!$A$3:$O$15,'Elec wholesale index'!N$2,FALSE)</f>
        <v>0</v>
      </c>
      <c r="O199" s="13">
        <f t="shared" ref="O199:O262" si="53">IF(L199="","",I199*L199)</f>
        <v>205597.26549163138</v>
      </c>
      <c r="P199" s="13">
        <f t="shared" ref="P199:P262" si="54">IF(M199="","",J199*M199)</f>
        <v>181634.52552031272</v>
      </c>
      <c r="Q199" s="13">
        <f t="shared" ref="Q199:Q262" si="55">IF(N199="","",K199*N199)</f>
        <v>0</v>
      </c>
      <c r="R199" s="13">
        <f t="shared" ref="R199:R262" si="56">SUM(O199:Q199)</f>
        <v>387231.79101194406</v>
      </c>
      <c r="S199" s="23">
        <f t="shared" ref="S199:S262" si="57">IF(O199="","",O199*C199)</f>
        <v>0</v>
      </c>
      <c r="T199" s="23">
        <f t="shared" ref="T199:T262" si="58">IF(P199="","",P199*D199)</f>
        <v>0</v>
      </c>
      <c r="U199" s="23">
        <f t="shared" ref="U199:U262" si="59">IF(Q199="","",Q199*E199)</f>
        <v>0</v>
      </c>
      <c r="V199" s="23">
        <f t="shared" ref="V199:V262" si="60">SUM(S199:U199)</f>
        <v>0</v>
      </c>
      <c r="W199" s="44" t="str">
        <f t="shared" ref="W199:W262" si="61">IF(MIN(C199:E199)&lt;1,"n/a",V199/R199)</f>
        <v>n/a</v>
      </c>
      <c r="X199" s="23">
        <f t="shared" ref="X199:X262" si="62">IF(O199="","",O199*F199)</f>
        <v>0</v>
      </c>
      <c r="Y199" s="23">
        <f t="shared" ref="Y199:Y262" si="63">IF(P199="","",P199*G199)</f>
        <v>0</v>
      </c>
      <c r="Z199" s="23">
        <f t="shared" ref="Z199:Z262" si="64">IF(Q199="","",Q199*H199)</f>
        <v>0</v>
      </c>
      <c r="AA199" s="43">
        <f t="shared" ref="AA199:AA262" si="65">SUM(X199:Z199)</f>
        <v>0</v>
      </c>
      <c r="AB199" s="44" t="str">
        <f t="shared" ref="AB199:AB262" si="66">IF(MIN(F199:H199)&lt;1,"n/a",AA199/$R199)</f>
        <v>n/a</v>
      </c>
      <c r="AC199" s="45" t="str">
        <f>IFERROR(W199*Inputs!$E$27+'Elec wholesale index'!AB199*Inputs!$F$27,"n/a")</f>
        <v>n/a</v>
      </c>
      <c r="AD199" s="2" t="str">
        <f t="shared" ref="AD199:AD262" si="67">IF(AND(MONTH(A199)=8,MONTH(A198)=7),YEAR(A199)+1&amp;"-"&amp;YEAR(A199)-1998&amp;" Summer",IF(AND(MONTH(A199)=2,MONTH(A198)=1),YEAR(A199)&amp;"-"&amp;YEAR(A199)-1999&amp;" Winter",AD198))</f>
        <v>2015-16 Winter</v>
      </c>
      <c r="AE199" s="2" t="str">
        <f t="shared" ref="AE199:AE262" si="68">IF(AND(MONTH(A199)=4,MONTH(A198)=3),YEAR(A199)&amp;"-"&amp;YEAR(A199)-1999&amp;" Summer",IF(AND(MONTH(A199)=10,MONTH(A198)=9),YEAR(A199)&amp;"-"&amp;YEAR(A199)-1999&amp;" Winter",AE198))</f>
        <v>2015-16 Summer</v>
      </c>
      <c r="AF199" s="41">
        <v>0</v>
      </c>
      <c r="AG199" s="8"/>
    </row>
    <row r="200" spans="1:33" x14ac:dyDescent="0.3">
      <c r="A200" s="47">
        <v>42132</v>
      </c>
      <c r="B200" s="14" t="str">
        <f t="shared" si="52"/>
        <v>May</v>
      </c>
      <c r="C200" s="3"/>
      <c r="D200" s="3"/>
      <c r="E200" s="3"/>
      <c r="F200" s="42"/>
      <c r="G200" s="42"/>
      <c r="H200" s="42"/>
      <c r="I200" s="13">
        <f>VLOOKUP($B200,'Elec wholesale lookups'!$A$3:$L$15,'Elec wholesale index'!I$2,FALSE)</f>
        <v>205597.26549163138</v>
      </c>
      <c r="J200" s="13">
        <f>VLOOKUP($B200,'Elec wholesale lookups'!$A$3:$L$15,'Elec wholesale index'!J$2,FALSE)</f>
        <v>181634.52552031272</v>
      </c>
      <c r="K200" s="13">
        <f>VLOOKUP($B200,'Elec wholesale lookups'!$A$3:$L$15,'Elec wholesale index'!K$2,FALSE)</f>
        <v>205597.26549163138</v>
      </c>
      <c r="L200" s="38">
        <f>VLOOKUP($B200,'Elec wholesale lookups'!$A$3:$O$15,'Elec wholesale index'!L$2,FALSE)</f>
        <v>1</v>
      </c>
      <c r="M200" s="38">
        <f>VLOOKUP($B200,'Elec wholesale lookups'!$A$3:$O$15,'Elec wholesale index'!M$2,FALSE)</f>
        <v>1</v>
      </c>
      <c r="N200" s="38">
        <f>VLOOKUP($B200,'Elec wholesale lookups'!$A$3:$O$15,'Elec wholesale index'!N$2,FALSE)</f>
        <v>0</v>
      </c>
      <c r="O200" s="13">
        <f t="shared" si="53"/>
        <v>205597.26549163138</v>
      </c>
      <c r="P200" s="13">
        <f t="shared" si="54"/>
        <v>181634.52552031272</v>
      </c>
      <c r="Q200" s="13">
        <f t="shared" si="55"/>
        <v>0</v>
      </c>
      <c r="R200" s="13">
        <f t="shared" si="56"/>
        <v>387231.79101194406</v>
      </c>
      <c r="S200" s="23">
        <f t="shared" si="57"/>
        <v>0</v>
      </c>
      <c r="T200" s="23">
        <f t="shared" si="58"/>
        <v>0</v>
      </c>
      <c r="U200" s="23">
        <f t="shared" si="59"/>
        <v>0</v>
      </c>
      <c r="V200" s="23">
        <f t="shared" si="60"/>
        <v>0</v>
      </c>
      <c r="W200" s="44" t="str">
        <f t="shared" si="61"/>
        <v>n/a</v>
      </c>
      <c r="X200" s="23">
        <f t="shared" si="62"/>
        <v>0</v>
      </c>
      <c r="Y200" s="23">
        <f t="shared" si="63"/>
        <v>0</v>
      </c>
      <c r="Z200" s="23">
        <f t="shared" si="64"/>
        <v>0</v>
      </c>
      <c r="AA200" s="43">
        <f t="shared" si="65"/>
        <v>0</v>
      </c>
      <c r="AB200" s="44" t="str">
        <f t="shared" si="66"/>
        <v>n/a</v>
      </c>
      <c r="AC200" s="45" t="str">
        <f>IFERROR(W200*Inputs!$E$27+'Elec wholesale index'!AB200*Inputs!$F$27,"n/a")</f>
        <v>n/a</v>
      </c>
      <c r="AD200" s="2" t="str">
        <f t="shared" si="67"/>
        <v>2015-16 Winter</v>
      </c>
      <c r="AE200" s="2" t="str">
        <f t="shared" si="68"/>
        <v>2015-16 Summer</v>
      </c>
      <c r="AF200" s="41">
        <v>0</v>
      </c>
      <c r="AG200" s="8"/>
    </row>
    <row r="201" spans="1:33" x14ac:dyDescent="0.3">
      <c r="A201" s="47">
        <v>42135</v>
      </c>
      <c r="B201" s="14" t="str">
        <f t="shared" si="52"/>
        <v>May</v>
      </c>
      <c r="C201" s="3"/>
      <c r="D201" s="3"/>
      <c r="E201" s="3"/>
      <c r="F201" s="42"/>
      <c r="G201" s="42"/>
      <c r="H201" s="42"/>
      <c r="I201" s="13">
        <f>VLOOKUP($B201,'Elec wholesale lookups'!$A$3:$L$15,'Elec wholesale index'!I$2,FALSE)</f>
        <v>205597.26549163138</v>
      </c>
      <c r="J201" s="13">
        <f>VLOOKUP($B201,'Elec wholesale lookups'!$A$3:$L$15,'Elec wholesale index'!J$2,FALSE)</f>
        <v>181634.52552031272</v>
      </c>
      <c r="K201" s="13">
        <f>VLOOKUP($B201,'Elec wholesale lookups'!$A$3:$L$15,'Elec wholesale index'!K$2,FALSE)</f>
        <v>205597.26549163138</v>
      </c>
      <c r="L201" s="38">
        <f>VLOOKUP($B201,'Elec wholesale lookups'!$A$3:$O$15,'Elec wholesale index'!L$2,FALSE)</f>
        <v>1</v>
      </c>
      <c r="M201" s="38">
        <f>VLOOKUP($B201,'Elec wholesale lookups'!$A$3:$O$15,'Elec wholesale index'!M$2,FALSE)</f>
        <v>1</v>
      </c>
      <c r="N201" s="38">
        <f>VLOOKUP($B201,'Elec wholesale lookups'!$A$3:$O$15,'Elec wholesale index'!N$2,FALSE)</f>
        <v>0</v>
      </c>
      <c r="O201" s="13">
        <f t="shared" si="53"/>
        <v>205597.26549163138</v>
      </c>
      <c r="P201" s="13">
        <f t="shared" si="54"/>
        <v>181634.52552031272</v>
      </c>
      <c r="Q201" s="13">
        <f t="shared" si="55"/>
        <v>0</v>
      </c>
      <c r="R201" s="13">
        <f t="shared" si="56"/>
        <v>387231.79101194406</v>
      </c>
      <c r="S201" s="23">
        <f t="shared" si="57"/>
        <v>0</v>
      </c>
      <c r="T201" s="23">
        <f t="shared" si="58"/>
        <v>0</v>
      </c>
      <c r="U201" s="23">
        <f t="shared" si="59"/>
        <v>0</v>
      </c>
      <c r="V201" s="23">
        <f t="shared" si="60"/>
        <v>0</v>
      </c>
      <c r="W201" s="44" t="str">
        <f t="shared" si="61"/>
        <v>n/a</v>
      </c>
      <c r="X201" s="23">
        <f t="shared" si="62"/>
        <v>0</v>
      </c>
      <c r="Y201" s="23">
        <f t="shared" si="63"/>
        <v>0</v>
      </c>
      <c r="Z201" s="23">
        <f t="shared" si="64"/>
        <v>0</v>
      </c>
      <c r="AA201" s="43">
        <f t="shared" si="65"/>
        <v>0</v>
      </c>
      <c r="AB201" s="44" t="str">
        <f t="shared" si="66"/>
        <v>n/a</v>
      </c>
      <c r="AC201" s="45" t="str">
        <f>IFERROR(W201*Inputs!$E$27+'Elec wholesale index'!AB201*Inputs!$F$27,"n/a")</f>
        <v>n/a</v>
      </c>
      <c r="AD201" s="2" t="str">
        <f t="shared" si="67"/>
        <v>2015-16 Winter</v>
      </c>
      <c r="AE201" s="2" t="str">
        <f t="shared" si="68"/>
        <v>2015-16 Summer</v>
      </c>
      <c r="AF201" s="41">
        <v>0</v>
      </c>
      <c r="AG201" s="8"/>
    </row>
    <row r="202" spans="1:33" x14ac:dyDescent="0.3">
      <c r="A202" s="47">
        <v>42136</v>
      </c>
      <c r="B202" s="14" t="str">
        <f t="shared" si="52"/>
        <v>May</v>
      </c>
      <c r="C202" s="3"/>
      <c r="D202" s="3"/>
      <c r="E202" s="3"/>
      <c r="F202" s="42"/>
      <c r="G202" s="42"/>
      <c r="H202" s="42"/>
      <c r="I202" s="13">
        <f>VLOOKUP($B202,'Elec wholesale lookups'!$A$3:$L$15,'Elec wholesale index'!I$2,FALSE)</f>
        <v>205597.26549163138</v>
      </c>
      <c r="J202" s="13">
        <f>VLOOKUP($B202,'Elec wholesale lookups'!$A$3:$L$15,'Elec wholesale index'!J$2,FALSE)</f>
        <v>181634.52552031272</v>
      </c>
      <c r="K202" s="13">
        <f>VLOOKUP($B202,'Elec wholesale lookups'!$A$3:$L$15,'Elec wholesale index'!K$2,FALSE)</f>
        <v>205597.26549163138</v>
      </c>
      <c r="L202" s="38">
        <f>VLOOKUP($B202,'Elec wholesale lookups'!$A$3:$O$15,'Elec wholesale index'!L$2,FALSE)</f>
        <v>1</v>
      </c>
      <c r="M202" s="38">
        <f>VLOOKUP($B202,'Elec wholesale lookups'!$A$3:$O$15,'Elec wholesale index'!M$2,FALSE)</f>
        <v>1</v>
      </c>
      <c r="N202" s="38">
        <f>VLOOKUP($B202,'Elec wholesale lookups'!$A$3:$O$15,'Elec wholesale index'!N$2,FALSE)</f>
        <v>0</v>
      </c>
      <c r="O202" s="13">
        <f t="shared" si="53"/>
        <v>205597.26549163138</v>
      </c>
      <c r="P202" s="13">
        <f t="shared" si="54"/>
        <v>181634.52552031272</v>
      </c>
      <c r="Q202" s="13">
        <f t="shared" si="55"/>
        <v>0</v>
      </c>
      <c r="R202" s="13">
        <f t="shared" si="56"/>
        <v>387231.79101194406</v>
      </c>
      <c r="S202" s="23">
        <f t="shared" si="57"/>
        <v>0</v>
      </c>
      <c r="T202" s="23">
        <f t="shared" si="58"/>
        <v>0</v>
      </c>
      <c r="U202" s="23">
        <f t="shared" si="59"/>
        <v>0</v>
      </c>
      <c r="V202" s="23">
        <f t="shared" si="60"/>
        <v>0</v>
      </c>
      <c r="W202" s="44" t="str">
        <f t="shared" si="61"/>
        <v>n/a</v>
      </c>
      <c r="X202" s="23">
        <f t="shared" si="62"/>
        <v>0</v>
      </c>
      <c r="Y202" s="23">
        <f t="shared" si="63"/>
        <v>0</v>
      </c>
      <c r="Z202" s="23">
        <f t="shared" si="64"/>
        <v>0</v>
      </c>
      <c r="AA202" s="43">
        <f t="shared" si="65"/>
        <v>0</v>
      </c>
      <c r="AB202" s="44" t="str">
        <f t="shared" si="66"/>
        <v>n/a</v>
      </c>
      <c r="AC202" s="45" t="str">
        <f>IFERROR(W202*Inputs!$E$27+'Elec wholesale index'!AB202*Inputs!$F$27,"n/a")</f>
        <v>n/a</v>
      </c>
      <c r="AD202" s="2" t="str">
        <f t="shared" si="67"/>
        <v>2015-16 Winter</v>
      </c>
      <c r="AE202" s="2" t="str">
        <f t="shared" si="68"/>
        <v>2015-16 Summer</v>
      </c>
      <c r="AF202" s="41">
        <v>0</v>
      </c>
      <c r="AG202" s="8"/>
    </row>
    <row r="203" spans="1:33" x14ac:dyDescent="0.3">
      <c r="A203" s="47">
        <v>42137</v>
      </c>
      <c r="B203" s="14" t="str">
        <f t="shared" si="52"/>
        <v>May</v>
      </c>
      <c r="C203" s="3"/>
      <c r="D203" s="3"/>
      <c r="E203" s="3"/>
      <c r="F203" s="42"/>
      <c r="G203" s="42"/>
      <c r="H203" s="42"/>
      <c r="I203" s="13">
        <f>VLOOKUP($B203,'Elec wholesale lookups'!$A$3:$L$15,'Elec wholesale index'!I$2,FALSE)</f>
        <v>205597.26549163138</v>
      </c>
      <c r="J203" s="13">
        <f>VLOOKUP($B203,'Elec wholesale lookups'!$A$3:$L$15,'Elec wholesale index'!J$2,FALSE)</f>
        <v>181634.52552031272</v>
      </c>
      <c r="K203" s="13">
        <f>VLOOKUP($B203,'Elec wholesale lookups'!$A$3:$L$15,'Elec wholesale index'!K$2,FALSE)</f>
        <v>205597.26549163138</v>
      </c>
      <c r="L203" s="38">
        <f>VLOOKUP($B203,'Elec wholesale lookups'!$A$3:$O$15,'Elec wholesale index'!L$2,FALSE)</f>
        <v>1</v>
      </c>
      <c r="M203" s="38">
        <f>VLOOKUP($B203,'Elec wholesale lookups'!$A$3:$O$15,'Elec wholesale index'!M$2,FALSE)</f>
        <v>1</v>
      </c>
      <c r="N203" s="38">
        <f>VLOOKUP($B203,'Elec wholesale lookups'!$A$3:$O$15,'Elec wholesale index'!N$2,FALSE)</f>
        <v>0</v>
      </c>
      <c r="O203" s="13">
        <f t="shared" si="53"/>
        <v>205597.26549163138</v>
      </c>
      <c r="P203" s="13">
        <f t="shared" si="54"/>
        <v>181634.52552031272</v>
      </c>
      <c r="Q203" s="13">
        <f t="shared" si="55"/>
        <v>0</v>
      </c>
      <c r="R203" s="13">
        <f t="shared" si="56"/>
        <v>387231.79101194406</v>
      </c>
      <c r="S203" s="23">
        <f t="shared" si="57"/>
        <v>0</v>
      </c>
      <c r="T203" s="23">
        <f t="shared" si="58"/>
        <v>0</v>
      </c>
      <c r="U203" s="23">
        <f t="shared" si="59"/>
        <v>0</v>
      </c>
      <c r="V203" s="23">
        <f t="shared" si="60"/>
        <v>0</v>
      </c>
      <c r="W203" s="44" t="str">
        <f t="shared" si="61"/>
        <v>n/a</v>
      </c>
      <c r="X203" s="23">
        <f t="shared" si="62"/>
        <v>0</v>
      </c>
      <c r="Y203" s="23">
        <f t="shared" si="63"/>
        <v>0</v>
      </c>
      <c r="Z203" s="23">
        <f t="shared" si="64"/>
        <v>0</v>
      </c>
      <c r="AA203" s="43">
        <f t="shared" si="65"/>
        <v>0</v>
      </c>
      <c r="AB203" s="44" t="str">
        <f t="shared" si="66"/>
        <v>n/a</v>
      </c>
      <c r="AC203" s="45" t="str">
        <f>IFERROR(W203*Inputs!$E$27+'Elec wholesale index'!AB203*Inputs!$F$27,"n/a")</f>
        <v>n/a</v>
      </c>
      <c r="AD203" s="2" t="str">
        <f t="shared" si="67"/>
        <v>2015-16 Winter</v>
      </c>
      <c r="AE203" s="2" t="str">
        <f t="shared" si="68"/>
        <v>2015-16 Summer</v>
      </c>
      <c r="AF203" s="41">
        <v>0</v>
      </c>
      <c r="AG203" s="8"/>
    </row>
    <row r="204" spans="1:33" x14ac:dyDescent="0.3">
      <c r="A204" s="47">
        <v>42138</v>
      </c>
      <c r="B204" s="14" t="str">
        <f t="shared" si="52"/>
        <v>May</v>
      </c>
      <c r="C204" s="3"/>
      <c r="D204" s="3"/>
      <c r="E204" s="3"/>
      <c r="F204" s="42"/>
      <c r="G204" s="42"/>
      <c r="H204" s="42"/>
      <c r="I204" s="13">
        <f>VLOOKUP($B204,'Elec wholesale lookups'!$A$3:$L$15,'Elec wholesale index'!I$2,FALSE)</f>
        <v>205597.26549163138</v>
      </c>
      <c r="J204" s="13">
        <f>VLOOKUP($B204,'Elec wholesale lookups'!$A$3:$L$15,'Elec wholesale index'!J$2,FALSE)</f>
        <v>181634.52552031272</v>
      </c>
      <c r="K204" s="13">
        <f>VLOOKUP($B204,'Elec wholesale lookups'!$A$3:$L$15,'Elec wholesale index'!K$2,FALSE)</f>
        <v>205597.26549163138</v>
      </c>
      <c r="L204" s="38">
        <f>VLOOKUP($B204,'Elec wholesale lookups'!$A$3:$O$15,'Elec wholesale index'!L$2,FALSE)</f>
        <v>1</v>
      </c>
      <c r="M204" s="38">
        <f>VLOOKUP($B204,'Elec wholesale lookups'!$A$3:$O$15,'Elec wholesale index'!M$2,FALSE)</f>
        <v>1</v>
      </c>
      <c r="N204" s="38">
        <f>VLOOKUP($B204,'Elec wholesale lookups'!$A$3:$O$15,'Elec wholesale index'!N$2,FALSE)</f>
        <v>0</v>
      </c>
      <c r="O204" s="13">
        <f t="shared" si="53"/>
        <v>205597.26549163138</v>
      </c>
      <c r="P204" s="13">
        <f t="shared" si="54"/>
        <v>181634.52552031272</v>
      </c>
      <c r="Q204" s="13">
        <f t="shared" si="55"/>
        <v>0</v>
      </c>
      <c r="R204" s="13">
        <f t="shared" si="56"/>
        <v>387231.79101194406</v>
      </c>
      <c r="S204" s="23">
        <f t="shared" si="57"/>
        <v>0</v>
      </c>
      <c r="T204" s="23">
        <f t="shared" si="58"/>
        <v>0</v>
      </c>
      <c r="U204" s="23">
        <f t="shared" si="59"/>
        <v>0</v>
      </c>
      <c r="V204" s="23">
        <f t="shared" si="60"/>
        <v>0</v>
      </c>
      <c r="W204" s="44" t="str">
        <f t="shared" si="61"/>
        <v>n/a</v>
      </c>
      <c r="X204" s="23">
        <f t="shared" si="62"/>
        <v>0</v>
      </c>
      <c r="Y204" s="23">
        <f t="shared" si="63"/>
        <v>0</v>
      </c>
      <c r="Z204" s="23">
        <f t="shared" si="64"/>
        <v>0</v>
      </c>
      <c r="AA204" s="43">
        <f t="shared" si="65"/>
        <v>0</v>
      </c>
      <c r="AB204" s="44" t="str">
        <f t="shared" si="66"/>
        <v>n/a</v>
      </c>
      <c r="AC204" s="45" t="str">
        <f>IFERROR(W204*Inputs!$E$27+'Elec wholesale index'!AB204*Inputs!$F$27,"n/a")</f>
        <v>n/a</v>
      </c>
      <c r="AD204" s="2" t="str">
        <f t="shared" si="67"/>
        <v>2015-16 Winter</v>
      </c>
      <c r="AE204" s="2" t="str">
        <f t="shared" si="68"/>
        <v>2015-16 Summer</v>
      </c>
      <c r="AF204" s="41">
        <v>0</v>
      </c>
      <c r="AG204" s="8"/>
    </row>
    <row r="205" spans="1:33" x14ac:dyDescent="0.3">
      <c r="A205" s="47">
        <v>42139</v>
      </c>
      <c r="B205" s="14" t="str">
        <f t="shared" si="52"/>
        <v>May</v>
      </c>
      <c r="C205" s="3"/>
      <c r="D205" s="3"/>
      <c r="E205" s="3"/>
      <c r="F205" s="42"/>
      <c r="G205" s="42"/>
      <c r="H205" s="42"/>
      <c r="I205" s="13">
        <f>VLOOKUP($B205,'Elec wholesale lookups'!$A$3:$L$15,'Elec wholesale index'!I$2,FALSE)</f>
        <v>205597.26549163138</v>
      </c>
      <c r="J205" s="13">
        <f>VLOOKUP($B205,'Elec wholesale lookups'!$A$3:$L$15,'Elec wholesale index'!J$2,FALSE)</f>
        <v>181634.52552031272</v>
      </c>
      <c r="K205" s="13">
        <f>VLOOKUP($B205,'Elec wholesale lookups'!$A$3:$L$15,'Elec wholesale index'!K$2,FALSE)</f>
        <v>205597.26549163138</v>
      </c>
      <c r="L205" s="38">
        <f>VLOOKUP($B205,'Elec wholesale lookups'!$A$3:$O$15,'Elec wholesale index'!L$2,FALSE)</f>
        <v>1</v>
      </c>
      <c r="M205" s="38">
        <f>VLOOKUP($B205,'Elec wholesale lookups'!$A$3:$O$15,'Elec wholesale index'!M$2,FALSE)</f>
        <v>1</v>
      </c>
      <c r="N205" s="38">
        <f>VLOOKUP($B205,'Elec wholesale lookups'!$A$3:$O$15,'Elec wholesale index'!N$2,FALSE)</f>
        <v>0</v>
      </c>
      <c r="O205" s="13">
        <f t="shared" si="53"/>
        <v>205597.26549163138</v>
      </c>
      <c r="P205" s="13">
        <f t="shared" si="54"/>
        <v>181634.52552031272</v>
      </c>
      <c r="Q205" s="13">
        <f t="shared" si="55"/>
        <v>0</v>
      </c>
      <c r="R205" s="13">
        <f t="shared" si="56"/>
        <v>387231.79101194406</v>
      </c>
      <c r="S205" s="23">
        <f t="shared" si="57"/>
        <v>0</v>
      </c>
      <c r="T205" s="23">
        <f t="shared" si="58"/>
        <v>0</v>
      </c>
      <c r="U205" s="23">
        <f t="shared" si="59"/>
        <v>0</v>
      </c>
      <c r="V205" s="23">
        <f t="shared" si="60"/>
        <v>0</v>
      </c>
      <c r="W205" s="44" t="str">
        <f t="shared" si="61"/>
        <v>n/a</v>
      </c>
      <c r="X205" s="23">
        <f t="shared" si="62"/>
        <v>0</v>
      </c>
      <c r="Y205" s="23">
        <f t="shared" si="63"/>
        <v>0</v>
      </c>
      <c r="Z205" s="23">
        <f t="shared" si="64"/>
        <v>0</v>
      </c>
      <c r="AA205" s="43">
        <f t="shared" si="65"/>
        <v>0</v>
      </c>
      <c r="AB205" s="44" t="str">
        <f t="shared" si="66"/>
        <v>n/a</v>
      </c>
      <c r="AC205" s="45" t="str">
        <f>IFERROR(W205*Inputs!$E$27+'Elec wholesale index'!AB205*Inputs!$F$27,"n/a")</f>
        <v>n/a</v>
      </c>
      <c r="AD205" s="2" t="str">
        <f t="shared" si="67"/>
        <v>2015-16 Winter</v>
      </c>
      <c r="AE205" s="2" t="str">
        <f t="shared" si="68"/>
        <v>2015-16 Summer</v>
      </c>
      <c r="AF205" s="41">
        <v>0</v>
      </c>
      <c r="AG205" s="8"/>
    </row>
    <row r="206" spans="1:33" x14ac:dyDescent="0.3">
      <c r="A206" s="47">
        <v>42142</v>
      </c>
      <c r="B206" s="14" t="str">
        <f t="shared" si="52"/>
        <v>May</v>
      </c>
      <c r="C206" s="3"/>
      <c r="D206" s="3"/>
      <c r="E206" s="3"/>
      <c r="F206" s="42"/>
      <c r="G206" s="42"/>
      <c r="H206" s="42"/>
      <c r="I206" s="13">
        <f>VLOOKUP($B206,'Elec wholesale lookups'!$A$3:$L$15,'Elec wholesale index'!I$2,FALSE)</f>
        <v>205597.26549163138</v>
      </c>
      <c r="J206" s="13">
        <f>VLOOKUP($B206,'Elec wholesale lookups'!$A$3:$L$15,'Elec wholesale index'!J$2,FALSE)</f>
        <v>181634.52552031272</v>
      </c>
      <c r="K206" s="13">
        <f>VLOOKUP($B206,'Elec wholesale lookups'!$A$3:$L$15,'Elec wholesale index'!K$2,FALSE)</f>
        <v>205597.26549163138</v>
      </c>
      <c r="L206" s="38">
        <f>VLOOKUP($B206,'Elec wholesale lookups'!$A$3:$O$15,'Elec wholesale index'!L$2,FALSE)</f>
        <v>1</v>
      </c>
      <c r="M206" s="38">
        <f>VLOOKUP($B206,'Elec wholesale lookups'!$A$3:$O$15,'Elec wholesale index'!M$2,FALSE)</f>
        <v>1</v>
      </c>
      <c r="N206" s="38">
        <f>VLOOKUP($B206,'Elec wholesale lookups'!$A$3:$O$15,'Elec wholesale index'!N$2,FALSE)</f>
        <v>0</v>
      </c>
      <c r="O206" s="13">
        <f t="shared" si="53"/>
        <v>205597.26549163138</v>
      </c>
      <c r="P206" s="13">
        <f t="shared" si="54"/>
        <v>181634.52552031272</v>
      </c>
      <c r="Q206" s="13">
        <f t="shared" si="55"/>
        <v>0</v>
      </c>
      <c r="R206" s="13">
        <f t="shared" si="56"/>
        <v>387231.79101194406</v>
      </c>
      <c r="S206" s="23">
        <f t="shared" si="57"/>
        <v>0</v>
      </c>
      <c r="T206" s="23">
        <f t="shared" si="58"/>
        <v>0</v>
      </c>
      <c r="U206" s="23">
        <f t="shared" si="59"/>
        <v>0</v>
      </c>
      <c r="V206" s="23">
        <f t="shared" si="60"/>
        <v>0</v>
      </c>
      <c r="W206" s="44" t="str">
        <f t="shared" si="61"/>
        <v>n/a</v>
      </c>
      <c r="X206" s="23">
        <f t="shared" si="62"/>
        <v>0</v>
      </c>
      <c r="Y206" s="23">
        <f t="shared" si="63"/>
        <v>0</v>
      </c>
      <c r="Z206" s="23">
        <f t="shared" si="64"/>
        <v>0</v>
      </c>
      <c r="AA206" s="43">
        <f t="shared" si="65"/>
        <v>0</v>
      </c>
      <c r="AB206" s="44" t="str">
        <f t="shared" si="66"/>
        <v>n/a</v>
      </c>
      <c r="AC206" s="45" t="str">
        <f>IFERROR(W206*Inputs!$E$27+'Elec wholesale index'!AB206*Inputs!$F$27,"n/a")</f>
        <v>n/a</v>
      </c>
      <c r="AD206" s="2" t="str">
        <f t="shared" si="67"/>
        <v>2015-16 Winter</v>
      </c>
      <c r="AE206" s="2" t="str">
        <f t="shared" si="68"/>
        <v>2015-16 Summer</v>
      </c>
      <c r="AF206" s="41">
        <v>0</v>
      </c>
      <c r="AG206" s="8"/>
    </row>
    <row r="207" spans="1:33" x14ac:dyDescent="0.3">
      <c r="A207" s="47">
        <v>42143</v>
      </c>
      <c r="B207" s="14" t="str">
        <f t="shared" si="52"/>
        <v>May</v>
      </c>
      <c r="C207" s="3"/>
      <c r="D207" s="3"/>
      <c r="E207" s="3"/>
      <c r="F207" s="42"/>
      <c r="G207" s="42"/>
      <c r="H207" s="42"/>
      <c r="I207" s="13">
        <f>VLOOKUP($B207,'Elec wholesale lookups'!$A$3:$L$15,'Elec wholesale index'!I$2,FALSE)</f>
        <v>205597.26549163138</v>
      </c>
      <c r="J207" s="13">
        <f>VLOOKUP($B207,'Elec wholesale lookups'!$A$3:$L$15,'Elec wholesale index'!J$2,FALSE)</f>
        <v>181634.52552031272</v>
      </c>
      <c r="K207" s="13">
        <f>VLOOKUP($B207,'Elec wholesale lookups'!$A$3:$L$15,'Elec wholesale index'!K$2,FALSE)</f>
        <v>205597.26549163138</v>
      </c>
      <c r="L207" s="38">
        <f>VLOOKUP($B207,'Elec wholesale lookups'!$A$3:$O$15,'Elec wholesale index'!L$2,FALSE)</f>
        <v>1</v>
      </c>
      <c r="M207" s="38">
        <f>VLOOKUP($B207,'Elec wholesale lookups'!$A$3:$O$15,'Elec wholesale index'!M$2,FALSE)</f>
        <v>1</v>
      </c>
      <c r="N207" s="38">
        <f>VLOOKUP($B207,'Elec wholesale lookups'!$A$3:$O$15,'Elec wholesale index'!N$2,FALSE)</f>
        <v>0</v>
      </c>
      <c r="O207" s="13">
        <f t="shared" si="53"/>
        <v>205597.26549163138</v>
      </c>
      <c r="P207" s="13">
        <f t="shared" si="54"/>
        <v>181634.52552031272</v>
      </c>
      <c r="Q207" s="13">
        <f t="shared" si="55"/>
        <v>0</v>
      </c>
      <c r="R207" s="13">
        <f t="shared" si="56"/>
        <v>387231.79101194406</v>
      </c>
      <c r="S207" s="23">
        <f t="shared" si="57"/>
        <v>0</v>
      </c>
      <c r="T207" s="23">
        <f t="shared" si="58"/>
        <v>0</v>
      </c>
      <c r="U207" s="23">
        <f t="shared" si="59"/>
        <v>0</v>
      </c>
      <c r="V207" s="23">
        <f t="shared" si="60"/>
        <v>0</v>
      </c>
      <c r="W207" s="44" t="str">
        <f t="shared" si="61"/>
        <v>n/a</v>
      </c>
      <c r="X207" s="23">
        <f t="shared" si="62"/>
        <v>0</v>
      </c>
      <c r="Y207" s="23">
        <f t="shared" si="63"/>
        <v>0</v>
      </c>
      <c r="Z207" s="23">
        <f t="shared" si="64"/>
        <v>0</v>
      </c>
      <c r="AA207" s="43">
        <f t="shared" si="65"/>
        <v>0</v>
      </c>
      <c r="AB207" s="44" t="str">
        <f t="shared" si="66"/>
        <v>n/a</v>
      </c>
      <c r="AC207" s="45" t="str">
        <f>IFERROR(W207*Inputs!$E$27+'Elec wholesale index'!AB207*Inputs!$F$27,"n/a")</f>
        <v>n/a</v>
      </c>
      <c r="AD207" s="2" t="str">
        <f t="shared" si="67"/>
        <v>2015-16 Winter</v>
      </c>
      <c r="AE207" s="2" t="str">
        <f t="shared" si="68"/>
        <v>2015-16 Summer</v>
      </c>
      <c r="AF207" s="41">
        <v>0</v>
      </c>
      <c r="AG207" s="8"/>
    </row>
    <row r="208" spans="1:33" x14ac:dyDescent="0.3">
      <c r="A208" s="47">
        <v>42144</v>
      </c>
      <c r="B208" s="14" t="str">
        <f t="shared" si="52"/>
        <v>May</v>
      </c>
      <c r="C208" s="3"/>
      <c r="D208" s="3"/>
      <c r="E208" s="3"/>
      <c r="F208" s="42"/>
      <c r="G208" s="42"/>
      <c r="H208" s="42"/>
      <c r="I208" s="13">
        <f>VLOOKUP($B208,'Elec wholesale lookups'!$A$3:$L$15,'Elec wholesale index'!I$2,FALSE)</f>
        <v>205597.26549163138</v>
      </c>
      <c r="J208" s="13">
        <f>VLOOKUP($B208,'Elec wholesale lookups'!$A$3:$L$15,'Elec wholesale index'!J$2,FALSE)</f>
        <v>181634.52552031272</v>
      </c>
      <c r="K208" s="13">
        <f>VLOOKUP($B208,'Elec wholesale lookups'!$A$3:$L$15,'Elec wholesale index'!K$2,FALSE)</f>
        <v>205597.26549163138</v>
      </c>
      <c r="L208" s="38">
        <f>VLOOKUP($B208,'Elec wholesale lookups'!$A$3:$O$15,'Elec wholesale index'!L$2,FALSE)</f>
        <v>1</v>
      </c>
      <c r="M208" s="38">
        <f>VLOOKUP($B208,'Elec wholesale lookups'!$A$3:$O$15,'Elec wholesale index'!M$2,FALSE)</f>
        <v>1</v>
      </c>
      <c r="N208" s="38">
        <f>VLOOKUP($B208,'Elec wholesale lookups'!$A$3:$O$15,'Elec wholesale index'!N$2,FALSE)</f>
        <v>0</v>
      </c>
      <c r="O208" s="13">
        <f t="shared" si="53"/>
        <v>205597.26549163138</v>
      </c>
      <c r="P208" s="13">
        <f t="shared" si="54"/>
        <v>181634.52552031272</v>
      </c>
      <c r="Q208" s="13">
        <f t="shared" si="55"/>
        <v>0</v>
      </c>
      <c r="R208" s="13">
        <f t="shared" si="56"/>
        <v>387231.79101194406</v>
      </c>
      <c r="S208" s="23">
        <f t="shared" si="57"/>
        <v>0</v>
      </c>
      <c r="T208" s="23">
        <f t="shared" si="58"/>
        <v>0</v>
      </c>
      <c r="U208" s="23">
        <f t="shared" si="59"/>
        <v>0</v>
      </c>
      <c r="V208" s="23">
        <f t="shared" si="60"/>
        <v>0</v>
      </c>
      <c r="W208" s="44" t="str">
        <f t="shared" si="61"/>
        <v>n/a</v>
      </c>
      <c r="X208" s="23">
        <f t="shared" si="62"/>
        <v>0</v>
      </c>
      <c r="Y208" s="23">
        <f t="shared" si="63"/>
        <v>0</v>
      </c>
      <c r="Z208" s="23">
        <f t="shared" si="64"/>
        <v>0</v>
      </c>
      <c r="AA208" s="43">
        <f t="shared" si="65"/>
        <v>0</v>
      </c>
      <c r="AB208" s="44" t="str">
        <f t="shared" si="66"/>
        <v>n/a</v>
      </c>
      <c r="AC208" s="45" t="str">
        <f>IFERROR(W208*Inputs!$E$27+'Elec wholesale index'!AB208*Inputs!$F$27,"n/a")</f>
        <v>n/a</v>
      </c>
      <c r="AD208" s="2" t="str">
        <f t="shared" si="67"/>
        <v>2015-16 Winter</v>
      </c>
      <c r="AE208" s="2" t="str">
        <f t="shared" si="68"/>
        <v>2015-16 Summer</v>
      </c>
      <c r="AF208" s="41">
        <v>0</v>
      </c>
      <c r="AG208" s="8"/>
    </row>
    <row r="209" spans="1:33" x14ac:dyDescent="0.3">
      <c r="A209" s="47">
        <v>42145</v>
      </c>
      <c r="B209" s="14" t="str">
        <f t="shared" si="52"/>
        <v>May</v>
      </c>
      <c r="C209" s="3"/>
      <c r="D209" s="3"/>
      <c r="E209" s="3"/>
      <c r="F209" s="42"/>
      <c r="G209" s="42"/>
      <c r="H209" s="42"/>
      <c r="I209" s="13">
        <f>VLOOKUP($B209,'Elec wholesale lookups'!$A$3:$L$15,'Elec wholesale index'!I$2,FALSE)</f>
        <v>205597.26549163138</v>
      </c>
      <c r="J209" s="13">
        <f>VLOOKUP($B209,'Elec wholesale lookups'!$A$3:$L$15,'Elec wholesale index'!J$2,FALSE)</f>
        <v>181634.52552031272</v>
      </c>
      <c r="K209" s="13">
        <f>VLOOKUP($B209,'Elec wholesale lookups'!$A$3:$L$15,'Elec wholesale index'!K$2,FALSE)</f>
        <v>205597.26549163138</v>
      </c>
      <c r="L209" s="38">
        <f>VLOOKUP($B209,'Elec wholesale lookups'!$A$3:$O$15,'Elec wholesale index'!L$2,FALSE)</f>
        <v>1</v>
      </c>
      <c r="M209" s="38">
        <f>VLOOKUP($B209,'Elec wholesale lookups'!$A$3:$O$15,'Elec wholesale index'!M$2,FALSE)</f>
        <v>1</v>
      </c>
      <c r="N209" s="38">
        <f>VLOOKUP($B209,'Elec wholesale lookups'!$A$3:$O$15,'Elec wholesale index'!N$2,FALSE)</f>
        <v>0</v>
      </c>
      <c r="O209" s="13">
        <f t="shared" si="53"/>
        <v>205597.26549163138</v>
      </c>
      <c r="P209" s="13">
        <f t="shared" si="54"/>
        <v>181634.52552031272</v>
      </c>
      <c r="Q209" s="13">
        <f t="shared" si="55"/>
        <v>0</v>
      </c>
      <c r="R209" s="13">
        <f t="shared" si="56"/>
        <v>387231.79101194406</v>
      </c>
      <c r="S209" s="23">
        <f t="shared" si="57"/>
        <v>0</v>
      </c>
      <c r="T209" s="23">
        <f t="shared" si="58"/>
        <v>0</v>
      </c>
      <c r="U209" s="23">
        <f t="shared" si="59"/>
        <v>0</v>
      </c>
      <c r="V209" s="23">
        <f t="shared" si="60"/>
        <v>0</v>
      </c>
      <c r="W209" s="44" t="str">
        <f t="shared" si="61"/>
        <v>n/a</v>
      </c>
      <c r="X209" s="23">
        <f t="shared" si="62"/>
        <v>0</v>
      </c>
      <c r="Y209" s="23">
        <f t="shared" si="63"/>
        <v>0</v>
      </c>
      <c r="Z209" s="23">
        <f t="shared" si="64"/>
        <v>0</v>
      </c>
      <c r="AA209" s="43">
        <f t="shared" si="65"/>
        <v>0</v>
      </c>
      <c r="AB209" s="44" t="str">
        <f t="shared" si="66"/>
        <v>n/a</v>
      </c>
      <c r="AC209" s="45" t="str">
        <f>IFERROR(W209*Inputs!$E$27+'Elec wholesale index'!AB209*Inputs!$F$27,"n/a")</f>
        <v>n/a</v>
      </c>
      <c r="AD209" s="2" t="str">
        <f t="shared" si="67"/>
        <v>2015-16 Winter</v>
      </c>
      <c r="AE209" s="2" t="str">
        <f t="shared" si="68"/>
        <v>2015-16 Summer</v>
      </c>
      <c r="AF209" s="41">
        <v>0</v>
      </c>
      <c r="AG209" s="8"/>
    </row>
    <row r="210" spans="1:33" x14ac:dyDescent="0.3">
      <c r="A210" s="47">
        <v>42146</v>
      </c>
      <c r="B210" s="14" t="str">
        <f t="shared" si="52"/>
        <v>May</v>
      </c>
      <c r="C210" s="3"/>
      <c r="D210" s="3"/>
      <c r="E210" s="3"/>
      <c r="F210" s="42"/>
      <c r="G210" s="42"/>
      <c r="H210" s="42"/>
      <c r="I210" s="13">
        <f>VLOOKUP($B210,'Elec wholesale lookups'!$A$3:$L$15,'Elec wholesale index'!I$2,FALSE)</f>
        <v>205597.26549163138</v>
      </c>
      <c r="J210" s="13">
        <f>VLOOKUP($B210,'Elec wholesale lookups'!$A$3:$L$15,'Elec wholesale index'!J$2,FALSE)</f>
        <v>181634.52552031272</v>
      </c>
      <c r="K210" s="13">
        <f>VLOOKUP($B210,'Elec wholesale lookups'!$A$3:$L$15,'Elec wholesale index'!K$2,FALSE)</f>
        <v>205597.26549163138</v>
      </c>
      <c r="L210" s="38">
        <f>VLOOKUP($B210,'Elec wholesale lookups'!$A$3:$O$15,'Elec wholesale index'!L$2,FALSE)</f>
        <v>1</v>
      </c>
      <c r="M210" s="38">
        <f>VLOOKUP($B210,'Elec wholesale lookups'!$A$3:$O$15,'Elec wholesale index'!M$2,FALSE)</f>
        <v>1</v>
      </c>
      <c r="N210" s="38">
        <f>VLOOKUP($B210,'Elec wholesale lookups'!$A$3:$O$15,'Elec wholesale index'!N$2,FALSE)</f>
        <v>0</v>
      </c>
      <c r="O210" s="13">
        <f t="shared" si="53"/>
        <v>205597.26549163138</v>
      </c>
      <c r="P210" s="13">
        <f t="shared" si="54"/>
        <v>181634.52552031272</v>
      </c>
      <c r="Q210" s="13">
        <f t="shared" si="55"/>
        <v>0</v>
      </c>
      <c r="R210" s="13">
        <f t="shared" si="56"/>
        <v>387231.79101194406</v>
      </c>
      <c r="S210" s="23">
        <f t="shared" si="57"/>
        <v>0</v>
      </c>
      <c r="T210" s="23">
        <f t="shared" si="58"/>
        <v>0</v>
      </c>
      <c r="U210" s="23">
        <f t="shared" si="59"/>
        <v>0</v>
      </c>
      <c r="V210" s="23">
        <f t="shared" si="60"/>
        <v>0</v>
      </c>
      <c r="W210" s="44" t="str">
        <f t="shared" si="61"/>
        <v>n/a</v>
      </c>
      <c r="X210" s="23">
        <f t="shared" si="62"/>
        <v>0</v>
      </c>
      <c r="Y210" s="23">
        <f t="shared" si="63"/>
        <v>0</v>
      </c>
      <c r="Z210" s="23">
        <f t="shared" si="64"/>
        <v>0</v>
      </c>
      <c r="AA210" s="43">
        <f t="shared" si="65"/>
        <v>0</v>
      </c>
      <c r="AB210" s="44" t="str">
        <f t="shared" si="66"/>
        <v>n/a</v>
      </c>
      <c r="AC210" s="45" t="str">
        <f>IFERROR(W210*Inputs!$E$27+'Elec wholesale index'!AB210*Inputs!$F$27,"n/a")</f>
        <v>n/a</v>
      </c>
      <c r="AD210" s="2" t="str">
        <f t="shared" si="67"/>
        <v>2015-16 Winter</v>
      </c>
      <c r="AE210" s="2" t="str">
        <f t="shared" si="68"/>
        <v>2015-16 Summer</v>
      </c>
      <c r="AF210" s="41">
        <v>0</v>
      </c>
      <c r="AG210" s="8"/>
    </row>
    <row r="211" spans="1:33" x14ac:dyDescent="0.3">
      <c r="A211" s="47">
        <v>42150</v>
      </c>
      <c r="B211" s="14" t="str">
        <f t="shared" si="52"/>
        <v>May</v>
      </c>
      <c r="C211" s="3"/>
      <c r="D211" s="3"/>
      <c r="E211" s="3"/>
      <c r="F211" s="42"/>
      <c r="G211" s="42"/>
      <c r="H211" s="42"/>
      <c r="I211" s="13">
        <f>VLOOKUP($B211,'Elec wholesale lookups'!$A$3:$L$15,'Elec wholesale index'!I$2,FALSE)</f>
        <v>205597.26549163138</v>
      </c>
      <c r="J211" s="13">
        <f>VLOOKUP($B211,'Elec wholesale lookups'!$A$3:$L$15,'Elec wholesale index'!J$2,FALSE)</f>
        <v>181634.52552031272</v>
      </c>
      <c r="K211" s="13">
        <f>VLOOKUP($B211,'Elec wholesale lookups'!$A$3:$L$15,'Elec wholesale index'!K$2,FALSE)</f>
        <v>205597.26549163138</v>
      </c>
      <c r="L211" s="38">
        <f>VLOOKUP($B211,'Elec wholesale lookups'!$A$3:$O$15,'Elec wholesale index'!L$2,FALSE)</f>
        <v>1</v>
      </c>
      <c r="M211" s="38">
        <f>VLOOKUP($B211,'Elec wholesale lookups'!$A$3:$O$15,'Elec wholesale index'!M$2,FALSE)</f>
        <v>1</v>
      </c>
      <c r="N211" s="38">
        <f>VLOOKUP($B211,'Elec wholesale lookups'!$A$3:$O$15,'Elec wholesale index'!N$2,FALSE)</f>
        <v>0</v>
      </c>
      <c r="O211" s="13">
        <f t="shared" si="53"/>
        <v>205597.26549163138</v>
      </c>
      <c r="P211" s="13">
        <f t="shared" si="54"/>
        <v>181634.52552031272</v>
      </c>
      <c r="Q211" s="13">
        <f t="shared" si="55"/>
        <v>0</v>
      </c>
      <c r="R211" s="13">
        <f t="shared" si="56"/>
        <v>387231.79101194406</v>
      </c>
      <c r="S211" s="23">
        <f t="shared" si="57"/>
        <v>0</v>
      </c>
      <c r="T211" s="23">
        <f t="shared" si="58"/>
        <v>0</v>
      </c>
      <c r="U211" s="23">
        <f t="shared" si="59"/>
        <v>0</v>
      </c>
      <c r="V211" s="23">
        <f t="shared" si="60"/>
        <v>0</v>
      </c>
      <c r="W211" s="44" t="str">
        <f t="shared" si="61"/>
        <v>n/a</v>
      </c>
      <c r="X211" s="23">
        <f t="shared" si="62"/>
        <v>0</v>
      </c>
      <c r="Y211" s="23">
        <f t="shared" si="63"/>
        <v>0</v>
      </c>
      <c r="Z211" s="23">
        <f t="shared" si="64"/>
        <v>0</v>
      </c>
      <c r="AA211" s="43">
        <f t="shared" si="65"/>
        <v>0</v>
      </c>
      <c r="AB211" s="44" t="str">
        <f t="shared" si="66"/>
        <v>n/a</v>
      </c>
      <c r="AC211" s="45" t="str">
        <f>IFERROR(W211*Inputs!$E$27+'Elec wholesale index'!AB211*Inputs!$F$27,"n/a")</f>
        <v>n/a</v>
      </c>
      <c r="AD211" s="2" t="str">
        <f t="shared" si="67"/>
        <v>2015-16 Winter</v>
      </c>
      <c r="AE211" s="2" t="str">
        <f t="shared" si="68"/>
        <v>2015-16 Summer</v>
      </c>
      <c r="AF211" s="41">
        <v>0</v>
      </c>
      <c r="AG211" s="8"/>
    </row>
    <row r="212" spans="1:33" x14ac:dyDescent="0.3">
      <c r="A212" s="47">
        <v>42151</v>
      </c>
      <c r="B212" s="14" t="str">
        <f t="shared" si="52"/>
        <v>May</v>
      </c>
      <c r="C212" s="3"/>
      <c r="D212" s="3"/>
      <c r="E212" s="3"/>
      <c r="F212" s="42"/>
      <c r="G212" s="42"/>
      <c r="H212" s="42"/>
      <c r="I212" s="13">
        <f>VLOOKUP($B212,'Elec wholesale lookups'!$A$3:$L$15,'Elec wholesale index'!I$2,FALSE)</f>
        <v>205597.26549163138</v>
      </c>
      <c r="J212" s="13">
        <f>VLOOKUP($B212,'Elec wholesale lookups'!$A$3:$L$15,'Elec wholesale index'!J$2,FALSE)</f>
        <v>181634.52552031272</v>
      </c>
      <c r="K212" s="13">
        <f>VLOOKUP($B212,'Elec wholesale lookups'!$A$3:$L$15,'Elec wholesale index'!K$2,FALSE)</f>
        <v>205597.26549163138</v>
      </c>
      <c r="L212" s="38">
        <f>VLOOKUP($B212,'Elec wholesale lookups'!$A$3:$O$15,'Elec wholesale index'!L$2,FALSE)</f>
        <v>1</v>
      </c>
      <c r="M212" s="38">
        <f>VLOOKUP($B212,'Elec wholesale lookups'!$A$3:$O$15,'Elec wholesale index'!M$2,FALSE)</f>
        <v>1</v>
      </c>
      <c r="N212" s="38">
        <f>VLOOKUP($B212,'Elec wholesale lookups'!$A$3:$O$15,'Elec wholesale index'!N$2,FALSE)</f>
        <v>0</v>
      </c>
      <c r="O212" s="13">
        <f t="shared" si="53"/>
        <v>205597.26549163138</v>
      </c>
      <c r="P212" s="13">
        <f t="shared" si="54"/>
        <v>181634.52552031272</v>
      </c>
      <c r="Q212" s="13">
        <f t="shared" si="55"/>
        <v>0</v>
      </c>
      <c r="R212" s="13">
        <f t="shared" si="56"/>
        <v>387231.79101194406</v>
      </c>
      <c r="S212" s="23">
        <f t="shared" si="57"/>
        <v>0</v>
      </c>
      <c r="T212" s="23">
        <f t="shared" si="58"/>
        <v>0</v>
      </c>
      <c r="U212" s="23">
        <f t="shared" si="59"/>
        <v>0</v>
      </c>
      <c r="V212" s="23">
        <f t="shared" si="60"/>
        <v>0</v>
      </c>
      <c r="W212" s="44" t="str">
        <f t="shared" si="61"/>
        <v>n/a</v>
      </c>
      <c r="X212" s="23">
        <f t="shared" si="62"/>
        <v>0</v>
      </c>
      <c r="Y212" s="23">
        <f t="shared" si="63"/>
        <v>0</v>
      </c>
      <c r="Z212" s="23">
        <f t="shared" si="64"/>
        <v>0</v>
      </c>
      <c r="AA212" s="43">
        <f t="shared" si="65"/>
        <v>0</v>
      </c>
      <c r="AB212" s="44" t="str">
        <f t="shared" si="66"/>
        <v>n/a</v>
      </c>
      <c r="AC212" s="45" t="str">
        <f>IFERROR(W212*Inputs!$E$27+'Elec wholesale index'!AB212*Inputs!$F$27,"n/a")</f>
        <v>n/a</v>
      </c>
      <c r="AD212" s="2" t="str">
        <f t="shared" si="67"/>
        <v>2015-16 Winter</v>
      </c>
      <c r="AE212" s="2" t="str">
        <f t="shared" si="68"/>
        <v>2015-16 Summer</v>
      </c>
      <c r="AF212" s="41">
        <v>0</v>
      </c>
      <c r="AG212" s="8"/>
    </row>
    <row r="213" spans="1:33" x14ac:dyDescent="0.3">
      <c r="A213" s="47">
        <v>42152</v>
      </c>
      <c r="B213" s="14" t="str">
        <f t="shared" si="52"/>
        <v>May</v>
      </c>
      <c r="C213" s="3"/>
      <c r="D213" s="3"/>
      <c r="E213" s="3"/>
      <c r="F213" s="42"/>
      <c r="G213" s="42"/>
      <c r="H213" s="42"/>
      <c r="I213" s="13">
        <f>VLOOKUP($B213,'Elec wholesale lookups'!$A$3:$L$15,'Elec wholesale index'!I$2,FALSE)</f>
        <v>205597.26549163138</v>
      </c>
      <c r="J213" s="13">
        <f>VLOOKUP($B213,'Elec wholesale lookups'!$A$3:$L$15,'Elec wholesale index'!J$2,FALSE)</f>
        <v>181634.52552031272</v>
      </c>
      <c r="K213" s="13">
        <f>VLOOKUP($B213,'Elec wholesale lookups'!$A$3:$L$15,'Elec wholesale index'!K$2,FALSE)</f>
        <v>205597.26549163138</v>
      </c>
      <c r="L213" s="38">
        <f>VLOOKUP($B213,'Elec wholesale lookups'!$A$3:$O$15,'Elec wholesale index'!L$2,FALSE)</f>
        <v>1</v>
      </c>
      <c r="M213" s="38">
        <f>VLOOKUP($B213,'Elec wholesale lookups'!$A$3:$O$15,'Elec wholesale index'!M$2,FALSE)</f>
        <v>1</v>
      </c>
      <c r="N213" s="38">
        <f>VLOOKUP($B213,'Elec wholesale lookups'!$A$3:$O$15,'Elec wholesale index'!N$2,FALSE)</f>
        <v>0</v>
      </c>
      <c r="O213" s="13">
        <f t="shared" si="53"/>
        <v>205597.26549163138</v>
      </c>
      <c r="P213" s="13">
        <f t="shared" si="54"/>
        <v>181634.52552031272</v>
      </c>
      <c r="Q213" s="13">
        <f t="shared" si="55"/>
        <v>0</v>
      </c>
      <c r="R213" s="13">
        <f t="shared" si="56"/>
        <v>387231.79101194406</v>
      </c>
      <c r="S213" s="23">
        <f t="shared" si="57"/>
        <v>0</v>
      </c>
      <c r="T213" s="23">
        <f t="shared" si="58"/>
        <v>0</v>
      </c>
      <c r="U213" s="23">
        <f t="shared" si="59"/>
        <v>0</v>
      </c>
      <c r="V213" s="23">
        <f t="shared" si="60"/>
        <v>0</v>
      </c>
      <c r="W213" s="44" t="str">
        <f t="shared" si="61"/>
        <v>n/a</v>
      </c>
      <c r="X213" s="23">
        <f t="shared" si="62"/>
        <v>0</v>
      </c>
      <c r="Y213" s="23">
        <f t="shared" si="63"/>
        <v>0</v>
      </c>
      <c r="Z213" s="23">
        <f t="shared" si="64"/>
        <v>0</v>
      </c>
      <c r="AA213" s="43">
        <f t="shared" si="65"/>
        <v>0</v>
      </c>
      <c r="AB213" s="44" t="str">
        <f t="shared" si="66"/>
        <v>n/a</v>
      </c>
      <c r="AC213" s="45" t="str">
        <f>IFERROR(W213*Inputs!$E$27+'Elec wholesale index'!AB213*Inputs!$F$27,"n/a")</f>
        <v>n/a</v>
      </c>
      <c r="AD213" s="2" t="str">
        <f t="shared" si="67"/>
        <v>2015-16 Winter</v>
      </c>
      <c r="AE213" s="2" t="str">
        <f t="shared" si="68"/>
        <v>2015-16 Summer</v>
      </c>
      <c r="AF213" s="41">
        <v>0</v>
      </c>
      <c r="AG213" s="8"/>
    </row>
    <row r="214" spans="1:33" x14ac:dyDescent="0.3">
      <c r="A214" s="47">
        <v>42153</v>
      </c>
      <c r="B214" s="14" t="str">
        <f t="shared" si="52"/>
        <v>May</v>
      </c>
      <c r="C214" s="3"/>
      <c r="D214" s="3"/>
      <c r="E214" s="3"/>
      <c r="F214" s="42"/>
      <c r="G214" s="42"/>
      <c r="H214" s="42"/>
      <c r="I214" s="13">
        <f>VLOOKUP($B214,'Elec wholesale lookups'!$A$3:$L$15,'Elec wholesale index'!I$2,FALSE)</f>
        <v>205597.26549163138</v>
      </c>
      <c r="J214" s="13">
        <f>VLOOKUP($B214,'Elec wholesale lookups'!$A$3:$L$15,'Elec wholesale index'!J$2,FALSE)</f>
        <v>181634.52552031272</v>
      </c>
      <c r="K214" s="13">
        <f>VLOOKUP($B214,'Elec wholesale lookups'!$A$3:$L$15,'Elec wholesale index'!K$2,FALSE)</f>
        <v>205597.26549163138</v>
      </c>
      <c r="L214" s="38">
        <f>VLOOKUP($B214,'Elec wholesale lookups'!$A$3:$O$15,'Elec wholesale index'!L$2,FALSE)</f>
        <v>1</v>
      </c>
      <c r="M214" s="38">
        <f>VLOOKUP($B214,'Elec wholesale lookups'!$A$3:$O$15,'Elec wholesale index'!M$2,FALSE)</f>
        <v>1</v>
      </c>
      <c r="N214" s="38">
        <f>VLOOKUP($B214,'Elec wholesale lookups'!$A$3:$O$15,'Elec wholesale index'!N$2,FALSE)</f>
        <v>0</v>
      </c>
      <c r="O214" s="13">
        <f t="shared" si="53"/>
        <v>205597.26549163138</v>
      </c>
      <c r="P214" s="13">
        <f t="shared" si="54"/>
        <v>181634.52552031272</v>
      </c>
      <c r="Q214" s="13">
        <f t="shared" si="55"/>
        <v>0</v>
      </c>
      <c r="R214" s="13">
        <f t="shared" si="56"/>
        <v>387231.79101194406</v>
      </c>
      <c r="S214" s="23">
        <f t="shared" si="57"/>
        <v>0</v>
      </c>
      <c r="T214" s="23">
        <f t="shared" si="58"/>
        <v>0</v>
      </c>
      <c r="U214" s="23">
        <f t="shared" si="59"/>
        <v>0</v>
      </c>
      <c r="V214" s="23">
        <f t="shared" si="60"/>
        <v>0</v>
      </c>
      <c r="W214" s="44" t="str">
        <f t="shared" si="61"/>
        <v>n/a</v>
      </c>
      <c r="X214" s="23">
        <f t="shared" si="62"/>
        <v>0</v>
      </c>
      <c r="Y214" s="23">
        <f t="shared" si="63"/>
        <v>0</v>
      </c>
      <c r="Z214" s="23">
        <f t="shared" si="64"/>
        <v>0</v>
      </c>
      <c r="AA214" s="43">
        <f t="shared" si="65"/>
        <v>0</v>
      </c>
      <c r="AB214" s="44" t="str">
        <f t="shared" si="66"/>
        <v>n/a</v>
      </c>
      <c r="AC214" s="45" t="str">
        <f>IFERROR(W214*Inputs!$E$27+'Elec wholesale index'!AB214*Inputs!$F$27,"n/a")</f>
        <v>n/a</v>
      </c>
      <c r="AD214" s="2" t="str">
        <f t="shared" si="67"/>
        <v>2015-16 Winter</v>
      </c>
      <c r="AE214" s="2" t="str">
        <f t="shared" si="68"/>
        <v>2015-16 Summer</v>
      </c>
      <c r="AF214" s="41">
        <v>0</v>
      </c>
      <c r="AG214" s="8"/>
    </row>
    <row r="215" spans="1:33" x14ac:dyDescent="0.3">
      <c r="A215" s="47">
        <v>42156</v>
      </c>
      <c r="B215" s="14" t="str">
        <f t="shared" si="52"/>
        <v>Jun</v>
      </c>
      <c r="C215" s="3"/>
      <c r="D215" s="3"/>
      <c r="E215" s="3"/>
      <c r="F215" s="42"/>
      <c r="G215" s="42"/>
      <c r="H215" s="42"/>
      <c r="I215" s="13">
        <f>VLOOKUP($B215,'Elec wholesale lookups'!$A$3:$L$15,'Elec wholesale index'!I$2,FALSE)</f>
        <v>205597.26549163138</v>
      </c>
      <c r="J215" s="13">
        <f>VLOOKUP($B215,'Elec wholesale lookups'!$A$3:$L$15,'Elec wholesale index'!J$2,FALSE)</f>
        <v>181634.52552031272</v>
      </c>
      <c r="K215" s="13">
        <f>VLOOKUP($B215,'Elec wholesale lookups'!$A$3:$L$15,'Elec wholesale index'!K$2,FALSE)</f>
        <v>205597.26549163138</v>
      </c>
      <c r="L215" s="38">
        <f>VLOOKUP($B215,'Elec wholesale lookups'!$A$3:$O$15,'Elec wholesale index'!L$2,FALSE)</f>
        <v>1</v>
      </c>
      <c r="M215" s="38">
        <f>VLOOKUP($B215,'Elec wholesale lookups'!$A$3:$O$15,'Elec wholesale index'!M$2,FALSE)</f>
        <v>1</v>
      </c>
      <c r="N215" s="38">
        <f>VLOOKUP($B215,'Elec wholesale lookups'!$A$3:$O$15,'Elec wholesale index'!N$2,FALSE)</f>
        <v>0</v>
      </c>
      <c r="O215" s="13">
        <f t="shared" si="53"/>
        <v>205597.26549163138</v>
      </c>
      <c r="P215" s="13">
        <f t="shared" si="54"/>
        <v>181634.52552031272</v>
      </c>
      <c r="Q215" s="13">
        <f t="shared" si="55"/>
        <v>0</v>
      </c>
      <c r="R215" s="13">
        <f t="shared" si="56"/>
        <v>387231.79101194406</v>
      </c>
      <c r="S215" s="23">
        <f t="shared" si="57"/>
        <v>0</v>
      </c>
      <c r="T215" s="23">
        <f t="shared" si="58"/>
        <v>0</v>
      </c>
      <c r="U215" s="23">
        <f t="shared" si="59"/>
        <v>0</v>
      </c>
      <c r="V215" s="23">
        <f t="shared" si="60"/>
        <v>0</v>
      </c>
      <c r="W215" s="44" t="str">
        <f t="shared" si="61"/>
        <v>n/a</v>
      </c>
      <c r="X215" s="23">
        <f t="shared" si="62"/>
        <v>0</v>
      </c>
      <c r="Y215" s="23">
        <f t="shared" si="63"/>
        <v>0</v>
      </c>
      <c r="Z215" s="23">
        <f t="shared" si="64"/>
        <v>0</v>
      </c>
      <c r="AA215" s="43">
        <f t="shared" si="65"/>
        <v>0</v>
      </c>
      <c r="AB215" s="44" t="str">
        <f t="shared" si="66"/>
        <v>n/a</v>
      </c>
      <c r="AC215" s="45" t="str">
        <f>IFERROR(W215*Inputs!$E$27+'Elec wholesale index'!AB215*Inputs!$F$27,"n/a")</f>
        <v>n/a</v>
      </c>
      <c r="AD215" s="2" t="str">
        <f t="shared" si="67"/>
        <v>2015-16 Winter</v>
      </c>
      <c r="AE215" s="2" t="str">
        <f t="shared" si="68"/>
        <v>2015-16 Summer</v>
      </c>
      <c r="AF215" s="41">
        <v>0</v>
      </c>
      <c r="AG215" s="8"/>
    </row>
    <row r="216" spans="1:33" x14ac:dyDescent="0.3">
      <c r="A216" s="47">
        <v>42157</v>
      </c>
      <c r="B216" s="14" t="str">
        <f t="shared" si="52"/>
        <v>Jun</v>
      </c>
      <c r="C216" s="3"/>
      <c r="D216" s="3"/>
      <c r="E216" s="3"/>
      <c r="F216" s="42"/>
      <c r="G216" s="42"/>
      <c r="H216" s="42"/>
      <c r="I216" s="13">
        <f>VLOOKUP($B216,'Elec wholesale lookups'!$A$3:$L$15,'Elec wholesale index'!I$2,FALSE)</f>
        <v>205597.26549163138</v>
      </c>
      <c r="J216" s="13">
        <f>VLOOKUP($B216,'Elec wholesale lookups'!$A$3:$L$15,'Elec wholesale index'!J$2,FALSE)</f>
        <v>181634.52552031272</v>
      </c>
      <c r="K216" s="13">
        <f>VLOOKUP($B216,'Elec wholesale lookups'!$A$3:$L$15,'Elec wholesale index'!K$2,FALSE)</f>
        <v>205597.26549163138</v>
      </c>
      <c r="L216" s="38">
        <f>VLOOKUP($B216,'Elec wholesale lookups'!$A$3:$O$15,'Elec wholesale index'!L$2,FALSE)</f>
        <v>1</v>
      </c>
      <c r="M216" s="38">
        <f>VLOOKUP($B216,'Elec wholesale lookups'!$A$3:$O$15,'Elec wholesale index'!M$2,FALSE)</f>
        <v>1</v>
      </c>
      <c r="N216" s="38">
        <f>VLOOKUP($B216,'Elec wholesale lookups'!$A$3:$O$15,'Elec wholesale index'!N$2,FALSE)</f>
        <v>0</v>
      </c>
      <c r="O216" s="13">
        <f t="shared" si="53"/>
        <v>205597.26549163138</v>
      </c>
      <c r="P216" s="13">
        <f t="shared" si="54"/>
        <v>181634.52552031272</v>
      </c>
      <c r="Q216" s="13">
        <f t="shared" si="55"/>
        <v>0</v>
      </c>
      <c r="R216" s="13">
        <f t="shared" si="56"/>
        <v>387231.79101194406</v>
      </c>
      <c r="S216" s="23">
        <f t="shared" si="57"/>
        <v>0</v>
      </c>
      <c r="T216" s="23">
        <f t="shared" si="58"/>
        <v>0</v>
      </c>
      <c r="U216" s="23">
        <f t="shared" si="59"/>
        <v>0</v>
      </c>
      <c r="V216" s="23">
        <f t="shared" si="60"/>
        <v>0</v>
      </c>
      <c r="W216" s="44" t="str">
        <f t="shared" si="61"/>
        <v>n/a</v>
      </c>
      <c r="X216" s="23">
        <f t="shared" si="62"/>
        <v>0</v>
      </c>
      <c r="Y216" s="23">
        <f t="shared" si="63"/>
        <v>0</v>
      </c>
      <c r="Z216" s="23">
        <f t="shared" si="64"/>
        <v>0</v>
      </c>
      <c r="AA216" s="43">
        <f t="shared" si="65"/>
        <v>0</v>
      </c>
      <c r="AB216" s="44" t="str">
        <f t="shared" si="66"/>
        <v>n/a</v>
      </c>
      <c r="AC216" s="45" t="str">
        <f>IFERROR(W216*Inputs!$E$27+'Elec wholesale index'!AB216*Inputs!$F$27,"n/a")</f>
        <v>n/a</v>
      </c>
      <c r="AD216" s="2" t="str">
        <f t="shared" si="67"/>
        <v>2015-16 Winter</v>
      </c>
      <c r="AE216" s="2" t="str">
        <f t="shared" si="68"/>
        <v>2015-16 Summer</v>
      </c>
      <c r="AF216" s="41">
        <v>0</v>
      </c>
      <c r="AG216" s="8"/>
    </row>
    <row r="217" spans="1:33" x14ac:dyDescent="0.3">
      <c r="A217" s="47">
        <v>42158</v>
      </c>
      <c r="B217" s="14" t="str">
        <f t="shared" si="52"/>
        <v>Jun</v>
      </c>
      <c r="C217" s="3"/>
      <c r="D217" s="3"/>
      <c r="E217" s="3"/>
      <c r="F217" s="42"/>
      <c r="G217" s="42"/>
      <c r="H217" s="42"/>
      <c r="I217" s="13">
        <f>VLOOKUP($B217,'Elec wholesale lookups'!$A$3:$L$15,'Elec wholesale index'!I$2,FALSE)</f>
        <v>205597.26549163138</v>
      </c>
      <c r="J217" s="13">
        <f>VLOOKUP($B217,'Elec wholesale lookups'!$A$3:$L$15,'Elec wholesale index'!J$2,FALSE)</f>
        <v>181634.52552031272</v>
      </c>
      <c r="K217" s="13">
        <f>VLOOKUP($B217,'Elec wholesale lookups'!$A$3:$L$15,'Elec wholesale index'!K$2,FALSE)</f>
        <v>205597.26549163138</v>
      </c>
      <c r="L217" s="38">
        <f>VLOOKUP($B217,'Elec wholesale lookups'!$A$3:$O$15,'Elec wholesale index'!L$2,FALSE)</f>
        <v>1</v>
      </c>
      <c r="M217" s="38">
        <f>VLOOKUP($B217,'Elec wholesale lookups'!$A$3:$O$15,'Elec wholesale index'!M$2,FALSE)</f>
        <v>1</v>
      </c>
      <c r="N217" s="38">
        <f>VLOOKUP($B217,'Elec wholesale lookups'!$A$3:$O$15,'Elec wholesale index'!N$2,FALSE)</f>
        <v>0</v>
      </c>
      <c r="O217" s="13">
        <f t="shared" si="53"/>
        <v>205597.26549163138</v>
      </c>
      <c r="P217" s="13">
        <f t="shared" si="54"/>
        <v>181634.52552031272</v>
      </c>
      <c r="Q217" s="13">
        <f t="shared" si="55"/>
        <v>0</v>
      </c>
      <c r="R217" s="13">
        <f t="shared" si="56"/>
        <v>387231.79101194406</v>
      </c>
      <c r="S217" s="23">
        <f t="shared" si="57"/>
        <v>0</v>
      </c>
      <c r="T217" s="23">
        <f t="shared" si="58"/>
        <v>0</v>
      </c>
      <c r="U217" s="23">
        <f t="shared" si="59"/>
        <v>0</v>
      </c>
      <c r="V217" s="23">
        <f t="shared" si="60"/>
        <v>0</v>
      </c>
      <c r="W217" s="44" t="str">
        <f t="shared" si="61"/>
        <v>n/a</v>
      </c>
      <c r="X217" s="23">
        <f t="shared" si="62"/>
        <v>0</v>
      </c>
      <c r="Y217" s="23">
        <f t="shared" si="63"/>
        <v>0</v>
      </c>
      <c r="Z217" s="23">
        <f t="shared" si="64"/>
        <v>0</v>
      </c>
      <c r="AA217" s="43">
        <f t="shared" si="65"/>
        <v>0</v>
      </c>
      <c r="AB217" s="44" t="str">
        <f t="shared" si="66"/>
        <v>n/a</v>
      </c>
      <c r="AC217" s="45" t="str">
        <f>IFERROR(W217*Inputs!$E$27+'Elec wholesale index'!AB217*Inputs!$F$27,"n/a")</f>
        <v>n/a</v>
      </c>
      <c r="AD217" s="2" t="str">
        <f t="shared" si="67"/>
        <v>2015-16 Winter</v>
      </c>
      <c r="AE217" s="2" t="str">
        <f t="shared" si="68"/>
        <v>2015-16 Summer</v>
      </c>
      <c r="AF217" s="41">
        <v>0</v>
      </c>
      <c r="AG217" s="8"/>
    </row>
    <row r="218" spans="1:33" x14ac:dyDescent="0.3">
      <c r="A218" s="47">
        <v>42159</v>
      </c>
      <c r="B218" s="14" t="str">
        <f t="shared" si="52"/>
        <v>Jun</v>
      </c>
      <c r="C218" s="3"/>
      <c r="D218" s="3"/>
      <c r="E218" s="3"/>
      <c r="F218" s="42"/>
      <c r="G218" s="42"/>
      <c r="H218" s="42"/>
      <c r="I218" s="13">
        <f>VLOOKUP($B218,'Elec wholesale lookups'!$A$3:$L$15,'Elec wholesale index'!I$2,FALSE)</f>
        <v>205597.26549163138</v>
      </c>
      <c r="J218" s="13">
        <f>VLOOKUP($B218,'Elec wholesale lookups'!$A$3:$L$15,'Elec wholesale index'!J$2,FALSE)</f>
        <v>181634.52552031272</v>
      </c>
      <c r="K218" s="13">
        <f>VLOOKUP($B218,'Elec wholesale lookups'!$A$3:$L$15,'Elec wholesale index'!K$2,FALSE)</f>
        <v>205597.26549163138</v>
      </c>
      <c r="L218" s="38">
        <f>VLOOKUP($B218,'Elec wholesale lookups'!$A$3:$O$15,'Elec wholesale index'!L$2,FALSE)</f>
        <v>1</v>
      </c>
      <c r="M218" s="38">
        <f>VLOOKUP($B218,'Elec wholesale lookups'!$A$3:$O$15,'Elec wholesale index'!M$2,FALSE)</f>
        <v>1</v>
      </c>
      <c r="N218" s="38">
        <f>VLOOKUP($B218,'Elec wholesale lookups'!$A$3:$O$15,'Elec wholesale index'!N$2,FALSE)</f>
        <v>0</v>
      </c>
      <c r="O218" s="13">
        <f t="shared" si="53"/>
        <v>205597.26549163138</v>
      </c>
      <c r="P218" s="13">
        <f t="shared" si="54"/>
        <v>181634.52552031272</v>
      </c>
      <c r="Q218" s="13">
        <f t="shared" si="55"/>
        <v>0</v>
      </c>
      <c r="R218" s="13">
        <f t="shared" si="56"/>
        <v>387231.79101194406</v>
      </c>
      <c r="S218" s="23">
        <f t="shared" si="57"/>
        <v>0</v>
      </c>
      <c r="T218" s="23">
        <f t="shared" si="58"/>
        <v>0</v>
      </c>
      <c r="U218" s="23">
        <f t="shared" si="59"/>
        <v>0</v>
      </c>
      <c r="V218" s="23">
        <f t="shared" si="60"/>
        <v>0</v>
      </c>
      <c r="W218" s="44" t="str">
        <f t="shared" si="61"/>
        <v>n/a</v>
      </c>
      <c r="X218" s="23">
        <f t="shared" si="62"/>
        <v>0</v>
      </c>
      <c r="Y218" s="23">
        <f t="shared" si="63"/>
        <v>0</v>
      </c>
      <c r="Z218" s="23">
        <f t="shared" si="64"/>
        <v>0</v>
      </c>
      <c r="AA218" s="43">
        <f t="shared" si="65"/>
        <v>0</v>
      </c>
      <c r="AB218" s="44" t="str">
        <f t="shared" si="66"/>
        <v>n/a</v>
      </c>
      <c r="AC218" s="45" t="str">
        <f>IFERROR(W218*Inputs!$E$27+'Elec wholesale index'!AB218*Inputs!$F$27,"n/a")</f>
        <v>n/a</v>
      </c>
      <c r="AD218" s="2" t="str">
        <f t="shared" si="67"/>
        <v>2015-16 Winter</v>
      </c>
      <c r="AE218" s="2" t="str">
        <f t="shared" si="68"/>
        <v>2015-16 Summer</v>
      </c>
      <c r="AF218" s="41">
        <v>0</v>
      </c>
      <c r="AG218" s="8"/>
    </row>
    <row r="219" spans="1:33" x14ac:dyDescent="0.3">
      <c r="A219" s="47">
        <v>42160</v>
      </c>
      <c r="B219" s="14" t="str">
        <f t="shared" si="52"/>
        <v>Jun</v>
      </c>
      <c r="C219" s="3"/>
      <c r="D219" s="3"/>
      <c r="E219" s="3"/>
      <c r="F219" s="42"/>
      <c r="G219" s="42"/>
      <c r="H219" s="42"/>
      <c r="I219" s="13">
        <f>VLOOKUP($B219,'Elec wholesale lookups'!$A$3:$L$15,'Elec wholesale index'!I$2,FALSE)</f>
        <v>205597.26549163138</v>
      </c>
      <c r="J219" s="13">
        <f>VLOOKUP($B219,'Elec wholesale lookups'!$A$3:$L$15,'Elec wholesale index'!J$2,FALSE)</f>
        <v>181634.52552031272</v>
      </c>
      <c r="K219" s="13">
        <f>VLOOKUP($B219,'Elec wholesale lookups'!$A$3:$L$15,'Elec wholesale index'!K$2,FALSE)</f>
        <v>205597.26549163138</v>
      </c>
      <c r="L219" s="38">
        <f>VLOOKUP($B219,'Elec wholesale lookups'!$A$3:$O$15,'Elec wholesale index'!L$2,FALSE)</f>
        <v>1</v>
      </c>
      <c r="M219" s="38">
        <f>VLOOKUP($B219,'Elec wholesale lookups'!$A$3:$O$15,'Elec wholesale index'!M$2,FALSE)</f>
        <v>1</v>
      </c>
      <c r="N219" s="38">
        <f>VLOOKUP($B219,'Elec wholesale lookups'!$A$3:$O$15,'Elec wholesale index'!N$2,FALSE)</f>
        <v>0</v>
      </c>
      <c r="O219" s="13">
        <f t="shared" si="53"/>
        <v>205597.26549163138</v>
      </c>
      <c r="P219" s="13">
        <f t="shared" si="54"/>
        <v>181634.52552031272</v>
      </c>
      <c r="Q219" s="13">
        <f t="shared" si="55"/>
        <v>0</v>
      </c>
      <c r="R219" s="13">
        <f t="shared" si="56"/>
        <v>387231.79101194406</v>
      </c>
      <c r="S219" s="23">
        <f t="shared" si="57"/>
        <v>0</v>
      </c>
      <c r="T219" s="23">
        <f t="shared" si="58"/>
        <v>0</v>
      </c>
      <c r="U219" s="23">
        <f t="shared" si="59"/>
        <v>0</v>
      </c>
      <c r="V219" s="23">
        <f t="shared" si="60"/>
        <v>0</v>
      </c>
      <c r="W219" s="44" t="str">
        <f t="shared" si="61"/>
        <v>n/a</v>
      </c>
      <c r="X219" s="23">
        <f t="shared" si="62"/>
        <v>0</v>
      </c>
      <c r="Y219" s="23">
        <f t="shared" si="63"/>
        <v>0</v>
      </c>
      <c r="Z219" s="23">
        <f t="shared" si="64"/>
        <v>0</v>
      </c>
      <c r="AA219" s="43">
        <f t="shared" si="65"/>
        <v>0</v>
      </c>
      <c r="AB219" s="44" t="str">
        <f t="shared" si="66"/>
        <v>n/a</v>
      </c>
      <c r="AC219" s="45" t="str">
        <f>IFERROR(W219*Inputs!$E$27+'Elec wholesale index'!AB219*Inputs!$F$27,"n/a")</f>
        <v>n/a</v>
      </c>
      <c r="AD219" s="2" t="str">
        <f t="shared" si="67"/>
        <v>2015-16 Winter</v>
      </c>
      <c r="AE219" s="2" t="str">
        <f t="shared" si="68"/>
        <v>2015-16 Summer</v>
      </c>
      <c r="AF219" s="41">
        <v>0</v>
      </c>
      <c r="AG219" s="8"/>
    </row>
    <row r="220" spans="1:33" x14ac:dyDescent="0.3">
      <c r="A220" s="47">
        <v>42163</v>
      </c>
      <c r="B220" s="14" t="str">
        <f t="shared" si="52"/>
        <v>Jun</v>
      </c>
      <c r="C220" s="3"/>
      <c r="D220" s="3"/>
      <c r="E220" s="3"/>
      <c r="F220" s="42"/>
      <c r="G220" s="42"/>
      <c r="H220" s="42"/>
      <c r="I220" s="13">
        <f>VLOOKUP($B220,'Elec wholesale lookups'!$A$3:$L$15,'Elec wholesale index'!I$2,FALSE)</f>
        <v>205597.26549163138</v>
      </c>
      <c r="J220" s="13">
        <f>VLOOKUP($B220,'Elec wholesale lookups'!$A$3:$L$15,'Elec wholesale index'!J$2,FALSE)</f>
        <v>181634.52552031272</v>
      </c>
      <c r="K220" s="13">
        <f>VLOOKUP($B220,'Elec wholesale lookups'!$A$3:$L$15,'Elec wholesale index'!K$2,FALSE)</f>
        <v>205597.26549163138</v>
      </c>
      <c r="L220" s="38">
        <f>VLOOKUP($B220,'Elec wholesale lookups'!$A$3:$O$15,'Elec wholesale index'!L$2,FALSE)</f>
        <v>1</v>
      </c>
      <c r="M220" s="38">
        <f>VLOOKUP($B220,'Elec wholesale lookups'!$A$3:$O$15,'Elec wholesale index'!M$2,FALSE)</f>
        <v>1</v>
      </c>
      <c r="N220" s="38">
        <f>VLOOKUP($B220,'Elec wholesale lookups'!$A$3:$O$15,'Elec wholesale index'!N$2,FALSE)</f>
        <v>0</v>
      </c>
      <c r="O220" s="13">
        <f t="shared" si="53"/>
        <v>205597.26549163138</v>
      </c>
      <c r="P220" s="13">
        <f t="shared" si="54"/>
        <v>181634.52552031272</v>
      </c>
      <c r="Q220" s="13">
        <f t="shared" si="55"/>
        <v>0</v>
      </c>
      <c r="R220" s="13">
        <f t="shared" si="56"/>
        <v>387231.79101194406</v>
      </c>
      <c r="S220" s="23">
        <f t="shared" si="57"/>
        <v>0</v>
      </c>
      <c r="T220" s="23">
        <f t="shared" si="58"/>
        <v>0</v>
      </c>
      <c r="U220" s="23">
        <f t="shared" si="59"/>
        <v>0</v>
      </c>
      <c r="V220" s="23">
        <f t="shared" si="60"/>
        <v>0</v>
      </c>
      <c r="W220" s="44" t="str">
        <f t="shared" si="61"/>
        <v>n/a</v>
      </c>
      <c r="X220" s="23">
        <f t="shared" si="62"/>
        <v>0</v>
      </c>
      <c r="Y220" s="23">
        <f t="shared" si="63"/>
        <v>0</v>
      </c>
      <c r="Z220" s="23">
        <f t="shared" si="64"/>
        <v>0</v>
      </c>
      <c r="AA220" s="43">
        <f t="shared" si="65"/>
        <v>0</v>
      </c>
      <c r="AB220" s="44" t="str">
        <f t="shared" si="66"/>
        <v>n/a</v>
      </c>
      <c r="AC220" s="45" t="str">
        <f>IFERROR(W220*Inputs!$E$27+'Elec wholesale index'!AB220*Inputs!$F$27,"n/a")</f>
        <v>n/a</v>
      </c>
      <c r="AD220" s="2" t="str">
        <f t="shared" si="67"/>
        <v>2015-16 Winter</v>
      </c>
      <c r="AE220" s="2" t="str">
        <f t="shared" si="68"/>
        <v>2015-16 Summer</v>
      </c>
      <c r="AF220" s="41">
        <v>0</v>
      </c>
      <c r="AG220" s="8"/>
    </row>
    <row r="221" spans="1:33" x14ac:dyDescent="0.3">
      <c r="A221" s="47">
        <v>42164</v>
      </c>
      <c r="B221" s="14" t="str">
        <f t="shared" si="52"/>
        <v>Jun</v>
      </c>
      <c r="C221" s="3"/>
      <c r="D221" s="3"/>
      <c r="E221" s="3"/>
      <c r="F221" s="42"/>
      <c r="G221" s="42"/>
      <c r="H221" s="42"/>
      <c r="I221" s="13">
        <f>VLOOKUP($B221,'Elec wholesale lookups'!$A$3:$L$15,'Elec wholesale index'!I$2,FALSE)</f>
        <v>205597.26549163138</v>
      </c>
      <c r="J221" s="13">
        <f>VLOOKUP($B221,'Elec wholesale lookups'!$A$3:$L$15,'Elec wholesale index'!J$2,FALSE)</f>
        <v>181634.52552031272</v>
      </c>
      <c r="K221" s="13">
        <f>VLOOKUP($B221,'Elec wholesale lookups'!$A$3:$L$15,'Elec wholesale index'!K$2,FALSE)</f>
        <v>205597.26549163138</v>
      </c>
      <c r="L221" s="38">
        <f>VLOOKUP($B221,'Elec wholesale lookups'!$A$3:$O$15,'Elec wholesale index'!L$2,FALSE)</f>
        <v>1</v>
      </c>
      <c r="M221" s="38">
        <f>VLOOKUP($B221,'Elec wholesale lookups'!$A$3:$O$15,'Elec wholesale index'!M$2,FALSE)</f>
        <v>1</v>
      </c>
      <c r="N221" s="38">
        <f>VLOOKUP($B221,'Elec wholesale lookups'!$A$3:$O$15,'Elec wholesale index'!N$2,FALSE)</f>
        <v>0</v>
      </c>
      <c r="O221" s="13">
        <f t="shared" si="53"/>
        <v>205597.26549163138</v>
      </c>
      <c r="P221" s="13">
        <f t="shared" si="54"/>
        <v>181634.52552031272</v>
      </c>
      <c r="Q221" s="13">
        <f t="shared" si="55"/>
        <v>0</v>
      </c>
      <c r="R221" s="13">
        <f t="shared" si="56"/>
        <v>387231.79101194406</v>
      </c>
      <c r="S221" s="23">
        <f t="shared" si="57"/>
        <v>0</v>
      </c>
      <c r="T221" s="23">
        <f t="shared" si="58"/>
        <v>0</v>
      </c>
      <c r="U221" s="23">
        <f t="shared" si="59"/>
        <v>0</v>
      </c>
      <c r="V221" s="23">
        <f t="shared" si="60"/>
        <v>0</v>
      </c>
      <c r="W221" s="44" t="str">
        <f t="shared" si="61"/>
        <v>n/a</v>
      </c>
      <c r="X221" s="23">
        <f t="shared" si="62"/>
        <v>0</v>
      </c>
      <c r="Y221" s="23">
        <f t="shared" si="63"/>
        <v>0</v>
      </c>
      <c r="Z221" s="23">
        <f t="shared" si="64"/>
        <v>0</v>
      </c>
      <c r="AA221" s="43">
        <f t="shared" si="65"/>
        <v>0</v>
      </c>
      <c r="AB221" s="44" t="str">
        <f t="shared" si="66"/>
        <v>n/a</v>
      </c>
      <c r="AC221" s="45" t="str">
        <f>IFERROR(W221*Inputs!$E$27+'Elec wholesale index'!AB221*Inputs!$F$27,"n/a")</f>
        <v>n/a</v>
      </c>
      <c r="AD221" s="2" t="str">
        <f t="shared" si="67"/>
        <v>2015-16 Winter</v>
      </c>
      <c r="AE221" s="2" t="str">
        <f t="shared" si="68"/>
        <v>2015-16 Summer</v>
      </c>
      <c r="AF221" s="41">
        <v>0</v>
      </c>
      <c r="AG221" s="8"/>
    </row>
    <row r="222" spans="1:33" x14ac:dyDescent="0.3">
      <c r="A222" s="47">
        <v>42165</v>
      </c>
      <c r="B222" s="14" t="str">
        <f t="shared" si="52"/>
        <v>Jun</v>
      </c>
      <c r="C222" s="3"/>
      <c r="D222" s="3"/>
      <c r="E222" s="3"/>
      <c r="F222" s="42"/>
      <c r="G222" s="42"/>
      <c r="H222" s="42"/>
      <c r="I222" s="13">
        <f>VLOOKUP($B222,'Elec wholesale lookups'!$A$3:$L$15,'Elec wholesale index'!I$2,FALSE)</f>
        <v>205597.26549163138</v>
      </c>
      <c r="J222" s="13">
        <f>VLOOKUP($B222,'Elec wholesale lookups'!$A$3:$L$15,'Elec wholesale index'!J$2,FALSE)</f>
        <v>181634.52552031272</v>
      </c>
      <c r="K222" s="13">
        <f>VLOOKUP($B222,'Elec wholesale lookups'!$A$3:$L$15,'Elec wholesale index'!K$2,FALSE)</f>
        <v>205597.26549163138</v>
      </c>
      <c r="L222" s="38">
        <f>VLOOKUP($B222,'Elec wholesale lookups'!$A$3:$O$15,'Elec wholesale index'!L$2,FALSE)</f>
        <v>1</v>
      </c>
      <c r="M222" s="38">
        <f>VLOOKUP($B222,'Elec wholesale lookups'!$A$3:$O$15,'Elec wholesale index'!M$2,FALSE)</f>
        <v>1</v>
      </c>
      <c r="N222" s="38">
        <f>VLOOKUP($B222,'Elec wholesale lookups'!$A$3:$O$15,'Elec wholesale index'!N$2,FALSE)</f>
        <v>0</v>
      </c>
      <c r="O222" s="13">
        <f t="shared" si="53"/>
        <v>205597.26549163138</v>
      </c>
      <c r="P222" s="13">
        <f t="shared" si="54"/>
        <v>181634.52552031272</v>
      </c>
      <c r="Q222" s="13">
        <f t="shared" si="55"/>
        <v>0</v>
      </c>
      <c r="R222" s="13">
        <f t="shared" si="56"/>
        <v>387231.79101194406</v>
      </c>
      <c r="S222" s="23">
        <f t="shared" si="57"/>
        <v>0</v>
      </c>
      <c r="T222" s="23">
        <f t="shared" si="58"/>
        <v>0</v>
      </c>
      <c r="U222" s="23">
        <f t="shared" si="59"/>
        <v>0</v>
      </c>
      <c r="V222" s="23">
        <f t="shared" si="60"/>
        <v>0</v>
      </c>
      <c r="W222" s="44" t="str">
        <f t="shared" si="61"/>
        <v>n/a</v>
      </c>
      <c r="X222" s="23">
        <f t="shared" si="62"/>
        <v>0</v>
      </c>
      <c r="Y222" s="23">
        <f t="shared" si="63"/>
        <v>0</v>
      </c>
      <c r="Z222" s="23">
        <f t="shared" si="64"/>
        <v>0</v>
      </c>
      <c r="AA222" s="43">
        <f t="shared" si="65"/>
        <v>0</v>
      </c>
      <c r="AB222" s="44" t="str">
        <f t="shared" si="66"/>
        <v>n/a</v>
      </c>
      <c r="AC222" s="45" t="str">
        <f>IFERROR(W222*Inputs!$E$27+'Elec wholesale index'!AB222*Inputs!$F$27,"n/a")</f>
        <v>n/a</v>
      </c>
      <c r="AD222" s="2" t="str">
        <f t="shared" si="67"/>
        <v>2015-16 Winter</v>
      </c>
      <c r="AE222" s="2" t="str">
        <f t="shared" si="68"/>
        <v>2015-16 Summer</v>
      </c>
      <c r="AF222" s="41">
        <v>0</v>
      </c>
      <c r="AG222" s="8"/>
    </row>
    <row r="223" spans="1:33" x14ac:dyDescent="0.3">
      <c r="A223" s="47">
        <v>42166</v>
      </c>
      <c r="B223" s="14" t="str">
        <f t="shared" si="52"/>
        <v>Jun</v>
      </c>
      <c r="C223" s="3"/>
      <c r="D223" s="3"/>
      <c r="E223" s="3"/>
      <c r="F223" s="42"/>
      <c r="G223" s="42"/>
      <c r="H223" s="42"/>
      <c r="I223" s="13">
        <f>VLOOKUP($B223,'Elec wholesale lookups'!$A$3:$L$15,'Elec wholesale index'!I$2,FALSE)</f>
        <v>205597.26549163138</v>
      </c>
      <c r="J223" s="13">
        <f>VLOOKUP($B223,'Elec wholesale lookups'!$A$3:$L$15,'Elec wholesale index'!J$2,FALSE)</f>
        <v>181634.52552031272</v>
      </c>
      <c r="K223" s="13">
        <f>VLOOKUP($B223,'Elec wholesale lookups'!$A$3:$L$15,'Elec wholesale index'!K$2,FALSE)</f>
        <v>205597.26549163138</v>
      </c>
      <c r="L223" s="38">
        <f>VLOOKUP($B223,'Elec wholesale lookups'!$A$3:$O$15,'Elec wholesale index'!L$2,FALSE)</f>
        <v>1</v>
      </c>
      <c r="M223" s="38">
        <f>VLOOKUP($B223,'Elec wholesale lookups'!$A$3:$O$15,'Elec wholesale index'!M$2,FALSE)</f>
        <v>1</v>
      </c>
      <c r="N223" s="38">
        <f>VLOOKUP($B223,'Elec wholesale lookups'!$A$3:$O$15,'Elec wholesale index'!N$2,FALSE)</f>
        <v>0</v>
      </c>
      <c r="O223" s="13">
        <f t="shared" si="53"/>
        <v>205597.26549163138</v>
      </c>
      <c r="P223" s="13">
        <f t="shared" si="54"/>
        <v>181634.52552031272</v>
      </c>
      <c r="Q223" s="13">
        <f t="shared" si="55"/>
        <v>0</v>
      </c>
      <c r="R223" s="13">
        <f t="shared" si="56"/>
        <v>387231.79101194406</v>
      </c>
      <c r="S223" s="23">
        <f t="shared" si="57"/>
        <v>0</v>
      </c>
      <c r="T223" s="23">
        <f t="shared" si="58"/>
        <v>0</v>
      </c>
      <c r="U223" s="23">
        <f t="shared" si="59"/>
        <v>0</v>
      </c>
      <c r="V223" s="23">
        <f t="shared" si="60"/>
        <v>0</v>
      </c>
      <c r="W223" s="44" t="str">
        <f t="shared" si="61"/>
        <v>n/a</v>
      </c>
      <c r="X223" s="23">
        <f t="shared" si="62"/>
        <v>0</v>
      </c>
      <c r="Y223" s="23">
        <f t="shared" si="63"/>
        <v>0</v>
      </c>
      <c r="Z223" s="23">
        <f t="shared" si="64"/>
        <v>0</v>
      </c>
      <c r="AA223" s="43">
        <f t="shared" si="65"/>
        <v>0</v>
      </c>
      <c r="AB223" s="44" t="str">
        <f t="shared" si="66"/>
        <v>n/a</v>
      </c>
      <c r="AC223" s="45" t="str">
        <f>IFERROR(W223*Inputs!$E$27+'Elec wholesale index'!AB223*Inputs!$F$27,"n/a")</f>
        <v>n/a</v>
      </c>
      <c r="AD223" s="2" t="str">
        <f t="shared" si="67"/>
        <v>2015-16 Winter</v>
      </c>
      <c r="AE223" s="2" t="str">
        <f t="shared" si="68"/>
        <v>2015-16 Summer</v>
      </c>
      <c r="AF223" s="41">
        <v>0</v>
      </c>
      <c r="AG223" s="8"/>
    </row>
    <row r="224" spans="1:33" x14ac:dyDescent="0.3">
      <c r="A224" s="47">
        <v>42167</v>
      </c>
      <c r="B224" s="14" t="str">
        <f t="shared" si="52"/>
        <v>Jun</v>
      </c>
      <c r="C224" s="3"/>
      <c r="D224" s="3"/>
      <c r="E224" s="3"/>
      <c r="F224" s="42"/>
      <c r="G224" s="42"/>
      <c r="H224" s="42"/>
      <c r="I224" s="13">
        <f>VLOOKUP($B224,'Elec wholesale lookups'!$A$3:$L$15,'Elec wholesale index'!I$2,FALSE)</f>
        <v>205597.26549163138</v>
      </c>
      <c r="J224" s="13">
        <f>VLOOKUP($B224,'Elec wholesale lookups'!$A$3:$L$15,'Elec wholesale index'!J$2,FALSE)</f>
        <v>181634.52552031272</v>
      </c>
      <c r="K224" s="13">
        <f>VLOOKUP($B224,'Elec wholesale lookups'!$A$3:$L$15,'Elec wholesale index'!K$2,FALSE)</f>
        <v>205597.26549163138</v>
      </c>
      <c r="L224" s="38">
        <f>VLOOKUP($B224,'Elec wholesale lookups'!$A$3:$O$15,'Elec wholesale index'!L$2,FALSE)</f>
        <v>1</v>
      </c>
      <c r="M224" s="38">
        <f>VLOOKUP($B224,'Elec wholesale lookups'!$A$3:$O$15,'Elec wholesale index'!M$2,FALSE)</f>
        <v>1</v>
      </c>
      <c r="N224" s="38">
        <f>VLOOKUP($B224,'Elec wholesale lookups'!$A$3:$O$15,'Elec wholesale index'!N$2,FALSE)</f>
        <v>0</v>
      </c>
      <c r="O224" s="13">
        <f t="shared" si="53"/>
        <v>205597.26549163138</v>
      </c>
      <c r="P224" s="13">
        <f t="shared" si="54"/>
        <v>181634.52552031272</v>
      </c>
      <c r="Q224" s="13">
        <f t="shared" si="55"/>
        <v>0</v>
      </c>
      <c r="R224" s="13">
        <f t="shared" si="56"/>
        <v>387231.79101194406</v>
      </c>
      <c r="S224" s="23">
        <f t="shared" si="57"/>
        <v>0</v>
      </c>
      <c r="T224" s="23">
        <f t="shared" si="58"/>
        <v>0</v>
      </c>
      <c r="U224" s="23">
        <f t="shared" si="59"/>
        <v>0</v>
      </c>
      <c r="V224" s="23">
        <f t="shared" si="60"/>
        <v>0</v>
      </c>
      <c r="W224" s="44" t="str">
        <f t="shared" si="61"/>
        <v>n/a</v>
      </c>
      <c r="X224" s="23">
        <f t="shared" si="62"/>
        <v>0</v>
      </c>
      <c r="Y224" s="23">
        <f t="shared" si="63"/>
        <v>0</v>
      </c>
      <c r="Z224" s="23">
        <f t="shared" si="64"/>
        <v>0</v>
      </c>
      <c r="AA224" s="43">
        <f t="shared" si="65"/>
        <v>0</v>
      </c>
      <c r="AB224" s="44" t="str">
        <f t="shared" si="66"/>
        <v>n/a</v>
      </c>
      <c r="AC224" s="45" t="str">
        <f>IFERROR(W224*Inputs!$E$27+'Elec wholesale index'!AB224*Inputs!$F$27,"n/a")</f>
        <v>n/a</v>
      </c>
      <c r="AD224" s="2" t="str">
        <f t="shared" si="67"/>
        <v>2015-16 Winter</v>
      </c>
      <c r="AE224" s="2" t="str">
        <f t="shared" si="68"/>
        <v>2015-16 Summer</v>
      </c>
      <c r="AF224" s="41">
        <v>0</v>
      </c>
      <c r="AG224" s="8"/>
    </row>
    <row r="225" spans="1:33" x14ac:dyDescent="0.3">
      <c r="A225" s="47">
        <v>42170</v>
      </c>
      <c r="B225" s="14" t="str">
        <f t="shared" si="52"/>
        <v>Jun</v>
      </c>
      <c r="C225" s="3"/>
      <c r="D225" s="3"/>
      <c r="E225" s="3"/>
      <c r="F225" s="42"/>
      <c r="G225" s="42"/>
      <c r="H225" s="42"/>
      <c r="I225" s="13">
        <f>VLOOKUP($B225,'Elec wholesale lookups'!$A$3:$L$15,'Elec wholesale index'!I$2,FALSE)</f>
        <v>205597.26549163138</v>
      </c>
      <c r="J225" s="13">
        <f>VLOOKUP($B225,'Elec wholesale lookups'!$A$3:$L$15,'Elec wholesale index'!J$2,FALSE)</f>
        <v>181634.52552031272</v>
      </c>
      <c r="K225" s="13">
        <f>VLOOKUP($B225,'Elec wholesale lookups'!$A$3:$L$15,'Elec wholesale index'!K$2,FALSE)</f>
        <v>205597.26549163138</v>
      </c>
      <c r="L225" s="38">
        <f>VLOOKUP($B225,'Elec wholesale lookups'!$A$3:$O$15,'Elec wholesale index'!L$2,FALSE)</f>
        <v>1</v>
      </c>
      <c r="M225" s="38">
        <f>VLOOKUP($B225,'Elec wholesale lookups'!$A$3:$O$15,'Elec wholesale index'!M$2,FALSE)</f>
        <v>1</v>
      </c>
      <c r="N225" s="38">
        <f>VLOOKUP($B225,'Elec wholesale lookups'!$A$3:$O$15,'Elec wholesale index'!N$2,FALSE)</f>
        <v>0</v>
      </c>
      <c r="O225" s="13">
        <f t="shared" si="53"/>
        <v>205597.26549163138</v>
      </c>
      <c r="P225" s="13">
        <f t="shared" si="54"/>
        <v>181634.52552031272</v>
      </c>
      <c r="Q225" s="13">
        <f t="shared" si="55"/>
        <v>0</v>
      </c>
      <c r="R225" s="13">
        <f t="shared" si="56"/>
        <v>387231.79101194406</v>
      </c>
      <c r="S225" s="23">
        <f t="shared" si="57"/>
        <v>0</v>
      </c>
      <c r="T225" s="23">
        <f t="shared" si="58"/>
        <v>0</v>
      </c>
      <c r="U225" s="23">
        <f t="shared" si="59"/>
        <v>0</v>
      </c>
      <c r="V225" s="23">
        <f t="shared" si="60"/>
        <v>0</v>
      </c>
      <c r="W225" s="44" t="str">
        <f t="shared" si="61"/>
        <v>n/a</v>
      </c>
      <c r="X225" s="23">
        <f t="shared" si="62"/>
        <v>0</v>
      </c>
      <c r="Y225" s="23">
        <f t="shared" si="63"/>
        <v>0</v>
      </c>
      <c r="Z225" s="23">
        <f t="shared" si="64"/>
        <v>0</v>
      </c>
      <c r="AA225" s="43">
        <f t="shared" si="65"/>
        <v>0</v>
      </c>
      <c r="AB225" s="44" t="str">
        <f t="shared" si="66"/>
        <v>n/a</v>
      </c>
      <c r="AC225" s="45" t="str">
        <f>IFERROR(W225*Inputs!$E$27+'Elec wholesale index'!AB225*Inputs!$F$27,"n/a")</f>
        <v>n/a</v>
      </c>
      <c r="AD225" s="2" t="str">
        <f t="shared" si="67"/>
        <v>2015-16 Winter</v>
      </c>
      <c r="AE225" s="2" t="str">
        <f t="shared" si="68"/>
        <v>2015-16 Summer</v>
      </c>
      <c r="AF225" s="41">
        <v>0</v>
      </c>
      <c r="AG225" s="8"/>
    </row>
    <row r="226" spans="1:33" x14ac:dyDescent="0.3">
      <c r="A226" s="47">
        <v>42171</v>
      </c>
      <c r="B226" s="14" t="str">
        <f t="shared" si="52"/>
        <v>Jun</v>
      </c>
      <c r="C226" s="3"/>
      <c r="D226" s="3"/>
      <c r="E226" s="3"/>
      <c r="F226" s="42"/>
      <c r="G226" s="42"/>
      <c r="H226" s="42"/>
      <c r="I226" s="13">
        <f>VLOOKUP($B226,'Elec wholesale lookups'!$A$3:$L$15,'Elec wholesale index'!I$2,FALSE)</f>
        <v>205597.26549163138</v>
      </c>
      <c r="J226" s="13">
        <f>VLOOKUP($B226,'Elec wholesale lookups'!$A$3:$L$15,'Elec wholesale index'!J$2,FALSE)</f>
        <v>181634.52552031272</v>
      </c>
      <c r="K226" s="13">
        <f>VLOOKUP($B226,'Elec wholesale lookups'!$A$3:$L$15,'Elec wholesale index'!K$2,FALSE)</f>
        <v>205597.26549163138</v>
      </c>
      <c r="L226" s="38">
        <f>VLOOKUP($B226,'Elec wholesale lookups'!$A$3:$O$15,'Elec wholesale index'!L$2,FALSE)</f>
        <v>1</v>
      </c>
      <c r="M226" s="38">
        <f>VLOOKUP($B226,'Elec wholesale lookups'!$A$3:$O$15,'Elec wholesale index'!M$2,FALSE)</f>
        <v>1</v>
      </c>
      <c r="N226" s="38">
        <f>VLOOKUP($B226,'Elec wholesale lookups'!$A$3:$O$15,'Elec wholesale index'!N$2,FALSE)</f>
        <v>0</v>
      </c>
      <c r="O226" s="13">
        <f t="shared" si="53"/>
        <v>205597.26549163138</v>
      </c>
      <c r="P226" s="13">
        <f t="shared" si="54"/>
        <v>181634.52552031272</v>
      </c>
      <c r="Q226" s="13">
        <f t="shared" si="55"/>
        <v>0</v>
      </c>
      <c r="R226" s="13">
        <f t="shared" si="56"/>
        <v>387231.79101194406</v>
      </c>
      <c r="S226" s="23">
        <f t="shared" si="57"/>
        <v>0</v>
      </c>
      <c r="T226" s="23">
        <f t="shared" si="58"/>
        <v>0</v>
      </c>
      <c r="U226" s="23">
        <f t="shared" si="59"/>
        <v>0</v>
      </c>
      <c r="V226" s="23">
        <f t="shared" si="60"/>
        <v>0</v>
      </c>
      <c r="W226" s="44" t="str">
        <f t="shared" si="61"/>
        <v>n/a</v>
      </c>
      <c r="X226" s="23">
        <f t="shared" si="62"/>
        <v>0</v>
      </c>
      <c r="Y226" s="23">
        <f t="shared" si="63"/>
        <v>0</v>
      </c>
      <c r="Z226" s="23">
        <f t="shared" si="64"/>
        <v>0</v>
      </c>
      <c r="AA226" s="43">
        <f t="shared" si="65"/>
        <v>0</v>
      </c>
      <c r="AB226" s="44" t="str">
        <f t="shared" si="66"/>
        <v>n/a</v>
      </c>
      <c r="AC226" s="45" t="str">
        <f>IFERROR(W226*Inputs!$E$27+'Elec wholesale index'!AB226*Inputs!$F$27,"n/a")</f>
        <v>n/a</v>
      </c>
      <c r="AD226" s="2" t="str">
        <f t="shared" si="67"/>
        <v>2015-16 Winter</v>
      </c>
      <c r="AE226" s="2" t="str">
        <f t="shared" si="68"/>
        <v>2015-16 Summer</v>
      </c>
      <c r="AF226" s="41">
        <v>0</v>
      </c>
      <c r="AG226" s="8"/>
    </row>
    <row r="227" spans="1:33" x14ac:dyDescent="0.3">
      <c r="A227" s="47">
        <v>42172</v>
      </c>
      <c r="B227" s="14" t="str">
        <f t="shared" si="52"/>
        <v>Jun</v>
      </c>
      <c r="C227" s="3"/>
      <c r="D227" s="3"/>
      <c r="E227" s="3"/>
      <c r="F227" s="42"/>
      <c r="G227" s="42"/>
      <c r="H227" s="42"/>
      <c r="I227" s="13">
        <f>VLOOKUP($B227,'Elec wholesale lookups'!$A$3:$L$15,'Elec wholesale index'!I$2,FALSE)</f>
        <v>205597.26549163138</v>
      </c>
      <c r="J227" s="13">
        <f>VLOOKUP($B227,'Elec wholesale lookups'!$A$3:$L$15,'Elec wholesale index'!J$2,FALSE)</f>
        <v>181634.52552031272</v>
      </c>
      <c r="K227" s="13">
        <f>VLOOKUP($B227,'Elec wholesale lookups'!$A$3:$L$15,'Elec wholesale index'!K$2,FALSE)</f>
        <v>205597.26549163138</v>
      </c>
      <c r="L227" s="38">
        <f>VLOOKUP($B227,'Elec wholesale lookups'!$A$3:$O$15,'Elec wholesale index'!L$2,FALSE)</f>
        <v>1</v>
      </c>
      <c r="M227" s="38">
        <f>VLOOKUP($B227,'Elec wholesale lookups'!$A$3:$O$15,'Elec wholesale index'!M$2,FALSE)</f>
        <v>1</v>
      </c>
      <c r="N227" s="38">
        <f>VLOOKUP($B227,'Elec wholesale lookups'!$A$3:$O$15,'Elec wholesale index'!N$2,FALSE)</f>
        <v>0</v>
      </c>
      <c r="O227" s="13">
        <f t="shared" si="53"/>
        <v>205597.26549163138</v>
      </c>
      <c r="P227" s="13">
        <f t="shared" si="54"/>
        <v>181634.52552031272</v>
      </c>
      <c r="Q227" s="13">
        <f t="shared" si="55"/>
        <v>0</v>
      </c>
      <c r="R227" s="13">
        <f t="shared" si="56"/>
        <v>387231.79101194406</v>
      </c>
      <c r="S227" s="23">
        <f t="shared" si="57"/>
        <v>0</v>
      </c>
      <c r="T227" s="23">
        <f t="shared" si="58"/>
        <v>0</v>
      </c>
      <c r="U227" s="23">
        <f t="shared" si="59"/>
        <v>0</v>
      </c>
      <c r="V227" s="23">
        <f t="shared" si="60"/>
        <v>0</v>
      </c>
      <c r="W227" s="44" t="str">
        <f t="shared" si="61"/>
        <v>n/a</v>
      </c>
      <c r="X227" s="23">
        <f t="shared" si="62"/>
        <v>0</v>
      </c>
      <c r="Y227" s="23">
        <f t="shared" si="63"/>
        <v>0</v>
      </c>
      <c r="Z227" s="23">
        <f t="shared" si="64"/>
        <v>0</v>
      </c>
      <c r="AA227" s="43">
        <f t="shared" si="65"/>
        <v>0</v>
      </c>
      <c r="AB227" s="44" t="str">
        <f t="shared" si="66"/>
        <v>n/a</v>
      </c>
      <c r="AC227" s="45" t="str">
        <f>IFERROR(W227*Inputs!$E$27+'Elec wholesale index'!AB227*Inputs!$F$27,"n/a")</f>
        <v>n/a</v>
      </c>
      <c r="AD227" s="2" t="str">
        <f t="shared" si="67"/>
        <v>2015-16 Winter</v>
      </c>
      <c r="AE227" s="2" t="str">
        <f t="shared" si="68"/>
        <v>2015-16 Summer</v>
      </c>
      <c r="AF227" s="41">
        <v>0</v>
      </c>
      <c r="AG227" s="8"/>
    </row>
    <row r="228" spans="1:33" x14ac:dyDescent="0.3">
      <c r="A228" s="47">
        <v>42173</v>
      </c>
      <c r="B228" s="14" t="str">
        <f t="shared" si="52"/>
        <v>Jun</v>
      </c>
      <c r="C228" s="3"/>
      <c r="D228" s="3"/>
      <c r="E228" s="3"/>
      <c r="F228" s="42"/>
      <c r="G228" s="42"/>
      <c r="H228" s="42"/>
      <c r="I228" s="13">
        <f>VLOOKUP($B228,'Elec wholesale lookups'!$A$3:$L$15,'Elec wholesale index'!I$2,FALSE)</f>
        <v>205597.26549163138</v>
      </c>
      <c r="J228" s="13">
        <f>VLOOKUP($B228,'Elec wholesale lookups'!$A$3:$L$15,'Elec wholesale index'!J$2,FALSE)</f>
        <v>181634.52552031272</v>
      </c>
      <c r="K228" s="13">
        <f>VLOOKUP($B228,'Elec wholesale lookups'!$A$3:$L$15,'Elec wholesale index'!K$2,FALSE)</f>
        <v>205597.26549163138</v>
      </c>
      <c r="L228" s="38">
        <f>VLOOKUP($B228,'Elec wholesale lookups'!$A$3:$O$15,'Elec wholesale index'!L$2,FALSE)</f>
        <v>1</v>
      </c>
      <c r="M228" s="38">
        <f>VLOOKUP($B228,'Elec wholesale lookups'!$A$3:$O$15,'Elec wholesale index'!M$2,FALSE)</f>
        <v>1</v>
      </c>
      <c r="N228" s="38">
        <f>VLOOKUP($B228,'Elec wholesale lookups'!$A$3:$O$15,'Elec wholesale index'!N$2,FALSE)</f>
        <v>0</v>
      </c>
      <c r="O228" s="13">
        <f t="shared" si="53"/>
        <v>205597.26549163138</v>
      </c>
      <c r="P228" s="13">
        <f t="shared" si="54"/>
        <v>181634.52552031272</v>
      </c>
      <c r="Q228" s="13">
        <f t="shared" si="55"/>
        <v>0</v>
      </c>
      <c r="R228" s="13">
        <f t="shared" si="56"/>
        <v>387231.79101194406</v>
      </c>
      <c r="S228" s="23">
        <f t="shared" si="57"/>
        <v>0</v>
      </c>
      <c r="T228" s="23">
        <f t="shared" si="58"/>
        <v>0</v>
      </c>
      <c r="U228" s="23">
        <f t="shared" si="59"/>
        <v>0</v>
      </c>
      <c r="V228" s="23">
        <f t="shared" si="60"/>
        <v>0</v>
      </c>
      <c r="W228" s="44" t="str">
        <f t="shared" si="61"/>
        <v>n/a</v>
      </c>
      <c r="X228" s="23">
        <f t="shared" si="62"/>
        <v>0</v>
      </c>
      <c r="Y228" s="23">
        <f t="shared" si="63"/>
        <v>0</v>
      </c>
      <c r="Z228" s="23">
        <f t="shared" si="64"/>
        <v>0</v>
      </c>
      <c r="AA228" s="43">
        <f t="shared" si="65"/>
        <v>0</v>
      </c>
      <c r="AB228" s="44" t="str">
        <f t="shared" si="66"/>
        <v>n/a</v>
      </c>
      <c r="AC228" s="45" t="str">
        <f>IFERROR(W228*Inputs!$E$27+'Elec wholesale index'!AB228*Inputs!$F$27,"n/a")</f>
        <v>n/a</v>
      </c>
      <c r="AD228" s="2" t="str">
        <f t="shared" si="67"/>
        <v>2015-16 Winter</v>
      </c>
      <c r="AE228" s="2" t="str">
        <f t="shared" si="68"/>
        <v>2015-16 Summer</v>
      </c>
      <c r="AF228" s="41">
        <v>0</v>
      </c>
      <c r="AG228" s="8"/>
    </row>
    <row r="229" spans="1:33" x14ac:dyDescent="0.3">
      <c r="A229" s="47">
        <v>42174</v>
      </c>
      <c r="B229" s="14" t="str">
        <f t="shared" si="52"/>
        <v>Jun</v>
      </c>
      <c r="C229" s="3"/>
      <c r="D229" s="3"/>
      <c r="E229" s="3"/>
      <c r="F229" s="42"/>
      <c r="G229" s="42"/>
      <c r="H229" s="42"/>
      <c r="I229" s="13">
        <f>VLOOKUP($B229,'Elec wholesale lookups'!$A$3:$L$15,'Elec wholesale index'!I$2,FALSE)</f>
        <v>205597.26549163138</v>
      </c>
      <c r="J229" s="13">
        <f>VLOOKUP($B229,'Elec wholesale lookups'!$A$3:$L$15,'Elec wholesale index'!J$2,FALSE)</f>
        <v>181634.52552031272</v>
      </c>
      <c r="K229" s="13">
        <f>VLOOKUP($B229,'Elec wholesale lookups'!$A$3:$L$15,'Elec wholesale index'!K$2,FALSE)</f>
        <v>205597.26549163138</v>
      </c>
      <c r="L229" s="38">
        <f>VLOOKUP($B229,'Elec wholesale lookups'!$A$3:$O$15,'Elec wholesale index'!L$2,FALSE)</f>
        <v>1</v>
      </c>
      <c r="M229" s="38">
        <f>VLOOKUP($B229,'Elec wholesale lookups'!$A$3:$O$15,'Elec wholesale index'!M$2,FALSE)</f>
        <v>1</v>
      </c>
      <c r="N229" s="38">
        <f>VLOOKUP($B229,'Elec wholesale lookups'!$A$3:$O$15,'Elec wholesale index'!N$2,FALSE)</f>
        <v>0</v>
      </c>
      <c r="O229" s="13">
        <f t="shared" si="53"/>
        <v>205597.26549163138</v>
      </c>
      <c r="P229" s="13">
        <f t="shared" si="54"/>
        <v>181634.52552031272</v>
      </c>
      <c r="Q229" s="13">
        <f t="shared" si="55"/>
        <v>0</v>
      </c>
      <c r="R229" s="13">
        <f t="shared" si="56"/>
        <v>387231.79101194406</v>
      </c>
      <c r="S229" s="23">
        <f t="shared" si="57"/>
        <v>0</v>
      </c>
      <c r="T229" s="23">
        <f t="shared" si="58"/>
        <v>0</v>
      </c>
      <c r="U229" s="23">
        <f t="shared" si="59"/>
        <v>0</v>
      </c>
      <c r="V229" s="23">
        <f t="shared" si="60"/>
        <v>0</v>
      </c>
      <c r="W229" s="44" t="str">
        <f t="shared" si="61"/>
        <v>n/a</v>
      </c>
      <c r="X229" s="23">
        <f t="shared" si="62"/>
        <v>0</v>
      </c>
      <c r="Y229" s="23">
        <f t="shared" si="63"/>
        <v>0</v>
      </c>
      <c r="Z229" s="23">
        <f t="shared" si="64"/>
        <v>0</v>
      </c>
      <c r="AA229" s="43">
        <f t="shared" si="65"/>
        <v>0</v>
      </c>
      <c r="AB229" s="44" t="str">
        <f t="shared" si="66"/>
        <v>n/a</v>
      </c>
      <c r="AC229" s="45" t="str">
        <f>IFERROR(W229*Inputs!$E$27+'Elec wholesale index'!AB229*Inputs!$F$27,"n/a")</f>
        <v>n/a</v>
      </c>
      <c r="AD229" s="2" t="str">
        <f t="shared" si="67"/>
        <v>2015-16 Winter</v>
      </c>
      <c r="AE229" s="2" t="str">
        <f t="shared" si="68"/>
        <v>2015-16 Summer</v>
      </c>
      <c r="AF229" s="41">
        <v>0</v>
      </c>
      <c r="AG229" s="8"/>
    </row>
    <row r="230" spans="1:33" x14ac:dyDescent="0.3">
      <c r="A230" s="47">
        <v>42177</v>
      </c>
      <c r="B230" s="14" t="str">
        <f t="shared" si="52"/>
        <v>Jun</v>
      </c>
      <c r="C230" s="3"/>
      <c r="D230" s="3"/>
      <c r="E230" s="3"/>
      <c r="F230" s="42"/>
      <c r="G230" s="42"/>
      <c r="H230" s="42"/>
      <c r="I230" s="13">
        <f>VLOOKUP($B230,'Elec wholesale lookups'!$A$3:$L$15,'Elec wholesale index'!I$2,FALSE)</f>
        <v>205597.26549163138</v>
      </c>
      <c r="J230" s="13">
        <f>VLOOKUP($B230,'Elec wholesale lookups'!$A$3:$L$15,'Elec wholesale index'!J$2,FALSE)</f>
        <v>181634.52552031272</v>
      </c>
      <c r="K230" s="13">
        <f>VLOOKUP($B230,'Elec wholesale lookups'!$A$3:$L$15,'Elec wholesale index'!K$2,FALSE)</f>
        <v>205597.26549163138</v>
      </c>
      <c r="L230" s="38">
        <f>VLOOKUP($B230,'Elec wholesale lookups'!$A$3:$O$15,'Elec wholesale index'!L$2,FALSE)</f>
        <v>1</v>
      </c>
      <c r="M230" s="38">
        <f>VLOOKUP($B230,'Elec wholesale lookups'!$A$3:$O$15,'Elec wholesale index'!M$2,FALSE)</f>
        <v>1</v>
      </c>
      <c r="N230" s="38">
        <f>VLOOKUP($B230,'Elec wholesale lookups'!$A$3:$O$15,'Elec wholesale index'!N$2,FALSE)</f>
        <v>0</v>
      </c>
      <c r="O230" s="13">
        <f t="shared" si="53"/>
        <v>205597.26549163138</v>
      </c>
      <c r="P230" s="13">
        <f t="shared" si="54"/>
        <v>181634.52552031272</v>
      </c>
      <c r="Q230" s="13">
        <f t="shared" si="55"/>
        <v>0</v>
      </c>
      <c r="R230" s="13">
        <f t="shared" si="56"/>
        <v>387231.79101194406</v>
      </c>
      <c r="S230" s="23">
        <f t="shared" si="57"/>
        <v>0</v>
      </c>
      <c r="T230" s="23">
        <f t="shared" si="58"/>
        <v>0</v>
      </c>
      <c r="U230" s="23">
        <f t="shared" si="59"/>
        <v>0</v>
      </c>
      <c r="V230" s="23">
        <f t="shared" si="60"/>
        <v>0</v>
      </c>
      <c r="W230" s="44" t="str">
        <f t="shared" si="61"/>
        <v>n/a</v>
      </c>
      <c r="X230" s="23">
        <f t="shared" si="62"/>
        <v>0</v>
      </c>
      <c r="Y230" s="23">
        <f t="shared" si="63"/>
        <v>0</v>
      </c>
      <c r="Z230" s="23">
        <f t="shared" si="64"/>
        <v>0</v>
      </c>
      <c r="AA230" s="43">
        <f t="shared" si="65"/>
        <v>0</v>
      </c>
      <c r="AB230" s="44" t="str">
        <f t="shared" si="66"/>
        <v>n/a</v>
      </c>
      <c r="AC230" s="45" t="str">
        <f>IFERROR(W230*Inputs!$E$27+'Elec wholesale index'!AB230*Inputs!$F$27,"n/a")</f>
        <v>n/a</v>
      </c>
      <c r="AD230" s="2" t="str">
        <f t="shared" si="67"/>
        <v>2015-16 Winter</v>
      </c>
      <c r="AE230" s="2" t="str">
        <f t="shared" si="68"/>
        <v>2015-16 Summer</v>
      </c>
      <c r="AF230" s="41">
        <v>0</v>
      </c>
      <c r="AG230" s="8"/>
    </row>
    <row r="231" spans="1:33" x14ac:dyDescent="0.3">
      <c r="A231" s="47">
        <v>42178</v>
      </c>
      <c r="B231" s="14" t="str">
        <f t="shared" si="52"/>
        <v>Jun</v>
      </c>
      <c r="C231" s="3"/>
      <c r="D231" s="3"/>
      <c r="E231" s="3"/>
      <c r="F231" s="42"/>
      <c r="G231" s="42"/>
      <c r="H231" s="42"/>
      <c r="I231" s="13">
        <f>VLOOKUP($B231,'Elec wholesale lookups'!$A$3:$L$15,'Elec wholesale index'!I$2,FALSE)</f>
        <v>205597.26549163138</v>
      </c>
      <c r="J231" s="13">
        <f>VLOOKUP($B231,'Elec wholesale lookups'!$A$3:$L$15,'Elec wholesale index'!J$2,FALSE)</f>
        <v>181634.52552031272</v>
      </c>
      <c r="K231" s="13">
        <f>VLOOKUP($B231,'Elec wholesale lookups'!$A$3:$L$15,'Elec wholesale index'!K$2,FALSE)</f>
        <v>205597.26549163138</v>
      </c>
      <c r="L231" s="38">
        <f>VLOOKUP($B231,'Elec wholesale lookups'!$A$3:$O$15,'Elec wholesale index'!L$2,FALSE)</f>
        <v>1</v>
      </c>
      <c r="M231" s="38">
        <f>VLOOKUP($B231,'Elec wholesale lookups'!$A$3:$O$15,'Elec wholesale index'!M$2,FALSE)</f>
        <v>1</v>
      </c>
      <c r="N231" s="38">
        <f>VLOOKUP($B231,'Elec wholesale lookups'!$A$3:$O$15,'Elec wholesale index'!N$2,FALSE)</f>
        <v>0</v>
      </c>
      <c r="O231" s="13">
        <f t="shared" si="53"/>
        <v>205597.26549163138</v>
      </c>
      <c r="P231" s="13">
        <f t="shared" si="54"/>
        <v>181634.52552031272</v>
      </c>
      <c r="Q231" s="13">
        <f t="shared" si="55"/>
        <v>0</v>
      </c>
      <c r="R231" s="13">
        <f t="shared" si="56"/>
        <v>387231.79101194406</v>
      </c>
      <c r="S231" s="23">
        <f t="shared" si="57"/>
        <v>0</v>
      </c>
      <c r="T231" s="23">
        <f t="shared" si="58"/>
        <v>0</v>
      </c>
      <c r="U231" s="23">
        <f t="shared" si="59"/>
        <v>0</v>
      </c>
      <c r="V231" s="23">
        <f t="shared" si="60"/>
        <v>0</v>
      </c>
      <c r="W231" s="44" t="str">
        <f t="shared" si="61"/>
        <v>n/a</v>
      </c>
      <c r="X231" s="23">
        <f t="shared" si="62"/>
        <v>0</v>
      </c>
      <c r="Y231" s="23">
        <f t="shared" si="63"/>
        <v>0</v>
      </c>
      <c r="Z231" s="23">
        <f t="shared" si="64"/>
        <v>0</v>
      </c>
      <c r="AA231" s="43">
        <f t="shared" si="65"/>
        <v>0</v>
      </c>
      <c r="AB231" s="44" t="str">
        <f t="shared" si="66"/>
        <v>n/a</v>
      </c>
      <c r="AC231" s="45" t="str">
        <f>IFERROR(W231*Inputs!$E$27+'Elec wholesale index'!AB231*Inputs!$F$27,"n/a")</f>
        <v>n/a</v>
      </c>
      <c r="AD231" s="2" t="str">
        <f t="shared" si="67"/>
        <v>2015-16 Winter</v>
      </c>
      <c r="AE231" s="2" t="str">
        <f t="shared" si="68"/>
        <v>2015-16 Summer</v>
      </c>
      <c r="AF231" s="41">
        <v>0</v>
      </c>
      <c r="AG231" s="8"/>
    </row>
    <row r="232" spans="1:33" x14ac:dyDescent="0.3">
      <c r="A232" s="47">
        <v>42179</v>
      </c>
      <c r="B232" s="14" t="str">
        <f t="shared" si="52"/>
        <v>Jun</v>
      </c>
      <c r="C232" s="3"/>
      <c r="D232" s="3"/>
      <c r="E232" s="3"/>
      <c r="F232" s="42"/>
      <c r="G232" s="42"/>
      <c r="H232" s="42"/>
      <c r="I232" s="13">
        <f>VLOOKUP($B232,'Elec wholesale lookups'!$A$3:$L$15,'Elec wholesale index'!I$2,FALSE)</f>
        <v>205597.26549163138</v>
      </c>
      <c r="J232" s="13">
        <f>VLOOKUP($B232,'Elec wholesale lookups'!$A$3:$L$15,'Elec wholesale index'!J$2,FALSE)</f>
        <v>181634.52552031272</v>
      </c>
      <c r="K232" s="13">
        <f>VLOOKUP($B232,'Elec wholesale lookups'!$A$3:$L$15,'Elec wholesale index'!K$2,FALSE)</f>
        <v>205597.26549163138</v>
      </c>
      <c r="L232" s="38">
        <f>VLOOKUP($B232,'Elec wholesale lookups'!$A$3:$O$15,'Elec wholesale index'!L$2,FALSE)</f>
        <v>1</v>
      </c>
      <c r="M232" s="38">
        <f>VLOOKUP($B232,'Elec wholesale lookups'!$A$3:$O$15,'Elec wholesale index'!M$2,FALSE)</f>
        <v>1</v>
      </c>
      <c r="N232" s="38">
        <f>VLOOKUP($B232,'Elec wholesale lookups'!$A$3:$O$15,'Elec wholesale index'!N$2,FALSE)</f>
        <v>0</v>
      </c>
      <c r="O232" s="13">
        <f t="shared" si="53"/>
        <v>205597.26549163138</v>
      </c>
      <c r="P232" s="13">
        <f t="shared" si="54"/>
        <v>181634.52552031272</v>
      </c>
      <c r="Q232" s="13">
        <f t="shared" si="55"/>
        <v>0</v>
      </c>
      <c r="R232" s="13">
        <f t="shared" si="56"/>
        <v>387231.79101194406</v>
      </c>
      <c r="S232" s="23">
        <f t="shared" si="57"/>
        <v>0</v>
      </c>
      <c r="T232" s="23">
        <f t="shared" si="58"/>
        <v>0</v>
      </c>
      <c r="U232" s="23">
        <f t="shared" si="59"/>
        <v>0</v>
      </c>
      <c r="V232" s="23">
        <f t="shared" si="60"/>
        <v>0</v>
      </c>
      <c r="W232" s="44" t="str">
        <f t="shared" si="61"/>
        <v>n/a</v>
      </c>
      <c r="X232" s="23">
        <f t="shared" si="62"/>
        <v>0</v>
      </c>
      <c r="Y232" s="23">
        <f t="shared" si="63"/>
        <v>0</v>
      </c>
      <c r="Z232" s="23">
        <f t="shared" si="64"/>
        <v>0</v>
      </c>
      <c r="AA232" s="43">
        <f t="shared" si="65"/>
        <v>0</v>
      </c>
      <c r="AB232" s="44" t="str">
        <f t="shared" si="66"/>
        <v>n/a</v>
      </c>
      <c r="AC232" s="45" t="str">
        <f>IFERROR(W232*Inputs!$E$27+'Elec wholesale index'!AB232*Inputs!$F$27,"n/a")</f>
        <v>n/a</v>
      </c>
      <c r="AD232" s="2" t="str">
        <f t="shared" si="67"/>
        <v>2015-16 Winter</v>
      </c>
      <c r="AE232" s="2" t="str">
        <f t="shared" si="68"/>
        <v>2015-16 Summer</v>
      </c>
      <c r="AF232" s="41">
        <v>0</v>
      </c>
      <c r="AG232" s="8"/>
    </row>
    <row r="233" spans="1:33" x14ac:dyDescent="0.3">
      <c r="A233" s="47">
        <v>42180</v>
      </c>
      <c r="B233" s="14" t="str">
        <f t="shared" si="52"/>
        <v>Jun</v>
      </c>
      <c r="C233" s="3"/>
      <c r="D233" s="3"/>
      <c r="E233" s="3"/>
      <c r="F233" s="42"/>
      <c r="G233" s="42"/>
      <c r="H233" s="42"/>
      <c r="I233" s="13">
        <f>VLOOKUP($B233,'Elec wholesale lookups'!$A$3:$L$15,'Elec wholesale index'!I$2,FALSE)</f>
        <v>205597.26549163138</v>
      </c>
      <c r="J233" s="13">
        <f>VLOOKUP($B233,'Elec wholesale lookups'!$A$3:$L$15,'Elec wholesale index'!J$2,FALSE)</f>
        <v>181634.52552031272</v>
      </c>
      <c r="K233" s="13">
        <f>VLOOKUP($B233,'Elec wholesale lookups'!$A$3:$L$15,'Elec wholesale index'!K$2,FALSE)</f>
        <v>205597.26549163138</v>
      </c>
      <c r="L233" s="38">
        <f>VLOOKUP($B233,'Elec wholesale lookups'!$A$3:$O$15,'Elec wholesale index'!L$2,FALSE)</f>
        <v>1</v>
      </c>
      <c r="M233" s="38">
        <f>VLOOKUP($B233,'Elec wholesale lookups'!$A$3:$O$15,'Elec wholesale index'!M$2,FALSE)</f>
        <v>1</v>
      </c>
      <c r="N233" s="38">
        <f>VLOOKUP($B233,'Elec wholesale lookups'!$A$3:$O$15,'Elec wholesale index'!N$2,FALSE)</f>
        <v>0</v>
      </c>
      <c r="O233" s="13">
        <f t="shared" si="53"/>
        <v>205597.26549163138</v>
      </c>
      <c r="P233" s="13">
        <f t="shared" si="54"/>
        <v>181634.52552031272</v>
      </c>
      <c r="Q233" s="13">
        <f t="shared" si="55"/>
        <v>0</v>
      </c>
      <c r="R233" s="13">
        <f t="shared" si="56"/>
        <v>387231.79101194406</v>
      </c>
      <c r="S233" s="23">
        <f t="shared" si="57"/>
        <v>0</v>
      </c>
      <c r="T233" s="23">
        <f t="shared" si="58"/>
        <v>0</v>
      </c>
      <c r="U233" s="23">
        <f t="shared" si="59"/>
        <v>0</v>
      </c>
      <c r="V233" s="23">
        <f t="shared" si="60"/>
        <v>0</v>
      </c>
      <c r="W233" s="44" t="str">
        <f t="shared" si="61"/>
        <v>n/a</v>
      </c>
      <c r="X233" s="23">
        <f t="shared" si="62"/>
        <v>0</v>
      </c>
      <c r="Y233" s="23">
        <f t="shared" si="63"/>
        <v>0</v>
      </c>
      <c r="Z233" s="23">
        <f t="shared" si="64"/>
        <v>0</v>
      </c>
      <c r="AA233" s="43">
        <f t="shared" si="65"/>
        <v>0</v>
      </c>
      <c r="AB233" s="44" t="str">
        <f t="shared" si="66"/>
        <v>n/a</v>
      </c>
      <c r="AC233" s="45" t="str">
        <f>IFERROR(W233*Inputs!$E$27+'Elec wholesale index'!AB233*Inputs!$F$27,"n/a")</f>
        <v>n/a</v>
      </c>
      <c r="AD233" s="2" t="str">
        <f t="shared" si="67"/>
        <v>2015-16 Winter</v>
      </c>
      <c r="AE233" s="2" t="str">
        <f t="shared" si="68"/>
        <v>2015-16 Summer</v>
      </c>
      <c r="AF233" s="41">
        <v>0</v>
      </c>
      <c r="AG233" s="8"/>
    </row>
    <row r="234" spans="1:33" x14ac:dyDescent="0.3">
      <c r="A234" s="47">
        <v>42181</v>
      </c>
      <c r="B234" s="14" t="str">
        <f t="shared" si="52"/>
        <v>Jun</v>
      </c>
      <c r="C234" s="3"/>
      <c r="D234" s="3"/>
      <c r="E234" s="3"/>
      <c r="F234" s="42"/>
      <c r="G234" s="42"/>
      <c r="H234" s="42"/>
      <c r="I234" s="13">
        <f>VLOOKUP($B234,'Elec wholesale lookups'!$A$3:$L$15,'Elec wholesale index'!I$2,FALSE)</f>
        <v>205597.26549163138</v>
      </c>
      <c r="J234" s="13">
        <f>VLOOKUP($B234,'Elec wholesale lookups'!$A$3:$L$15,'Elec wholesale index'!J$2,FALSE)</f>
        <v>181634.52552031272</v>
      </c>
      <c r="K234" s="13">
        <f>VLOOKUP($B234,'Elec wholesale lookups'!$A$3:$L$15,'Elec wholesale index'!K$2,FALSE)</f>
        <v>205597.26549163138</v>
      </c>
      <c r="L234" s="38">
        <f>VLOOKUP($B234,'Elec wholesale lookups'!$A$3:$O$15,'Elec wholesale index'!L$2,FALSE)</f>
        <v>1</v>
      </c>
      <c r="M234" s="38">
        <f>VLOOKUP($B234,'Elec wholesale lookups'!$A$3:$O$15,'Elec wholesale index'!M$2,FALSE)</f>
        <v>1</v>
      </c>
      <c r="N234" s="38">
        <f>VLOOKUP($B234,'Elec wholesale lookups'!$A$3:$O$15,'Elec wholesale index'!N$2,FALSE)</f>
        <v>0</v>
      </c>
      <c r="O234" s="13">
        <f t="shared" si="53"/>
        <v>205597.26549163138</v>
      </c>
      <c r="P234" s="13">
        <f t="shared" si="54"/>
        <v>181634.52552031272</v>
      </c>
      <c r="Q234" s="13">
        <f t="shared" si="55"/>
        <v>0</v>
      </c>
      <c r="R234" s="13">
        <f t="shared" si="56"/>
        <v>387231.79101194406</v>
      </c>
      <c r="S234" s="23">
        <f t="shared" si="57"/>
        <v>0</v>
      </c>
      <c r="T234" s="23">
        <f t="shared" si="58"/>
        <v>0</v>
      </c>
      <c r="U234" s="23">
        <f t="shared" si="59"/>
        <v>0</v>
      </c>
      <c r="V234" s="23">
        <f t="shared" si="60"/>
        <v>0</v>
      </c>
      <c r="W234" s="44" t="str">
        <f t="shared" si="61"/>
        <v>n/a</v>
      </c>
      <c r="X234" s="23">
        <f t="shared" si="62"/>
        <v>0</v>
      </c>
      <c r="Y234" s="23">
        <f t="shared" si="63"/>
        <v>0</v>
      </c>
      <c r="Z234" s="23">
        <f t="shared" si="64"/>
        <v>0</v>
      </c>
      <c r="AA234" s="43">
        <f t="shared" si="65"/>
        <v>0</v>
      </c>
      <c r="AB234" s="44" t="str">
        <f t="shared" si="66"/>
        <v>n/a</v>
      </c>
      <c r="AC234" s="45" t="str">
        <f>IFERROR(W234*Inputs!$E$27+'Elec wholesale index'!AB234*Inputs!$F$27,"n/a")</f>
        <v>n/a</v>
      </c>
      <c r="AD234" s="2" t="str">
        <f t="shared" si="67"/>
        <v>2015-16 Winter</v>
      </c>
      <c r="AE234" s="2" t="str">
        <f t="shared" si="68"/>
        <v>2015-16 Summer</v>
      </c>
      <c r="AF234" s="41">
        <v>0</v>
      </c>
      <c r="AG234" s="8"/>
    </row>
    <row r="235" spans="1:33" x14ac:dyDescent="0.3">
      <c r="A235" s="47">
        <v>42184</v>
      </c>
      <c r="B235" s="14" t="str">
        <f t="shared" si="52"/>
        <v>Jun</v>
      </c>
      <c r="C235" s="3"/>
      <c r="D235" s="3"/>
      <c r="E235" s="3"/>
      <c r="F235" s="42"/>
      <c r="G235" s="42"/>
      <c r="H235" s="42"/>
      <c r="I235" s="13">
        <f>VLOOKUP($B235,'Elec wholesale lookups'!$A$3:$L$15,'Elec wholesale index'!I$2,FALSE)</f>
        <v>205597.26549163138</v>
      </c>
      <c r="J235" s="13">
        <f>VLOOKUP($B235,'Elec wholesale lookups'!$A$3:$L$15,'Elec wholesale index'!J$2,FALSE)</f>
        <v>181634.52552031272</v>
      </c>
      <c r="K235" s="13">
        <f>VLOOKUP($B235,'Elec wholesale lookups'!$A$3:$L$15,'Elec wholesale index'!K$2,FALSE)</f>
        <v>205597.26549163138</v>
      </c>
      <c r="L235" s="38">
        <f>VLOOKUP($B235,'Elec wholesale lookups'!$A$3:$O$15,'Elec wholesale index'!L$2,FALSE)</f>
        <v>1</v>
      </c>
      <c r="M235" s="38">
        <f>VLOOKUP($B235,'Elec wholesale lookups'!$A$3:$O$15,'Elec wholesale index'!M$2,FALSE)</f>
        <v>1</v>
      </c>
      <c r="N235" s="38">
        <f>VLOOKUP($B235,'Elec wholesale lookups'!$A$3:$O$15,'Elec wholesale index'!N$2,FALSE)</f>
        <v>0</v>
      </c>
      <c r="O235" s="13">
        <f t="shared" si="53"/>
        <v>205597.26549163138</v>
      </c>
      <c r="P235" s="13">
        <f t="shared" si="54"/>
        <v>181634.52552031272</v>
      </c>
      <c r="Q235" s="13">
        <f t="shared" si="55"/>
        <v>0</v>
      </c>
      <c r="R235" s="13">
        <f t="shared" si="56"/>
        <v>387231.79101194406</v>
      </c>
      <c r="S235" s="23">
        <f t="shared" si="57"/>
        <v>0</v>
      </c>
      <c r="T235" s="23">
        <f t="shared" si="58"/>
        <v>0</v>
      </c>
      <c r="U235" s="23">
        <f t="shared" si="59"/>
        <v>0</v>
      </c>
      <c r="V235" s="23">
        <f t="shared" si="60"/>
        <v>0</v>
      </c>
      <c r="W235" s="44" t="str">
        <f t="shared" si="61"/>
        <v>n/a</v>
      </c>
      <c r="X235" s="23">
        <f t="shared" si="62"/>
        <v>0</v>
      </c>
      <c r="Y235" s="23">
        <f t="shared" si="63"/>
        <v>0</v>
      </c>
      <c r="Z235" s="23">
        <f t="shared" si="64"/>
        <v>0</v>
      </c>
      <c r="AA235" s="43">
        <f t="shared" si="65"/>
        <v>0</v>
      </c>
      <c r="AB235" s="44" t="str">
        <f t="shared" si="66"/>
        <v>n/a</v>
      </c>
      <c r="AC235" s="45" t="str">
        <f>IFERROR(W235*Inputs!$E$27+'Elec wholesale index'!AB235*Inputs!$F$27,"n/a")</f>
        <v>n/a</v>
      </c>
      <c r="AD235" s="2" t="str">
        <f t="shared" si="67"/>
        <v>2015-16 Winter</v>
      </c>
      <c r="AE235" s="2" t="str">
        <f t="shared" si="68"/>
        <v>2015-16 Summer</v>
      </c>
      <c r="AF235" s="41">
        <v>0</v>
      </c>
      <c r="AG235" s="8"/>
    </row>
    <row r="236" spans="1:33" x14ac:dyDescent="0.3">
      <c r="A236" s="47">
        <v>42185</v>
      </c>
      <c r="B236" s="14" t="str">
        <f t="shared" si="52"/>
        <v>Jun</v>
      </c>
      <c r="C236" s="3"/>
      <c r="D236" s="3"/>
      <c r="E236" s="3"/>
      <c r="F236" s="42"/>
      <c r="G236" s="42"/>
      <c r="H236" s="42"/>
      <c r="I236" s="13">
        <f>VLOOKUP($B236,'Elec wholesale lookups'!$A$3:$L$15,'Elec wholesale index'!I$2,FALSE)</f>
        <v>205597.26549163138</v>
      </c>
      <c r="J236" s="13">
        <f>VLOOKUP($B236,'Elec wholesale lookups'!$A$3:$L$15,'Elec wholesale index'!J$2,FALSE)</f>
        <v>181634.52552031272</v>
      </c>
      <c r="K236" s="13">
        <f>VLOOKUP($B236,'Elec wholesale lookups'!$A$3:$L$15,'Elec wholesale index'!K$2,FALSE)</f>
        <v>205597.26549163138</v>
      </c>
      <c r="L236" s="38">
        <f>VLOOKUP($B236,'Elec wholesale lookups'!$A$3:$O$15,'Elec wholesale index'!L$2,FALSE)</f>
        <v>1</v>
      </c>
      <c r="M236" s="38">
        <f>VLOOKUP($B236,'Elec wholesale lookups'!$A$3:$O$15,'Elec wholesale index'!M$2,FALSE)</f>
        <v>1</v>
      </c>
      <c r="N236" s="38">
        <f>VLOOKUP($B236,'Elec wholesale lookups'!$A$3:$O$15,'Elec wholesale index'!N$2,FALSE)</f>
        <v>0</v>
      </c>
      <c r="O236" s="13">
        <f t="shared" si="53"/>
        <v>205597.26549163138</v>
      </c>
      <c r="P236" s="13">
        <f t="shared" si="54"/>
        <v>181634.52552031272</v>
      </c>
      <c r="Q236" s="13">
        <f t="shared" si="55"/>
        <v>0</v>
      </c>
      <c r="R236" s="13">
        <f t="shared" si="56"/>
        <v>387231.79101194406</v>
      </c>
      <c r="S236" s="23">
        <f t="shared" si="57"/>
        <v>0</v>
      </c>
      <c r="T236" s="23">
        <f t="shared" si="58"/>
        <v>0</v>
      </c>
      <c r="U236" s="23">
        <f t="shared" si="59"/>
        <v>0</v>
      </c>
      <c r="V236" s="23">
        <f t="shared" si="60"/>
        <v>0</v>
      </c>
      <c r="W236" s="44" t="str">
        <f t="shared" si="61"/>
        <v>n/a</v>
      </c>
      <c r="X236" s="23">
        <f t="shared" si="62"/>
        <v>0</v>
      </c>
      <c r="Y236" s="23">
        <f t="shared" si="63"/>
        <v>0</v>
      </c>
      <c r="Z236" s="23">
        <f t="shared" si="64"/>
        <v>0</v>
      </c>
      <c r="AA236" s="43">
        <f t="shared" si="65"/>
        <v>0</v>
      </c>
      <c r="AB236" s="44" t="str">
        <f t="shared" si="66"/>
        <v>n/a</v>
      </c>
      <c r="AC236" s="45" t="str">
        <f>IFERROR(W236*Inputs!$E$27+'Elec wholesale index'!AB236*Inputs!$F$27,"n/a")</f>
        <v>n/a</v>
      </c>
      <c r="AD236" s="2" t="str">
        <f t="shared" si="67"/>
        <v>2015-16 Winter</v>
      </c>
      <c r="AE236" s="2" t="str">
        <f t="shared" si="68"/>
        <v>2015-16 Summer</v>
      </c>
      <c r="AF236" s="41">
        <v>0</v>
      </c>
      <c r="AG236" s="8"/>
    </row>
    <row r="237" spans="1:33" x14ac:dyDescent="0.3">
      <c r="A237" s="47">
        <v>42186</v>
      </c>
      <c r="B237" s="14" t="str">
        <f t="shared" si="52"/>
        <v>Jul</v>
      </c>
      <c r="C237" s="3"/>
      <c r="D237" s="3"/>
      <c r="E237" s="3"/>
      <c r="F237" s="42"/>
      <c r="G237" s="42"/>
      <c r="H237" s="42"/>
      <c r="I237" s="13">
        <f>VLOOKUP($B237,'Elec wholesale lookups'!$A$3:$L$15,'Elec wholesale index'!I$2,FALSE)</f>
        <v>205597.26549163138</v>
      </c>
      <c r="J237" s="13">
        <f>VLOOKUP($B237,'Elec wholesale lookups'!$A$3:$L$15,'Elec wholesale index'!J$2,FALSE)</f>
        <v>181634.52552031272</v>
      </c>
      <c r="K237" s="13">
        <f>VLOOKUP($B237,'Elec wholesale lookups'!$A$3:$L$15,'Elec wholesale index'!K$2,FALSE)</f>
        <v>205597.26549163138</v>
      </c>
      <c r="L237" s="38">
        <f>VLOOKUP($B237,'Elec wholesale lookups'!$A$3:$O$15,'Elec wholesale index'!L$2,FALSE)</f>
        <v>1</v>
      </c>
      <c r="M237" s="38">
        <f>VLOOKUP($B237,'Elec wholesale lookups'!$A$3:$O$15,'Elec wholesale index'!M$2,FALSE)</f>
        <v>1</v>
      </c>
      <c r="N237" s="38">
        <f>VLOOKUP($B237,'Elec wholesale lookups'!$A$3:$O$15,'Elec wholesale index'!N$2,FALSE)</f>
        <v>0</v>
      </c>
      <c r="O237" s="13">
        <f t="shared" si="53"/>
        <v>205597.26549163138</v>
      </c>
      <c r="P237" s="13">
        <f t="shared" si="54"/>
        <v>181634.52552031272</v>
      </c>
      <c r="Q237" s="13">
        <f t="shared" si="55"/>
        <v>0</v>
      </c>
      <c r="R237" s="13">
        <f t="shared" si="56"/>
        <v>387231.79101194406</v>
      </c>
      <c r="S237" s="23">
        <f t="shared" si="57"/>
        <v>0</v>
      </c>
      <c r="T237" s="23">
        <f t="shared" si="58"/>
        <v>0</v>
      </c>
      <c r="U237" s="23">
        <f t="shared" si="59"/>
        <v>0</v>
      </c>
      <c r="V237" s="23">
        <f t="shared" si="60"/>
        <v>0</v>
      </c>
      <c r="W237" s="44" t="str">
        <f t="shared" si="61"/>
        <v>n/a</v>
      </c>
      <c r="X237" s="23">
        <f t="shared" si="62"/>
        <v>0</v>
      </c>
      <c r="Y237" s="23">
        <f t="shared" si="63"/>
        <v>0</v>
      </c>
      <c r="Z237" s="23">
        <f t="shared" si="64"/>
        <v>0</v>
      </c>
      <c r="AA237" s="43">
        <f t="shared" si="65"/>
        <v>0</v>
      </c>
      <c r="AB237" s="44" t="str">
        <f t="shared" si="66"/>
        <v>n/a</v>
      </c>
      <c r="AC237" s="45" t="str">
        <f>IFERROR(W237*Inputs!$E$27+'Elec wholesale index'!AB237*Inputs!$F$27,"n/a")</f>
        <v>n/a</v>
      </c>
      <c r="AD237" s="2" t="str">
        <f t="shared" si="67"/>
        <v>2015-16 Winter</v>
      </c>
      <c r="AE237" s="2" t="str">
        <f t="shared" si="68"/>
        <v>2015-16 Summer</v>
      </c>
      <c r="AF237" s="41">
        <v>0</v>
      </c>
      <c r="AG237" s="8"/>
    </row>
    <row r="238" spans="1:33" x14ac:dyDescent="0.3">
      <c r="A238" s="47">
        <v>42187</v>
      </c>
      <c r="B238" s="14" t="str">
        <f t="shared" si="52"/>
        <v>Jul</v>
      </c>
      <c r="C238" s="3"/>
      <c r="D238" s="3"/>
      <c r="E238" s="3"/>
      <c r="F238" s="42"/>
      <c r="G238" s="42"/>
      <c r="H238" s="42"/>
      <c r="I238" s="13">
        <f>VLOOKUP($B238,'Elec wholesale lookups'!$A$3:$L$15,'Elec wholesale index'!I$2,FALSE)</f>
        <v>205597.26549163138</v>
      </c>
      <c r="J238" s="13">
        <f>VLOOKUP($B238,'Elec wholesale lookups'!$A$3:$L$15,'Elec wholesale index'!J$2,FALSE)</f>
        <v>181634.52552031272</v>
      </c>
      <c r="K238" s="13">
        <f>VLOOKUP($B238,'Elec wholesale lookups'!$A$3:$L$15,'Elec wholesale index'!K$2,FALSE)</f>
        <v>205597.26549163138</v>
      </c>
      <c r="L238" s="38">
        <f>VLOOKUP($B238,'Elec wholesale lookups'!$A$3:$O$15,'Elec wholesale index'!L$2,FALSE)</f>
        <v>1</v>
      </c>
      <c r="M238" s="38">
        <f>VLOOKUP($B238,'Elec wholesale lookups'!$A$3:$O$15,'Elec wholesale index'!M$2,FALSE)</f>
        <v>1</v>
      </c>
      <c r="N238" s="38">
        <f>VLOOKUP($B238,'Elec wholesale lookups'!$A$3:$O$15,'Elec wholesale index'!N$2,FALSE)</f>
        <v>0</v>
      </c>
      <c r="O238" s="13">
        <f t="shared" si="53"/>
        <v>205597.26549163138</v>
      </c>
      <c r="P238" s="13">
        <f t="shared" si="54"/>
        <v>181634.52552031272</v>
      </c>
      <c r="Q238" s="13">
        <f t="shared" si="55"/>
        <v>0</v>
      </c>
      <c r="R238" s="13">
        <f t="shared" si="56"/>
        <v>387231.79101194406</v>
      </c>
      <c r="S238" s="23">
        <f t="shared" si="57"/>
        <v>0</v>
      </c>
      <c r="T238" s="23">
        <f t="shared" si="58"/>
        <v>0</v>
      </c>
      <c r="U238" s="23">
        <f t="shared" si="59"/>
        <v>0</v>
      </c>
      <c r="V238" s="23">
        <f t="shared" si="60"/>
        <v>0</v>
      </c>
      <c r="W238" s="44" t="str">
        <f t="shared" si="61"/>
        <v>n/a</v>
      </c>
      <c r="X238" s="23">
        <f t="shared" si="62"/>
        <v>0</v>
      </c>
      <c r="Y238" s="23">
        <f t="shared" si="63"/>
        <v>0</v>
      </c>
      <c r="Z238" s="23">
        <f t="shared" si="64"/>
        <v>0</v>
      </c>
      <c r="AA238" s="43">
        <f t="shared" si="65"/>
        <v>0</v>
      </c>
      <c r="AB238" s="44" t="str">
        <f t="shared" si="66"/>
        <v>n/a</v>
      </c>
      <c r="AC238" s="45" t="str">
        <f>IFERROR(W238*Inputs!$E$27+'Elec wholesale index'!AB238*Inputs!$F$27,"n/a")</f>
        <v>n/a</v>
      </c>
      <c r="AD238" s="2" t="str">
        <f t="shared" si="67"/>
        <v>2015-16 Winter</v>
      </c>
      <c r="AE238" s="2" t="str">
        <f t="shared" si="68"/>
        <v>2015-16 Summer</v>
      </c>
      <c r="AF238" s="41">
        <v>0</v>
      </c>
      <c r="AG238" s="8"/>
    </row>
    <row r="239" spans="1:33" x14ac:dyDescent="0.3">
      <c r="A239" s="47">
        <v>42188</v>
      </c>
      <c r="B239" s="14" t="str">
        <f t="shared" si="52"/>
        <v>Jul</v>
      </c>
      <c r="C239" s="3"/>
      <c r="D239" s="3"/>
      <c r="E239" s="3"/>
      <c r="F239" s="42"/>
      <c r="G239" s="42"/>
      <c r="H239" s="42"/>
      <c r="I239" s="13">
        <f>VLOOKUP($B239,'Elec wholesale lookups'!$A$3:$L$15,'Elec wholesale index'!I$2,FALSE)</f>
        <v>205597.26549163138</v>
      </c>
      <c r="J239" s="13">
        <f>VLOOKUP($B239,'Elec wholesale lookups'!$A$3:$L$15,'Elec wholesale index'!J$2,FALSE)</f>
        <v>181634.52552031272</v>
      </c>
      <c r="K239" s="13">
        <f>VLOOKUP($B239,'Elec wholesale lookups'!$A$3:$L$15,'Elec wholesale index'!K$2,FALSE)</f>
        <v>205597.26549163138</v>
      </c>
      <c r="L239" s="38">
        <f>VLOOKUP($B239,'Elec wholesale lookups'!$A$3:$O$15,'Elec wholesale index'!L$2,FALSE)</f>
        <v>1</v>
      </c>
      <c r="M239" s="38">
        <f>VLOOKUP($B239,'Elec wholesale lookups'!$A$3:$O$15,'Elec wholesale index'!M$2,FALSE)</f>
        <v>1</v>
      </c>
      <c r="N239" s="38">
        <f>VLOOKUP($B239,'Elec wholesale lookups'!$A$3:$O$15,'Elec wholesale index'!N$2,FALSE)</f>
        <v>0</v>
      </c>
      <c r="O239" s="13">
        <f t="shared" si="53"/>
        <v>205597.26549163138</v>
      </c>
      <c r="P239" s="13">
        <f t="shared" si="54"/>
        <v>181634.52552031272</v>
      </c>
      <c r="Q239" s="13">
        <f t="shared" si="55"/>
        <v>0</v>
      </c>
      <c r="R239" s="13">
        <f t="shared" si="56"/>
        <v>387231.79101194406</v>
      </c>
      <c r="S239" s="23">
        <f t="shared" si="57"/>
        <v>0</v>
      </c>
      <c r="T239" s="23">
        <f t="shared" si="58"/>
        <v>0</v>
      </c>
      <c r="U239" s="23">
        <f t="shared" si="59"/>
        <v>0</v>
      </c>
      <c r="V239" s="23">
        <f t="shared" si="60"/>
        <v>0</v>
      </c>
      <c r="W239" s="44" t="str">
        <f t="shared" si="61"/>
        <v>n/a</v>
      </c>
      <c r="X239" s="23">
        <f t="shared" si="62"/>
        <v>0</v>
      </c>
      <c r="Y239" s="23">
        <f t="shared" si="63"/>
        <v>0</v>
      </c>
      <c r="Z239" s="23">
        <f t="shared" si="64"/>
        <v>0</v>
      </c>
      <c r="AA239" s="43">
        <f t="shared" si="65"/>
        <v>0</v>
      </c>
      <c r="AB239" s="44" t="str">
        <f t="shared" si="66"/>
        <v>n/a</v>
      </c>
      <c r="AC239" s="45" t="str">
        <f>IFERROR(W239*Inputs!$E$27+'Elec wholesale index'!AB239*Inputs!$F$27,"n/a")</f>
        <v>n/a</v>
      </c>
      <c r="AD239" s="2" t="str">
        <f t="shared" si="67"/>
        <v>2015-16 Winter</v>
      </c>
      <c r="AE239" s="2" t="str">
        <f t="shared" si="68"/>
        <v>2015-16 Summer</v>
      </c>
      <c r="AF239" s="41">
        <v>0</v>
      </c>
      <c r="AG239" s="8"/>
    </row>
    <row r="240" spans="1:33" x14ac:dyDescent="0.3">
      <c r="A240" s="47">
        <v>42191</v>
      </c>
      <c r="B240" s="14" t="str">
        <f t="shared" si="52"/>
        <v>Jul</v>
      </c>
      <c r="C240" s="3"/>
      <c r="D240" s="3"/>
      <c r="E240" s="3"/>
      <c r="F240" s="42"/>
      <c r="G240" s="42"/>
      <c r="H240" s="42"/>
      <c r="I240" s="13">
        <f>VLOOKUP($B240,'Elec wholesale lookups'!$A$3:$L$15,'Elec wholesale index'!I$2,FALSE)</f>
        <v>205597.26549163138</v>
      </c>
      <c r="J240" s="13">
        <f>VLOOKUP($B240,'Elec wholesale lookups'!$A$3:$L$15,'Elec wholesale index'!J$2,FALSE)</f>
        <v>181634.52552031272</v>
      </c>
      <c r="K240" s="13">
        <f>VLOOKUP($B240,'Elec wholesale lookups'!$A$3:$L$15,'Elec wholesale index'!K$2,FALSE)</f>
        <v>205597.26549163138</v>
      </c>
      <c r="L240" s="38">
        <f>VLOOKUP($B240,'Elec wholesale lookups'!$A$3:$O$15,'Elec wholesale index'!L$2,FALSE)</f>
        <v>1</v>
      </c>
      <c r="M240" s="38">
        <f>VLOOKUP($B240,'Elec wholesale lookups'!$A$3:$O$15,'Elec wholesale index'!M$2,FALSE)</f>
        <v>1</v>
      </c>
      <c r="N240" s="38">
        <f>VLOOKUP($B240,'Elec wholesale lookups'!$A$3:$O$15,'Elec wholesale index'!N$2,FALSE)</f>
        <v>0</v>
      </c>
      <c r="O240" s="13">
        <f t="shared" si="53"/>
        <v>205597.26549163138</v>
      </c>
      <c r="P240" s="13">
        <f t="shared" si="54"/>
        <v>181634.52552031272</v>
      </c>
      <c r="Q240" s="13">
        <f t="shared" si="55"/>
        <v>0</v>
      </c>
      <c r="R240" s="13">
        <f t="shared" si="56"/>
        <v>387231.79101194406</v>
      </c>
      <c r="S240" s="23">
        <f t="shared" si="57"/>
        <v>0</v>
      </c>
      <c r="T240" s="23">
        <f t="shared" si="58"/>
        <v>0</v>
      </c>
      <c r="U240" s="23">
        <f t="shared" si="59"/>
        <v>0</v>
      </c>
      <c r="V240" s="23">
        <f t="shared" si="60"/>
        <v>0</v>
      </c>
      <c r="W240" s="44" t="str">
        <f t="shared" si="61"/>
        <v>n/a</v>
      </c>
      <c r="X240" s="23">
        <f t="shared" si="62"/>
        <v>0</v>
      </c>
      <c r="Y240" s="23">
        <f t="shared" si="63"/>
        <v>0</v>
      </c>
      <c r="Z240" s="23">
        <f t="shared" si="64"/>
        <v>0</v>
      </c>
      <c r="AA240" s="43">
        <f t="shared" si="65"/>
        <v>0</v>
      </c>
      <c r="AB240" s="44" t="str">
        <f t="shared" si="66"/>
        <v>n/a</v>
      </c>
      <c r="AC240" s="45" t="str">
        <f>IFERROR(W240*Inputs!$E$27+'Elec wholesale index'!AB240*Inputs!$F$27,"n/a")</f>
        <v>n/a</v>
      </c>
      <c r="AD240" s="2" t="str">
        <f t="shared" si="67"/>
        <v>2015-16 Winter</v>
      </c>
      <c r="AE240" s="2" t="str">
        <f t="shared" si="68"/>
        <v>2015-16 Summer</v>
      </c>
      <c r="AF240" s="41">
        <v>0</v>
      </c>
      <c r="AG240" s="8"/>
    </row>
    <row r="241" spans="1:33" x14ac:dyDescent="0.3">
      <c r="A241" s="47">
        <v>42192</v>
      </c>
      <c r="B241" s="14" t="str">
        <f t="shared" si="52"/>
        <v>Jul</v>
      </c>
      <c r="C241" s="3"/>
      <c r="D241" s="3"/>
      <c r="E241" s="3"/>
      <c r="F241" s="42"/>
      <c r="G241" s="42"/>
      <c r="H241" s="42"/>
      <c r="I241" s="13">
        <f>VLOOKUP($B241,'Elec wholesale lookups'!$A$3:$L$15,'Elec wholesale index'!I$2,FALSE)</f>
        <v>205597.26549163138</v>
      </c>
      <c r="J241" s="13">
        <f>VLOOKUP($B241,'Elec wholesale lookups'!$A$3:$L$15,'Elec wholesale index'!J$2,FALSE)</f>
        <v>181634.52552031272</v>
      </c>
      <c r="K241" s="13">
        <f>VLOOKUP($B241,'Elec wholesale lookups'!$A$3:$L$15,'Elec wholesale index'!K$2,FALSE)</f>
        <v>205597.26549163138</v>
      </c>
      <c r="L241" s="38">
        <f>VLOOKUP($B241,'Elec wholesale lookups'!$A$3:$O$15,'Elec wholesale index'!L$2,FALSE)</f>
        <v>1</v>
      </c>
      <c r="M241" s="38">
        <f>VLOOKUP($B241,'Elec wholesale lookups'!$A$3:$O$15,'Elec wholesale index'!M$2,FALSE)</f>
        <v>1</v>
      </c>
      <c r="N241" s="38">
        <f>VLOOKUP($B241,'Elec wholesale lookups'!$A$3:$O$15,'Elec wholesale index'!N$2,FALSE)</f>
        <v>0</v>
      </c>
      <c r="O241" s="13">
        <f t="shared" si="53"/>
        <v>205597.26549163138</v>
      </c>
      <c r="P241" s="13">
        <f t="shared" si="54"/>
        <v>181634.52552031272</v>
      </c>
      <c r="Q241" s="13">
        <f t="shared" si="55"/>
        <v>0</v>
      </c>
      <c r="R241" s="13">
        <f t="shared" si="56"/>
        <v>387231.79101194406</v>
      </c>
      <c r="S241" s="23">
        <f t="shared" si="57"/>
        <v>0</v>
      </c>
      <c r="T241" s="23">
        <f t="shared" si="58"/>
        <v>0</v>
      </c>
      <c r="U241" s="23">
        <f t="shared" si="59"/>
        <v>0</v>
      </c>
      <c r="V241" s="23">
        <f t="shared" si="60"/>
        <v>0</v>
      </c>
      <c r="W241" s="44" t="str">
        <f t="shared" si="61"/>
        <v>n/a</v>
      </c>
      <c r="X241" s="23">
        <f t="shared" si="62"/>
        <v>0</v>
      </c>
      <c r="Y241" s="23">
        <f t="shared" si="63"/>
        <v>0</v>
      </c>
      <c r="Z241" s="23">
        <f t="shared" si="64"/>
        <v>0</v>
      </c>
      <c r="AA241" s="43">
        <f t="shared" si="65"/>
        <v>0</v>
      </c>
      <c r="AB241" s="44" t="str">
        <f t="shared" si="66"/>
        <v>n/a</v>
      </c>
      <c r="AC241" s="45" t="str">
        <f>IFERROR(W241*Inputs!$E$27+'Elec wholesale index'!AB241*Inputs!$F$27,"n/a")</f>
        <v>n/a</v>
      </c>
      <c r="AD241" s="2" t="str">
        <f t="shared" si="67"/>
        <v>2015-16 Winter</v>
      </c>
      <c r="AE241" s="2" t="str">
        <f t="shared" si="68"/>
        <v>2015-16 Summer</v>
      </c>
      <c r="AF241" s="41">
        <v>0</v>
      </c>
      <c r="AG241" s="8"/>
    </row>
    <row r="242" spans="1:33" x14ac:dyDescent="0.3">
      <c r="A242" s="47">
        <v>42193</v>
      </c>
      <c r="B242" s="14" t="str">
        <f t="shared" si="52"/>
        <v>Jul</v>
      </c>
      <c r="C242" s="3"/>
      <c r="D242" s="3"/>
      <c r="E242" s="3"/>
      <c r="F242" s="42"/>
      <c r="G242" s="42"/>
      <c r="H242" s="42"/>
      <c r="I242" s="13">
        <f>VLOOKUP($B242,'Elec wholesale lookups'!$A$3:$L$15,'Elec wholesale index'!I$2,FALSE)</f>
        <v>205597.26549163138</v>
      </c>
      <c r="J242" s="13">
        <f>VLOOKUP($B242,'Elec wholesale lookups'!$A$3:$L$15,'Elec wholesale index'!J$2,FALSE)</f>
        <v>181634.52552031272</v>
      </c>
      <c r="K242" s="13">
        <f>VLOOKUP($B242,'Elec wholesale lookups'!$A$3:$L$15,'Elec wholesale index'!K$2,FALSE)</f>
        <v>205597.26549163138</v>
      </c>
      <c r="L242" s="38">
        <f>VLOOKUP($B242,'Elec wholesale lookups'!$A$3:$O$15,'Elec wholesale index'!L$2,FALSE)</f>
        <v>1</v>
      </c>
      <c r="M242" s="38">
        <f>VLOOKUP($B242,'Elec wholesale lookups'!$A$3:$O$15,'Elec wholesale index'!M$2,FALSE)</f>
        <v>1</v>
      </c>
      <c r="N242" s="38">
        <f>VLOOKUP($B242,'Elec wholesale lookups'!$A$3:$O$15,'Elec wholesale index'!N$2,FALSE)</f>
        <v>0</v>
      </c>
      <c r="O242" s="13">
        <f t="shared" si="53"/>
        <v>205597.26549163138</v>
      </c>
      <c r="P242" s="13">
        <f t="shared" si="54"/>
        <v>181634.52552031272</v>
      </c>
      <c r="Q242" s="13">
        <f t="shared" si="55"/>
        <v>0</v>
      </c>
      <c r="R242" s="13">
        <f t="shared" si="56"/>
        <v>387231.79101194406</v>
      </c>
      <c r="S242" s="23">
        <f t="shared" si="57"/>
        <v>0</v>
      </c>
      <c r="T242" s="23">
        <f t="shared" si="58"/>
        <v>0</v>
      </c>
      <c r="U242" s="23">
        <f t="shared" si="59"/>
        <v>0</v>
      </c>
      <c r="V242" s="23">
        <f t="shared" si="60"/>
        <v>0</v>
      </c>
      <c r="W242" s="44" t="str">
        <f t="shared" si="61"/>
        <v>n/a</v>
      </c>
      <c r="X242" s="23">
        <f t="shared" si="62"/>
        <v>0</v>
      </c>
      <c r="Y242" s="23">
        <f t="shared" si="63"/>
        <v>0</v>
      </c>
      <c r="Z242" s="23">
        <f t="shared" si="64"/>
        <v>0</v>
      </c>
      <c r="AA242" s="43">
        <f t="shared" si="65"/>
        <v>0</v>
      </c>
      <c r="AB242" s="44" t="str">
        <f t="shared" si="66"/>
        <v>n/a</v>
      </c>
      <c r="AC242" s="45" t="str">
        <f>IFERROR(W242*Inputs!$E$27+'Elec wholesale index'!AB242*Inputs!$F$27,"n/a")</f>
        <v>n/a</v>
      </c>
      <c r="AD242" s="2" t="str">
        <f t="shared" si="67"/>
        <v>2015-16 Winter</v>
      </c>
      <c r="AE242" s="2" t="str">
        <f t="shared" si="68"/>
        <v>2015-16 Summer</v>
      </c>
      <c r="AF242" s="41">
        <v>0</v>
      </c>
      <c r="AG242" s="8"/>
    </row>
    <row r="243" spans="1:33" x14ac:dyDescent="0.3">
      <c r="A243" s="47">
        <v>42194</v>
      </c>
      <c r="B243" s="14" t="str">
        <f t="shared" si="52"/>
        <v>Jul</v>
      </c>
      <c r="C243" s="3"/>
      <c r="D243" s="3"/>
      <c r="E243" s="3"/>
      <c r="F243" s="42"/>
      <c r="G243" s="42"/>
      <c r="H243" s="42"/>
      <c r="I243" s="13">
        <f>VLOOKUP($B243,'Elec wholesale lookups'!$A$3:$L$15,'Elec wholesale index'!I$2,FALSE)</f>
        <v>205597.26549163138</v>
      </c>
      <c r="J243" s="13">
        <f>VLOOKUP($B243,'Elec wholesale lookups'!$A$3:$L$15,'Elec wholesale index'!J$2,FALSE)</f>
        <v>181634.52552031272</v>
      </c>
      <c r="K243" s="13">
        <f>VLOOKUP($B243,'Elec wholesale lookups'!$A$3:$L$15,'Elec wholesale index'!K$2,FALSE)</f>
        <v>205597.26549163138</v>
      </c>
      <c r="L243" s="38">
        <f>VLOOKUP($B243,'Elec wholesale lookups'!$A$3:$O$15,'Elec wholesale index'!L$2,FALSE)</f>
        <v>1</v>
      </c>
      <c r="M243" s="38">
        <f>VLOOKUP($B243,'Elec wholesale lookups'!$A$3:$O$15,'Elec wholesale index'!M$2,FALSE)</f>
        <v>1</v>
      </c>
      <c r="N243" s="38">
        <f>VLOOKUP($B243,'Elec wholesale lookups'!$A$3:$O$15,'Elec wholesale index'!N$2,FALSE)</f>
        <v>0</v>
      </c>
      <c r="O243" s="13">
        <f t="shared" si="53"/>
        <v>205597.26549163138</v>
      </c>
      <c r="P243" s="13">
        <f t="shared" si="54"/>
        <v>181634.52552031272</v>
      </c>
      <c r="Q243" s="13">
        <f t="shared" si="55"/>
        <v>0</v>
      </c>
      <c r="R243" s="13">
        <f t="shared" si="56"/>
        <v>387231.79101194406</v>
      </c>
      <c r="S243" s="23">
        <f t="shared" si="57"/>
        <v>0</v>
      </c>
      <c r="T243" s="23">
        <f t="shared" si="58"/>
        <v>0</v>
      </c>
      <c r="U243" s="23">
        <f t="shared" si="59"/>
        <v>0</v>
      </c>
      <c r="V243" s="23">
        <f t="shared" si="60"/>
        <v>0</v>
      </c>
      <c r="W243" s="44" t="str">
        <f t="shared" si="61"/>
        <v>n/a</v>
      </c>
      <c r="X243" s="23">
        <f t="shared" si="62"/>
        <v>0</v>
      </c>
      <c r="Y243" s="23">
        <f t="shared" si="63"/>
        <v>0</v>
      </c>
      <c r="Z243" s="23">
        <f t="shared" si="64"/>
        <v>0</v>
      </c>
      <c r="AA243" s="43">
        <f t="shared" si="65"/>
        <v>0</v>
      </c>
      <c r="AB243" s="44" t="str">
        <f t="shared" si="66"/>
        <v>n/a</v>
      </c>
      <c r="AC243" s="45" t="str">
        <f>IFERROR(W243*Inputs!$E$27+'Elec wholesale index'!AB243*Inputs!$F$27,"n/a")</f>
        <v>n/a</v>
      </c>
      <c r="AD243" s="2" t="str">
        <f t="shared" si="67"/>
        <v>2015-16 Winter</v>
      </c>
      <c r="AE243" s="2" t="str">
        <f t="shared" si="68"/>
        <v>2015-16 Summer</v>
      </c>
      <c r="AF243" s="41">
        <v>0</v>
      </c>
      <c r="AG243" s="8"/>
    </row>
    <row r="244" spans="1:33" x14ac:dyDescent="0.3">
      <c r="A244" s="47">
        <v>42195</v>
      </c>
      <c r="B244" s="14" t="str">
        <f t="shared" si="52"/>
        <v>Jul</v>
      </c>
      <c r="C244" s="3"/>
      <c r="D244" s="3"/>
      <c r="E244" s="3"/>
      <c r="F244" s="42"/>
      <c r="G244" s="42"/>
      <c r="H244" s="42"/>
      <c r="I244" s="13">
        <f>VLOOKUP($B244,'Elec wholesale lookups'!$A$3:$L$15,'Elec wholesale index'!I$2,FALSE)</f>
        <v>205597.26549163138</v>
      </c>
      <c r="J244" s="13">
        <f>VLOOKUP($B244,'Elec wholesale lookups'!$A$3:$L$15,'Elec wholesale index'!J$2,FALSE)</f>
        <v>181634.52552031272</v>
      </c>
      <c r="K244" s="13">
        <f>VLOOKUP($B244,'Elec wholesale lookups'!$A$3:$L$15,'Elec wholesale index'!K$2,FALSE)</f>
        <v>205597.26549163138</v>
      </c>
      <c r="L244" s="38">
        <f>VLOOKUP($B244,'Elec wholesale lookups'!$A$3:$O$15,'Elec wholesale index'!L$2,FALSE)</f>
        <v>1</v>
      </c>
      <c r="M244" s="38">
        <f>VLOOKUP($B244,'Elec wholesale lookups'!$A$3:$O$15,'Elec wholesale index'!M$2,FALSE)</f>
        <v>1</v>
      </c>
      <c r="N244" s="38">
        <f>VLOOKUP($B244,'Elec wholesale lookups'!$A$3:$O$15,'Elec wholesale index'!N$2,FALSE)</f>
        <v>0</v>
      </c>
      <c r="O244" s="13">
        <f t="shared" si="53"/>
        <v>205597.26549163138</v>
      </c>
      <c r="P244" s="13">
        <f t="shared" si="54"/>
        <v>181634.52552031272</v>
      </c>
      <c r="Q244" s="13">
        <f t="shared" si="55"/>
        <v>0</v>
      </c>
      <c r="R244" s="13">
        <f t="shared" si="56"/>
        <v>387231.79101194406</v>
      </c>
      <c r="S244" s="23">
        <f t="shared" si="57"/>
        <v>0</v>
      </c>
      <c r="T244" s="23">
        <f t="shared" si="58"/>
        <v>0</v>
      </c>
      <c r="U244" s="23">
        <f t="shared" si="59"/>
        <v>0</v>
      </c>
      <c r="V244" s="23">
        <f t="shared" si="60"/>
        <v>0</v>
      </c>
      <c r="W244" s="44" t="str">
        <f t="shared" si="61"/>
        <v>n/a</v>
      </c>
      <c r="X244" s="23">
        <f t="shared" si="62"/>
        <v>0</v>
      </c>
      <c r="Y244" s="23">
        <f t="shared" si="63"/>
        <v>0</v>
      </c>
      <c r="Z244" s="23">
        <f t="shared" si="64"/>
        <v>0</v>
      </c>
      <c r="AA244" s="43">
        <f t="shared" si="65"/>
        <v>0</v>
      </c>
      <c r="AB244" s="44" t="str">
        <f t="shared" si="66"/>
        <v>n/a</v>
      </c>
      <c r="AC244" s="45" t="str">
        <f>IFERROR(W244*Inputs!$E$27+'Elec wholesale index'!AB244*Inputs!$F$27,"n/a")</f>
        <v>n/a</v>
      </c>
      <c r="AD244" s="2" t="str">
        <f t="shared" si="67"/>
        <v>2015-16 Winter</v>
      </c>
      <c r="AE244" s="2" t="str">
        <f t="shared" si="68"/>
        <v>2015-16 Summer</v>
      </c>
      <c r="AF244" s="41">
        <v>0</v>
      </c>
      <c r="AG244" s="8"/>
    </row>
    <row r="245" spans="1:33" x14ac:dyDescent="0.3">
      <c r="A245" s="47">
        <v>42198</v>
      </c>
      <c r="B245" s="14" t="str">
        <f t="shared" si="52"/>
        <v>Jul</v>
      </c>
      <c r="C245" s="3"/>
      <c r="D245" s="3"/>
      <c r="E245" s="3"/>
      <c r="F245" s="42"/>
      <c r="G245" s="42"/>
      <c r="H245" s="42"/>
      <c r="I245" s="13">
        <f>VLOOKUP($B245,'Elec wholesale lookups'!$A$3:$L$15,'Elec wholesale index'!I$2,FALSE)</f>
        <v>205597.26549163138</v>
      </c>
      <c r="J245" s="13">
        <f>VLOOKUP($B245,'Elec wholesale lookups'!$A$3:$L$15,'Elec wholesale index'!J$2,FALSE)</f>
        <v>181634.52552031272</v>
      </c>
      <c r="K245" s="13">
        <f>VLOOKUP($B245,'Elec wholesale lookups'!$A$3:$L$15,'Elec wholesale index'!K$2,FALSE)</f>
        <v>205597.26549163138</v>
      </c>
      <c r="L245" s="38">
        <f>VLOOKUP($B245,'Elec wholesale lookups'!$A$3:$O$15,'Elec wholesale index'!L$2,FALSE)</f>
        <v>1</v>
      </c>
      <c r="M245" s="38">
        <f>VLOOKUP($B245,'Elec wholesale lookups'!$A$3:$O$15,'Elec wholesale index'!M$2,FALSE)</f>
        <v>1</v>
      </c>
      <c r="N245" s="38">
        <f>VLOOKUP($B245,'Elec wholesale lookups'!$A$3:$O$15,'Elec wholesale index'!N$2,FALSE)</f>
        <v>0</v>
      </c>
      <c r="O245" s="13">
        <f t="shared" si="53"/>
        <v>205597.26549163138</v>
      </c>
      <c r="P245" s="13">
        <f t="shared" si="54"/>
        <v>181634.52552031272</v>
      </c>
      <c r="Q245" s="13">
        <f t="shared" si="55"/>
        <v>0</v>
      </c>
      <c r="R245" s="13">
        <f t="shared" si="56"/>
        <v>387231.79101194406</v>
      </c>
      <c r="S245" s="23">
        <f t="shared" si="57"/>
        <v>0</v>
      </c>
      <c r="T245" s="23">
        <f t="shared" si="58"/>
        <v>0</v>
      </c>
      <c r="U245" s="23">
        <f t="shared" si="59"/>
        <v>0</v>
      </c>
      <c r="V245" s="23">
        <f t="shared" si="60"/>
        <v>0</v>
      </c>
      <c r="W245" s="44" t="str">
        <f t="shared" si="61"/>
        <v>n/a</v>
      </c>
      <c r="X245" s="23">
        <f t="shared" si="62"/>
        <v>0</v>
      </c>
      <c r="Y245" s="23">
        <f t="shared" si="63"/>
        <v>0</v>
      </c>
      <c r="Z245" s="23">
        <f t="shared" si="64"/>
        <v>0</v>
      </c>
      <c r="AA245" s="43">
        <f t="shared" si="65"/>
        <v>0</v>
      </c>
      <c r="AB245" s="44" t="str">
        <f t="shared" si="66"/>
        <v>n/a</v>
      </c>
      <c r="AC245" s="45" t="str">
        <f>IFERROR(W245*Inputs!$E$27+'Elec wholesale index'!AB245*Inputs!$F$27,"n/a")</f>
        <v>n/a</v>
      </c>
      <c r="AD245" s="2" t="str">
        <f t="shared" si="67"/>
        <v>2015-16 Winter</v>
      </c>
      <c r="AE245" s="2" t="str">
        <f t="shared" si="68"/>
        <v>2015-16 Summer</v>
      </c>
      <c r="AF245" s="41">
        <v>0</v>
      </c>
      <c r="AG245" s="8"/>
    </row>
    <row r="246" spans="1:33" x14ac:dyDescent="0.3">
      <c r="A246" s="47">
        <v>42199</v>
      </c>
      <c r="B246" s="14" t="str">
        <f t="shared" si="52"/>
        <v>Jul</v>
      </c>
      <c r="C246" s="3"/>
      <c r="D246" s="3"/>
      <c r="E246" s="3"/>
      <c r="F246" s="42"/>
      <c r="G246" s="42"/>
      <c r="H246" s="42"/>
      <c r="I246" s="13">
        <f>VLOOKUP($B246,'Elec wholesale lookups'!$A$3:$L$15,'Elec wholesale index'!I$2,FALSE)</f>
        <v>205597.26549163138</v>
      </c>
      <c r="J246" s="13">
        <f>VLOOKUP($B246,'Elec wholesale lookups'!$A$3:$L$15,'Elec wholesale index'!J$2,FALSE)</f>
        <v>181634.52552031272</v>
      </c>
      <c r="K246" s="13">
        <f>VLOOKUP($B246,'Elec wholesale lookups'!$A$3:$L$15,'Elec wholesale index'!K$2,FALSE)</f>
        <v>205597.26549163138</v>
      </c>
      <c r="L246" s="38">
        <f>VLOOKUP($B246,'Elec wholesale lookups'!$A$3:$O$15,'Elec wholesale index'!L$2,FALSE)</f>
        <v>1</v>
      </c>
      <c r="M246" s="38">
        <f>VLOOKUP($B246,'Elec wholesale lookups'!$A$3:$O$15,'Elec wholesale index'!M$2,FALSE)</f>
        <v>1</v>
      </c>
      <c r="N246" s="38">
        <f>VLOOKUP($B246,'Elec wholesale lookups'!$A$3:$O$15,'Elec wholesale index'!N$2,FALSE)</f>
        <v>0</v>
      </c>
      <c r="O246" s="13">
        <f t="shared" si="53"/>
        <v>205597.26549163138</v>
      </c>
      <c r="P246" s="13">
        <f t="shared" si="54"/>
        <v>181634.52552031272</v>
      </c>
      <c r="Q246" s="13">
        <f t="shared" si="55"/>
        <v>0</v>
      </c>
      <c r="R246" s="13">
        <f t="shared" si="56"/>
        <v>387231.79101194406</v>
      </c>
      <c r="S246" s="23">
        <f t="shared" si="57"/>
        <v>0</v>
      </c>
      <c r="T246" s="23">
        <f t="shared" si="58"/>
        <v>0</v>
      </c>
      <c r="U246" s="23">
        <f t="shared" si="59"/>
        <v>0</v>
      </c>
      <c r="V246" s="23">
        <f t="shared" si="60"/>
        <v>0</v>
      </c>
      <c r="W246" s="44" t="str">
        <f t="shared" si="61"/>
        <v>n/a</v>
      </c>
      <c r="X246" s="23">
        <f t="shared" si="62"/>
        <v>0</v>
      </c>
      <c r="Y246" s="23">
        <f t="shared" si="63"/>
        <v>0</v>
      </c>
      <c r="Z246" s="23">
        <f t="shared" si="64"/>
        <v>0</v>
      </c>
      <c r="AA246" s="43">
        <f t="shared" si="65"/>
        <v>0</v>
      </c>
      <c r="AB246" s="44" t="str">
        <f t="shared" si="66"/>
        <v>n/a</v>
      </c>
      <c r="AC246" s="45" t="str">
        <f>IFERROR(W246*Inputs!$E$27+'Elec wholesale index'!AB246*Inputs!$F$27,"n/a")</f>
        <v>n/a</v>
      </c>
      <c r="AD246" s="2" t="str">
        <f t="shared" si="67"/>
        <v>2015-16 Winter</v>
      </c>
      <c r="AE246" s="2" t="str">
        <f t="shared" si="68"/>
        <v>2015-16 Summer</v>
      </c>
      <c r="AF246" s="41">
        <v>0</v>
      </c>
      <c r="AG246" s="8"/>
    </row>
    <row r="247" spans="1:33" x14ac:dyDescent="0.3">
      <c r="A247" s="47">
        <v>42200</v>
      </c>
      <c r="B247" s="14" t="str">
        <f t="shared" si="52"/>
        <v>Jul</v>
      </c>
      <c r="C247" s="3"/>
      <c r="D247" s="3"/>
      <c r="E247" s="3"/>
      <c r="F247" s="42"/>
      <c r="G247" s="42"/>
      <c r="H247" s="42"/>
      <c r="I247" s="13">
        <f>VLOOKUP($B247,'Elec wholesale lookups'!$A$3:$L$15,'Elec wholesale index'!I$2,FALSE)</f>
        <v>205597.26549163138</v>
      </c>
      <c r="J247" s="13">
        <f>VLOOKUP($B247,'Elec wholesale lookups'!$A$3:$L$15,'Elec wholesale index'!J$2,FALSE)</f>
        <v>181634.52552031272</v>
      </c>
      <c r="K247" s="13">
        <f>VLOOKUP($B247,'Elec wholesale lookups'!$A$3:$L$15,'Elec wholesale index'!K$2,FALSE)</f>
        <v>205597.26549163138</v>
      </c>
      <c r="L247" s="38">
        <f>VLOOKUP($B247,'Elec wholesale lookups'!$A$3:$O$15,'Elec wholesale index'!L$2,FALSE)</f>
        <v>1</v>
      </c>
      <c r="M247" s="38">
        <f>VLOOKUP($B247,'Elec wholesale lookups'!$A$3:$O$15,'Elec wholesale index'!M$2,FALSE)</f>
        <v>1</v>
      </c>
      <c r="N247" s="38">
        <f>VLOOKUP($B247,'Elec wholesale lookups'!$A$3:$O$15,'Elec wholesale index'!N$2,FALSE)</f>
        <v>0</v>
      </c>
      <c r="O247" s="13">
        <f t="shared" si="53"/>
        <v>205597.26549163138</v>
      </c>
      <c r="P247" s="13">
        <f t="shared" si="54"/>
        <v>181634.52552031272</v>
      </c>
      <c r="Q247" s="13">
        <f t="shared" si="55"/>
        <v>0</v>
      </c>
      <c r="R247" s="13">
        <f t="shared" si="56"/>
        <v>387231.79101194406</v>
      </c>
      <c r="S247" s="23">
        <f t="shared" si="57"/>
        <v>0</v>
      </c>
      <c r="T247" s="23">
        <f t="shared" si="58"/>
        <v>0</v>
      </c>
      <c r="U247" s="23">
        <f t="shared" si="59"/>
        <v>0</v>
      </c>
      <c r="V247" s="23">
        <f t="shared" si="60"/>
        <v>0</v>
      </c>
      <c r="W247" s="44" t="str">
        <f t="shared" si="61"/>
        <v>n/a</v>
      </c>
      <c r="X247" s="23">
        <f t="shared" si="62"/>
        <v>0</v>
      </c>
      <c r="Y247" s="23">
        <f t="shared" si="63"/>
        <v>0</v>
      </c>
      <c r="Z247" s="23">
        <f t="shared" si="64"/>
        <v>0</v>
      </c>
      <c r="AA247" s="43">
        <f t="shared" si="65"/>
        <v>0</v>
      </c>
      <c r="AB247" s="44" t="str">
        <f t="shared" si="66"/>
        <v>n/a</v>
      </c>
      <c r="AC247" s="45" t="str">
        <f>IFERROR(W247*Inputs!$E$27+'Elec wholesale index'!AB247*Inputs!$F$27,"n/a")</f>
        <v>n/a</v>
      </c>
      <c r="AD247" s="2" t="str">
        <f t="shared" si="67"/>
        <v>2015-16 Winter</v>
      </c>
      <c r="AE247" s="2" t="str">
        <f t="shared" si="68"/>
        <v>2015-16 Summer</v>
      </c>
      <c r="AF247" s="41">
        <v>0</v>
      </c>
      <c r="AG247" s="8"/>
    </row>
    <row r="248" spans="1:33" x14ac:dyDescent="0.3">
      <c r="A248" s="47">
        <v>42201</v>
      </c>
      <c r="B248" s="14" t="str">
        <f t="shared" si="52"/>
        <v>Jul</v>
      </c>
      <c r="C248" s="3"/>
      <c r="D248" s="3"/>
      <c r="E248" s="3"/>
      <c r="F248" s="42"/>
      <c r="G248" s="42"/>
      <c r="H248" s="42"/>
      <c r="I248" s="13">
        <f>VLOOKUP($B248,'Elec wholesale lookups'!$A$3:$L$15,'Elec wholesale index'!I$2,FALSE)</f>
        <v>205597.26549163138</v>
      </c>
      <c r="J248" s="13">
        <f>VLOOKUP($B248,'Elec wholesale lookups'!$A$3:$L$15,'Elec wholesale index'!J$2,FALSE)</f>
        <v>181634.52552031272</v>
      </c>
      <c r="K248" s="13">
        <f>VLOOKUP($B248,'Elec wholesale lookups'!$A$3:$L$15,'Elec wholesale index'!K$2,FALSE)</f>
        <v>205597.26549163138</v>
      </c>
      <c r="L248" s="38">
        <f>VLOOKUP($B248,'Elec wholesale lookups'!$A$3:$O$15,'Elec wholesale index'!L$2,FALSE)</f>
        <v>1</v>
      </c>
      <c r="M248" s="38">
        <f>VLOOKUP($B248,'Elec wholesale lookups'!$A$3:$O$15,'Elec wholesale index'!M$2,FALSE)</f>
        <v>1</v>
      </c>
      <c r="N248" s="38">
        <f>VLOOKUP($B248,'Elec wholesale lookups'!$A$3:$O$15,'Elec wholesale index'!N$2,FALSE)</f>
        <v>0</v>
      </c>
      <c r="O248" s="13">
        <f t="shared" si="53"/>
        <v>205597.26549163138</v>
      </c>
      <c r="P248" s="13">
        <f t="shared" si="54"/>
        <v>181634.52552031272</v>
      </c>
      <c r="Q248" s="13">
        <f t="shared" si="55"/>
        <v>0</v>
      </c>
      <c r="R248" s="13">
        <f t="shared" si="56"/>
        <v>387231.79101194406</v>
      </c>
      <c r="S248" s="23">
        <f t="shared" si="57"/>
        <v>0</v>
      </c>
      <c r="T248" s="23">
        <f t="shared" si="58"/>
        <v>0</v>
      </c>
      <c r="U248" s="23">
        <f t="shared" si="59"/>
        <v>0</v>
      </c>
      <c r="V248" s="23">
        <f t="shared" si="60"/>
        <v>0</v>
      </c>
      <c r="W248" s="44" t="str">
        <f t="shared" si="61"/>
        <v>n/a</v>
      </c>
      <c r="X248" s="23">
        <f t="shared" si="62"/>
        <v>0</v>
      </c>
      <c r="Y248" s="23">
        <f t="shared" si="63"/>
        <v>0</v>
      </c>
      <c r="Z248" s="23">
        <f t="shared" si="64"/>
        <v>0</v>
      </c>
      <c r="AA248" s="43">
        <f t="shared" si="65"/>
        <v>0</v>
      </c>
      <c r="AB248" s="44" t="str">
        <f t="shared" si="66"/>
        <v>n/a</v>
      </c>
      <c r="AC248" s="45" t="str">
        <f>IFERROR(W248*Inputs!$E$27+'Elec wholesale index'!AB248*Inputs!$F$27,"n/a")</f>
        <v>n/a</v>
      </c>
      <c r="AD248" s="2" t="str">
        <f t="shared" si="67"/>
        <v>2015-16 Winter</v>
      </c>
      <c r="AE248" s="2" t="str">
        <f t="shared" si="68"/>
        <v>2015-16 Summer</v>
      </c>
      <c r="AF248" s="41">
        <v>0</v>
      </c>
      <c r="AG248" s="8"/>
    </row>
    <row r="249" spans="1:33" x14ac:dyDescent="0.3">
      <c r="A249" s="47">
        <v>42202</v>
      </c>
      <c r="B249" s="14" t="str">
        <f t="shared" si="52"/>
        <v>Jul</v>
      </c>
      <c r="C249" s="3"/>
      <c r="D249" s="3"/>
      <c r="E249" s="3"/>
      <c r="F249" s="42"/>
      <c r="G249" s="42"/>
      <c r="H249" s="42"/>
      <c r="I249" s="13">
        <f>VLOOKUP($B249,'Elec wholesale lookups'!$A$3:$L$15,'Elec wholesale index'!I$2,FALSE)</f>
        <v>205597.26549163138</v>
      </c>
      <c r="J249" s="13">
        <f>VLOOKUP($B249,'Elec wholesale lookups'!$A$3:$L$15,'Elec wholesale index'!J$2,FALSE)</f>
        <v>181634.52552031272</v>
      </c>
      <c r="K249" s="13">
        <f>VLOOKUP($B249,'Elec wholesale lookups'!$A$3:$L$15,'Elec wholesale index'!K$2,FALSE)</f>
        <v>205597.26549163138</v>
      </c>
      <c r="L249" s="38">
        <f>VLOOKUP($B249,'Elec wholesale lookups'!$A$3:$O$15,'Elec wholesale index'!L$2,FALSE)</f>
        <v>1</v>
      </c>
      <c r="M249" s="38">
        <f>VLOOKUP($B249,'Elec wholesale lookups'!$A$3:$O$15,'Elec wholesale index'!M$2,FALSE)</f>
        <v>1</v>
      </c>
      <c r="N249" s="38">
        <f>VLOOKUP($B249,'Elec wholesale lookups'!$A$3:$O$15,'Elec wholesale index'!N$2,FALSE)</f>
        <v>0</v>
      </c>
      <c r="O249" s="13">
        <f t="shared" si="53"/>
        <v>205597.26549163138</v>
      </c>
      <c r="P249" s="13">
        <f t="shared" si="54"/>
        <v>181634.52552031272</v>
      </c>
      <c r="Q249" s="13">
        <f t="shared" si="55"/>
        <v>0</v>
      </c>
      <c r="R249" s="13">
        <f t="shared" si="56"/>
        <v>387231.79101194406</v>
      </c>
      <c r="S249" s="23">
        <f t="shared" si="57"/>
        <v>0</v>
      </c>
      <c r="T249" s="23">
        <f t="shared" si="58"/>
        <v>0</v>
      </c>
      <c r="U249" s="23">
        <f t="shared" si="59"/>
        <v>0</v>
      </c>
      <c r="V249" s="23">
        <f t="shared" si="60"/>
        <v>0</v>
      </c>
      <c r="W249" s="44" t="str">
        <f t="shared" si="61"/>
        <v>n/a</v>
      </c>
      <c r="X249" s="23">
        <f t="shared" si="62"/>
        <v>0</v>
      </c>
      <c r="Y249" s="23">
        <f t="shared" si="63"/>
        <v>0</v>
      </c>
      <c r="Z249" s="23">
        <f t="shared" si="64"/>
        <v>0</v>
      </c>
      <c r="AA249" s="43">
        <f t="shared" si="65"/>
        <v>0</v>
      </c>
      <c r="AB249" s="44" t="str">
        <f t="shared" si="66"/>
        <v>n/a</v>
      </c>
      <c r="AC249" s="45" t="str">
        <f>IFERROR(W249*Inputs!$E$27+'Elec wholesale index'!AB249*Inputs!$F$27,"n/a")</f>
        <v>n/a</v>
      </c>
      <c r="AD249" s="2" t="str">
        <f t="shared" si="67"/>
        <v>2015-16 Winter</v>
      </c>
      <c r="AE249" s="2" t="str">
        <f t="shared" si="68"/>
        <v>2015-16 Summer</v>
      </c>
      <c r="AF249" s="41">
        <v>0</v>
      </c>
      <c r="AG249" s="8"/>
    </row>
    <row r="250" spans="1:33" x14ac:dyDescent="0.3">
      <c r="A250" s="47">
        <v>42205</v>
      </c>
      <c r="B250" s="14" t="str">
        <f t="shared" si="52"/>
        <v>Jul</v>
      </c>
      <c r="C250" s="3"/>
      <c r="D250" s="3"/>
      <c r="E250" s="3"/>
      <c r="F250" s="42"/>
      <c r="G250" s="42"/>
      <c r="H250" s="42"/>
      <c r="I250" s="13">
        <f>VLOOKUP($B250,'Elec wholesale lookups'!$A$3:$L$15,'Elec wholesale index'!I$2,FALSE)</f>
        <v>205597.26549163138</v>
      </c>
      <c r="J250" s="13">
        <f>VLOOKUP($B250,'Elec wholesale lookups'!$A$3:$L$15,'Elec wholesale index'!J$2,FALSE)</f>
        <v>181634.52552031272</v>
      </c>
      <c r="K250" s="13">
        <f>VLOOKUP($B250,'Elec wholesale lookups'!$A$3:$L$15,'Elec wholesale index'!K$2,FALSE)</f>
        <v>205597.26549163138</v>
      </c>
      <c r="L250" s="38">
        <f>VLOOKUP($B250,'Elec wholesale lookups'!$A$3:$O$15,'Elec wholesale index'!L$2,FALSE)</f>
        <v>1</v>
      </c>
      <c r="M250" s="38">
        <f>VLOOKUP($B250,'Elec wholesale lookups'!$A$3:$O$15,'Elec wholesale index'!M$2,FALSE)</f>
        <v>1</v>
      </c>
      <c r="N250" s="38">
        <f>VLOOKUP($B250,'Elec wholesale lookups'!$A$3:$O$15,'Elec wholesale index'!N$2,FALSE)</f>
        <v>0</v>
      </c>
      <c r="O250" s="13">
        <f t="shared" si="53"/>
        <v>205597.26549163138</v>
      </c>
      <c r="P250" s="13">
        <f t="shared" si="54"/>
        <v>181634.52552031272</v>
      </c>
      <c r="Q250" s="13">
        <f t="shared" si="55"/>
        <v>0</v>
      </c>
      <c r="R250" s="13">
        <f t="shared" si="56"/>
        <v>387231.79101194406</v>
      </c>
      <c r="S250" s="23">
        <f t="shared" si="57"/>
        <v>0</v>
      </c>
      <c r="T250" s="23">
        <f t="shared" si="58"/>
        <v>0</v>
      </c>
      <c r="U250" s="23">
        <f t="shared" si="59"/>
        <v>0</v>
      </c>
      <c r="V250" s="23">
        <f t="shared" si="60"/>
        <v>0</v>
      </c>
      <c r="W250" s="44" t="str">
        <f t="shared" si="61"/>
        <v>n/a</v>
      </c>
      <c r="X250" s="23">
        <f t="shared" si="62"/>
        <v>0</v>
      </c>
      <c r="Y250" s="23">
        <f t="shared" si="63"/>
        <v>0</v>
      </c>
      <c r="Z250" s="23">
        <f t="shared" si="64"/>
        <v>0</v>
      </c>
      <c r="AA250" s="43">
        <f t="shared" si="65"/>
        <v>0</v>
      </c>
      <c r="AB250" s="44" t="str">
        <f t="shared" si="66"/>
        <v>n/a</v>
      </c>
      <c r="AC250" s="45" t="str">
        <f>IFERROR(W250*Inputs!$E$27+'Elec wholesale index'!AB250*Inputs!$F$27,"n/a")</f>
        <v>n/a</v>
      </c>
      <c r="AD250" s="2" t="str">
        <f t="shared" si="67"/>
        <v>2015-16 Winter</v>
      </c>
      <c r="AE250" s="2" t="str">
        <f t="shared" si="68"/>
        <v>2015-16 Summer</v>
      </c>
      <c r="AF250" s="41">
        <v>0</v>
      </c>
      <c r="AG250" s="8"/>
    </row>
    <row r="251" spans="1:33" x14ac:dyDescent="0.3">
      <c r="A251" s="47">
        <v>42206</v>
      </c>
      <c r="B251" s="14" t="str">
        <f t="shared" si="52"/>
        <v>Jul</v>
      </c>
      <c r="C251" s="3"/>
      <c r="D251" s="3"/>
      <c r="E251" s="3"/>
      <c r="F251" s="42"/>
      <c r="G251" s="42"/>
      <c r="H251" s="42"/>
      <c r="I251" s="13">
        <f>VLOOKUP($B251,'Elec wholesale lookups'!$A$3:$L$15,'Elec wholesale index'!I$2,FALSE)</f>
        <v>205597.26549163138</v>
      </c>
      <c r="J251" s="13">
        <f>VLOOKUP($B251,'Elec wholesale lookups'!$A$3:$L$15,'Elec wholesale index'!J$2,FALSE)</f>
        <v>181634.52552031272</v>
      </c>
      <c r="K251" s="13">
        <f>VLOOKUP($B251,'Elec wholesale lookups'!$A$3:$L$15,'Elec wholesale index'!K$2,FALSE)</f>
        <v>205597.26549163138</v>
      </c>
      <c r="L251" s="38">
        <f>VLOOKUP($B251,'Elec wholesale lookups'!$A$3:$O$15,'Elec wholesale index'!L$2,FALSE)</f>
        <v>1</v>
      </c>
      <c r="M251" s="38">
        <f>VLOOKUP($B251,'Elec wholesale lookups'!$A$3:$O$15,'Elec wholesale index'!M$2,FALSE)</f>
        <v>1</v>
      </c>
      <c r="N251" s="38">
        <f>VLOOKUP($B251,'Elec wholesale lookups'!$A$3:$O$15,'Elec wholesale index'!N$2,FALSE)</f>
        <v>0</v>
      </c>
      <c r="O251" s="13">
        <f t="shared" si="53"/>
        <v>205597.26549163138</v>
      </c>
      <c r="P251" s="13">
        <f t="shared" si="54"/>
        <v>181634.52552031272</v>
      </c>
      <c r="Q251" s="13">
        <f t="shared" si="55"/>
        <v>0</v>
      </c>
      <c r="R251" s="13">
        <f t="shared" si="56"/>
        <v>387231.79101194406</v>
      </c>
      <c r="S251" s="23">
        <f t="shared" si="57"/>
        <v>0</v>
      </c>
      <c r="T251" s="23">
        <f t="shared" si="58"/>
        <v>0</v>
      </c>
      <c r="U251" s="23">
        <f t="shared" si="59"/>
        <v>0</v>
      </c>
      <c r="V251" s="23">
        <f t="shared" si="60"/>
        <v>0</v>
      </c>
      <c r="W251" s="44" t="str">
        <f t="shared" si="61"/>
        <v>n/a</v>
      </c>
      <c r="X251" s="23">
        <f t="shared" si="62"/>
        <v>0</v>
      </c>
      <c r="Y251" s="23">
        <f t="shared" si="63"/>
        <v>0</v>
      </c>
      <c r="Z251" s="23">
        <f t="shared" si="64"/>
        <v>0</v>
      </c>
      <c r="AA251" s="43">
        <f t="shared" si="65"/>
        <v>0</v>
      </c>
      <c r="AB251" s="44" t="str">
        <f t="shared" si="66"/>
        <v>n/a</v>
      </c>
      <c r="AC251" s="45" t="str">
        <f>IFERROR(W251*Inputs!$E$27+'Elec wholesale index'!AB251*Inputs!$F$27,"n/a")</f>
        <v>n/a</v>
      </c>
      <c r="AD251" s="2" t="str">
        <f t="shared" si="67"/>
        <v>2015-16 Winter</v>
      </c>
      <c r="AE251" s="2" t="str">
        <f t="shared" si="68"/>
        <v>2015-16 Summer</v>
      </c>
      <c r="AF251" s="41">
        <v>0</v>
      </c>
      <c r="AG251" s="8"/>
    </row>
    <row r="252" spans="1:33" x14ac:dyDescent="0.3">
      <c r="A252" s="47">
        <v>42207</v>
      </c>
      <c r="B252" s="14" t="str">
        <f t="shared" si="52"/>
        <v>Jul</v>
      </c>
      <c r="C252" s="3"/>
      <c r="D252" s="3"/>
      <c r="E252" s="3"/>
      <c r="F252" s="42"/>
      <c r="G252" s="42"/>
      <c r="H252" s="42"/>
      <c r="I252" s="13">
        <f>VLOOKUP($B252,'Elec wholesale lookups'!$A$3:$L$15,'Elec wholesale index'!I$2,FALSE)</f>
        <v>205597.26549163138</v>
      </c>
      <c r="J252" s="13">
        <f>VLOOKUP($B252,'Elec wholesale lookups'!$A$3:$L$15,'Elec wholesale index'!J$2,FALSE)</f>
        <v>181634.52552031272</v>
      </c>
      <c r="K252" s="13">
        <f>VLOOKUP($B252,'Elec wholesale lookups'!$A$3:$L$15,'Elec wholesale index'!K$2,FALSE)</f>
        <v>205597.26549163138</v>
      </c>
      <c r="L252" s="38">
        <f>VLOOKUP($B252,'Elec wholesale lookups'!$A$3:$O$15,'Elec wholesale index'!L$2,FALSE)</f>
        <v>1</v>
      </c>
      <c r="M252" s="38">
        <f>VLOOKUP($B252,'Elec wholesale lookups'!$A$3:$O$15,'Elec wholesale index'!M$2,FALSE)</f>
        <v>1</v>
      </c>
      <c r="N252" s="38">
        <f>VLOOKUP($B252,'Elec wholesale lookups'!$A$3:$O$15,'Elec wholesale index'!N$2,FALSE)</f>
        <v>0</v>
      </c>
      <c r="O252" s="13">
        <f t="shared" si="53"/>
        <v>205597.26549163138</v>
      </c>
      <c r="P252" s="13">
        <f t="shared" si="54"/>
        <v>181634.52552031272</v>
      </c>
      <c r="Q252" s="13">
        <f t="shared" si="55"/>
        <v>0</v>
      </c>
      <c r="R252" s="13">
        <f t="shared" si="56"/>
        <v>387231.79101194406</v>
      </c>
      <c r="S252" s="23">
        <f t="shared" si="57"/>
        <v>0</v>
      </c>
      <c r="T252" s="23">
        <f t="shared" si="58"/>
        <v>0</v>
      </c>
      <c r="U252" s="23">
        <f t="shared" si="59"/>
        <v>0</v>
      </c>
      <c r="V252" s="23">
        <f t="shared" si="60"/>
        <v>0</v>
      </c>
      <c r="W252" s="44" t="str">
        <f t="shared" si="61"/>
        <v>n/a</v>
      </c>
      <c r="X252" s="23">
        <f t="shared" si="62"/>
        <v>0</v>
      </c>
      <c r="Y252" s="23">
        <f t="shared" si="63"/>
        <v>0</v>
      </c>
      <c r="Z252" s="23">
        <f t="shared" si="64"/>
        <v>0</v>
      </c>
      <c r="AA252" s="43">
        <f t="shared" si="65"/>
        <v>0</v>
      </c>
      <c r="AB252" s="44" t="str">
        <f t="shared" si="66"/>
        <v>n/a</v>
      </c>
      <c r="AC252" s="45" t="str">
        <f>IFERROR(W252*Inputs!$E$27+'Elec wholesale index'!AB252*Inputs!$F$27,"n/a")</f>
        <v>n/a</v>
      </c>
      <c r="AD252" s="2" t="str">
        <f t="shared" si="67"/>
        <v>2015-16 Winter</v>
      </c>
      <c r="AE252" s="2" t="str">
        <f t="shared" si="68"/>
        <v>2015-16 Summer</v>
      </c>
      <c r="AF252" s="41">
        <v>0</v>
      </c>
      <c r="AG252" s="8"/>
    </row>
    <row r="253" spans="1:33" x14ac:dyDescent="0.3">
      <c r="A253" s="47">
        <v>42208</v>
      </c>
      <c r="B253" s="14" t="str">
        <f t="shared" si="52"/>
        <v>Jul</v>
      </c>
      <c r="C253" s="3"/>
      <c r="D253" s="3"/>
      <c r="E253" s="3"/>
      <c r="F253" s="42"/>
      <c r="G253" s="42"/>
      <c r="H253" s="42"/>
      <c r="I253" s="13">
        <f>VLOOKUP($B253,'Elec wholesale lookups'!$A$3:$L$15,'Elec wholesale index'!I$2,FALSE)</f>
        <v>205597.26549163138</v>
      </c>
      <c r="J253" s="13">
        <f>VLOOKUP($B253,'Elec wholesale lookups'!$A$3:$L$15,'Elec wholesale index'!J$2,FALSE)</f>
        <v>181634.52552031272</v>
      </c>
      <c r="K253" s="13">
        <f>VLOOKUP($B253,'Elec wholesale lookups'!$A$3:$L$15,'Elec wholesale index'!K$2,FALSE)</f>
        <v>205597.26549163138</v>
      </c>
      <c r="L253" s="38">
        <f>VLOOKUP($B253,'Elec wholesale lookups'!$A$3:$O$15,'Elec wholesale index'!L$2,FALSE)</f>
        <v>1</v>
      </c>
      <c r="M253" s="38">
        <f>VLOOKUP($B253,'Elec wholesale lookups'!$A$3:$O$15,'Elec wholesale index'!M$2,FALSE)</f>
        <v>1</v>
      </c>
      <c r="N253" s="38">
        <f>VLOOKUP($B253,'Elec wholesale lookups'!$A$3:$O$15,'Elec wholesale index'!N$2,FALSE)</f>
        <v>0</v>
      </c>
      <c r="O253" s="13">
        <f t="shared" si="53"/>
        <v>205597.26549163138</v>
      </c>
      <c r="P253" s="13">
        <f t="shared" si="54"/>
        <v>181634.52552031272</v>
      </c>
      <c r="Q253" s="13">
        <f t="shared" si="55"/>
        <v>0</v>
      </c>
      <c r="R253" s="13">
        <f t="shared" si="56"/>
        <v>387231.79101194406</v>
      </c>
      <c r="S253" s="23">
        <f t="shared" si="57"/>
        <v>0</v>
      </c>
      <c r="T253" s="23">
        <f t="shared" si="58"/>
        <v>0</v>
      </c>
      <c r="U253" s="23">
        <f t="shared" si="59"/>
        <v>0</v>
      </c>
      <c r="V253" s="23">
        <f t="shared" si="60"/>
        <v>0</v>
      </c>
      <c r="W253" s="44" t="str">
        <f t="shared" si="61"/>
        <v>n/a</v>
      </c>
      <c r="X253" s="23">
        <f t="shared" si="62"/>
        <v>0</v>
      </c>
      <c r="Y253" s="23">
        <f t="shared" si="63"/>
        <v>0</v>
      </c>
      <c r="Z253" s="23">
        <f t="shared" si="64"/>
        <v>0</v>
      </c>
      <c r="AA253" s="43">
        <f t="shared" si="65"/>
        <v>0</v>
      </c>
      <c r="AB253" s="44" t="str">
        <f t="shared" si="66"/>
        <v>n/a</v>
      </c>
      <c r="AC253" s="45" t="str">
        <f>IFERROR(W253*Inputs!$E$27+'Elec wholesale index'!AB253*Inputs!$F$27,"n/a")</f>
        <v>n/a</v>
      </c>
      <c r="AD253" s="2" t="str">
        <f t="shared" si="67"/>
        <v>2015-16 Winter</v>
      </c>
      <c r="AE253" s="2" t="str">
        <f t="shared" si="68"/>
        <v>2015-16 Summer</v>
      </c>
      <c r="AF253" s="41">
        <v>0</v>
      </c>
      <c r="AG253" s="8"/>
    </row>
    <row r="254" spans="1:33" x14ac:dyDescent="0.3">
      <c r="A254" s="47">
        <v>42209</v>
      </c>
      <c r="B254" s="14" t="str">
        <f t="shared" si="52"/>
        <v>Jul</v>
      </c>
      <c r="C254" s="3"/>
      <c r="D254" s="3"/>
      <c r="E254" s="3"/>
      <c r="F254" s="42"/>
      <c r="G254" s="42"/>
      <c r="H254" s="42"/>
      <c r="I254" s="13">
        <f>VLOOKUP($B254,'Elec wholesale lookups'!$A$3:$L$15,'Elec wholesale index'!I$2,FALSE)</f>
        <v>205597.26549163138</v>
      </c>
      <c r="J254" s="13">
        <f>VLOOKUP($B254,'Elec wholesale lookups'!$A$3:$L$15,'Elec wholesale index'!J$2,FALSE)</f>
        <v>181634.52552031272</v>
      </c>
      <c r="K254" s="13">
        <f>VLOOKUP($B254,'Elec wholesale lookups'!$A$3:$L$15,'Elec wholesale index'!K$2,FALSE)</f>
        <v>205597.26549163138</v>
      </c>
      <c r="L254" s="38">
        <f>VLOOKUP($B254,'Elec wholesale lookups'!$A$3:$O$15,'Elec wholesale index'!L$2,FALSE)</f>
        <v>1</v>
      </c>
      <c r="M254" s="38">
        <f>VLOOKUP($B254,'Elec wholesale lookups'!$A$3:$O$15,'Elec wholesale index'!M$2,FALSE)</f>
        <v>1</v>
      </c>
      <c r="N254" s="38">
        <f>VLOOKUP($B254,'Elec wholesale lookups'!$A$3:$O$15,'Elec wholesale index'!N$2,FALSE)</f>
        <v>0</v>
      </c>
      <c r="O254" s="13">
        <f t="shared" si="53"/>
        <v>205597.26549163138</v>
      </c>
      <c r="P254" s="13">
        <f t="shared" si="54"/>
        <v>181634.52552031272</v>
      </c>
      <c r="Q254" s="13">
        <f t="shared" si="55"/>
        <v>0</v>
      </c>
      <c r="R254" s="13">
        <f t="shared" si="56"/>
        <v>387231.79101194406</v>
      </c>
      <c r="S254" s="23">
        <f t="shared" si="57"/>
        <v>0</v>
      </c>
      <c r="T254" s="23">
        <f t="shared" si="58"/>
        <v>0</v>
      </c>
      <c r="U254" s="23">
        <f t="shared" si="59"/>
        <v>0</v>
      </c>
      <c r="V254" s="23">
        <f t="shared" si="60"/>
        <v>0</v>
      </c>
      <c r="W254" s="44" t="str">
        <f t="shared" si="61"/>
        <v>n/a</v>
      </c>
      <c r="X254" s="23">
        <f t="shared" si="62"/>
        <v>0</v>
      </c>
      <c r="Y254" s="23">
        <f t="shared" si="63"/>
        <v>0</v>
      </c>
      <c r="Z254" s="23">
        <f t="shared" si="64"/>
        <v>0</v>
      </c>
      <c r="AA254" s="43">
        <f t="shared" si="65"/>
        <v>0</v>
      </c>
      <c r="AB254" s="44" t="str">
        <f t="shared" si="66"/>
        <v>n/a</v>
      </c>
      <c r="AC254" s="45" t="str">
        <f>IFERROR(W254*Inputs!$E$27+'Elec wholesale index'!AB254*Inputs!$F$27,"n/a")</f>
        <v>n/a</v>
      </c>
      <c r="AD254" s="2" t="str">
        <f t="shared" si="67"/>
        <v>2015-16 Winter</v>
      </c>
      <c r="AE254" s="2" t="str">
        <f t="shared" si="68"/>
        <v>2015-16 Summer</v>
      </c>
      <c r="AF254" s="41">
        <v>0</v>
      </c>
      <c r="AG254" s="8"/>
    </row>
    <row r="255" spans="1:33" x14ac:dyDescent="0.3">
      <c r="A255" s="47">
        <v>42212</v>
      </c>
      <c r="B255" s="14" t="str">
        <f t="shared" si="52"/>
        <v>Jul</v>
      </c>
      <c r="C255" s="3"/>
      <c r="D255" s="3"/>
      <c r="E255" s="3"/>
      <c r="F255" s="42"/>
      <c r="G255" s="42"/>
      <c r="H255" s="42"/>
      <c r="I255" s="13">
        <f>VLOOKUP($B255,'Elec wholesale lookups'!$A$3:$L$15,'Elec wholesale index'!I$2,FALSE)</f>
        <v>205597.26549163138</v>
      </c>
      <c r="J255" s="13">
        <f>VLOOKUP($B255,'Elec wholesale lookups'!$A$3:$L$15,'Elec wholesale index'!J$2,FALSE)</f>
        <v>181634.52552031272</v>
      </c>
      <c r="K255" s="13">
        <f>VLOOKUP($B255,'Elec wholesale lookups'!$A$3:$L$15,'Elec wholesale index'!K$2,FALSE)</f>
        <v>205597.26549163138</v>
      </c>
      <c r="L255" s="38">
        <f>VLOOKUP($B255,'Elec wholesale lookups'!$A$3:$O$15,'Elec wholesale index'!L$2,FALSE)</f>
        <v>1</v>
      </c>
      <c r="M255" s="38">
        <f>VLOOKUP($B255,'Elec wholesale lookups'!$A$3:$O$15,'Elec wholesale index'!M$2,FALSE)</f>
        <v>1</v>
      </c>
      <c r="N255" s="38">
        <f>VLOOKUP($B255,'Elec wholesale lookups'!$A$3:$O$15,'Elec wholesale index'!N$2,FALSE)</f>
        <v>0</v>
      </c>
      <c r="O255" s="13">
        <f t="shared" si="53"/>
        <v>205597.26549163138</v>
      </c>
      <c r="P255" s="13">
        <f t="shared" si="54"/>
        <v>181634.52552031272</v>
      </c>
      <c r="Q255" s="13">
        <f t="shared" si="55"/>
        <v>0</v>
      </c>
      <c r="R255" s="13">
        <f t="shared" si="56"/>
        <v>387231.79101194406</v>
      </c>
      <c r="S255" s="23">
        <f t="shared" si="57"/>
        <v>0</v>
      </c>
      <c r="T255" s="23">
        <f t="shared" si="58"/>
        <v>0</v>
      </c>
      <c r="U255" s="23">
        <f t="shared" si="59"/>
        <v>0</v>
      </c>
      <c r="V255" s="23">
        <f t="shared" si="60"/>
        <v>0</v>
      </c>
      <c r="W255" s="44" t="str">
        <f t="shared" si="61"/>
        <v>n/a</v>
      </c>
      <c r="X255" s="23">
        <f t="shared" si="62"/>
        <v>0</v>
      </c>
      <c r="Y255" s="23">
        <f t="shared" si="63"/>
        <v>0</v>
      </c>
      <c r="Z255" s="23">
        <f t="shared" si="64"/>
        <v>0</v>
      </c>
      <c r="AA255" s="43">
        <f t="shared" si="65"/>
        <v>0</v>
      </c>
      <c r="AB255" s="44" t="str">
        <f t="shared" si="66"/>
        <v>n/a</v>
      </c>
      <c r="AC255" s="45" t="str">
        <f>IFERROR(W255*Inputs!$E$27+'Elec wholesale index'!AB255*Inputs!$F$27,"n/a")</f>
        <v>n/a</v>
      </c>
      <c r="AD255" s="2" t="str">
        <f t="shared" si="67"/>
        <v>2015-16 Winter</v>
      </c>
      <c r="AE255" s="2" t="str">
        <f t="shared" si="68"/>
        <v>2015-16 Summer</v>
      </c>
      <c r="AF255" s="41">
        <v>0</v>
      </c>
      <c r="AG255" s="8"/>
    </row>
    <row r="256" spans="1:33" x14ac:dyDescent="0.3">
      <c r="A256" s="47">
        <v>42213</v>
      </c>
      <c r="B256" s="14" t="str">
        <f t="shared" si="52"/>
        <v>Jul</v>
      </c>
      <c r="C256" s="3"/>
      <c r="D256" s="3"/>
      <c r="E256" s="3"/>
      <c r="F256" s="42"/>
      <c r="G256" s="42"/>
      <c r="H256" s="42"/>
      <c r="I256" s="13">
        <f>VLOOKUP($B256,'Elec wholesale lookups'!$A$3:$L$15,'Elec wholesale index'!I$2,FALSE)</f>
        <v>205597.26549163138</v>
      </c>
      <c r="J256" s="13">
        <f>VLOOKUP($B256,'Elec wholesale lookups'!$A$3:$L$15,'Elec wholesale index'!J$2,FALSE)</f>
        <v>181634.52552031272</v>
      </c>
      <c r="K256" s="13">
        <f>VLOOKUP($B256,'Elec wholesale lookups'!$A$3:$L$15,'Elec wholesale index'!K$2,FALSE)</f>
        <v>205597.26549163138</v>
      </c>
      <c r="L256" s="38">
        <f>VLOOKUP($B256,'Elec wholesale lookups'!$A$3:$O$15,'Elec wholesale index'!L$2,FALSE)</f>
        <v>1</v>
      </c>
      <c r="M256" s="38">
        <f>VLOOKUP($B256,'Elec wholesale lookups'!$A$3:$O$15,'Elec wholesale index'!M$2,FALSE)</f>
        <v>1</v>
      </c>
      <c r="N256" s="38">
        <f>VLOOKUP($B256,'Elec wholesale lookups'!$A$3:$O$15,'Elec wholesale index'!N$2,FALSE)</f>
        <v>0</v>
      </c>
      <c r="O256" s="13">
        <f t="shared" si="53"/>
        <v>205597.26549163138</v>
      </c>
      <c r="P256" s="13">
        <f t="shared" si="54"/>
        <v>181634.52552031272</v>
      </c>
      <c r="Q256" s="13">
        <f t="shared" si="55"/>
        <v>0</v>
      </c>
      <c r="R256" s="13">
        <f t="shared" si="56"/>
        <v>387231.79101194406</v>
      </c>
      <c r="S256" s="23">
        <f t="shared" si="57"/>
        <v>0</v>
      </c>
      <c r="T256" s="23">
        <f t="shared" si="58"/>
        <v>0</v>
      </c>
      <c r="U256" s="23">
        <f t="shared" si="59"/>
        <v>0</v>
      </c>
      <c r="V256" s="23">
        <f t="shared" si="60"/>
        <v>0</v>
      </c>
      <c r="W256" s="44" t="str">
        <f t="shared" si="61"/>
        <v>n/a</v>
      </c>
      <c r="X256" s="23">
        <f t="shared" si="62"/>
        <v>0</v>
      </c>
      <c r="Y256" s="23">
        <f t="shared" si="63"/>
        <v>0</v>
      </c>
      <c r="Z256" s="23">
        <f t="shared" si="64"/>
        <v>0</v>
      </c>
      <c r="AA256" s="43">
        <f t="shared" si="65"/>
        <v>0</v>
      </c>
      <c r="AB256" s="44" t="str">
        <f t="shared" si="66"/>
        <v>n/a</v>
      </c>
      <c r="AC256" s="45" t="str">
        <f>IFERROR(W256*Inputs!$E$27+'Elec wholesale index'!AB256*Inputs!$F$27,"n/a")</f>
        <v>n/a</v>
      </c>
      <c r="AD256" s="2" t="str">
        <f t="shared" si="67"/>
        <v>2015-16 Winter</v>
      </c>
      <c r="AE256" s="2" t="str">
        <f t="shared" si="68"/>
        <v>2015-16 Summer</v>
      </c>
      <c r="AF256" s="41">
        <v>0</v>
      </c>
      <c r="AG256" s="8"/>
    </row>
    <row r="257" spans="1:33" x14ac:dyDescent="0.3">
      <c r="A257" s="47">
        <v>42214</v>
      </c>
      <c r="B257" s="14" t="str">
        <f t="shared" si="52"/>
        <v>Jul</v>
      </c>
      <c r="C257" s="3"/>
      <c r="D257" s="3"/>
      <c r="E257" s="3"/>
      <c r="F257" s="42"/>
      <c r="G257" s="42"/>
      <c r="H257" s="42"/>
      <c r="I257" s="13">
        <f>VLOOKUP($B257,'Elec wholesale lookups'!$A$3:$L$15,'Elec wholesale index'!I$2,FALSE)</f>
        <v>205597.26549163138</v>
      </c>
      <c r="J257" s="13">
        <f>VLOOKUP($B257,'Elec wholesale lookups'!$A$3:$L$15,'Elec wholesale index'!J$2,FALSE)</f>
        <v>181634.52552031272</v>
      </c>
      <c r="K257" s="13">
        <f>VLOOKUP($B257,'Elec wholesale lookups'!$A$3:$L$15,'Elec wholesale index'!K$2,FALSE)</f>
        <v>205597.26549163138</v>
      </c>
      <c r="L257" s="38">
        <f>VLOOKUP($B257,'Elec wholesale lookups'!$A$3:$O$15,'Elec wholesale index'!L$2,FALSE)</f>
        <v>1</v>
      </c>
      <c r="M257" s="38">
        <f>VLOOKUP($B257,'Elec wholesale lookups'!$A$3:$O$15,'Elec wholesale index'!M$2,FALSE)</f>
        <v>1</v>
      </c>
      <c r="N257" s="38">
        <f>VLOOKUP($B257,'Elec wholesale lookups'!$A$3:$O$15,'Elec wholesale index'!N$2,FALSE)</f>
        <v>0</v>
      </c>
      <c r="O257" s="13">
        <f t="shared" si="53"/>
        <v>205597.26549163138</v>
      </c>
      <c r="P257" s="13">
        <f t="shared" si="54"/>
        <v>181634.52552031272</v>
      </c>
      <c r="Q257" s="13">
        <f t="shared" si="55"/>
        <v>0</v>
      </c>
      <c r="R257" s="13">
        <f t="shared" si="56"/>
        <v>387231.79101194406</v>
      </c>
      <c r="S257" s="23">
        <f t="shared" si="57"/>
        <v>0</v>
      </c>
      <c r="T257" s="23">
        <f t="shared" si="58"/>
        <v>0</v>
      </c>
      <c r="U257" s="23">
        <f t="shared" si="59"/>
        <v>0</v>
      </c>
      <c r="V257" s="23">
        <f t="shared" si="60"/>
        <v>0</v>
      </c>
      <c r="W257" s="44" t="str">
        <f t="shared" si="61"/>
        <v>n/a</v>
      </c>
      <c r="X257" s="23">
        <f t="shared" si="62"/>
        <v>0</v>
      </c>
      <c r="Y257" s="23">
        <f t="shared" si="63"/>
        <v>0</v>
      </c>
      <c r="Z257" s="23">
        <f t="shared" si="64"/>
        <v>0</v>
      </c>
      <c r="AA257" s="43">
        <f t="shared" si="65"/>
        <v>0</v>
      </c>
      <c r="AB257" s="44" t="str">
        <f t="shared" si="66"/>
        <v>n/a</v>
      </c>
      <c r="AC257" s="45" t="str">
        <f>IFERROR(W257*Inputs!$E$27+'Elec wholesale index'!AB257*Inputs!$F$27,"n/a")</f>
        <v>n/a</v>
      </c>
      <c r="AD257" s="2" t="str">
        <f t="shared" si="67"/>
        <v>2015-16 Winter</v>
      </c>
      <c r="AE257" s="2" t="str">
        <f t="shared" si="68"/>
        <v>2015-16 Summer</v>
      </c>
      <c r="AF257" s="41">
        <v>0</v>
      </c>
      <c r="AG257" s="8"/>
    </row>
    <row r="258" spans="1:33" x14ac:dyDescent="0.3">
      <c r="A258" s="47">
        <v>42215</v>
      </c>
      <c r="B258" s="14" t="str">
        <f t="shared" si="52"/>
        <v>Jul</v>
      </c>
      <c r="C258" s="3"/>
      <c r="D258" s="3"/>
      <c r="E258" s="3"/>
      <c r="F258" s="42"/>
      <c r="G258" s="42"/>
      <c r="H258" s="42"/>
      <c r="I258" s="13">
        <f>VLOOKUP($B258,'Elec wholesale lookups'!$A$3:$L$15,'Elec wholesale index'!I$2,FALSE)</f>
        <v>205597.26549163138</v>
      </c>
      <c r="J258" s="13">
        <f>VLOOKUP($B258,'Elec wholesale lookups'!$A$3:$L$15,'Elec wholesale index'!J$2,FALSE)</f>
        <v>181634.52552031272</v>
      </c>
      <c r="K258" s="13">
        <f>VLOOKUP($B258,'Elec wholesale lookups'!$A$3:$L$15,'Elec wholesale index'!K$2,FALSE)</f>
        <v>205597.26549163138</v>
      </c>
      <c r="L258" s="38">
        <f>VLOOKUP($B258,'Elec wholesale lookups'!$A$3:$O$15,'Elec wholesale index'!L$2,FALSE)</f>
        <v>1</v>
      </c>
      <c r="M258" s="38">
        <f>VLOOKUP($B258,'Elec wholesale lookups'!$A$3:$O$15,'Elec wholesale index'!M$2,FALSE)</f>
        <v>1</v>
      </c>
      <c r="N258" s="38">
        <f>VLOOKUP($B258,'Elec wholesale lookups'!$A$3:$O$15,'Elec wholesale index'!N$2,FALSE)</f>
        <v>0</v>
      </c>
      <c r="O258" s="13">
        <f t="shared" si="53"/>
        <v>205597.26549163138</v>
      </c>
      <c r="P258" s="13">
        <f t="shared" si="54"/>
        <v>181634.52552031272</v>
      </c>
      <c r="Q258" s="13">
        <f t="shared" si="55"/>
        <v>0</v>
      </c>
      <c r="R258" s="13">
        <f t="shared" si="56"/>
        <v>387231.79101194406</v>
      </c>
      <c r="S258" s="23">
        <f t="shared" si="57"/>
        <v>0</v>
      </c>
      <c r="T258" s="23">
        <f t="shared" si="58"/>
        <v>0</v>
      </c>
      <c r="U258" s="23">
        <f t="shared" si="59"/>
        <v>0</v>
      </c>
      <c r="V258" s="23">
        <f t="shared" si="60"/>
        <v>0</v>
      </c>
      <c r="W258" s="44" t="str">
        <f t="shared" si="61"/>
        <v>n/a</v>
      </c>
      <c r="X258" s="23">
        <f t="shared" si="62"/>
        <v>0</v>
      </c>
      <c r="Y258" s="23">
        <f t="shared" si="63"/>
        <v>0</v>
      </c>
      <c r="Z258" s="23">
        <f t="shared" si="64"/>
        <v>0</v>
      </c>
      <c r="AA258" s="43">
        <f t="shared" si="65"/>
        <v>0</v>
      </c>
      <c r="AB258" s="44" t="str">
        <f t="shared" si="66"/>
        <v>n/a</v>
      </c>
      <c r="AC258" s="45" t="str">
        <f>IFERROR(W258*Inputs!$E$27+'Elec wholesale index'!AB258*Inputs!$F$27,"n/a")</f>
        <v>n/a</v>
      </c>
      <c r="AD258" s="2" t="str">
        <f t="shared" si="67"/>
        <v>2015-16 Winter</v>
      </c>
      <c r="AE258" s="2" t="str">
        <f t="shared" si="68"/>
        <v>2015-16 Summer</v>
      </c>
      <c r="AF258" s="41">
        <v>0</v>
      </c>
      <c r="AG258" s="8"/>
    </row>
    <row r="259" spans="1:33" x14ac:dyDescent="0.3">
      <c r="A259" s="47">
        <v>42216</v>
      </c>
      <c r="B259" s="14" t="str">
        <f t="shared" si="52"/>
        <v>Jul</v>
      </c>
      <c r="C259" s="3"/>
      <c r="D259" s="3"/>
      <c r="E259" s="3"/>
      <c r="F259" s="42"/>
      <c r="G259" s="42"/>
      <c r="H259" s="42"/>
      <c r="I259" s="13">
        <f>VLOOKUP($B259,'Elec wholesale lookups'!$A$3:$L$15,'Elec wholesale index'!I$2,FALSE)</f>
        <v>205597.26549163138</v>
      </c>
      <c r="J259" s="13">
        <f>VLOOKUP($B259,'Elec wholesale lookups'!$A$3:$L$15,'Elec wholesale index'!J$2,FALSE)</f>
        <v>181634.52552031272</v>
      </c>
      <c r="K259" s="13">
        <f>VLOOKUP($B259,'Elec wholesale lookups'!$A$3:$L$15,'Elec wholesale index'!K$2,FALSE)</f>
        <v>205597.26549163138</v>
      </c>
      <c r="L259" s="38">
        <f>VLOOKUP($B259,'Elec wholesale lookups'!$A$3:$O$15,'Elec wholesale index'!L$2,FALSE)</f>
        <v>1</v>
      </c>
      <c r="M259" s="38">
        <f>VLOOKUP($B259,'Elec wholesale lookups'!$A$3:$O$15,'Elec wholesale index'!M$2,FALSE)</f>
        <v>1</v>
      </c>
      <c r="N259" s="38">
        <f>VLOOKUP($B259,'Elec wholesale lookups'!$A$3:$O$15,'Elec wholesale index'!N$2,FALSE)</f>
        <v>0</v>
      </c>
      <c r="O259" s="13">
        <f t="shared" si="53"/>
        <v>205597.26549163138</v>
      </c>
      <c r="P259" s="13">
        <f t="shared" si="54"/>
        <v>181634.52552031272</v>
      </c>
      <c r="Q259" s="13">
        <f t="shared" si="55"/>
        <v>0</v>
      </c>
      <c r="R259" s="13">
        <f t="shared" si="56"/>
        <v>387231.79101194406</v>
      </c>
      <c r="S259" s="23">
        <f t="shared" si="57"/>
        <v>0</v>
      </c>
      <c r="T259" s="23">
        <f t="shared" si="58"/>
        <v>0</v>
      </c>
      <c r="U259" s="23">
        <f t="shared" si="59"/>
        <v>0</v>
      </c>
      <c r="V259" s="23">
        <f t="shared" si="60"/>
        <v>0</v>
      </c>
      <c r="W259" s="44" t="str">
        <f t="shared" si="61"/>
        <v>n/a</v>
      </c>
      <c r="X259" s="23">
        <f t="shared" si="62"/>
        <v>0</v>
      </c>
      <c r="Y259" s="23">
        <f t="shared" si="63"/>
        <v>0</v>
      </c>
      <c r="Z259" s="23">
        <f t="shared" si="64"/>
        <v>0</v>
      </c>
      <c r="AA259" s="43">
        <f t="shared" si="65"/>
        <v>0</v>
      </c>
      <c r="AB259" s="44" t="str">
        <f t="shared" si="66"/>
        <v>n/a</v>
      </c>
      <c r="AC259" s="45" t="str">
        <f>IFERROR(W259*Inputs!$E$27+'Elec wholesale index'!AB259*Inputs!$F$27,"n/a")</f>
        <v>n/a</v>
      </c>
      <c r="AD259" s="2" t="str">
        <f t="shared" si="67"/>
        <v>2015-16 Winter</v>
      </c>
      <c r="AE259" s="2" t="str">
        <f t="shared" si="68"/>
        <v>2015-16 Summer</v>
      </c>
      <c r="AF259" s="41">
        <v>0</v>
      </c>
      <c r="AG259" s="8"/>
    </row>
    <row r="260" spans="1:33" x14ac:dyDescent="0.3">
      <c r="A260" s="47">
        <v>42219</v>
      </c>
      <c r="B260" s="14" t="str">
        <f t="shared" ref="B260:B296" si="69">TEXT(A260,"mmm")</f>
        <v>Aug</v>
      </c>
      <c r="C260" s="3"/>
      <c r="D260" s="3"/>
      <c r="E260" s="3"/>
      <c r="F260" s="42"/>
      <c r="G260" s="42"/>
      <c r="H260" s="42"/>
      <c r="I260" s="13">
        <f>VLOOKUP($B260,'Elec wholesale lookups'!$A$3:$L$15,'Elec wholesale index'!I$2,FALSE)</f>
        <v>205597.26549163138</v>
      </c>
      <c r="J260" s="13">
        <f>VLOOKUP($B260,'Elec wholesale lookups'!$A$3:$L$15,'Elec wholesale index'!J$2,FALSE)</f>
        <v>181634.52552031272</v>
      </c>
      <c r="K260" s="13">
        <f>VLOOKUP($B260,'Elec wholesale lookups'!$A$3:$L$15,'Elec wholesale index'!K$2,FALSE)</f>
        <v>205597.26549163138</v>
      </c>
      <c r="L260" s="38">
        <f>VLOOKUP($B260,'Elec wholesale lookups'!$A$3:$O$15,'Elec wholesale index'!L$2,FALSE)</f>
        <v>0</v>
      </c>
      <c r="M260" s="38">
        <f>VLOOKUP($B260,'Elec wholesale lookups'!$A$3:$O$15,'Elec wholesale index'!M$2,FALSE)</f>
        <v>1</v>
      </c>
      <c r="N260" s="38">
        <f>VLOOKUP($B260,'Elec wholesale lookups'!$A$3:$O$15,'Elec wholesale index'!N$2,FALSE)</f>
        <v>1</v>
      </c>
      <c r="O260" s="13">
        <f t="shared" si="53"/>
        <v>0</v>
      </c>
      <c r="P260" s="13">
        <f t="shared" si="54"/>
        <v>181634.52552031272</v>
      </c>
      <c r="Q260" s="13">
        <f t="shared" si="55"/>
        <v>205597.26549163138</v>
      </c>
      <c r="R260" s="13">
        <f t="shared" si="56"/>
        <v>387231.79101194406</v>
      </c>
      <c r="S260" s="23">
        <f t="shared" si="57"/>
        <v>0</v>
      </c>
      <c r="T260" s="23">
        <f t="shared" si="58"/>
        <v>0</v>
      </c>
      <c r="U260" s="23">
        <f t="shared" si="59"/>
        <v>0</v>
      </c>
      <c r="V260" s="23">
        <f t="shared" si="60"/>
        <v>0</v>
      </c>
      <c r="W260" s="44" t="str">
        <f t="shared" si="61"/>
        <v>n/a</v>
      </c>
      <c r="X260" s="23">
        <f t="shared" si="62"/>
        <v>0</v>
      </c>
      <c r="Y260" s="23">
        <f t="shared" si="63"/>
        <v>0</v>
      </c>
      <c r="Z260" s="23">
        <f t="shared" si="64"/>
        <v>0</v>
      </c>
      <c r="AA260" s="43">
        <f t="shared" si="65"/>
        <v>0</v>
      </c>
      <c r="AB260" s="44" t="str">
        <f t="shared" si="66"/>
        <v>n/a</v>
      </c>
      <c r="AC260" s="45" t="str">
        <f>IFERROR(W260*Inputs!$E$27+'Elec wholesale index'!AB260*Inputs!$F$27,"n/a")</f>
        <v>n/a</v>
      </c>
      <c r="AD260" s="2" t="str">
        <f t="shared" si="67"/>
        <v>2016-17 Summer</v>
      </c>
      <c r="AE260" s="2" t="str">
        <f t="shared" si="68"/>
        <v>2015-16 Summer</v>
      </c>
      <c r="AF260" s="41">
        <v>0</v>
      </c>
      <c r="AG260" s="8"/>
    </row>
    <row r="261" spans="1:33" x14ac:dyDescent="0.3">
      <c r="A261" s="47">
        <v>42220</v>
      </c>
      <c r="B261" s="14" t="str">
        <f t="shared" si="69"/>
        <v>Aug</v>
      </c>
      <c r="C261" s="3"/>
      <c r="D261" s="3"/>
      <c r="E261" s="3"/>
      <c r="F261" s="42"/>
      <c r="G261" s="42"/>
      <c r="H261" s="42"/>
      <c r="I261" s="13">
        <f>VLOOKUP($B261,'Elec wholesale lookups'!$A$3:$L$15,'Elec wholesale index'!I$2,FALSE)</f>
        <v>205597.26549163138</v>
      </c>
      <c r="J261" s="13">
        <f>VLOOKUP($B261,'Elec wholesale lookups'!$A$3:$L$15,'Elec wholesale index'!J$2,FALSE)</f>
        <v>181634.52552031272</v>
      </c>
      <c r="K261" s="13">
        <f>VLOOKUP($B261,'Elec wholesale lookups'!$A$3:$L$15,'Elec wholesale index'!K$2,FALSE)</f>
        <v>205597.26549163138</v>
      </c>
      <c r="L261" s="38">
        <f>VLOOKUP($B261,'Elec wholesale lookups'!$A$3:$O$15,'Elec wholesale index'!L$2,FALSE)</f>
        <v>0</v>
      </c>
      <c r="M261" s="38">
        <f>VLOOKUP($B261,'Elec wholesale lookups'!$A$3:$O$15,'Elec wholesale index'!M$2,FALSE)</f>
        <v>1</v>
      </c>
      <c r="N261" s="38">
        <f>VLOOKUP($B261,'Elec wholesale lookups'!$A$3:$O$15,'Elec wholesale index'!N$2,FALSE)</f>
        <v>1</v>
      </c>
      <c r="O261" s="13">
        <f t="shared" si="53"/>
        <v>0</v>
      </c>
      <c r="P261" s="13">
        <f t="shared" si="54"/>
        <v>181634.52552031272</v>
      </c>
      <c r="Q261" s="13">
        <f t="shared" si="55"/>
        <v>205597.26549163138</v>
      </c>
      <c r="R261" s="13">
        <f t="shared" si="56"/>
        <v>387231.79101194406</v>
      </c>
      <c r="S261" s="23">
        <f t="shared" si="57"/>
        <v>0</v>
      </c>
      <c r="T261" s="23">
        <f t="shared" si="58"/>
        <v>0</v>
      </c>
      <c r="U261" s="23">
        <f t="shared" si="59"/>
        <v>0</v>
      </c>
      <c r="V261" s="23">
        <f t="shared" si="60"/>
        <v>0</v>
      </c>
      <c r="W261" s="44" t="str">
        <f t="shared" si="61"/>
        <v>n/a</v>
      </c>
      <c r="X261" s="23">
        <f t="shared" si="62"/>
        <v>0</v>
      </c>
      <c r="Y261" s="23">
        <f t="shared" si="63"/>
        <v>0</v>
      </c>
      <c r="Z261" s="23">
        <f t="shared" si="64"/>
        <v>0</v>
      </c>
      <c r="AA261" s="43">
        <f t="shared" si="65"/>
        <v>0</v>
      </c>
      <c r="AB261" s="44" t="str">
        <f t="shared" si="66"/>
        <v>n/a</v>
      </c>
      <c r="AC261" s="45" t="str">
        <f>IFERROR(W261*Inputs!$E$27+'Elec wholesale index'!AB261*Inputs!$F$27,"n/a")</f>
        <v>n/a</v>
      </c>
      <c r="AD261" s="2" t="str">
        <f t="shared" si="67"/>
        <v>2016-17 Summer</v>
      </c>
      <c r="AE261" s="2" t="str">
        <f t="shared" si="68"/>
        <v>2015-16 Summer</v>
      </c>
      <c r="AF261" s="41">
        <v>0</v>
      </c>
      <c r="AG261" s="8"/>
    </row>
    <row r="262" spans="1:33" x14ac:dyDescent="0.3">
      <c r="A262" s="47">
        <v>42221</v>
      </c>
      <c r="B262" s="14" t="str">
        <f t="shared" si="69"/>
        <v>Aug</v>
      </c>
      <c r="C262" s="3"/>
      <c r="D262" s="3"/>
      <c r="E262" s="3"/>
      <c r="F262" s="42"/>
      <c r="G262" s="42"/>
      <c r="H262" s="42"/>
      <c r="I262" s="13">
        <f>VLOOKUP($B262,'Elec wholesale lookups'!$A$3:$L$15,'Elec wholesale index'!I$2,FALSE)</f>
        <v>205597.26549163138</v>
      </c>
      <c r="J262" s="13">
        <f>VLOOKUP($B262,'Elec wholesale lookups'!$A$3:$L$15,'Elec wholesale index'!J$2,FALSE)</f>
        <v>181634.52552031272</v>
      </c>
      <c r="K262" s="13">
        <f>VLOOKUP($B262,'Elec wholesale lookups'!$A$3:$L$15,'Elec wholesale index'!K$2,FALSE)</f>
        <v>205597.26549163138</v>
      </c>
      <c r="L262" s="38">
        <f>VLOOKUP($B262,'Elec wholesale lookups'!$A$3:$O$15,'Elec wholesale index'!L$2,FALSE)</f>
        <v>0</v>
      </c>
      <c r="M262" s="38">
        <f>VLOOKUP($B262,'Elec wholesale lookups'!$A$3:$O$15,'Elec wholesale index'!M$2,FALSE)</f>
        <v>1</v>
      </c>
      <c r="N262" s="38">
        <f>VLOOKUP($B262,'Elec wholesale lookups'!$A$3:$O$15,'Elec wholesale index'!N$2,FALSE)</f>
        <v>1</v>
      </c>
      <c r="O262" s="13">
        <f t="shared" si="53"/>
        <v>0</v>
      </c>
      <c r="P262" s="13">
        <f t="shared" si="54"/>
        <v>181634.52552031272</v>
      </c>
      <c r="Q262" s="13">
        <f t="shared" si="55"/>
        <v>205597.26549163138</v>
      </c>
      <c r="R262" s="13">
        <f t="shared" si="56"/>
        <v>387231.79101194406</v>
      </c>
      <c r="S262" s="23">
        <f t="shared" si="57"/>
        <v>0</v>
      </c>
      <c r="T262" s="23">
        <f t="shared" si="58"/>
        <v>0</v>
      </c>
      <c r="U262" s="23">
        <f t="shared" si="59"/>
        <v>0</v>
      </c>
      <c r="V262" s="23">
        <f t="shared" si="60"/>
        <v>0</v>
      </c>
      <c r="W262" s="44" t="str">
        <f t="shared" si="61"/>
        <v>n/a</v>
      </c>
      <c r="X262" s="23">
        <f t="shared" si="62"/>
        <v>0</v>
      </c>
      <c r="Y262" s="23">
        <f t="shared" si="63"/>
        <v>0</v>
      </c>
      <c r="Z262" s="23">
        <f t="shared" si="64"/>
        <v>0</v>
      </c>
      <c r="AA262" s="43">
        <f t="shared" si="65"/>
        <v>0</v>
      </c>
      <c r="AB262" s="44" t="str">
        <f t="shared" si="66"/>
        <v>n/a</v>
      </c>
      <c r="AC262" s="45" t="str">
        <f>IFERROR(W262*Inputs!$E$27+'Elec wholesale index'!AB262*Inputs!$F$27,"n/a")</f>
        <v>n/a</v>
      </c>
      <c r="AD262" s="2" t="str">
        <f t="shared" si="67"/>
        <v>2016-17 Summer</v>
      </c>
      <c r="AE262" s="2" t="str">
        <f t="shared" si="68"/>
        <v>2015-16 Summer</v>
      </c>
      <c r="AF262" s="41">
        <v>0</v>
      </c>
      <c r="AG262" s="8"/>
    </row>
    <row r="263" spans="1:33" x14ac:dyDescent="0.3">
      <c r="A263" s="47">
        <v>42222</v>
      </c>
      <c r="B263" s="14" t="str">
        <f t="shared" si="69"/>
        <v>Aug</v>
      </c>
      <c r="C263" s="3"/>
      <c r="D263" s="3"/>
      <c r="E263" s="3"/>
      <c r="F263" s="42"/>
      <c r="G263" s="42"/>
      <c r="H263" s="42"/>
      <c r="I263" s="13">
        <f>VLOOKUP($B263,'Elec wholesale lookups'!$A$3:$L$15,'Elec wholesale index'!I$2,FALSE)</f>
        <v>205597.26549163138</v>
      </c>
      <c r="J263" s="13">
        <f>VLOOKUP($B263,'Elec wholesale lookups'!$A$3:$L$15,'Elec wholesale index'!J$2,FALSE)</f>
        <v>181634.52552031272</v>
      </c>
      <c r="K263" s="13">
        <f>VLOOKUP($B263,'Elec wholesale lookups'!$A$3:$L$15,'Elec wholesale index'!K$2,FALSE)</f>
        <v>205597.26549163138</v>
      </c>
      <c r="L263" s="38">
        <f>VLOOKUP($B263,'Elec wholesale lookups'!$A$3:$O$15,'Elec wholesale index'!L$2,FALSE)</f>
        <v>0</v>
      </c>
      <c r="M263" s="38">
        <f>VLOOKUP($B263,'Elec wholesale lookups'!$A$3:$O$15,'Elec wholesale index'!M$2,FALSE)</f>
        <v>1</v>
      </c>
      <c r="N263" s="38">
        <f>VLOOKUP($B263,'Elec wholesale lookups'!$A$3:$O$15,'Elec wholesale index'!N$2,FALSE)</f>
        <v>1</v>
      </c>
      <c r="O263" s="13">
        <f t="shared" ref="O263:O326" si="70">IF(L263="","",I263*L263)</f>
        <v>0</v>
      </c>
      <c r="P263" s="13">
        <f t="shared" ref="P263:P326" si="71">IF(M263="","",J263*M263)</f>
        <v>181634.52552031272</v>
      </c>
      <c r="Q263" s="13">
        <f t="shared" ref="Q263:Q326" si="72">IF(N263="","",K263*N263)</f>
        <v>205597.26549163138</v>
      </c>
      <c r="R263" s="13">
        <f t="shared" ref="R263:R326" si="73">SUM(O263:Q263)</f>
        <v>387231.79101194406</v>
      </c>
      <c r="S263" s="23">
        <f t="shared" ref="S263:S326" si="74">IF(O263="","",O263*C263)</f>
        <v>0</v>
      </c>
      <c r="T263" s="23">
        <f t="shared" ref="T263:T326" si="75">IF(P263="","",P263*D263)</f>
        <v>0</v>
      </c>
      <c r="U263" s="23">
        <f t="shared" ref="U263:U326" si="76">IF(Q263="","",Q263*E263)</f>
        <v>0</v>
      </c>
      <c r="V263" s="23">
        <f t="shared" ref="V263:V326" si="77">SUM(S263:U263)</f>
        <v>0</v>
      </c>
      <c r="W263" s="44" t="str">
        <f t="shared" ref="W263:W326" si="78">IF(MIN(C263:E263)&lt;1,"n/a",V263/R263)</f>
        <v>n/a</v>
      </c>
      <c r="X263" s="23">
        <f t="shared" ref="X263:X326" si="79">IF(O263="","",O263*F263)</f>
        <v>0</v>
      </c>
      <c r="Y263" s="23">
        <f t="shared" ref="Y263:Y326" si="80">IF(P263="","",P263*G263)</f>
        <v>0</v>
      </c>
      <c r="Z263" s="23">
        <f t="shared" ref="Z263:Z326" si="81">IF(Q263="","",Q263*H263)</f>
        <v>0</v>
      </c>
      <c r="AA263" s="43">
        <f t="shared" ref="AA263:AA326" si="82">SUM(X263:Z263)</f>
        <v>0</v>
      </c>
      <c r="AB263" s="44" t="str">
        <f t="shared" ref="AB263:AB326" si="83">IF(MIN(F263:H263)&lt;1,"n/a",AA263/$R263)</f>
        <v>n/a</v>
      </c>
      <c r="AC263" s="45" t="str">
        <f>IFERROR(W263*Inputs!$E$27+'Elec wholesale index'!AB263*Inputs!$F$27,"n/a")</f>
        <v>n/a</v>
      </c>
      <c r="AD263" s="2" t="str">
        <f t="shared" ref="AD263:AD326" si="84">IF(AND(MONTH(A263)=8,MONTH(A262)=7),YEAR(A263)+1&amp;"-"&amp;YEAR(A263)-1998&amp;" Summer",IF(AND(MONTH(A263)=2,MONTH(A262)=1),YEAR(A263)&amp;"-"&amp;YEAR(A263)-1999&amp;" Winter",AD262))</f>
        <v>2016-17 Summer</v>
      </c>
      <c r="AE263" s="2" t="str">
        <f t="shared" ref="AE263:AE326" si="85">IF(AND(MONTH(A263)=4,MONTH(A262)=3),YEAR(A263)&amp;"-"&amp;YEAR(A263)-1999&amp;" Summer",IF(AND(MONTH(A263)=10,MONTH(A262)=9),YEAR(A263)&amp;"-"&amp;YEAR(A263)-1999&amp;" Winter",AE262))</f>
        <v>2015-16 Summer</v>
      </c>
      <c r="AF263" s="41">
        <v>0</v>
      </c>
      <c r="AG263" s="8"/>
    </row>
    <row r="264" spans="1:33" x14ac:dyDescent="0.3">
      <c r="A264" s="47">
        <v>42223</v>
      </c>
      <c r="B264" s="14" t="str">
        <f t="shared" si="69"/>
        <v>Aug</v>
      </c>
      <c r="C264" s="3"/>
      <c r="D264" s="3"/>
      <c r="E264" s="3"/>
      <c r="F264" s="42"/>
      <c r="G264" s="42"/>
      <c r="H264" s="42"/>
      <c r="I264" s="13">
        <f>VLOOKUP($B264,'Elec wholesale lookups'!$A$3:$L$15,'Elec wholesale index'!I$2,FALSE)</f>
        <v>205597.26549163138</v>
      </c>
      <c r="J264" s="13">
        <f>VLOOKUP($B264,'Elec wholesale lookups'!$A$3:$L$15,'Elec wholesale index'!J$2,FALSE)</f>
        <v>181634.52552031272</v>
      </c>
      <c r="K264" s="13">
        <f>VLOOKUP($B264,'Elec wholesale lookups'!$A$3:$L$15,'Elec wholesale index'!K$2,FALSE)</f>
        <v>205597.26549163138</v>
      </c>
      <c r="L264" s="38">
        <f>VLOOKUP($B264,'Elec wholesale lookups'!$A$3:$O$15,'Elec wholesale index'!L$2,FALSE)</f>
        <v>0</v>
      </c>
      <c r="M264" s="38">
        <f>VLOOKUP($B264,'Elec wholesale lookups'!$A$3:$O$15,'Elec wholesale index'!M$2,FALSE)</f>
        <v>1</v>
      </c>
      <c r="N264" s="38">
        <f>VLOOKUP($B264,'Elec wholesale lookups'!$A$3:$O$15,'Elec wholesale index'!N$2,FALSE)</f>
        <v>1</v>
      </c>
      <c r="O264" s="13">
        <f t="shared" si="70"/>
        <v>0</v>
      </c>
      <c r="P264" s="13">
        <f t="shared" si="71"/>
        <v>181634.52552031272</v>
      </c>
      <c r="Q264" s="13">
        <f t="shared" si="72"/>
        <v>205597.26549163138</v>
      </c>
      <c r="R264" s="13">
        <f t="shared" si="73"/>
        <v>387231.79101194406</v>
      </c>
      <c r="S264" s="23">
        <f t="shared" si="74"/>
        <v>0</v>
      </c>
      <c r="T264" s="23">
        <f t="shared" si="75"/>
        <v>0</v>
      </c>
      <c r="U264" s="23">
        <f t="shared" si="76"/>
        <v>0</v>
      </c>
      <c r="V264" s="23">
        <f t="shared" si="77"/>
        <v>0</v>
      </c>
      <c r="W264" s="44" t="str">
        <f t="shared" si="78"/>
        <v>n/a</v>
      </c>
      <c r="X264" s="23">
        <f t="shared" si="79"/>
        <v>0</v>
      </c>
      <c r="Y264" s="23">
        <f t="shared" si="80"/>
        <v>0</v>
      </c>
      <c r="Z264" s="23">
        <f t="shared" si="81"/>
        <v>0</v>
      </c>
      <c r="AA264" s="43">
        <f t="shared" si="82"/>
        <v>0</v>
      </c>
      <c r="AB264" s="44" t="str">
        <f t="shared" si="83"/>
        <v>n/a</v>
      </c>
      <c r="AC264" s="45" t="str">
        <f>IFERROR(W264*Inputs!$E$27+'Elec wholesale index'!AB264*Inputs!$F$27,"n/a")</f>
        <v>n/a</v>
      </c>
      <c r="AD264" s="2" t="str">
        <f t="shared" si="84"/>
        <v>2016-17 Summer</v>
      </c>
      <c r="AE264" s="2" t="str">
        <f t="shared" si="85"/>
        <v>2015-16 Summer</v>
      </c>
      <c r="AF264" s="41">
        <v>0</v>
      </c>
      <c r="AG264" s="8"/>
    </row>
    <row r="265" spans="1:33" x14ac:dyDescent="0.3">
      <c r="A265" s="47">
        <v>42226</v>
      </c>
      <c r="B265" s="14" t="str">
        <f t="shared" si="69"/>
        <v>Aug</v>
      </c>
      <c r="C265" s="3"/>
      <c r="D265" s="3"/>
      <c r="E265" s="3"/>
      <c r="F265" s="42"/>
      <c r="G265" s="42"/>
      <c r="H265" s="42"/>
      <c r="I265" s="13">
        <f>VLOOKUP($B265,'Elec wholesale lookups'!$A$3:$L$15,'Elec wholesale index'!I$2,FALSE)</f>
        <v>205597.26549163138</v>
      </c>
      <c r="J265" s="13">
        <f>VLOOKUP($B265,'Elec wholesale lookups'!$A$3:$L$15,'Elec wholesale index'!J$2,FALSE)</f>
        <v>181634.52552031272</v>
      </c>
      <c r="K265" s="13">
        <f>VLOOKUP($B265,'Elec wholesale lookups'!$A$3:$L$15,'Elec wholesale index'!K$2,FALSE)</f>
        <v>205597.26549163138</v>
      </c>
      <c r="L265" s="38">
        <f>VLOOKUP($B265,'Elec wholesale lookups'!$A$3:$O$15,'Elec wholesale index'!L$2,FALSE)</f>
        <v>0</v>
      </c>
      <c r="M265" s="38">
        <f>VLOOKUP($B265,'Elec wholesale lookups'!$A$3:$O$15,'Elec wholesale index'!M$2,FALSE)</f>
        <v>1</v>
      </c>
      <c r="N265" s="38">
        <f>VLOOKUP($B265,'Elec wholesale lookups'!$A$3:$O$15,'Elec wholesale index'!N$2,FALSE)</f>
        <v>1</v>
      </c>
      <c r="O265" s="13">
        <f t="shared" si="70"/>
        <v>0</v>
      </c>
      <c r="P265" s="13">
        <f t="shared" si="71"/>
        <v>181634.52552031272</v>
      </c>
      <c r="Q265" s="13">
        <f t="shared" si="72"/>
        <v>205597.26549163138</v>
      </c>
      <c r="R265" s="13">
        <f t="shared" si="73"/>
        <v>387231.79101194406</v>
      </c>
      <c r="S265" s="23">
        <f t="shared" si="74"/>
        <v>0</v>
      </c>
      <c r="T265" s="23">
        <f t="shared" si="75"/>
        <v>0</v>
      </c>
      <c r="U265" s="23">
        <f t="shared" si="76"/>
        <v>0</v>
      </c>
      <c r="V265" s="23">
        <f t="shared" si="77"/>
        <v>0</v>
      </c>
      <c r="W265" s="44" t="str">
        <f t="shared" si="78"/>
        <v>n/a</v>
      </c>
      <c r="X265" s="23">
        <f t="shared" si="79"/>
        <v>0</v>
      </c>
      <c r="Y265" s="23">
        <f t="shared" si="80"/>
        <v>0</v>
      </c>
      <c r="Z265" s="23">
        <f t="shared" si="81"/>
        <v>0</v>
      </c>
      <c r="AA265" s="43">
        <f t="shared" si="82"/>
        <v>0</v>
      </c>
      <c r="AB265" s="44" t="str">
        <f t="shared" si="83"/>
        <v>n/a</v>
      </c>
      <c r="AC265" s="45" t="str">
        <f>IFERROR(W265*Inputs!$E$27+'Elec wholesale index'!AB265*Inputs!$F$27,"n/a")</f>
        <v>n/a</v>
      </c>
      <c r="AD265" s="2" t="str">
        <f t="shared" si="84"/>
        <v>2016-17 Summer</v>
      </c>
      <c r="AE265" s="2" t="str">
        <f t="shared" si="85"/>
        <v>2015-16 Summer</v>
      </c>
      <c r="AF265" s="41">
        <v>0</v>
      </c>
      <c r="AG265" s="8"/>
    </row>
    <row r="266" spans="1:33" x14ac:dyDescent="0.3">
      <c r="A266" s="47">
        <v>42227</v>
      </c>
      <c r="B266" s="14" t="str">
        <f t="shared" si="69"/>
        <v>Aug</v>
      </c>
      <c r="C266" s="3"/>
      <c r="D266" s="3"/>
      <c r="E266" s="3"/>
      <c r="F266" s="42"/>
      <c r="G266" s="42"/>
      <c r="H266" s="42"/>
      <c r="I266" s="13">
        <f>VLOOKUP($B266,'Elec wholesale lookups'!$A$3:$L$15,'Elec wholesale index'!I$2,FALSE)</f>
        <v>205597.26549163138</v>
      </c>
      <c r="J266" s="13">
        <f>VLOOKUP($B266,'Elec wholesale lookups'!$A$3:$L$15,'Elec wholesale index'!J$2,FALSE)</f>
        <v>181634.52552031272</v>
      </c>
      <c r="K266" s="13">
        <f>VLOOKUP($B266,'Elec wholesale lookups'!$A$3:$L$15,'Elec wholesale index'!K$2,FALSE)</f>
        <v>205597.26549163138</v>
      </c>
      <c r="L266" s="38">
        <f>VLOOKUP($B266,'Elec wholesale lookups'!$A$3:$O$15,'Elec wholesale index'!L$2,FALSE)</f>
        <v>0</v>
      </c>
      <c r="M266" s="38">
        <f>VLOOKUP($B266,'Elec wholesale lookups'!$A$3:$O$15,'Elec wholesale index'!M$2,FALSE)</f>
        <v>1</v>
      </c>
      <c r="N266" s="38">
        <f>VLOOKUP($B266,'Elec wholesale lookups'!$A$3:$O$15,'Elec wholesale index'!N$2,FALSE)</f>
        <v>1</v>
      </c>
      <c r="O266" s="13">
        <f t="shared" si="70"/>
        <v>0</v>
      </c>
      <c r="P266" s="13">
        <f t="shared" si="71"/>
        <v>181634.52552031272</v>
      </c>
      <c r="Q266" s="13">
        <f t="shared" si="72"/>
        <v>205597.26549163138</v>
      </c>
      <c r="R266" s="13">
        <f t="shared" si="73"/>
        <v>387231.79101194406</v>
      </c>
      <c r="S266" s="23">
        <f t="shared" si="74"/>
        <v>0</v>
      </c>
      <c r="T266" s="23">
        <f t="shared" si="75"/>
        <v>0</v>
      </c>
      <c r="U266" s="23">
        <f t="shared" si="76"/>
        <v>0</v>
      </c>
      <c r="V266" s="23">
        <f t="shared" si="77"/>
        <v>0</v>
      </c>
      <c r="W266" s="44" t="str">
        <f t="shared" si="78"/>
        <v>n/a</v>
      </c>
      <c r="X266" s="23">
        <f t="shared" si="79"/>
        <v>0</v>
      </c>
      <c r="Y266" s="23">
        <f t="shared" si="80"/>
        <v>0</v>
      </c>
      <c r="Z266" s="23">
        <f t="shared" si="81"/>
        <v>0</v>
      </c>
      <c r="AA266" s="43">
        <f t="shared" si="82"/>
        <v>0</v>
      </c>
      <c r="AB266" s="44" t="str">
        <f t="shared" si="83"/>
        <v>n/a</v>
      </c>
      <c r="AC266" s="45" t="str">
        <f>IFERROR(W266*Inputs!$E$27+'Elec wholesale index'!AB266*Inputs!$F$27,"n/a")</f>
        <v>n/a</v>
      </c>
      <c r="AD266" s="2" t="str">
        <f t="shared" si="84"/>
        <v>2016-17 Summer</v>
      </c>
      <c r="AE266" s="2" t="str">
        <f t="shared" si="85"/>
        <v>2015-16 Summer</v>
      </c>
      <c r="AF266" s="41">
        <v>0</v>
      </c>
      <c r="AG266" s="8"/>
    </row>
    <row r="267" spans="1:33" x14ac:dyDescent="0.3">
      <c r="A267" s="47">
        <v>42228</v>
      </c>
      <c r="B267" s="14" t="str">
        <f t="shared" si="69"/>
        <v>Aug</v>
      </c>
      <c r="C267" s="3"/>
      <c r="D267" s="3"/>
      <c r="E267" s="3"/>
      <c r="F267" s="42"/>
      <c r="G267" s="42"/>
      <c r="H267" s="42"/>
      <c r="I267" s="13">
        <f>VLOOKUP($B267,'Elec wholesale lookups'!$A$3:$L$15,'Elec wholesale index'!I$2,FALSE)</f>
        <v>205597.26549163138</v>
      </c>
      <c r="J267" s="13">
        <f>VLOOKUP($B267,'Elec wholesale lookups'!$A$3:$L$15,'Elec wholesale index'!J$2,FALSE)</f>
        <v>181634.52552031272</v>
      </c>
      <c r="K267" s="13">
        <f>VLOOKUP($B267,'Elec wholesale lookups'!$A$3:$L$15,'Elec wholesale index'!K$2,FALSE)</f>
        <v>205597.26549163138</v>
      </c>
      <c r="L267" s="38">
        <f>VLOOKUP($B267,'Elec wholesale lookups'!$A$3:$O$15,'Elec wholesale index'!L$2,FALSE)</f>
        <v>0</v>
      </c>
      <c r="M267" s="38">
        <f>VLOOKUP($B267,'Elec wholesale lookups'!$A$3:$O$15,'Elec wholesale index'!M$2,FALSE)</f>
        <v>1</v>
      </c>
      <c r="N267" s="38">
        <f>VLOOKUP($B267,'Elec wholesale lookups'!$A$3:$O$15,'Elec wholesale index'!N$2,FALSE)</f>
        <v>1</v>
      </c>
      <c r="O267" s="13">
        <f t="shared" si="70"/>
        <v>0</v>
      </c>
      <c r="P267" s="13">
        <f t="shared" si="71"/>
        <v>181634.52552031272</v>
      </c>
      <c r="Q267" s="13">
        <f t="shared" si="72"/>
        <v>205597.26549163138</v>
      </c>
      <c r="R267" s="13">
        <f t="shared" si="73"/>
        <v>387231.79101194406</v>
      </c>
      <c r="S267" s="23">
        <f t="shared" si="74"/>
        <v>0</v>
      </c>
      <c r="T267" s="23">
        <f t="shared" si="75"/>
        <v>0</v>
      </c>
      <c r="U267" s="23">
        <f t="shared" si="76"/>
        <v>0</v>
      </c>
      <c r="V267" s="23">
        <f t="shared" si="77"/>
        <v>0</v>
      </c>
      <c r="W267" s="44" t="str">
        <f t="shared" si="78"/>
        <v>n/a</v>
      </c>
      <c r="X267" s="23">
        <f t="shared" si="79"/>
        <v>0</v>
      </c>
      <c r="Y267" s="23">
        <f t="shared" si="80"/>
        <v>0</v>
      </c>
      <c r="Z267" s="23">
        <f t="shared" si="81"/>
        <v>0</v>
      </c>
      <c r="AA267" s="43">
        <f t="shared" si="82"/>
        <v>0</v>
      </c>
      <c r="AB267" s="44" t="str">
        <f t="shared" si="83"/>
        <v>n/a</v>
      </c>
      <c r="AC267" s="45" t="str">
        <f>IFERROR(W267*Inputs!$E$27+'Elec wholesale index'!AB267*Inputs!$F$27,"n/a")</f>
        <v>n/a</v>
      </c>
      <c r="AD267" s="2" t="str">
        <f t="shared" si="84"/>
        <v>2016-17 Summer</v>
      </c>
      <c r="AE267" s="2" t="str">
        <f t="shared" si="85"/>
        <v>2015-16 Summer</v>
      </c>
      <c r="AF267" s="41">
        <v>0</v>
      </c>
      <c r="AG267" s="8"/>
    </row>
    <row r="268" spans="1:33" x14ac:dyDescent="0.3">
      <c r="A268" s="47">
        <v>42229</v>
      </c>
      <c r="B268" s="14" t="str">
        <f t="shared" si="69"/>
        <v>Aug</v>
      </c>
      <c r="C268" s="3"/>
      <c r="D268" s="3"/>
      <c r="E268" s="3"/>
      <c r="F268" s="42"/>
      <c r="G268" s="42"/>
      <c r="H268" s="42"/>
      <c r="I268" s="13">
        <f>VLOOKUP($B268,'Elec wholesale lookups'!$A$3:$L$15,'Elec wholesale index'!I$2,FALSE)</f>
        <v>205597.26549163138</v>
      </c>
      <c r="J268" s="13">
        <f>VLOOKUP($B268,'Elec wholesale lookups'!$A$3:$L$15,'Elec wholesale index'!J$2,FALSE)</f>
        <v>181634.52552031272</v>
      </c>
      <c r="K268" s="13">
        <f>VLOOKUP($B268,'Elec wholesale lookups'!$A$3:$L$15,'Elec wholesale index'!K$2,FALSE)</f>
        <v>205597.26549163138</v>
      </c>
      <c r="L268" s="38">
        <f>VLOOKUP($B268,'Elec wholesale lookups'!$A$3:$O$15,'Elec wholesale index'!L$2,FALSE)</f>
        <v>0</v>
      </c>
      <c r="M268" s="38">
        <f>VLOOKUP($B268,'Elec wholesale lookups'!$A$3:$O$15,'Elec wholesale index'!M$2,FALSE)</f>
        <v>1</v>
      </c>
      <c r="N268" s="38">
        <f>VLOOKUP($B268,'Elec wholesale lookups'!$A$3:$O$15,'Elec wholesale index'!N$2,FALSE)</f>
        <v>1</v>
      </c>
      <c r="O268" s="13">
        <f t="shared" si="70"/>
        <v>0</v>
      </c>
      <c r="P268" s="13">
        <f t="shared" si="71"/>
        <v>181634.52552031272</v>
      </c>
      <c r="Q268" s="13">
        <f t="shared" si="72"/>
        <v>205597.26549163138</v>
      </c>
      <c r="R268" s="13">
        <f t="shared" si="73"/>
        <v>387231.79101194406</v>
      </c>
      <c r="S268" s="23">
        <f t="shared" si="74"/>
        <v>0</v>
      </c>
      <c r="T268" s="23">
        <f t="shared" si="75"/>
        <v>0</v>
      </c>
      <c r="U268" s="23">
        <f t="shared" si="76"/>
        <v>0</v>
      </c>
      <c r="V268" s="23">
        <f t="shared" si="77"/>
        <v>0</v>
      </c>
      <c r="W268" s="44" t="str">
        <f t="shared" si="78"/>
        <v>n/a</v>
      </c>
      <c r="X268" s="23">
        <f t="shared" si="79"/>
        <v>0</v>
      </c>
      <c r="Y268" s="23">
        <f t="shared" si="80"/>
        <v>0</v>
      </c>
      <c r="Z268" s="23">
        <f t="shared" si="81"/>
        <v>0</v>
      </c>
      <c r="AA268" s="43">
        <f t="shared" si="82"/>
        <v>0</v>
      </c>
      <c r="AB268" s="44" t="str">
        <f t="shared" si="83"/>
        <v>n/a</v>
      </c>
      <c r="AC268" s="45" t="str">
        <f>IFERROR(W268*Inputs!$E$27+'Elec wholesale index'!AB268*Inputs!$F$27,"n/a")</f>
        <v>n/a</v>
      </c>
      <c r="AD268" s="2" t="str">
        <f t="shared" si="84"/>
        <v>2016-17 Summer</v>
      </c>
      <c r="AE268" s="2" t="str">
        <f t="shared" si="85"/>
        <v>2015-16 Summer</v>
      </c>
      <c r="AF268" s="41">
        <v>0</v>
      </c>
      <c r="AG268" s="8"/>
    </row>
    <row r="269" spans="1:33" x14ac:dyDescent="0.3">
      <c r="A269" s="47">
        <v>42230</v>
      </c>
      <c r="B269" s="14" t="str">
        <f t="shared" si="69"/>
        <v>Aug</v>
      </c>
      <c r="C269" s="3"/>
      <c r="D269" s="3"/>
      <c r="E269" s="3"/>
      <c r="F269" s="42"/>
      <c r="G269" s="42"/>
      <c r="H269" s="42"/>
      <c r="I269" s="13">
        <f>VLOOKUP($B269,'Elec wholesale lookups'!$A$3:$L$15,'Elec wholesale index'!I$2,FALSE)</f>
        <v>205597.26549163138</v>
      </c>
      <c r="J269" s="13">
        <f>VLOOKUP($B269,'Elec wholesale lookups'!$A$3:$L$15,'Elec wholesale index'!J$2,FALSE)</f>
        <v>181634.52552031272</v>
      </c>
      <c r="K269" s="13">
        <f>VLOOKUP($B269,'Elec wholesale lookups'!$A$3:$L$15,'Elec wholesale index'!K$2,FALSE)</f>
        <v>205597.26549163138</v>
      </c>
      <c r="L269" s="38">
        <f>VLOOKUP($B269,'Elec wholesale lookups'!$A$3:$O$15,'Elec wholesale index'!L$2,FALSE)</f>
        <v>0</v>
      </c>
      <c r="M269" s="38">
        <f>VLOOKUP($B269,'Elec wholesale lookups'!$A$3:$O$15,'Elec wholesale index'!M$2,FALSE)</f>
        <v>1</v>
      </c>
      <c r="N269" s="38">
        <f>VLOOKUP($B269,'Elec wholesale lookups'!$A$3:$O$15,'Elec wholesale index'!N$2,FALSE)</f>
        <v>1</v>
      </c>
      <c r="O269" s="13">
        <f t="shared" si="70"/>
        <v>0</v>
      </c>
      <c r="P269" s="13">
        <f t="shared" si="71"/>
        <v>181634.52552031272</v>
      </c>
      <c r="Q269" s="13">
        <f t="shared" si="72"/>
        <v>205597.26549163138</v>
      </c>
      <c r="R269" s="13">
        <f t="shared" si="73"/>
        <v>387231.79101194406</v>
      </c>
      <c r="S269" s="23">
        <f t="shared" si="74"/>
        <v>0</v>
      </c>
      <c r="T269" s="23">
        <f t="shared" si="75"/>
        <v>0</v>
      </c>
      <c r="U269" s="23">
        <f t="shared" si="76"/>
        <v>0</v>
      </c>
      <c r="V269" s="23">
        <f t="shared" si="77"/>
        <v>0</v>
      </c>
      <c r="W269" s="44" t="str">
        <f t="shared" si="78"/>
        <v>n/a</v>
      </c>
      <c r="X269" s="23">
        <f t="shared" si="79"/>
        <v>0</v>
      </c>
      <c r="Y269" s="23">
        <f t="shared" si="80"/>
        <v>0</v>
      </c>
      <c r="Z269" s="23">
        <f t="shared" si="81"/>
        <v>0</v>
      </c>
      <c r="AA269" s="43">
        <f t="shared" si="82"/>
        <v>0</v>
      </c>
      <c r="AB269" s="44" t="str">
        <f t="shared" si="83"/>
        <v>n/a</v>
      </c>
      <c r="AC269" s="45" t="str">
        <f>IFERROR(W269*Inputs!$E$27+'Elec wholesale index'!AB269*Inputs!$F$27,"n/a")</f>
        <v>n/a</v>
      </c>
      <c r="AD269" s="2" t="str">
        <f t="shared" si="84"/>
        <v>2016-17 Summer</v>
      </c>
      <c r="AE269" s="2" t="str">
        <f t="shared" si="85"/>
        <v>2015-16 Summer</v>
      </c>
      <c r="AF269" s="41">
        <v>0</v>
      </c>
      <c r="AG269" s="8"/>
    </row>
    <row r="270" spans="1:33" x14ac:dyDescent="0.3">
      <c r="A270" s="47">
        <v>42233</v>
      </c>
      <c r="B270" s="14" t="str">
        <f t="shared" si="69"/>
        <v>Aug</v>
      </c>
      <c r="C270" s="3"/>
      <c r="D270" s="3"/>
      <c r="E270" s="3"/>
      <c r="F270" s="42"/>
      <c r="G270" s="42"/>
      <c r="H270" s="42"/>
      <c r="I270" s="13">
        <f>VLOOKUP($B270,'Elec wholesale lookups'!$A$3:$L$15,'Elec wholesale index'!I$2,FALSE)</f>
        <v>205597.26549163138</v>
      </c>
      <c r="J270" s="13">
        <f>VLOOKUP($B270,'Elec wholesale lookups'!$A$3:$L$15,'Elec wholesale index'!J$2,FALSE)</f>
        <v>181634.52552031272</v>
      </c>
      <c r="K270" s="13">
        <f>VLOOKUP($B270,'Elec wholesale lookups'!$A$3:$L$15,'Elec wholesale index'!K$2,FALSE)</f>
        <v>205597.26549163138</v>
      </c>
      <c r="L270" s="38">
        <f>VLOOKUP($B270,'Elec wholesale lookups'!$A$3:$O$15,'Elec wholesale index'!L$2,FALSE)</f>
        <v>0</v>
      </c>
      <c r="M270" s="38">
        <f>VLOOKUP($B270,'Elec wholesale lookups'!$A$3:$O$15,'Elec wholesale index'!M$2,FALSE)</f>
        <v>1</v>
      </c>
      <c r="N270" s="38">
        <f>VLOOKUP($B270,'Elec wholesale lookups'!$A$3:$O$15,'Elec wholesale index'!N$2,FALSE)</f>
        <v>1</v>
      </c>
      <c r="O270" s="13">
        <f t="shared" si="70"/>
        <v>0</v>
      </c>
      <c r="P270" s="13">
        <f t="shared" si="71"/>
        <v>181634.52552031272</v>
      </c>
      <c r="Q270" s="13">
        <f t="shared" si="72"/>
        <v>205597.26549163138</v>
      </c>
      <c r="R270" s="13">
        <f t="shared" si="73"/>
        <v>387231.79101194406</v>
      </c>
      <c r="S270" s="23">
        <f t="shared" si="74"/>
        <v>0</v>
      </c>
      <c r="T270" s="23">
        <f t="shared" si="75"/>
        <v>0</v>
      </c>
      <c r="U270" s="23">
        <f t="shared" si="76"/>
        <v>0</v>
      </c>
      <c r="V270" s="23">
        <f t="shared" si="77"/>
        <v>0</v>
      </c>
      <c r="W270" s="44" t="str">
        <f t="shared" si="78"/>
        <v>n/a</v>
      </c>
      <c r="X270" s="23">
        <f t="shared" si="79"/>
        <v>0</v>
      </c>
      <c r="Y270" s="23">
        <f t="shared" si="80"/>
        <v>0</v>
      </c>
      <c r="Z270" s="23">
        <f t="shared" si="81"/>
        <v>0</v>
      </c>
      <c r="AA270" s="43">
        <f t="shared" si="82"/>
        <v>0</v>
      </c>
      <c r="AB270" s="44" t="str">
        <f t="shared" si="83"/>
        <v>n/a</v>
      </c>
      <c r="AC270" s="45" t="str">
        <f>IFERROR(W270*Inputs!$E$27+'Elec wholesale index'!AB270*Inputs!$F$27,"n/a")</f>
        <v>n/a</v>
      </c>
      <c r="AD270" s="2" t="str">
        <f t="shared" si="84"/>
        <v>2016-17 Summer</v>
      </c>
      <c r="AE270" s="2" t="str">
        <f t="shared" si="85"/>
        <v>2015-16 Summer</v>
      </c>
      <c r="AF270" s="41">
        <v>0</v>
      </c>
      <c r="AG270" s="8"/>
    </row>
    <row r="271" spans="1:33" x14ac:dyDescent="0.3">
      <c r="A271" s="47">
        <v>42234</v>
      </c>
      <c r="B271" s="14" t="str">
        <f t="shared" si="69"/>
        <v>Aug</v>
      </c>
      <c r="C271" s="3"/>
      <c r="D271" s="3"/>
      <c r="E271" s="3"/>
      <c r="F271" s="42"/>
      <c r="G271" s="42"/>
      <c r="H271" s="42"/>
      <c r="I271" s="13">
        <f>VLOOKUP($B271,'Elec wholesale lookups'!$A$3:$L$15,'Elec wholesale index'!I$2,FALSE)</f>
        <v>205597.26549163138</v>
      </c>
      <c r="J271" s="13">
        <f>VLOOKUP($B271,'Elec wholesale lookups'!$A$3:$L$15,'Elec wholesale index'!J$2,FALSE)</f>
        <v>181634.52552031272</v>
      </c>
      <c r="K271" s="13">
        <f>VLOOKUP($B271,'Elec wholesale lookups'!$A$3:$L$15,'Elec wholesale index'!K$2,FALSE)</f>
        <v>205597.26549163138</v>
      </c>
      <c r="L271" s="38">
        <f>VLOOKUP($B271,'Elec wholesale lookups'!$A$3:$O$15,'Elec wholesale index'!L$2,FALSE)</f>
        <v>0</v>
      </c>
      <c r="M271" s="38">
        <f>VLOOKUP($B271,'Elec wholesale lookups'!$A$3:$O$15,'Elec wholesale index'!M$2,FALSE)</f>
        <v>1</v>
      </c>
      <c r="N271" s="38">
        <f>VLOOKUP($B271,'Elec wholesale lookups'!$A$3:$O$15,'Elec wholesale index'!N$2,FALSE)</f>
        <v>1</v>
      </c>
      <c r="O271" s="13">
        <f t="shared" si="70"/>
        <v>0</v>
      </c>
      <c r="P271" s="13">
        <f t="shared" si="71"/>
        <v>181634.52552031272</v>
      </c>
      <c r="Q271" s="13">
        <f t="shared" si="72"/>
        <v>205597.26549163138</v>
      </c>
      <c r="R271" s="13">
        <f t="shared" si="73"/>
        <v>387231.79101194406</v>
      </c>
      <c r="S271" s="23">
        <f t="shared" si="74"/>
        <v>0</v>
      </c>
      <c r="T271" s="23">
        <f t="shared" si="75"/>
        <v>0</v>
      </c>
      <c r="U271" s="23">
        <f t="shared" si="76"/>
        <v>0</v>
      </c>
      <c r="V271" s="23">
        <f t="shared" si="77"/>
        <v>0</v>
      </c>
      <c r="W271" s="44" t="str">
        <f t="shared" si="78"/>
        <v>n/a</v>
      </c>
      <c r="X271" s="23">
        <f t="shared" si="79"/>
        <v>0</v>
      </c>
      <c r="Y271" s="23">
        <f t="shared" si="80"/>
        <v>0</v>
      </c>
      <c r="Z271" s="23">
        <f t="shared" si="81"/>
        <v>0</v>
      </c>
      <c r="AA271" s="43">
        <f t="shared" si="82"/>
        <v>0</v>
      </c>
      <c r="AB271" s="44" t="str">
        <f t="shared" si="83"/>
        <v>n/a</v>
      </c>
      <c r="AC271" s="45" t="str">
        <f>IFERROR(W271*Inputs!$E$27+'Elec wholesale index'!AB271*Inputs!$F$27,"n/a")</f>
        <v>n/a</v>
      </c>
      <c r="AD271" s="2" t="str">
        <f t="shared" si="84"/>
        <v>2016-17 Summer</v>
      </c>
      <c r="AE271" s="2" t="str">
        <f t="shared" si="85"/>
        <v>2015-16 Summer</v>
      </c>
      <c r="AF271" s="41">
        <v>0</v>
      </c>
      <c r="AG271" s="8"/>
    </row>
    <row r="272" spans="1:33" x14ac:dyDescent="0.3">
      <c r="A272" s="47">
        <v>42235</v>
      </c>
      <c r="B272" s="14" t="str">
        <f t="shared" si="69"/>
        <v>Aug</v>
      </c>
      <c r="C272" s="3"/>
      <c r="D272" s="3"/>
      <c r="E272" s="3"/>
      <c r="F272" s="42"/>
      <c r="G272" s="42"/>
      <c r="H272" s="42"/>
      <c r="I272" s="13">
        <f>VLOOKUP($B272,'Elec wholesale lookups'!$A$3:$L$15,'Elec wholesale index'!I$2,FALSE)</f>
        <v>205597.26549163138</v>
      </c>
      <c r="J272" s="13">
        <f>VLOOKUP($B272,'Elec wholesale lookups'!$A$3:$L$15,'Elec wholesale index'!J$2,FALSE)</f>
        <v>181634.52552031272</v>
      </c>
      <c r="K272" s="13">
        <f>VLOOKUP($B272,'Elec wholesale lookups'!$A$3:$L$15,'Elec wholesale index'!K$2,FALSE)</f>
        <v>205597.26549163138</v>
      </c>
      <c r="L272" s="38">
        <f>VLOOKUP($B272,'Elec wholesale lookups'!$A$3:$O$15,'Elec wholesale index'!L$2,FALSE)</f>
        <v>0</v>
      </c>
      <c r="M272" s="38">
        <f>VLOOKUP($B272,'Elec wholesale lookups'!$A$3:$O$15,'Elec wholesale index'!M$2,FALSE)</f>
        <v>1</v>
      </c>
      <c r="N272" s="38">
        <f>VLOOKUP($B272,'Elec wholesale lookups'!$A$3:$O$15,'Elec wholesale index'!N$2,FALSE)</f>
        <v>1</v>
      </c>
      <c r="O272" s="13">
        <f t="shared" si="70"/>
        <v>0</v>
      </c>
      <c r="P272" s="13">
        <f t="shared" si="71"/>
        <v>181634.52552031272</v>
      </c>
      <c r="Q272" s="13">
        <f t="shared" si="72"/>
        <v>205597.26549163138</v>
      </c>
      <c r="R272" s="13">
        <f t="shared" si="73"/>
        <v>387231.79101194406</v>
      </c>
      <c r="S272" s="23">
        <f t="shared" si="74"/>
        <v>0</v>
      </c>
      <c r="T272" s="23">
        <f t="shared" si="75"/>
        <v>0</v>
      </c>
      <c r="U272" s="23">
        <f t="shared" si="76"/>
        <v>0</v>
      </c>
      <c r="V272" s="23">
        <f t="shared" si="77"/>
        <v>0</v>
      </c>
      <c r="W272" s="44" t="str">
        <f t="shared" si="78"/>
        <v>n/a</v>
      </c>
      <c r="X272" s="23">
        <f t="shared" si="79"/>
        <v>0</v>
      </c>
      <c r="Y272" s="23">
        <f t="shared" si="80"/>
        <v>0</v>
      </c>
      <c r="Z272" s="23">
        <f t="shared" si="81"/>
        <v>0</v>
      </c>
      <c r="AA272" s="43">
        <f t="shared" si="82"/>
        <v>0</v>
      </c>
      <c r="AB272" s="44" t="str">
        <f t="shared" si="83"/>
        <v>n/a</v>
      </c>
      <c r="AC272" s="45" t="str">
        <f>IFERROR(W272*Inputs!$E$27+'Elec wholesale index'!AB272*Inputs!$F$27,"n/a")</f>
        <v>n/a</v>
      </c>
      <c r="AD272" s="2" t="str">
        <f t="shared" si="84"/>
        <v>2016-17 Summer</v>
      </c>
      <c r="AE272" s="2" t="str">
        <f t="shared" si="85"/>
        <v>2015-16 Summer</v>
      </c>
      <c r="AF272" s="41">
        <v>0</v>
      </c>
      <c r="AG272" s="8"/>
    </row>
    <row r="273" spans="1:33" x14ac:dyDescent="0.3">
      <c r="A273" s="47">
        <v>42236</v>
      </c>
      <c r="B273" s="14" t="str">
        <f t="shared" si="69"/>
        <v>Aug</v>
      </c>
      <c r="C273" s="3"/>
      <c r="D273" s="3"/>
      <c r="E273" s="3"/>
      <c r="F273" s="42"/>
      <c r="G273" s="42"/>
      <c r="H273" s="42"/>
      <c r="I273" s="13">
        <f>VLOOKUP($B273,'Elec wholesale lookups'!$A$3:$L$15,'Elec wholesale index'!I$2,FALSE)</f>
        <v>205597.26549163138</v>
      </c>
      <c r="J273" s="13">
        <f>VLOOKUP($B273,'Elec wholesale lookups'!$A$3:$L$15,'Elec wholesale index'!J$2,FALSE)</f>
        <v>181634.52552031272</v>
      </c>
      <c r="K273" s="13">
        <f>VLOOKUP($B273,'Elec wholesale lookups'!$A$3:$L$15,'Elec wholesale index'!K$2,FALSE)</f>
        <v>205597.26549163138</v>
      </c>
      <c r="L273" s="38">
        <f>VLOOKUP($B273,'Elec wholesale lookups'!$A$3:$O$15,'Elec wholesale index'!L$2,FALSE)</f>
        <v>0</v>
      </c>
      <c r="M273" s="38">
        <f>VLOOKUP($B273,'Elec wholesale lookups'!$A$3:$O$15,'Elec wholesale index'!M$2,FALSE)</f>
        <v>1</v>
      </c>
      <c r="N273" s="38">
        <f>VLOOKUP($B273,'Elec wholesale lookups'!$A$3:$O$15,'Elec wholesale index'!N$2,FALSE)</f>
        <v>1</v>
      </c>
      <c r="O273" s="13">
        <f t="shared" si="70"/>
        <v>0</v>
      </c>
      <c r="P273" s="13">
        <f t="shared" si="71"/>
        <v>181634.52552031272</v>
      </c>
      <c r="Q273" s="13">
        <f t="shared" si="72"/>
        <v>205597.26549163138</v>
      </c>
      <c r="R273" s="13">
        <f t="shared" si="73"/>
        <v>387231.79101194406</v>
      </c>
      <c r="S273" s="23">
        <f t="shared" si="74"/>
        <v>0</v>
      </c>
      <c r="T273" s="23">
        <f t="shared" si="75"/>
        <v>0</v>
      </c>
      <c r="U273" s="23">
        <f t="shared" si="76"/>
        <v>0</v>
      </c>
      <c r="V273" s="23">
        <f t="shared" si="77"/>
        <v>0</v>
      </c>
      <c r="W273" s="44" t="str">
        <f t="shared" si="78"/>
        <v>n/a</v>
      </c>
      <c r="X273" s="23">
        <f t="shared" si="79"/>
        <v>0</v>
      </c>
      <c r="Y273" s="23">
        <f t="shared" si="80"/>
        <v>0</v>
      </c>
      <c r="Z273" s="23">
        <f t="shared" si="81"/>
        <v>0</v>
      </c>
      <c r="AA273" s="43">
        <f t="shared" si="82"/>
        <v>0</v>
      </c>
      <c r="AB273" s="44" t="str">
        <f t="shared" si="83"/>
        <v>n/a</v>
      </c>
      <c r="AC273" s="45" t="str">
        <f>IFERROR(W273*Inputs!$E$27+'Elec wholesale index'!AB273*Inputs!$F$27,"n/a")</f>
        <v>n/a</v>
      </c>
      <c r="AD273" s="2" t="str">
        <f t="shared" si="84"/>
        <v>2016-17 Summer</v>
      </c>
      <c r="AE273" s="2" t="str">
        <f t="shared" si="85"/>
        <v>2015-16 Summer</v>
      </c>
      <c r="AF273" s="41">
        <v>0</v>
      </c>
      <c r="AG273" s="8"/>
    </row>
    <row r="274" spans="1:33" x14ac:dyDescent="0.3">
      <c r="A274" s="47">
        <v>42237</v>
      </c>
      <c r="B274" s="14" t="str">
        <f t="shared" si="69"/>
        <v>Aug</v>
      </c>
      <c r="C274" s="3"/>
      <c r="D274" s="3"/>
      <c r="E274" s="3"/>
      <c r="F274" s="42"/>
      <c r="G274" s="42"/>
      <c r="H274" s="42"/>
      <c r="I274" s="13">
        <f>VLOOKUP($B274,'Elec wholesale lookups'!$A$3:$L$15,'Elec wholesale index'!I$2,FALSE)</f>
        <v>205597.26549163138</v>
      </c>
      <c r="J274" s="13">
        <f>VLOOKUP($B274,'Elec wholesale lookups'!$A$3:$L$15,'Elec wholesale index'!J$2,FALSE)</f>
        <v>181634.52552031272</v>
      </c>
      <c r="K274" s="13">
        <f>VLOOKUP($B274,'Elec wholesale lookups'!$A$3:$L$15,'Elec wholesale index'!K$2,FALSE)</f>
        <v>205597.26549163138</v>
      </c>
      <c r="L274" s="38">
        <f>VLOOKUP($B274,'Elec wholesale lookups'!$A$3:$O$15,'Elec wholesale index'!L$2,FALSE)</f>
        <v>0</v>
      </c>
      <c r="M274" s="38">
        <f>VLOOKUP($B274,'Elec wholesale lookups'!$A$3:$O$15,'Elec wholesale index'!M$2,FALSE)</f>
        <v>1</v>
      </c>
      <c r="N274" s="38">
        <f>VLOOKUP($B274,'Elec wholesale lookups'!$A$3:$O$15,'Elec wholesale index'!N$2,FALSE)</f>
        <v>1</v>
      </c>
      <c r="O274" s="13">
        <f t="shared" si="70"/>
        <v>0</v>
      </c>
      <c r="P274" s="13">
        <f t="shared" si="71"/>
        <v>181634.52552031272</v>
      </c>
      <c r="Q274" s="13">
        <f t="shared" si="72"/>
        <v>205597.26549163138</v>
      </c>
      <c r="R274" s="13">
        <f t="shared" si="73"/>
        <v>387231.79101194406</v>
      </c>
      <c r="S274" s="23">
        <f t="shared" si="74"/>
        <v>0</v>
      </c>
      <c r="T274" s="23">
        <f t="shared" si="75"/>
        <v>0</v>
      </c>
      <c r="U274" s="23">
        <f t="shared" si="76"/>
        <v>0</v>
      </c>
      <c r="V274" s="23">
        <f t="shared" si="77"/>
        <v>0</v>
      </c>
      <c r="W274" s="44" t="str">
        <f t="shared" si="78"/>
        <v>n/a</v>
      </c>
      <c r="X274" s="23">
        <f t="shared" si="79"/>
        <v>0</v>
      </c>
      <c r="Y274" s="23">
        <f t="shared" si="80"/>
        <v>0</v>
      </c>
      <c r="Z274" s="23">
        <f t="shared" si="81"/>
        <v>0</v>
      </c>
      <c r="AA274" s="43">
        <f t="shared" si="82"/>
        <v>0</v>
      </c>
      <c r="AB274" s="44" t="str">
        <f t="shared" si="83"/>
        <v>n/a</v>
      </c>
      <c r="AC274" s="45" t="str">
        <f>IFERROR(W274*Inputs!$E$27+'Elec wholesale index'!AB274*Inputs!$F$27,"n/a")</f>
        <v>n/a</v>
      </c>
      <c r="AD274" s="2" t="str">
        <f t="shared" si="84"/>
        <v>2016-17 Summer</v>
      </c>
      <c r="AE274" s="2" t="str">
        <f t="shared" si="85"/>
        <v>2015-16 Summer</v>
      </c>
      <c r="AF274" s="41">
        <v>0</v>
      </c>
      <c r="AG274" s="8"/>
    </row>
    <row r="275" spans="1:33" x14ac:dyDescent="0.3">
      <c r="A275" s="47">
        <v>42240</v>
      </c>
      <c r="B275" s="14" t="str">
        <f t="shared" si="69"/>
        <v>Aug</v>
      </c>
      <c r="C275" s="3"/>
      <c r="D275" s="3"/>
      <c r="E275" s="3"/>
      <c r="F275" s="42"/>
      <c r="G275" s="42"/>
      <c r="H275" s="42"/>
      <c r="I275" s="13">
        <f>VLOOKUP($B275,'Elec wholesale lookups'!$A$3:$L$15,'Elec wholesale index'!I$2,FALSE)</f>
        <v>205597.26549163138</v>
      </c>
      <c r="J275" s="13">
        <f>VLOOKUP($B275,'Elec wholesale lookups'!$A$3:$L$15,'Elec wholesale index'!J$2,FALSE)</f>
        <v>181634.52552031272</v>
      </c>
      <c r="K275" s="13">
        <f>VLOOKUP($B275,'Elec wholesale lookups'!$A$3:$L$15,'Elec wholesale index'!K$2,FALSE)</f>
        <v>205597.26549163138</v>
      </c>
      <c r="L275" s="38">
        <f>VLOOKUP($B275,'Elec wholesale lookups'!$A$3:$O$15,'Elec wholesale index'!L$2,FALSE)</f>
        <v>0</v>
      </c>
      <c r="M275" s="38">
        <f>VLOOKUP($B275,'Elec wholesale lookups'!$A$3:$O$15,'Elec wholesale index'!M$2,FALSE)</f>
        <v>1</v>
      </c>
      <c r="N275" s="38">
        <f>VLOOKUP($B275,'Elec wholesale lookups'!$A$3:$O$15,'Elec wholesale index'!N$2,FALSE)</f>
        <v>1</v>
      </c>
      <c r="O275" s="13">
        <f t="shared" si="70"/>
        <v>0</v>
      </c>
      <c r="P275" s="13">
        <f t="shared" si="71"/>
        <v>181634.52552031272</v>
      </c>
      <c r="Q275" s="13">
        <f t="shared" si="72"/>
        <v>205597.26549163138</v>
      </c>
      <c r="R275" s="13">
        <f t="shared" si="73"/>
        <v>387231.79101194406</v>
      </c>
      <c r="S275" s="23">
        <f t="shared" si="74"/>
        <v>0</v>
      </c>
      <c r="T275" s="23">
        <f t="shared" si="75"/>
        <v>0</v>
      </c>
      <c r="U275" s="23">
        <f t="shared" si="76"/>
        <v>0</v>
      </c>
      <c r="V275" s="23">
        <f t="shared" si="77"/>
        <v>0</v>
      </c>
      <c r="W275" s="44" t="str">
        <f t="shared" si="78"/>
        <v>n/a</v>
      </c>
      <c r="X275" s="23">
        <f t="shared" si="79"/>
        <v>0</v>
      </c>
      <c r="Y275" s="23">
        <f t="shared" si="80"/>
        <v>0</v>
      </c>
      <c r="Z275" s="23">
        <f t="shared" si="81"/>
        <v>0</v>
      </c>
      <c r="AA275" s="43">
        <f t="shared" si="82"/>
        <v>0</v>
      </c>
      <c r="AB275" s="44" t="str">
        <f t="shared" si="83"/>
        <v>n/a</v>
      </c>
      <c r="AC275" s="45" t="str">
        <f>IFERROR(W275*Inputs!$E$27+'Elec wholesale index'!AB275*Inputs!$F$27,"n/a")</f>
        <v>n/a</v>
      </c>
      <c r="AD275" s="2" t="str">
        <f t="shared" si="84"/>
        <v>2016-17 Summer</v>
      </c>
      <c r="AE275" s="2" t="str">
        <f t="shared" si="85"/>
        <v>2015-16 Summer</v>
      </c>
      <c r="AF275" s="41">
        <v>0</v>
      </c>
      <c r="AG275" s="8"/>
    </row>
    <row r="276" spans="1:33" x14ac:dyDescent="0.3">
      <c r="A276" s="47">
        <v>42241</v>
      </c>
      <c r="B276" s="14" t="str">
        <f t="shared" si="69"/>
        <v>Aug</v>
      </c>
      <c r="C276" s="3"/>
      <c r="D276" s="3"/>
      <c r="E276" s="3"/>
      <c r="F276" s="42"/>
      <c r="G276" s="42"/>
      <c r="H276" s="42"/>
      <c r="I276" s="13">
        <f>VLOOKUP($B276,'Elec wholesale lookups'!$A$3:$L$15,'Elec wholesale index'!I$2,FALSE)</f>
        <v>205597.26549163138</v>
      </c>
      <c r="J276" s="13">
        <f>VLOOKUP($B276,'Elec wholesale lookups'!$A$3:$L$15,'Elec wholesale index'!J$2,FALSE)</f>
        <v>181634.52552031272</v>
      </c>
      <c r="K276" s="13">
        <f>VLOOKUP($B276,'Elec wholesale lookups'!$A$3:$L$15,'Elec wholesale index'!K$2,FALSE)</f>
        <v>205597.26549163138</v>
      </c>
      <c r="L276" s="38">
        <f>VLOOKUP($B276,'Elec wholesale lookups'!$A$3:$O$15,'Elec wholesale index'!L$2,FALSE)</f>
        <v>0</v>
      </c>
      <c r="M276" s="38">
        <f>VLOOKUP($B276,'Elec wholesale lookups'!$A$3:$O$15,'Elec wholesale index'!M$2,FALSE)</f>
        <v>1</v>
      </c>
      <c r="N276" s="38">
        <f>VLOOKUP($B276,'Elec wholesale lookups'!$A$3:$O$15,'Elec wholesale index'!N$2,FALSE)</f>
        <v>1</v>
      </c>
      <c r="O276" s="13">
        <f t="shared" si="70"/>
        <v>0</v>
      </c>
      <c r="P276" s="13">
        <f t="shared" si="71"/>
        <v>181634.52552031272</v>
      </c>
      <c r="Q276" s="13">
        <f t="shared" si="72"/>
        <v>205597.26549163138</v>
      </c>
      <c r="R276" s="13">
        <f t="shared" si="73"/>
        <v>387231.79101194406</v>
      </c>
      <c r="S276" s="23">
        <f t="shared" si="74"/>
        <v>0</v>
      </c>
      <c r="T276" s="23">
        <f t="shared" si="75"/>
        <v>0</v>
      </c>
      <c r="U276" s="23">
        <f t="shared" si="76"/>
        <v>0</v>
      </c>
      <c r="V276" s="23">
        <f t="shared" si="77"/>
        <v>0</v>
      </c>
      <c r="W276" s="44" t="str">
        <f t="shared" si="78"/>
        <v>n/a</v>
      </c>
      <c r="X276" s="23">
        <f t="shared" si="79"/>
        <v>0</v>
      </c>
      <c r="Y276" s="23">
        <f t="shared" si="80"/>
        <v>0</v>
      </c>
      <c r="Z276" s="23">
        <f t="shared" si="81"/>
        <v>0</v>
      </c>
      <c r="AA276" s="43">
        <f t="shared" si="82"/>
        <v>0</v>
      </c>
      <c r="AB276" s="44" t="str">
        <f t="shared" si="83"/>
        <v>n/a</v>
      </c>
      <c r="AC276" s="45" t="str">
        <f>IFERROR(W276*Inputs!$E$27+'Elec wholesale index'!AB276*Inputs!$F$27,"n/a")</f>
        <v>n/a</v>
      </c>
      <c r="AD276" s="2" t="str">
        <f t="shared" si="84"/>
        <v>2016-17 Summer</v>
      </c>
      <c r="AE276" s="2" t="str">
        <f t="shared" si="85"/>
        <v>2015-16 Summer</v>
      </c>
      <c r="AF276" s="41">
        <v>0</v>
      </c>
      <c r="AG276" s="8"/>
    </row>
    <row r="277" spans="1:33" x14ac:dyDescent="0.3">
      <c r="A277" s="47">
        <v>42242</v>
      </c>
      <c r="B277" s="14" t="str">
        <f t="shared" si="69"/>
        <v>Aug</v>
      </c>
      <c r="C277" s="3"/>
      <c r="D277" s="3"/>
      <c r="E277" s="3"/>
      <c r="F277" s="42"/>
      <c r="G277" s="42"/>
      <c r="H277" s="42"/>
      <c r="I277" s="13">
        <f>VLOOKUP($B277,'Elec wholesale lookups'!$A$3:$L$15,'Elec wholesale index'!I$2,FALSE)</f>
        <v>205597.26549163138</v>
      </c>
      <c r="J277" s="13">
        <f>VLOOKUP($B277,'Elec wholesale lookups'!$A$3:$L$15,'Elec wholesale index'!J$2,FALSE)</f>
        <v>181634.52552031272</v>
      </c>
      <c r="K277" s="13">
        <f>VLOOKUP($B277,'Elec wholesale lookups'!$A$3:$L$15,'Elec wholesale index'!K$2,FALSE)</f>
        <v>205597.26549163138</v>
      </c>
      <c r="L277" s="38">
        <f>VLOOKUP($B277,'Elec wholesale lookups'!$A$3:$O$15,'Elec wholesale index'!L$2,FALSE)</f>
        <v>0</v>
      </c>
      <c r="M277" s="38">
        <f>VLOOKUP($B277,'Elec wholesale lookups'!$A$3:$O$15,'Elec wholesale index'!M$2,FALSE)</f>
        <v>1</v>
      </c>
      <c r="N277" s="38">
        <f>VLOOKUP($B277,'Elec wholesale lookups'!$A$3:$O$15,'Elec wholesale index'!N$2,FALSE)</f>
        <v>1</v>
      </c>
      <c r="O277" s="13">
        <f t="shared" si="70"/>
        <v>0</v>
      </c>
      <c r="P277" s="13">
        <f t="shared" si="71"/>
        <v>181634.52552031272</v>
      </c>
      <c r="Q277" s="13">
        <f t="shared" si="72"/>
        <v>205597.26549163138</v>
      </c>
      <c r="R277" s="13">
        <f t="shared" si="73"/>
        <v>387231.79101194406</v>
      </c>
      <c r="S277" s="23">
        <f t="shared" si="74"/>
        <v>0</v>
      </c>
      <c r="T277" s="23">
        <f t="shared" si="75"/>
        <v>0</v>
      </c>
      <c r="U277" s="23">
        <f t="shared" si="76"/>
        <v>0</v>
      </c>
      <c r="V277" s="23">
        <f t="shared" si="77"/>
        <v>0</v>
      </c>
      <c r="W277" s="44" t="str">
        <f t="shared" si="78"/>
        <v>n/a</v>
      </c>
      <c r="X277" s="23">
        <f t="shared" si="79"/>
        <v>0</v>
      </c>
      <c r="Y277" s="23">
        <f t="shared" si="80"/>
        <v>0</v>
      </c>
      <c r="Z277" s="23">
        <f t="shared" si="81"/>
        <v>0</v>
      </c>
      <c r="AA277" s="43">
        <f t="shared" si="82"/>
        <v>0</v>
      </c>
      <c r="AB277" s="44" t="str">
        <f t="shared" si="83"/>
        <v>n/a</v>
      </c>
      <c r="AC277" s="45" t="str">
        <f>IFERROR(W277*Inputs!$E$27+'Elec wholesale index'!AB277*Inputs!$F$27,"n/a")</f>
        <v>n/a</v>
      </c>
      <c r="AD277" s="2" t="str">
        <f t="shared" si="84"/>
        <v>2016-17 Summer</v>
      </c>
      <c r="AE277" s="2" t="str">
        <f t="shared" si="85"/>
        <v>2015-16 Summer</v>
      </c>
      <c r="AF277" s="41">
        <v>0</v>
      </c>
      <c r="AG277" s="8"/>
    </row>
    <row r="278" spans="1:33" x14ac:dyDescent="0.3">
      <c r="A278" s="47">
        <v>42243</v>
      </c>
      <c r="B278" s="14" t="str">
        <f t="shared" si="69"/>
        <v>Aug</v>
      </c>
      <c r="C278" s="3"/>
      <c r="D278" s="3"/>
      <c r="E278" s="3"/>
      <c r="F278" s="42"/>
      <c r="G278" s="42"/>
      <c r="H278" s="42"/>
      <c r="I278" s="13">
        <f>VLOOKUP($B278,'Elec wholesale lookups'!$A$3:$L$15,'Elec wholesale index'!I$2,FALSE)</f>
        <v>205597.26549163138</v>
      </c>
      <c r="J278" s="13">
        <f>VLOOKUP($B278,'Elec wholesale lookups'!$A$3:$L$15,'Elec wholesale index'!J$2,FALSE)</f>
        <v>181634.52552031272</v>
      </c>
      <c r="K278" s="13">
        <f>VLOOKUP($B278,'Elec wholesale lookups'!$A$3:$L$15,'Elec wholesale index'!K$2,FALSE)</f>
        <v>205597.26549163138</v>
      </c>
      <c r="L278" s="38">
        <f>VLOOKUP($B278,'Elec wholesale lookups'!$A$3:$O$15,'Elec wholesale index'!L$2,FALSE)</f>
        <v>0</v>
      </c>
      <c r="M278" s="38">
        <f>VLOOKUP($B278,'Elec wholesale lookups'!$A$3:$O$15,'Elec wholesale index'!M$2,FALSE)</f>
        <v>1</v>
      </c>
      <c r="N278" s="38">
        <f>VLOOKUP($B278,'Elec wholesale lookups'!$A$3:$O$15,'Elec wholesale index'!N$2,FALSE)</f>
        <v>1</v>
      </c>
      <c r="O278" s="13">
        <f t="shared" si="70"/>
        <v>0</v>
      </c>
      <c r="P278" s="13">
        <f t="shared" si="71"/>
        <v>181634.52552031272</v>
      </c>
      <c r="Q278" s="13">
        <f t="shared" si="72"/>
        <v>205597.26549163138</v>
      </c>
      <c r="R278" s="13">
        <f t="shared" si="73"/>
        <v>387231.79101194406</v>
      </c>
      <c r="S278" s="23">
        <f t="shared" si="74"/>
        <v>0</v>
      </c>
      <c r="T278" s="23">
        <f t="shared" si="75"/>
        <v>0</v>
      </c>
      <c r="U278" s="23">
        <f t="shared" si="76"/>
        <v>0</v>
      </c>
      <c r="V278" s="23">
        <f t="shared" si="77"/>
        <v>0</v>
      </c>
      <c r="W278" s="44" t="str">
        <f t="shared" si="78"/>
        <v>n/a</v>
      </c>
      <c r="X278" s="23">
        <f t="shared" si="79"/>
        <v>0</v>
      </c>
      <c r="Y278" s="23">
        <f t="shared" si="80"/>
        <v>0</v>
      </c>
      <c r="Z278" s="23">
        <f t="shared" si="81"/>
        <v>0</v>
      </c>
      <c r="AA278" s="43">
        <f t="shared" si="82"/>
        <v>0</v>
      </c>
      <c r="AB278" s="44" t="str">
        <f t="shared" si="83"/>
        <v>n/a</v>
      </c>
      <c r="AC278" s="45" t="str">
        <f>IFERROR(W278*Inputs!$E$27+'Elec wholesale index'!AB278*Inputs!$F$27,"n/a")</f>
        <v>n/a</v>
      </c>
      <c r="AD278" s="2" t="str">
        <f t="shared" si="84"/>
        <v>2016-17 Summer</v>
      </c>
      <c r="AE278" s="2" t="str">
        <f t="shared" si="85"/>
        <v>2015-16 Summer</v>
      </c>
      <c r="AF278" s="41">
        <v>0</v>
      </c>
      <c r="AG278" s="8"/>
    </row>
    <row r="279" spans="1:33" x14ac:dyDescent="0.3">
      <c r="A279" s="47">
        <v>42244</v>
      </c>
      <c r="B279" s="14" t="str">
        <f t="shared" si="69"/>
        <v>Aug</v>
      </c>
      <c r="C279" s="3"/>
      <c r="D279" s="3"/>
      <c r="E279" s="3"/>
      <c r="F279" s="42"/>
      <c r="G279" s="42"/>
      <c r="H279" s="42"/>
      <c r="I279" s="13">
        <f>VLOOKUP($B279,'Elec wholesale lookups'!$A$3:$L$15,'Elec wholesale index'!I$2,FALSE)</f>
        <v>205597.26549163138</v>
      </c>
      <c r="J279" s="13">
        <f>VLOOKUP($B279,'Elec wholesale lookups'!$A$3:$L$15,'Elec wholesale index'!J$2,FALSE)</f>
        <v>181634.52552031272</v>
      </c>
      <c r="K279" s="13">
        <f>VLOOKUP($B279,'Elec wholesale lookups'!$A$3:$L$15,'Elec wholesale index'!K$2,FALSE)</f>
        <v>205597.26549163138</v>
      </c>
      <c r="L279" s="38">
        <f>VLOOKUP($B279,'Elec wholesale lookups'!$A$3:$O$15,'Elec wholesale index'!L$2,FALSE)</f>
        <v>0</v>
      </c>
      <c r="M279" s="38">
        <f>VLOOKUP($B279,'Elec wholesale lookups'!$A$3:$O$15,'Elec wholesale index'!M$2,FALSE)</f>
        <v>1</v>
      </c>
      <c r="N279" s="38">
        <f>VLOOKUP($B279,'Elec wholesale lookups'!$A$3:$O$15,'Elec wholesale index'!N$2,FALSE)</f>
        <v>1</v>
      </c>
      <c r="O279" s="13">
        <f t="shared" si="70"/>
        <v>0</v>
      </c>
      <c r="P279" s="13">
        <f t="shared" si="71"/>
        <v>181634.52552031272</v>
      </c>
      <c r="Q279" s="13">
        <f t="shared" si="72"/>
        <v>205597.26549163138</v>
      </c>
      <c r="R279" s="13">
        <f t="shared" si="73"/>
        <v>387231.79101194406</v>
      </c>
      <c r="S279" s="23">
        <f t="shared" si="74"/>
        <v>0</v>
      </c>
      <c r="T279" s="23">
        <f t="shared" si="75"/>
        <v>0</v>
      </c>
      <c r="U279" s="23">
        <f t="shared" si="76"/>
        <v>0</v>
      </c>
      <c r="V279" s="23">
        <f t="shared" si="77"/>
        <v>0</v>
      </c>
      <c r="W279" s="44" t="str">
        <f t="shared" si="78"/>
        <v>n/a</v>
      </c>
      <c r="X279" s="23">
        <f t="shared" si="79"/>
        <v>0</v>
      </c>
      <c r="Y279" s="23">
        <f t="shared" si="80"/>
        <v>0</v>
      </c>
      <c r="Z279" s="23">
        <f t="shared" si="81"/>
        <v>0</v>
      </c>
      <c r="AA279" s="43">
        <f t="shared" si="82"/>
        <v>0</v>
      </c>
      <c r="AB279" s="44" t="str">
        <f t="shared" si="83"/>
        <v>n/a</v>
      </c>
      <c r="AC279" s="45" t="str">
        <f>IFERROR(W279*Inputs!$E$27+'Elec wholesale index'!AB279*Inputs!$F$27,"n/a")</f>
        <v>n/a</v>
      </c>
      <c r="AD279" s="2" t="str">
        <f t="shared" si="84"/>
        <v>2016-17 Summer</v>
      </c>
      <c r="AE279" s="2" t="str">
        <f t="shared" si="85"/>
        <v>2015-16 Summer</v>
      </c>
      <c r="AF279" s="41">
        <v>0</v>
      </c>
      <c r="AG279" s="8"/>
    </row>
    <row r="280" spans="1:33" x14ac:dyDescent="0.3">
      <c r="A280" s="47">
        <v>42248</v>
      </c>
      <c r="B280" s="14" t="str">
        <f t="shared" si="69"/>
        <v>Sep</v>
      </c>
      <c r="C280" s="3"/>
      <c r="D280" s="3"/>
      <c r="E280" s="3"/>
      <c r="F280" s="42"/>
      <c r="G280" s="42"/>
      <c r="H280" s="42"/>
      <c r="I280" s="13">
        <f>VLOOKUP($B280,'Elec wholesale lookups'!$A$3:$L$15,'Elec wholesale index'!I$2,FALSE)</f>
        <v>205597.26549163138</v>
      </c>
      <c r="J280" s="13">
        <f>VLOOKUP($B280,'Elec wholesale lookups'!$A$3:$L$15,'Elec wholesale index'!J$2,FALSE)</f>
        <v>181634.52552031272</v>
      </c>
      <c r="K280" s="13">
        <f>VLOOKUP($B280,'Elec wholesale lookups'!$A$3:$L$15,'Elec wholesale index'!K$2,FALSE)</f>
        <v>205597.26549163138</v>
      </c>
      <c r="L280" s="38">
        <f>VLOOKUP($B280,'Elec wholesale lookups'!$A$3:$O$15,'Elec wholesale index'!L$2,FALSE)</f>
        <v>0</v>
      </c>
      <c r="M280" s="38">
        <f>VLOOKUP($B280,'Elec wholesale lookups'!$A$3:$O$15,'Elec wholesale index'!M$2,FALSE)</f>
        <v>1</v>
      </c>
      <c r="N280" s="38">
        <f>VLOOKUP($B280,'Elec wholesale lookups'!$A$3:$O$15,'Elec wholesale index'!N$2,FALSE)</f>
        <v>1</v>
      </c>
      <c r="O280" s="13">
        <f t="shared" si="70"/>
        <v>0</v>
      </c>
      <c r="P280" s="13">
        <f t="shared" si="71"/>
        <v>181634.52552031272</v>
      </c>
      <c r="Q280" s="13">
        <f t="shared" si="72"/>
        <v>205597.26549163138</v>
      </c>
      <c r="R280" s="13">
        <f t="shared" si="73"/>
        <v>387231.79101194406</v>
      </c>
      <c r="S280" s="23">
        <f t="shared" si="74"/>
        <v>0</v>
      </c>
      <c r="T280" s="23">
        <f t="shared" si="75"/>
        <v>0</v>
      </c>
      <c r="U280" s="23">
        <f t="shared" si="76"/>
        <v>0</v>
      </c>
      <c r="V280" s="23">
        <f t="shared" si="77"/>
        <v>0</v>
      </c>
      <c r="W280" s="44" t="str">
        <f t="shared" si="78"/>
        <v>n/a</v>
      </c>
      <c r="X280" s="23">
        <f t="shared" si="79"/>
        <v>0</v>
      </c>
      <c r="Y280" s="23">
        <f t="shared" si="80"/>
        <v>0</v>
      </c>
      <c r="Z280" s="23">
        <f t="shared" si="81"/>
        <v>0</v>
      </c>
      <c r="AA280" s="43">
        <f t="shared" si="82"/>
        <v>0</v>
      </c>
      <c r="AB280" s="44" t="str">
        <f t="shared" si="83"/>
        <v>n/a</v>
      </c>
      <c r="AC280" s="45" t="str">
        <f>IFERROR(W280*Inputs!$E$27+'Elec wholesale index'!AB280*Inputs!$F$27,"n/a")</f>
        <v>n/a</v>
      </c>
      <c r="AD280" s="2" t="str">
        <f t="shared" si="84"/>
        <v>2016-17 Summer</v>
      </c>
      <c r="AE280" s="2" t="str">
        <f t="shared" si="85"/>
        <v>2015-16 Summer</v>
      </c>
      <c r="AF280" s="41">
        <v>0</v>
      </c>
      <c r="AG280" s="8"/>
    </row>
    <row r="281" spans="1:33" x14ac:dyDescent="0.3">
      <c r="A281" s="47">
        <v>42249</v>
      </c>
      <c r="B281" s="14" t="str">
        <f t="shared" si="69"/>
        <v>Sep</v>
      </c>
      <c r="C281" s="3"/>
      <c r="D281" s="3"/>
      <c r="E281" s="3"/>
      <c r="F281" s="42"/>
      <c r="G281" s="42"/>
      <c r="H281" s="42"/>
      <c r="I281" s="13">
        <f>VLOOKUP($B281,'Elec wholesale lookups'!$A$3:$L$15,'Elec wholesale index'!I$2,FALSE)</f>
        <v>205597.26549163138</v>
      </c>
      <c r="J281" s="13">
        <f>VLOOKUP($B281,'Elec wholesale lookups'!$A$3:$L$15,'Elec wholesale index'!J$2,FALSE)</f>
        <v>181634.52552031272</v>
      </c>
      <c r="K281" s="13">
        <f>VLOOKUP($B281,'Elec wholesale lookups'!$A$3:$L$15,'Elec wholesale index'!K$2,FALSE)</f>
        <v>205597.26549163138</v>
      </c>
      <c r="L281" s="38">
        <f>VLOOKUP($B281,'Elec wholesale lookups'!$A$3:$O$15,'Elec wholesale index'!L$2,FALSE)</f>
        <v>0</v>
      </c>
      <c r="M281" s="38">
        <f>VLOOKUP($B281,'Elec wholesale lookups'!$A$3:$O$15,'Elec wholesale index'!M$2,FALSE)</f>
        <v>1</v>
      </c>
      <c r="N281" s="38">
        <f>VLOOKUP($B281,'Elec wholesale lookups'!$A$3:$O$15,'Elec wholesale index'!N$2,FALSE)</f>
        <v>1</v>
      </c>
      <c r="O281" s="13">
        <f t="shared" si="70"/>
        <v>0</v>
      </c>
      <c r="P281" s="13">
        <f t="shared" si="71"/>
        <v>181634.52552031272</v>
      </c>
      <c r="Q281" s="13">
        <f t="shared" si="72"/>
        <v>205597.26549163138</v>
      </c>
      <c r="R281" s="13">
        <f t="shared" si="73"/>
        <v>387231.79101194406</v>
      </c>
      <c r="S281" s="23">
        <f t="shared" si="74"/>
        <v>0</v>
      </c>
      <c r="T281" s="23">
        <f t="shared" si="75"/>
        <v>0</v>
      </c>
      <c r="U281" s="23">
        <f t="shared" si="76"/>
        <v>0</v>
      </c>
      <c r="V281" s="23">
        <f t="shared" si="77"/>
        <v>0</v>
      </c>
      <c r="W281" s="44" t="str">
        <f t="shared" si="78"/>
        <v>n/a</v>
      </c>
      <c r="X281" s="23">
        <f t="shared" si="79"/>
        <v>0</v>
      </c>
      <c r="Y281" s="23">
        <f t="shared" si="80"/>
        <v>0</v>
      </c>
      <c r="Z281" s="23">
        <f t="shared" si="81"/>
        <v>0</v>
      </c>
      <c r="AA281" s="43">
        <f t="shared" si="82"/>
        <v>0</v>
      </c>
      <c r="AB281" s="44" t="str">
        <f t="shared" si="83"/>
        <v>n/a</v>
      </c>
      <c r="AC281" s="45" t="str">
        <f>IFERROR(W281*Inputs!$E$27+'Elec wholesale index'!AB281*Inputs!$F$27,"n/a")</f>
        <v>n/a</v>
      </c>
      <c r="AD281" s="2" t="str">
        <f t="shared" si="84"/>
        <v>2016-17 Summer</v>
      </c>
      <c r="AE281" s="2" t="str">
        <f t="shared" si="85"/>
        <v>2015-16 Summer</v>
      </c>
      <c r="AF281" s="41">
        <v>0</v>
      </c>
      <c r="AG281" s="8"/>
    </row>
    <row r="282" spans="1:33" x14ac:dyDescent="0.3">
      <c r="A282" s="47">
        <v>42250</v>
      </c>
      <c r="B282" s="14" t="str">
        <f t="shared" si="69"/>
        <v>Sep</v>
      </c>
      <c r="C282" s="3"/>
      <c r="D282" s="3"/>
      <c r="E282" s="3"/>
      <c r="F282" s="42"/>
      <c r="G282" s="42"/>
      <c r="H282" s="42"/>
      <c r="I282" s="13">
        <f>VLOOKUP($B282,'Elec wholesale lookups'!$A$3:$L$15,'Elec wholesale index'!I$2,FALSE)</f>
        <v>205597.26549163138</v>
      </c>
      <c r="J282" s="13">
        <f>VLOOKUP($B282,'Elec wholesale lookups'!$A$3:$L$15,'Elec wholesale index'!J$2,FALSE)</f>
        <v>181634.52552031272</v>
      </c>
      <c r="K282" s="13">
        <f>VLOOKUP($B282,'Elec wholesale lookups'!$A$3:$L$15,'Elec wholesale index'!K$2,FALSE)</f>
        <v>205597.26549163138</v>
      </c>
      <c r="L282" s="38">
        <f>VLOOKUP($B282,'Elec wholesale lookups'!$A$3:$O$15,'Elec wholesale index'!L$2,FALSE)</f>
        <v>0</v>
      </c>
      <c r="M282" s="38">
        <f>VLOOKUP($B282,'Elec wholesale lookups'!$A$3:$O$15,'Elec wholesale index'!M$2,FALSE)</f>
        <v>1</v>
      </c>
      <c r="N282" s="38">
        <f>VLOOKUP($B282,'Elec wholesale lookups'!$A$3:$O$15,'Elec wholesale index'!N$2,FALSE)</f>
        <v>1</v>
      </c>
      <c r="O282" s="13">
        <f t="shared" si="70"/>
        <v>0</v>
      </c>
      <c r="P282" s="13">
        <f t="shared" si="71"/>
        <v>181634.52552031272</v>
      </c>
      <c r="Q282" s="13">
        <f t="shared" si="72"/>
        <v>205597.26549163138</v>
      </c>
      <c r="R282" s="13">
        <f t="shared" si="73"/>
        <v>387231.79101194406</v>
      </c>
      <c r="S282" s="23">
        <f t="shared" si="74"/>
        <v>0</v>
      </c>
      <c r="T282" s="23">
        <f t="shared" si="75"/>
        <v>0</v>
      </c>
      <c r="U282" s="23">
        <f t="shared" si="76"/>
        <v>0</v>
      </c>
      <c r="V282" s="23">
        <f t="shared" si="77"/>
        <v>0</v>
      </c>
      <c r="W282" s="44" t="str">
        <f t="shared" si="78"/>
        <v>n/a</v>
      </c>
      <c r="X282" s="23">
        <f t="shared" si="79"/>
        <v>0</v>
      </c>
      <c r="Y282" s="23">
        <f t="shared" si="80"/>
        <v>0</v>
      </c>
      <c r="Z282" s="23">
        <f t="shared" si="81"/>
        <v>0</v>
      </c>
      <c r="AA282" s="43">
        <f t="shared" si="82"/>
        <v>0</v>
      </c>
      <c r="AB282" s="44" t="str">
        <f t="shared" si="83"/>
        <v>n/a</v>
      </c>
      <c r="AC282" s="45" t="str">
        <f>IFERROR(W282*Inputs!$E$27+'Elec wholesale index'!AB282*Inputs!$F$27,"n/a")</f>
        <v>n/a</v>
      </c>
      <c r="AD282" s="2" t="str">
        <f t="shared" si="84"/>
        <v>2016-17 Summer</v>
      </c>
      <c r="AE282" s="2" t="str">
        <f t="shared" si="85"/>
        <v>2015-16 Summer</v>
      </c>
      <c r="AF282" s="41">
        <v>0</v>
      </c>
      <c r="AG282" s="8"/>
    </row>
    <row r="283" spans="1:33" x14ac:dyDescent="0.3">
      <c r="A283" s="47">
        <v>42251</v>
      </c>
      <c r="B283" s="14" t="str">
        <f t="shared" si="69"/>
        <v>Sep</v>
      </c>
      <c r="C283" s="3"/>
      <c r="D283" s="3"/>
      <c r="E283" s="3"/>
      <c r="F283" s="42"/>
      <c r="G283" s="42"/>
      <c r="H283" s="42"/>
      <c r="I283" s="13">
        <f>VLOOKUP($B283,'Elec wholesale lookups'!$A$3:$L$15,'Elec wholesale index'!I$2,FALSE)</f>
        <v>205597.26549163138</v>
      </c>
      <c r="J283" s="13">
        <f>VLOOKUP($B283,'Elec wholesale lookups'!$A$3:$L$15,'Elec wholesale index'!J$2,FALSE)</f>
        <v>181634.52552031272</v>
      </c>
      <c r="K283" s="13">
        <f>VLOOKUP($B283,'Elec wholesale lookups'!$A$3:$L$15,'Elec wholesale index'!K$2,FALSE)</f>
        <v>205597.26549163138</v>
      </c>
      <c r="L283" s="38">
        <f>VLOOKUP($B283,'Elec wholesale lookups'!$A$3:$O$15,'Elec wholesale index'!L$2,FALSE)</f>
        <v>0</v>
      </c>
      <c r="M283" s="38">
        <f>VLOOKUP($B283,'Elec wholesale lookups'!$A$3:$O$15,'Elec wholesale index'!M$2,FALSE)</f>
        <v>1</v>
      </c>
      <c r="N283" s="38">
        <f>VLOOKUP($B283,'Elec wholesale lookups'!$A$3:$O$15,'Elec wholesale index'!N$2,FALSE)</f>
        <v>1</v>
      </c>
      <c r="O283" s="13">
        <f t="shared" si="70"/>
        <v>0</v>
      </c>
      <c r="P283" s="13">
        <f t="shared" si="71"/>
        <v>181634.52552031272</v>
      </c>
      <c r="Q283" s="13">
        <f t="shared" si="72"/>
        <v>205597.26549163138</v>
      </c>
      <c r="R283" s="13">
        <f t="shared" si="73"/>
        <v>387231.79101194406</v>
      </c>
      <c r="S283" s="23">
        <f t="shared" si="74"/>
        <v>0</v>
      </c>
      <c r="T283" s="23">
        <f t="shared" si="75"/>
        <v>0</v>
      </c>
      <c r="U283" s="23">
        <f t="shared" si="76"/>
        <v>0</v>
      </c>
      <c r="V283" s="23">
        <f t="shared" si="77"/>
        <v>0</v>
      </c>
      <c r="W283" s="44" t="str">
        <f t="shared" si="78"/>
        <v>n/a</v>
      </c>
      <c r="X283" s="23">
        <f t="shared" si="79"/>
        <v>0</v>
      </c>
      <c r="Y283" s="23">
        <f t="shared" si="80"/>
        <v>0</v>
      </c>
      <c r="Z283" s="23">
        <f t="shared" si="81"/>
        <v>0</v>
      </c>
      <c r="AA283" s="43">
        <f t="shared" si="82"/>
        <v>0</v>
      </c>
      <c r="AB283" s="44" t="str">
        <f t="shared" si="83"/>
        <v>n/a</v>
      </c>
      <c r="AC283" s="45" t="str">
        <f>IFERROR(W283*Inputs!$E$27+'Elec wholesale index'!AB283*Inputs!$F$27,"n/a")</f>
        <v>n/a</v>
      </c>
      <c r="AD283" s="2" t="str">
        <f t="shared" si="84"/>
        <v>2016-17 Summer</v>
      </c>
      <c r="AE283" s="2" t="str">
        <f t="shared" si="85"/>
        <v>2015-16 Summer</v>
      </c>
      <c r="AF283" s="41">
        <v>0</v>
      </c>
      <c r="AG283" s="8"/>
    </row>
    <row r="284" spans="1:33" x14ac:dyDescent="0.3">
      <c r="A284" s="47">
        <v>42254</v>
      </c>
      <c r="B284" s="14" t="str">
        <f t="shared" si="69"/>
        <v>Sep</v>
      </c>
      <c r="C284" s="3"/>
      <c r="D284" s="3"/>
      <c r="E284" s="3"/>
      <c r="F284" s="42"/>
      <c r="G284" s="42"/>
      <c r="H284" s="42"/>
      <c r="I284" s="13">
        <f>VLOOKUP($B284,'Elec wholesale lookups'!$A$3:$L$15,'Elec wholesale index'!I$2,FALSE)</f>
        <v>205597.26549163138</v>
      </c>
      <c r="J284" s="13">
        <f>VLOOKUP($B284,'Elec wholesale lookups'!$A$3:$L$15,'Elec wholesale index'!J$2,FALSE)</f>
        <v>181634.52552031272</v>
      </c>
      <c r="K284" s="13">
        <f>VLOOKUP($B284,'Elec wholesale lookups'!$A$3:$L$15,'Elec wholesale index'!K$2,FALSE)</f>
        <v>205597.26549163138</v>
      </c>
      <c r="L284" s="38">
        <f>VLOOKUP($B284,'Elec wholesale lookups'!$A$3:$O$15,'Elec wholesale index'!L$2,FALSE)</f>
        <v>0</v>
      </c>
      <c r="M284" s="38">
        <f>VLOOKUP($B284,'Elec wholesale lookups'!$A$3:$O$15,'Elec wholesale index'!M$2,FALSE)</f>
        <v>1</v>
      </c>
      <c r="N284" s="38">
        <f>VLOOKUP($B284,'Elec wholesale lookups'!$A$3:$O$15,'Elec wholesale index'!N$2,FALSE)</f>
        <v>1</v>
      </c>
      <c r="O284" s="13">
        <f t="shared" si="70"/>
        <v>0</v>
      </c>
      <c r="P284" s="13">
        <f t="shared" si="71"/>
        <v>181634.52552031272</v>
      </c>
      <c r="Q284" s="13">
        <f t="shared" si="72"/>
        <v>205597.26549163138</v>
      </c>
      <c r="R284" s="13">
        <f t="shared" si="73"/>
        <v>387231.79101194406</v>
      </c>
      <c r="S284" s="23">
        <f t="shared" si="74"/>
        <v>0</v>
      </c>
      <c r="T284" s="23">
        <f t="shared" si="75"/>
        <v>0</v>
      </c>
      <c r="U284" s="23">
        <f t="shared" si="76"/>
        <v>0</v>
      </c>
      <c r="V284" s="23">
        <f t="shared" si="77"/>
        <v>0</v>
      </c>
      <c r="W284" s="44" t="str">
        <f t="shared" si="78"/>
        <v>n/a</v>
      </c>
      <c r="X284" s="23">
        <f t="shared" si="79"/>
        <v>0</v>
      </c>
      <c r="Y284" s="23">
        <f t="shared" si="80"/>
        <v>0</v>
      </c>
      <c r="Z284" s="23">
        <f t="shared" si="81"/>
        <v>0</v>
      </c>
      <c r="AA284" s="43">
        <f t="shared" si="82"/>
        <v>0</v>
      </c>
      <c r="AB284" s="44" t="str">
        <f t="shared" si="83"/>
        <v>n/a</v>
      </c>
      <c r="AC284" s="45" t="str">
        <f>IFERROR(W284*Inputs!$E$27+'Elec wholesale index'!AB284*Inputs!$F$27,"n/a")</f>
        <v>n/a</v>
      </c>
      <c r="AD284" s="2" t="str">
        <f t="shared" si="84"/>
        <v>2016-17 Summer</v>
      </c>
      <c r="AE284" s="2" t="str">
        <f t="shared" si="85"/>
        <v>2015-16 Summer</v>
      </c>
      <c r="AF284" s="41">
        <v>0</v>
      </c>
      <c r="AG284" s="8"/>
    </row>
    <row r="285" spans="1:33" x14ac:dyDescent="0.3">
      <c r="A285" s="47">
        <v>42255</v>
      </c>
      <c r="B285" s="14" t="str">
        <f t="shared" si="69"/>
        <v>Sep</v>
      </c>
      <c r="C285" s="3"/>
      <c r="D285" s="3"/>
      <c r="E285" s="3"/>
      <c r="F285" s="42"/>
      <c r="G285" s="42"/>
      <c r="H285" s="42"/>
      <c r="I285" s="13">
        <f>VLOOKUP($B285,'Elec wholesale lookups'!$A$3:$L$15,'Elec wholesale index'!I$2,FALSE)</f>
        <v>205597.26549163138</v>
      </c>
      <c r="J285" s="13">
        <f>VLOOKUP($B285,'Elec wholesale lookups'!$A$3:$L$15,'Elec wholesale index'!J$2,FALSE)</f>
        <v>181634.52552031272</v>
      </c>
      <c r="K285" s="13">
        <f>VLOOKUP($B285,'Elec wholesale lookups'!$A$3:$L$15,'Elec wholesale index'!K$2,FALSE)</f>
        <v>205597.26549163138</v>
      </c>
      <c r="L285" s="38">
        <f>VLOOKUP($B285,'Elec wholesale lookups'!$A$3:$O$15,'Elec wholesale index'!L$2,FALSE)</f>
        <v>0</v>
      </c>
      <c r="M285" s="38">
        <f>VLOOKUP($B285,'Elec wholesale lookups'!$A$3:$O$15,'Elec wholesale index'!M$2,FALSE)</f>
        <v>1</v>
      </c>
      <c r="N285" s="38">
        <f>VLOOKUP($B285,'Elec wholesale lookups'!$A$3:$O$15,'Elec wholesale index'!N$2,FALSE)</f>
        <v>1</v>
      </c>
      <c r="O285" s="13">
        <f t="shared" si="70"/>
        <v>0</v>
      </c>
      <c r="P285" s="13">
        <f t="shared" si="71"/>
        <v>181634.52552031272</v>
      </c>
      <c r="Q285" s="13">
        <f t="shared" si="72"/>
        <v>205597.26549163138</v>
      </c>
      <c r="R285" s="13">
        <f t="shared" si="73"/>
        <v>387231.79101194406</v>
      </c>
      <c r="S285" s="23">
        <f t="shared" si="74"/>
        <v>0</v>
      </c>
      <c r="T285" s="23">
        <f t="shared" si="75"/>
        <v>0</v>
      </c>
      <c r="U285" s="23">
        <f t="shared" si="76"/>
        <v>0</v>
      </c>
      <c r="V285" s="23">
        <f t="shared" si="77"/>
        <v>0</v>
      </c>
      <c r="W285" s="44" t="str">
        <f t="shared" si="78"/>
        <v>n/a</v>
      </c>
      <c r="X285" s="23">
        <f t="shared" si="79"/>
        <v>0</v>
      </c>
      <c r="Y285" s="23">
        <f t="shared" si="80"/>
        <v>0</v>
      </c>
      <c r="Z285" s="23">
        <f t="shared" si="81"/>
        <v>0</v>
      </c>
      <c r="AA285" s="43">
        <f t="shared" si="82"/>
        <v>0</v>
      </c>
      <c r="AB285" s="44" t="str">
        <f t="shared" si="83"/>
        <v>n/a</v>
      </c>
      <c r="AC285" s="45" t="str">
        <f>IFERROR(W285*Inputs!$E$27+'Elec wholesale index'!AB285*Inputs!$F$27,"n/a")</f>
        <v>n/a</v>
      </c>
      <c r="AD285" s="2" t="str">
        <f t="shared" si="84"/>
        <v>2016-17 Summer</v>
      </c>
      <c r="AE285" s="2" t="str">
        <f t="shared" si="85"/>
        <v>2015-16 Summer</v>
      </c>
      <c r="AF285" s="41">
        <v>0</v>
      </c>
      <c r="AG285" s="8"/>
    </row>
    <row r="286" spans="1:33" x14ac:dyDescent="0.3">
      <c r="A286" s="47">
        <v>42256</v>
      </c>
      <c r="B286" s="14" t="str">
        <f t="shared" si="69"/>
        <v>Sep</v>
      </c>
      <c r="C286" s="3"/>
      <c r="D286" s="3"/>
      <c r="E286" s="3"/>
      <c r="F286" s="42"/>
      <c r="G286" s="42"/>
      <c r="H286" s="42"/>
      <c r="I286" s="13">
        <f>VLOOKUP($B286,'Elec wholesale lookups'!$A$3:$L$15,'Elec wholesale index'!I$2,FALSE)</f>
        <v>205597.26549163138</v>
      </c>
      <c r="J286" s="13">
        <f>VLOOKUP($B286,'Elec wholesale lookups'!$A$3:$L$15,'Elec wholesale index'!J$2,FALSE)</f>
        <v>181634.52552031272</v>
      </c>
      <c r="K286" s="13">
        <f>VLOOKUP($B286,'Elec wholesale lookups'!$A$3:$L$15,'Elec wholesale index'!K$2,FALSE)</f>
        <v>205597.26549163138</v>
      </c>
      <c r="L286" s="38">
        <f>VLOOKUP($B286,'Elec wholesale lookups'!$A$3:$O$15,'Elec wholesale index'!L$2,FALSE)</f>
        <v>0</v>
      </c>
      <c r="M286" s="38">
        <f>VLOOKUP($B286,'Elec wholesale lookups'!$A$3:$O$15,'Elec wholesale index'!M$2,FALSE)</f>
        <v>1</v>
      </c>
      <c r="N286" s="38">
        <f>VLOOKUP($B286,'Elec wholesale lookups'!$A$3:$O$15,'Elec wholesale index'!N$2,FALSE)</f>
        <v>1</v>
      </c>
      <c r="O286" s="13">
        <f t="shared" si="70"/>
        <v>0</v>
      </c>
      <c r="P286" s="13">
        <f t="shared" si="71"/>
        <v>181634.52552031272</v>
      </c>
      <c r="Q286" s="13">
        <f t="shared" si="72"/>
        <v>205597.26549163138</v>
      </c>
      <c r="R286" s="13">
        <f t="shared" si="73"/>
        <v>387231.79101194406</v>
      </c>
      <c r="S286" s="23">
        <f t="shared" si="74"/>
        <v>0</v>
      </c>
      <c r="T286" s="23">
        <f t="shared" si="75"/>
        <v>0</v>
      </c>
      <c r="U286" s="23">
        <f t="shared" si="76"/>
        <v>0</v>
      </c>
      <c r="V286" s="23">
        <f t="shared" si="77"/>
        <v>0</v>
      </c>
      <c r="W286" s="44" t="str">
        <f t="shared" si="78"/>
        <v>n/a</v>
      </c>
      <c r="X286" s="23">
        <f t="shared" si="79"/>
        <v>0</v>
      </c>
      <c r="Y286" s="23">
        <f t="shared" si="80"/>
        <v>0</v>
      </c>
      <c r="Z286" s="23">
        <f t="shared" si="81"/>
        <v>0</v>
      </c>
      <c r="AA286" s="43">
        <f t="shared" si="82"/>
        <v>0</v>
      </c>
      <c r="AB286" s="44" t="str">
        <f t="shared" si="83"/>
        <v>n/a</v>
      </c>
      <c r="AC286" s="45" t="str">
        <f>IFERROR(W286*Inputs!$E$27+'Elec wholesale index'!AB286*Inputs!$F$27,"n/a")</f>
        <v>n/a</v>
      </c>
      <c r="AD286" s="2" t="str">
        <f t="shared" si="84"/>
        <v>2016-17 Summer</v>
      </c>
      <c r="AE286" s="2" t="str">
        <f t="shared" si="85"/>
        <v>2015-16 Summer</v>
      </c>
      <c r="AF286" s="41">
        <v>0</v>
      </c>
      <c r="AG286" s="8"/>
    </row>
    <row r="287" spans="1:33" x14ac:dyDescent="0.3">
      <c r="A287" s="47">
        <v>42257</v>
      </c>
      <c r="B287" s="14" t="str">
        <f t="shared" si="69"/>
        <v>Sep</v>
      </c>
      <c r="C287" s="3"/>
      <c r="D287" s="3"/>
      <c r="E287" s="3"/>
      <c r="F287" s="42"/>
      <c r="G287" s="42"/>
      <c r="H287" s="42"/>
      <c r="I287" s="13">
        <f>VLOOKUP($B287,'Elec wholesale lookups'!$A$3:$L$15,'Elec wholesale index'!I$2,FALSE)</f>
        <v>205597.26549163138</v>
      </c>
      <c r="J287" s="13">
        <f>VLOOKUP($B287,'Elec wholesale lookups'!$A$3:$L$15,'Elec wholesale index'!J$2,FALSE)</f>
        <v>181634.52552031272</v>
      </c>
      <c r="K287" s="13">
        <f>VLOOKUP($B287,'Elec wholesale lookups'!$A$3:$L$15,'Elec wholesale index'!K$2,FALSE)</f>
        <v>205597.26549163138</v>
      </c>
      <c r="L287" s="38">
        <f>VLOOKUP($B287,'Elec wholesale lookups'!$A$3:$O$15,'Elec wholesale index'!L$2,FALSE)</f>
        <v>0</v>
      </c>
      <c r="M287" s="38">
        <f>VLOOKUP($B287,'Elec wholesale lookups'!$A$3:$O$15,'Elec wholesale index'!M$2,FALSE)</f>
        <v>1</v>
      </c>
      <c r="N287" s="38">
        <f>VLOOKUP($B287,'Elec wholesale lookups'!$A$3:$O$15,'Elec wholesale index'!N$2,FALSE)</f>
        <v>1</v>
      </c>
      <c r="O287" s="13">
        <f t="shared" si="70"/>
        <v>0</v>
      </c>
      <c r="P287" s="13">
        <f t="shared" si="71"/>
        <v>181634.52552031272</v>
      </c>
      <c r="Q287" s="13">
        <f t="shared" si="72"/>
        <v>205597.26549163138</v>
      </c>
      <c r="R287" s="13">
        <f t="shared" si="73"/>
        <v>387231.79101194406</v>
      </c>
      <c r="S287" s="23">
        <f t="shared" si="74"/>
        <v>0</v>
      </c>
      <c r="T287" s="23">
        <f t="shared" si="75"/>
        <v>0</v>
      </c>
      <c r="U287" s="23">
        <f t="shared" si="76"/>
        <v>0</v>
      </c>
      <c r="V287" s="23">
        <f t="shared" si="77"/>
        <v>0</v>
      </c>
      <c r="W287" s="44" t="str">
        <f t="shared" si="78"/>
        <v>n/a</v>
      </c>
      <c r="X287" s="23">
        <f t="shared" si="79"/>
        <v>0</v>
      </c>
      <c r="Y287" s="23">
        <f t="shared" si="80"/>
        <v>0</v>
      </c>
      <c r="Z287" s="23">
        <f t="shared" si="81"/>
        <v>0</v>
      </c>
      <c r="AA287" s="43">
        <f t="shared" si="82"/>
        <v>0</v>
      </c>
      <c r="AB287" s="44" t="str">
        <f t="shared" si="83"/>
        <v>n/a</v>
      </c>
      <c r="AC287" s="45" t="str">
        <f>IFERROR(W287*Inputs!$E$27+'Elec wholesale index'!AB287*Inputs!$F$27,"n/a")</f>
        <v>n/a</v>
      </c>
      <c r="AD287" s="2" t="str">
        <f t="shared" si="84"/>
        <v>2016-17 Summer</v>
      </c>
      <c r="AE287" s="2" t="str">
        <f t="shared" si="85"/>
        <v>2015-16 Summer</v>
      </c>
      <c r="AF287" s="41">
        <v>0</v>
      </c>
      <c r="AG287" s="8"/>
    </row>
    <row r="288" spans="1:33" x14ac:dyDescent="0.3">
      <c r="A288" s="47">
        <v>42258</v>
      </c>
      <c r="B288" s="14" t="str">
        <f t="shared" si="69"/>
        <v>Sep</v>
      </c>
      <c r="C288" s="3"/>
      <c r="D288" s="3"/>
      <c r="E288" s="3"/>
      <c r="F288" s="42"/>
      <c r="G288" s="42"/>
      <c r="H288" s="42"/>
      <c r="I288" s="13">
        <f>VLOOKUP($B288,'Elec wholesale lookups'!$A$3:$L$15,'Elec wholesale index'!I$2,FALSE)</f>
        <v>205597.26549163138</v>
      </c>
      <c r="J288" s="13">
        <f>VLOOKUP($B288,'Elec wholesale lookups'!$A$3:$L$15,'Elec wholesale index'!J$2,FALSE)</f>
        <v>181634.52552031272</v>
      </c>
      <c r="K288" s="13">
        <f>VLOOKUP($B288,'Elec wholesale lookups'!$A$3:$L$15,'Elec wholesale index'!K$2,FALSE)</f>
        <v>205597.26549163138</v>
      </c>
      <c r="L288" s="38">
        <f>VLOOKUP($B288,'Elec wholesale lookups'!$A$3:$O$15,'Elec wholesale index'!L$2,FALSE)</f>
        <v>0</v>
      </c>
      <c r="M288" s="38">
        <f>VLOOKUP($B288,'Elec wholesale lookups'!$A$3:$O$15,'Elec wholesale index'!M$2,FALSE)</f>
        <v>1</v>
      </c>
      <c r="N288" s="38">
        <f>VLOOKUP($B288,'Elec wholesale lookups'!$A$3:$O$15,'Elec wholesale index'!N$2,FALSE)</f>
        <v>1</v>
      </c>
      <c r="O288" s="13">
        <f t="shared" si="70"/>
        <v>0</v>
      </c>
      <c r="P288" s="13">
        <f t="shared" si="71"/>
        <v>181634.52552031272</v>
      </c>
      <c r="Q288" s="13">
        <f t="shared" si="72"/>
        <v>205597.26549163138</v>
      </c>
      <c r="R288" s="13">
        <f t="shared" si="73"/>
        <v>387231.79101194406</v>
      </c>
      <c r="S288" s="23">
        <f t="shared" si="74"/>
        <v>0</v>
      </c>
      <c r="T288" s="23">
        <f t="shared" si="75"/>
        <v>0</v>
      </c>
      <c r="U288" s="23">
        <f t="shared" si="76"/>
        <v>0</v>
      </c>
      <c r="V288" s="23">
        <f t="shared" si="77"/>
        <v>0</v>
      </c>
      <c r="W288" s="44" t="str">
        <f t="shared" si="78"/>
        <v>n/a</v>
      </c>
      <c r="X288" s="23">
        <f t="shared" si="79"/>
        <v>0</v>
      </c>
      <c r="Y288" s="23">
        <f t="shared" si="80"/>
        <v>0</v>
      </c>
      <c r="Z288" s="23">
        <f t="shared" si="81"/>
        <v>0</v>
      </c>
      <c r="AA288" s="43">
        <f t="shared" si="82"/>
        <v>0</v>
      </c>
      <c r="AB288" s="44" t="str">
        <f t="shared" si="83"/>
        <v>n/a</v>
      </c>
      <c r="AC288" s="45" t="str">
        <f>IFERROR(W288*Inputs!$E$27+'Elec wholesale index'!AB288*Inputs!$F$27,"n/a")</f>
        <v>n/a</v>
      </c>
      <c r="AD288" s="2" t="str">
        <f t="shared" si="84"/>
        <v>2016-17 Summer</v>
      </c>
      <c r="AE288" s="2" t="str">
        <f t="shared" si="85"/>
        <v>2015-16 Summer</v>
      </c>
      <c r="AF288" s="41">
        <v>0</v>
      </c>
      <c r="AG288" s="8"/>
    </row>
    <row r="289" spans="1:33" x14ac:dyDescent="0.3">
      <c r="A289" s="47">
        <v>42261</v>
      </c>
      <c r="B289" s="14" t="str">
        <f t="shared" si="69"/>
        <v>Sep</v>
      </c>
      <c r="C289" s="3"/>
      <c r="D289" s="3"/>
      <c r="E289" s="3"/>
      <c r="F289" s="42"/>
      <c r="G289" s="42"/>
      <c r="H289" s="42"/>
      <c r="I289" s="13">
        <f>VLOOKUP($B289,'Elec wholesale lookups'!$A$3:$L$15,'Elec wholesale index'!I$2,FALSE)</f>
        <v>205597.26549163138</v>
      </c>
      <c r="J289" s="13">
        <f>VLOOKUP($B289,'Elec wholesale lookups'!$A$3:$L$15,'Elec wholesale index'!J$2,FALSE)</f>
        <v>181634.52552031272</v>
      </c>
      <c r="K289" s="13">
        <f>VLOOKUP($B289,'Elec wholesale lookups'!$A$3:$L$15,'Elec wholesale index'!K$2,FALSE)</f>
        <v>205597.26549163138</v>
      </c>
      <c r="L289" s="38">
        <f>VLOOKUP($B289,'Elec wholesale lookups'!$A$3:$O$15,'Elec wholesale index'!L$2,FALSE)</f>
        <v>0</v>
      </c>
      <c r="M289" s="38">
        <f>VLOOKUP($B289,'Elec wholesale lookups'!$A$3:$O$15,'Elec wholesale index'!M$2,FALSE)</f>
        <v>1</v>
      </c>
      <c r="N289" s="38">
        <f>VLOOKUP($B289,'Elec wholesale lookups'!$A$3:$O$15,'Elec wholesale index'!N$2,FALSE)</f>
        <v>1</v>
      </c>
      <c r="O289" s="13">
        <f t="shared" si="70"/>
        <v>0</v>
      </c>
      <c r="P289" s="13">
        <f t="shared" si="71"/>
        <v>181634.52552031272</v>
      </c>
      <c r="Q289" s="13">
        <f t="shared" si="72"/>
        <v>205597.26549163138</v>
      </c>
      <c r="R289" s="13">
        <f t="shared" si="73"/>
        <v>387231.79101194406</v>
      </c>
      <c r="S289" s="23">
        <f t="shared" si="74"/>
        <v>0</v>
      </c>
      <c r="T289" s="23">
        <f t="shared" si="75"/>
        <v>0</v>
      </c>
      <c r="U289" s="23">
        <f t="shared" si="76"/>
        <v>0</v>
      </c>
      <c r="V289" s="23">
        <f t="shared" si="77"/>
        <v>0</v>
      </c>
      <c r="W289" s="44" t="str">
        <f t="shared" si="78"/>
        <v>n/a</v>
      </c>
      <c r="X289" s="23">
        <f t="shared" si="79"/>
        <v>0</v>
      </c>
      <c r="Y289" s="23">
        <f t="shared" si="80"/>
        <v>0</v>
      </c>
      <c r="Z289" s="23">
        <f t="shared" si="81"/>
        <v>0</v>
      </c>
      <c r="AA289" s="43">
        <f t="shared" si="82"/>
        <v>0</v>
      </c>
      <c r="AB289" s="44" t="str">
        <f t="shared" si="83"/>
        <v>n/a</v>
      </c>
      <c r="AC289" s="45" t="str">
        <f>IFERROR(W289*Inputs!$E$27+'Elec wholesale index'!AB289*Inputs!$F$27,"n/a")</f>
        <v>n/a</v>
      </c>
      <c r="AD289" s="2" t="str">
        <f t="shared" si="84"/>
        <v>2016-17 Summer</v>
      </c>
      <c r="AE289" s="2" t="str">
        <f t="shared" si="85"/>
        <v>2015-16 Summer</v>
      </c>
      <c r="AF289" s="41">
        <v>0</v>
      </c>
      <c r="AG289" s="8"/>
    </row>
    <row r="290" spans="1:33" x14ac:dyDescent="0.3">
      <c r="A290" s="47">
        <v>42262</v>
      </c>
      <c r="B290" s="14" t="str">
        <f t="shared" si="69"/>
        <v>Sep</v>
      </c>
      <c r="C290" s="3"/>
      <c r="D290" s="3"/>
      <c r="E290" s="3"/>
      <c r="F290" s="42"/>
      <c r="G290" s="42"/>
      <c r="H290" s="42"/>
      <c r="I290" s="13">
        <f>VLOOKUP($B290,'Elec wholesale lookups'!$A$3:$L$15,'Elec wholesale index'!I$2,FALSE)</f>
        <v>205597.26549163138</v>
      </c>
      <c r="J290" s="13">
        <f>VLOOKUP($B290,'Elec wholesale lookups'!$A$3:$L$15,'Elec wholesale index'!J$2,FALSE)</f>
        <v>181634.52552031272</v>
      </c>
      <c r="K290" s="13">
        <f>VLOOKUP($B290,'Elec wholesale lookups'!$A$3:$L$15,'Elec wholesale index'!K$2,FALSE)</f>
        <v>205597.26549163138</v>
      </c>
      <c r="L290" s="38">
        <f>VLOOKUP($B290,'Elec wholesale lookups'!$A$3:$O$15,'Elec wholesale index'!L$2,FALSE)</f>
        <v>0</v>
      </c>
      <c r="M290" s="38">
        <f>VLOOKUP($B290,'Elec wholesale lookups'!$A$3:$O$15,'Elec wholesale index'!M$2,FALSE)</f>
        <v>1</v>
      </c>
      <c r="N290" s="38">
        <f>VLOOKUP($B290,'Elec wholesale lookups'!$A$3:$O$15,'Elec wholesale index'!N$2,FALSE)</f>
        <v>1</v>
      </c>
      <c r="O290" s="13">
        <f t="shared" si="70"/>
        <v>0</v>
      </c>
      <c r="P290" s="13">
        <f t="shared" si="71"/>
        <v>181634.52552031272</v>
      </c>
      <c r="Q290" s="13">
        <f t="shared" si="72"/>
        <v>205597.26549163138</v>
      </c>
      <c r="R290" s="13">
        <f t="shared" si="73"/>
        <v>387231.79101194406</v>
      </c>
      <c r="S290" s="23">
        <f t="shared" si="74"/>
        <v>0</v>
      </c>
      <c r="T290" s="23">
        <f t="shared" si="75"/>
        <v>0</v>
      </c>
      <c r="U290" s="23">
        <f t="shared" si="76"/>
        <v>0</v>
      </c>
      <c r="V290" s="23">
        <f t="shared" si="77"/>
        <v>0</v>
      </c>
      <c r="W290" s="44" t="str">
        <f t="shared" si="78"/>
        <v>n/a</v>
      </c>
      <c r="X290" s="23">
        <f t="shared" si="79"/>
        <v>0</v>
      </c>
      <c r="Y290" s="23">
        <f t="shared" si="80"/>
        <v>0</v>
      </c>
      <c r="Z290" s="23">
        <f t="shared" si="81"/>
        <v>0</v>
      </c>
      <c r="AA290" s="43">
        <f t="shared" si="82"/>
        <v>0</v>
      </c>
      <c r="AB290" s="44" t="str">
        <f t="shared" si="83"/>
        <v>n/a</v>
      </c>
      <c r="AC290" s="45" t="str">
        <f>IFERROR(W290*Inputs!$E$27+'Elec wholesale index'!AB290*Inputs!$F$27,"n/a")</f>
        <v>n/a</v>
      </c>
      <c r="AD290" s="2" t="str">
        <f t="shared" si="84"/>
        <v>2016-17 Summer</v>
      </c>
      <c r="AE290" s="2" t="str">
        <f t="shared" si="85"/>
        <v>2015-16 Summer</v>
      </c>
      <c r="AF290" s="41">
        <v>0</v>
      </c>
      <c r="AG290" s="8"/>
    </row>
    <row r="291" spans="1:33" x14ac:dyDescent="0.3">
      <c r="A291" s="47">
        <v>42263</v>
      </c>
      <c r="B291" s="14" t="str">
        <f t="shared" si="69"/>
        <v>Sep</v>
      </c>
      <c r="C291" s="3"/>
      <c r="D291" s="3"/>
      <c r="E291" s="3"/>
      <c r="F291" s="42"/>
      <c r="G291" s="42"/>
      <c r="H291" s="42"/>
      <c r="I291" s="13">
        <f>VLOOKUP($B291,'Elec wholesale lookups'!$A$3:$L$15,'Elec wholesale index'!I$2,FALSE)</f>
        <v>205597.26549163138</v>
      </c>
      <c r="J291" s="13">
        <f>VLOOKUP($B291,'Elec wholesale lookups'!$A$3:$L$15,'Elec wholesale index'!J$2,FALSE)</f>
        <v>181634.52552031272</v>
      </c>
      <c r="K291" s="13">
        <f>VLOOKUP($B291,'Elec wholesale lookups'!$A$3:$L$15,'Elec wholesale index'!K$2,FALSE)</f>
        <v>205597.26549163138</v>
      </c>
      <c r="L291" s="38">
        <f>VLOOKUP($B291,'Elec wholesale lookups'!$A$3:$O$15,'Elec wholesale index'!L$2,FALSE)</f>
        <v>0</v>
      </c>
      <c r="M291" s="38">
        <f>VLOOKUP($B291,'Elec wholesale lookups'!$A$3:$O$15,'Elec wholesale index'!M$2,FALSE)</f>
        <v>1</v>
      </c>
      <c r="N291" s="38">
        <f>VLOOKUP($B291,'Elec wholesale lookups'!$A$3:$O$15,'Elec wholesale index'!N$2,FALSE)</f>
        <v>1</v>
      </c>
      <c r="O291" s="13">
        <f t="shared" si="70"/>
        <v>0</v>
      </c>
      <c r="P291" s="13">
        <f t="shared" si="71"/>
        <v>181634.52552031272</v>
      </c>
      <c r="Q291" s="13">
        <f t="shared" si="72"/>
        <v>205597.26549163138</v>
      </c>
      <c r="R291" s="13">
        <f t="shared" si="73"/>
        <v>387231.79101194406</v>
      </c>
      <c r="S291" s="23">
        <f t="shared" si="74"/>
        <v>0</v>
      </c>
      <c r="T291" s="23">
        <f t="shared" si="75"/>
        <v>0</v>
      </c>
      <c r="U291" s="23">
        <f t="shared" si="76"/>
        <v>0</v>
      </c>
      <c r="V291" s="23">
        <f t="shared" si="77"/>
        <v>0</v>
      </c>
      <c r="W291" s="44" t="str">
        <f t="shared" si="78"/>
        <v>n/a</v>
      </c>
      <c r="X291" s="23">
        <f t="shared" si="79"/>
        <v>0</v>
      </c>
      <c r="Y291" s="23">
        <f t="shared" si="80"/>
        <v>0</v>
      </c>
      <c r="Z291" s="23">
        <f t="shared" si="81"/>
        <v>0</v>
      </c>
      <c r="AA291" s="43">
        <f t="shared" si="82"/>
        <v>0</v>
      </c>
      <c r="AB291" s="44" t="str">
        <f t="shared" si="83"/>
        <v>n/a</v>
      </c>
      <c r="AC291" s="45" t="str">
        <f>IFERROR(W291*Inputs!$E$27+'Elec wholesale index'!AB291*Inputs!$F$27,"n/a")</f>
        <v>n/a</v>
      </c>
      <c r="AD291" s="2" t="str">
        <f t="shared" si="84"/>
        <v>2016-17 Summer</v>
      </c>
      <c r="AE291" s="2" t="str">
        <f t="shared" si="85"/>
        <v>2015-16 Summer</v>
      </c>
      <c r="AF291" s="41">
        <v>0</v>
      </c>
      <c r="AG291" s="8"/>
    </row>
    <row r="292" spans="1:33" x14ac:dyDescent="0.3">
      <c r="A292" s="47">
        <v>42264</v>
      </c>
      <c r="B292" s="14" t="str">
        <f t="shared" si="69"/>
        <v>Sep</v>
      </c>
      <c r="C292" s="3"/>
      <c r="D292" s="3"/>
      <c r="E292" s="3"/>
      <c r="F292" s="42"/>
      <c r="G292" s="42"/>
      <c r="H292" s="42"/>
      <c r="I292" s="13">
        <f>VLOOKUP($B292,'Elec wholesale lookups'!$A$3:$L$15,'Elec wholesale index'!I$2,FALSE)</f>
        <v>205597.26549163138</v>
      </c>
      <c r="J292" s="13">
        <f>VLOOKUP($B292,'Elec wholesale lookups'!$A$3:$L$15,'Elec wholesale index'!J$2,FALSE)</f>
        <v>181634.52552031272</v>
      </c>
      <c r="K292" s="13">
        <f>VLOOKUP($B292,'Elec wholesale lookups'!$A$3:$L$15,'Elec wholesale index'!K$2,FALSE)</f>
        <v>205597.26549163138</v>
      </c>
      <c r="L292" s="38">
        <f>VLOOKUP($B292,'Elec wholesale lookups'!$A$3:$O$15,'Elec wholesale index'!L$2,FALSE)</f>
        <v>0</v>
      </c>
      <c r="M292" s="38">
        <f>VLOOKUP($B292,'Elec wholesale lookups'!$A$3:$O$15,'Elec wholesale index'!M$2,FALSE)</f>
        <v>1</v>
      </c>
      <c r="N292" s="38">
        <f>VLOOKUP($B292,'Elec wholesale lookups'!$A$3:$O$15,'Elec wholesale index'!N$2,FALSE)</f>
        <v>1</v>
      </c>
      <c r="O292" s="13">
        <f t="shared" si="70"/>
        <v>0</v>
      </c>
      <c r="P292" s="13">
        <f t="shared" si="71"/>
        <v>181634.52552031272</v>
      </c>
      <c r="Q292" s="13">
        <f t="shared" si="72"/>
        <v>205597.26549163138</v>
      </c>
      <c r="R292" s="13">
        <f t="shared" si="73"/>
        <v>387231.79101194406</v>
      </c>
      <c r="S292" s="23">
        <f t="shared" si="74"/>
        <v>0</v>
      </c>
      <c r="T292" s="23">
        <f t="shared" si="75"/>
        <v>0</v>
      </c>
      <c r="U292" s="23">
        <f t="shared" si="76"/>
        <v>0</v>
      </c>
      <c r="V292" s="23">
        <f t="shared" si="77"/>
        <v>0</v>
      </c>
      <c r="W292" s="44" t="str">
        <f t="shared" si="78"/>
        <v>n/a</v>
      </c>
      <c r="X292" s="23">
        <f t="shared" si="79"/>
        <v>0</v>
      </c>
      <c r="Y292" s="23">
        <f t="shared" si="80"/>
        <v>0</v>
      </c>
      <c r="Z292" s="23">
        <f t="shared" si="81"/>
        <v>0</v>
      </c>
      <c r="AA292" s="43">
        <f t="shared" si="82"/>
        <v>0</v>
      </c>
      <c r="AB292" s="44" t="str">
        <f t="shared" si="83"/>
        <v>n/a</v>
      </c>
      <c r="AC292" s="45" t="str">
        <f>IFERROR(W292*Inputs!$E$27+'Elec wholesale index'!AB292*Inputs!$F$27,"n/a")</f>
        <v>n/a</v>
      </c>
      <c r="AD292" s="2" t="str">
        <f t="shared" si="84"/>
        <v>2016-17 Summer</v>
      </c>
      <c r="AE292" s="2" t="str">
        <f t="shared" si="85"/>
        <v>2015-16 Summer</v>
      </c>
      <c r="AF292" s="41">
        <v>0</v>
      </c>
      <c r="AG292" s="8"/>
    </row>
    <row r="293" spans="1:33" x14ac:dyDescent="0.3">
      <c r="A293" s="47">
        <v>42265</v>
      </c>
      <c r="B293" s="14" t="str">
        <f t="shared" si="69"/>
        <v>Sep</v>
      </c>
      <c r="C293" s="3"/>
      <c r="D293" s="3"/>
      <c r="E293" s="3"/>
      <c r="F293" s="42"/>
      <c r="G293" s="42"/>
      <c r="H293" s="42"/>
      <c r="I293" s="13">
        <f>VLOOKUP($B293,'Elec wholesale lookups'!$A$3:$L$15,'Elec wholesale index'!I$2,FALSE)</f>
        <v>205597.26549163138</v>
      </c>
      <c r="J293" s="13">
        <f>VLOOKUP($B293,'Elec wholesale lookups'!$A$3:$L$15,'Elec wholesale index'!J$2,FALSE)</f>
        <v>181634.52552031272</v>
      </c>
      <c r="K293" s="13">
        <f>VLOOKUP($B293,'Elec wholesale lookups'!$A$3:$L$15,'Elec wholesale index'!K$2,FALSE)</f>
        <v>205597.26549163138</v>
      </c>
      <c r="L293" s="38">
        <f>VLOOKUP($B293,'Elec wholesale lookups'!$A$3:$O$15,'Elec wholesale index'!L$2,FALSE)</f>
        <v>0</v>
      </c>
      <c r="M293" s="38">
        <f>VLOOKUP($B293,'Elec wholesale lookups'!$A$3:$O$15,'Elec wholesale index'!M$2,FALSE)</f>
        <v>1</v>
      </c>
      <c r="N293" s="38">
        <f>VLOOKUP($B293,'Elec wholesale lookups'!$A$3:$O$15,'Elec wholesale index'!N$2,FALSE)</f>
        <v>1</v>
      </c>
      <c r="O293" s="13">
        <f t="shared" si="70"/>
        <v>0</v>
      </c>
      <c r="P293" s="13">
        <f t="shared" si="71"/>
        <v>181634.52552031272</v>
      </c>
      <c r="Q293" s="13">
        <f t="shared" si="72"/>
        <v>205597.26549163138</v>
      </c>
      <c r="R293" s="13">
        <f t="shared" si="73"/>
        <v>387231.79101194406</v>
      </c>
      <c r="S293" s="23">
        <f t="shared" si="74"/>
        <v>0</v>
      </c>
      <c r="T293" s="23">
        <f t="shared" si="75"/>
        <v>0</v>
      </c>
      <c r="U293" s="23">
        <f t="shared" si="76"/>
        <v>0</v>
      </c>
      <c r="V293" s="23">
        <f t="shared" si="77"/>
        <v>0</v>
      </c>
      <c r="W293" s="44" t="str">
        <f t="shared" si="78"/>
        <v>n/a</v>
      </c>
      <c r="X293" s="23">
        <f t="shared" si="79"/>
        <v>0</v>
      </c>
      <c r="Y293" s="23">
        <f t="shared" si="80"/>
        <v>0</v>
      </c>
      <c r="Z293" s="23">
        <f t="shared" si="81"/>
        <v>0</v>
      </c>
      <c r="AA293" s="43">
        <f t="shared" si="82"/>
        <v>0</v>
      </c>
      <c r="AB293" s="44" t="str">
        <f t="shared" si="83"/>
        <v>n/a</v>
      </c>
      <c r="AC293" s="45" t="str">
        <f>IFERROR(W293*Inputs!$E$27+'Elec wholesale index'!AB293*Inputs!$F$27,"n/a")</f>
        <v>n/a</v>
      </c>
      <c r="AD293" s="2" t="str">
        <f t="shared" si="84"/>
        <v>2016-17 Summer</v>
      </c>
      <c r="AE293" s="2" t="str">
        <f t="shared" si="85"/>
        <v>2015-16 Summer</v>
      </c>
      <c r="AF293" s="41">
        <v>0</v>
      </c>
      <c r="AG293" s="8"/>
    </row>
    <row r="294" spans="1:33" x14ac:dyDescent="0.3">
      <c r="A294" s="47">
        <v>42268</v>
      </c>
      <c r="B294" s="14" t="str">
        <f t="shared" si="69"/>
        <v>Sep</v>
      </c>
      <c r="C294" s="3"/>
      <c r="D294" s="3"/>
      <c r="E294" s="3"/>
      <c r="F294" s="42"/>
      <c r="G294" s="42"/>
      <c r="H294" s="42"/>
      <c r="I294" s="13">
        <f>VLOOKUP($B294,'Elec wholesale lookups'!$A$3:$L$15,'Elec wholesale index'!I$2,FALSE)</f>
        <v>205597.26549163138</v>
      </c>
      <c r="J294" s="13">
        <f>VLOOKUP($B294,'Elec wholesale lookups'!$A$3:$L$15,'Elec wholesale index'!J$2,FALSE)</f>
        <v>181634.52552031272</v>
      </c>
      <c r="K294" s="13">
        <f>VLOOKUP($B294,'Elec wholesale lookups'!$A$3:$L$15,'Elec wholesale index'!K$2,FALSE)</f>
        <v>205597.26549163138</v>
      </c>
      <c r="L294" s="38">
        <f>VLOOKUP($B294,'Elec wholesale lookups'!$A$3:$O$15,'Elec wholesale index'!L$2,FALSE)</f>
        <v>0</v>
      </c>
      <c r="M294" s="38">
        <f>VLOOKUP($B294,'Elec wholesale lookups'!$A$3:$O$15,'Elec wholesale index'!M$2,FALSE)</f>
        <v>1</v>
      </c>
      <c r="N294" s="38">
        <f>VLOOKUP($B294,'Elec wholesale lookups'!$A$3:$O$15,'Elec wholesale index'!N$2,FALSE)</f>
        <v>1</v>
      </c>
      <c r="O294" s="13">
        <f t="shared" si="70"/>
        <v>0</v>
      </c>
      <c r="P294" s="13">
        <f t="shared" si="71"/>
        <v>181634.52552031272</v>
      </c>
      <c r="Q294" s="13">
        <f t="shared" si="72"/>
        <v>205597.26549163138</v>
      </c>
      <c r="R294" s="13">
        <f t="shared" si="73"/>
        <v>387231.79101194406</v>
      </c>
      <c r="S294" s="23">
        <f t="shared" si="74"/>
        <v>0</v>
      </c>
      <c r="T294" s="23">
        <f t="shared" si="75"/>
        <v>0</v>
      </c>
      <c r="U294" s="23">
        <f t="shared" si="76"/>
        <v>0</v>
      </c>
      <c r="V294" s="23">
        <f t="shared" si="77"/>
        <v>0</v>
      </c>
      <c r="W294" s="44" t="str">
        <f t="shared" si="78"/>
        <v>n/a</v>
      </c>
      <c r="X294" s="23">
        <f t="shared" si="79"/>
        <v>0</v>
      </c>
      <c r="Y294" s="23">
        <f t="shared" si="80"/>
        <v>0</v>
      </c>
      <c r="Z294" s="23">
        <f t="shared" si="81"/>
        <v>0</v>
      </c>
      <c r="AA294" s="43">
        <f t="shared" si="82"/>
        <v>0</v>
      </c>
      <c r="AB294" s="44" t="str">
        <f t="shared" si="83"/>
        <v>n/a</v>
      </c>
      <c r="AC294" s="45" t="str">
        <f>IFERROR(W294*Inputs!$E$27+'Elec wholesale index'!AB294*Inputs!$F$27,"n/a")</f>
        <v>n/a</v>
      </c>
      <c r="AD294" s="2" t="str">
        <f t="shared" si="84"/>
        <v>2016-17 Summer</v>
      </c>
      <c r="AE294" s="2" t="str">
        <f t="shared" si="85"/>
        <v>2015-16 Summer</v>
      </c>
      <c r="AF294" s="41">
        <v>0</v>
      </c>
      <c r="AG294" s="8"/>
    </row>
    <row r="295" spans="1:33" x14ac:dyDescent="0.3">
      <c r="A295" s="47">
        <v>42269</v>
      </c>
      <c r="B295" s="14" t="str">
        <f t="shared" si="69"/>
        <v>Sep</v>
      </c>
      <c r="C295" s="3"/>
      <c r="D295" s="3"/>
      <c r="E295" s="3"/>
      <c r="F295" s="42"/>
      <c r="G295" s="42"/>
      <c r="H295" s="42"/>
      <c r="I295" s="13">
        <f>VLOOKUP($B295,'Elec wholesale lookups'!$A$3:$L$15,'Elec wholesale index'!I$2,FALSE)</f>
        <v>205597.26549163138</v>
      </c>
      <c r="J295" s="13">
        <f>VLOOKUP($B295,'Elec wholesale lookups'!$A$3:$L$15,'Elec wholesale index'!J$2,FALSE)</f>
        <v>181634.52552031272</v>
      </c>
      <c r="K295" s="13">
        <f>VLOOKUP($B295,'Elec wholesale lookups'!$A$3:$L$15,'Elec wholesale index'!K$2,FALSE)</f>
        <v>205597.26549163138</v>
      </c>
      <c r="L295" s="38">
        <f>VLOOKUP($B295,'Elec wholesale lookups'!$A$3:$O$15,'Elec wholesale index'!L$2,FALSE)</f>
        <v>0</v>
      </c>
      <c r="M295" s="38">
        <f>VLOOKUP($B295,'Elec wholesale lookups'!$A$3:$O$15,'Elec wholesale index'!M$2,FALSE)</f>
        <v>1</v>
      </c>
      <c r="N295" s="38">
        <f>VLOOKUP($B295,'Elec wholesale lookups'!$A$3:$O$15,'Elec wholesale index'!N$2,FALSE)</f>
        <v>1</v>
      </c>
      <c r="O295" s="13">
        <f t="shared" si="70"/>
        <v>0</v>
      </c>
      <c r="P295" s="13">
        <f t="shared" si="71"/>
        <v>181634.52552031272</v>
      </c>
      <c r="Q295" s="13">
        <f t="shared" si="72"/>
        <v>205597.26549163138</v>
      </c>
      <c r="R295" s="13">
        <f t="shared" si="73"/>
        <v>387231.79101194406</v>
      </c>
      <c r="S295" s="23">
        <f t="shared" si="74"/>
        <v>0</v>
      </c>
      <c r="T295" s="23">
        <f t="shared" si="75"/>
        <v>0</v>
      </c>
      <c r="U295" s="23">
        <f t="shared" si="76"/>
        <v>0</v>
      </c>
      <c r="V295" s="23">
        <f t="shared" si="77"/>
        <v>0</v>
      </c>
      <c r="W295" s="44" t="str">
        <f t="shared" si="78"/>
        <v>n/a</v>
      </c>
      <c r="X295" s="23">
        <f t="shared" si="79"/>
        <v>0</v>
      </c>
      <c r="Y295" s="23">
        <f t="shared" si="80"/>
        <v>0</v>
      </c>
      <c r="Z295" s="23">
        <f t="shared" si="81"/>
        <v>0</v>
      </c>
      <c r="AA295" s="43">
        <f t="shared" si="82"/>
        <v>0</v>
      </c>
      <c r="AB295" s="44" t="str">
        <f t="shared" si="83"/>
        <v>n/a</v>
      </c>
      <c r="AC295" s="45" t="str">
        <f>IFERROR(W295*Inputs!$E$27+'Elec wholesale index'!AB295*Inputs!$F$27,"n/a")</f>
        <v>n/a</v>
      </c>
      <c r="AD295" s="2" t="str">
        <f t="shared" si="84"/>
        <v>2016-17 Summer</v>
      </c>
      <c r="AE295" s="2" t="str">
        <f t="shared" si="85"/>
        <v>2015-16 Summer</v>
      </c>
      <c r="AF295" s="41">
        <v>0</v>
      </c>
      <c r="AG295" s="8"/>
    </row>
    <row r="296" spans="1:33" x14ac:dyDescent="0.3">
      <c r="A296" s="47">
        <v>42270</v>
      </c>
      <c r="B296" s="14" t="str">
        <f t="shared" si="69"/>
        <v>Sep</v>
      </c>
      <c r="C296" s="3"/>
      <c r="D296" s="3"/>
      <c r="E296" s="3"/>
      <c r="F296" s="42"/>
      <c r="G296" s="42"/>
      <c r="H296" s="42"/>
      <c r="I296" s="13">
        <f>VLOOKUP($B296,'Elec wholesale lookups'!$A$3:$L$15,'Elec wholesale index'!I$2,FALSE)</f>
        <v>205597.26549163138</v>
      </c>
      <c r="J296" s="13">
        <f>VLOOKUP($B296,'Elec wholesale lookups'!$A$3:$L$15,'Elec wholesale index'!J$2,FALSE)</f>
        <v>181634.52552031272</v>
      </c>
      <c r="K296" s="13">
        <f>VLOOKUP($B296,'Elec wholesale lookups'!$A$3:$L$15,'Elec wholesale index'!K$2,FALSE)</f>
        <v>205597.26549163138</v>
      </c>
      <c r="L296" s="38">
        <f>VLOOKUP($B296,'Elec wholesale lookups'!$A$3:$O$15,'Elec wholesale index'!L$2,FALSE)</f>
        <v>0</v>
      </c>
      <c r="M296" s="38">
        <f>VLOOKUP($B296,'Elec wholesale lookups'!$A$3:$O$15,'Elec wholesale index'!M$2,FALSE)</f>
        <v>1</v>
      </c>
      <c r="N296" s="38">
        <f>VLOOKUP($B296,'Elec wholesale lookups'!$A$3:$O$15,'Elec wholesale index'!N$2,FALSE)</f>
        <v>1</v>
      </c>
      <c r="O296" s="13">
        <f t="shared" si="70"/>
        <v>0</v>
      </c>
      <c r="P296" s="13">
        <f t="shared" si="71"/>
        <v>181634.52552031272</v>
      </c>
      <c r="Q296" s="13">
        <f t="shared" si="72"/>
        <v>205597.26549163138</v>
      </c>
      <c r="R296" s="13">
        <f t="shared" si="73"/>
        <v>387231.79101194406</v>
      </c>
      <c r="S296" s="23">
        <f t="shared" si="74"/>
        <v>0</v>
      </c>
      <c r="T296" s="23">
        <f t="shared" si="75"/>
        <v>0</v>
      </c>
      <c r="U296" s="23">
        <f t="shared" si="76"/>
        <v>0</v>
      </c>
      <c r="V296" s="23">
        <f t="shared" si="77"/>
        <v>0</v>
      </c>
      <c r="W296" s="44" t="str">
        <f t="shared" si="78"/>
        <v>n/a</v>
      </c>
      <c r="X296" s="23">
        <f t="shared" si="79"/>
        <v>0</v>
      </c>
      <c r="Y296" s="23">
        <f t="shared" si="80"/>
        <v>0</v>
      </c>
      <c r="Z296" s="23">
        <f t="shared" si="81"/>
        <v>0</v>
      </c>
      <c r="AA296" s="43">
        <f t="shared" si="82"/>
        <v>0</v>
      </c>
      <c r="AB296" s="44" t="str">
        <f t="shared" si="83"/>
        <v>n/a</v>
      </c>
      <c r="AC296" s="45" t="str">
        <f>IFERROR(W296*Inputs!$E$27+'Elec wholesale index'!AB296*Inputs!$F$27,"n/a")</f>
        <v>n/a</v>
      </c>
      <c r="AD296" s="2" t="str">
        <f t="shared" si="84"/>
        <v>2016-17 Summer</v>
      </c>
      <c r="AE296" s="2" t="str">
        <f t="shared" si="85"/>
        <v>2015-16 Summer</v>
      </c>
      <c r="AF296" s="41">
        <v>0</v>
      </c>
      <c r="AG296" s="8"/>
    </row>
    <row r="297" spans="1:33" x14ac:dyDescent="0.3">
      <c r="A297" s="47">
        <v>42271</v>
      </c>
      <c r="B297" s="14" t="str">
        <f t="shared" ref="B297:B360" si="86">TEXT(A297,"mmm")</f>
        <v>Sep</v>
      </c>
      <c r="C297" s="3"/>
      <c r="D297" s="3"/>
      <c r="E297" s="3"/>
      <c r="F297" s="42"/>
      <c r="G297" s="42"/>
      <c r="H297" s="42"/>
      <c r="I297" s="13">
        <f>VLOOKUP($B297,'Elec wholesale lookups'!$A$3:$L$15,'Elec wholesale index'!I$2,FALSE)</f>
        <v>205597.26549163138</v>
      </c>
      <c r="J297" s="13">
        <f>VLOOKUP($B297,'Elec wholesale lookups'!$A$3:$L$15,'Elec wholesale index'!J$2,FALSE)</f>
        <v>181634.52552031272</v>
      </c>
      <c r="K297" s="13">
        <f>VLOOKUP($B297,'Elec wholesale lookups'!$A$3:$L$15,'Elec wholesale index'!K$2,FALSE)</f>
        <v>205597.26549163138</v>
      </c>
      <c r="L297" s="38">
        <f>VLOOKUP($B297,'Elec wholesale lookups'!$A$3:$O$15,'Elec wholesale index'!L$2,FALSE)</f>
        <v>0</v>
      </c>
      <c r="M297" s="38">
        <f>VLOOKUP($B297,'Elec wholesale lookups'!$A$3:$O$15,'Elec wholesale index'!M$2,FALSE)</f>
        <v>1</v>
      </c>
      <c r="N297" s="38">
        <f>VLOOKUP($B297,'Elec wholesale lookups'!$A$3:$O$15,'Elec wholesale index'!N$2,FALSE)</f>
        <v>1</v>
      </c>
      <c r="O297" s="13">
        <f t="shared" si="70"/>
        <v>0</v>
      </c>
      <c r="P297" s="13">
        <f t="shared" si="71"/>
        <v>181634.52552031272</v>
      </c>
      <c r="Q297" s="13">
        <f t="shared" si="72"/>
        <v>205597.26549163138</v>
      </c>
      <c r="R297" s="13">
        <f t="shared" si="73"/>
        <v>387231.79101194406</v>
      </c>
      <c r="S297" s="23">
        <f t="shared" si="74"/>
        <v>0</v>
      </c>
      <c r="T297" s="23">
        <f t="shared" si="75"/>
        <v>0</v>
      </c>
      <c r="U297" s="23">
        <f t="shared" si="76"/>
        <v>0</v>
      </c>
      <c r="V297" s="23">
        <f t="shared" si="77"/>
        <v>0</v>
      </c>
      <c r="W297" s="44" t="str">
        <f t="shared" si="78"/>
        <v>n/a</v>
      </c>
      <c r="X297" s="23">
        <f t="shared" si="79"/>
        <v>0</v>
      </c>
      <c r="Y297" s="23">
        <f t="shared" si="80"/>
        <v>0</v>
      </c>
      <c r="Z297" s="23">
        <f t="shared" si="81"/>
        <v>0</v>
      </c>
      <c r="AA297" s="43">
        <f t="shared" si="82"/>
        <v>0</v>
      </c>
      <c r="AB297" s="44" t="str">
        <f t="shared" si="83"/>
        <v>n/a</v>
      </c>
      <c r="AC297" s="45" t="str">
        <f>IFERROR(W297*Inputs!$E$27+'Elec wholesale index'!AB297*Inputs!$F$27,"n/a")</f>
        <v>n/a</v>
      </c>
      <c r="AD297" s="2" t="str">
        <f t="shared" si="84"/>
        <v>2016-17 Summer</v>
      </c>
      <c r="AE297" s="2" t="str">
        <f t="shared" si="85"/>
        <v>2015-16 Summer</v>
      </c>
      <c r="AF297" s="41">
        <v>0</v>
      </c>
      <c r="AG297" s="8"/>
    </row>
    <row r="298" spans="1:33" x14ac:dyDescent="0.3">
      <c r="A298" s="47">
        <v>42272</v>
      </c>
      <c r="B298" s="14" t="str">
        <f t="shared" si="86"/>
        <v>Sep</v>
      </c>
      <c r="C298" s="3"/>
      <c r="D298" s="3"/>
      <c r="E298" s="3"/>
      <c r="F298" s="42"/>
      <c r="G298" s="42"/>
      <c r="H298" s="42"/>
      <c r="I298" s="13">
        <f>VLOOKUP($B298,'Elec wholesale lookups'!$A$3:$L$15,'Elec wholesale index'!I$2,FALSE)</f>
        <v>205597.26549163138</v>
      </c>
      <c r="J298" s="13">
        <f>VLOOKUP($B298,'Elec wholesale lookups'!$A$3:$L$15,'Elec wholesale index'!J$2,FALSE)</f>
        <v>181634.52552031272</v>
      </c>
      <c r="K298" s="13">
        <f>VLOOKUP($B298,'Elec wholesale lookups'!$A$3:$L$15,'Elec wholesale index'!K$2,FALSE)</f>
        <v>205597.26549163138</v>
      </c>
      <c r="L298" s="38">
        <f>VLOOKUP($B298,'Elec wholesale lookups'!$A$3:$O$15,'Elec wholesale index'!L$2,FALSE)</f>
        <v>0</v>
      </c>
      <c r="M298" s="38">
        <f>VLOOKUP($B298,'Elec wholesale lookups'!$A$3:$O$15,'Elec wholesale index'!M$2,FALSE)</f>
        <v>1</v>
      </c>
      <c r="N298" s="38">
        <f>VLOOKUP($B298,'Elec wholesale lookups'!$A$3:$O$15,'Elec wholesale index'!N$2,FALSE)</f>
        <v>1</v>
      </c>
      <c r="O298" s="13">
        <f t="shared" si="70"/>
        <v>0</v>
      </c>
      <c r="P298" s="13">
        <f t="shared" si="71"/>
        <v>181634.52552031272</v>
      </c>
      <c r="Q298" s="13">
        <f t="shared" si="72"/>
        <v>205597.26549163138</v>
      </c>
      <c r="R298" s="13">
        <f t="shared" si="73"/>
        <v>387231.79101194406</v>
      </c>
      <c r="S298" s="23">
        <f t="shared" si="74"/>
        <v>0</v>
      </c>
      <c r="T298" s="23">
        <f t="shared" si="75"/>
        <v>0</v>
      </c>
      <c r="U298" s="23">
        <f t="shared" si="76"/>
        <v>0</v>
      </c>
      <c r="V298" s="23">
        <f t="shared" si="77"/>
        <v>0</v>
      </c>
      <c r="W298" s="44" t="str">
        <f t="shared" si="78"/>
        <v>n/a</v>
      </c>
      <c r="X298" s="23">
        <f t="shared" si="79"/>
        <v>0</v>
      </c>
      <c r="Y298" s="23">
        <f t="shared" si="80"/>
        <v>0</v>
      </c>
      <c r="Z298" s="23">
        <f t="shared" si="81"/>
        <v>0</v>
      </c>
      <c r="AA298" s="43">
        <f t="shared" si="82"/>
        <v>0</v>
      </c>
      <c r="AB298" s="44" t="str">
        <f t="shared" si="83"/>
        <v>n/a</v>
      </c>
      <c r="AC298" s="45" t="str">
        <f>IFERROR(W298*Inputs!$E$27+'Elec wholesale index'!AB298*Inputs!$F$27,"n/a")</f>
        <v>n/a</v>
      </c>
      <c r="AD298" s="2" t="str">
        <f t="shared" si="84"/>
        <v>2016-17 Summer</v>
      </c>
      <c r="AE298" s="2" t="str">
        <f t="shared" si="85"/>
        <v>2015-16 Summer</v>
      </c>
      <c r="AF298" s="41">
        <v>0</v>
      </c>
      <c r="AG298" s="8"/>
    </row>
    <row r="299" spans="1:33" x14ac:dyDescent="0.3">
      <c r="A299" s="47">
        <v>42275</v>
      </c>
      <c r="B299" s="14" t="str">
        <f t="shared" si="86"/>
        <v>Sep</v>
      </c>
      <c r="C299" s="3"/>
      <c r="D299" s="3"/>
      <c r="E299" s="3"/>
      <c r="F299" s="42"/>
      <c r="G299" s="42"/>
      <c r="H299" s="42"/>
      <c r="I299" s="13">
        <f>VLOOKUP($B299,'Elec wholesale lookups'!$A$3:$L$15,'Elec wholesale index'!I$2,FALSE)</f>
        <v>205597.26549163138</v>
      </c>
      <c r="J299" s="13">
        <f>VLOOKUP($B299,'Elec wholesale lookups'!$A$3:$L$15,'Elec wholesale index'!J$2,FALSE)</f>
        <v>181634.52552031272</v>
      </c>
      <c r="K299" s="13">
        <f>VLOOKUP($B299,'Elec wholesale lookups'!$A$3:$L$15,'Elec wholesale index'!K$2,FALSE)</f>
        <v>205597.26549163138</v>
      </c>
      <c r="L299" s="38">
        <f>VLOOKUP($B299,'Elec wholesale lookups'!$A$3:$O$15,'Elec wholesale index'!L$2,FALSE)</f>
        <v>0</v>
      </c>
      <c r="M299" s="38">
        <f>VLOOKUP($B299,'Elec wholesale lookups'!$A$3:$O$15,'Elec wholesale index'!M$2,FALSE)</f>
        <v>1</v>
      </c>
      <c r="N299" s="38">
        <f>VLOOKUP($B299,'Elec wholesale lookups'!$A$3:$O$15,'Elec wholesale index'!N$2,FALSE)</f>
        <v>1</v>
      </c>
      <c r="O299" s="13">
        <f t="shared" si="70"/>
        <v>0</v>
      </c>
      <c r="P299" s="13">
        <f t="shared" si="71"/>
        <v>181634.52552031272</v>
      </c>
      <c r="Q299" s="13">
        <f t="shared" si="72"/>
        <v>205597.26549163138</v>
      </c>
      <c r="R299" s="13">
        <f t="shared" si="73"/>
        <v>387231.79101194406</v>
      </c>
      <c r="S299" s="23">
        <f t="shared" si="74"/>
        <v>0</v>
      </c>
      <c r="T299" s="23">
        <f t="shared" si="75"/>
        <v>0</v>
      </c>
      <c r="U299" s="23">
        <f t="shared" si="76"/>
        <v>0</v>
      </c>
      <c r="V299" s="23">
        <f t="shared" si="77"/>
        <v>0</v>
      </c>
      <c r="W299" s="44" t="str">
        <f t="shared" si="78"/>
        <v>n/a</v>
      </c>
      <c r="X299" s="23">
        <f t="shared" si="79"/>
        <v>0</v>
      </c>
      <c r="Y299" s="23">
        <f t="shared" si="80"/>
        <v>0</v>
      </c>
      <c r="Z299" s="23">
        <f t="shared" si="81"/>
        <v>0</v>
      </c>
      <c r="AA299" s="43">
        <f t="shared" si="82"/>
        <v>0</v>
      </c>
      <c r="AB299" s="44" t="str">
        <f t="shared" si="83"/>
        <v>n/a</v>
      </c>
      <c r="AC299" s="45" t="str">
        <f>IFERROR(W299*Inputs!$E$27+'Elec wholesale index'!AB299*Inputs!$F$27,"n/a")</f>
        <v>n/a</v>
      </c>
      <c r="AD299" s="2" t="str">
        <f t="shared" si="84"/>
        <v>2016-17 Summer</v>
      </c>
      <c r="AE299" s="2" t="str">
        <f t="shared" si="85"/>
        <v>2015-16 Summer</v>
      </c>
      <c r="AF299" s="41">
        <v>0</v>
      </c>
      <c r="AG299" s="8"/>
    </row>
    <row r="300" spans="1:33" x14ac:dyDescent="0.3">
      <c r="A300" s="47">
        <v>42276</v>
      </c>
      <c r="B300" s="14" t="str">
        <f t="shared" si="86"/>
        <v>Sep</v>
      </c>
      <c r="C300" s="3"/>
      <c r="D300" s="3"/>
      <c r="E300" s="3"/>
      <c r="F300" s="42"/>
      <c r="G300" s="42"/>
      <c r="H300" s="42"/>
      <c r="I300" s="13">
        <f>VLOOKUP($B300,'Elec wholesale lookups'!$A$3:$L$15,'Elec wholesale index'!I$2,FALSE)</f>
        <v>205597.26549163138</v>
      </c>
      <c r="J300" s="13">
        <f>VLOOKUP($B300,'Elec wholesale lookups'!$A$3:$L$15,'Elec wholesale index'!J$2,FALSE)</f>
        <v>181634.52552031272</v>
      </c>
      <c r="K300" s="13">
        <f>VLOOKUP($B300,'Elec wholesale lookups'!$A$3:$L$15,'Elec wholesale index'!K$2,FALSE)</f>
        <v>205597.26549163138</v>
      </c>
      <c r="L300" s="38">
        <f>VLOOKUP($B300,'Elec wholesale lookups'!$A$3:$O$15,'Elec wholesale index'!L$2,FALSE)</f>
        <v>0</v>
      </c>
      <c r="M300" s="38">
        <f>VLOOKUP($B300,'Elec wholesale lookups'!$A$3:$O$15,'Elec wholesale index'!M$2,FALSE)</f>
        <v>1</v>
      </c>
      <c r="N300" s="38">
        <f>VLOOKUP($B300,'Elec wholesale lookups'!$A$3:$O$15,'Elec wholesale index'!N$2,FALSE)</f>
        <v>1</v>
      </c>
      <c r="O300" s="13">
        <f t="shared" si="70"/>
        <v>0</v>
      </c>
      <c r="P300" s="13">
        <f t="shared" si="71"/>
        <v>181634.52552031272</v>
      </c>
      <c r="Q300" s="13">
        <f t="shared" si="72"/>
        <v>205597.26549163138</v>
      </c>
      <c r="R300" s="13">
        <f t="shared" si="73"/>
        <v>387231.79101194406</v>
      </c>
      <c r="S300" s="23">
        <f t="shared" si="74"/>
        <v>0</v>
      </c>
      <c r="T300" s="23">
        <f t="shared" si="75"/>
        <v>0</v>
      </c>
      <c r="U300" s="23">
        <f t="shared" si="76"/>
        <v>0</v>
      </c>
      <c r="V300" s="23">
        <f t="shared" si="77"/>
        <v>0</v>
      </c>
      <c r="W300" s="44" t="str">
        <f t="shared" si="78"/>
        <v>n/a</v>
      </c>
      <c r="X300" s="23">
        <f t="shared" si="79"/>
        <v>0</v>
      </c>
      <c r="Y300" s="23">
        <f t="shared" si="80"/>
        <v>0</v>
      </c>
      <c r="Z300" s="23">
        <f t="shared" si="81"/>
        <v>0</v>
      </c>
      <c r="AA300" s="43">
        <f t="shared" si="82"/>
        <v>0</v>
      </c>
      <c r="AB300" s="44" t="str">
        <f t="shared" si="83"/>
        <v>n/a</v>
      </c>
      <c r="AC300" s="45" t="str">
        <f>IFERROR(W300*Inputs!$E$27+'Elec wholesale index'!AB300*Inputs!$F$27,"n/a")</f>
        <v>n/a</v>
      </c>
      <c r="AD300" s="2" t="str">
        <f t="shared" si="84"/>
        <v>2016-17 Summer</v>
      </c>
      <c r="AE300" s="2" t="str">
        <f t="shared" si="85"/>
        <v>2015-16 Summer</v>
      </c>
      <c r="AF300" s="41">
        <v>0</v>
      </c>
      <c r="AG300" s="8"/>
    </row>
    <row r="301" spans="1:33" x14ac:dyDescent="0.3">
      <c r="A301" s="47">
        <v>42277</v>
      </c>
      <c r="B301" s="14" t="str">
        <f t="shared" si="86"/>
        <v>Sep</v>
      </c>
      <c r="C301" s="3"/>
      <c r="D301" s="3"/>
      <c r="E301" s="3"/>
      <c r="F301" s="42"/>
      <c r="G301" s="42"/>
      <c r="H301" s="42"/>
      <c r="I301" s="13">
        <f>VLOOKUP($B301,'Elec wholesale lookups'!$A$3:$L$15,'Elec wholesale index'!I$2,FALSE)</f>
        <v>205597.26549163138</v>
      </c>
      <c r="J301" s="13">
        <f>VLOOKUP($B301,'Elec wholesale lookups'!$A$3:$L$15,'Elec wholesale index'!J$2,FALSE)</f>
        <v>181634.52552031272</v>
      </c>
      <c r="K301" s="13">
        <f>VLOOKUP($B301,'Elec wholesale lookups'!$A$3:$L$15,'Elec wholesale index'!K$2,FALSE)</f>
        <v>205597.26549163138</v>
      </c>
      <c r="L301" s="38">
        <f>VLOOKUP($B301,'Elec wholesale lookups'!$A$3:$O$15,'Elec wholesale index'!L$2,FALSE)</f>
        <v>0</v>
      </c>
      <c r="M301" s="38">
        <f>VLOOKUP($B301,'Elec wholesale lookups'!$A$3:$O$15,'Elec wholesale index'!M$2,FALSE)</f>
        <v>1</v>
      </c>
      <c r="N301" s="38">
        <f>VLOOKUP($B301,'Elec wholesale lookups'!$A$3:$O$15,'Elec wholesale index'!N$2,FALSE)</f>
        <v>1</v>
      </c>
      <c r="O301" s="13">
        <f t="shared" si="70"/>
        <v>0</v>
      </c>
      <c r="P301" s="13">
        <f t="shared" si="71"/>
        <v>181634.52552031272</v>
      </c>
      <c r="Q301" s="13">
        <f t="shared" si="72"/>
        <v>205597.26549163138</v>
      </c>
      <c r="R301" s="13">
        <f t="shared" si="73"/>
        <v>387231.79101194406</v>
      </c>
      <c r="S301" s="23">
        <f t="shared" si="74"/>
        <v>0</v>
      </c>
      <c r="T301" s="23">
        <f t="shared" si="75"/>
        <v>0</v>
      </c>
      <c r="U301" s="23">
        <f t="shared" si="76"/>
        <v>0</v>
      </c>
      <c r="V301" s="23">
        <f t="shared" si="77"/>
        <v>0</v>
      </c>
      <c r="W301" s="44" t="str">
        <f t="shared" si="78"/>
        <v>n/a</v>
      </c>
      <c r="X301" s="23">
        <f t="shared" si="79"/>
        <v>0</v>
      </c>
      <c r="Y301" s="23">
        <f t="shared" si="80"/>
        <v>0</v>
      </c>
      <c r="Z301" s="23">
        <f t="shared" si="81"/>
        <v>0</v>
      </c>
      <c r="AA301" s="43">
        <f t="shared" si="82"/>
        <v>0</v>
      </c>
      <c r="AB301" s="44" t="str">
        <f t="shared" si="83"/>
        <v>n/a</v>
      </c>
      <c r="AC301" s="45" t="str">
        <f>IFERROR(W301*Inputs!$E$27+'Elec wholesale index'!AB301*Inputs!$F$27,"n/a")</f>
        <v>n/a</v>
      </c>
      <c r="AD301" s="2" t="str">
        <f t="shared" si="84"/>
        <v>2016-17 Summer</v>
      </c>
      <c r="AE301" s="2" t="str">
        <f t="shared" si="85"/>
        <v>2015-16 Summer</v>
      </c>
      <c r="AF301" s="41">
        <v>0</v>
      </c>
      <c r="AG301" s="8"/>
    </row>
    <row r="302" spans="1:33" x14ac:dyDescent="0.3">
      <c r="A302" s="47">
        <v>42278</v>
      </c>
      <c r="B302" s="14" t="str">
        <f t="shared" si="86"/>
        <v>Oct</v>
      </c>
      <c r="C302" s="3"/>
      <c r="D302" s="3"/>
      <c r="E302" s="3"/>
      <c r="F302" s="42"/>
      <c r="G302" s="42"/>
      <c r="H302" s="42"/>
      <c r="I302" s="13">
        <f>VLOOKUP($B302,'Elec wholesale lookups'!$A$3:$L$15,'Elec wholesale index'!I$2,FALSE)</f>
        <v>181634.52552031272</v>
      </c>
      <c r="J302" s="13">
        <f>VLOOKUP($B302,'Elec wholesale lookups'!$A$3:$L$15,'Elec wholesale index'!J$2,FALSE)</f>
        <v>205597.26549163138</v>
      </c>
      <c r="K302" s="13">
        <f>VLOOKUP($B302,'Elec wholesale lookups'!$A$3:$L$15,'Elec wholesale index'!K$2,FALSE)</f>
        <v>181634.52552031272</v>
      </c>
      <c r="L302" s="38">
        <f>VLOOKUP($B302,'Elec wholesale lookups'!$A$3:$O$15,'Elec wholesale index'!L$2,FALSE)</f>
        <v>1</v>
      </c>
      <c r="M302" s="38">
        <f>VLOOKUP($B302,'Elec wholesale lookups'!$A$3:$O$15,'Elec wholesale index'!M$2,FALSE)</f>
        <v>1</v>
      </c>
      <c r="N302" s="38">
        <f>VLOOKUP($B302,'Elec wholesale lookups'!$A$3:$O$15,'Elec wholesale index'!N$2,FALSE)</f>
        <v>0</v>
      </c>
      <c r="O302" s="13">
        <f t="shared" si="70"/>
        <v>181634.52552031272</v>
      </c>
      <c r="P302" s="13">
        <f t="shared" si="71"/>
        <v>205597.26549163138</v>
      </c>
      <c r="Q302" s="13">
        <f t="shared" si="72"/>
        <v>0</v>
      </c>
      <c r="R302" s="13">
        <f t="shared" si="73"/>
        <v>387231.79101194406</v>
      </c>
      <c r="S302" s="23">
        <f t="shared" si="74"/>
        <v>0</v>
      </c>
      <c r="T302" s="23">
        <f t="shared" si="75"/>
        <v>0</v>
      </c>
      <c r="U302" s="23">
        <f t="shared" si="76"/>
        <v>0</v>
      </c>
      <c r="V302" s="23">
        <f t="shared" si="77"/>
        <v>0</v>
      </c>
      <c r="W302" s="44" t="str">
        <f t="shared" si="78"/>
        <v>n/a</v>
      </c>
      <c r="X302" s="23">
        <f t="shared" si="79"/>
        <v>0</v>
      </c>
      <c r="Y302" s="23">
        <f t="shared" si="80"/>
        <v>0</v>
      </c>
      <c r="Z302" s="23">
        <f t="shared" si="81"/>
        <v>0</v>
      </c>
      <c r="AA302" s="43">
        <f t="shared" si="82"/>
        <v>0</v>
      </c>
      <c r="AB302" s="44" t="str">
        <f t="shared" si="83"/>
        <v>n/a</v>
      </c>
      <c r="AC302" s="45" t="str">
        <f>IFERROR(W302*Inputs!$E$27+'Elec wholesale index'!AB302*Inputs!$F$27,"n/a")</f>
        <v>n/a</v>
      </c>
      <c r="AD302" s="2" t="str">
        <f t="shared" si="84"/>
        <v>2016-17 Summer</v>
      </c>
      <c r="AE302" s="2" t="str">
        <f t="shared" si="85"/>
        <v>2015-16 Winter</v>
      </c>
      <c r="AF302" s="41">
        <v>0</v>
      </c>
      <c r="AG302" s="8"/>
    </row>
    <row r="303" spans="1:33" x14ac:dyDescent="0.3">
      <c r="A303" s="47">
        <v>42279</v>
      </c>
      <c r="B303" s="14" t="str">
        <f t="shared" si="86"/>
        <v>Oct</v>
      </c>
      <c r="C303" s="3"/>
      <c r="D303" s="3"/>
      <c r="E303" s="3"/>
      <c r="F303" s="42"/>
      <c r="G303" s="42"/>
      <c r="H303" s="42"/>
      <c r="I303" s="13">
        <f>VLOOKUP($B303,'Elec wholesale lookups'!$A$3:$L$15,'Elec wholesale index'!I$2,FALSE)</f>
        <v>181634.52552031272</v>
      </c>
      <c r="J303" s="13">
        <f>VLOOKUP($B303,'Elec wholesale lookups'!$A$3:$L$15,'Elec wholesale index'!J$2,FALSE)</f>
        <v>205597.26549163138</v>
      </c>
      <c r="K303" s="13">
        <f>VLOOKUP($B303,'Elec wholesale lookups'!$A$3:$L$15,'Elec wholesale index'!K$2,FALSE)</f>
        <v>181634.52552031272</v>
      </c>
      <c r="L303" s="38">
        <f>VLOOKUP($B303,'Elec wholesale lookups'!$A$3:$O$15,'Elec wholesale index'!L$2,FALSE)</f>
        <v>1</v>
      </c>
      <c r="M303" s="38">
        <f>VLOOKUP($B303,'Elec wholesale lookups'!$A$3:$O$15,'Elec wholesale index'!M$2,FALSE)</f>
        <v>1</v>
      </c>
      <c r="N303" s="38">
        <f>VLOOKUP($B303,'Elec wholesale lookups'!$A$3:$O$15,'Elec wholesale index'!N$2,FALSE)</f>
        <v>0</v>
      </c>
      <c r="O303" s="13">
        <f t="shared" si="70"/>
        <v>181634.52552031272</v>
      </c>
      <c r="P303" s="13">
        <f t="shared" si="71"/>
        <v>205597.26549163138</v>
      </c>
      <c r="Q303" s="13">
        <f t="shared" si="72"/>
        <v>0</v>
      </c>
      <c r="R303" s="13">
        <f t="shared" si="73"/>
        <v>387231.79101194406</v>
      </c>
      <c r="S303" s="23">
        <f t="shared" si="74"/>
        <v>0</v>
      </c>
      <c r="T303" s="23">
        <f t="shared" si="75"/>
        <v>0</v>
      </c>
      <c r="U303" s="23">
        <f t="shared" si="76"/>
        <v>0</v>
      </c>
      <c r="V303" s="23">
        <f t="shared" si="77"/>
        <v>0</v>
      </c>
      <c r="W303" s="44" t="str">
        <f t="shared" si="78"/>
        <v>n/a</v>
      </c>
      <c r="X303" s="23">
        <f t="shared" si="79"/>
        <v>0</v>
      </c>
      <c r="Y303" s="23">
        <f t="shared" si="80"/>
        <v>0</v>
      </c>
      <c r="Z303" s="23">
        <f t="shared" si="81"/>
        <v>0</v>
      </c>
      <c r="AA303" s="43">
        <f t="shared" si="82"/>
        <v>0</v>
      </c>
      <c r="AB303" s="44" t="str">
        <f t="shared" si="83"/>
        <v>n/a</v>
      </c>
      <c r="AC303" s="45" t="str">
        <f>IFERROR(W303*Inputs!$E$27+'Elec wholesale index'!AB303*Inputs!$F$27,"n/a")</f>
        <v>n/a</v>
      </c>
      <c r="AD303" s="2" t="str">
        <f t="shared" si="84"/>
        <v>2016-17 Summer</v>
      </c>
      <c r="AE303" s="2" t="str">
        <f t="shared" si="85"/>
        <v>2015-16 Winter</v>
      </c>
      <c r="AF303" s="41">
        <v>0</v>
      </c>
      <c r="AG303" s="8"/>
    </row>
    <row r="304" spans="1:33" x14ac:dyDescent="0.3">
      <c r="A304" s="47">
        <v>42282</v>
      </c>
      <c r="B304" s="14" t="str">
        <f t="shared" si="86"/>
        <v>Oct</v>
      </c>
      <c r="C304" s="3"/>
      <c r="D304" s="3"/>
      <c r="E304" s="3"/>
      <c r="F304" s="42"/>
      <c r="G304" s="42"/>
      <c r="H304" s="42"/>
      <c r="I304" s="13">
        <f>VLOOKUP($B304,'Elec wholesale lookups'!$A$3:$L$15,'Elec wholesale index'!I$2,FALSE)</f>
        <v>181634.52552031272</v>
      </c>
      <c r="J304" s="13">
        <f>VLOOKUP($B304,'Elec wholesale lookups'!$A$3:$L$15,'Elec wholesale index'!J$2,FALSE)</f>
        <v>205597.26549163138</v>
      </c>
      <c r="K304" s="13">
        <f>VLOOKUP($B304,'Elec wholesale lookups'!$A$3:$L$15,'Elec wholesale index'!K$2,FALSE)</f>
        <v>181634.52552031272</v>
      </c>
      <c r="L304" s="38">
        <f>VLOOKUP($B304,'Elec wholesale lookups'!$A$3:$O$15,'Elec wholesale index'!L$2,FALSE)</f>
        <v>1</v>
      </c>
      <c r="M304" s="38">
        <f>VLOOKUP($B304,'Elec wholesale lookups'!$A$3:$O$15,'Elec wholesale index'!M$2,FALSE)</f>
        <v>1</v>
      </c>
      <c r="N304" s="38">
        <f>VLOOKUP($B304,'Elec wholesale lookups'!$A$3:$O$15,'Elec wholesale index'!N$2,FALSE)</f>
        <v>0</v>
      </c>
      <c r="O304" s="13">
        <f t="shared" si="70"/>
        <v>181634.52552031272</v>
      </c>
      <c r="P304" s="13">
        <f t="shared" si="71"/>
        <v>205597.26549163138</v>
      </c>
      <c r="Q304" s="13">
        <f t="shared" si="72"/>
        <v>0</v>
      </c>
      <c r="R304" s="13">
        <f t="shared" si="73"/>
        <v>387231.79101194406</v>
      </c>
      <c r="S304" s="23">
        <f t="shared" si="74"/>
        <v>0</v>
      </c>
      <c r="T304" s="23">
        <f t="shared" si="75"/>
        <v>0</v>
      </c>
      <c r="U304" s="23">
        <f t="shared" si="76"/>
        <v>0</v>
      </c>
      <c r="V304" s="23">
        <f t="shared" si="77"/>
        <v>0</v>
      </c>
      <c r="W304" s="44" t="str">
        <f t="shared" si="78"/>
        <v>n/a</v>
      </c>
      <c r="X304" s="23">
        <f t="shared" si="79"/>
        <v>0</v>
      </c>
      <c r="Y304" s="23">
        <f t="shared" si="80"/>
        <v>0</v>
      </c>
      <c r="Z304" s="23">
        <f t="shared" si="81"/>
        <v>0</v>
      </c>
      <c r="AA304" s="43">
        <f t="shared" si="82"/>
        <v>0</v>
      </c>
      <c r="AB304" s="44" t="str">
        <f t="shared" si="83"/>
        <v>n/a</v>
      </c>
      <c r="AC304" s="45" t="str">
        <f>IFERROR(W304*Inputs!$E$27+'Elec wholesale index'!AB304*Inputs!$F$27,"n/a")</f>
        <v>n/a</v>
      </c>
      <c r="AD304" s="2" t="str">
        <f t="shared" si="84"/>
        <v>2016-17 Summer</v>
      </c>
      <c r="AE304" s="2" t="str">
        <f t="shared" si="85"/>
        <v>2015-16 Winter</v>
      </c>
      <c r="AF304" s="41">
        <v>0</v>
      </c>
      <c r="AG304" s="8"/>
    </row>
    <row r="305" spans="1:33" x14ac:dyDescent="0.3">
      <c r="A305" s="47">
        <v>42283</v>
      </c>
      <c r="B305" s="14" t="str">
        <f t="shared" si="86"/>
        <v>Oct</v>
      </c>
      <c r="C305" s="3"/>
      <c r="D305" s="3"/>
      <c r="E305" s="3"/>
      <c r="F305" s="42"/>
      <c r="G305" s="42"/>
      <c r="H305" s="42"/>
      <c r="I305" s="13">
        <f>VLOOKUP($B305,'Elec wholesale lookups'!$A$3:$L$15,'Elec wholesale index'!I$2,FALSE)</f>
        <v>181634.52552031272</v>
      </c>
      <c r="J305" s="13">
        <f>VLOOKUP($B305,'Elec wholesale lookups'!$A$3:$L$15,'Elec wholesale index'!J$2,FALSE)</f>
        <v>205597.26549163138</v>
      </c>
      <c r="K305" s="13">
        <f>VLOOKUP($B305,'Elec wholesale lookups'!$A$3:$L$15,'Elec wholesale index'!K$2,FALSE)</f>
        <v>181634.52552031272</v>
      </c>
      <c r="L305" s="38">
        <f>VLOOKUP($B305,'Elec wholesale lookups'!$A$3:$O$15,'Elec wholesale index'!L$2,FALSE)</f>
        <v>1</v>
      </c>
      <c r="M305" s="38">
        <f>VLOOKUP($B305,'Elec wholesale lookups'!$A$3:$O$15,'Elec wholesale index'!M$2,FALSE)</f>
        <v>1</v>
      </c>
      <c r="N305" s="38">
        <f>VLOOKUP($B305,'Elec wholesale lookups'!$A$3:$O$15,'Elec wholesale index'!N$2,FALSE)</f>
        <v>0</v>
      </c>
      <c r="O305" s="13">
        <f t="shared" si="70"/>
        <v>181634.52552031272</v>
      </c>
      <c r="P305" s="13">
        <f t="shared" si="71"/>
        <v>205597.26549163138</v>
      </c>
      <c r="Q305" s="13">
        <f t="shared" si="72"/>
        <v>0</v>
      </c>
      <c r="R305" s="13">
        <f t="shared" si="73"/>
        <v>387231.79101194406</v>
      </c>
      <c r="S305" s="23">
        <f t="shared" si="74"/>
        <v>0</v>
      </c>
      <c r="T305" s="23">
        <f t="shared" si="75"/>
        <v>0</v>
      </c>
      <c r="U305" s="23">
        <f t="shared" si="76"/>
        <v>0</v>
      </c>
      <c r="V305" s="23">
        <f t="shared" si="77"/>
        <v>0</v>
      </c>
      <c r="W305" s="44" t="str">
        <f t="shared" si="78"/>
        <v>n/a</v>
      </c>
      <c r="X305" s="23">
        <f t="shared" si="79"/>
        <v>0</v>
      </c>
      <c r="Y305" s="23">
        <f t="shared" si="80"/>
        <v>0</v>
      </c>
      <c r="Z305" s="23">
        <f t="shared" si="81"/>
        <v>0</v>
      </c>
      <c r="AA305" s="43">
        <f t="shared" si="82"/>
        <v>0</v>
      </c>
      <c r="AB305" s="44" t="str">
        <f t="shared" si="83"/>
        <v>n/a</v>
      </c>
      <c r="AC305" s="45" t="str">
        <f>IFERROR(W305*Inputs!$E$27+'Elec wholesale index'!AB305*Inputs!$F$27,"n/a")</f>
        <v>n/a</v>
      </c>
      <c r="AD305" s="2" t="str">
        <f t="shared" si="84"/>
        <v>2016-17 Summer</v>
      </c>
      <c r="AE305" s="2" t="str">
        <f t="shared" si="85"/>
        <v>2015-16 Winter</v>
      </c>
      <c r="AF305" s="41">
        <v>0</v>
      </c>
      <c r="AG305" s="8"/>
    </row>
    <row r="306" spans="1:33" x14ac:dyDescent="0.3">
      <c r="A306" s="47">
        <v>42284</v>
      </c>
      <c r="B306" s="14" t="str">
        <f t="shared" si="86"/>
        <v>Oct</v>
      </c>
      <c r="C306" s="3"/>
      <c r="D306" s="3"/>
      <c r="E306" s="3"/>
      <c r="F306" s="42"/>
      <c r="G306" s="42"/>
      <c r="H306" s="42"/>
      <c r="I306" s="13">
        <f>VLOOKUP($B306,'Elec wholesale lookups'!$A$3:$L$15,'Elec wholesale index'!I$2,FALSE)</f>
        <v>181634.52552031272</v>
      </c>
      <c r="J306" s="13">
        <f>VLOOKUP($B306,'Elec wholesale lookups'!$A$3:$L$15,'Elec wholesale index'!J$2,FALSE)</f>
        <v>205597.26549163138</v>
      </c>
      <c r="K306" s="13">
        <f>VLOOKUP($B306,'Elec wholesale lookups'!$A$3:$L$15,'Elec wholesale index'!K$2,FALSE)</f>
        <v>181634.52552031272</v>
      </c>
      <c r="L306" s="38">
        <f>VLOOKUP($B306,'Elec wholesale lookups'!$A$3:$O$15,'Elec wholesale index'!L$2,FALSE)</f>
        <v>1</v>
      </c>
      <c r="M306" s="38">
        <f>VLOOKUP($B306,'Elec wholesale lookups'!$A$3:$O$15,'Elec wholesale index'!M$2,FALSE)</f>
        <v>1</v>
      </c>
      <c r="N306" s="38">
        <f>VLOOKUP($B306,'Elec wholesale lookups'!$A$3:$O$15,'Elec wholesale index'!N$2,FALSE)</f>
        <v>0</v>
      </c>
      <c r="O306" s="13">
        <f t="shared" si="70"/>
        <v>181634.52552031272</v>
      </c>
      <c r="P306" s="13">
        <f t="shared" si="71"/>
        <v>205597.26549163138</v>
      </c>
      <c r="Q306" s="13">
        <f t="shared" si="72"/>
        <v>0</v>
      </c>
      <c r="R306" s="13">
        <f t="shared" si="73"/>
        <v>387231.79101194406</v>
      </c>
      <c r="S306" s="23">
        <f t="shared" si="74"/>
        <v>0</v>
      </c>
      <c r="T306" s="23">
        <f t="shared" si="75"/>
        <v>0</v>
      </c>
      <c r="U306" s="23">
        <f t="shared" si="76"/>
        <v>0</v>
      </c>
      <c r="V306" s="23">
        <f t="shared" si="77"/>
        <v>0</v>
      </c>
      <c r="W306" s="44" t="str">
        <f t="shared" si="78"/>
        <v>n/a</v>
      </c>
      <c r="X306" s="23">
        <f t="shared" si="79"/>
        <v>0</v>
      </c>
      <c r="Y306" s="23">
        <f t="shared" si="80"/>
        <v>0</v>
      </c>
      <c r="Z306" s="23">
        <f t="shared" si="81"/>
        <v>0</v>
      </c>
      <c r="AA306" s="43">
        <f t="shared" si="82"/>
        <v>0</v>
      </c>
      <c r="AB306" s="44" t="str">
        <f t="shared" si="83"/>
        <v>n/a</v>
      </c>
      <c r="AC306" s="45" t="str">
        <f>IFERROR(W306*Inputs!$E$27+'Elec wholesale index'!AB306*Inputs!$F$27,"n/a")</f>
        <v>n/a</v>
      </c>
      <c r="AD306" s="2" t="str">
        <f t="shared" si="84"/>
        <v>2016-17 Summer</v>
      </c>
      <c r="AE306" s="2" t="str">
        <f t="shared" si="85"/>
        <v>2015-16 Winter</v>
      </c>
      <c r="AF306" s="41">
        <v>0</v>
      </c>
      <c r="AG306" s="8"/>
    </row>
    <row r="307" spans="1:33" x14ac:dyDescent="0.3">
      <c r="A307" s="47">
        <v>42285</v>
      </c>
      <c r="B307" s="14" t="str">
        <f t="shared" si="86"/>
        <v>Oct</v>
      </c>
      <c r="C307" s="3"/>
      <c r="D307" s="3"/>
      <c r="E307" s="3"/>
      <c r="F307" s="42"/>
      <c r="G307" s="42"/>
      <c r="H307" s="42"/>
      <c r="I307" s="13">
        <f>VLOOKUP($B307,'Elec wholesale lookups'!$A$3:$L$15,'Elec wholesale index'!I$2,FALSE)</f>
        <v>181634.52552031272</v>
      </c>
      <c r="J307" s="13">
        <f>VLOOKUP($B307,'Elec wholesale lookups'!$A$3:$L$15,'Elec wholesale index'!J$2,FALSE)</f>
        <v>205597.26549163138</v>
      </c>
      <c r="K307" s="13">
        <f>VLOOKUP($B307,'Elec wholesale lookups'!$A$3:$L$15,'Elec wholesale index'!K$2,FALSE)</f>
        <v>181634.52552031272</v>
      </c>
      <c r="L307" s="38">
        <f>VLOOKUP($B307,'Elec wholesale lookups'!$A$3:$O$15,'Elec wholesale index'!L$2,FALSE)</f>
        <v>1</v>
      </c>
      <c r="M307" s="38">
        <f>VLOOKUP($B307,'Elec wholesale lookups'!$A$3:$O$15,'Elec wholesale index'!M$2,FALSE)</f>
        <v>1</v>
      </c>
      <c r="N307" s="38">
        <f>VLOOKUP($B307,'Elec wholesale lookups'!$A$3:$O$15,'Elec wholesale index'!N$2,FALSE)</f>
        <v>0</v>
      </c>
      <c r="O307" s="13">
        <f t="shared" si="70"/>
        <v>181634.52552031272</v>
      </c>
      <c r="P307" s="13">
        <f t="shared" si="71"/>
        <v>205597.26549163138</v>
      </c>
      <c r="Q307" s="13">
        <f t="shared" si="72"/>
        <v>0</v>
      </c>
      <c r="R307" s="13">
        <f t="shared" si="73"/>
        <v>387231.79101194406</v>
      </c>
      <c r="S307" s="23">
        <f t="shared" si="74"/>
        <v>0</v>
      </c>
      <c r="T307" s="23">
        <f t="shared" si="75"/>
        <v>0</v>
      </c>
      <c r="U307" s="23">
        <f t="shared" si="76"/>
        <v>0</v>
      </c>
      <c r="V307" s="23">
        <f t="shared" si="77"/>
        <v>0</v>
      </c>
      <c r="W307" s="44" t="str">
        <f t="shared" si="78"/>
        <v>n/a</v>
      </c>
      <c r="X307" s="23">
        <f t="shared" si="79"/>
        <v>0</v>
      </c>
      <c r="Y307" s="23">
        <f t="shared" si="80"/>
        <v>0</v>
      </c>
      <c r="Z307" s="23">
        <f t="shared" si="81"/>
        <v>0</v>
      </c>
      <c r="AA307" s="43">
        <f t="shared" si="82"/>
        <v>0</v>
      </c>
      <c r="AB307" s="44" t="str">
        <f t="shared" si="83"/>
        <v>n/a</v>
      </c>
      <c r="AC307" s="45" t="str">
        <f>IFERROR(W307*Inputs!$E$27+'Elec wholesale index'!AB307*Inputs!$F$27,"n/a")</f>
        <v>n/a</v>
      </c>
      <c r="AD307" s="2" t="str">
        <f t="shared" si="84"/>
        <v>2016-17 Summer</v>
      </c>
      <c r="AE307" s="2" t="str">
        <f t="shared" si="85"/>
        <v>2015-16 Winter</v>
      </c>
      <c r="AF307" s="41">
        <v>0</v>
      </c>
      <c r="AG307" s="8"/>
    </row>
    <row r="308" spans="1:33" x14ac:dyDescent="0.3">
      <c r="A308" s="47">
        <v>42286</v>
      </c>
      <c r="B308" s="14" t="str">
        <f t="shared" si="86"/>
        <v>Oct</v>
      </c>
      <c r="C308" s="3"/>
      <c r="D308" s="3"/>
      <c r="E308" s="3"/>
      <c r="F308" s="42"/>
      <c r="G308" s="42"/>
      <c r="H308" s="42"/>
      <c r="I308" s="13">
        <f>VLOOKUP($B308,'Elec wholesale lookups'!$A$3:$L$15,'Elec wholesale index'!I$2,FALSE)</f>
        <v>181634.52552031272</v>
      </c>
      <c r="J308" s="13">
        <f>VLOOKUP($B308,'Elec wholesale lookups'!$A$3:$L$15,'Elec wholesale index'!J$2,FALSE)</f>
        <v>205597.26549163138</v>
      </c>
      <c r="K308" s="13">
        <f>VLOOKUP($B308,'Elec wholesale lookups'!$A$3:$L$15,'Elec wholesale index'!K$2,FALSE)</f>
        <v>181634.52552031272</v>
      </c>
      <c r="L308" s="38">
        <f>VLOOKUP($B308,'Elec wholesale lookups'!$A$3:$O$15,'Elec wholesale index'!L$2,FALSE)</f>
        <v>1</v>
      </c>
      <c r="M308" s="38">
        <f>VLOOKUP($B308,'Elec wholesale lookups'!$A$3:$O$15,'Elec wholesale index'!M$2,FALSE)</f>
        <v>1</v>
      </c>
      <c r="N308" s="38">
        <f>VLOOKUP($B308,'Elec wholesale lookups'!$A$3:$O$15,'Elec wholesale index'!N$2,FALSE)</f>
        <v>0</v>
      </c>
      <c r="O308" s="13">
        <f t="shared" si="70"/>
        <v>181634.52552031272</v>
      </c>
      <c r="P308" s="13">
        <f t="shared" si="71"/>
        <v>205597.26549163138</v>
      </c>
      <c r="Q308" s="13">
        <f t="shared" si="72"/>
        <v>0</v>
      </c>
      <c r="R308" s="13">
        <f t="shared" si="73"/>
        <v>387231.79101194406</v>
      </c>
      <c r="S308" s="23">
        <f t="shared" si="74"/>
        <v>0</v>
      </c>
      <c r="T308" s="23">
        <f t="shared" si="75"/>
        <v>0</v>
      </c>
      <c r="U308" s="23">
        <f t="shared" si="76"/>
        <v>0</v>
      </c>
      <c r="V308" s="23">
        <f t="shared" si="77"/>
        <v>0</v>
      </c>
      <c r="W308" s="44" t="str">
        <f t="shared" si="78"/>
        <v>n/a</v>
      </c>
      <c r="X308" s="23">
        <f t="shared" si="79"/>
        <v>0</v>
      </c>
      <c r="Y308" s="23">
        <f t="shared" si="80"/>
        <v>0</v>
      </c>
      <c r="Z308" s="23">
        <f t="shared" si="81"/>
        <v>0</v>
      </c>
      <c r="AA308" s="43">
        <f t="shared" si="82"/>
        <v>0</v>
      </c>
      <c r="AB308" s="44" t="str">
        <f t="shared" si="83"/>
        <v>n/a</v>
      </c>
      <c r="AC308" s="45" t="str">
        <f>IFERROR(W308*Inputs!$E$27+'Elec wholesale index'!AB308*Inputs!$F$27,"n/a")</f>
        <v>n/a</v>
      </c>
      <c r="AD308" s="2" t="str">
        <f t="shared" si="84"/>
        <v>2016-17 Summer</v>
      </c>
      <c r="AE308" s="2" t="str">
        <f t="shared" si="85"/>
        <v>2015-16 Winter</v>
      </c>
      <c r="AF308" s="41">
        <v>0</v>
      </c>
      <c r="AG308" s="8"/>
    </row>
    <row r="309" spans="1:33" x14ac:dyDescent="0.3">
      <c r="A309" s="47">
        <v>42289</v>
      </c>
      <c r="B309" s="14" t="str">
        <f t="shared" si="86"/>
        <v>Oct</v>
      </c>
      <c r="C309" s="3"/>
      <c r="D309" s="3"/>
      <c r="E309" s="3"/>
      <c r="F309" s="42"/>
      <c r="G309" s="42"/>
      <c r="H309" s="42"/>
      <c r="I309" s="13">
        <f>VLOOKUP($B309,'Elec wholesale lookups'!$A$3:$L$15,'Elec wholesale index'!I$2,FALSE)</f>
        <v>181634.52552031272</v>
      </c>
      <c r="J309" s="13">
        <f>VLOOKUP($B309,'Elec wholesale lookups'!$A$3:$L$15,'Elec wholesale index'!J$2,FALSE)</f>
        <v>205597.26549163138</v>
      </c>
      <c r="K309" s="13">
        <f>VLOOKUP($B309,'Elec wholesale lookups'!$A$3:$L$15,'Elec wholesale index'!K$2,FALSE)</f>
        <v>181634.52552031272</v>
      </c>
      <c r="L309" s="38">
        <f>VLOOKUP($B309,'Elec wholesale lookups'!$A$3:$O$15,'Elec wholesale index'!L$2,FALSE)</f>
        <v>1</v>
      </c>
      <c r="M309" s="38">
        <f>VLOOKUP($B309,'Elec wholesale lookups'!$A$3:$O$15,'Elec wholesale index'!M$2,FALSE)</f>
        <v>1</v>
      </c>
      <c r="N309" s="38">
        <f>VLOOKUP($B309,'Elec wholesale lookups'!$A$3:$O$15,'Elec wholesale index'!N$2,FALSE)</f>
        <v>0</v>
      </c>
      <c r="O309" s="13">
        <f t="shared" si="70"/>
        <v>181634.52552031272</v>
      </c>
      <c r="P309" s="13">
        <f t="shared" si="71"/>
        <v>205597.26549163138</v>
      </c>
      <c r="Q309" s="13">
        <f t="shared" si="72"/>
        <v>0</v>
      </c>
      <c r="R309" s="13">
        <f t="shared" si="73"/>
        <v>387231.79101194406</v>
      </c>
      <c r="S309" s="23">
        <f t="shared" si="74"/>
        <v>0</v>
      </c>
      <c r="T309" s="23">
        <f t="shared" si="75"/>
        <v>0</v>
      </c>
      <c r="U309" s="23">
        <f t="shared" si="76"/>
        <v>0</v>
      </c>
      <c r="V309" s="23">
        <f t="shared" si="77"/>
        <v>0</v>
      </c>
      <c r="W309" s="44" t="str">
        <f t="shared" si="78"/>
        <v>n/a</v>
      </c>
      <c r="X309" s="23">
        <f t="shared" si="79"/>
        <v>0</v>
      </c>
      <c r="Y309" s="23">
        <f t="shared" si="80"/>
        <v>0</v>
      </c>
      <c r="Z309" s="23">
        <f t="shared" si="81"/>
        <v>0</v>
      </c>
      <c r="AA309" s="43">
        <f t="shared" si="82"/>
        <v>0</v>
      </c>
      <c r="AB309" s="44" t="str">
        <f t="shared" si="83"/>
        <v>n/a</v>
      </c>
      <c r="AC309" s="45" t="str">
        <f>IFERROR(W309*Inputs!$E$27+'Elec wholesale index'!AB309*Inputs!$F$27,"n/a")</f>
        <v>n/a</v>
      </c>
      <c r="AD309" s="2" t="str">
        <f t="shared" si="84"/>
        <v>2016-17 Summer</v>
      </c>
      <c r="AE309" s="2" t="str">
        <f t="shared" si="85"/>
        <v>2015-16 Winter</v>
      </c>
      <c r="AF309" s="41">
        <v>0</v>
      </c>
      <c r="AG309" s="8"/>
    </row>
    <row r="310" spans="1:33" x14ac:dyDescent="0.3">
      <c r="A310" s="47">
        <v>42290</v>
      </c>
      <c r="B310" s="14" t="str">
        <f t="shared" si="86"/>
        <v>Oct</v>
      </c>
      <c r="C310" s="3"/>
      <c r="D310" s="3"/>
      <c r="E310" s="3"/>
      <c r="F310" s="42"/>
      <c r="G310" s="42"/>
      <c r="H310" s="42"/>
      <c r="I310" s="13">
        <f>VLOOKUP($B310,'Elec wholesale lookups'!$A$3:$L$15,'Elec wholesale index'!I$2,FALSE)</f>
        <v>181634.52552031272</v>
      </c>
      <c r="J310" s="13">
        <f>VLOOKUP($B310,'Elec wholesale lookups'!$A$3:$L$15,'Elec wholesale index'!J$2,FALSE)</f>
        <v>205597.26549163138</v>
      </c>
      <c r="K310" s="13">
        <f>VLOOKUP($B310,'Elec wholesale lookups'!$A$3:$L$15,'Elec wholesale index'!K$2,FALSE)</f>
        <v>181634.52552031272</v>
      </c>
      <c r="L310" s="38">
        <f>VLOOKUP($B310,'Elec wholesale lookups'!$A$3:$O$15,'Elec wholesale index'!L$2,FALSE)</f>
        <v>1</v>
      </c>
      <c r="M310" s="38">
        <f>VLOOKUP($B310,'Elec wholesale lookups'!$A$3:$O$15,'Elec wholesale index'!M$2,FALSE)</f>
        <v>1</v>
      </c>
      <c r="N310" s="38">
        <f>VLOOKUP($B310,'Elec wholesale lookups'!$A$3:$O$15,'Elec wholesale index'!N$2,FALSE)</f>
        <v>0</v>
      </c>
      <c r="O310" s="13">
        <f t="shared" si="70"/>
        <v>181634.52552031272</v>
      </c>
      <c r="P310" s="13">
        <f t="shared" si="71"/>
        <v>205597.26549163138</v>
      </c>
      <c r="Q310" s="13">
        <f t="shared" si="72"/>
        <v>0</v>
      </c>
      <c r="R310" s="13">
        <f t="shared" si="73"/>
        <v>387231.79101194406</v>
      </c>
      <c r="S310" s="23">
        <f t="shared" si="74"/>
        <v>0</v>
      </c>
      <c r="T310" s="23">
        <f t="shared" si="75"/>
        <v>0</v>
      </c>
      <c r="U310" s="23">
        <f t="shared" si="76"/>
        <v>0</v>
      </c>
      <c r="V310" s="23">
        <f t="shared" si="77"/>
        <v>0</v>
      </c>
      <c r="W310" s="44" t="str">
        <f t="shared" si="78"/>
        <v>n/a</v>
      </c>
      <c r="X310" s="23">
        <f t="shared" si="79"/>
        <v>0</v>
      </c>
      <c r="Y310" s="23">
        <f t="shared" si="80"/>
        <v>0</v>
      </c>
      <c r="Z310" s="23">
        <f t="shared" si="81"/>
        <v>0</v>
      </c>
      <c r="AA310" s="43">
        <f t="shared" si="82"/>
        <v>0</v>
      </c>
      <c r="AB310" s="44" t="str">
        <f t="shared" si="83"/>
        <v>n/a</v>
      </c>
      <c r="AC310" s="45" t="str">
        <f>IFERROR(W310*Inputs!$E$27+'Elec wholesale index'!AB310*Inputs!$F$27,"n/a")</f>
        <v>n/a</v>
      </c>
      <c r="AD310" s="2" t="str">
        <f t="shared" si="84"/>
        <v>2016-17 Summer</v>
      </c>
      <c r="AE310" s="2" t="str">
        <f t="shared" si="85"/>
        <v>2015-16 Winter</v>
      </c>
      <c r="AF310" s="41">
        <v>0</v>
      </c>
      <c r="AG310" s="8"/>
    </row>
    <row r="311" spans="1:33" x14ac:dyDescent="0.3">
      <c r="A311" s="47">
        <v>42291</v>
      </c>
      <c r="B311" s="14" t="str">
        <f t="shared" si="86"/>
        <v>Oct</v>
      </c>
      <c r="C311" s="3"/>
      <c r="D311" s="3"/>
      <c r="E311" s="3"/>
      <c r="F311" s="42"/>
      <c r="G311" s="42"/>
      <c r="H311" s="42"/>
      <c r="I311" s="13">
        <f>VLOOKUP($B311,'Elec wholesale lookups'!$A$3:$L$15,'Elec wholesale index'!I$2,FALSE)</f>
        <v>181634.52552031272</v>
      </c>
      <c r="J311" s="13">
        <f>VLOOKUP($B311,'Elec wholesale lookups'!$A$3:$L$15,'Elec wholesale index'!J$2,FALSE)</f>
        <v>205597.26549163138</v>
      </c>
      <c r="K311" s="13">
        <f>VLOOKUP($B311,'Elec wholesale lookups'!$A$3:$L$15,'Elec wholesale index'!K$2,FALSE)</f>
        <v>181634.52552031272</v>
      </c>
      <c r="L311" s="38">
        <f>VLOOKUP($B311,'Elec wholesale lookups'!$A$3:$O$15,'Elec wholesale index'!L$2,FALSE)</f>
        <v>1</v>
      </c>
      <c r="M311" s="38">
        <f>VLOOKUP($B311,'Elec wholesale lookups'!$A$3:$O$15,'Elec wholesale index'!M$2,FALSE)</f>
        <v>1</v>
      </c>
      <c r="N311" s="38">
        <f>VLOOKUP($B311,'Elec wholesale lookups'!$A$3:$O$15,'Elec wholesale index'!N$2,FALSE)</f>
        <v>0</v>
      </c>
      <c r="O311" s="13">
        <f t="shared" si="70"/>
        <v>181634.52552031272</v>
      </c>
      <c r="P311" s="13">
        <f t="shared" si="71"/>
        <v>205597.26549163138</v>
      </c>
      <c r="Q311" s="13">
        <f t="shared" si="72"/>
        <v>0</v>
      </c>
      <c r="R311" s="13">
        <f t="shared" si="73"/>
        <v>387231.79101194406</v>
      </c>
      <c r="S311" s="23">
        <f t="shared" si="74"/>
        <v>0</v>
      </c>
      <c r="T311" s="23">
        <f t="shared" si="75"/>
        <v>0</v>
      </c>
      <c r="U311" s="23">
        <f t="shared" si="76"/>
        <v>0</v>
      </c>
      <c r="V311" s="23">
        <f t="shared" si="77"/>
        <v>0</v>
      </c>
      <c r="W311" s="44" t="str">
        <f t="shared" si="78"/>
        <v>n/a</v>
      </c>
      <c r="X311" s="23">
        <f t="shared" si="79"/>
        <v>0</v>
      </c>
      <c r="Y311" s="23">
        <f t="shared" si="80"/>
        <v>0</v>
      </c>
      <c r="Z311" s="23">
        <f t="shared" si="81"/>
        <v>0</v>
      </c>
      <c r="AA311" s="43">
        <f t="shared" si="82"/>
        <v>0</v>
      </c>
      <c r="AB311" s="44" t="str">
        <f t="shared" si="83"/>
        <v>n/a</v>
      </c>
      <c r="AC311" s="45" t="str">
        <f>IFERROR(W311*Inputs!$E$27+'Elec wholesale index'!AB311*Inputs!$F$27,"n/a")</f>
        <v>n/a</v>
      </c>
      <c r="AD311" s="2" t="str">
        <f t="shared" si="84"/>
        <v>2016-17 Summer</v>
      </c>
      <c r="AE311" s="2" t="str">
        <f t="shared" si="85"/>
        <v>2015-16 Winter</v>
      </c>
      <c r="AF311" s="41">
        <v>0</v>
      </c>
      <c r="AG311" s="8"/>
    </row>
    <row r="312" spans="1:33" x14ac:dyDescent="0.3">
      <c r="A312" s="47">
        <v>42292</v>
      </c>
      <c r="B312" s="14" t="str">
        <f t="shared" si="86"/>
        <v>Oct</v>
      </c>
      <c r="C312" s="3"/>
      <c r="D312" s="3"/>
      <c r="E312" s="3"/>
      <c r="F312" s="42"/>
      <c r="G312" s="42"/>
      <c r="H312" s="42"/>
      <c r="I312" s="13">
        <f>VLOOKUP($B312,'Elec wholesale lookups'!$A$3:$L$15,'Elec wholesale index'!I$2,FALSE)</f>
        <v>181634.52552031272</v>
      </c>
      <c r="J312" s="13">
        <f>VLOOKUP($B312,'Elec wholesale lookups'!$A$3:$L$15,'Elec wholesale index'!J$2,FALSE)</f>
        <v>205597.26549163138</v>
      </c>
      <c r="K312" s="13">
        <f>VLOOKUP($B312,'Elec wholesale lookups'!$A$3:$L$15,'Elec wholesale index'!K$2,FALSE)</f>
        <v>181634.52552031272</v>
      </c>
      <c r="L312" s="38">
        <f>VLOOKUP($B312,'Elec wholesale lookups'!$A$3:$O$15,'Elec wholesale index'!L$2,FALSE)</f>
        <v>1</v>
      </c>
      <c r="M312" s="38">
        <f>VLOOKUP($B312,'Elec wholesale lookups'!$A$3:$O$15,'Elec wholesale index'!M$2,FALSE)</f>
        <v>1</v>
      </c>
      <c r="N312" s="38">
        <f>VLOOKUP($B312,'Elec wholesale lookups'!$A$3:$O$15,'Elec wholesale index'!N$2,FALSE)</f>
        <v>0</v>
      </c>
      <c r="O312" s="13">
        <f t="shared" si="70"/>
        <v>181634.52552031272</v>
      </c>
      <c r="P312" s="13">
        <f t="shared" si="71"/>
        <v>205597.26549163138</v>
      </c>
      <c r="Q312" s="13">
        <f t="shared" si="72"/>
        <v>0</v>
      </c>
      <c r="R312" s="13">
        <f t="shared" si="73"/>
        <v>387231.79101194406</v>
      </c>
      <c r="S312" s="23">
        <f t="shared" si="74"/>
        <v>0</v>
      </c>
      <c r="T312" s="23">
        <f t="shared" si="75"/>
        <v>0</v>
      </c>
      <c r="U312" s="23">
        <f t="shared" si="76"/>
        <v>0</v>
      </c>
      <c r="V312" s="23">
        <f t="shared" si="77"/>
        <v>0</v>
      </c>
      <c r="W312" s="44" t="str">
        <f t="shared" si="78"/>
        <v>n/a</v>
      </c>
      <c r="X312" s="23">
        <f t="shared" si="79"/>
        <v>0</v>
      </c>
      <c r="Y312" s="23">
        <f t="shared" si="80"/>
        <v>0</v>
      </c>
      <c r="Z312" s="23">
        <f t="shared" si="81"/>
        <v>0</v>
      </c>
      <c r="AA312" s="43">
        <f t="shared" si="82"/>
        <v>0</v>
      </c>
      <c r="AB312" s="44" t="str">
        <f t="shared" si="83"/>
        <v>n/a</v>
      </c>
      <c r="AC312" s="45" t="str">
        <f>IFERROR(W312*Inputs!$E$27+'Elec wholesale index'!AB312*Inputs!$F$27,"n/a")</f>
        <v>n/a</v>
      </c>
      <c r="AD312" s="2" t="str">
        <f t="shared" si="84"/>
        <v>2016-17 Summer</v>
      </c>
      <c r="AE312" s="2" t="str">
        <f t="shared" si="85"/>
        <v>2015-16 Winter</v>
      </c>
      <c r="AF312" s="41">
        <v>0</v>
      </c>
      <c r="AG312" s="8"/>
    </row>
    <row r="313" spans="1:33" x14ac:dyDescent="0.3">
      <c r="A313" s="47">
        <v>42293</v>
      </c>
      <c r="B313" s="14" t="str">
        <f t="shared" si="86"/>
        <v>Oct</v>
      </c>
      <c r="C313" s="3"/>
      <c r="D313" s="3"/>
      <c r="E313" s="3"/>
      <c r="F313" s="42"/>
      <c r="G313" s="42"/>
      <c r="H313" s="42"/>
      <c r="I313" s="13">
        <f>VLOOKUP($B313,'Elec wholesale lookups'!$A$3:$L$15,'Elec wholesale index'!I$2,FALSE)</f>
        <v>181634.52552031272</v>
      </c>
      <c r="J313" s="13">
        <f>VLOOKUP($B313,'Elec wholesale lookups'!$A$3:$L$15,'Elec wholesale index'!J$2,FALSE)</f>
        <v>205597.26549163138</v>
      </c>
      <c r="K313" s="13">
        <f>VLOOKUP($B313,'Elec wholesale lookups'!$A$3:$L$15,'Elec wholesale index'!K$2,FALSE)</f>
        <v>181634.52552031272</v>
      </c>
      <c r="L313" s="38">
        <f>VLOOKUP($B313,'Elec wholesale lookups'!$A$3:$O$15,'Elec wholesale index'!L$2,FALSE)</f>
        <v>1</v>
      </c>
      <c r="M313" s="38">
        <f>VLOOKUP($B313,'Elec wholesale lookups'!$A$3:$O$15,'Elec wholesale index'!M$2,FALSE)</f>
        <v>1</v>
      </c>
      <c r="N313" s="38">
        <f>VLOOKUP($B313,'Elec wholesale lookups'!$A$3:$O$15,'Elec wholesale index'!N$2,FALSE)</f>
        <v>0</v>
      </c>
      <c r="O313" s="13">
        <f t="shared" si="70"/>
        <v>181634.52552031272</v>
      </c>
      <c r="P313" s="13">
        <f t="shared" si="71"/>
        <v>205597.26549163138</v>
      </c>
      <c r="Q313" s="13">
        <f t="shared" si="72"/>
        <v>0</v>
      </c>
      <c r="R313" s="13">
        <f t="shared" si="73"/>
        <v>387231.79101194406</v>
      </c>
      <c r="S313" s="23">
        <f t="shared" si="74"/>
        <v>0</v>
      </c>
      <c r="T313" s="23">
        <f t="shared" si="75"/>
        <v>0</v>
      </c>
      <c r="U313" s="23">
        <f t="shared" si="76"/>
        <v>0</v>
      </c>
      <c r="V313" s="23">
        <f t="shared" si="77"/>
        <v>0</v>
      </c>
      <c r="W313" s="44" t="str">
        <f t="shared" si="78"/>
        <v>n/a</v>
      </c>
      <c r="X313" s="23">
        <f t="shared" si="79"/>
        <v>0</v>
      </c>
      <c r="Y313" s="23">
        <f t="shared" si="80"/>
        <v>0</v>
      </c>
      <c r="Z313" s="23">
        <f t="shared" si="81"/>
        <v>0</v>
      </c>
      <c r="AA313" s="43">
        <f t="shared" si="82"/>
        <v>0</v>
      </c>
      <c r="AB313" s="44" t="str">
        <f t="shared" si="83"/>
        <v>n/a</v>
      </c>
      <c r="AC313" s="45" t="str">
        <f>IFERROR(W313*Inputs!$E$27+'Elec wholesale index'!AB313*Inputs!$F$27,"n/a")</f>
        <v>n/a</v>
      </c>
      <c r="AD313" s="2" t="str">
        <f t="shared" si="84"/>
        <v>2016-17 Summer</v>
      </c>
      <c r="AE313" s="2" t="str">
        <f t="shared" si="85"/>
        <v>2015-16 Winter</v>
      </c>
      <c r="AF313" s="41">
        <v>0</v>
      </c>
      <c r="AG313" s="8"/>
    </row>
    <row r="314" spans="1:33" x14ac:dyDescent="0.3">
      <c r="A314" s="47">
        <v>42296</v>
      </c>
      <c r="B314" s="14" t="str">
        <f t="shared" si="86"/>
        <v>Oct</v>
      </c>
      <c r="C314" s="3"/>
      <c r="D314" s="3"/>
      <c r="E314" s="3"/>
      <c r="F314" s="42"/>
      <c r="G314" s="42"/>
      <c r="H314" s="42"/>
      <c r="I314" s="13">
        <f>VLOOKUP($B314,'Elec wholesale lookups'!$A$3:$L$15,'Elec wholesale index'!I$2,FALSE)</f>
        <v>181634.52552031272</v>
      </c>
      <c r="J314" s="13">
        <f>VLOOKUP($B314,'Elec wholesale lookups'!$A$3:$L$15,'Elec wholesale index'!J$2,FALSE)</f>
        <v>205597.26549163138</v>
      </c>
      <c r="K314" s="13">
        <f>VLOOKUP($B314,'Elec wholesale lookups'!$A$3:$L$15,'Elec wholesale index'!K$2,FALSE)</f>
        <v>181634.52552031272</v>
      </c>
      <c r="L314" s="38">
        <f>VLOOKUP($B314,'Elec wholesale lookups'!$A$3:$O$15,'Elec wholesale index'!L$2,FALSE)</f>
        <v>1</v>
      </c>
      <c r="M314" s="38">
        <f>VLOOKUP($B314,'Elec wholesale lookups'!$A$3:$O$15,'Elec wholesale index'!M$2,FALSE)</f>
        <v>1</v>
      </c>
      <c r="N314" s="38">
        <f>VLOOKUP($B314,'Elec wholesale lookups'!$A$3:$O$15,'Elec wholesale index'!N$2,FALSE)</f>
        <v>0</v>
      </c>
      <c r="O314" s="13">
        <f t="shared" si="70"/>
        <v>181634.52552031272</v>
      </c>
      <c r="P314" s="13">
        <f t="shared" si="71"/>
        <v>205597.26549163138</v>
      </c>
      <c r="Q314" s="13">
        <f t="shared" si="72"/>
        <v>0</v>
      </c>
      <c r="R314" s="13">
        <f t="shared" si="73"/>
        <v>387231.79101194406</v>
      </c>
      <c r="S314" s="23">
        <f t="shared" si="74"/>
        <v>0</v>
      </c>
      <c r="T314" s="23">
        <f t="shared" si="75"/>
        <v>0</v>
      </c>
      <c r="U314" s="23">
        <f t="shared" si="76"/>
        <v>0</v>
      </c>
      <c r="V314" s="23">
        <f t="shared" si="77"/>
        <v>0</v>
      </c>
      <c r="W314" s="44" t="str">
        <f t="shared" si="78"/>
        <v>n/a</v>
      </c>
      <c r="X314" s="23">
        <f t="shared" si="79"/>
        <v>0</v>
      </c>
      <c r="Y314" s="23">
        <f t="shared" si="80"/>
        <v>0</v>
      </c>
      <c r="Z314" s="23">
        <f t="shared" si="81"/>
        <v>0</v>
      </c>
      <c r="AA314" s="43">
        <f t="shared" si="82"/>
        <v>0</v>
      </c>
      <c r="AB314" s="44" t="str">
        <f t="shared" si="83"/>
        <v>n/a</v>
      </c>
      <c r="AC314" s="45" t="str">
        <f>IFERROR(W314*Inputs!$E$27+'Elec wholesale index'!AB314*Inputs!$F$27,"n/a")</f>
        <v>n/a</v>
      </c>
      <c r="AD314" s="2" t="str">
        <f t="shared" si="84"/>
        <v>2016-17 Summer</v>
      </c>
      <c r="AE314" s="2" t="str">
        <f t="shared" si="85"/>
        <v>2015-16 Winter</v>
      </c>
      <c r="AF314" s="41">
        <v>0</v>
      </c>
      <c r="AG314" s="8"/>
    </row>
    <row r="315" spans="1:33" x14ac:dyDescent="0.3">
      <c r="A315" s="47">
        <v>42297</v>
      </c>
      <c r="B315" s="14" t="str">
        <f t="shared" si="86"/>
        <v>Oct</v>
      </c>
      <c r="C315" s="3"/>
      <c r="D315" s="3"/>
      <c r="E315" s="3"/>
      <c r="F315" s="42"/>
      <c r="G315" s="42"/>
      <c r="H315" s="42"/>
      <c r="I315" s="13">
        <f>VLOOKUP($B315,'Elec wholesale lookups'!$A$3:$L$15,'Elec wholesale index'!I$2,FALSE)</f>
        <v>181634.52552031272</v>
      </c>
      <c r="J315" s="13">
        <f>VLOOKUP($B315,'Elec wholesale lookups'!$A$3:$L$15,'Elec wholesale index'!J$2,FALSE)</f>
        <v>205597.26549163138</v>
      </c>
      <c r="K315" s="13">
        <f>VLOOKUP($B315,'Elec wholesale lookups'!$A$3:$L$15,'Elec wholesale index'!K$2,FALSE)</f>
        <v>181634.52552031272</v>
      </c>
      <c r="L315" s="38">
        <f>VLOOKUP($B315,'Elec wholesale lookups'!$A$3:$O$15,'Elec wholesale index'!L$2,FALSE)</f>
        <v>1</v>
      </c>
      <c r="M315" s="38">
        <f>VLOOKUP($B315,'Elec wholesale lookups'!$A$3:$O$15,'Elec wholesale index'!M$2,FALSE)</f>
        <v>1</v>
      </c>
      <c r="N315" s="38">
        <f>VLOOKUP($B315,'Elec wholesale lookups'!$A$3:$O$15,'Elec wholesale index'!N$2,FALSE)</f>
        <v>0</v>
      </c>
      <c r="O315" s="13">
        <f t="shared" si="70"/>
        <v>181634.52552031272</v>
      </c>
      <c r="P315" s="13">
        <f t="shared" si="71"/>
        <v>205597.26549163138</v>
      </c>
      <c r="Q315" s="13">
        <f t="shared" si="72"/>
        <v>0</v>
      </c>
      <c r="R315" s="13">
        <f t="shared" si="73"/>
        <v>387231.79101194406</v>
      </c>
      <c r="S315" s="23">
        <f t="shared" si="74"/>
        <v>0</v>
      </c>
      <c r="T315" s="23">
        <f t="shared" si="75"/>
        <v>0</v>
      </c>
      <c r="U315" s="23">
        <f t="shared" si="76"/>
        <v>0</v>
      </c>
      <c r="V315" s="23">
        <f t="shared" si="77"/>
        <v>0</v>
      </c>
      <c r="W315" s="44" t="str">
        <f t="shared" si="78"/>
        <v>n/a</v>
      </c>
      <c r="X315" s="23">
        <f t="shared" si="79"/>
        <v>0</v>
      </c>
      <c r="Y315" s="23">
        <f t="shared" si="80"/>
        <v>0</v>
      </c>
      <c r="Z315" s="23">
        <f t="shared" si="81"/>
        <v>0</v>
      </c>
      <c r="AA315" s="43">
        <f t="shared" si="82"/>
        <v>0</v>
      </c>
      <c r="AB315" s="44" t="str">
        <f t="shared" si="83"/>
        <v>n/a</v>
      </c>
      <c r="AC315" s="45" t="str">
        <f>IFERROR(W315*Inputs!$E$27+'Elec wholesale index'!AB315*Inputs!$F$27,"n/a")</f>
        <v>n/a</v>
      </c>
      <c r="AD315" s="2" t="str">
        <f t="shared" si="84"/>
        <v>2016-17 Summer</v>
      </c>
      <c r="AE315" s="2" t="str">
        <f t="shared" si="85"/>
        <v>2015-16 Winter</v>
      </c>
      <c r="AF315" s="41">
        <v>0</v>
      </c>
      <c r="AG315" s="8"/>
    </row>
    <row r="316" spans="1:33" x14ac:dyDescent="0.3">
      <c r="A316" s="47">
        <v>42298</v>
      </c>
      <c r="B316" s="14" t="str">
        <f t="shared" si="86"/>
        <v>Oct</v>
      </c>
      <c r="C316" s="3"/>
      <c r="D316" s="3"/>
      <c r="E316" s="3"/>
      <c r="F316" s="42"/>
      <c r="G316" s="42"/>
      <c r="H316" s="42"/>
      <c r="I316" s="13">
        <f>VLOOKUP($B316,'Elec wholesale lookups'!$A$3:$L$15,'Elec wholesale index'!I$2,FALSE)</f>
        <v>181634.52552031272</v>
      </c>
      <c r="J316" s="13">
        <f>VLOOKUP($B316,'Elec wholesale lookups'!$A$3:$L$15,'Elec wholesale index'!J$2,FALSE)</f>
        <v>205597.26549163138</v>
      </c>
      <c r="K316" s="13">
        <f>VLOOKUP($B316,'Elec wholesale lookups'!$A$3:$L$15,'Elec wholesale index'!K$2,FALSE)</f>
        <v>181634.52552031272</v>
      </c>
      <c r="L316" s="38">
        <f>VLOOKUP($B316,'Elec wholesale lookups'!$A$3:$O$15,'Elec wholesale index'!L$2,FALSE)</f>
        <v>1</v>
      </c>
      <c r="M316" s="38">
        <f>VLOOKUP($B316,'Elec wholesale lookups'!$A$3:$O$15,'Elec wholesale index'!M$2,FALSE)</f>
        <v>1</v>
      </c>
      <c r="N316" s="38">
        <f>VLOOKUP($B316,'Elec wholesale lookups'!$A$3:$O$15,'Elec wholesale index'!N$2,FALSE)</f>
        <v>0</v>
      </c>
      <c r="O316" s="13">
        <f t="shared" si="70"/>
        <v>181634.52552031272</v>
      </c>
      <c r="P316" s="13">
        <f t="shared" si="71"/>
        <v>205597.26549163138</v>
      </c>
      <c r="Q316" s="13">
        <f t="shared" si="72"/>
        <v>0</v>
      </c>
      <c r="R316" s="13">
        <f t="shared" si="73"/>
        <v>387231.79101194406</v>
      </c>
      <c r="S316" s="23">
        <f t="shared" si="74"/>
        <v>0</v>
      </c>
      <c r="T316" s="23">
        <f t="shared" si="75"/>
        <v>0</v>
      </c>
      <c r="U316" s="23">
        <f t="shared" si="76"/>
        <v>0</v>
      </c>
      <c r="V316" s="23">
        <f t="shared" si="77"/>
        <v>0</v>
      </c>
      <c r="W316" s="44" t="str">
        <f t="shared" si="78"/>
        <v>n/a</v>
      </c>
      <c r="X316" s="23">
        <f t="shared" si="79"/>
        <v>0</v>
      </c>
      <c r="Y316" s="23">
        <f t="shared" si="80"/>
        <v>0</v>
      </c>
      <c r="Z316" s="23">
        <f t="shared" si="81"/>
        <v>0</v>
      </c>
      <c r="AA316" s="43">
        <f t="shared" si="82"/>
        <v>0</v>
      </c>
      <c r="AB316" s="44" t="str">
        <f t="shared" si="83"/>
        <v>n/a</v>
      </c>
      <c r="AC316" s="45" t="str">
        <f>IFERROR(W316*Inputs!$E$27+'Elec wholesale index'!AB316*Inputs!$F$27,"n/a")</f>
        <v>n/a</v>
      </c>
      <c r="AD316" s="2" t="str">
        <f t="shared" si="84"/>
        <v>2016-17 Summer</v>
      </c>
      <c r="AE316" s="2" t="str">
        <f t="shared" si="85"/>
        <v>2015-16 Winter</v>
      </c>
      <c r="AF316" s="41">
        <v>0</v>
      </c>
      <c r="AG316" s="8"/>
    </row>
    <row r="317" spans="1:33" x14ac:dyDescent="0.3">
      <c r="A317" s="47">
        <v>42299</v>
      </c>
      <c r="B317" s="14" t="str">
        <f t="shared" si="86"/>
        <v>Oct</v>
      </c>
      <c r="C317" s="3"/>
      <c r="D317" s="3"/>
      <c r="E317" s="3"/>
      <c r="F317" s="42"/>
      <c r="G317" s="42"/>
      <c r="H317" s="42"/>
      <c r="I317" s="13">
        <f>VLOOKUP($B317,'Elec wholesale lookups'!$A$3:$L$15,'Elec wholesale index'!I$2,FALSE)</f>
        <v>181634.52552031272</v>
      </c>
      <c r="J317" s="13">
        <f>VLOOKUP($B317,'Elec wholesale lookups'!$A$3:$L$15,'Elec wholesale index'!J$2,FALSE)</f>
        <v>205597.26549163138</v>
      </c>
      <c r="K317" s="13">
        <f>VLOOKUP($B317,'Elec wholesale lookups'!$A$3:$L$15,'Elec wholesale index'!K$2,FALSE)</f>
        <v>181634.52552031272</v>
      </c>
      <c r="L317" s="38">
        <f>VLOOKUP($B317,'Elec wholesale lookups'!$A$3:$O$15,'Elec wholesale index'!L$2,FALSE)</f>
        <v>1</v>
      </c>
      <c r="M317" s="38">
        <f>VLOOKUP($B317,'Elec wholesale lookups'!$A$3:$O$15,'Elec wholesale index'!M$2,FALSE)</f>
        <v>1</v>
      </c>
      <c r="N317" s="38">
        <f>VLOOKUP($B317,'Elec wholesale lookups'!$A$3:$O$15,'Elec wholesale index'!N$2,FALSE)</f>
        <v>0</v>
      </c>
      <c r="O317" s="13">
        <f t="shared" si="70"/>
        <v>181634.52552031272</v>
      </c>
      <c r="P317" s="13">
        <f t="shared" si="71"/>
        <v>205597.26549163138</v>
      </c>
      <c r="Q317" s="13">
        <f t="shared" si="72"/>
        <v>0</v>
      </c>
      <c r="R317" s="13">
        <f t="shared" si="73"/>
        <v>387231.79101194406</v>
      </c>
      <c r="S317" s="23">
        <f t="shared" si="74"/>
        <v>0</v>
      </c>
      <c r="T317" s="23">
        <f t="shared" si="75"/>
        <v>0</v>
      </c>
      <c r="U317" s="23">
        <f t="shared" si="76"/>
        <v>0</v>
      </c>
      <c r="V317" s="23">
        <f t="shared" si="77"/>
        <v>0</v>
      </c>
      <c r="W317" s="44" t="str">
        <f t="shared" si="78"/>
        <v>n/a</v>
      </c>
      <c r="X317" s="23">
        <f t="shared" si="79"/>
        <v>0</v>
      </c>
      <c r="Y317" s="23">
        <f t="shared" si="80"/>
        <v>0</v>
      </c>
      <c r="Z317" s="23">
        <f t="shared" si="81"/>
        <v>0</v>
      </c>
      <c r="AA317" s="43">
        <f t="shared" si="82"/>
        <v>0</v>
      </c>
      <c r="AB317" s="44" t="str">
        <f t="shared" si="83"/>
        <v>n/a</v>
      </c>
      <c r="AC317" s="45" t="str">
        <f>IFERROR(W317*Inputs!$E$27+'Elec wholesale index'!AB317*Inputs!$F$27,"n/a")</f>
        <v>n/a</v>
      </c>
      <c r="AD317" s="2" t="str">
        <f t="shared" si="84"/>
        <v>2016-17 Summer</v>
      </c>
      <c r="AE317" s="2" t="str">
        <f t="shared" si="85"/>
        <v>2015-16 Winter</v>
      </c>
      <c r="AF317" s="41">
        <v>0</v>
      </c>
      <c r="AG317" s="8"/>
    </row>
    <row r="318" spans="1:33" x14ac:dyDescent="0.3">
      <c r="A318" s="47">
        <v>42300</v>
      </c>
      <c r="B318" s="14" t="str">
        <f t="shared" si="86"/>
        <v>Oct</v>
      </c>
      <c r="C318" s="3"/>
      <c r="D318" s="3"/>
      <c r="E318" s="3"/>
      <c r="F318" s="42"/>
      <c r="G318" s="42"/>
      <c r="H318" s="42"/>
      <c r="I318" s="13">
        <f>VLOOKUP($B318,'Elec wholesale lookups'!$A$3:$L$15,'Elec wholesale index'!I$2,FALSE)</f>
        <v>181634.52552031272</v>
      </c>
      <c r="J318" s="13">
        <f>VLOOKUP($B318,'Elec wholesale lookups'!$A$3:$L$15,'Elec wholesale index'!J$2,FALSE)</f>
        <v>205597.26549163138</v>
      </c>
      <c r="K318" s="13">
        <f>VLOOKUP($B318,'Elec wholesale lookups'!$A$3:$L$15,'Elec wholesale index'!K$2,FALSE)</f>
        <v>181634.52552031272</v>
      </c>
      <c r="L318" s="38">
        <f>VLOOKUP($B318,'Elec wholesale lookups'!$A$3:$O$15,'Elec wholesale index'!L$2,FALSE)</f>
        <v>1</v>
      </c>
      <c r="M318" s="38">
        <f>VLOOKUP($B318,'Elec wholesale lookups'!$A$3:$O$15,'Elec wholesale index'!M$2,FALSE)</f>
        <v>1</v>
      </c>
      <c r="N318" s="38">
        <f>VLOOKUP($B318,'Elec wholesale lookups'!$A$3:$O$15,'Elec wholesale index'!N$2,FALSE)</f>
        <v>0</v>
      </c>
      <c r="O318" s="13">
        <f t="shared" si="70"/>
        <v>181634.52552031272</v>
      </c>
      <c r="P318" s="13">
        <f t="shared" si="71"/>
        <v>205597.26549163138</v>
      </c>
      <c r="Q318" s="13">
        <f t="shared" si="72"/>
        <v>0</v>
      </c>
      <c r="R318" s="13">
        <f t="shared" si="73"/>
        <v>387231.79101194406</v>
      </c>
      <c r="S318" s="23">
        <f t="shared" si="74"/>
        <v>0</v>
      </c>
      <c r="T318" s="23">
        <f t="shared" si="75"/>
        <v>0</v>
      </c>
      <c r="U318" s="23">
        <f t="shared" si="76"/>
        <v>0</v>
      </c>
      <c r="V318" s="23">
        <f t="shared" si="77"/>
        <v>0</v>
      </c>
      <c r="W318" s="44" t="str">
        <f t="shared" si="78"/>
        <v>n/a</v>
      </c>
      <c r="X318" s="23">
        <f t="shared" si="79"/>
        <v>0</v>
      </c>
      <c r="Y318" s="23">
        <f t="shared" si="80"/>
        <v>0</v>
      </c>
      <c r="Z318" s="23">
        <f t="shared" si="81"/>
        <v>0</v>
      </c>
      <c r="AA318" s="43">
        <f t="shared" si="82"/>
        <v>0</v>
      </c>
      <c r="AB318" s="44" t="str">
        <f t="shared" si="83"/>
        <v>n/a</v>
      </c>
      <c r="AC318" s="45" t="str">
        <f>IFERROR(W318*Inputs!$E$27+'Elec wholesale index'!AB318*Inputs!$F$27,"n/a")</f>
        <v>n/a</v>
      </c>
      <c r="AD318" s="2" t="str">
        <f t="shared" si="84"/>
        <v>2016-17 Summer</v>
      </c>
      <c r="AE318" s="2" t="str">
        <f t="shared" si="85"/>
        <v>2015-16 Winter</v>
      </c>
      <c r="AF318" s="41">
        <v>0</v>
      </c>
      <c r="AG318" s="8"/>
    </row>
    <row r="319" spans="1:33" x14ac:dyDescent="0.3">
      <c r="A319" s="47">
        <v>42303</v>
      </c>
      <c r="B319" s="14" t="str">
        <f t="shared" si="86"/>
        <v>Oct</v>
      </c>
      <c r="C319" s="3"/>
      <c r="D319" s="3"/>
      <c r="E319" s="3"/>
      <c r="F319" s="42"/>
      <c r="G319" s="42"/>
      <c r="H319" s="42"/>
      <c r="I319" s="13">
        <f>VLOOKUP($B319,'Elec wholesale lookups'!$A$3:$L$15,'Elec wholesale index'!I$2,FALSE)</f>
        <v>181634.52552031272</v>
      </c>
      <c r="J319" s="13">
        <f>VLOOKUP($B319,'Elec wholesale lookups'!$A$3:$L$15,'Elec wholesale index'!J$2,FALSE)</f>
        <v>205597.26549163138</v>
      </c>
      <c r="K319" s="13">
        <f>VLOOKUP($B319,'Elec wholesale lookups'!$A$3:$L$15,'Elec wholesale index'!K$2,FALSE)</f>
        <v>181634.52552031272</v>
      </c>
      <c r="L319" s="38">
        <f>VLOOKUP($B319,'Elec wholesale lookups'!$A$3:$O$15,'Elec wholesale index'!L$2,FALSE)</f>
        <v>1</v>
      </c>
      <c r="M319" s="38">
        <f>VLOOKUP($B319,'Elec wholesale lookups'!$A$3:$O$15,'Elec wholesale index'!M$2,FALSE)</f>
        <v>1</v>
      </c>
      <c r="N319" s="38">
        <f>VLOOKUP($B319,'Elec wholesale lookups'!$A$3:$O$15,'Elec wholesale index'!N$2,FALSE)</f>
        <v>0</v>
      </c>
      <c r="O319" s="13">
        <f t="shared" si="70"/>
        <v>181634.52552031272</v>
      </c>
      <c r="P319" s="13">
        <f t="shared" si="71"/>
        <v>205597.26549163138</v>
      </c>
      <c r="Q319" s="13">
        <f t="shared" si="72"/>
        <v>0</v>
      </c>
      <c r="R319" s="13">
        <f t="shared" si="73"/>
        <v>387231.79101194406</v>
      </c>
      <c r="S319" s="23">
        <f t="shared" si="74"/>
        <v>0</v>
      </c>
      <c r="T319" s="23">
        <f t="shared" si="75"/>
        <v>0</v>
      </c>
      <c r="U319" s="23">
        <f t="shared" si="76"/>
        <v>0</v>
      </c>
      <c r="V319" s="23">
        <f t="shared" si="77"/>
        <v>0</v>
      </c>
      <c r="W319" s="44" t="str">
        <f t="shared" si="78"/>
        <v>n/a</v>
      </c>
      <c r="X319" s="23">
        <f t="shared" si="79"/>
        <v>0</v>
      </c>
      <c r="Y319" s="23">
        <f t="shared" si="80"/>
        <v>0</v>
      </c>
      <c r="Z319" s="23">
        <f t="shared" si="81"/>
        <v>0</v>
      </c>
      <c r="AA319" s="43">
        <f t="shared" si="82"/>
        <v>0</v>
      </c>
      <c r="AB319" s="44" t="str">
        <f t="shared" si="83"/>
        <v>n/a</v>
      </c>
      <c r="AC319" s="45" t="str">
        <f>IFERROR(W319*Inputs!$E$27+'Elec wholesale index'!AB319*Inputs!$F$27,"n/a")</f>
        <v>n/a</v>
      </c>
      <c r="AD319" s="2" t="str">
        <f t="shared" si="84"/>
        <v>2016-17 Summer</v>
      </c>
      <c r="AE319" s="2" t="str">
        <f t="shared" si="85"/>
        <v>2015-16 Winter</v>
      </c>
      <c r="AF319" s="41">
        <v>0</v>
      </c>
      <c r="AG319" s="8"/>
    </row>
    <row r="320" spans="1:33" x14ac:dyDescent="0.3">
      <c r="A320" s="47">
        <v>42304</v>
      </c>
      <c r="B320" s="14" t="str">
        <f t="shared" si="86"/>
        <v>Oct</v>
      </c>
      <c r="C320" s="3"/>
      <c r="D320" s="3"/>
      <c r="E320" s="3"/>
      <c r="F320" s="42"/>
      <c r="G320" s="42"/>
      <c r="H320" s="42"/>
      <c r="I320" s="13">
        <f>VLOOKUP($B320,'Elec wholesale lookups'!$A$3:$L$15,'Elec wholesale index'!I$2,FALSE)</f>
        <v>181634.52552031272</v>
      </c>
      <c r="J320" s="13">
        <f>VLOOKUP($B320,'Elec wholesale lookups'!$A$3:$L$15,'Elec wholesale index'!J$2,FALSE)</f>
        <v>205597.26549163138</v>
      </c>
      <c r="K320" s="13">
        <f>VLOOKUP($B320,'Elec wholesale lookups'!$A$3:$L$15,'Elec wholesale index'!K$2,FALSE)</f>
        <v>181634.52552031272</v>
      </c>
      <c r="L320" s="38">
        <f>VLOOKUP($B320,'Elec wholesale lookups'!$A$3:$O$15,'Elec wholesale index'!L$2,FALSE)</f>
        <v>1</v>
      </c>
      <c r="M320" s="38">
        <f>VLOOKUP($B320,'Elec wholesale lookups'!$A$3:$O$15,'Elec wholesale index'!M$2,FALSE)</f>
        <v>1</v>
      </c>
      <c r="N320" s="38">
        <f>VLOOKUP($B320,'Elec wholesale lookups'!$A$3:$O$15,'Elec wholesale index'!N$2,FALSE)</f>
        <v>0</v>
      </c>
      <c r="O320" s="13">
        <f t="shared" si="70"/>
        <v>181634.52552031272</v>
      </c>
      <c r="P320" s="13">
        <f t="shared" si="71"/>
        <v>205597.26549163138</v>
      </c>
      <c r="Q320" s="13">
        <f t="shared" si="72"/>
        <v>0</v>
      </c>
      <c r="R320" s="13">
        <f t="shared" si="73"/>
        <v>387231.79101194406</v>
      </c>
      <c r="S320" s="23">
        <f t="shared" si="74"/>
        <v>0</v>
      </c>
      <c r="T320" s="23">
        <f t="shared" si="75"/>
        <v>0</v>
      </c>
      <c r="U320" s="23">
        <f t="shared" si="76"/>
        <v>0</v>
      </c>
      <c r="V320" s="23">
        <f t="shared" si="77"/>
        <v>0</v>
      </c>
      <c r="W320" s="44" t="str">
        <f t="shared" si="78"/>
        <v>n/a</v>
      </c>
      <c r="X320" s="23">
        <f t="shared" si="79"/>
        <v>0</v>
      </c>
      <c r="Y320" s="23">
        <f t="shared" si="80"/>
        <v>0</v>
      </c>
      <c r="Z320" s="23">
        <f t="shared" si="81"/>
        <v>0</v>
      </c>
      <c r="AA320" s="43">
        <f t="shared" si="82"/>
        <v>0</v>
      </c>
      <c r="AB320" s="44" t="str">
        <f t="shared" si="83"/>
        <v>n/a</v>
      </c>
      <c r="AC320" s="45" t="str">
        <f>IFERROR(W320*Inputs!$E$27+'Elec wholesale index'!AB320*Inputs!$F$27,"n/a")</f>
        <v>n/a</v>
      </c>
      <c r="AD320" s="2" t="str">
        <f t="shared" si="84"/>
        <v>2016-17 Summer</v>
      </c>
      <c r="AE320" s="2" t="str">
        <f t="shared" si="85"/>
        <v>2015-16 Winter</v>
      </c>
      <c r="AF320" s="41">
        <v>0</v>
      </c>
      <c r="AG320" s="8"/>
    </row>
    <row r="321" spans="1:33" x14ac:dyDescent="0.3">
      <c r="A321" s="47">
        <v>42305</v>
      </c>
      <c r="B321" s="14" t="str">
        <f t="shared" si="86"/>
        <v>Oct</v>
      </c>
      <c r="C321" s="3"/>
      <c r="D321" s="3"/>
      <c r="E321" s="3"/>
      <c r="F321" s="42"/>
      <c r="G321" s="42"/>
      <c r="H321" s="42"/>
      <c r="I321" s="13">
        <f>VLOOKUP($B321,'Elec wholesale lookups'!$A$3:$L$15,'Elec wholesale index'!I$2,FALSE)</f>
        <v>181634.52552031272</v>
      </c>
      <c r="J321" s="13">
        <f>VLOOKUP($B321,'Elec wholesale lookups'!$A$3:$L$15,'Elec wholesale index'!J$2,FALSE)</f>
        <v>205597.26549163138</v>
      </c>
      <c r="K321" s="13">
        <f>VLOOKUP($B321,'Elec wholesale lookups'!$A$3:$L$15,'Elec wholesale index'!K$2,FALSE)</f>
        <v>181634.52552031272</v>
      </c>
      <c r="L321" s="38">
        <f>VLOOKUP($B321,'Elec wholesale lookups'!$A$3:$O$15,'Elec wholesale index'!L$2,FALSE)</f>
        <v>1</v>
      </c>
      <c r="M321" s="38">
        <f>VLOOKUP($B321,'Elec wholesale lookups'!$A$3:$O$15,'Elec wholesale index'!M$2,FALSE)</f>
        <v>1</v>
      </c>
      <c r="N321" s="38">
        <f>VLOOKUP($B321,'Elec wholesale lookups'!$A$3:$O$15,'Elec wholesale index'!N$2,FALSE)</f>
        <v>0</v>
      </c>
      <c r="O321" s="13">
        <f t="shared" si="70"/>
        <v>181634.52552031272</v>
      </c>
      <c r="P321" s="13">
        <f t="shared" si="71"/>
        <v>205597.26549163138</v>
      </c>
      <c r="Q321" s="13">
        <f t="shared" si="72"/>
        <v>0</v>
      </c>
      <c r="R321" s="13">
        <f t="shared" si="73"/>
        <v>387231.79101194406</v>
      </c>
      <c r="S321" s="23">
        <f t="shared" si="74"/>
        <v>0</v>
      </c>
      <c r="T321" s="23">
        <f t="shared" si="75"/>
        <v>0</v>
      </c>
      <c r="U321" s="23">
        <f t="shared" si="76"/>
        <v>0</v>
      </c>
      <c r="V321" s="23">
        <f t="shared" si="77"/>
        <v>0</v>
      </c>
      <c r="W321" s="44" t="str">
        <f t="shared" si="78"/>
        <v>n/a</v>
      </c>
      <c r="X321" s="23">
        <f t="shared" si="79"/>
        <v>0</v>
      </c>
      <c r="Y321" s="23">
        <f t="shared" si="80"/>
        <v>0</v>
      </c>
      <c r="Z321" s="23">
        <f t="shared" si="81"/>
        <v>0</v>
      </c>
      <c r="AA321" s="43">
        <f t="shared" si="82"/>
        <v>0</v>
      </c>
      <c r="AB321" s="44" t="str">
        <f t="shared" si="83"/>
        <v>n/a</v>
      </c>
      <c r="AC321" s="45" t="str">
        <f>IFERROR(W321*Inputs!$E$27+'Elec wholesale index'!AB321*Inputs!$F$27,"n/a")</f>
        <v>n/a</v>
      </c>
      <c r="AD321" s="2" t="str">
        <f t="shared" si="84"/>
        <v>2016-17 Summer</v>
      </c>
      <c r="AE321" s="2" t="str">
        <f t="shared" si="85"/>
        <v>2015-16 Winter</v>
      </c>
      <c r="AF321" s="41">
        <v>0</v>
      </c>
      <c r="AG321" s="8"/>
    </row>
    <row r="322" spans="1:33" x14ac:dyDescent="0.3">
      <c r="A322" s="47">
        <v>42306</v>
      </c>
      <c r="B322" s="14" t="str">
        <f t="shared" si="86"/>
        <v>Oct</v>
      </c>
      <c r="C322" s="3"/>
      <c r="D322" s="3"/>
      <c r="E322" s="3"/>
      <c r="F322" s="42"/>
      <c r="G322" s="42"/>
      <c r="H322" s="42"/>
      <c r="I322" s="13">
        <f>VLOOKUP($B322,'Elec wholesale lookups'!$A$3:$L$15,'Elec wholesale index'!I$2,FALSE)</f>
        <v>181634.52552031272</v>
      </c>
      <c r="J322" s="13">
        <f>VLOOKUP($B322,'Elec wholesale lookups'!$A$3:$L$15,'Elec wholesale index'!J$2,FALSE)</f>
        <v>205597.26549163138</v>
      </c>
      <c r="K322" s="13">
        <f>VLOOKUP($B322,'Elec wholesale lookups'!$A$3:$L$15,'Elec wholesale index'!K$2,FALSE)</f>
        <v>181634.52552031272</v>
      </c>
      <c r="L322" s="38">
        <f>VLOOKUP($B322,'Elec wholesale lookups'!$A$3:$O$15,'Elec wholesale index'!L$2,FALSE)</f>
        <v>1</v>
      </c>
      <c r="M322" s="38">
        <f>VLOOKUP($B322,'Elec wholesale lookups'!$A$3:$O$15,'Elec wholesale index'!M$2,FALSE)</f>
        <v>1</v>
      </c>
      <c r="N322" s="38">
        <f>VLOOKUP($B322,'Elec wholesale lookups'!$A$3:$O$15,'Elec wholesale index'!N$2,FALSE)</f>
        <v>0</v>
      </c>
      <c r="O322" s="13">
        <f t="shared" si="70"/>
        <v>181634.52552031272</v>
      </c>
      <c r="P322" s="13">
        <f t="shared" si="71"/>
        <v>205597.26549163138</v>
      </c>
      <c r="Q322" s="13">
        <f t="shared" si="72"/>
        <v>0</v>
      </c>
      <c r="R322" s="13">
        <f t="shared" si="73"/>
        <v>387231.79101194406</v>
      </c>
      <c r="S322" s="23">
        <f t="shared" si="74"/>
        <v>0</v>
      </c>
      <c r="T322" s="23">
        <f t="shared" si="75"/>
        <v>0</v>
      </c>
      <c r="U322" s="23">
        <f t="shared" si="76"/>
        <v>0</v>
      </c>
      <c r="V322" s="23">
        <f t="shared" si="77"/>
        <v>0</v>
      </c>
      <c r="W322" s="44" t="str">
        <f t="shared" si="78"/>
        <v>n/a</v>
      </c>
      <c r="X322" s="23">
        <f t="shared" si="79"/>
        <v>0</v>
      </c>
      <c r="Y322" s="23">
        <f t="shared" si="80"/>
        <v>0</v>
      </c>
      <c r="Z322" s="23">
        <f t="shared" si="81"/>
        <v>0</v>
      </c>
      <c r="AA322" s="43">
        <f t="shared" si="82"/>
        <v>0</v>
      </c>
      <c r="AB322" s="44" t="str">
        <f t="shared" si="83"/>
        <v>n/a</v>
      </c>
      <c r="AC322" s="45" t="str">
        <f>IFERROR(W322*Inputs!$E$27+'Elec wholesale index'!AB322*Inputs!$F$27,"n/a")</f>
        <v>n/a</v>
      </c>
      <c r="AD322" s="2" t="str">
        <f t="shared" si="84"/>
        <v>2016-17 Summer</v>
      </c>
      <c r="AE322" s="2" t="str">
        <f t="shared" si="85"/>
        <v>2015-16 Winter</v>
      </c>
      <c r="AF322" s="41">
        <v>0</v>
      </c>
      <c r="AG322" s="8"/>
    </row>
    <row r="323" spans="1:33" x14ac:dyDescent="0.3">
      <c r="A323" s="47">
        <v>42307</v>
      </c>
      <c r="B323" s="14" t="str">
        <f t="shared" si="86"/>
        <v>Oct</v>
      </c>
      <c r="C323" s="3"/>
      <c r="D323" s="3"/>
      <c r="E323" s="3"/>
      <c r="F323" s="42"/>
      <c r="G323" s="42"/>
      <c r="H323" s="42"/>
      <c r="I323" s="13">
        <f>VLOOKUP($B323,'Elec wholesale lookups'!$A$3:$L$15,'Elec wholesale index'!I$2,FALSE)</f>
        <v>181634.52552031272</v>
      </c>
      <c r="J323" s="13">
        <f>VLOOKUP($B323,'Elec wholesale lookups'!$A$3:$L$15,'Elec wholesale index'!J$2,FALSE)</f>
        <v>205597.26549163138</v>
      </c>
      <c r="K323" s="13">
        <f>VLOOKUP($B323,'Elec wholesale lookups'!$A$3:$L$15,'Elec wholesale index'!K$2,FALSE)</f>
        <v>181634.52552031272</v>
      </c>
      <c r="L323" s="38">
        <f>VLOOKUP($B323,'Elec wholesale lookups'!$A$3:$O$15,'Elec wholesale index'!L$2,FALSE)</f>
        <v>1</v>
      </c>
      <c r="M323" s="38">
        <f>VLOOKUP($B323,'Elec wholesale lookups'!$A$3:$O$15,'Elec wholesale index'!M$2,FALSE)</f>
        <v>1</v>
      </c>
      <c r="N323" s="38">
        <f>VLOOKUP($B323,'Elec wholesale lookups'!$A$3:$O$15,'Elec wholesale index'!N$2,FALSE)</f>
        <v>0</v>
      </c>
      <c r="O323" s="13">
        <f t="shared" si="70"/>
        <v>181634.52552031272</v>
      </c>
      <c r="P323" s="13">
        <f t="shared" si="71"/>
        <v>205597.26549163138</v>
      </c>
      <c r="Q323" s="13">
        <f t="shared" si="72"/>
        <v>0</v>
      </c>
      <c r="R323" s="13">
        <f t="shared" si="73"/>
        <v>387231.79101194406</v>
      </c>
      <c r="S323" s="23">
        <f t="shared" si="74"/>
        <v>0</v>
      </c>
      <c r="T323" s="23">
        <f t="shared" si="75"/>
        <v>0</v>
      </c>
      <c r="U323" s="23">
        <f t="shared" si="76"/>
        <v>0</v>
      </c>
      <c r="V323" s="23">
        <f t="shared" si="77"/>
        <v>0</v>
      </c>
      <c r="W323" s="44" t="str">
        <f t="shared" si="78"/>
        <v>n/a</v>
      </c>
      <c r="X323" s="23">
        <f t="shared" si="79"/>
        <v>0</v>
      </c>
      <c r="Y323" s="23">
        <f t="shared" si="80"/>
        <v>0</v>
      </c>
      <c r="Z323" s="23">
        <f t="shared" si="81"/>
        <v>0</v>
      </c>
      <c r="AA323" s="43">
        <f t="shared" si="82"/>
        <v>0</v>
      </c>
      <c r="AB323" s="44" t="str">
        <f t="shared" si="83"/>
        <v>n/a</v>
      </c>
      <c r="AC323" s="45" t="str">
        <f>IFERROR(W323*Inputs!$E$27+'Elec wholesale index'!AB323*Inputs!$F$27,"n/a")</f>
        <v>n/a</v>
      </c>
      <c r="AD323" s="2" t="str">
        <f t="shared" si="84"/>
        <v>2016-17 Summer</v>
      </c>
      <c r="AE323" s="2" t="str">
        <f t="shared" si="85"/>
        <v>2015-16 Winter</v>
      </c>
      <c r="AF323" s="41">
        <v>0</v>
      </c>
      <c r="AG323" s="8"/>
    </row>
    <row r="324" spans="1:33" x14ac:dyDescent="0.3">
      <c r="A324" s="47">
        <v>42310</v>
      </c>
      <c r="B324" s="14" t="str">
        <f t="shared" si="86"/>
        <v>Nov</v>
      </c>
      <c r="C324" s="3"/>
      <c r="D324" s="3"/>
      <c r="E324" s="3"/>
      <c r="F324" s="42"/>
      <c r="G324" s="42"/>
      <c r="H324" s="42"/>
      <c r="I324" s="13">
        <f>VLOOKUP($B324,'Elec wholesale lookups'!$A$3:$L$15,'Elec wholesale index'!I$2,FALSE)</f>
        <v>181634.52552031272</v>
      </c>
      <c r="J324" s="13">
        <f>VLOOKUP($B324,'Elec wholesale lookups'!$A$3:$L$15,'Elec wholesale index'!J$2,FALSE)</f>
        <v>205597.26549163138</v>
      </c>
      <c r="K324" s="13">
        <f>VLOOKUP($B324,'Elec wholesale lookups'!$A$3:$L$15,'Elec wholesale index'!K$2,FALSE)</f>
        <v>181634.52552031272</v>
      </c>
      <c r="L324" s="38">
        <f>VLOOKUP($B324,'Elec wholesale lookups'!$A$3:$O$15,'Elec wholesale index'!L$2,FALSE)</f>
        <v>1</v>
      </c>
      <c r="M324" s="38">
        <f>VLOOKUP($B324,'Elec wholesale lookups'!$A$3:$O$15,'Elec wholesale index'!M$2,FALSE)</f>
        <v>1</v>
      </c>
      <c r="N324" s="38">
        <f>VLOOKUP($B324,'Elec wholesale lookups'!$A$3:$O$15,'Elec wholesale index'!N$2,FALSE)</f>
        <v>0</v>
      </c>
      <c r="O324" s="13">
        <f t="shared" si="70"/>
        <v>181634.52552031272</v>
      </c>
      <c r="P324" s="13">
        <f t="shared" si="71"/>
        <v>205597.26549163138</v>
      </c>
      <c r="Q324" s="13">
        <f t="shared" si="72"/>
        <v>0</v>
      </c>
      <c r="R324" s="13">
        <f t="shared" si="73"/>
        <v>387231.79101194406</v>
      </c>
      <c r="S324" s="23">
        <f t="shared" si="74"/>
        <v>0</v>
      </c>
      <c r="T324" s="23">
        <f t="shared" si="75"/>
        <v>0</v>
      </c>
      <c r="U324" s="23">
        <f t="shared" si="76"/>
        <v>0</v>
      </c>
      <c r="V324" s="23">
        <f t="shared" si="77"/>
        <v>0</v>
      </c>
      <c r="W324" s="44" t="str">
        <f t="shared" si="78"/>
        <v>n/a</v>
      </c>
      <c r="X324" s="23">
        <f t="shared" si="79"/>
        <v>0</v>
      </c>
      <c r="Y324" s="23">
        <f t="shared" si="80"/>
        <v>0</v>
      </c>
      <c r="Z324" s="23">
        <f t="shared" si="81"/>
        <v>0</v>
      </c>
      <c r="AA324" s="43">
        <f t="shared" si="82"/>
        <v>0</v>
      </c>
      <c r="AB324" s="44" t="str">
        <f t="shared" si="83"/>
        <v>n/a</v>
      </c>
      <c r="AC324" s="45" t="str">
        <f>IFERROR(W324*Inputs!$E$27+'Elec wholesale index'!AB324*Inputs!$F$27,"n/a")</f>
        <v>n/a</v>
      </c>
      <c r="AD324" s="2" t="str">
        <f t="shared" si="84"/>
        <v>2016-17 Summer</v>
      </c>
      <c r="AE324" s="2" t="str">
        <f t="shared" si="85"/>
        <v>2015-16 Winter</v>
      </c>
      <c r="AF324" s="41">
        <v>0</v>
      </c>
      <c r="AG324" s="8"/>
    </row>
    <row r="325" spans="1:33" x14ac:dyDescent="0.3">
      <c r="A325" s="47">
        <v>42311</v>
      </c>
      <c r="B325" s="14" t="str">
        <f t="shared" si="86"/>
        <v>Nov</v>
      </c>
      <c r="C325" s="3"/>
      <c r="D325" s="3"/>
      <c r="E325" s="3"/>
      <c r="F325" s="42"/>
      <c r="G325" s="42"/>
      <c r="H325" s="42"/>
      <c r="I325" s="13">
        <f>VLOOKUP($B325,'Elec wholesale lookups'!$A$3:$L$15,'Elec wholesale index'!I$2,FALSE)</f>
        <v>181634.52552031272</v>
      </c>
      <c r="J325" s="13">
        <f>VLOOKUP($B325,'Elec wholesale lookups'!$A$3:$L$15,'Elec wholesale index'!J$2,FALSE)</f>
        <v>205597.26549163138</v>
      </c>
      <c r="K325" s="13">
        <f>VLOOKUP($B325,'Elec wholesale lookups'!$A$3:$L$15,'Elec wholesale index'!K$2,FALSE)</f>
        <v>181634.52552031272</v>
      </c>
      <c r="L325" s="38">
        <f>VLOOKUP($B325,'Elec wholesale lookups'!$A$3:$O$15,'Elec wholesale index'!L$2,FALSE)</f>
        <v>1</v>
      </c>
      <c r="M325" s="38">
        <f>VLOOKUP($B325,'Elec wholesale lookups'!$A$3:$O$15,'Elec wholesale index'!M$2,FALSE)</f>
        <v>1</v>
      </c>
      <c r="N325" s="38">
        <f>VLOOKUP($B325,'Elec wholesale lookups'!$A$3:$O$15,'Elec wholesale index'!N$2,FALSE)</f>
        <v>0</v>
      </c>
      <c r="O325" s="13">
        <f t="shared" si="70"/>
        <v>181634.52552031272</v>
      </c>
      <c r="P325" s="13">
        <f t="shared" si="71"/>
        <v>205597.26549163138</v>
      </c>
      <c r="Q325" s="13">
        <f t="shared" si="72"/>
        <v>0</v>
      </c>
      <c r="R325" s="13">
        <f t="shared" si="73"/>
        <v>387231.79101194406</v>
      </c>
      <c r="S325" s="23">
        <f t="shared" si="74"/>
        <v>0</v>
      </c>
      <c r="T325" s="23">
        <f t="shared" si="75"/>
        <v>0</v>
      </c>
      <c r="U325" s="23">
        <f t="shared" si="76"/>
        <v>0</v>
      </c>
      <c r="V325" s="23">
        <f t="shared" si="77"/>
        <v>0</v>
      </c>
      <c r="W325" s="44" t="str">
        <f t="shared" si="78"/>
        <v>n/a</v>
      </c>
      <c r="X325" s="23">
        <f t="shared" si="79"/>
        <v>0</v>
      </c>
      <c r="Y325" s="23">
        <f t="shared" si="80"/>
        <v>0</v>
      </c>
      <c r="Z325" s="23">
        <f t="shared" si="81"/>
        <v>0</v>
      </c>
      <c r="AA325" s="43">
        <f t="shared" si="82"/>
        <v>0</v>
      </c>
      <c r="AB325" s="44" t="str">
        <f t="shared" si="83"/>
        <v>n/a</v>
      </c>
      <c r="AC325" s="45" t="str">
        <f>IFERROR(W325*Inputs!$E$27+'Elec wholesale index'!AB325*Inputs!$F$27,"n/a")</f>
        <v>n/a</v>
      </c>
      <c r="AD325" s="2" t="str">
        <f t="shared" si="84"/>
        <v>2016-17 Summer</v>
      </c>
      <c r="AE325" s="2" t="str">
        <f t="shared" si="85"/>
        <v>2015-16 Winter</v>
      </c>
      <c r="AF325" s="41">
        <v>0</v>
      </c>
      <c r="AG325" s="8"/>
    </row>
    <row r="326" spans="1:33" x14ac:dyDescent="0.3">
      <c r="A326" s="47">
        <v>42312</v>
      </c>
      <c r="B326" s="14" t="str">
        <f t="shared" si="86"/>
        <v>Nov</v>
      </c>
      <c r="C326" s="3"/>
      <c r="D326" s="3"/>
      <c r="E326" s="3"/>
      <c r="F326" s="42"/>
      <c r="G326" s="42"/>
      <c r="H326" s="42"/>
      <c r="I326" s="13">
        <f>VLOOKUP($B326,'Elec wholesale lookups'!$A$3:$L$15,'Elec wholesale index'!I$2,FALSE)</f>
        <v>181634.52552031272</v>
      </c>
      <c r="J326" s="13">
        <f>VLOOKUP($B326,'Elec wholesale lookups'!$A$3:$L$15,'Elec wholesale index'!J$2,FALSE)</f>
        <v>205597.26549163138</v>
      </c>
      <c r="K326" s="13">
        <f>VLOOKUP($B326,'Elec wholesale lookups'!$A$3:$L$15,'Elec wholesale index'!K$2,FALSE)</f>
        <v>181634.52552031272</v>
      </c>
      <c r="L326" s="38">
        <f>VLOOKUP($B326,'Elec wholesale lookups'!$A$3:$O$15,'Elec wholesale index'!L$2,FALSE)</f>
        <v>1</v>
      </c>
      <c r="M326" s="38">
        <f>VLOOKUP($B326,'Elec wholesale lookups'!$A$3:$O$15,'Elec wholesale index'!M$2,FALSE)</f>
        <v>1</v>
      </c>
      <c r="N326" s="38">
        <f>VLOOKUP($B326,'Elec wholesale lookups'!$A$3:$O$15,'Elec wholesale index'!N$2,FALSE)</f>
        <v>0</v>
      </c>
      <c r="O326" s="13">
        <f t="shared" si="70"/>
        <v>181634.52552031272</v>
      </c>
      <c r="P326" s="13">
        <f t="shared" si="71"/>
        <v>205597.26549163138</v>
      </c>
      <c r="Q326" s="13">
        <f t="shared" si="72"/>
        <v>0</v>
      </c>
      <c r="R326" s="13">
        <f t="shared" si="73"/>
        <v>387231.79101194406</v>
      </c>
      <c r="S326" s="23">
        <f t="shared" si="74"/>
        <v>0</v>
      </c>
      <c r="T326" s="23">
        <f t="shared" si="75"/>
        <v>0</v>
      </c>
      <c r="U326" s="23">
        <f t="shared" si="76"/>
        <v>0</v>
      </c>
      <c r="V326" s="23">
        <f t="shared" si="77"/>
        <v>0</v>
      </c>
      <c r="W326" s="44" t="str">
        <f t="shared" si="78"/>
        <v>n/a</v>
      </c>
      <c r="X326" s="23">
        <f t="shared" si="79"/>
        <v>0</v>
      </c>
      <c r="Y326" s="23">
        <f t="shared" si="80"/>
        <v>0</v>
      </c>
      <c r="Z326" s="23">
        <f t="shared" si="81"/>
        <v>0</v>
      </c>
      <c r="AA326" s="43">
        <f t="shared" si="82"/>
        <v>0</v>
      </c>
      <c r="AB326" s="44" t="str">
        <f t="shared" si="83"/>
        <v>n/a</v>
      </c>
      <c r="AC326" s="45" t="str">
        <f>IFERROR(W326*Inputs!$E$27+'Elec wholesale index'!AB326*Inputs!$F$27,"n/a")</f>
        <v>n/a</v>
      </c>
      <c r="AD326" s="2" t="str">
        <f t="shared" si="84"/>
        <v>2016-17 Summer</v>
      </c>
      <c r="AE326" s="2" t="str">
        <f t="shared" si="85"/>
        <v>2015-16 Winter</v>
      </c>
      <c r="AF326" s="41">
        <v>0</v>
      </c>
      <c r="AG326" s="8"/>
    </row>
    <row r="327" spans="1:33" x14ac:dyDescent="0.3">
      <c r="A327" s="47">
        <v>42313</v>
      </c>
      <c r="B327" s="14" t="str">
        <f t="shared" si="86"/>
        <v>Nov</v>
      </c>
      <c r="C327" s="3"/>
      <c r="D327" s="3"/>
      <c r="E327" s="3"/>
      <c r="F327" s="42"/>
      <c r="G327" s="42"/>
      <c r="H327" s="42"/>
      <c r="I327" s="13">
        <f>VLOOKUP($B327,'Elec wholesale lookups'!$A$3:$L$15,'Elec wholesale index'!I$2,FALSE)</f>
        <v>181634.52552031272</v>
      </c>
      <c r="J327" s="13">
        <f>VLOOKUP($B327,'Elec wholesale lookups'!$A$3:$L$15,'Elec wholesale index'!J$2,FALSE)</f>
        <v>205597.26549163138</v>
      </c>
      <c r="K327" s="13">
        <f>VLOOKUP($B327,'Elec wholesale lookups'!$A$3:$L$15,'Elec wholesale index'!K$2,FALSE)</f>
        <v>181634.52552031272</v>
      </c>
      <c r="L327" s="38">
        <f>VLOOKUP($B327,'Elec wholesale lookups'!$A$3:$O$15,'Elec wholesale index'!L$2,FALSE)</f>
        <v>1</v>
      </c>
      <c r="M327" s="38">
        <f>VLOOKUP($B327,'Elec wholesale lookups'!$A$3:$O$15,'Elec wholesale index'!M$2,FALSE)</f>
        <v>1</v>
      </c>
      <c r="N327" s="38">
        <f>VLOOKUP($B327,'Elec wholesale lookups'!$A$3:$O$15,'Elec wholesale index'!N$2,FALSE)</f>
        <v>0</v>
      </c>
      <c r="O327" s="13">
        <f t="shared" ref="O327:O390" si="87">IF(L327="","",I327*L327)</f>
        <v>181634.52552031272</v>
      </c>
      <c r="P327" s="13">
        <f t="shared" ref="P327:P390" si="88">IF(M327="","",J327*M327)</f>
        <v>205597.26549163138</v>
      </c>
      <c r="Q327" s="13">
        <f t="shared" ref="Q327:Q390" si="89">IF(N327="","",K327*N327)</f>
        <v>0</v>
      </c>
      <c r="R327" s="13">
        <f t="shared" ref="R327:R390" si="90">SUM(O327:Q327)</f>
        <v>387231.79101194406</v>
      </c>
      <c r="S327" s="23">
        <f t="shared" ref="S327:S390" si="91">IF(O327="","",O327*C327)</f>
        <v>0</v>
      </c>
      <c r="T327" s="23">
        <f t="shared" ref="T327:T390" si="92">IF(P327="","",P327*D327)</f>
        <v>0</v>
      </c>
      <c r="U327" s="23">
        <f t="shared" ref="U327:U390" si="93">IF(Q327="","",Q327*E327)</f>
        <v>0</v>
      </c>
      <c r="V327" s="23">
        <f t="shared" ref="V327:V390" si="94">SUM(S327:U327)</f>
        <v>0</v>
      </c>
      <c r="W327" s="44" t="str">
        <f t="shared" ref="W327:W390" si="95">IF(MIN(C327:E327)&lt;1,"n/a",V327/R327)</f>
        <v>n/a</v>
      </c>
      <c r="X327" s="23">
        <f t="shared" ref="X327:X390" si="96">IF(O327="","",O327*F327)</f>
        <v>0</v>
      </c>
      <c r="Y327" s="23">
        <f t="shared" ref="Y327:Y390" si="97">IF(P327="","",P327*G327)</f>
        <v>0</v>
      </c>
      <c r="Z327" s="23">
        <f t="shared" ref="Z327:Z390" si="98">IF(Q327="","",Q327*H327)</f>
        <v>0</v>
      </c>
      <c r="AA327" s="43">
        <f t="shared" ref="AA327:AA390" si="99">SUM(X327:Z327)</f>
        <v>0</v>
      </c>
      <c r="AB327" s="44" t="str">
        <f t="shared" ref="AB327:AB390" si="100">IF(MIN(F327:H327)&lt;1,"n/a",AA327/$R327)</f>
        <v>n/a</v>
      </c>
      <c r="AC327" s="45" t="str">
        <f>IFERROR(W327*Inputs!$E$27+'Elec wholesale index'!AB327*Inputs!$F$27,"n/a")</f>
        <v>n/a</v>
      </c>
      <c r="AD327" s="2" t="str">
        <f t="shared" ref="AD327:AD390" si="101">IF(AND(MONTH(A327)=8,MONTH(A326)=7),YEAR(A327)+1&amp;"-"&amp;YEAR(A327)-1998&amp;" Summer",IF(AND(MONTH(A327)=2,MONTH(A326)=1),YEAR(A327)&amp;"-"&amp;YEAR(A327)-1999&amp;" Winter",AD326))</f>
        <v>2016-17 Summer</v>
      </c>
      <c r="AE327" s="2" t="str">
        <f t="shared" ref="AE327:AE390" si="102">IF(AND(MONTH(A327)=4,MONTH(A326)=3),YEAR(A327)&amp;"-"&amp;YEAR(A327)-1999&amp;" Summer",IF(AND(MONTH(A327)=10,MONTH(A326)=9),YEAR(A327)&amp;"-"&amp;YEAR(A327)-1999&amp;" Winter",AE326))</f>
        <v>2015-16 Winter</v>
      </c>
      <c r="AF327" s="41">
        <v>0</v>
      </c>
      <c r="AG327" s="8"/>
    </row>
    <row r="328" spans="1:33" x14ac:dyDescent="0.3">
      <c r="A328" s="47">
        <v>42314</v>
      </c>
      <c r="B328" s="14" t="str">
        <f t="shared" si="86"/>
        <v>Nov</v>
      </c>
      <c r="C328" s="3"/>
      <c r="D328" s="3"/>
      <c r="E328" s="3"/>
      <c r="F328" s="42"/>
      <c r="G328" s="42"/>
      <c r="H328" s="42"/>
      <c r="I328" s="13">
        <f>VLOOKUP($B328,'Elec wholesale lookups'!$A$3:$L$15,'Elec wholesale index'!I$2,FALSE)</f>
        <v>181634.52552031272</v>
      </c>
      <c r="J328" s="13">
        <f>VLOOKUP($B328,'Elec wholesale lookups'!$A$3:$L$15,'Elec wholesale index'!J$2,FALSE)</f>
        <v>205597.26549163138</v>
      </c>
      <c r="K328" s="13">
        <f>VLOOKUP($B328,'Elec wholesale lookups'!$A$3:$L$15,'Elec wholesale index'!K$2,FALSE)</f>
        <v>181634.52552031272</v>
      </c>
      <c r="L328" s="38">
        <f>VLOOKUP($B328,'Elec wholesale lookups'!$A$3:$O$15,'Elec wholesale index'!L$2,FALSE)</f>
        <v>1</v>
      </c>
      <c r="M328" s="38">
        <f>VLOOKUP($B328,'Elec wholesale lookups'!$A$3:$O$15,'Elec wholesale index'!M$2,FALSE)</f>
        <v>1</v>
      </c>
      <c r="N328" s="38">
        <f>VLOOKUP($B328,'Elec wholesale lookups'!$A$3:$O$15,'Elec wholesale index'!N$2,FALSE)</f>
        <v>0</v>
      </c>
      <c r="O328" s="13">
        <f t="shared" si="87"/>
        <v>181634.52552031272</v>
      </c>
      <c r="P328" s="13">
        <f t="shared" si="88"/>
        <v>205597.26549163138</v>
      </c>
      <c r="Q328" s="13">
        <f t="shared" si="89"/>
        <v>0</v>
      </c>
      <c r="R328" s="13">
        <f t="shared" si="90"/>
        <v>387231.79101194406</v>
      </c>
      <c r="S328" s="23">
        <f t="shared" si="91"/>
        <v>0</v>
      </c>
      <c r="T328" s="23">
        <f t="shared" si="92"/>
        <v>0</v>
      </c>
      <c r="U328" s="23">
        <f t="shared" si="93"/>
        <v>0</v>
      </c>
      <c r="V328" s="23">
        <f t="shared" si="94"/>
        <v>0</v>
      </c>
      <c r="W328" s="44" t="str">
        <f t="shared" si="95"/>
        <v>n/a</v>
      </c>
      <c r="X328" s="23">
        <f t="shared" si="96"/>
        <v>0</v>
      </c>
      <c r="Y328" s="23">
        <f t="shared" si="97"/>
        <v>0</v>
      </c>
      <c r="Z328" s="23">
        <f t="shared" si="98"/>
        <v>0</v>
      </c>
      <c r="AA328" s="43">
        <f t="shared" si="99"/>
        <v>0</v>
      </c>
      <c r="AB328" s="44" t="str">
        <f t="shared" si="100"/>
        <v>n/a</v>
      </c>
      <c r="AC328" s="45" t="str">
        <f>IFERROR(W328*Inputs!$E$27+'Elec wholesale index'!AB328*Inputs!$F$27,"n/a")</f>
        <v>n/a</v>
      </c>
      <c r="AD328" s="2" t="str">
        <f t="shared" si="101"/>
        <v>2016-17 Summer</v>
      </c>
      <c r="AE328" s="2" t="str">
        <f t="shared" si="102"/>
        <v>2015-16 Winter</v>
      </c>
      <c r="AF328" s="41">
        <v>0</v>
      </c>
      <c r="AG328" s="8"/>
    </row>
    <row r="329" spans="1:33" x14ac:dyDescent="0.3">
      <c r="A329" s="47">
        <v>42317</v>
      </c>
      <c r="B329" s="14" t="str">
        <f t="shared" si="86"/>
        <v>Nov</v>
      </c>
      <c r="C329" s="3"/>
      <c r="D329" s="3"/>
      <c r="E329" s="3"/>
      <c r="F329" s="42"/>
      <c r="G329" s="42"/>
      <c r="H329" s="42"/>
      <c r="I329" s="13">
        <f>VLOOKUP($B329,'Elec wholesale lookups'!$A$3:$L$15,'Elec wholesale index'!I$2,FALSE)</f>
        <v>181634.52552031272</v>
      </c>
      <c r="J329" s="13">
        <f>VLOOKUP($B329,'Elec wholesale lookups'!$A$3:$L$15,'Elec wholesale index'!J$2,FALSE)</f>
        <v>205597.26549163138</v>
      </c>
      <c r="K329" s="13">
        <f>VLOOKUP($B329,'Elec wholesale lookups'!$A$3:$L$15,'Elec wholesale index'!K$2,FALSE)</f>
        <v>181634.52552031272</v>
      </c>
      <c r="L329" s="38">
        <f>VLOOKUP($B329,'Elec wholesale lookups'!$A$3:$O$15,'Elec wholesale index'!L$2,FALSE)</f>
        <v>1</v>
      </c>
      <c r="M329" s="38">
        <f>VLOOKUP($B329,'Elec wholesale lookups'!$A$3:$O$15,'Elec wholesale index'!M$2,FALSE)</f>
        <v>1</v>
      </c>
      <c r="N329" s="38">
        <f>VLOOKUP($B329,'Elec wholesale lookups'!$A$3:$O$15,'Elec wholesale index'!N$2,FALSE)</f>
        <v>0</v>
      </c>
      <c r="O329" s="13">
        <f t="shared" si="87"/>
        <v>181634.52552031272</v>
      </c>
      <c r="P329" s="13">
        <f t="shared" si="88"/>
        <v>205597.26549163138</v>
      </c>
      <c r="Q329" s="13">
        <f t="shared" si="89"/>
        <v>0</v>
      </c>
      <c r="R329" s="13">
        <f t="shared" si="90"/>
        <v>387231.79101194406</v>
      </c>
      <c r="S329" s="23">
        <f t="shared" si="91"/>
        <v>0</v>
      </c>
      <c r="T329" s="23">
        <f t="shared" si="92"/>
        <v>0</v>
      </c>
      <c r="U329" s="23">
        <f t="shared" si="93"/>
        <v>0</v>
      </c>
      <c r="V329" s="23">
        <f t="shared" si="94"/>
        <v>0</v>
      </c>
      <c r="W329" s="44" t="str">
        <f t="shared" si="95"/>
        <v>n/a</v>
      </c>
      <c r="X329" s="23">
        <f t="shared" si="96"/>
        <v>0</v>
      </c>
      <c r="Y329" s="23">
        <f t="shared" si="97"/>
        <v>0</v>
      </c>
      <c r="Z329" s="23">
        <f t="shared" si="98"/>
        <v>0</v>
      </c>
      <c r="AA329" s="43">
        <f t="shared" si="99"/>
        <v>0</v>
      </c>
      <c r="AB329" s="44" t="str">
        <f t="shared" si="100"/>
        <v>n/a</v>
      </c>
      <c r="AC329" s="45" t="str">
        <f>IFERROR(W329*Inputs!$E$27+'Elec wholesale index'!AB329*Inputs!$F$27,"n/a")</f>
        <v>n/a</v>
      </c>
      <c r="AD329" s="2" t="str">
        <f t="shared" si="101"/>
        <v>2016-17 Summer</v>
      </c>
      <c r="AE329" s="2" t="str">
        <f t="shared" si="102"/>
        <v>2015-16 Winter</v>
      </c>
      <c r="AF329" s="41">
        <v>0</v>
      </c>
      <c r="AG329" s="8"/>
    </row>
    <row r="330" spans="1:33" x14ac:dyDescent="0.3">
      <c r="A330" s="47">
        <v>42318</v>
      </c>
      <c r="B330" s="14" t="str">
        <f t="shared" si="86"/>
        <v>Nov</v>
      </c>
      <c r="C330" s="3"/>
      <c r="D330" s="3"/>
      <c r="E330" s="3"/>
      <c r="F330" s="42"/>
      <c r="G330" s="42"/>
      <c r="H330" s="42"/>
      <c r="I330" s="13">
        <f>VLOOKUP($B330,'Elec wholesale lookups'!$A$3:$L$15,'Elec wholesale index'!I$2,FALSE)</f>
        <v>181634.52552031272</v>
      </c>
      <c r="J330" s="13">
        <f>VLOOKUP($B330,'Elec wholesale lookups'!$A$3:$L$15,'Elec wholesale index'!J$2,FALSE)</f>
        <v>205597.26549163138</v>
      </c>
      <c r="K330" s="13">
        <f>VLOOKUP($B330,'Elec wholesale lookups'!$A$3:$L$15,'Elec wholesale index'!K$2,FALSE)</f>
        <v>181634.52552031272</v>
      </c>
      <c r="L330" s="38">
        <f>VLOOKUP($B330,'Elec wholesale lookups'!$A$3:$O$15,'Elec wholesale index'!L$2,FALSE)</f>
        <v>1</v>
      </c>
      <c r="M330" s="38">
        <f>VLOOKUP($B330,'Elec wholesale lookups'!$A$3:$O$15,'Elec wholesale index'!M$2,FALSE)</f>
        <v>1</v>
      </c>
      <c r="N330" s="38">
        <f>VLOOKUP($B330,'Elec wholesale lookups'!$A$3:$O$15,'Elec wholesale index'!N$2,FALSE)</f>
        <v>0</v>
      </c>
      <c r="O330" s="13">
        <f t="shared" si="87"/>
        <v>181634.52552031272</v>
      </c>
      <c r="P330" s="13">
        <f t="shared" si="88"/>
        <v>205597.26549163138</v>
      </c>
      <c r="Q330" s="13">
        <f t="shared" si="89"/>
        <v>0</v>
      </c>
      <c r="R330" s="13">
        <f t="shared" si="90"/>
        <v>387231.79101194406</v>
      </c>
      <c r="S330" s="23">
        <f t="shared" si="91"/>
        <v>0</v>
      </c>
      <c r="T330" s="23">
        <f t="shared" si="92"/>
        <v>0</v>
      </c>
      <c r="U330" s="23">
        <f t="shared" si="93"/>
        <v>0</v>
      </c>
      <c r="V330" s="23">
        <f t="shared" si="94"/>
        <v>0</v>
      </c>
      <c r="W330" s="44" t="str">
        <f t="shared" si="95"/>
        <v>n/a</v>
      </c>
      <c r="X330" s="23">
        <f t="shared" si="96"/>
        <v>0</v>
      </c>
      <c r="Y330" s="23">
        <f t="shared" si="97"/>
        <v>0</v>
      </c>
      <c r="Z330" s="23">
        <f t="shared" si="98"/>
        <v>0</v>
      </c>
      <c r="AA330" s="43">
        <f t="shared" si="99"/>
        <v>0</v>
      </c>
      <c r="AB330" s="44" t="str">
        <f t="shared" si="100"/>
        <v>n/a</v>
      </c>
      <c r="AC330" s="45" t="str">
        <f>IFERROR(W330*Inputs!$E$27+'Elec wholesale index'!AB330*Inputs!$F$27,"n/a")</f>
        <v>n/a</v>
      </c>
      <c r="AD330" s="2" t="str">
        <f t="shared" si="101"/>
        <v>2016-17 Summer</v>
      </c>
      <c r="AE330" s="2" t="str">
        <f t="shared" si="102"/>
        <v>2015-16 Winter</v>
      </c>
      <c r="AF330" s="41">
        <v>0</v>
      </c>
      <c r="AG330" s="8"/>
    </row>
    <row r="331" spans="1:33" x14ac:dyDescent="0.3">
      <c r="A331" s="47">
        <v>42319</v>
      </c>
      <c r="B331" s="14" t="str">
        <f t="shared" si="86"/>
        <v>Nov</v>
      </c>
      <c r="C331" s="3"/>
      <c r="D331" s="3"/>
      <c r="E331" s="3"/>
      <c r="F331" s="42"/>
      <c r="G331" s="42"/>
      <c r="H331" s="42"/>
      <c r="I331" s="13">
        <f>VLOOKUP($B331,'Elec wholesale lookups'!$A$3:$L$15,'Elec wholesale index'!I$2,FALSE)</f>
        <v>181634.52552031272</v>
      </c>
      <c r="J331" s="13">
        <f>VLOOKUP($B331,'Elec wholesale lookups'!$A$3:$L$15,'Elec wholesale index'!J$2,FALSE)</f>
        <v>205597.26549163138</v>
      </c>
      <c r="K331" s="13">
        <f>VLOOKUP($B331,'Elec wholesale lookups'!$A$3:$L$15,'Elec wholesale index'!K$2,FALSE)</f>
        <v>181634.52552031272</v>
      </c>
      <c r="L331" s="38">
        <f>VLOOKUP($B331,'Elec wholesale lookups'!$A$3:$O$15,'Elec wholesale index'!L$2,FALSE)</f>
        <v>1</v>
      </c>
      <c r="M331" s="38">
        <f>VLOOKUP($B331,'Elec wholesale lookups'!$A$3:$O$15,'Elec wholesale index'!M$2,FALSE)</f>
        <v>1</v>
      </c>
      <c r="N331" s="38">
        <f>VLOOKUP($B331,'Elec wholesale lookups'!$A$3:$O$15,'Elec wholesale index'!N$2,FALSE)</f>
        <v>0</v>
      </c>
      <c r="O331" s="13">
        <f t="shared" si="87"/>
        <v>181634.52552031272</v>
      </c>
      <c r="P331" s="13">
        <f t="shared" si="88"/>
        <v>205597.26549163138</v>
      </c>
      <c r="Q331" s="13">
        <f t="shared" si="89"/>
        <v>0</v>
      </c>
      <c r="R331" s="13">
        <f t="shared" si="90"/>
        <v>387231.79101194406</v>
      </c>
      <c r="S331" s="23">
        <f t="shared" si="91"/>
        <v>0</v>
      </c>
      <c r="T331" s="23">
        <f t="shared" si="92"/>
        <v>0</v>
      </c>
      <c r="U331" s="23">
        <f t="shared" si="93"/>
        <v>0</v>
      </c>
      <c r="V331" s="23">
        <f t="shared" si="94"/>
        <v>0</v>
      </c>
      <c r="W331" s="44" t="str">
        <f t="shared" si="95"/>
        <v>n/a</v>
      </c>
      <c r="X331" s="23">
        <f t="shared" si="96"/>
        <v>0</v>
      </c>
      <c r="Y331" s="23">
        <f t="shared" si="97"/>
        <v>0</v>
      </c>
      <c r="Z331" s="23">
        <f t="shared" si="98"/>
        <v>0</v>
      </c>
      <c r="AA331" s="43">
        <f t="shared" si="99"/>
        <v>0</v>
      </c>
      <c r="AB331" s="44" t="str">
        <f t="shared" si="100"/>
        <v>n/a</v>
      </c>
      <c r="AC331" s="45" t="str">
        <f>IFERROR(W331*Inputs!$E$27+'Elec wholesale index'!AB331*Inputs!$F$27,"n/a")</f>
        <v>n/a</v>
      </c>
      <c r="AD331" s="2" t="str">
        <f t="shared" si="101"/>
        <v>2016-17 Summer</v>
      </c>
      <c r="AE331" s="2" t="str">
        <f t="shared" si="102"/>
        <v>2015-16 Winter</v>
      </c>
      <c r="AF331" s="41">
        <v>0</v>
      </c>
      <c r="AG331" s="8"/>
    </row>
    <row r="332" spans="1:33" x14ac:dyDescent="0.3">
      <c r="A332" s="47">
        <v>42320</v>
      </c>
      <c r="B332" s="14" t="str">
        <f t="shared" si="86"/>
        <v>Nov</v>
      </c>
      <c r="C332" s="3"/>
      <c r="D332" s="3"/>
      <c r="E332" s="3"/>
      <c r="F332" s="42"/>
      <c r="G332" s="42"/>
      <c r="H332" s="42"/>
      <c r="I332" s="13">
        <f>VLOOKUP($B332,'Elec wholesale lookups'!$A$3:$L$15,'Elec wholesale index'!I$2,FALSE)</f>
        <v>181634.52552031272</v>
      </c>
      <c r="J332" s="13">
        <f>VLOOKUP($B332,'Elec wholesale lookups'!$A$3:$L$15,'Elec wholesale index'!J$2,FALSE)</f>
        <v>205597.26549163138</v>
      </c>
      <c r="K332" s="13">
        <f>VLOOKUP($B332,'Elec wholesale lookups'!$A$3:$L$15,'Elec wholesale index'!K$2,FALSE)</f>
        <v>181634.52552031272</v>
      </c>
      <c r="L332" s="38">
        <f>VLOOKUP($B332,'Elec wholesale lookups'!$A$3:$O$15,'Elec wholesale index'!L$2,FALSE)</f>
        <v>1</v>
      </c>
      <c r="M332" s="38">
        <f>VLOOKUP($B332,'Elec wholesale lookups'!$A$3:$O$15,'Elec wholesale index'!M$2,FALSE)</f>
        <v>1</v>
      </c>
      <c r="N332" s="38">
        <f>VLOOKUP($B332,'Elec wholesale lookups'!$A$3:$O$15,'Elec wholesale index'!N$2,FALSE)</f>
        <v>0</v>
      </c>
      <c r="O332" s="13">
        <f t="shared" si="87"/>
        <v>181634.52552031272</v>
      </c>
      <c r="P332" s="13">
        <f t="shared" si="88"/>
        <v>205597.26549163138</v>
      </c>
      <c r="Q332" s="13">
        <f t="shared" si="89"/>
        <v>0</v>
      </c>
      <c r="R332" s="13">
        <f t="shared" si="90"/>
        <v>387231.79101194406</v>
      </c>
      <c r="S332" s="23">
        <f t="shared" si="91"/>
        <v>0</v>
      </c>
      <c r="T332" s="23">
        <f t="shared" si="92"/>
        <v>0</v>
      </c>
      <c r="U332" s="23">
        <f t="shared" si="93"/>
        <v>0</v>
      </c>
      <c r="V332" s="23">
        <f t="shared" si="94"/>
        <v>0</v>
      </c>
      <c r="W332" s="44" t="str">
        <f t="shared" si="95"/>
        <v>n/a</v>
      </c>
      <c r="X332" s="23">
        <f t="shared" si="96"/>
        <v>0</v>
      </c>
      <c r="Y332" s="23">
        <f t="shared" si="97"/>
        <v>0</v>
      </c>
      <c r="Z332" s="23">
        <f t="shared" si="98"/>
        <v>0</v>
      </c>
      <c r="AA332" s="43">
        <f t="shared" si="99"/>
        <v>0</v>
      </c>
      <c r="AB332" s="44" t="str">
        <f t="shared" si="100"/>
        <v>n/a</v>
      </c>
      <c r="AC332" s="45" t="str">
        <f>IFERROR(W332*Inputs!$E$27+'Elec wholesale index'!AB332*Inputs!$F$27,"n/a")</f>
        <v>n/a</v>
      </c>
      <c r="AD332" s="2" t="str">
        <f t="shared" si="101"/>
        <v>2016-17 Summer</v>
      </c>
      <c r="AE332" s="2" t="str">
        <f t="shared" si="102"/>
        <v>2015-16 Winter</v>
      </c>
      <c r="AF332" s="41">
        <v>0</v>
      </c>
      <c r="AG332" s="8"/>
    </row>
    <row r="333" spans="1:33" x14ac:dyDescent="0.3">
      <c r="A333" s="47">
        <v>42321</v>
      </c>
      <c r="B333" s="14" t="str">
        <f t="shared" si="86"/>
        <v>Nov</v>
      </c>
      <c r="C333" s="3"/>
      <c r="D333" s="3"/>
      <c r="E333" s="3"/>
      <c r="F333" s="42"/>
      <c r="G333" s="42"/>
      <c r="H333" s="42"/>
      <c r="I333" s="13">
        <f>VLOOKUP($B333,'Elec wholesale lookups'!$A$3:$L$15,'Elec wholesale index'!I$2,FALSE)</f>
        <v>181634.52552031272</v>
      </c>
      <c r="J333" s="13">
        <f>VLOOKUP($B333,'Elec wholesale lookups'!$A$3:$L$15,'Elec wholesale index'!J$2,FALSE)</f>
        <v>205597.26549163138</v>
      </c>
      <c r="K333" s="13">
        <f>VLOOKUP($B333,'Elec wholesale lookups'!$A$3:$L$15,'Elec wholesale index'!K$2,FALSE)</f>
        <v>181634.52552031272</v>
      </c>
      <c r="L333" s="38">
        <f>VLOOKUP($B333,'Elec wholesale lookups'!$A$3:$O$15,'Elec wholesale index'!L$2,FALSE)</f>
        <v>1</v>
      </c>
      <c r="M333" s="38">
        <f>VLOOKUP($B333,'Elec wholesale lookups'!$A$3:$O$15,'Elec wholesale index'!M$2,FALSE)</f>
        <v>1</v>
      </c>
      <c r="N333" s="38">
        <f>VLOOKUP($B333,'Elec wholesale lookups'!$A$3:$O$15,'Elec wholesale index'!N$2,FALSE)</f>
        <v>0</v>
      </c>
      <c r="O333" s="13">
        <f t="shared" si="87"/>
        <v>181634.52552031272</v>
      </c>
      <c r="P333" s="13">
        <f t="shared" si="88"/>
        <v>205597.26549163138</v>
      </c>
      <c r="Q333" s="13">
        <f t="shared" si="89"/>
        <v>0</v>
      </c>
      <c r="R333" s="13">
        <f t="shared" si="90"/>
        <v>387231.79101194406</v>
      </c>
      <c r="S333" s="23">
        <f t="shared" si="91"/>
        <v>0</v>
      </c>
      <c r="T333" s="23">
        <f t="shared" si="92"/>
        <v>0</v>
      </c>
      <c r="U333" s="23">
        <f t="shared" si="93"/>
        <v>0</v>
      </c>
      <c r="V333" s="23">
        <f t="shared" si="94"/>
        <v>0</v>
      </c>
      <c r="W333" s="44" t="str">
        <f t="shared" si="95"/>
        <v>n/a</v>
      </c>
      <c r="X333" s="23">
        <f t="shared" si="96"/>
        <v>0</v>
      </c>
      <c r="Y333" s="23">
        <f t="shared" si="97"/>
        <v>0</v>
      </c>
      <c r="Z333" s="23">
        <f t="shared" si="98"/>
        <v>0</v>
      </c>
      <c r="AA333" s="43">
        <f t="shared" si="99"/>
        <v>0</v>
      </c>
      <c r="AB333" s="44" t="str">
        <f t="shared" si="100"/>
        <v>n/a</v>
      </c>
      <c r="AC333" s="45" t="str">
        <f>IFERROR(W333*Inputs!$E$27+'Elec wholesale index'!AB333*Inputs!$F$27,"n/a")</f>
        <v>n/a</v>
      </c>
      <c r="AD333" s="2" t="str">
        <f t="shared" si="101"/>
        <v>2016-17 Summer</v>
      </c>
      <c r="AE333" s="2" t="str">
        <f t="shared" si="102"/>
        <v>2015-16 Winter</v>
      </c>
      <c r="AF333" s="41">
        <v>0</v>
      </c>
      <c r="AG333" s="8"/>
    </row>
    <row r="334" spans="1:33" x14ac:dyDescent="0.3">
      <c r="A334" s="47">
        <v>42324</v>
      </c>
      <c r="B334" s="14" t="str">
        <f t="shared" si="86"/>
        <v>Nov</v>
      </c>
      <c r="C334" s="3"/>
      <c r="D334" s="3"/>
      <c r="E334" s="3"/>
      <c r="F334" s="42"/>
      <c r="G334" s="42"/>
      <c r="H334" s="42"/>
      <c r="I334" s="13">
        <f>VLOOKUP($B334,'Elec wholesale lookups'!$A$3:$L$15,'Elec wholesale index'!I$2,FALSE)</f>
        <v>181634.52552031272</v>
      </c>
      <c r="J334" s="13">
        <f>VLOOKUP($B334,'Elec wholesale lookups'!$A$3:$L$15,'Elec wholesale index'!J$2,FALSE)</f>
        <v>205597.26549163138</v>
      </c>
      <c r="K334" s="13">
        <f>VLOOKUP($B334,'Elec wholesale lookups'!$A$3:$L$15,'Elec wholesale index'!K$2,FALSE)</f>
        <v>181634.52552031272</v>
      </c>
      <c r="L334" s="38">
        <f>VLOOKUP($B334,'Elec wholesale lookups'!$A$3:$O$15,'Elec wholesale index'!L$2,FALSE)</f>
        <v>1</v>
      </c>
      <c r="M334" s="38">
        <f>VLOOKUP($B334,'Elec wholesale lookups'!$A$3:$O$15,'Elec wholesale index'!M$2,FALSE)</f>
        <v>1</v>
      </c>
      <c r="N334" s="38">
        <f>VLOOKUP($B334,'Elec wholesale lookups'!$A$3:$O$15,'Elec wholesale index'!N$2,FALSE)</f>
        <v>0</v>
      </c>
      <c r="O334" s="13">
        <f t="shared" si="87"/>
        <v>181634.52552031272</v>
      </c>
      <c r="P334" s="13">
        <f t="shared" si="88"/>
        <v>205597.26549163138</v>
      </c>
      <c r="Q334" s="13">
        <f t="shared" si="89"/>
        <v>0</v>
      </c>
      <c r="R334" s="13">
        <f t="shared" si="90"/>
        <v>387231.79101194406</v>
      </c>
      <c r="S334" s="23">
        <f t="shared" si="91"/>
        <v>0</v>
      </c>
      <c r="T334" s="23">
        <f t="shared" si="92"/>
        <v>0</v>
      </c>
      <c r="U334" s="23">
        <f t="shared" si="93"/>
        <v>0</v>
      </c>
      <c r="V334" s="23">
        <f t="shared" si="94"/>
        <v>0</v>
      </c>
      <c r="W334" s="44" t="str">
        <f t="shared" si="95"/>
        <v>n/a</v>
      </c>
      <c r="X334" s="23">
        <f t="shared" si="96"/>
        <v>0</v>
      </c>
      <c r="Y334" s="23">
        <f t="shared" si="97"/>
        <v>0</v>
      </c>
      <c r="Z334" s="23">
        <f t="shared" si="98"/>
        <v>0</v>
      </c>
      <c r="AA334" s="43">
        <f t="shared" si="99"/>
        <v>0</v>
      </c>
      <c r="AB334" s="44" t="str">
        <f t="shared" si="100"/>
        <v>n/a</v>
      </c>
      <c r="AC334" s="45" t="str">
        <f>IFERROR(W334*Inputs!$E$27+'Elec wholesale index'!AB334*Inputs!$F$27,"n/a")</f>
        <v>n/a</v>
      </c>
      <c r="AD334" s="2" t="str">
        <f t="shared" si="101"/>
        <v>2016-17 Summer</v>
      </c>
      <c r="AE334" s="2" t="str">
        <f t="shared" si="102"/>
        <v>2015-16 Winter</v>
      </c>
      <c r="AF334" s="41">
        <v>0</v>
      </c>
      <c r="AG334" s="8"/>
    </row>
    <row r="335" spans="1:33" x14ac:dyDescent="0.3">
      <c r="A335" s="47">
        <v>42325</v>
      </c>
      <c r="B335" s="14" t="str">
        <f t="shared" si="86"/>
        <v>Nov</v>
      </c>
      <c r="C335" s="3"/>
      <c r="D335" s="3"/>
      <c r="E335" s="3"/>
      <c r="F335" s="42"/>
      <c r="G335" s="42"/>
      <c r="H335" s="42"/>
      <c r="I335" s="13">
        <f>VLOOKUP($B335,'Elec wholesale lookups'!$A$3:$L$15,'Elec wholesale index'!I$2,FALSE)</f>
        <v>181634.52552031272</v>
      </c>
      <c r="J335" s="13">
        <f>VLOOKUP($B335,'Elec wholesale lookups'!$A$3:$L$15,'Elec wholesale index'!J$2,FALSE)</f>
        <v>205597.26549163138</v>
      </c>
      <c r="K335" s="13">
        <f>VLOOKUP($B335,'Elec wholesale lookups'!$A$3:$L$15,'Elec wholesale index'!K$2,FALSE)</f>
        <v>181634.52552031272</v>
      </c>
      <c r="L335" s="38">
        <f>VLOOKUP($B335,'Elec wholesale lookups'!$A$3:$O$15,'Elec wholesale index'!L$2,FALSE)</f>
        <v>1</v>
      </c>
      <c r="M335" s="38">
        <f>VLOOKUP($B335,'Elec wholesale lookups'!$A$3:$O$15,'Elec wholesale index'!M$2,FALSE)</f>
        <v>1</v>
      </c>
      <c r="N335" s="38">
        <f>VLOOKUP($B335,'Elec wholesale lookups'!$A$3:$O$15,'Elec wholesale index'!N$2,FALSE)</f>
        <v>0</v>
      </c>
      <c r="O335" s="13">
        <f t="shared" si="87"/>
        <v>181634.52552031272</v>
      </c>
      <c r="P335" s="13">
        <f t="shared" si="88"/>
        <v>205597.26549163138</v>
      </c>
      <c r="Q335" s="13">
        <f t="shared" si="89"/>
        <v>0</v>
      </c>
      <c r="R335" s="13">
        <f t="shared" si="90"/>
        <v>387231.79101194406</v>
      </c>
      <c r="S335" s="23">
        <f t="shared" si="91"/>
        <v>0</v>
      </c>
      <c r="T335" s="23">
        <f t="shared" si="92"/>
        <v>0</v>
      </c>
      <c r="U335" s="23">
        <f t="shared" si="93"/>
        <v>0</v>
      </c>
      <c r="V335" s="23">
        <f t="shared" si="94"/>
        <v>0</v>
      </c>
      <c r="W335" s="44" t="str">
        <f t="shared" si="95"/>
        <v>n/a</v>
      </c>
      <c r="X335" s="23">
        <f t="shared" si="96"/>
        <v>0</v>
      </c>
      <c r="Y335" s="23">
        <f t="shared" si="97"/>
        <v>0</v>
      </c>
      <c r="Z335" s="23">
        <f t="shared" si="98"/>
        <v>0</v>
      </c>
      <c r="AA335" s="43">
        <f t="shared" si="99"/>
        <v>0</v>
      </c>
      <c r="AB335" s="44" t="str">
        <f t="shared" si="100"/>
        <v>n/a</v>
      </c>
      <c r="AC335" s="45" t="str">
        <f>IFERROR(W335*Inputs!$E$27+'Elec wholesale index'!AB335*Inputs!$F$27,"n/a")</f>
        <v>n/a</v>
      </c>
      <c r="AD335" s="2" t="str">
        <f t="shared" si="101"/>
        <v>2016-17 Summer</v>
      </c>
      <c r="AE335" s="2" t="str">
        <f t="shared" si="102"/>
        <v>2015-16 Winter</v>
      </c>
      <c r="AF335" s="41">
        <v>0</v>
      </c>
      <c r="AG335" s="8"/>
    </row>
    <row r="336" spans="1:33" x14ac:dyDescent="0.3">
      <c r="A336" s="47">
        <v>42326</v>
      </c>
      <c r="B336" s="14" t="str">
        <f t="shared" si="86"/>
        <v>Nov</v>
      </c>
      <c r="C336" s="3"/>
      <c r="D336" s="3"/>
      <c r="E336" s="3"/>
      <c r="F336" s="42"/>
      <c r="G336" s="42"/>
      <c r="H336" s="42"/>
      <c r="I336" s="13">
        <f>VLOOKUP($B336,'Elec wholesale lookups'!$A$3:$L$15,'Elec wholesale index'!I$2,FALSE)</f>
        <v>181634.52552031272</v>
      </c>
      <c r="J336" s="13">
        <f>VLOOKUP($B336,'Elec wholesale lookups'!$A$3:$L$15,'Elec wholesale index'!J$2,FALSE)</f>
        <v>205597.26549163138</v>
      </c>
      <c r="K336" s="13">
        <f>VLOOKUP($B336,'Elec wholesale lookups'!$A$3:$L$15,'Elec wholesale index'!K$2,FALSE)</f>
        <v>181634.52552031272</v>
      </c>
      <c r="L336" s="38">
        <f>VLOOKUP($B336,'Elec wholesale lookups'!$A$3:$O$15,'Elec wholesale index'!L$2,FALSE)</f>
        <v>1</v>
      </c>
      <c r="M336" s="38">
        <f>VLOOKUP($B336,'Elec wholesale lookups'!$A$3:$O$15,'Elec wholesale index'!M$2,FALSE)</f>
        <v>1</v>
      </c>
      <c r="N336" s="38">
        <f>VLOOKUP($B336,'Elec wholesale lookups'!$A$3:$O$15,'Elec wholesale index'!N$2,FALSE)</f>
        <v>0</v>
      </c>
      <c r="O336" s="13">
        <f t="shared" si="87"/>
        <v>181634.52552031272</v>
      </c>
      <c r="P336" s="13">
        <f t="shared" si="88"/>
        <v>205597.26549163138</v>
      </c>
      <c r="Q336" s="13">
        <f t="shared" si="89"/>
        <v>0</v>
      </c>
      <c r="R336" s="13">
        <f t="shared" si="90"/>
        <v>387231.79101194406</v>
      </c>
      <c r="S336" s="23">
        <f t="shared" si="91"/>
        <v>0</v>
      </c>
      <c r="T336" s="23">
        <f t="shared" si="92"/>
        <v>0</v>
      </c>
      <c r="U336" s="23">
        <f t="shared" si="93"/>
        <v>0</v>
      </c>
      <c r="V336" s="23">
        <f t="shared" si="94"/>
        <v>0</v>
      </c>
      <c r="W336" s="44" t="str">
        <f t="shared" si="95"/>
        <v>n/a</v>
      </c>
      <c r="X336" s="23">
        <f t="shared" si="96"/>
        <v>0</v>
      </c>
      <c r="Y336" s="23">
        <f t="shared" si="97"/>
        <v>0</v>
      </c>
      <c r="Z336" s="23">
        <f t="shared" si="98"/>
        <v>0</v>
      </c>
      <c r="AA336" s="43">
        <f t="shared" si="99"/>
        <v>0</v>
      </c>
      <c r="AB336" s="44" t="str">
        <f t="shared" si="100"/>
        <v>n/a</v>
      </c>
      <c r="AC336" s="45" t="str">
        <f>IFERROR(W336*Inputs!$E$27+'Elec wholesale index'!AB336*Inputs!$F$27,"n/a")</f>
        <v>n/a</v>
      </c>
      <c r="AD336" s="2" t="str">
        <f t="shared" si="101"/>
        <v>2016-17 Summer</v>
      </c>
      <c r="AE336" s="2" t="str">
        <f t="shared" si="102"/>
        <v>2015-16 Winter</v>
      </c>
      <c r="AF336" s="41">
        <v>0</v>
      </c>
      <c r="AG336" s="8"/>
    </row>
    <row r="337" spans="1:33" x14ac:dyDescent="0.3">
      <c r="A337" s="47">
        <v>42327</v>
      </c>
      <c r="B337" s="14" t="str">
        <f t="shared" si="86"/>
        <v>Nov</v>
      </c>
      <c r="C337" s="3"/>
      <c r="D337" s="3"/>
      <c r="E337" s="3"/>
      <c r="F337" s="42"/>
      <c r="G337" s="42"/>
      <c r="H337" s="42"/>
      <c r="I337" s="13">
        <f>VLOOKUP($B337,'Elec wholesale lookups'!$A$3:$L$15,'Elec wholesale index'!I$2,FALSE)</f>
        <v>181634.52552031272</v>
      </c>
      <c r="J337" s="13">
        <f>VLOOKUP($B337,'Elec wholesale lookups'!$A$3:$L$15,'Elec wholesale index'!J$2,FALSE)</f>
        <v>205597.26549163138</v>
      </c>
      <c r="K337" s="13">
        <f>VLOOKUP($B337,'Elec wholesale lookups'!$A$3:$L$15,'Elec wholesale index'!K$2,FALSE)</f>
        <v>181634.52552031272</v>
      </c>
      <c r="L337" s="38">
        <f>VLOOKUP($B337,'Elec wholesale lookups'!$A$3:$O$15,'Elec wholesale index'!L$2,FALSE)</f>
        <v>1</v>
      </c>
      <c r="M337" s="38">
        <f>VLOOKUP($B337,'Elec wholesale lookups'!$A$3:$O$15,'Elec wholesale index'!M$2,FALSE)</f>
        <v>1</v>
      </c>
      <c r="N337" s="38">
        <f>VLOOKUP($B337,'Elec wholesale lookups'!$A$3:$O$15,'Elec wholesale index'!N$2,FALSE)</f>
        <v>0</v>
      </c>
      <c r="O337" s="13">
        <f t="shared" si="87"/>
        <v>181634.52552031272</v>
      </c>
      <c r="P337" s="13">
        <f t="shared" si="88"/>
        <v>205597.26549163138</v>
      </c>
      <c r="Q337" s="13">
        <f t="shared" si="89"/>
        <v>0</v>
      </c>
      <c r="R337" s="13">
        <f t="shared" si="90"/>
        <v>387231.79101194406</v>
      </c>
      <c r="S337" s="23">
        <f t="shared" si="91"/>
        <v>0</v>
      </c>
      <c r="T337" s="23">
        <f t="shared" si="92"/>
        <v>0</v>
      </c>
      <c r="U337" s="23">
        <f t="shared" si="93"/>
        <v>0</v>
      </c>
      <c r="V337" s="23">
        <f t="shared" si="94"/>
        <v>0</v>
      </c>
      <c r="W337" s="44" t="str">
        <f t="shared" si="95"/>
        <v>n/a</v>
      </c>
      <c r="X337" s="23">
        <f t="shared" si="96"/>
        <v>0</v>
      </c>
      <c r="Y337" s="23">
        <f t="shared" si="97"/>
        <v>0</v>
      </c>
      <c r="Z337" s="23">
        <f t="shared" si="98"/>
        <v>0</v>
      </c>
      <c r="AA337" s="43">
        <f t="shared" si="99"/>
        <v>0</v>
      </c>
      <c r="AB337" s="44" t="str">
        <f t="shared" si="100"/>
        <v>n/a</v>
      </c>
      <c r="AC337" s="45" t="str">
        <f>IFERROR(W337*Inputs!$E$27+'Elec wholesale index'!AB337*Inputs!$F$27,"n/a")</f>
        <v>n/a</v>
      </c>
      <c r="AD337" s="2" t="str">
        <f t="shared" si="101"/>
        <v>2016-17 Summer</v>
      </c>
      <c r="AE337" s="2" t="str">
        <f t="shared" si="102"/>
        <v>2015-16 Winter</v>
      </c>
      <c r="AF337" s="41">
        <v>0</v>
      </c>
      <c r="AG337" s="8"/>
    </row>
    <row r="338" spans="1:33" x14ac:dyDescent="0.3">
      <c r="A338" s="47">
        <v>42328</v>
      </c>
      <c r="B338" s="14" t="str">
        <f t="shared" si="86"/>
        <v>Nov</v>
      </c>
      <c r="C338" s="3"/>
      <c r="D338" s="3"/>
      <c r="E338" s="3"/>
      <c r="F338" s="42"/>
      <c r="G338" s="42"/>
      <c r="H338" s="42"/>
      <c r="I338" s="13">
        <f>VLOOKUP($B338,'Elec wholesale lookups'!$A$3:$L$15,'Elec wholesale index'!I$2,FALSE)</f>
        <v>181634.52552031272</v>
      </c>
      <c r="J338" s="13">
        <f>VLOOKUP($B338,'Elec wholesale lookups'!$A$3:$L$15,'Elec wholesale index'!J$2,FALSE)</f>
        <v>205597.26549163138</v>
      </c>
      <c r="K338" s="13">
        <f>VLOOKUP($B338,'Elec wholesale lookups'!$A$3:$L$15,'Elec wholesale index'!K$2,FALSE)</f>
        <v>181634.52552031272</v>
      </c>
      <c r="L338" s="38">
        <f>VLOOKUP($B338,'Elec wholesale lookups'!$A$3:$O$15,'Elec wholesale index'!L$2,FALSE)</f>
        <v>1</v>
      </c>
      <c r="M338" s="38">
        <f>VLOOKUP($B338,'Elec wholesale lookups'!$A$3:$O$15,'Elec wholesale index'!M$2,FALSE)</f>
        <v>1</v>
      </c>
      <c r="N338" s="38">
        <f>VLOOKUP($B338,'Elec wholesale lookups'!$A$3:$O$15,'Elec wholesale index'!N$2,FALSE)</f>
        <v>0</v>
      </c>
      <c r="O338" s="13">
        <f t="shared" si="87"/>
        <v>181634.52552031272</v>
      </c>
      <c r="P338" s="13">
        <f t="shared" si="88"/>
        <v>205597.26549163138</v>
      </c>
      <c r="Q338" s="13">
        <f t="shared" si="89"/>
        <v>0</v>
      </c>
      <c r="R338" s="13">
        <f t="shared" si="90"/>
        <v>387231.79101194406</v>
      </c>
      <c r="S338" s="23">
        <f t="shared" si="91"/>
        <v>0</v>
      </c>
      <c r="T338" s="23">
        <f t="shared" si="92"/>
        <v>0</v>
      </c>
      <c r="U338" s="23">
        <f t="shared" si="93"/>
        <v>0</v>
      </c>
      <c r="V338" s="23">
        <f t="shared" si="94"/>
        <v>0</v>
      </c>
      <c r="W338" s="44" t="str">
        <f t="shared" si="95"/>
        <v>n/a</v>
      </c>
      <c r="X338" s="23">
        <f t="shared" si="96"/>
        <v>0</v>
      </c>
      <c r="Y338" s="23">
        <f t="shared" si="97"/>
        <v>0</v>
      </c>
      <c r="Z338" s="23">
        <f t="shared" si="98"/>
        <v>0</v>
      </c>
      <c r="AA338" s="43">
        <f t="shared" si="99"/>
        <v>0</v>
      </c>
      <c r="AB338" s="44" t="str">
        <f t="shared" si="100"/>
        <v>n/a</v>
      </c>
      <c r="AC338" s="45" t="str">
        <f>IFERROR(W338*Inputs!$E$27+'Elec wholesale index'!AB338*Inputs!$F$27,"n/a")</f>
        <v>n/a</v>
      </c>
      <c r="AD338" s="2" t="str">
        <f t="shared" si="101"/>
        <v>2016-17 Summer</v>
      </c>
      <c r="AE338" s="2" t="str">
        <f t="shared" si="102"/>
        <v>2015-16 Winter</v>
      </c>
      <c r="AF338" s="41">
        <v>0</v>
      </c>
      <c r="AG338" s="8"/>
    </row>
    <row r="339" spans="1:33" x14ac:dyDescent="0.3">
      <c r="A339" s="47">
        <v>42331</v>
      </c>
      <c r="B339" s="14" t="str">
        <f t="shared" si="86"/>
        <v>Nov</v>
      </c>
      <c r="C339" s="3"/>
      <c r="D339" s="3"/>
      <c r="E339" s="3"/>
      <c r="F339" s="42"/>
      <c r="G339" s="42"/>
      <c r="H339" s="42"/>
      <c r="I339" s="13">
        <f>VLOOKUP($B339,'Elec wholesale lookups'!$A$3:$L$15,'Elec wholesale index'!I$2,FALSE)</f>
        <v>181634.52552031272</v>
      </c>
      <c r="J339" s="13">
        <f>VLOOKUP($B339,'Elec wholesale lookups'!$A$3:$L$15,'Elec wholesale index'!J$2,FALSE)</f>
        <v>205597.26549163138</v>
      </c>
      <c r="K339" s="13">
        <f>VLOOKUP($B339,'Elec wholesale lookups'!$A$3:$L$15,'Elec wholesale index'!K$2,FALSE)</f>
        <v>181634.52552031272</v>
      </c>
      <c r="L339" s="38">
        <f>VLOOKUP($B339,'Elec wholesale lookups'!$A$3:$O$15,'Elec wholesale index'!L$2,FALSE)</f>
        <v>1</v>
      </c>
      <c r="M339" s="38">
        <f>VLOOKUP($B339,'Elec wholesale lookups'!$A$3:$O$15,'Elec wholesale index'!M$2,FALSE)</f>
        <v>1</v>
      </c>
      <c r="N339" s="38">
        <f>VLOOKUP($B339,'Elec wholesale lookups'!$A$3:$O$15,'Elec wholesale index'!N$2,FALSE)</f>
        <v>0</v>
      </c>
      <c r="O339" s="13">
        <f t="shared" si="87"/>
        <v>181634.52552031272</v>
      </c>
      <c r="P339" s="13">
        <f t="shared" si="88"/>
        <v>205597.26549163138</v>
      </c>
      <c r="Q339" s="13">
        <f t="shared" si="89"/>
        <v>0</v>
      </c>
      <c r="R339" s="13">
        <f t="shared" si="90"/>
        <v>387231.79101194406</v>
      </c>
      <c r="S339" s="23">
        <f t="shared" si="91"/>
        <v>0</v>
      </c>
      <c r="T339" s="23">
        <f t="shared" si="92"/>
        <v>0</v>
      </c>
      <c r="U339" s="23">
        <f t="shared" si="93"/>
        <v>0</v>
      </c>
      <c r="V339" s="23">
        <f t="shared" si="94"/>
        <v>0</v>
      </c>
      <c r="W339" s="44" t="str">
        <f t="shared" si="95"/>
        <v>n/a</v>
      </c>
      <c r="X339" s="23">
        <f t="shared" si="96"/>
        <v>0</v>
      </c>
      <c r="Y339" s="23">
        <f t="shared" si="97"/>
        <v>0</v>
      </c>
      <c r="Z339" s="23">
        <f t="shared" si="98"/>
        <v>0</v>
      </c>
      <c r="AA339" s="43">
        <f t="shared" si="99"/>
        <v>0</v>
      </c>
      <c r="AB339" s="44" t="str">
        <f t="shared" si="100"/>
        <v>n/a</v>
      </c>
      <c r="AC339" s="45" t="str">
        <f>IFERROR(W339*Inputs!$E$27+'Elec wholesale index'!AB339*Inputs!$F$27,"n/a")</f>
        <v>n/a</v>
      </c>
      <c r="AD339" s="2" t="str">
        <f t="shared" si="101"/>
        <v>2016-17 Summer</v>
      </c>
      <c r="AE339" s="2" t="str">
        <f t="shared" si="102"/>
        <v>2015-16 Winter</v>
      </c>
      <c r="AF339" s="41">
        <v>0</v>
      </c>
      <c r="AG339" s="8"/>
    </row>
    <row r="340" spans="1:33" x14ac:dyDescent="0.3">
      <c r="A340" s="47">
        <v>42332</v>
      </c>
      <c r="B340" s="14" t="str">
        <f t="shared" si="86"/>
        <v>Nov</v>
      </c>
      <c r="C340" s="3"/>
      <c r="D340" s="3"/>
      <c r="E340" s="3"/>
      <c r="F340" s="42"/>
      <c r="G340" s="42"/>
      <c r="H340" s="42"/>
      <c r="I340" s="13">
        <f>VLOOKUP($B340,'Elec wholesale lookups'!$A$3:$L$15,'Elec wholesale index'!I$2,FALSE)</f>
        <v>181634.52552031272</v>
      </c>
      <c r="J340" s="13">
        <f>VLOOKUP($B340,'Elec wholesale lookups'!$A$3:$L$15,'Elec wholesale index'!J$2,FALSE)</f>
        <v>205597.26549163138</v>
      </c>
      <c r="K340" s="13">
        <f>VLOOKUP($B340,'Elec wholesale lookups'!$A$3:$L$15,'Elec wholesale index'!K$2,FALSE)</f>
        <v>181634.52552031272</v>
      </c>
      <c r="L340" s="38">
        <f>VLOOKUP($B340,'Elec wholesale lookups'!$A$3:$O$15,'Elec wholesale index'!L$2,FALSE)</f>
        <v>1</v>
      </c>
      <c r="M340" s="38">
        <f>VLOOKUP($B340,'Elec wholesale lookups'!$A$3:$O$15,'Elec wholesale index'!M$2,FALSE)</f>
        <v>1</v>
      </c>
      <c r="N340" s="38">
        <f>VLOOKUP($B340,'Elec wholesale lookups'!$A$3:$O$15,'Elec wholesale index'!N$2,FALSE)</f>
        <v>0</v>
      </c>
      <c r="O340" s="13">
        <f t="shared" si="87"/>
        <v>181634.52552031272</v>
      </c>
      <c r="P340" s="13">
        <f t="shared" si="88"/>
        <v>205597.26549163138</v>
      </c>
      <c r="Q340" s="13">
        <f t="shared" si="89"/>
        <v>0</v>
      </c>
      <c r="R340" s="13">
        <f t="shared" si="90"/>
        <v>387231.79101194406</v>
      </c>
      <c r="S340" s="23">
        <f t="shared" si="91"/>
        <v>0</v>
      </c>
      <c r="T340" s="23">
        <f t="shared" si="92"/>
        <v>0</v>
      </c>
      <c r="U340" s="23">
        <f t="shared" si="93"/>
        <v>0</v>
      </c>
      <c r="V340" s="23">
        <f t="shared" si="94"/>
        <v>0</v>
      </c>
      <c r="W340" s="44" t="str">
        <f t="shared" si="95"/>
        <v>n/a</v>
      </c>
      <c r="X340" s="23">
        <f t="shared" si="96"/>
        <v>0</v>
      </c>
      <c r="Y340" s="23">
        <f t="shared" si="97"/>
        <v>0</v>
      </c>
      <c r="Z340" s="23">
        <f t="shared" si="98"/>
        <v>0</v>
      </c>
      <c r="AA340" s="43">
        <f t="shared" si="99"/>
        <v>0</v>
      </c>
      <c r="AB340" s="44" t="str">
        <f t="shared" si="100"/>
        <v>n/a</v>
      </c>
      <c r="AC340" s="45" t="str">
        <f>IFERROR(W340*Inputs!$E$27+'Elec wholesale index'!AB340*Inputs!$F$27,"n/a")</f>
        <v>n/a</v>
      </c>
      <c r="AD340" s="2" t="str">
        <f t="shared" si="101"/>
        <v>2016-17 Summer</v>
      </c>
      <c r="AE340" s="2" t="str">
        <f t="shared" si="102"/>
        <v>2015-16 Winter</v>
      </c>
      <c r="AF340" s="41">
        <v>0</v>
      </c>
      <c r="AG340" s="8"/>
    </row>
    <row r="341" spans="1:33" x14ac:dyDescent="0.3">
      <c r="A341" s="47">
        <v>42333</v>
      </c>
      <c r="B341" s="14" t="str">
        <f t="shared" si="86"/>
        <v>Nov</v>
      </c>
      <c r="C341" s="3"/>
      <c r="D341" s="3"/>
      <c r="E341" s="3"/>
      <c r="F341" s="42"/>
      <c r="G341" s="42"/>
      <c r="H341" s="42"/>
      <c r="I341" s="13">
        <f>VLOOKUP($B341,'Elec wholesale lookups'!$A$3:$L$15,'Elec wholesale index'!I$2,FALSE)</f>
        <v>181634.52552031272</v>
      </c>
      <c r="J341" s="13">
        <f>VLOOKUP($B341,'Elec wholesale lookups'!$A$3:$L$15,'Elec wholesale index'!J$2,FALSE)</f>
        <v>205597.26549163138</v>
      </c>
      <c r="K341" s="13">
        <f>VLOOKUP($B341,'Elec wholesale lookups'!$A$3:$L$15,'Elec wholesale index'!K$2,FALSE)</f>
        <v>181634.52552031272</v>
      </c>
      <c r="L341" s="38">
        <f>VLOOKUP($B341,'Elec wholesale lookups'!$A$3:$O$15,'Elec wholesale index'!L$2,FALSE)</f>
        <v>1</v>
      </c>
      <c r="M341" s="38">
        <f>VLOOKUP($B341,'Elec wholesale lookups'!$A$3:$O$15,'Elec wholesale index'!M$2,FALSE)</f>
        <v>1</v>
      </c>
      <c r="N341" s="38">
        <f>VLOOKUP($B341,'Elec wholesale lookups'!$A$3:$O$15,'Elec wholesale index'!N$2,FALSE)</f>
        <v>0</v>
      </c>
      <c r="O341" s="13">
        <f t="shared" si="87"/>
        <v>181634.52552031272</v>
      </c>
      <c r="P341" s="13">
        <f t="shared" si="88"/>
        <v>205597.26549163138</v>
      </c>
      <c r="Q341" s="13">
        <f t="shared" si="89"/>
        <v>0</v>
      </c>
      <c r="R341" s="13">
        <f t="shared" si="90"/>
        <v>387231.79101194406</v>
      </c>
      <c r="S341" s="23">
        <f t="shared" si="91"/>
        <v>0</v>
      </c>
      <c r="T341" s="23">
        <f t="shared" si="92"/>
        <v>0</v>
      </c>
      <c r="U341" s="23">
        <f t="shared" si="93"/>
        <v>0</v>
      </c>
      <c r="V341" s="23">
        <f t="shared" si="94"/>
        <v>0</v>
      </c>
      <c r="W341" s="44" t="str">
        <f t="shared" si="95"/>
        <v>n/a</v>
      </c>
      <c r="X341" s="23">
        <f t="shared" si="96"/>
        <v>0</v>
      </c>
      <c r="Y341" s="23">
        <f t="shared" si="97"/>
        <v>0</v>
      </c>
      <c r="Z341" s="23">
        <f t="shared" si="98"/>
        <v>0</v>
      </c>
      <c r="AA341" s="43">
        <f t="shared" si="99"/>
        <v>0</v>
      </c>
      <c r="AB341" s="44" t="str">
        <f t="shared" si="100"/>
        <v>n/a</v>
      </c>
      <c r="AC341" s="45" t="str">
        <f>IFERROR(W341*Inputs!$E$27+'Elec wholesale index'!AB341*Inputs!$F$27,"n/a")</f>
        <v>n/a</v>
      </c>
      <c r="AD341" s="2" t="str">
        <f t="shared" si="101"/>
        <v>2016-17 Summer</v>
      </c>
      <c r="AE341" s="2" t="str">
        <f t="shared" si="102"/>
        <v>2015-16 Winter</v>
      </c>
      <c r="AF341" s="41">
        <v>0</v>
      </c>
      <c r="AG341" s="8"/>
    </row>
    <row r="342" spans="1:33" x14ac:dyDescent="0.3">
      <c r="A342" s="47">
        <v>42334</v>
      </c>
      <c r="B342" s="14" t="str">
        <f t="shared" si="86"/>
        <v>Nov</v>
      </c>
      <c r="C342" s="3"/>
      <c r="D342" s="3"/>
      <c r="E342" s="3"/>
      <c r="F342" s="42"/>
      <c r="G342" s="42"/>
      <c r="H342" s="42"/>
      <c r="I342" s="13">
        <f>VLOOKUP($B342,'Elec wholesale lookups'!$A$3:$L$15,'Elec wholesale index'!I$2,FALSE)</f>
        <v>181634.52552031272</v>
      </c>
      <c r="J342" s="13">
        <f>VLOOKUP($B342,'Elec wholesale lookups'!$A$3:$L$15,'Elec wholesale index'!J$2,FALSE)</f>
        <v>205597.26549163138</v>
      </c>
      <c r="K342" s="13">
        <f>VLOOKUP($B342,'Elec wholesale lookups'!$A$3:$L$15,'Elec wholesale index'!K$2,FALSE)</f>
        <v>181634.52552031272</v>
      </c>
      <c r="L342" s="38">
        <f>VLOOKUP($B342,'Elec wholesale lookups'!$A$3:$O$15,'Elec wholesale index'!L$2,FALSE)</f>
        <v>1</v>
      </c>
      <c r="M342" s="38">
        <f>VLOOKUP($B342,'Elec wholesale lookups'!$A$3:$O$15,'Elec wholesale index'!M$2,FALSE)</f>
        <v>1</v>
      </c>
      <c r="N342" s="38">
        <f>VLOOKUP($B342,'Elec wholesale lookups'!$A$3:$O$15,'Elec wholesale index'!N$2,FALSE)</f>
        <v>0</v>
      </c>
      <c r="O342" s="13">
        <f t="shared" si="87"/>
        <v>181634.52552031272</v>
      </c>
      <c r="P342" s="13">
        <f t="shared" si="88"/>
        <v>205597.26549163138</v>
      </c>
      <c r="Q342" s="13">
        <f t="shared" si="89"/>
        <v>0</v>
      </c>
      <c r="R342" s="13">
        <f t="shared" si="90"/>
        <v>387231.79101194406</v>
      </c>
      <c r="S342" s="23">
        <f t="shared" si="91"/>
        <v>0</v>
      </c>
      <c r="T342" s="23">
        <f t="shared" si="92"/>
        <v>0</v>
      </c>
      <c r="U342" s="23">
        <f t="shared" si="93"/>
        <v>0</v>
      </c>
      <c r="V342" s="23">
        <f t="shared" si="94"/>
        <v>0</v>
      </c>
      <c r="W342" s="44" t="str">
        <f t="shared" si="95"/>
        <v>n/a</v>
      </c>
      <c r="X342" s="23">
        <f t="shared" si="96"/>
        <v>0</v>
      </c>
      <c r="Y342" s="23">
        <f t="shared" si="97"/>
        <v>0</v>
      </c>
      <c r="Z342" s="23">
        <f t="shared" si="98"/>
        <v>0</v>
      </c>
      <c r="AA342" s="43">
        <f t="shared" si="99"/>
        <v>0</v>
      </c>
      <c r="AB342" s="44" t="str">
        <f t="shared" si="100"/>
        <v>n/a</v>
      </c>
      <c r="AC342" s="45" t="str">
        <f>IFERROR(W342*Inputs!$E$27+'Elec wholesale index'!AB342*Inputs!$F$27,"n/a")</f>
        <v>n/a</v>
      </c>
      <c r="AD342" s="2" t="str">
        <f t="shared" si="101"/>
        <v>2016-17 Summer</v>
      </c>
      <c r="AE342" s="2" t="str">
        <f t="shared" si="102"/>
        <v>2015-16 Winter</v>
      </c>
      <c r="AF342" s="41">
        <v>0</v>
      </c>
      <c r="AG342" s="8"/>
    </row>
    <row r="343" spans="1:33" x14ac:dyDescent="0.3">
      <c r="A343" s="47">
        <v>42335</v>
      </c>
      <c r="B343" s="14" t="str">
        <f t="shared" si="86"/>
        <v>Nov</v>
      </c>
      <c r="C343" s="3"/>
      <c r="D343" s="3"/>
      <c r="E343" s="3"/>
      <c r="F343" s="42"/>
      <c r="G343" s="42"/>
      <c r="H343" s="42"/>
      <c r="I343" s="13">
        <f>VLOOKUP($B343,'Elec wholesale lookups'!$A$3:$L$15,'Elec wholesale index'!I$2,FALSE)</f>
        <v>181634.52552031272</v>
      </c>
      <c r="J343" s="13">
        <f>VLOOKUP($B343,'Elec wholesale lookups'!$A$3:$L$15,'Elec wholesale index'!J$2,FALSE)</f>
        <v>205597.26549163138</v>
      </c>
      <c r="K343" s="13">
        <f>VLOOKUP($B343,'Elec wholesale lookups'!$A$3:$L$15,'Elec wholesale index'!K$2,FALSE)</f>
        <v>181634.52552031272</v>
      </c>
      <c r="L343" s="38">
        <f>VLOOKUP($B343,'Elec wholesale lookups'!$A$3:$O$15,'Elec wholesale index'!L$2,FALSE)</f>
        <v>1</v>
      </c>
      <c r="M343" s="38">
        <f>VLOOKUP($B343,'Elec wholesale lookups'!$A$3:$O$15,'Elec wholesale index'!M$2,FALSE)</f>
        <v>1</v>
      </c>
      <c r="N343" s="38">
        <f>VLOOKUP($B343,'Elec wholesale lookups'!$A$3:$O$15,'Elec wholesale index'!N$2,FALSE)</f>
        <v>0</v>
      </c>
      <c r="O343" s="13">
        <f t="shared" si="87"/>
        <v>181634.52552031272</v>
      </c>
      <c r="P343" s="13">
        <f t="shared" si="88"/>
        <v>205597.26549163138</v>
      </c>
      <c r="Q343" s="13">
        <f t="shared" si="89"/>
        <v>0</v>
      </c>
      <c r="R343" s="13">
        <f t="shared" si="90"/>
        <v>387231.79101194406</v>
      </c>
      <c r="S343" s="23">
        <f t="shared" si="91"/>
        <v>0</v>
      </c>
      <c r="T343" s="23">
        <f t="shared" si="92"/>
        <v>0</v>
      </c>
      <c r="U343" s="23">
        <f t="shared" si="93"/>
        <v>0</v>
      </c>
      <c r="V343" s="23">
        <f t="shared" si="94"/>
        <v>0</v>
      </c>
      <c r="W343" s="44" t="str">
        <f t="shared" si="95"/>
        <v>n/a</v>
      </c>
      <c r="X343" s="23">
        <f t="shared" si="96"/>
        <v>0</v>
      </c>
      <c r="Y343" s="23">
        <f t="shared" si="97"/>
        <v>0</v>
      </c>
      <c r="Z343" s="23">
        <f t="shared" si="98"/>
        <v>0</v>
      </c>
      <c r="AA343" s="43">
        <f t="shared" si="99"/>
        <v>0</v>
      </c>
      <c r="AB343" s="44" t="str">
        <f t="shared" si="100"/>
        <v>n/a</v>
      </c>
      <c r="AC343" s="45" t="str">
        <f>IFERROR(W343*Inputs!$E$27+'Elec wholesale index'!AB343*Inputs!$F$27,"n/a")</f>
        <v>n/a</v>
      </c>
      <c r="AD343" s="2" t="str">
        <f t="shared" si="101"/>
        <v>2016-17 Summer</v>
      </c>
      <c r="AE343" s="2" t="str">
        <f t="shared" si="102"/>
        <v>2015-16 Winter</v>
      </c>
      <c r="AF343" s="41">
        <v>0</v>
      </c>
      <c r="AG343" s="8"/>
    </row>
    <row r="344" spans="1:33" x14ac:dyDescent="0.3">
      <c r="A344" s="47">
        <v>42338</v>
      </c>
      <c r="B344" s="14" t="str">
        <f t="shared" si="86"/>
        <v>Nov</v>
      </c>
      <c r="C344" s="3"/>
      <c r="D344" s="3"/>
      <c r="E344" s="3"/>
      <c r="F344" s="42"/>
      <c r="G344" s="42"/>
      <c r="H344" s="42"/>
      <c r="I344" s="13">
        <f>VLOOKUP($B344,'Elec wholesale lookups'!$A$3:$L$15,'Elec wholesale index'!I$2,FALSE)</f>
        <v>181634.52552031272</v>
      </c>
      <c r="J344" s="13">
        <f>VLOOKUP($B344,'Elec wholesale lookups'!$A$3:$L$15,'Elec wholesale index'!J$2,FALSE)</f>
        <v>205597.26549163138</v>
      </c>
      <c r="K344" s="13">
        <f>VLOOKUP($B344,'Elec wholesale lookups'!$A$3:$L$15,'Elec wholesale index'!K$2,FALSE)</f>
        <v>181634.52552031272</v>
      </c>
      <c r="L344" s="38">
        <f>VLOOKUP($B344,'Elec wholesale lookups'!$A$3:$O$15,'Elec wholesale index'!L$2,FALSE)</f>
        <v>1</v>
      </c>
      <c r="M344" s="38">
        <f>VLOOKUP($B344,'Elec wholesale lookups'!$A$3:$O$15,'Elec wholesale index'!M$2,FALSE)</f>
        <v>1</v>
      </c>
      <c r="N344" s="38">
        <f>VLOOKUP($B344,'Elec wholesale lookups'!$A$3:$O$15,'Elec wholesale index'!N$2,FALSE)</f>
        <v>0</v>
      </c>
      <c r="O344" s="13">
        <f t="shared" si="87"/>
        <v>181634.52552031272</v>
      </c>
      <c r="P344" s="13">
        <f t="shared" si="88"/>
        <v>205597.26549163138</v>
      </c>
      <c r="Q344" s="13">
        <f t="shared" si="89"/>
        <v>0</v>
      </c>
      <c r="R344" s="13">
        <f t="shared" si="90"/>
        <v>387231.79101194406</v>
      </c>
      <c r="S344" s="23">
        <f t="shared" si="91"/>
        <v>0</v>
      </c>
      <c r="T344" s="23">
        <f t="shared" si="92"/>
        <v>0</v>
      </c>
      <c r="U344" s="23">
        <f t="shared" si="93"/>
        <v>0</v>
      </c>
      <c r="V344" s="23">
        <f t="shared" si="94"/>
        <v>0</v>
      </c>
      <c r="W344" s="44" t="str">
        <f t="shared" si="95"/>
        <v>n/a</v>
      </c>
      <c r="X344" s="23">
        <f t="shared" si="96"/>
        <v>0</v>
      </c>
      <c r="Y344" s="23">
        <f t="shared" si="97"/>
        <v>0</v>
      </c>
      <c r="Z344" s="23">
        <f t="shared" si="98"/>
        <v>0</v>
      </c>
      <c r="AA344" s="43">
        <f t="shared" si="99"/>
        <v>0</v>
      </c>
      <c r="AB344" s="44" t="str">
        <f t="shared" si="100"/>
        <v>n/a</v>
      </c>
      <c r="AC344" s="45" t="str">
        <f>IFERROR(W344*Inputs!$E$27+'Elec wholesale index'!AB344*Inputs!$F$27,"n/a")</f>
        <v>n/a</v>
      </c>
      <c r="AD344" s="2" t="str">
        <f t="shared" si="101"/>
        <v>2016-17 Summer</v>
      </c>
      <c r="AE344" s="2" t="str">
        <f t="shared" si="102"/>
        <v>2015-16 Winter</v>
      </c>
      <c r="AF344" s="41">
        <v>0</v>
      </c>
      <c r="AG344" s="8"/>
    </row>
    <row r="345" spans="1:33" x14ac:dyDescent="0.3">
      <c r="A345" s="47">
        <v>42339</v>
      </c>
      <c r="B345" s="14" t="str">
        <f t="shared" si="86"/>
        <v>Dec</v>
      </c>
      <c r="C345" s="3"/>
      <c r="D345" s="3"/>
      <c r="E345" s="3"/>
      <c r="F345" s="42"/>
      <c r="G345" s="42"/>
      <c r="H345" s="42"/>
      <c r="I345" s="13">
        <f>VLOOKUP($B345,'Elec wholesale lookups'!$A$3:$L$15,'Elec wholesale index'!I$2,FALSE)</f>
        <v>181634.52552031272</v>
      </c>
      <c r="J345" s="13">
        <f>VLOOKUP($B345,'Elec wholesale lookups'!$A$3:$L$15,'Elec wholesale index'!J$2,FALSE)</f>
        <v>205597.26549163138</v>
      </c>
      <c r="K345" s="13">
        <f>VLOOKUP($B345,'Elec wholesale lookups'!$A$3:$L$15,'Elec wholesale index'!K$2,FALSE)</f>
        <v>181634.52552031272</v>
      </c>
      <c r="L345" s="38">
        <f>VLOOKUP($B345,'Elec wholesale lookups'!$A$3:$O$15,'Elec wholesale index'!L$2,FALSE)</f>
        <v>1</v>
      </c>
      <c r="M345" s="38">
        <f>VLOOKUP($B345,'Elec wholesale lookups'!$A$3:$O$15,'Elec wholesale index'!M$2,FALSE)</f>
        <v>1</v>
      </c>
      <c r="N345" s="38">
        <f>VLOOKUP($B345,'Elec wholesale lookups'!$A$3:$O$15,'Elec wholesale index'!N$2,FALSE)</f>
        <v>0</v>
      </c>
      <c r="O345" s="13">
        <f t="shared" si="87"/>
        <v>181634.52552031272</v>
      </c>
      <c r="P345" s="13">
        <f t="shared" si="88"/>
        <v>205597.26549163138</v>
      </c>
      <c r="Q345" s="13">
        <f t="shared" si="89"/>
        <v>0</v>
      </c>
      <c r="R345" s="13">
        <f t="shared" si="90"/>
        <v>387231.79101194406</v>
      </c>
      <c r="S345" s="23">
        <f t="shared" si="91"/>
        <v>0</v>
      </c>
      <c r="T345" s="23">
        <f t="shared" si="92"/>
        <v>0</v>
      </c>
      <c r="U345" s="23">
        <f t="shared" si="93"/>
        <v>0</v>
      </c>
      <c r="V345" s="23">
        <f t="shared" si="94"/>
        <v>0</v>
      </c>
      <c r="W345" s="44" t="str">
        <f t="shared" si="95"/>
        <v>n/a</v>
      </c>
      <c r="X345" s="23">
        <f t="shared" si="96"/>
        <v>0</v>
      </c>
      <c r="Y345" s="23">
        <f t="shared" si="97"/>
        <v>0</v>
      </c>
      <c r="Z345" s="23">
        <f t="shared" si="98"/>
        <v>0</v>
      </c>
      <c r="AA345" s="43">
        <f t="shared" si="99"/>
        <v>0</v>
      </c>
      <c r="AB345" s="44" t="str">
        <f t="shared" si="100"/>
        <v>n/a</v>
      </c>
      <c r="AC345" s="45" t="str">
        <f>IFERROR(W345*Inputs!$E$27+'Elec wholesale index'!AB345*Inputs!$F$27,"n/a")</f>
        <v>n/a</v>
      </c>
      <c r="AD345" s="2" t="str">
        <f t="shared" si="101"/>
        <v>2016-17 Summer</v>
      </c>
      <c r="AE345" s="2" t="str">
        <f t="shared" si="102"/>
        <v>2015-16 Winter</v>
      </c>
      <c r="AF345" s="41">
        <v>0</v>
      </c>
      <c r="AG345" s="8"/>
    </row>
    <row r="346" spans="1:33" x14ac:dyDescent="0.3">
      <c r="A346" s="47">
        <v>42340</v>
      </c>
      <c r="B346" s="14" t="str">
        <f t="shared" si="86"/>
        <v>Dec</v>
      </c>
      <c r="C346" s="3"/>
      <c r="D346" s="3"/>
      <c r="E346" s="3"/>
      <c r="F346" s="42"/>
      <c r="G346" s="42"/>
      <c r="H346" s="42"/>
      <c r="I346" s="13">
        <f>VLOOKUP($B346,'Elec wholesale lookups'!$A$3:$L$15,'Elec wholesale index'!I$2,FALSE)</f>
        <v>181634.52552031272</v>
      </c>
      <c r="J346" s="13">
        <f>VLOOKUP($B346,'Elec wholesale lookups'!$A$3:$L$15,'Elec wholesale index'!J$2,FALSE)</f>
        <v>205597.26549163138</v>
      </c>
      <c r="K346" s="13">
        <f>VLOOKUP($B346,'Elec wholesale lookups'!$A$3:$L$15,'Elec wholesale index'!K$2,FALSE)</f>
        <v>181634.52552031272</v>
      </c>
      <c r="L346" s="38">
        <f>VLOOKUP($B346,'Elec wholesale lookups'!$A$3:$O$15,'Elec wholesale index'!L$2,FALSE)</f>
        <v>1</v>
      </c>
      <c r="M346" s="38">
        <f>VLOOKUP($B346,'Elec wholesale lookups'!$A$3:$O$15,'Elec wholesale index'!M$2,FALSE)</f>
        <v>1</v>
      </c>
      <c r="N346" s="38">
        <f>VLOOKUP($B346,'Elec wholesale lookups'!$A$3:$O$15,'Elec wholesale index'!N$2,FALSE)</f>
        <v>0</v>
      </c>
      <c r="O346" s="13">
        <f t="shared" si="87"/>
        <v>181634.52552031272</v>
      </c>
      <c r="P346" s="13">
        <f t="shared" si="88"/>
        <v>205597.26549163138</v>
      </c>
      <c r="Q346" s="13">
        <f t="shared" si="89"/>
        <v>0</v>
      </c>
      <c r="R346" s="13">
        <f t="shared" si="90"/>
        <v>387231.79101194406</v>
      </c>
      <c r="S346" s="23">
        <f t="shared" si="91"/>
        <v>0</v>
      </c>
      <c r="T346" s="23">
        <f t="shared" si="92"/>
        <v>0</v>
      </c>
      <c r="U346" s="23">
        <f t="shared" si="93"/>
        <v>0</v>
      </c>
      <c r="V346" s="23">
        <f t="shared" si="94"/>
        <v>0</v>
      </c>
      <c r="W346" s="44" t="str">
        <f t="shared" si="95"/>
        <v>n/a</v>
      </c>
      <c r="X346" s="23">
        <f t="shared" si="96"/>
        <v>0</v>
      </c>
      <c r="Y346" s="23">
        <f t="shared" si="97"/>
        <v>0</v>
      </c>
      <c r="Z346" s="23">
        <f t="shared" si="98"/>
        <v>0</v>
      </c>
      <c r="AA346" s="43">
        <f t="shared" si="99"/>
        <v>0</v>
      </c>
      <c r="AB346" s="44" t="str">
        <f t="shared" si="100"/>
        <v>n/a</v>
      </c>
      <c r="AC346" s="45" t="str">
        <f>IFERROR(W346*Inputs!$E$27+'Elec wholesale index'!AB346*Inputs!$F$27,"n/a")</f>
        <v>n/a</v>
      </c>
      <c r="AD346" s="2" t="str">
        <f t="shared" si="101"/>
        <v>2016-17 Summer</v>
      </c>
      <c r="AE346" s="2" t="str">
        <f t="shared" si="102"/>
        <v>2015-16 Winter</v>
      </c>
      <c r="AF346" s="41">
        <v>0</v>
      </c>
      <c r="AG346" s="8"/>
    </row>
    <row r="347" spans="1:33" x14ac:dyDescent="0.3">
      <c r="A347" s="47">
        <v>42341</v>
      </c>
      <c r="B347" s="14" t="str">
        <f t="shared" si="86"/>
        <v>Dec</v>
      </c>
      <c r="C347" s="3"/>
      <c r="D347" s="3"/>
      <c r="E347" s="3"/>
      <c r="F347" s="42"/>
      <c r="G347" s="42"/>
      <c r="H347" s="42"/>
      <c r="I347" s="13">
        <f>VLOOKUP($B347,'Elec wholesale lookups'!$A$3:$L$15,'Elec wholesale index'!I$2,FALSE)</f>
        <v>181634.52552031272</v>
      </c>
      <c r="J347" s="13">
        <f>VLOOKUP($B347,'Elec wholesale lookups'!$A$3:$L$15,'Elec wholesale index'!J$2,FALSE)</f>
        <v>205597.26549163138</v>
      </c>
      <c r="K347" s="13">
        <f>VLOOKUP($B347,'Elec wholesale lookups'!$A$3:$L$15,'Elec wholesale index'!K$2,FALSE)</f>
        <v>181634.52552031272</v>
      </c>
      <c r="L347" s="38">
        <f>VLOOKUP($B347,'Elec wholesale lookups'!$A$3:$O$15,'Elec wholesale index'!L$2,FALSE)</f>
        <v>1</v>
      </c>
      <c r="M347" s="38">
        <f>VLOOKUP($B347,'Elec wholesale lookups'!$A$3:$O$15,'Elec wholesale index'!M$2,FALSE)</f>
        <v>1</v>
      </c>
      <c r="N347" s="38">
        <f>VLOOKUP($B347,'Elec wholesale lookups'!$A$3:$O$15,'Elec wholesale index'!N$2,FALSE)</f>
        <v>0</v>
      </c>
      <c r="O347" s="13">
        <f t="shared" si="87"/>
        <v>181634.52552031272</v>
      </c>
      <c r="P347" s="13">
        <f t="shared" si="88"/>
        <v>205597.26549163138</v>
      </c>
      <c r="Q347" s="13">
        <f t="shared" si="89"/>
        <v>0</v>
      </c>
      <c r="R347" s="13">
        <f t="shared" si="90"/>
        <v>387231.79101194406</v>
      </c>
      <c r="S347" s="23">
        <f t="shared" si="91"/>
        <v>0</v>
      </c>
      <c r="T347" s="23">
        <f t="shared" si="92"/>
        <v>0</v>
      </c>
      <c r="U347" s="23">
        <f t="shared" si="93"/>
        <v>0</v>
      </c>
      <c r="V347" s="23">
        <f t="shared" si="94"/>
        <v>0</v>
      </c>
      <c r="W347" s="44" t="str">
        <f t="shared" si="95"/>
        <v>n/a</v>
      </c>
      <c r="X347" s="23">
        <f t="shared" si="96"/>
        <v>0</v>
      </c>
      <c r="Y347" s="23">
        <f t="shared" si="97"/>
        <v>0</v>
      </c>
      <c r="Z347" s="23">
        <f t="shared" si="98"/>
        <v>0</v>
      </c>
      <c r="AA347" s="43">
        <f t="shared" si="99"/>
        <v>0</v>
      </c>
      <c r="AB347" s="44" t="str">
        <f t="shared" si="100"/>
        <v>n/a</v>
      </c>
      <c r="AC347" s="45" t="str">
        <f>IFERROR(W347*Inputs!$E$27+'Elec wholesale index'!AB347*Inputs!$F$27,"n/a")</f>
        <v>n/a</v>
      </c>
      <c r="AD347" s="2" t="str">
        <f t="shared" si="101"/>
        <v>2016-17 Summer</v>
      </c>
      <c r="AE347" s="2" t="str">
        <f t="shared" si="102"/>
        <v>2015-16 Winter</v>
      </c>
      <c r="AF347" s="41">
        <v>0</v>
      </c>
      <c r="AG347" s="8"/>
    </row>
    <row r="348" spans="1:33" x14ac:dyDescent="0.3">
      <c r="A348" s="47">
        <v>42342</v>
      </c>
      <c r="B348" s="14" t="str">
        <f t="shared" si="86"/>
        <v>Dec</v>
      </c>
      <c r="C348" s="3"/>
      <c r="D348" s="3"/>
      <c r="E348" s="3"/>
      <c r="F348" s="42"/>
      <c r="G348" s="42"/>
      <c r="H348" s="42"/>
      <c r="I348" s="13">
        <f>VLOOKUP($B348,'Elec wholesale lookups'!$A$3:$L$15,'Elec wholesale index'!I$2,FALSE)</f>
        <v>181634.52552031272</v>
      </c>
      <c r="J348" s="13">
        <f>VLOOKUP($B348,'Elec wholesale lookups'!$A$3:$L$15,'Elec wholesale index'!J$2,FALSE)</f>
        <v>205597.26549163138</v>
      </c>
      <c r="K348" s="13">
        <f>VLOOKUP($B348,'Elec wholesale lookups'!$A$3:$L$15,'Elec wholesale index'!K$2,FALSE)</f>
        <v>181634.52552031272</v>
      </c>
      <c r="L348" s="38">
        <f>VLOOKUP($B348,'Elec wholesale lookups'!$A$3:$O$15,'Elec wholesale index'!L$2,FALSE)</f>
        <v>1</v>
      </c>
      <c r="M348" s="38">
        <f>VLOOKUP($B348,'Elec wholesale lookups'!$A$3:$O$15,'Elec wholesale index'!M$2,FALSE)</f>
        <v>1</v>
      </c>
      <c r="N348" s="38">
        <f>VLOOKUP($B348,'Elec wholesale lookups'!$A$3:$O$15,'Elec wholesale index'!N$2,FALSE)</f>
        <v>0</v>
      </c>
      <c r="O348" s="13">
        <f t="shared" si="87"/>
        <v>181634.52552031272</v>
      </c>
      <c r="P348" s="13">
        <f t="shared" si="88"/>
        <v>205597.26549163138</v>
      </c>
      <c r="Q348" s="13">
        <f t="shared" si="89"/>
        <v>0</v>
      </c>
      <c r="R348" s="13">
        <f t="shared" si="90"/>
        <v>387231.79101194406</v>
      </c>
      <c r="S348" s="23">
        <f t="shared" si="91"/>
        <v>0</v>
      </c>
      <c r="T348" s="23">
        <f t="shared" si="92"/>
        <v>0</v>
      </c>
      <c r="U348" s="23">
        <f t="shared" si="93"/>
        <v>0</v>
      </c>
      <c r="V348" s="23">
        <f t="shared" si="94"/>
        <v>0</v>
      </c>
      <c r="W348" s="44" t="str">
        <f t="shared" si="95"/>
        <v>n/a</v>
      </c>
      <c r="X348" s="23">
        <f t="shared" si="96"/>
        <v>0</v>
      </c>
      <c r="Y348" s="23">
        <f t="shared" si="97"/>
        <v>0</v>
      </c>
      <c r="Z348" s="23">
        <f t="shared" si="98"/>
        <v>0</v>
      </c>
      <c r="AA348" s="43">
        <f t="shared" si="99"/>
        <v>0</v>
      </c>
      <c r="AB348" s="44" t="str">
        <f t="shared" si="100"/>
        <v>n/a</v>
      </c>
      <c r="AC348" s="45" t="str">
        <f>IFERROR(W348*Inputs!$E$27+'Elec wholesale index'!AB348*Inputs!$F$27,"n/a")</f>
        <v>n/a</v>
      </c>
      <c r="AD348" s="2" t="str">
        <f t="shared" si="101"/>
        <v>2016-17 Summer</v>
      </c>
      <c r="AE348" s="2" t="str">
        <f t="shared" si="102"/>
        <v>2015-16 Winter</v>
      </c>
      <c r="AF348" s="41">
        <v>0</v>
      </c>
      <c r="AG348" s="8"/>
    </row>
    <row r="349" spans="1:33" x14ac:dyDescent="0.3">
      <c r="A349" s="47">
        <v>42345</v>
      </c>
      <c r="B349" s="14" t="str">
        <f t="shared" si="86"/>
        <v>Dec</v>
      </c>
      <c r="C349" s="3"/>
      <c r="D349" s="3"/>
      <c r="E349" s="3"/>
      <c r="F349" s="42"/>
      <c r="G349" s="42"/>
      <c r="H349" s="42"/>
      <c r="I349" s="13">
        <f>VLOOKUP($B349,'Elec wholesale lookups'!$A$3:$L$15,'Elec wholesale index'!I$2,FALSE)</f>
        <v>181634.52552031272</v>
      </c>
      <c r="J349" s="13">
        <f>VLOOKUP($B349,'Elec wholesale lookups'!$A$3:$L$15,'Elec wholesale index'!J$2,FALSE)</f>
        <v>205597.26549163138</v>
      </c>
      <c r="K349" s="13">
        <f>VLOOKUP($B349,'Elec wholesale lookups'!$A$3:$L$15,'Elec wholesale index'!K$2,FALSE)</f>
        <v>181634.52552031272</v>
      </c>
      <c r="L349" s="38">
        <f>VLOOKUP($B349,'Elec wholesale lookups'!$A$3:$O$15,'Elec wholesale index'!L$2,FALSE)</f>
        <v>1</v>
      </c>
      <c r="M349" s="38">
        <f>VLOOKUP($B349,'Elec wholesale lookups'!$A$3:$O$15,'Elec wholesale index'!M$2,FALSE)</f>
        <v>1</v>
      </c>
      <c r="N349" s="38">
        <f>VLOOKUP($B349,'Elec wholesale lookups'!$A$3:$O$15,'Elec wholesale index'!N$2,FALSE)</f>
        <v>0</v>
      </c>
      <c r="O349" s="13">
        <f t="shared" si="87"/>
        <v>181634.52552031272</v>
      </c>
      <c r="P349" s="13">
        <f t="shared" si="88"/>
        <v>205597.26549163138</v>
      </c>
      <c r="Q349" s="13">
        <f t="shared" si="89"/>
        <v>0</v>
      </c>
      <c r="R349" s="13">
        <f t="shared" si="90"/>
        <v>387231.79101194406</v>
      </c>
      <c r="S349" s="23">
        <f t="shared" si="91"/>
        <v>0</v>
      </c>
      <c r="T349" s="23">
        <f t="shared" si="92"/>
        <v>0</v>
      </c>
      <c r="U349" s="23">
        <f t="shared" si="93"/>
        <v>0</v>
      </c>
      <c r="V349" s="23">
        <f t="shared" si="94"/>
        <v>0</v>
      </c>
      <c r="W349" s="44" t="str">
        <f t="shared" si="95"/>
        <v>n/a</v>
      </c>
      <c r="X349" s="23">
        <f t="shared" si="96"/>
        <v>0</v>
      </c>
      <c r="Y349" s="23">
        <f t="shared" si="97"/>
        <v>0</v>
      </c>
      <c r="Z349" s="23">
        <f t="shared" si="98"/>
        <v>0</v>
      </c>
      <c r="AA349" s="43">
        <f t="shared" si="99"/>
        <v>0</v>
      </c>
      <c r="AB349" s="44" t="str">
        <f t="shared" si="100"/>
        <v>n/a</v>
      </c>
      <c r="AC349" s="45" t="str">
        <f>IFERROR(W349*Inputs!$E$27+'Elec wholesale index'!AB349*Inputs!$F$27,"n/a")</f>
        <v>n/a</v>
      </c>
      <c r="AD349" s="2" t="str">
        <f t="shared" si="101"/>
        <v>2016-17 Summer</v>
      </c>
      <c r="AE349" s="2" t="str">
        <f t="shared" si="102"/>
        <v>2015-16 Winter</v>
      </c>
      <c r="AF349" s="41">
        <v>0</v>
      </c>
      <c r="AG349" s="8"/>
    </row>
    <row r="350" spans="1:33" x14ac:dyDescent="0.3">
      <c r="A350" s="47">
        <v>42346</v>
      </c>
      <c r="B350" s="14" t="str">
        <f t="shared" si="86"/>
        <v>Dec</v>
      </c>
      <c r="C350" s="3"/>
      <c r="D350" s="3"/>
      <c r="E350" s="3"/>
      <c r="F350" s="42"/>
      <c r="G350" s="42"/>
      <c r="H350" s="42"/>
      <c r="I350" s="13">
        <f>VLOOKUP($B350,'Elec wholesale lookups'!$A$3:$L$15,'Elec wholesale index'!I$2,FALSE)</f>
        <v>181634.52552031272</v>
      </c>
      <c r="J350" s="13">
        <f>VLOOKUP($B350,'Elec wholesale lookups'!$A$3:$L$15,'Elec wholesale index'!J$2,FALSE)</f>
        <v>205597.26549163138</v>
      </c>
      <c r="K350" s="13">
        <f>VLOOKUP($B350,'Elec wholesale lookups'!$A$3:$L$15,'Elec wholesale index'!K$2,FALSE)</f>
        <v>181634.52552031272</v>
      </c>
      <c r="L350" s="38">
        <f>VLOOKUP($B350,'Elec wholesale lookups'!$A$3:$O$15,'Elec wholesale index'!L$2,FALSE)</f>
        <v>1</v>
      </c>
      <c r="M350" s="38">
        <f>VLOOKUP($B350,'Elec wholesale lookups'!$A$3:$O$15,'Elec wholesale index'!M$2,FALSE)</f>
        <v>1</v>
      </c>
      <c r="N350" s="38">
        <f>VLOOKUP($B350,'Elec wholesale lookups'!$A$3:$O$15,'Elec wholesale index'!N$2,FALSE)</f>
        <v>0</v>
      </c>
      <c r="O350" s="13">
        <f t="shared" si="87"/>
        <v>181634.52552031272</v>
      </c>
      <c r="P350" s="13">
        <f t="shared" si="88"/>
        <v>205597.26549163138</v>
      </c>
      <c r="Q350" s="13">
        <f t="shared" si="89"/>
        <v>0</v>
      </c>
      <c r="R350" s="13">
        <f t="shared" si="90"/>
        <v>387231.79101194406</v>
      </c>
      <c r="S350" s="23">
        <f t="shared" si="91"/>
        <v>0</v>
      </c>
      <c r="T350" s="23">
        <f t="shared" si="92"/>
        <v>0</v>
      </c>
      <c r="U350" s="23">
        <f t="shared" si="93"/>
        <v>0</v>
      </c>
      <c r="V350" s="23">
        <f t="shared" si="94"/>
        <v>0</v>
      </c>
      <c r="W350" s="44" t="str">
        <f t="shared" si="95"/>
        <v>n/a</v>
      </c>
      <c r="X350" s="23">
        <f t="shared" si="96"/>
        <v>0</v>
      </c>
      <c r="Y350" s="23">
        <f t="shared" si="97"/>
        <v>0</v>
      </c>
      <c r="Z350" s="23">
        <f t="shared" si="98"/>
        <v>0</v>
      </c>
      <c r="AA350" s="43">
        <f t="shared" si="99"/>
        <v>0</v>
      </c>
      <c r="AB350" s="44" t="str">
        <f t="shared" si="100"/>
        <v>n/a</v>
      </c>
      <c r="AC350" s="45" t="str">
        <f>IFERROR(W350*Inputs!$E$27+'Elec wholesale index'!AB350*Inputs!$F$27,"n/a")</f>
        <v>n/a</v>
      </c>
      <c r="AD350" s="2" t="str">
        <f t="shared" si="101"/>
        <v>2016-17 Summer</v>
      </c>
      <c r="AE350" s="2" t="str">
        <f t="shared" si="102"/>
        <v>2015-16 Winter</v>
      </c>
      <c r="AF350" s="41">
        <v>0</v>
      </c>
      <c r="AG350" s="8"/>
    </row>
    <row r="351" spans="1:33" x14ac:dyDescent="0.3">
      <c r="A351" s="47">
        <v>42347</v>
      </c>
      <c r="B351" s="14" t="str">
        <f t="shared" si="86"/>
        <v>Dec</v>
      </c>
      <c r="C351" s="3"/>
      <c r="D351" s="3"/>
      <c r="E351" s="3"/>
      <c r="F351" s="42"/>
      <c r="G351" s="42"/>
      <c r="H351" s="42"/>
      <c r="I351" s="13">
        <f>VLOOKUP($B351,'Elec wholesale lookups'!$A$3:$L$15,'Elec wholesale index'!I$2,FALSE)</f>
        <v>181634.52552031272</v>
      </c>
      <c r="J351" s="13">
        <f>VLOOKUP($B351,'Elec wholesale lookups'!$A$3:$L$15,'Elec wholesale index'!J$2,FALSE)</f>
        <v>205597.26549163138</v>
      </c>
      <c r="K351" s="13">
        <f>VLOOKUP($B351,'Elec wholesale lookups'!$A$3:$L$15,'Elec wholesale index'!K$2,FALSE)</f>
        <v>181634.52552031272</v>
      </c>
      <c r="L351" s="38">
        <f>VLOOKUP($B351,'Elec wholesale lookups'!$A$3:$O$15,'Elec wholesale index'!L$2,FALSE)</f>
        <v>1</v>
      </c>
      <c r="M351" s="38">
        <f>VLOOKUP($B351,'Elec wholesale lookups'!$A$3:$O$15,'Elec wholesale index'!M$2,FALSE)</f>
        <v>1</v>
      </c>
      <c r="N351" s="38">
        <f>VLOOKUP($B351,'Elec wholesale lookups'!$A$3:$O$15,'Elec wholesale index'!N$2,FALSE)</f>
        <v>0</v>
      </c>
      <c r="O351" s="13">
        <f t="shared" si="87"/>
        <v>181634.52552031272</v>
      </c>
      <c r="P351" s="13">
        <f t="shared" si="88"/>
        <v>205597.26549163138</v>
      </c>
      <c r="Q351" s="13">
        <f t="shared" si="89"/>
        <v>0</v>
      </c>
      <c r="R351" s="13">
        <f t="shared" si="90"/>
        <v>387231.79101194406</v>
      </c>
      <c r="S351" s="23">
        <f t="shared" si="91"/>
        <v>0</v>
      </c>
      <c r="T351" s="23">
        <f t="shared" si="92"/>
        <v>0</v>
      </c>
      <c r="U351" s="23">
        <f t="shared" si="93"/>
        <v>0</v>
      </c>
      <c r="V351" s="23">
        <f t="shared" si="94"/>
        <v>0</v>
      </c>
      <c r="W351" s="44" t="str">
        <f t="shared" si="95"/>
        <v>n/a</v>
      </c>
      <c r="X351" s="23">
        <f t="shared" si="96"/>
        <v>0</v>
      </c>
      <c r="Y351" s="23">
        <f t="shared" si="97"/>
        <v>0</v>
      </c>
      <c r="Z351" s="23">
        <f t="shared" si="98"/>
        <v>0</v>
      </c>
      <c r="AA351" s="43">
        <f t="shared" si="99"/>
        <v>0</v>
      </c>
      <c r="AB351" s="44" t="str">
        <f t="shared" si="100"/>
        <v>n/a</v>
      </c>
      <c r="AC351" s="45" t="str">
        <f>IFERROR(W351*Inputs!$E$27+'Elec wholesale index'!AB351*Inputs!$F$27,"n/a")</f>
        <v>n/a</v>
      </c>
      <c r="AD351" s="2" t="str">
        <f t="shared" si="101"/>
        <v>2016-17 Summer</v>
      </c>
      <c r="AE351" s="2" t="str">
        <f t="shared" si="102"/>
        <v>2015-16 Winter</v>
      </c>
      <c r="AF351" s="41">
        <v>0</v>
      </c>
      <c r="AG351" s="8"/>
    </row>
    <row r="352" spans="1:33" x14ac:dyDescent="0.3">
      <c r="A352" s="47">
        <v>42348</v>
      </c>
      <c r="B352" s="14" t="str">
        <f t="shared" si="86"/>
        <v>Dec</v>
      </c>
      <c r="C352" s="3"/>
      <c r="D352" s="3"/>
      <c r="E352" s="3"/>
      <c r="F352" s="42"/>
      <c r="G352" s="42"/>
      <c r="H352" s="42"/>
      <c r="I352" s="13">
        <f>VLOOKUP($B352,'Elec wholesale lookups'!$A$3:$L$15,'Elec wholesale index'!I$2,FALSE)</f>
        <v>181634.52552031272</v>
      </c>
      <c r="J352" s="13">
        <f>VLOOKUP($B352,'Elec wholesale lookups'!$A$3:$L$15,'Elec wholesale index'!J$2,FALSE)</f>
        <v>205597.26549163138</v>
      </c>
      <c r="K352" s="13">
        <f>VLOOKUP($B352,'Elec wholesale lookups'!$A$3:$L$15,'Elec wholesale index'!K$2,FALSE)</f>
        <v>181634.52552031272</v>
      </c>
      <c r="L352" s="38">
        <f>VLOOKUP($B352,'Elec wholesale lookups'!$A$3:$O$15,'Elec wholesale index'!L$2,FALSE)</f>
        <v>1</v>
      </c>
      <c r="M352" s="38">
        <f>VLOOKUP($B352,'Elec wholesale lookups'!$A$3:$O$15,'Elec wholesale index'!M$2,FALSE)</f>
        <v>1</v>
      </c>
      <c r="N352" s="38">
        <f>VLOOKUP($B352,'Elec wholesale lookups'!$A$3:$O$15,'Elec wholesale index'!N$2,FALSE)</f>
        <v>0</v>
      </c>
      <c r="O352" s="13">
        <f t="shared" si="87"/>
        <v>181634.52552031272</v>
      </c>
      <c r="P352" s="13">
        <f t="shared" si="88"/>
        <v>205597.26549163138</v>
      </c>
      <c r="Q352" s="13">
        <f t="shared" si="89"/>
        <v>0</v>
      </c>
      <c r="R352" s="13">
        <f t="shared" si="90"/>
        <v>387231.79101194406</v>
      </c>
      <c r="S352" s="23">
        <f t="shared" si="91"/>
        <v>0</v>
      </c>
      <c r="T352" s="23">
        <f t="shared" si="92"/>
        <v>0</v>
      </c>
      <c r="U352" s="23">
        <f t="shared" si="93"/>
        <v>0</v>
      </c>
      <c r="V352" s="23">
        <f t="shared" si="94"/>
        <v>0</v>
      </c>
      <c r="W352" s="44" t="str">
        <f t="shared" si="95"/>
        <v>n/a</v>
      </c>
      <c r="X352" s="23">
        <f t="shared" si="96"/>
        <v>0</v>
      </c>
      <c r="Y352" s="23">
        <f t="shared" si="97"/>
        <v>0</v>
      </c>
      <c r="Z352" s="23">
        <f t="shared" si="98"/>
        <v>0</v>
      </c>
      <c r="AA352" s="43">
        <f t="shared" si="99"/>
        <v>0</v>
      </c>
      <c r="AB352" s="44" t="str">
        <f t="shared" si="100"/>
        <v>n/a</v>
      </c>
      <c r="AC352" s="45" t="str">
        <f>IFERROR(W352*Inputs!$E$27+'Elec wholesale index'!AB352*Inputs!$F$27,"n/a")</f>
        <v>n/a</v>
      </c>
      <c r="AD352" s="2" t="str">
        <f t="shared" si="101"/>
        <v>2016-17 Summer</v>
      </c>
      <c r="AE352" s="2" t="str">
        <f t="shared" si="102"/>
        <v>2015-16 Winter</v>
      </c>
      <c r="AF352" s="41">
        <v>0</v>
      </c>
      <c r="AG352" s="8"/>
    </row>
    <row r="353" spans="1:33" x14ac:dyDescent="0.3">
      <c r="A353" s="47">
        <v>42349</v>
      </c>
      <c r="B353" s="14" t="str">
        <f t="shared" si="86"/>
        <v>Dec</v>
      </c>
      <c r="C353" s="3"/>
      <c r="D353" s="3"/>
      <c r="E353" s="3"/>
      <c r="F353" s="42"/>
      <c r="G353" s="42"/>
      <c r="H353" s="42"/>
      <c r="I353" s="13">
        <f>VLOOKUP($B353,'Elec wholesale lookups'!$A$3:$L$15,'Elec wholesale index'!I$2,FALSE)</f>
        <v>181634.52552031272</v>
      </c>
      <c r="J353" s="13">
        <f>VLOOKUP($B353,'Elec wholesale lookups'!$A$3:$L$15,'Elec wholesale index'!J$2,FALSE)</f>
        <v>205597.26549163138</v>
      </c>
      <c r="K353" s="13">
        <f>VLOOKUP($B353,'Elec wholesale lookups'!$A$3:$L$15,'Elec wholesale index'!K$2,FALSE)</f>
        <v>181634.52552031272</v>
      </c>
      <c r="L353" s="38">
        <f>VLOOKUP($B353,'Elec wholesale lookups'!$A$3:$O$15,'Elec wholesale index'!L$2,FALSE)</f>
        <v>1</v>
      </c>
      <c r="M353" s="38">
        <f>VLOOKUP($B353,'Elec wholesale lookups'!$A$3:$O$15,'Elec wholesale index'!M$2,FALSE)</f>
        <v>1</v>
      </c>
      <c r="N353" s="38">
        <f>VLOOKUP($B353,'Elec wholesale lookups'!$A$3:$O$15,'Elec wholesale index'!N$2,FALSE)</f>
        <v>0</v>
      </c>
      <c r="O353" s="13">
        <f t="shared" si="87"/>
        <v>181634.52552031272</v>
      </c>
      <c r="P353" s="13">
        <f t="shared" si="88"/>
        <v>205597.26549163138</v>
      </c>
      <c r="Q353" s="13">
        <f t="shared" si="89"/>
        <v>0</v>
      </c>
      <c r="R353" s="13">
        <f t="shared" si="90"/>
        <v>387231.79101194406</v>
      </c>
      <c r="S353" s="23">
        <f t="shared" si="91"/>
        <v>0</v>
      </c>
      <c r="T353" s="23">
        <f t="shared" si="92"/>
        <v>0</v>
      </c>
      <c r="U353" s="23">
        <f t="shared" si="93"/>
        <v>0</v>
      </c>
      <c r="V353" s="23">
        <f t="shared" si="94"/>
        <v>0</v>
      </c>
      <c r="W353" s="44" t="str">
        <f t="shared" si="95"/>
        <v>n/a</v>
      </c>
      <c r="X353" s="23">
        <f t="shared" si="96"/>
        <v>0</v>
      </c>
      <c r="Y353" s="23">
        <f t="shared" si="97"/>
        <v>0</v>
      </c>
      <c r="Z353" s="23">
        <f t="shared" si="98"/>
        <v>0</v>
      </c>
      <c r="AA353" s="43">
        <f t="shared" si="99"/>
        <v>0</v>
      </c>
      <c r="AB353" s="44" t="str">
        <f t="shared" si="100"/>
        <v>n/a</v>
      </c>
      <c r="AC353" s="45" t="str">
        <f>IFERROR(W353*Inputs!$E$27+'Elec wholesale index'!AB353*Inputs!$F$27,"n/a")</f>
        <v>n/a</v>
      </c>
      <c r="AD353" s="2" t="str">
        <f t="shared" si="101"/>
        <v>2016-17 Summer</v>
      </c>
      <c r="AE353" s="2" t="str">
        <f t="shared" si="102"/>
        <v>2015-16 Winter</v>
      </c>
      <c r="AF353" s="41">
        <v>0</v>
      </c>
      <c r="AG353" s="8"/>
    </row>
    <row r="354" spans="1:33" x14ac:dyDescent="0.3">
      <c r="A354" s="47">
        <v>42352</v>
      </c>
      <c r="B354" s="14" t="str">
        <f t="shared" si="86"/>
        <v>Dec</v>
      </c>
      <c r="C354" s="3"/>
      <c r="D354" s="3"/>
      <c r="E354" s="3"/>
      <c r="F354" s="42"/>
      <c r="G354" s="42"/>
      <c r="H354" s="42"/>
      <c r="I354" s="13">
        <f>VLOOKUP($B354,'Elec wholesale lookups'!$A$3:$L$15,'Elec wholesale index'!I$2,FALSE)</f>
        <v>181634.52552031272</v>
      </c>
      <c r="J354" s="13">
        <f>VLOOKUP($B354,'Elec wholesale lookups'!$A$3:$L$15,'Elec wholesale index'!J$2,FALSE)</f>
        <v>205597.26549163138</v>
      </c>
      <c r="K354" s="13">
        <f>VLOOKUP($B354,'Elec wholesale lookups'!$A$3:$L$15,'Elec wholesale index'!K$2,FALSE)</f>
        <v>181634.52552031272</v>
      </c>
      <c r="L354" s="38">
        <f>VLOOKUP($B354,'Elec wholesale lookups'!$A$3:$O$15,'Elec wholesale index'!L$2,FALSE)</f>
        <v>1</v>
      </c>
      <c r="M354" s="38">
        <f>VLOOKUP($B354,'Elec wholesale lookups'!$A$3:$O$15,'Elec wholesale index'!M$2,FALSE)</f>
        <v>1</v>
      </c>
      <c r="N354" s="38">
        <f>VLOOKUP($B354,'Elec wholesale lookups'!$A$3:$O$15,'Elec wholesale index'!N$2,FALSE)</f>
        <v>0</v>
      </c>
      <c r="O354" s="13">
        <f t="shared" si="87"/>
        <v>181634.52552031272</v>
      </c>
      <c r="P354" s="13">
        <f t="shared" si="88"/>
        <v>205597.26549163138</v>
      </c>
      <c r="Q354" s="13">
        <f t="shared" si="89"/>
        <v>0</v>
      </c>
      <c r="R354" s="13">
        <f t="shared" si="90"/>
        <v>387231.79101194406</v>
      </c>
      <c r="S354" s="23">
        <f t="shared" si="91"/>
        <v>0</v>
      </c>
      <c r="T354" s="23">
        <f t="shared" si="92"/>
        <v>0</v>
      </c>
      <c r="U354" s="23">
        <f t="shared" si="93"/>
        <v>0</v>
      </c>
      <c r="V354" s="23">
        <f t="shared" si="94"/>
        <v>0</v>
      </c>
      <c r="W354" s="44" t="str">
        <f t="shared" si="95"/>
        <v>n/a</v>
      </c>
      <c r="X354" s="23">
        <f t="shared" si="96"/>
        <v>0</v>
      </c>
      <c r="Y354" s="23">
        <f t="shared" si="97"/>
        <v>0</v>
      </c>
      <c r="Z354" s="23">
        <f t="shared" si="98"/>
        <v>0</v>
      </c>
      <c r="AA354" s="43">
        <f t="shared" si="99"/>
        <v>0</v>
      </c>
      <c r="AB354" s="44" t="str">
        <f t="shared" si="100"/>
        <v>n/a</v>
      </c>
      <c r="AC354" s="45" t="str">
        <f>IFERROR(W354*Inputs!$E$27+'Elec wholesale index'!AB354*Inputs!$F$27,"n/a")</f>
        <v>n/a</v>
      </c>
      <c r="AD354" s="2" t="str">
        <f t="shared" si="101"/>
        <v>2016-17 Summer</v>
      </c>
      <c r="AE354" s="2" t="str">
        <f t="shared" si="102"/>
        <v>2015-16 Winter</v>
      </c>
      <c r="AF354" s="41">
        <v>0</v>
      </c>
      <c r="AG354" s="8"/>
    </row>
    <row r="355" spans="1:33" x14ac:dyDescent="0.3">
      <c r="A355" s="47">
        <v>42353</v>
      </c>
      <c r="B355" s="14" t="str">
        <f t="shared" si="86"/>
        <v>Dec</v>
      </c>
      <c r="C355" s="3"/>
      <c r="D355" s="3"/>
      <c r="E355" s="3"/>
      <c r="F355" s="42"/>
      <c r="G355" s="42"/>
      <c r="H355" s="42"/>
      <c r="I355" s="13">
        <f>VLOOKUP($B355,'Elec wholesale lookups'!$A$3:$L$15,'Elec wholesale index'!I$2,FALSE)</f>
        <v>181634.52552031272</v>
      </c>
      <c r="J355" s="13">
        <f>VLOOKUP($B355,'Elec wholesale lookups'!$A$3:$L$15,'Elec wholesale index'!J$2,FALSE)</f>
        <v>205597.26549163138</v>
      </c>
      <c r="K355" s="13">
        <f>VLOOKUP($B355,'Elec wholesale lookups'!$A$3:$L$15,'Elec wholesale index'!K$2,FALSE)</f>
        <v>181634.52552031272</v>
      </c>
      <c r="L355" s="38">
        <f>VLOOKUP($B355,'Elec wholesale lookups'!$A$3:$O$15,'Elec wholesale index'!L$2,FALSE)</f>
        <v>1</v>
      </c>
      <c r="M355" s="38">
        <f>VLOOKUP($B355,'Elec wholesale lookups'!$A$3:$O$15,'Elec wholesale index'!M$2,FALSE)</f>
        <v>1</v>
      </c>
      <c r="N355" s="38">
        <f>VLOOKUP($B355,'Elec wholesale lookups'!$A$3:$O$15,'Elec wholesale index'!N$2,FALSE)</f>
        <v>0</v>
      </c>
      <c r="O355" s="13">
        <f t="shared" si="87"/>
        <v>181634.52552031272</v>
      </c>
      <c r="P355" s="13">
        <f t="shared" si="88"/>
        <v>205597.26549163138</v>
      </c>
      <c r="Q355" s="13">
        <f t="shared" si="89"/>
        <v>0</v>
      </c>
      <c r="R355" s="13">
        <f t="shared" si="90"/>
        <v>387231.79101194406</v>
      </c>
      <c r="S355" s="23">
        <f t="shared" si="91"/>
        <v>0</v>
      </c>
      <c r="T355" s="23">
        <f t="shared" si="92"/>
        <v>0</v>
      </c>
      <c r="U355" s="23">
        <f t="shared" si="93"/>
        <v>0</v>
      </c>
      <c r="V355" s="23">
        <f t="shared" si="94"/>
        <v>0</v>
      </c>
      <c r="W355" s="44" t="str">
        <f t="shared" si="95"/>
        <v>n/a</v>
      </c>
      <c r="X355" s="23">
        <f t="shared" si="96"/>
        <v>0</v>
      </c>
      <c r="Y355" s="23">
        <f t="shared" si="97"/>
        <v>0</v>
      </c>
      <c r="Z355" s="23">
        <f t="shared" si="98"/>
        <v>0</v>
      </c>
      <c r="AA355" s="43">
        <f t="shared" si="99"/>
        <v>0</v>
      </c>
      <c r="AB355" s="44" t="str">
        <f t="shared" si="100"/>
        <v>n/a</v>
      </c>
      <c r="AC355" s="45" t="str">
        <f>IFERROR(W355*Inputs!$E$27+'Elec wholesale index'!AB355*Inputs!$F$27,"n/a")</f>
        <v>n/a</v>
      </c>
      <c r="AD355" s="2" t="str">
        <f t="shared" si="101"/>
        <v>2016-17 Summer</v>
      </c>
      <c r="AE355" s="2" t="str">
        <f t="shared" si="102"/>
        <v>2015-16 Winter</v>
      </c>
      <c r="AF355" s="41">
        <v>0</v>
      </c>
      <c r="AG355" s="8"/>
    </row>
    <row r="356" spans="1:33" x14ac:dyDescent="0.3">
      <c r="A356" s="47">
        <v>42354</v>
      </c>
      <c r="B356" s="14" t="str">
        <f t="shared" si="86"/>
        <v>Dec</v>
      </c>
      <c r="C356" s="3"/>
      <c r="D356" s="3"/>
      <c r="E356" s="3"/>
      <c r="F356" s="42"/>
      <c r="G356" s="42"/>
      <c r="H356" s="42"/>
      <c r="I356" s="13">
        <f>VLOOKUP($B356,'Elec wholesale lookups'!$A$3:$L$15,'Elec wholesale index'!I$2,FALSE)</f>
        <v>181634.52552031272</v>
      </c>
      <c r="J356" s="13">
        <f>VLOOKUP($B356,'Elec wholesale lookups'!$A$3:$L$15,'Elec wholesale index'!J$2,FALSE)</f>
        <v>205597.26549163138</v>
      </c>
      <c r="K356" s="13">
        <f>VLOOKUP($B356,'Elec wholesale lookups'!$A$3:$L$15,'Elec wholesale index'!K$2,FALSE)</f>
        <v>181634.52552031272</v>
      </c>
      <c r="L356" s="38">
        <f>VLOOKUP($B356,'Elec wholesale lookups'!$A$3:$O$15,'Elec wholesale index'!L$2,FALSE)</f>
        <v>1</v>
      </c>
      <c r="M356" s="38">
        <f>VLOOKUP($B356,'Elec wholesale lookups'!$A$3:$O$15,'Elec wholesale index'!M$2,FALSE)</f>
        <v>1</v>
      </c>
      <c r="N356" s="38">
        <f>VLOOKUP($B356,'Elec wholesale lookups'!$A$3:$O$15,'Elec wholesale index'!N$2,FALSE)</f>
        <v>0</v>
      </c>
      <c r="O356" s="13">
        <f t="shared" si="87"/>
        <v>181634.52552031272</v>
      </c>
      <c r="P356" s="13">
        <f t="shared" si="88"/>
        <v>205597.26549163138</v>
      </c>
      <c r="Q356" s="13">
        <f t="shared" si="89"/>
        <v>0</v>
      </c>
      <c r="R356" s="13">
        <f t="shared" si="90"/>
        <v>387231.79101194406</v>
      </c>
      <c r="S356" s="23">
        <f t="shared" si="91"/>
        <v>0</v>
      </c>
      <c r="T356" s="23">
        <f t="shared" si="92"/>
        <v>0</v>
      </c>
      <c r="U356" s="23">
        <f t="shared" si="93"/>
        <v>0</v>
      </c>
      <c r="V356" s="23">
        <f t="shared" si="94"/>
        <v>0</v>
      </c>
      <c r="W356" s="44" t="str">
        <f t="shared" si="95"/>
        <v>n/a</v>
      </c>
      <c r="X356" s="23">
        <f t="shared" si="96"/>
        <v>0</v>
      </c>
      <c r="Y356" s="23">
        <f t="shared" si="97"/>
        <v>0</v>
      </c>
      <c r="Z356" s="23">
        <f t="shared" si="98"/>
        <v>0</v>
      </c>
      <c r="AA356" s="43">
        <f t="shared" si="99"/>
        <v>0</v>
      </c>
      <c r="AB356" s="44" t="str">
        <f t="shared" si="100"/>
        <v>n/a</v>
      </c>
      <c r="AC356" s="45" t="str">
        <f>IFERROR(W356*Inputs!$E$27+'Elec wholesale index'!AB356*Inputs!$F$27,"n/a")</f>
        <v>n/a</v>
      </c>
      <c r="AD356" s="2" t="str">
        <f t="shared" si="101"/>
        <v>2016-17 Summer</v>
      </c>
      <c r="AE356" s="2" t="str">
        <f t="shared" si="102"/>
        <v>2015-16 Winter</v>
      </c>
      <c r="AF356" s="41">
        <v>0</v>
      </c>
      <c r="AG356" s="8"/>
    </row>
    <row r="357" spans="1:33" x14ac:dyDescent="0.3">
      <c r="A357" s="47">
        <v>42355</v>
      </c>
      <c r="B357" s="14" t="str">
        <f t="shared" si="86"/>
        <v>Dec</v>
      </c>
      <c r="C357" s="3"/>
      <c r="D357" s="3"/>
      <c r="E357" s="3"/>
      <c r="F357" s="42"/>
      <c r="G357" s="42"/>
      <c r="H357" s="42"/>
      <c r="I357" s="13">
        <f>VLOOKUP($B357,'Elec wholesale lookups'!$A$3:$L$15,'Elec wholesale index'!I$2,FALSE)</f>
        <v>181634.52552031272</v>
      </c>
      <c r="J357" s="13">
        <f>VLOOKUP($B357,'Elec wholesale lookups'!$A$3:$L$15,'Elec wholesale index'!J$2,FALSE)</f>
        <v>205597.26549163138</v>
      </c>
      <c r="K357" s="13">
        <f>VLOOKUP($B357,'Elec wholesale lookups'!$A$3:$L$15,'Elec wholesale index'!K$2,FALSE)</f>
        <v>181634.52552031272</v>
      </c>
      <c r="L357" s="38">
        <f>VLOOKUP($B357,'Elec wholesale lookups'!$A$3:$O$15,'Elec wholesale index'!L$2,FALSE)</f>
        <v>1</v>
      </c>
      <c r="M357" s="38">
        <f>VLOOKUP($B357,'Elec wholesale lookups'!$A$3:$O$15,'Elec wholesale index'!M$2,FALSE)</f>
        <v>1</v>
      </c>
      <c r="N357" s="38">
        <f>VLOOKUP($B357,'Elec wholesale lookups'!$A$3:$O$15,'Elec wholesale index'!N$2,FALSE)</f>
        <v>0</v>
      </c>
      <c r="O357" s="13">
        <f t="shared" si="87"/>
        <v>181634.52552031272</v>
      </c>
      <c r="P357" s="13">
        <f t="shared" si="88"/>
        <v>205597.26549163138</v>
      </c>
      <c r="Q357" s="13">
        <f t="shared" si="89"/>
        <v>0</v>
      </c>
      <c r="R357" s="13">
        <f t="shared" si="90"/>
        <v>387231.79101194406</v>
      </c>
      <c r="S357" s="23">
        <f t="shared" si="91"/>
        <v>0</v>
      </c>
      <c r="T357" s="23">
        <f t="shared" si="92"/>
        <v>0</v>
      </c>
      <c r="U357" s="23">
        <f t="shared" si="93"/>
        <v>0</v>
      </c>
      <c r="V357" s="23">
        <f t="shared" si="94"/>
        <v>0</v>
      </c>
      <c r="W357" s="44" t="str">
        <f t="shared" si="95"/>
        <v>n/a</v>
      </c>
      <c r="X357" s="23">
        <f t="shared" si="96"/>
        <v>0</v>
      </c>
      <c r="Y357" s="23">
        <f t="shared" si="97"/>
        <v>0</v>
      </c>
      <c r="Z357" s="23">
        <f t="shared" si="98"/>
        <v>0</v>
      </c>
      <c r="AA357" s="43">
        <f t="shared" si="99"/>
        <v>0</v>
      </c>
      <c r="AB357" s="44" t="str">
        <f t="shared" si="100"/>
        <v>n/a</v>
      </c>
      <c r="AC357" s="45" t="str">
        <f>IFERROR(W357*Inputs!$E$27+'Elec wholesale index'!AB357*Inputs!$F$27,"n/a")</f>
        <v>n/a</v>
      </c>
      <c r="AD357" s="2" t="str">
        <f t="shared" si="101"/>
        <v>2016-17 Summer</v>
      </c>
      <c r="AE357" s="2" t="str">
        <f t="shared" si="102"/>
        <v>2015-16 Winter</v>
      </c>
      <c r="AF357" s="41">
        <v>0</v>
      </c>
      <c r="AG357" s="8"/>
    </row>
    <row r="358" spans="1:33" x14ac:dyDescent="0.3">
      <c r="A358" s="47">
        <v>42356</v>
      </c>
      <c r="B358" s="14" t="str">
        <f t="shared" si="86"/>
        <v>Dec</v>
      </c>
      <c r="C358" s="3"/>
      <c r="D358" s="3"/>
      <c r="E358" s="3"/>
      <c r="F358" s="42"/>
      <c r="G358" s="42"/>
      <c r="H358" s="42"/>
      <c r="I358" s="13">
        <f>VLOOKUP($B358,'Elec wholesale lookups'!$A$3:$L$15,'Elec wholesale index'!I$2,FALSE)</f>
        <v>181634.52552031272</v>
      </c>
      <c r="J358" s="13">
        <f>VLOOKUP($B358,'Elec wholesale lookups'!$A$3:$L$15,'Elec wholesale index'!J$2,FALSE)</f>
        <v>205597.26549163138</v>
      </c>
      <c r="K358" s="13">
        <f>VLOOKUP($B358,'Elec wholesale lookups'!$A$3:$L$15,'Elec wholesale index'!K$2,FALSE)</f>
        <v>181634.52552031272</v>
      </c>
      <c r="L358" s="38">
        <f>VLOOKUP($B358,'Elec wholesale lookups'!$A$3:$O$15,'Elec wholesale index'!L$2,FALSE)</f>
        <v>1</v>
      </c>
      <c r="M358" s="38">
        <f>VLOOKUP($B358,'Elec wholesale lookups'!$A$3:$O$15,'Elec wholesale index'!M$2,FALSE)</f>
        <v>1</v>
      </c>
      <c r="N358" s="38">
        <f>VLOOKUP($B358,'Elec wholesale lookups'!$A$3:$O$15,'Elec wholesale index'!N$2,FALSE)</f>
        <v>0</v>
      </c>
      <c r="O358" s="13">
        <f t="shared" si="87"/>
        <v>181634.52552031272</v>
      </c>
      <c r="P358" s="13">
        <f t="shared" si="88"/>
        <v>205597.26549163138</v>
      </c>
      <c r="Q358" s="13">
        <f t="shared" si="89"/>
        <v>0</v>
      </c>
      <c r="R358" s="13">
        <f t="shared" si="90"/>
        <v>387231.79101194406</v>
      </c>
      <c r="S358" s="23">
        <f t="shared" si="91"/>
        <v>0</v>
      </c>
      <c r="T358" s="23">
        <f t="shared" si="92"/>
        <v>0</v>
      </c>
      <c r="U358" s="23">
        <f t="shared" si="93"/>
        <v>0</v>
      </c>
      <c r="V358" s="23">
        <f t="shared" si="94"/>
        <v>0</v>
      </c>
      <c r="W358" s="44" t="str">
        <f t="shared" si="95"/>
        <v>n/a</v>
      </c>
      <c r="X358" s="23">
        <f t="shared" si="96"/>
        <v>0</v>
      </c>
      <c r="Y358" s="23">
        <f t="shared" si="97"/>
        <v>0</v>
      </c>
      <c r="Z358" s="23">
        <f t="shared" si="98"/>
        <v>0</v>
      </c>
      <c r="AA358" s="43">
        <f t="shared" si="99"/>
        <v>0</v>
      </c>
      <c r="AB358" s="44" t="str">
        <f t="shared" si="100"/>
        <v>n/a</v>
      </c>
      <c r="AC358" s="45" t="str">
        <f>IFERROR(W358*Inputs!$E$27+'Elec wholesale index'!AB358*Inputs!$F$27,"n/a")</f>
        <v>n/a</v>
      </c>
      <c r="AD358" s="2" t="str">
        <f t="shared" si="101"/>
        <v>2016-17 Summer</v>
      </c>
      <c r="AE358" s="2" t="str">
        <f t="shared" si="102"/>
        <v>2015-16 Winter</v>
      </c>
      <c r="AF358" s="41">
        <v>0</v>
      </c>
      <c r="AG358" s="8"/>
    </row>
    <row r="359" spans="1:33" x14ac:dyDescent="0.3">
      <c r="A359" s="47">
        <v>42359</v>
      </c>
      <c r="B359" s="14" t="str">
        <f t="shared" si="86"/>
        <v>Dec</v>
      </c>
      <c r="C359" s="3"/>
      <c r="D359" s="3"/>
      <c r="E359" s="3"/>
      <c r="F359" s="42"/>
      <c r="G359" s="42"/>
      <c r="H359" s="42"/>
      <c r="I359" s="13">
        <f>VLOOKUP($B359,'Elec wholesale lookups'!$A$3:$L$15,'Elec wholesale index'!I$2,FALSE)</f>
        <v>181634.52552031272</v>
      </c>
      <c r="J359" s="13">
        <f>VLOOKUP($B359,'Elec wholesale lookups'!$A$3:$L$15,'Elec wholesale index'!J$2,FALSE)</f>
        <v>205597.26549163138</v>
      </c>
      <c r="K359" s="13">
        <f>VLOOKUP($B359,'Elec wholesale lookups'!$A$3:$L$15,'Elec wholesale index'!K$2,FALSE)</f>
        <v>181634.52552031272</v>
      </c>
      <c r="L359" s="38">
        <f>VLOOKUP($B359,'Elec wholesale lookups'!$A$3:$O$15,'Elec wholesale index'!L$2,FALSE)</f>
        <v>1</v>
      </c>
      <c r="M359" s="38">
        <f>VLOOKUP($B359,'Elec wholesale lookups'!$A$3:$O$15,'Elec wholesale index'!M$2,FALSE)</f>
        <v>1</v>
      </c>
      <c r="N359" s="38">
        <f>VLOOKUP($B359,'Elec wholesale lookups'!$A$3:$O$15,'Elec wholesale index'!N$2,FALSE)</f>
        <v>0</v>
      </c>
      <c r="O359" s="13">
        <f t="shared" si="87"/>
        <v>181634.52552031272</v>
      </c>
      <c r="P359" s="13">
        <f t="shared" si="88"/>
        <v>205597.26549163138</v>
      </c>
      <c r="Q359" s="13">
        <f t="shared" si="89"/>
        <v>0</v>
      </c>
      <c r="R359" s="13">
        <f t="shared" si="90"/>
        <v>387231.79101194406</v>
      </c>
      <c r="S359" s="23">
        <f t="shared" si="91"/>
        <v>0</v>
      </c>
      <c r="T359" s="23">
        <f t="shared" si="92"/>
        <v>0</v>
      </c>
      <c r="U359" s="23">
        <f t="shared" si="93"/>
        <v>0</v>
      </c>
      <c r="V359" s="23">
        <f t="shared" si="94"/>
        <v>0</v>
      </c>
      <c r="W359" s="44" t="str">
        <f t="shared" si="95"/>
        <v>n/a</v>
      </c>
      <c r="X359" s="23">
        <f t="shared" si="96"/>
        <v>0</v>
      </c>
      <c r="Y359" s="23">
        <f t="shared" si="97"/>
        <v>0</v>
      </c>
      <c r="Z359" s="23">
        <f t="shared" si="98"/>
        <v>0</v>
      </c>
      <c r="AA359" s="43">
        <f t="shared" si="99"/>
        <v>0</v>
      </c>
      <c r="AB359" s="44" t="str">
        <f t="shared" si="100"/>
        <v>n/a</v>
      </c>
      <c r="AC359" s="45" t="str">
        <f>IFERROR(W359*Inputs!$E$27+'Elec wholesale index'!AB359*Inputs!$F$27,"n/a")</f>
        <v>n/a</v>
      </c>
      <c r="AD359" s="2" t="str">
        <f t="shared" si="101"/>
        <v>2016-17 Summer</v>
      </c>
      <c r="AE359" s="2" t="str">
        <f t="shared" si="102"/>
        <v>2015-16 Winter</v>
      </c>
      <c r="AF359" s="41">
        <v>0</v>
      </c>
      <c r="AG359" s="8"/>
    </row>
    <row r="360" spans="1:33" x14ac:dyDescent="0.3">
      <c r="A360" s="47">
        <v>42360</v>
      </c>
      <c r="B360" s="14" t="str">
        <f t="shared" si="86"/>
        <v>Dec</v>
      </c>
      <c r="C360" s="3"/>
      <c r="D360" s="3"/>
      <c r="E360" s="3"/>
      <c r="F360" s="42"/>
      <c r="G360" s="42"/>
      <c r="H360" s="42"/>
      <c r="I360" s="13">
        <f>VLOOKUP($B360,'Elec wholesale lookups'!$A$3:$L$15,'Elec wholesale index'!I$2,FALSE)</f>
        <v>181634.52552031272</v>
      </c>
      <c r="J360" s="13">
        <f>VLOOKUP($B360,'Elec wholesale lookups'!$A$3:$L$15,'Elec wholesale index'!J$2,FALSE)</f>
        <v>205597.26549163138</v>
      </c>
      <c r="K360" s="13">
        <f>VLOOKUP($B360,'Elec wholesale lookups'!$A$3:$L$15,'Elec wholesale index'!K$2,FALSE)</f>
        <v>181634.52552031272</v>
      </c>
      <c r="L360" s="38">
        <f>VLOOKUP($B360,'Elec wholesale lookups'!$A$3:$O$15,'Elec wholesale index'!L$2,FALSE)</f>
        <v>1</v>
      </c>
      <c r="M360" s="38">
        <f>VLOOKUP($B360,'Elec wholesale lookups'!$A$3:$O$15,'Elec wholesale index'!M$2,FALSE)</f>
        <v>1</v>
      </c>
      <c r="N360" s="38">
        <f>VLOOKUP($B360,'Elec wholesale lookups'!$A$3:$O$15,'Elec wholesale index'!N$2,FALSE)</f>
        <v>0</v>
      </c>
      <c r="O360" s="13">
        <f t="shared" si="87"/>
        <v>181634.52552031272</v>
      </c>
      <c r="P360" s="13">
        <f t="shared" si="88"/>
        <v>205597.26549163138</v>
      </c>
      <c r="Q360" s="13">
        <f t="shared" si="89"/>
        <v>0</v>
      </c>
      <c r="R360" s="13">
        <f t="shared" si="90"/>
        <v>387231.79101194406</v>
      </c>
      <c r="S360" s="23">
        <f t="shared" si="91"/>
        <v>0</v>
      </c>
      <c r="T360" s="23">
        <f t="shared" si="92"/>
        <v>0</v>
      </c>
      <c r="U360" s="23">
        <f t="shared" si="93"/>
        <v>0</v>
      </c>
      <c r="V360" s="23">
        <f t="shared" si="94"/>
        <v>0</v>
      </c>
      <c r="W360" s="44" t="str">
        <f t="shared" si="95"/>
        <v>n/a</v>
      </c>
      <c r="X360" s="23">
        <f t="shared" si="96"/>
        <v>0</v>
      </c>
      <c r="Y360" s="23">
        <f t="shared" si="97"/>
        <v>0</v>
      </c>
      <c r="Z360" s="23">
        <f t="shared" si="98"/>
        <v>0</v>
      </c>
      <c r="AA360" s="43">
        <f t="shared" si="99"/>
        <v>0</v>
      </c>
      <c r="AB360" s="44" t="str">
        <f t="shared" si="100"/>
        <v>n/a</v>
      </c>
      <c r="AC360" s="45" t="str">
        <f>IFERROR(W360*Inputs!$E$27+'Elec wholesale index'!AB360*Inputs!$F$27,"n/a")</f>
        <v>n/a</v>
      </c>
      <c r="AD360" s="2" t="str">
        <f t="shared" si="101"/>
        <v>2016-17 Summer</v>
      </c>
      <c r="AE360" s="2" t="str">
        <f t="shared" si="102"/>
        <v>2015-16 Winter</v>
      </c>
      <c r="AF360" s="41">
        <v>0</v>
      </c>
      <c r="AG360" s="8"/>
    </row>
    <row r="361" spans="1:33" x14ac:dyDescent="0.3">
      <c r="A361" s="47">
        <v>42361</v>
      </c>
      <c r="B361" s="14" t="str">
        <f t="shared" ref="B361:B424" si="103">TEXT(A361,"mmm")</f>
        <v>Dec</v>
      </c>
      <c r="C361" s="3"/>
      <c r="D361" s="3"/>
      <c r="E361" s="3"/>
      <c r="F361" s="42"/>
      <c r="G361" s="42"/>
      <c r="H361" s="42"/>
      <c r="I361" s="13">
        <f>VLOOKUP($B361,'Elec wholesale lookups'!$A$3:$L$15,'Elec wholesale index'!I$2,FALSE)</f>
        <v>181634.52552031272</v>
      </c>
      <c r="J361" s="13">
        <f>VLOOKUP($B361,'Elec wholesale lookups'!$A$3:$L$15,'Elec wholesale index'!J$2,FALSE)</f>
        <v>205597.26549163138</v>
      </c>
      <c r="K361" s="13">
        <f>VLOOKUP($B361,'Elec wholesale lookups'!$A$3:$L$15,'Elec wholesale index'!K$2,FALSE)</f>
        <v>181634.52552031272</v>
      </c>
      <c r="L361" s="38">
        <f>VLOOKUP($B361,'Elec wholesale lookups'!$A$3:$O$15,'Elec wholesale index'!L$2,FALSE)</f>
        <v>1</v>
      </c>
      <c r="M361" s="38">
        <f>VLOOKUP($B361,'Elec wholesale lookups'!$A$3:$O$15,'Elec wholesale index'!M$2,FALSE)</f>
        <v>1</v>
      </c>
      <c r="N361" s="38">
        <f>VLOOKUP($B361,'Elec wholesale lookups'!$A$3:$O$15,'Elec wholesale index'!N$2,FALSE)</f>
        <v>0</v>
      </c>
      <c r="O361" s="13">
        <f t="shared" si="87"/>
        <v>181634.52552031272</v>
      </c>
      <c r="P361" s="13">
        <f t="shared" si="88"/>
        <v>205597.26549163138</v>
      </c>
      <c r="Q361" s="13">
        <f t="shared" si="89"/>
        <v>0</v>
      </c>
      <c r="R361" s="13">
        <f t="shared" si="90"/>
        <v>387231.79101194406</v>
      </c>
      <c r="S361" s="23">
        <f t="shared" si="91"/>
        <v>0</v>
      </c>
      <c r="T361" s="23">
        <f t="shared" si="92"/>
        <v>0</v>
      </c>
      <c r="U361" s="23">
        <f t="shared" si="93"/>
        <v>0</v>
      </c>
      <c r="V361" s="23">
        <f t="shared" si="94"/>
        <v>0</v>
      </c>
      <c r="W361" s="44" t="str">
        <f t="shared" si="95"/>
        <v>n/a</v>
      </c>
      <c r="X361" s="23">
        <f t="shared" si="96"/>
        <v>0</v>
      </c>
      <c r="Y361" s="23">
        <f t="shared" si="97"/>
        <v>0</v>
      </c>
      <c r="Z361" s="23">
        <f t="shared" si="98"/>
        <v>0</v>
      </c>
      <c r="AA361" s="43">
        <f t="shared" si="99"/>
        <v>0</v>
      </c>
      <c r="AB361" s="44" t="str">
        <f t="shared" si="100"/>
        <v>n/a</v>
      </c>
      <c r="AC361" s="45" t="str">
        <f>IFERROR(W361*Inputs!$E$27+'Elec wholesale index'!AB361*Inputs!$F$27,"n/a")</f>
        <v>n/a</v>
      </c>
      <c r="AD361" s="2" t="str">
        <f t="shared" si="101"/>
        <v>2016-17 Summer</v>
      </c>
      <c r="AE361" s="2" t="str">
        <f t="shared" si="102"/>
        <v>2015-16 Winter</v>
      </c>
      <c r="AF361" s="41">
        <v>0</v>
      </c>
      <c r="AG361" s="8"/>
    </row>
    <row r="362" spans="1:33" x14ac:dyDescent="0.3">
      <c r="A362" s="47">
        <v>42362</v>
      </c>
      <c r="B362" s="14" t="str">
        <f t="shared" si="103"/>
        <v>Dec</v>
      </c>
      <c r="C362" s="3"/>
      <c r="D362" s="3"/>
      <c r="E362" s="3"/>
      <c r="F362" s="42"/>
      <c r="G362" s="42"/>
      <c r="H362" s="42"/>
      <c r="I362" s="13">
        <f>VLOOKUP($B362,'Elec wholesale lookups'!$A$3:$L$15,'Elec wholesale index'!I$2,FALSE)</f>
        <v>181634.52552031272</v>
      </c>
      <c r="J362" s="13">
        <f>VLOOKUP($B362,'Elec wholesale lookups'!$A$3:$L$15,'Elec wholesale index'!J$2,FALSE)</f>
        <v>205597.26549163138</v>
      </c>
      <c r="K362" s="13">
        <f>VLOOKUP($B362,'Elec wholesale lookups'!$A$3:$L$15,'Elec wholesale index'!K$2,FALSE)</f>
        <v>181634.52552031272</v>
      </c>
      <c r="L362" s="38">
        <f>VLOOKUP($B362,'Elec wholesale lookups'!$A$3:$O$15,'Elec wholesale index'!L$2,FALSE)</f>
        <v>1</v>
      </c>
      <c r="M362" s="38">
        <f>VLOOKUP($B362,'Elec wholesale lookups'!$A$3:$O$15,'Elec wholesale index'!M$2,FALSE)</f>
        <v>1</v>
      </c>
      <c r="N362" s="38">
        <f>VLOOKUP($B362,'Elec wholesale lookups'!$A$3:$O$15,'Elec wholesale index'!N$2,FALSE)</f>
        <v>0</v>
      </c>
      <c r="O362" s="13">
        <f t="shared" si="87"/>
        <v>181634.52552031272</v>
      </c>
      <c r="P362" s="13">
        <f t="shared" si="88"/>
        <v>205597.26549163138</v>
      </c>
      <c r="Q362" s="13">
        <f t="shared" si="89"/>
        <v>0</v>
      </c>
      <c r="R362" s="13">
        <f t="shared" si="90"/>
        <v>387231.79101194406</v>
      </c>
      <c r="S362" s="23">
        <f t="shared" si="91"/>
        <v>0</v>
      </c>
      <c r="T362" s="23">
        <f t="shared" si="92"/>
        <v>0</v>
      </c>
      <c r="U362" s="23">
        <f t="shared" si="93"/>
        <v>0</v>
      </c>
      <c r="V362" s="23">
        <f t="shared" si="94"/>
        <v>0</v>
      </c>
      <c r="W362" s="44" t="str">
        <f t="shared" si="95"/>
        <v>n/a</v>
      </c>
      <c r="X362" s="23">
        <f t="shared" si="96"/>
        <v>0</v>
      </c>
      <c r="Y362" s="23">
        <f t="shared" si="97"/>
        <v>0</v>
      </c>
      <c r="Z362" s="23">
        <f t="shared" si="98"/>
        <v>0</v>
      </c>
      <c r="AA362" s="43">
        <f t="shared" si="99"/>
        <v>0</v>
      </c>
      <c r="AB362" s="44" t="str">
        <f t="shared" si="100"/>
        <v>n/a</v>
      </c>
      <c r="AC362" s="45" t="str">
        <f>IFERROR(W362*Inputs!$E$27+'Elec wholesale index'!AB362*Inputs!$F$27,"n/a")</f>
        <v>n/a</v>
      </c>
      <c r="AD362" s="2" t="str">
        <f t="shared" si="101"/>
        <v>2016-17 Summer</v>
      </c>
      <c r="AE362" s="2" t="str">
        <f t="shared" si="102"/>
        <v>2015-16 Winter</v>
      </c>
      <c r="AF362" s="41">
        <v>0</v>
      </c>
      <c r="AG362" s="8"/>
    </row>
    <row r="363" spans="1:33" x14ac:dyDescent="0.3">
      <c r="A363" s="47">
        <v>42367</v>
      </c>
      <c r="B363" s="14" t="str">
        <f t="shared" si="103"/>
        <v>Dec</v>
      </c>
      <c r="C363" s="3"/>
      <c r="D363" s="3"/>
      <c r="E363" s="3"/>
      <c r="F363" s="42"/>
      <c r="G363" s="42"/>
      <c r="H363" s="42"/>
      <c r="I363" s="13">
        <f>VLOOKUP($B363,'Elec wholesale lookups'!$A$3:$L$15,'Elec wholesale index'!I$2,FALSE)</f>
        <v>181634.52552031272</v>
      </c>
      <c r="J363" s="13">
        <f>VLOOKUP($B363,'Elec wholesale lookups'!$A$3:$L$15,'Elec wholesale index'!J$2,FALSE)</f>
        <v>205597.26549163138</v>
      </c>
      <c r="K363" s="13">
        <f>VLOOKUP($B363,'Elec wholesale lookups'!$A$3:$L$15,'Elec wholesale index'!K$2,FALSE)</f>
        <v>181634.52552031272</v>
      </c>
      <c r="L363" s="38">
        <f>VLOOKUP($B363,'Elec wholesale lookups'!$A$3:$O$15,'Elec wholesale index'!L$2,FALSE)</f>
        <v>1</v>
      </c>
      <c r="M363" s="38">
        <f>VLOOKUP($B363,'Elec wholesale lookups'!$A$3:$O$15,'Elec wholesale index'!M$2,FALSE)</f>
        <v>1</v>
      </c>
      <c r="N363" s="38">
        <f>VLOOKUP($B363,'Elec wholesale lookups'!$A$3:$O$15,'Elec wholesale index'!N$2,FALSE)</f>
        <v>0</v>
      </c>
      <c r="O363" s="13">
        <f t="shared" si="87"/>
        <v>181634.52552031272</v>
      </c>
      <c r="P363" s="13">
        <f t="shared" si="88"/>
        <v>205597.26549163138</v>
      </c>
      <c r="Q363" s="13">
        <f t="shared" si="89"/>
        <v>0</v>
      </c>
      <c r="R363" s="13">
        <f t="shared" si="90"/>
        <v>387231.79101194406</v>
      </c>
      <c r="S363" s="23">
        <f t="shared" si="91"/>
        <v>0</v>
      </c>
      <c r="T363" s="23">
        <f t="shared" si="92"/>
        <v>0</v>
      </c>
      <c r="U363" s="23">
        <f t="shared" si="93"/>
        <v>0</v>
      </c>
      <c r="V363" s="23">
        <f t="shared" si="94"/>
        <v>0</v>
      </c>
      <c r="W363" s="44" t="str">
        <f t="shared" si="95"/>
        <v>n/a</v>
      </c>
      <c r="X363" s="23">
        <f t="shared" si="96"/>
        <v>0</v>
      </c>
      <c r="Y363" s="23">
        <f t="shared" si="97"/>
        <v>0</v>
      </c>
      <c r="Z363" s="23">
        <f t="shared" si="98"/>
        <v>0</v>
      </c>
      <c r="AA363" s="43">
        <f t="shared" si="99"/>
        <v>0</v>
      </c>
      <c r="AB363" s="44" t="str">
        <f t="shared" si="100"/>
        <v>n/a</v>
      </c>
      <c r="AC363" s="45" t="str">
        <f>IFERROR(W363*Inputs!$E$27+'Elec wholesale index'!AB363*Inputs!$F$27,"n/a")</f>
        <v>n/a</v>
      </c>
      <c r="AD363" s="2" t="str">
        <f t="shared" si="101"/>
        <v>2016-17 Summer</v>
      </c>
      <c r="AE363" s="2" t="str">
        <f t="shared" si="102"/>
        <v>2015-16 Winter</v>
      </c>
      <c r="AF363" s="41">
        <v>0</v>
      </c>
      <c r="AG363" s="8"/>
    </row>
    <row r="364" spans="1:33" x14ac:dyDescent="0.3">
      <c r="A364" s="47">
        <v>42368</v>
      </c>
      <c r="B364" s="14" t="str">
        <f t="shared" si="103"/>
        <v>Dec</v>
      </c>
      <c r="C364" s="3"/>
      <c r="D364" s="3"/>
      <c r="E364" s="3"/>
      <c r="F364" s="42"/>
      <c r="G364" s="42"/>
      <c r="H364" s="42"/>
      <c r="I364" s="13">
        <f>VLOOKUP($B364,'Elec wholesale lookups'!$A$3:$L$15,'Elec wholesale index'!I$2,FALSE)</f>
        <v>181634.52552031272</v>
      </c>
      <c r="J364" s="13">
        <f>VLOOKUP($B364,'Elec wholesale lookups'!$A$3:$L$15,'Elec wholesale index'!J$2,FALSE)</f>
        <v>205597.26549163138</v>
      </c>
      <c r="K364" s="13">
        <f>VLOOKUP($B364,'Elec wholesale lookups'!$A$3:$L$15,'Elec wholesale index'!K$2,FALSE)</f>
        <v>181634.52552031272</v>
      </c>
      <c r="L364" s="38">
        <f>VLOOKUP($B364,'Elec wholesale lookups'!$A$3:$O$15,'Elec wholesale index'!L$2,FALSE)</f>
        <v>1</v>
      </c>
      <c r="M364" s="38">
        <f>VLOOKUP($B364,'Elec wholesale lookups'!$A$3:$O$15,'Elec wholesale index'!M$2,FALSE)</f>
        <v>1</v>
      </c>
      <c r="N364" s="38">
        <f>VLOOKUP($B364,'Elec wholesale lookups'!$A$3:$O$15,'Elec wholesale index'!N$2,FALSE)</f>
        <v>0</v>
      </c>
      <c r="O364" s="13">
        <f t="shared" si="87"/>
        <v>181634.52552031272</v>
      </c>
      <c r="P364" s="13">
        <f t="shared" si="88"/>
        <v>205597.26549163138</v>
      </c>
      <c r="Q364" s="13">
        <f t="shared" si="89"/>
        <v>0</v>
      </c>
      <c r="R364" s="13">
        <f t="shared" si="90"/>
        <v>387231.79101194406</v>
      </c>
      <c r="S364" s="23">
        <f t="shared" si="91"/>
        <v>0</v>
      </c>
      <c r="T364" s="23">
        <f t="shared" si="92"/>
        <v>0</v>
      </c>
      <c r="U364" s="23">
        <f t="shared" si="93"/>
        <v>0</v>
      </c>
      <c r="V364" s="23">
        <f t="shared" si="94"/>
        <v>0</v>
      </c>
      <c r="W364" s="44" t="str">
        <f t="shared" si="95"/>
        <v>n/a</v>
      </c>
      <c r="X364" s="23">
        <f t="shared" si="96"/>
        <v>0</v>
      </c>
      <c r="Y364" s="23">
        <f t="shared" si="97"/>
        <v>0</v>
      </c>
      <c r="Z364" s="23">
        <f t="shared" si="98"/>
        <v>0</v>
      </c>
      <c r="AA364" s="43">
        <f t="shared" si="99"/>
        <v>0</v>
      </c>
      <c r="AB364" s="44" t="str">
        <f t="shared" si="100"/>
        <v>n/a</v>
      </c>
      <c r="AC364" s="45" t="str">
        <f>IFERROR(W364*Inputs!$E$27+'Elec wholesale index'!AB364*Inputs!$F$27,"n/a")</f>
        <v>n/a</v>
      </c>
      <c r="AD364" s="2" t="str">
        <f t="shared" si="101"/>
        <v>2016-17 Summer</v>
      </c>
      <c r="AE364" s="2" t="str">
        <f t="shared" si="102"/>
        <v>2015-16 Winter</v>
      </c>
      <c r="AF364" s="41">
        <v>0</v>
      </c>
      <c r="AG364" s="8"/>
    </row>
    <row r="365" spans="1:33" x14ac:dyDescent="0.3">
      <c r="A365" s="47">
        <v>42369</v>
      </c>
      <c r="B365" s="14" t="str">
        <f t="shared" si="103"/>
        <v>Dec</v>
      </c>
      <c r="C365" s="3"/>
      <c r="D365" s="3"/>
      <c r="E365" s="3"/>
      <c r="F365" s="42"/>
      <c r="G365" s="42"/>
      <c r="H365" s="42"/>
      <c r="I365" s="13">
        <f>VLOOKUP($B365,'Elec wholesale lookups'!$A$3:$L$15,'Elec wholesale index'!I$2,FALSE)</f>
        <v>181634.52552031272</v>
      </c>
      <c r="J365" s="13">
        <f>VLOOKUP($B365,'Elec wholesale lookups'!$A$3:$L$15,'Elec wholesale index'!J$2,FALSE)</f>
        <v>205597.26549163138</v>
      </c>
      <c r="K365" s="13">
        <f>VLOOKUP($B365,'Elec wholesale lookups'!$A$3:$L$15,'Elec wholesale index'!K$2,FALSE)</f>
        <v>181634.52552031272</v>
      </c>
      <c r="L365" s="38">
        <f>VLOOKUP($B365,'Elec wholesale lookups'!$A$3:$O$15,'Elec wholesale index'!L$2,FALSE)</f>
        <v>1</v>
      </c>
      <c r="M365" s="38">
        <f>VLOOKUP($B365,'Elec wholesale lookups'!$A$3:$O$15,'Elec wholesale index'!M$2,FALSE)</f>
        <v>1</v>
      </c>
      <c r="N365" s="38">
        <f>VLOOKUP($B365,'Elec wholesale lookups'!$A$3:$O$15,'Elec wholesale index'!N$2,FALSE)</f>
        <v>0</v>
      </c>
      <c r="O365" s="13">
        <f t="shared" si="87"/>
        <v>181634.52552031272</v>
      </c>
      <c r="P365" s="13">
        <f t="shared" si="88"/>
        <v>205597.26549163138</v>
      </c>
      <c r="Q365" s="13">
        <f t="shared" si="89"/>
        <v>0</v>
      </c>
      <c r="R365" s="13">
        <f t="shared" si="90"/>
        <v>387231.79101194406</v>
      </c>
      <c r="S365" s="23">
        <f t="shared" si="91"/>
        <v>0</v>
      </c>
      <c r="T365" s="23">
        <f t="shared" si="92"/>
        <v>0</v>
      </c>
      <c r="U365" s="23">
        <f t="shared" si="93"/>
        <v>0</v>
      </c>
      <c r="V365" s="23">
        <f t="shared" si="94"/>
        <v>0</v>
      </c>
      <c r="W365" s="44" t="str">
        <f t="shared" si="95"/>
        <v>n/a</v>
      </c>
      <c r="X365" s="23">
        <f t="shared" si="96"/>
        <v>0</v>
      </c>
      <c r="Y365" s="23">
        <f t="shared" si="97"/>
        <v>0</v>
      </c>
      <c r="Z365" s="23">
        <f t="shared" si="98"/>
        <v>0</v>
      </c>
      <c r="AA365" s="43">
        <f t="shared" si="99"/>
        <v>0</v>
      </c>
      <c r="AB365" s="44" t="str">
        <f t="shared" si="100"/>
        <v>n/a</v>
      </c>
      <c r="AC365" s="45" t="str">
        <f>IFERROR(W365*Inputs!$E$27+'Elec wholesale index'!AB365*Inputs!$F$27,"n/a")</f>
        <v>n/a</v>
      </c>
      <c r="AD365" s="2" t="str">
        <f t="shared" si="101"/>
        <v>2016-17 Summer</v>
      </c>
      <c r="AE365" s="2" t="str">
        <f t="shared" si="102"/>
        <v>2015-16 Winter</v>
      </c>
      <c r="AF365" s="41">
        <v>0</v>
      </c>
      <c r="AG365" s="8"/>
    </row>
    <row r="366" spans="1:33" x14ac:dyDescent="0.3">
      <c r="A366" s="47">
        <v>42373</v>
      </c>
      <c r="B366" s="14" t="str">
        <f t="shared" si="103"/>
        <v>Jan</v>
      </c>
      <c r="C366" s="3"/>
      <c r="D366" s="3"/>
      <c r="E366" s="3"/>
      <c r="F366" s="42"/>
      <c r="G366" s="42"/>
      <c r="H366" s="42"/>
      <c r="I366" s="13">
        <f>VLOOKUP($B366,'Elec wholesale lookups'!$A$3:$L$15,'Elec wholesale index'!I$2,FALSE)</f>
        <v>181634.52552031272</v>
      </c>
      <c r="J366" s="13">
        <f>VLOOKUP($B366,'Elec wholesale lookups'!$A$3:$L$15,'Elec wholesale index'!J$2,FALSE)</f>
        <v>205597.26549163138</v>
      </c>
      <c r="K366" s="13">
        <f>VLOOKUP($B366,'Elec wholesale lookups'!$A$3:$L$15,'Elec wholesale index'!K$2,FALSE)</f>
        <v>181634.52552031272</v>
      </c>
      <c r="L366" s="38">
        <f>VLOOKUP($B366,'Elec wholesale lookups'!$A$3:$O$15,'Elec wholesale index'!L$2,FALSE)</f>
        <v>1</v>
      </c>
      <c r="M366" s="38">
        <f>VLOOKUP($B366,'Elec wholesale lookups'!$A$3:$O$15,'Elec wholesale index'!M$2,FALSE)</f>
        <v>1</v>
      </c>
      <c r="N366" s="38">
        <f>VLOOKUP($B366,'Elec wholesale lookups'!$A$3:$O$15,'Elec wholesale index'!N$2,FALSE)</f>
        <v>0</v>
      </c>
      <c r="O366" s="13">
        <f t="shared" si="87"/>
        <v>181634.52552031272</v>
      </c>
      <c r="P366" s="13">
        <f t="shared" si="88"/>
        <v>205597.26549163138</v>
      </c>
      <c r="Q366" s="13">
        <f t="shared" si="89"/>
        <v>0</v>
      </c>
      <c r="R366" s="13">
        <f t="shared" si="90"/>
        <v>387231.79101194406</v>
      </c>
      <c r="S366" s="23">
        <f t="shared" si="91"/>
        <v>0</v>
      </c>
      <c r="T366" s="23">
        <f t="shared" si="92"/>
        <v>0</v>
      </c>
      <c r="U366" s="23">
        <f t="shared" si="93"/>
        <v>0</v>
      </c>
      <c r="V366" s="23">
        <f t="shared" si="94"/>
        <v>0</v>
      </c>
      <c r="W366" s="44" t="str">
        <f t="shared" si="95"/>
        <v>n/a</v>
      </c>
      <c r="X366" s="23">
        <f t="shared" si="96"/>
        <v>0</v>
      </c>
      <c r="Y366" s="23">
        <f t="shared" si="97"/>
        <v>0</v>
      </c>
      <c r="Z366" s="23">
        <f t="shared" si="98"/>
        <v>0</v>
      </c>
      <c r="AA366" s="43">
        <f t="shared" si="99"/>
        <v>0</v>
      </c>
      <c r="AB366" s="44" t="str">
        <f t="shared" si="100"/>
        <v>n/a</v>
      </c>
      <c r="AC366" s="45" t="str">
        <f>IFERROR(W366*Inputs!$E$27+'Elec wholesale index'!AB366*Inputs!$F$27,"n/a")</f>
        <v>n/a</v>
      </c>
      <c r="AD366" s="2" t="str">
        <f t="shared" si="101"/>
        <v>2016-17 Summer</v>
      </c>
      <c r="AE366" s="2" t="str">
        <f t="shared" si="102"/>
        <v>2015-16 Winter</v>
      </c>
      <c r="AF366" s="41">
        <v>0</v>
      </c>
      <c r="AG366" s="8"/>
    </row>
    <row r="367" spans="1:33" x14ac:dyDescent="0.3">
      <c r="A367" s="47">
        <v>42374</v>
      </c>
      <c r="B367" s="14" t="str">
        <f t="shared" si="103"/>
        <v>Jan</v>
      </c>
      <c r="C367" s="3"/>
      <c r="D367" s="3"/>
      <c r="E367" s="3"/>
      <c r="F367" s="42"/>
      <c r="G367" s="42"/>
      <c r="H367" s="42"/>
      <c r="I367" s="13">
        <f>VLOOKUP($B367,'Elec wholesale lookups'!$A$3:$L$15,'Elec wholesale index'!I$2,FALSE)</f>
        <v>181634.52552031272</v>
      </c>
      <c r="J367" s="13">
        <f>VLOOKUP($B367,'Elec wholesale lookups'!$A$3:$L$15,'Elec wholesale index'!J$2,FALSE)</f>
        <v>205597.26549163138</v>
      </c>
      <c r="K367" s="13">
        <f>VLOOKUP($B367,'Elec wholesale lookups'!$A$3:$L$15,'Elec wholesale index'!K$2,FALSE)</f>
        <v>181634.52552031272</v>
      </c>
      <c r="L367" s="38">
        <f>VLOOKUP($B367,'Elec wholesale lookups'!$A$3:$O$15,'Elec wholesale index'!L$2,FALSE)</f>
        <v>1</v>
      </c>
      <c r="M367" s="38">
        <f>VLOOKUP($B367,'Elec wholesale lookups'!$A$3:$O$15,'Elec wholesale index'!M$2,FALSE)</f>
        <v>1</v>
      </c>
      <c r="N367" s="38">
        <f>VLOOKUP($B367,'Elec wholesale lookups'!$A$3:$O$15,'Elec wholesale index'!N$2,FALSE)</f>
        <v>0</v>
      </c>
      <c r="O367" s="13">
        <f t="shared" si="87"/>
        <v>181634.52552031272</v>
      </c>
      <c r="P367" s="13">
        <f t="shared" si="88"/>
        <v>205597.26549163138</v>
      </c>
      <c r="Q367" s="13">
        <f t="shared" si="89"/>
        <v>0</v>
      </c>
      <c r="R367" s="13">
        <f t="shared" si="90"/>
        <v>387231.79101194406</v>
      </c>
      <c r="S367" s="23">
        <f t="shared" si="91"/>
        <v>0</v>
      </c>
      <c r="T367" s="23">
        <f t="shared" si="92"/>
        <v>0</v>
      </c>
      <c r="U367" s="23">
        <f t="shared" si="93"/>
        <v>0</v>
      </c>
      <c r="V367" s="23">
        <f t="shared" si="94"/>
        <v>0</v>
      </c>
      <c r="W367" s="44" t="str">
        <f t="shared" si="95"/>
        <v>n/a</v>
      </c>
      <c r="X367" s="23">
        <f t="shared" si="96"/>
        <v>0</v>
      </c>
      <c r="Y367" s="23">
        <f t="shared" si="97"/>
        <v>0</v>
      </c>
      <c r="Z367" s="23">
        <f t="shared" si="98"/>
        <v>0</v>
      </c>
      <c r="AA367" s="43">
        <f t="shared" si="99"/>
        <v>0</v>
      </c>
      <c r="AB367" s="44" t="str">
        <f t="shared" si="100"/>
        <v>n/a</v>
      </c>
      <c r="AC367" s="45" t="str">
        <f>IFERROR(W367*Inputs!$E$27+'Elec wholesale index'!AB367*Inputs!$F$27,"n/a")</f>
        <v>n/a</v>
      </c>
      <c r="AD367" s="2" t="str">
        <f t="shared" si="101"/>
        <v>2016-17 Summer</v>
      </c>
      <c r="AE367" s="2" t="str">
        <f t="shared" si="102"/>
        <v>2015-16 Winter</v>
      </c>
      <c r="AF367" s="41">
        <v>0</v>
      </c>
      <c r="AG367" s="8"/>
    </row>
    <row r="368" spans="1:33" x14ac:dyDescent="0.3">
      <c r="A368" s="47">
        <v>42375</v>
      </c>
      <c r="B368" s="14" t="str">
        <f t="shared" si="103"/>
        <v>Jan</v>
      </c>
      <c r="C368" s="3"/>
      <c r="D368" s="3"/>
      <c r="E368" s="3"/>
      <c r="F368" s="42"/>
      <c r="G368" s="42"/>
      <c r="H368" s="42"/>
      <c r="I368" s="13">
        <f>VLOOKUP($B368,'Elec wholesale lookups'!$A$3:$L$15,'Elec wholesale index'!I$2,FALSE)</f>
        <v>181634.52552031272</v>
      </c>
      <c r="J368" s="13">
        <f>VLOOKUP($B368,'Elec wholesale lookups'!$A$3:$L$15,'Elec wholesale index'!J$2,FALSE)</f>
        <v>205597.26549163138</v>
      </c>
      <c r="K368" s="13">
        <f>VLOOKUP($B368,'Elec wholesale lookups'!$A$3:$L$15,'Elec wholesale index'!K$2,FALSE)</f>
        <v>181634.52552031272</v>
      </c>
      <c r="L368" s="38">
        <f>VLOOKUP($B368,'Elec wholesale lookups'!$A$3:$O$15,'Elec wholesale index'!L$2,FALSE)</f>
        <v>1</v>
      </c>
      <c r="M368" s="38">
        <f>VLOOKUP($B368,'Elec wholesale lookups'!$A$3:$O$15,'Elec wholesale index'!M$2,FALSE)</f>
        <v>1</v>
      </c>
      <c r="N368" s="38">
        <f>VLOOKUP($B368,'Elec wholesale lookups'!$A$3:$O$15,'Elec wholesale index'!N$2,FALSE)</f>
        <v>0</v>
      </c>
      <c r="O368" s="13">
        <f t="shared" si="87"/>
        <v>181634.52552031272</v>
      </c>
      <c r="P368" s="13">
        <f t="shared" si="88"/>
        <v>205597.26549163138</v>
      </c>
      <c r="Q368" s="13">
        <f t="shared" si="89"/>
        <v>0</v>
      </c>
      <c r="R368" s="13">
        <f t="shared" si="90"/>
        <v>387231.79101194406</v>
      </c>
      <c r="S368" s="23">
        <f t="shared" si="91"/>
        <v>0</v>
      </c>
      <c r="T368" s="23">
        <f t="shared" si="92"/>
        <v>0</v>
      </c>
      <c r="U368" s="23">
        <f t="shared" si="93"/>
        <v>0</v>
      </c>
      <c r="V368" s="23">
        <f t="shared" si="94"/>
        <v>0</v>
      </c>
      <c r="W368" s="44" t="str">
        <f t="shared" si="95"/>
        <v>n/a</v>
      </c>
      <c r="X368" s="23">
        <f t="shared" si="96"/>
        <v>0</v>
      </c>
      <c r="Y368" s="23">
        <f t="shared" si="97"/>
        <v>0</v>
      </c>
      <c r="Z368" s="23">
        <f t="shared" si="98"/>
        <v>0</v>
      </c>
      <c r="AA368" s="43">
        <f t="shared" si="99"/>
        <v>0</v>
      </c>
      <c r="AB368" s="44" t="str">
        <f t="shared" si="100"/>
        <v>n/a</v>
      </c>
      <c r="AC368" s="45" t="str">
        <f>IFERROR(W368*Inputs!$E$27+'Elec wholesale index'!AB368*Inputs!$F$27,"n/a")</f>
        <v>n/a</v>
      </c>
      <c r="AD368" s="2" t="str">
        <f t="shared" si="101"/>
        <v>2016-17 Summer</v>
      </c>
      <c r="AE368" s="2" t="str">
        <f t="shared" si="102"/>
        <v>2015-16 Winter</v>
      </c>
      <c r="AF368" s="41">
        <v>0</v>
      </c>
      <c r="AG368" s="8"/>
    </row>
    <row r="369" spans="1:33" x14ac:dyDescent="0.3">
      <c r="A369" s="47">
        <v>42376</v>
      </c>
      <c r="B369" s="14" t="str">
        <f t="shared" si="103"/>
        <v>Jan</v>
      </c>
      <c r="C369" s="3"/>
      <c r="D369" s="3"/>
      <c r="E369" s="3"/>
      <c r="F369" s="42"/>
      <c r="G369" s="42"/>
      <c r="H369" s="42"/>
      <c r="I369" s="13">
        <f>VLOOKUP($B369,'Elec wholesale lookups'!$A$3:$L$15,'Elec wholesale index'!I$2,FALSE)</f>
        <v>181634.52552031272</v>
      </c>
      <c r="J369" s="13">
        <f>VLOOKUP($B369,'Elec wholesale lookups'!$A$3:$L$15,'Elec wholesale index'!J$2,FALSE)</f>
        <v>205597.26549163138</v>
      </c>
      <c r="K369" s="13">
        <f>VLOOKUP($B369,'Elec wholesale lookups'!$A$3:$L$15,'Elec wholesale index'!K$2,FALSE)</f>
        <v>181634.52552031272</v>
      </c>
      <c r="L369" s="38">
        <f>VLOOKUP($B369,'Elec wholesale lookups'!$A$3:$O$15,'Elec wholesale index'!L$2,FALSE)</f>
        <v>1</v>
      </c>
      <c r="M369" s="38">
        <f>VLOOKUP($B369,'Elec wholesale lookups'!$A$3:$O$15,'Elec wholesale index'!M$2,FALSE)</f>
        <v>1</v>
      </c>
      <c r="N369" s="38">
        <f>VLOOKUP($B369,'Elec wholesale lookups'!$A$3:$O$15,'Elec wholesale index'!N$2,FALSE)</f>
        <v>0</v>
      </c>
      <c r="O369" s="13">
        <f t="shared" si="87"/>
        <v>181634.52552031272</v>
      </c>
      <c r="P369" s="13">
        <f t="shared" si="88"/>
        <v>205597.26549163138</v>
      </c>
      <c r="Q369" s="13">
        <f t="shared" si="89"/>
        <v>0</v>
      </c>
      <c r="R369" s="13">
        <f t="shared" si="90"/>
        <v>387231.79101194406</v>
      </c>
      <c r="S369" s="23">
        <f t="shared" si="91"/>
        <v>0</v>
      </c>
      <c r="T369" s="23">
        <f t="shared" si="92"/>
        <v>0</v>
      </c>
      <c r="U369" s="23">
        <f t="shared" si="93"/>
        <v>0</v>
      </c>
      <c r="V369" s="23">
        <f t="shared" si="94"/>
        <v>0</v>
      </c>
      <c r="W369" s="44" t="str">
        <f t="shared" si="95"/>
        <v>n/a</v>
      </c>
      <c r="X369" s="23">
        <f t="shared" si="96"/>
        <v>0</v>
      </c>
      <c r="Y369" s="23">
        <f t="shared" si="97"/>
        <v>0</v>
      </c>
      <c r="Z369" s="23">
        <f t="shared" si="98"/>
        <v>0</v>
      </c>
      <c r="AA369" s="43">
        <f t="shared" si="99"/>
        <v>0</v>
      </c>
      <c r="AB369" s="44" t="str">
        <f t="shared" si="100"/>
        <v>n/a</v>
      </c>
      <c r="AC369" s="45" t="str">
        <f>IFERROR(W369*Inputs!$E$27+'Elec wholesale index'!AB369*Inputs!$F$27,"n/a")</f>
        <v>n/a</v>
      </c>
      <c r="AD369" s="2" t="str">
        <f t="shared" si="101"/>
        <v>2016-17 Summer</v>
      </c>
      <c r="AE369" s="2" t="str">
        <f t="shared" si="102"/>
        <v>2015-16 Winter</v>
      </c>
      <c r="AF369" s="41">
        <v>0</v>
      </c>
      <c r="AG369" s="8"/>
    </row>
    <row r="370" spans="1:33" x14ac:dyDescent="0.3">
      <c r="A370" s="47">
        <v>42377</v>
      </c>
      <c r="B370" s="14" t="str">
        <f t="shared" si="103"/>
        <v>Jan</v>
      </c>
      <c r="C370" s="3"/>
      <c r="D370" s="3"/>
      <c r="E370" s="3"/>
      <c r="F370" s="42"/>
      <c r="G370" s="42"/>
      <c r="H370" s="42"/>
      <c r="I370" s="13">
        <f>VLOOKUP($B370,'Elec wholesale lookups'!$A$3:$L$15,'Elec wholesale index'!I$2,FALSE)</f>
        <v>181634.52552031272</v>
      </c>
      <c r="J370" s="13">
        <f>VLOOKUP($B370,'Elec wholesale lookups'!$A$3:$L$15,'Elec wholesale index'!J$2,FALSE)</f>
        <v>205597.26549163138</v>
      </c>
      <c r="K370" s="13">
        <f>VLOOKUP($B370,'Elec wholesale lookups'!$A$3:$L$15,'Elec wholesale index'!K$2,FALSE)</f>
        <v>181634.52552031272</v>
      </c>
      <c r="L370" s="38">
        <f>VLOOKUP($B370,'Elec wholesale lookups'!$A$3:$O$15,'Elec wholesale index'!L$2,FALSE)</f>
        <v>1</v>
      </c>
      <c r="M370" s="38">
        <f>VLOOKUP($B370,'Elec wholesale lookups'!$A$3:$O$15,'Elec wholesale index'!M$2,FALSE)</f>
        <v>1</v>
      </c>
      <c r="N370" s="38">
        <f>VLOOKUP($B370,'Elec wholesale lookups'!$A$3:$O$15,'Elec wholesale index'!N$2,FALSE)</f>
        <v>0</v>
      </c>
      <c r="O370" s="13">
        <f t="shared" si="87"/>
        <v>181634.52552031272</v>
      </c>
      <c r="P370" s="13">
        <f t="shared" si="88"/>
        <v>205597.26549163138</v>
      </c>
      <c r="Q370" s="13">
        <f t="shared" si="89"/>
        <v>0</v>
      </c>
      <c r="R370" s="13">
        <f t="shared" si="90"/>
        <v>387231.79101194406</v>
      </c>
      <c r="S370" s="23">
        <f t="shared" si="91"/>
        <v>0</v>
      </c>
      <c r="T370" s="23">
        <f t="shared" si="92"/>
        <v>0</v>
      </c>
      <c r="U370" s="23">
        <f t="shared" si="93"/>
        <v>0</v>
      </c>
      <c r="V370" s="23">
        <f t="shared" si="94"/>
        <v>0</v>
      </c>
      <c r="W370" s="44" t="str">
        <f t="shared" si="95"/>
        <v>n/a</v>
      </c>
      <c r="X370" s="23">
        <f t="shared" si="96"/>
        <v>0</v>
      </c>
      <c r="Y370" s="23">
        <f t="shared" si="97"/>
        <v>0</v>
      </c>
      <c r="Z370" s="23">
        <f t="shared" si="98"/>
        <v>0</v>
      </c>
      <c r="AA370" s="43">
        <f t="shared" si="99"/>
        <v>0</v>
      </c>
      <c r="AB370" s="44" t="str">
        <f t="shared" si="100"/>
        <v>n/a</v>
      </c>
      <c r="AC370" s="45" t="str">
        <f>IFERROR(W370*Inputs!$E$27+'Elec wholesale index'!AB370*Inputs!$F$27,"n/a")</f>
        <v>n/a</v>
      </c>
      <c r="AD370" s="2" t="str">
        <f t="shared" si="101"/>
        <v>2016-17 Summer</v>
      </c>
      <c r="AE370" s="2" t="str">
        <f t="shared" si="102"/>
        <v>2015-16 Winter</v>
      </c>
      <c r="AF370" s="41">
        <v>0</v>
      </c>
      <c r="AG370" s="8"/>
    </row>
    <row r="371" spans="1:33" x14ac:dyDescent="0.3">
      <c r="A371" s="47">
        <v>42380</v>
      </c>
      <c r="B371" s="14" t="str">
        <f t="shared" si="103"/>
        <v>Jan</v>
      </c>
      <c r="C371" s="3"/>
      <c r="D371" s="3"/>
      <c r="E371" s="3"/>
      <c r="F371" s="42"/>
      <c r="G371" s="42"/>
      <c r="H371" s="42"/>
      <c r="I371" s="13">
        <f>VLOOKUP($B371,'Elec wholesale lookups'!$A$3:$L$15,'Elec wholesale index'!I$2,FALSE)</f>
        <v>181634.52552031272</v>
      </c>
      <c r="J371" s="13">
        <f>VLOOKUP($B371,'Elec wholesale lookups'!$A$3:$L$15,'Elec wholesale index'!J$2,FALSE)</f>
        <v>205597.26549163138</v>
      </c>
      <c r="K371" s="13">
        <f>VLOOKUP($B371,'Elec wholesale lookups'!$A$3:$L$15,'Elec wholesale index'!K$2,FALSE)</f>
        <v>181634.52552031272</v>
      </c>
      <c r="L371" s="38">
        <f>VLOOKUP($B371,'Elec wholesale lookups'!$A$3:$O$15,'Elec wholesale index'!L$2,FALSE)</f>
        <v>1</v>
      </c>
      <c r="M371" s="38">
        <f>VLOOKUP($B371,'Elec wholesale lookups'!$A$3:$O$15,'Elec wholesale index'!M$2,FALSE)</f>
        <v>1</v>
      </c>
      <c r="N371" s="38">
        <f>VLOOKUP($B371,'Elec wholesale lookups'!$A$3:$O$15,'Elec wholesale index'!N$2,FALSE)</f>
        <v>0</v>
      </c>
      <c r="O371" s="13">
        <f t="shared" si="87"/>
        <v>181634.52552031272</v>
      </c>
      <c r="P371" s="13">
        <f t="shared" si="88"/>
        <v>205597.26549163138</v>
      </c>
      <c r="Q371" s="13">
        <f t="shared" si="89"/>
        <v>0</v>
      </c>
      <c r="R371" s="13">
        <f t="shared" si="90"/>
        <v>387231.79101194406</v>
      </c>
      <c r="S371" s="23">
        <f t="shared" si="91"/>
        <v>0</v>
      </c>
      <c r="T371" s="23">
        <f t="shared" si="92"/>
        <v>0</v>
      </c>
      <c r="U371" s="23">
        <f t="shared" si="93"/>
        <v>0</v>
      </c>
      <c r="V371" s="23">
        <f t="shared" si="94"/>
        <v>0</v>
      </c>
      <c r="W371" s="44" t="str">
        <f t="shared" si="95"/>
        <v>n/a</v>
      </c>
      <c r="X371" s="23">
        <f t="shared" si="96"/>
        <v>0</v>
      </c>
      <c r="Y371" s="23">
        <f t="shared" si="97"/>
        <v>0</v>
      </c>
      <c r="Z371" s="23">
        <f t="shared" si="98"/>
        <v>0</v>
      </c>
      <c r="AA371" s="43">
        <f t="shared" si="99"/>
        <v>0</v>
      </c>
      <c r="AB371" s="44" t="str">
        <f t="shared" si="100"/>
        <v>n/a</v>
      </c>
      <c r="AC371" s="45" t="str">
        <f>IFERROR(W371*Inputs!$E$27+'Elec wholesale index'!AB371*Inputs!$F$27,"n/a")</f>
        <v>n/a</v>
      </c>
      <c r="AD371" s="2" t="str">
        <f t="shared" si="101"/>
        <v>2016-17 Summer</v>
      </c>
      <c r="AE371" s="2" t="str">
        <f t="shared" si="102"/>
        <v>2015-16 Winter</v>
      </c>
      <c r="AF371" s="41">
        <v>0</v>
      </c>
      <c r="AG371" s="8"/>
    </row>
    <row r="372" spans="1:33" x14ac:dyDescent="0.3">
      <c r="A372" s="47">
        <v>42381</v>
      </c>
      <c r="B372" s="14" t="str">
        <f t="shared" si="103"/>
        <v>Jan</v>
      </c>
      <c r="C372" s="3"/>
      <c r="D372" s="3"/>
      <c r="E372" s="3"/>
      <c r="F372" s="42"/>
      <c r="G372" s="42"/>
      <c r="H372" s="42"/>
      <c r="I372" s="13">
        <f>VLOOKUP($B372,'Elec wholesale lookups'!$A$3:$L$15,'Elec wholesale index'!I$2,FALSE)</f>
        <v>181634.52552031272</v>
      </c>
      <c r="J372" s="13">
        <f>VLOOKUP($B372,'Elec wholesale lookups'!$A$3:$L$15,'Elec wholesale index'!J$2,FALSE)</f>
        <v>205597.26549163138</v>
      </c>
      <c r="K372" s="13">
        <f>VLOOKUP($B372,'Elec wholesale lookups'!$A$3:$L$15,'Elec wholesale index'!K$2,FALSE)</f>
        <v>181634.52552031272</v>
      </c>
      <c r="L372" s="38">
        <f>VLOOKUP($B372,'Elec wholesale lookups'!$A$3:$O$15,'Elec wholesale index'!L$2,FALSE)</f>
        <v>1</v>
      </c>
      <c r="M372" s="38">
        <f>VLOOKUP($B372,'Elec wholesale lookups'!$A$3:$O$15,'Elec wholesale index'!M$2,FALSE)</f>
        <v>1</v>
      </c>
      <c r="N372" s="38">
        <f>VLOOKUP($B372,'Elec wholesale lookups'!$A$3:$O$15,'Elec wholesale index'!N$2,FALSE)</f>
        <v>0</v>
      </c>
      <c r="O372" s="13">
        <f t="shared" si="87"/>
        <v>181634.52552031272</v>
      </c>
      <c r="P372" s="13">
        <f t="shared" si="88"/>
        <v>205597.26549163138</v>
      </c>
      <c r="Q372" s="13">
        <f t="shared" si="89"/>
        <v>0</v>
      </c>
      <c r="R372" s="13">
        <f t="shared" si="90"/>
        <v>387231.79101194406</v>
      </c>
      <c r="S372" s="23">
        <f t="shared" si="91"/>
        <v>0</v>
      </c>
      <c r="T372" s="23">
        <f t="shared" si="92"/>
        <v>0</v>
      </c>
      <c r="U372" s="23">
        <f t="shared" si="93"/>
        <v>0</v>
      </c>
      <c r="V372" s="23">
        <f t="shared" si="94"/>
        <v>0</v>
      </c>
      <c r="W372" s="44" t="str">
        <f t="shared" si="95"/>
        <v>n/a</v>
      </c>
      <c r="X372" s="23">
        <f t="shared" si="96"/>
        <v>0</v>
      </c>
      <c r="Y372" s="23">
        <f t="shared" si="97"/>
        <v>0</v>
      </c>
      <c r="Z372" s="23">
        <f t="shared" si="98"/>
        <v>0</v>
      </c>
      <c r="AA372" s="43">
        <f t="shared" si="99"/>
        <v>0</v>
      </c>
      <c r="AB372" s="44" t="str">
        <f t="shared" si="100"/>
        <v>n/a</v>
      </c>
      <c r="AC372" s="45" t="str">
        <f>IFERROR(W372*Inputs!$E$27+'Elec wholesale index'!AB372*Inputs!$F$27,"n/a")</f>
        <v>n/a</v>
      </c>
      <c r="AD372" s="2" t="str">
        <f t="shared" si="101"/>
        <v>2016-17 Summer</v>
      </c>
      <c r="AE372" s="2" t="str">
        <f t="shared" si="102"/>
        <v>2015-16 Winter</v>
      </c>
      <c r="AF372" s="41">
        <v>0</v>
      </c>
      <c r="AG372" s="8"/>
    </row>
    <row r="373" spans="1:33" x14ac:dyDescent="0.3">
      <c r="A373" s="47">
        <v>42382</v>
      </c>
      <c r="B373" s="14" t="str">
        <f t="shared" si="103"/>
        <v>Jan</v>
      </c>
      <c r="C373" s="3"/>
      <c r="D373" s="3"/>
      <c r="E373" s="3"/>
      <c r="F373" s="42"/>
      <c r="G373" s="42"/>
      <c r="H373" s="42"/>
      <c r="I373" s="13">
        <f>VLOOKUP($B373,'Elec wholesale lookups'!$A$3:$L$15,'Elec wholesale index'!I$2,FALSE)</f>
        <v>181634.52552031272</v>
      </c>
      <c r="J373" s="13">
        <f>VLOOKUP($B373,'Elec wholesale lookups'!$A$3:$L$15,'Elec wholesale index'!J$2,FALSE)</f>
        <v>205597.26549163138</v>
      </c>
      <c r="K373" s="13">
        <f>VLOOKUP($B373,'Elec wholesale lookups'!$A$3:$L$15,'Elec wholesale index'!K$2,FALSE)</f>
        <v>181634.52552031272</v>
      </c>
      <c r="L373" s="38">
        <f>VLOOKUP($B373,'Elec wholesale lookups'!$A$3:$O$15,'Elec wholesale index'!L$2,FALSE)</f>
        <v>1</v>
      </c>
      <c r="M373" s="38">
        <f>VLOOKUP($B373,'Elec wholesale lookups'!$A$3:$O$15,'Elec wholesale index'!M$2,FALSE)</f>
        <v>1</v>
      </c>
      <c r="N373" s="38">
        <f>VLOOKUP($B373,'Elec wholesale lookups'!$A$3:$O$15,'Elec wholesale index'!N$2,FALSE)</f>
        <v>0</v>
      </c>
      <c r="O373" s="13">
        <f t="shared" si="87"/>
        <v>181634.52552031272</v>
      </c>
      <c r="P373" s="13">
        <f t="shared" si="88"/>
        <v>205597.26549163138</v>
      </c>
      <c r="Q373" s="13">
        <f t="shared" si="89"/>
        <v>0</v>
      </c>
      <c r="R373" s="13">
        <f t="shared" si="90"/>
        <v>387231.79101194406</v>
      </c>
      <c r="S373" s="23">
        <f t="shared" si="91"/>
        <v>0</v>
      </c>
      <c r="T373" s="23">
        <f t="shared" si="92"/>
        <v>0</v>
      </c>
      <c r="U373" s="23">
        <f t="shared" si="93"/>
        <v>0</v>
      </c>
      <c r="V373" s="23">
        <f t="shared" si="94"/>
        <v>0</v>
      </c>
      <c r="W373" s="44" t="str">
        <f t="shared" si="95"/>
        <v>n/a</v>
      </c>
      <c r="X373" s="23">
        <f t="shared" si="96"/>
        <v>0</v>
      </c>
      <c r="Y373" s="23">
        <f t="shared" si="97"/>
        <v>0</v>
      </c>
      <c r="Z373" s="23">
        <f t="shared" si="98"/>
        <v>0</v>
      </c>
      <c r="AA373" s="43">
        <f t="shared" si="99"/>
        <v>0</v>
      </c>
      <c r="AB373" s="44" t="str">
        <f t="shared" si="100"/>
        <v>n/a</v>
      </c>
      <c r="AC373" s="45" t="str">
        <f>IFERROR(W373*Inputs!$E$27+'Elec wholesale index'!AB373*Inputs!$F$27,"n/a")</f>
        <v>n/a</v>
      </c>
      <c r="AD373" s="2" t="str">
        <f t="shared" si="101"/>
        <v>2016-17 Summer</v>
      </c>
      <c r="AE373" s="2" t="str">
        <f t="shared" si="102"/>
        <v>2015-16 Winter</v>
      </c>
      <c r="AF373" s="41">
        <v>0</v>
      </c>
      <c r="AG373" s="8"/>
    </row>
    <row r="374" spans="1:33" x14ac:dyDescent="0.3">
      <c r="A374" s="47">
        <v>42383</v>
      </c>
      <c r="B374" s="14" t="str">
        <f t="shared" si="103"/>
        <v>Jan</v>
      </c>
      <c r="C374" s="3"/>
      <c r="D374" s="3"/>
      <c r="E374" s="3"/>
      <c r="F374" s="42"/>
      <c r="G374" s="42"/>
      <c r="H374" s="42"/>
      <c r="I374" s="13">
        <f>VLOOKUP($B374,'Elec wholesale lookups'!$A$3:$L$15,'Elec wholesale index'!I$2,FALSE)</f>
        <v>181634.52552031272</v>
      </c>
      <c r="J374" s="13">
        <f>VLOOKUP($B374,'Elec wholesale lookups'!$A$3:$L$15,'Elec wholesale index'!J$2,FALSE)</f>
        <v>205597.26549163138</v>
      </c>
      <c r="K374" s="13">
        <f>VLOOKUP($B374,'Elec wholesale lookups'!$A$3:$L$15,'Elec wholesale index'!K$2,FALSE)</f>
        <v>181634.52552031272</v>
      </c>
      <c r="L374" s="38">
        <f>VLOOKUP($B374,'Elec wholesale lookups'!$A$3:$O$15,'Elec wholesale index'!L$2,FALSE)</f>
        <v>1</v>
      </c>
      <c r="M374" s="38">
        <f>VLOOKUP($B374,'Elec wholesale lookups'!$A$3:$O$15,'Elec wholesale index'!M$2,FALSE)</f>
        <v>1</v>
      </c>
      <c r="N374" s="38">
        <f>VLOOKUP($B374,'Elec wholesale lookups'!$A$3:$O$15,'Elec wholesale index'!N$2,FALSE)</f>
        <v>0</v>
      </c>
      <c r="O374" s="13">
        <f t="shared" si="87"/>
        <v>181634.52552031272</v>
      </c>
      <c r="P374" s="13">
        <f t="shared" si="88"/>
        <v>205597.26549163138</v>
      </c>
      <c r="Q374" s="13">
        <f t="shared" si="89"/>
        <v>0</v>
      </c>
      <c r="R374" s="13">
        <f t="shared" si="90"/>
        <v>387231.79101194406</v>
      </c>
      <c r="S374" s="23">
        <f t="shared" si="91"/>
        <v>0</v>
      </c>
      <c r="T374" s="23">
        <f t="shared" si="92"/>
        <v>0</v>
      </c>
      <c r="U374" s="23">
        <f t="shared" si="93"/>
        <v>0</v>
      </c>
      <c r="V374" s="23">
        <f t="shared" si="94"/>
        <v>0</v>
      </c>
      <c r="W374" s="44" t="str">
        <f t="shared" si="95"/>
        <v>n/a</v>
      </c>
      <c r="X374" s="23">
        <f t="shared" si="96"/>
        <v>0</v>
      </c>
      <c r="Y374" s="23">
        <f t="shared" si="97"/>
        <v>0</v>
      </c>
      <c r="Z374" s="23">
        <f t="shared" si="98"/>
        <v>0</v>
      </c>
      <c r="AA374" s="43">
        <f t="shared" si="99"/>
        <v>0</v>
      </c>
      <c r="AB374" s="44" t="str">
        <f t="shared" si="100"/>
        <v>n/a</v>
      </c>
      <c r="AC374" s="45" t="str">
        <f>IFERROR(W374*Inputs!$E$27+'Elec wholesale index'!AB374*Inputs!$F$27,"n/a")</f>
        <v>n/a</v>
      </c>
      <c r="AD374" s="2" t="str">
        <f t="shared" si="101"/>
        <v>2016-17 Summer</v>
      </c>
      <c r="AE374" s="2" t="str">
        <f t="shared" si="102"/>
        <v>2015-16 Winter</v>
      </c>
      <c r="AF374" s="41">
        <v>0</v>
      </c>
      <c r="AG374" s="8"/>
    </row>
    <row r="375" spans="1:33" x14ac:dyDescent="0.3">
      <c r="A375" s="47">
        <v>42384</v>
      </c>
      <c r="B375" s="14" t="str">
        <f t="shared" si="103"/>
        <v>Jan</v>
      </c>
      <c r="C375" s="3"/>
      <c r="D375" s="3"/>
      <c r="E375" s="3"/>
      <c r="F375" s="42"/>
      <c r="G375" s="42"/>
      <c r="H375" s="42"/>
      <c r="I375" s="13">
        <f>VLOOKUP($B375,'Elec wholesale lookups'!$A$3:$L$15,'Elec wholesale index'!I$2,FALSE)</f>
        <v>181634.52552031272</v>
      </c>
      <c r="J375" s="13">
        <f>VLOOKUP($B375,'Elec wholesale lookups'!$A$3:$L$15,'Elec wholesale index'!J$2,FALSE)</f>
        <v>205597.26549163138</v>
      </c>
      <c r="K375" s="13">
        <f>VLOOKUP($B375,'Elec wholesale lookups'!$A$3:$L$15,'Elec wholesale index'!K$2,FALSE)</f>
        <v>181634.52552031272</v>
      </c>
      <c r="L375" s="38">
        <f>VLOOKUP($B375,'Elec wholesale lookups'!$A$3:$O$15,'Elec wholesale index'!L$2,FALSE)</f>
        <v>1</v>
      </c>
      <c r="M375" s="38">
        <f>VLOOKUP($B375,'Elec wholesale lookups'!$A$3:$O$15,'Elec wholesale index'!M$2,FALSE)</f>
        <v>1</v>
      </c>
      <c r="N375" s="38">
        <f>VLOOKUP($B375,'Elec wholesale lookups'!$A$3:$O$15,'Elec wholesale index'!N$2,FALSE)</f>
        <v>0</v>
      </c>
      <c r="O375" s="13">
        <f t="shared" si="87"/>
        <v>181634.52552031272</v>
      </c>
      <c r="P375" s="13">
        <f t="shared" si="88"/>
        <v>205597.26549163138</v>
      </c>
      <c r="Q375" s="13">
        <f t="shared" si="89"/>
        <v>0</v>
      </c>
      <c r="R375" s="13">
        <f t="shared" si="90"/>
        <v>387231.79101194406</v>
      </c>
      <c r="S375" s="23">
        <f t="shared" si="91"/>
        <v>0</v>
      </c>
      <c r="T375" s="23">
        <f t="shared" si="92"/>
        <v>0</v>
      </c>
      <c r="U375" s="23">
        <f t="shared" si="93"/>
        <v>0</v>
      </c>
      <c r="V375" s="23">
        <f t="shared" si="94"/>
        <v>0</v>
      </c>
      <c r="W375" s="44" t="str">
        <f t="shared" si="95"/>
        <v>n/a</v>
      </c>
      <c r="X375" s="23">
        <f t="shared" si="96"/>
        <v>0</v>
      </c>
      <c r="Y375" s="23">
        <f t="shared" si="97"/>
        <v>0</v>
      </c>
      <c r="Z375" s="23">
        <f t="shared" si="98"/>
        <v>0</v>
      </c>
      <c r="AA375" s="43">
        <f t="shared" si="99"/>
        <v>0</v>
      </c>
      <c r="AB375" s="44" t="str">
        <f t="shared" si="100"/>
        <v>n/a</v>
      </c>
      <c r="AC375" s="45" t="str">
        <f>IFERROR(W375*Inputs!$E$27+'Elec wholesale index'!AB375*Inputs!$F$27,"n/a")</f>
        <v>n/a</v>
      </c>
      <c r="AD375" s="2" t="str">
        <f t="shared" si="101"/>
        <v>2016-17 Summer</v>
      </c>
      <c r="AE375" s="2" t="str">
        <f t="shared" si="102"/>
        <v>2015-16 Winter</v>
      </c>
      <c r="AF375" s="41">
        <v>0</v>
      </c>
      <c r="AG375" s="8"/>
    </row>
    <row r="376" spans="1:33" x14ac:dyDescent="0.3">
      <c r="A376" s="47">
        <v>42387</v>
      </c>
      <c r="B376" s="14" t="str">
        <f t="shared" si="103"/>
        <v>Jan</v>
      </c>
      <c r="C376" s="3"/>
      <c r="D376" s="3"/>
      <c r="E376" s="3"/>
      <c r="F376" s="42"/>
      <c r="G376" s="42"/>
      <c r="H376" s="42"/>
      <c r="I376" s="13">
        <f>VLOOKUP($B376,'Elec wholesale lookups'!$A$3:$L$15,'Elec wholesale index'!I$2,FALSE)</f>
        <v>181634.52552031272</v>
      </c>
      <c r="J376" s="13">
        <f>VLOOKUP($B376,'Elec wholesale lookups'!$A$3:$L$15,'Elec wholesale index'!J$2,FALSE)</f>
        <v>205597.26549163138</v>
      </c>
      <c r="K376" s="13">
        <f>VLOOKUP($B376,'Elec wholesale lookups'!$A$3:$L$15,'Elec wholesale index'!K$2,FALSE)</f>
        <v>181634.52552031272</v>
      </c>
      <c r="L376" s="38">
        <f>VLOOKUP($B376,'Elec wholesale lookups'!$A$3:$O$15,'Elec wholesale index'!L$2,FALSE)</f>
        <v>1</v>
      </c>
      <c r="M376" s="38">
        <f>VLOOKUP($B376,'Elec wholesale lookups'!$A$3:$O$15,'Elec wholesale index'!M$2,FALSE)</f>
        <v>1</v>
      </c>
      <c r="N376" s="38">
        <f>VLOOKUP($B376,'Elec wholesale lookups'!$A$3:$O$15,'Elec wholesale index'!N$2,FALSE)</f>
        <v>0</v>
      </c>
      <c r="O376" s="13">
        <f t="shared" si="87"/>
        <v>181634.52552031272</v>
      </c>
      <c r="P376" s="13">
        <f t="shared" si="88"/>
        <v>205597.26549163138</v>
      </c>
      <c r="Q376" s="13">
        <f t="shared" si="89"/>
        <v>0</v>
      </c>
      <c r="R376" s="13">
        <f t="shared" si="90"/>
        <v>387231.79101194406</v>
      </c>
      <c r="S376" s="23">
        <f t="shared" si="91"/>
        <v>0</v>
      </c>
      <c r="T376" s="23">
        <f t="shared" si="92"/>
        <v>0</v>
      </c>
      <c r="U376" s="23">
        <f t="shared" si="93"/>
        <v>0</v>
      </c>
      <c r="V376" s="23">
        <f t="shared" si="94"/>
        <v>0</v>
      </c>
      <c r="W376" s="44" t="str">
        <f t="shared" si="95"/>
        <v>n/a</v>
      </c>
      <c r="X376" s="23">
        <f t="shared" si="96"/>
        <v>0</v>
      </c>
      <c r="Y376" s="23">
        <f t="shared" si="97"/>
        <v>0</v>
      </c>
      <c r="Z376" s="23">
        <f t="shared" si="98"/>
        <v>0</v>
      </c>
      <c r="AA376" s="43">
        <f t="shared" si="99"/>
        <v>0</v>
      </c>
      <c r="AB376" s="44" t="str">
        <f t="shared" si="100"/>
        <v>n/a</v>
      </c>
      <c r="AC376" s="45" t="str">
        <f>IFERROR(W376*Inputs!$E$27+'Elec wholesale index'!AB376*Inputs!$F$27,"n/a")</f>
        <v>n/a</v>
      </c>
      <c r="AD376" s="2" t="str">
        <f t="shared" si="101"/>
        <v>2016-17 Summer</v>
      </c>
      <c r="AE376" s="2" t="str">
        <f t="shared" si="102"/>
        <v>2015-16 Winter</v>
      </c>
      <c r="AF376" s="41">
        <v>0</v>
      </c>
      <c r="AG376" s="8"/>
    </row>
    <row r="377" spans="1:33" x14ac:dyDescent="0.3">
      <c r="A377" s="47">
        <v>42388</v>
      </c>
      <c r="B377" s="14" t="str">
        <f t="shared" si="103"/>
        <v>Jan</v>
      </c>
      <c r="C377" s="3"/>
      <c r="D377" s="3"/>
      <c r="E377" s="3"/>
      <c r="F377" s="42"/>
      <c r="G377" s="42"/>
      <c r="H377" s="42"/>
      <c r="I377" s="13">
        <f>VLOOKUP($B377,'Elec wholesale lookups'!$A$3:$L$15,'Elec wholesale index'!I$2,FALSE)</f>
        <v>181634.52552031272</v>
      </c>
      <c r="J377" s="13">
        <f>VLOOKUP($B377,'Elec wholesale lookups'!$A$3:$L$15,'Elec wholesale index'!J$2,FALSE)</f>
        <v>205597.26549163138</v>
      </c>
      <c r="K377" s="13">
        <f>VLOOKUP($B377,'Elec wholesale lookups'!$A$3:$L$15,'Elec wholesale index'!K$2,FALSE)</f>
        <v>181634.52552031272</v>
      </c>
      <c r="L377" s="38">
        <f>VLOOKUP($B377,'Elec wholesale lookups'!$A$3:$O$15,'Elec wholesale index'!L$2,FALSE)</f>
        <v>1</v>
      </c>
      <c r="M377" s="38">
        <f>VLOOKUP($B377,'Elec wholesale lookups'!$A$3:$O$15,'Elec wholesale index'!M$2,FALSE)</f>
        <v>1</v>
      </c>
      <c r="N377" s="38">
        <f>VLOOKUP($B377,'Elec wholesale lookups'!$A$3:$O$15,'Elec wholesale index'!N$2,FALSE)</f>
        <v>0</v>
      </c>
      <c r="O377" s="13">
        <f t="shared" si="87"/>
        <v>181634.52552031272</v>
      </c>
      <c r="P377" s="13">
        <f t="shared" si="88"/>
        <v>205597.26549163138</v>
      </c>
      <c r="Q377" s="13">
        <f t="shared" si="89"/>
        <v>0</v>
      </c>
      <c r="R377" s="13">
        <f t="shared" si="90"/>
        <v>387231.79101194406</v>
      </c>
      <c r="S377" s="23">
        <f t="shared" si="91"/>
        <v>0</v>
      </c>
      <c r="T377" s="23">
        <f t="shared" si="92"/>
        <v>0</v>
      </c>
      <c r="U377" s="23">
        <f t="shared" si="93"/>
        <v>0</v>
      </c>
      <c r="V377" s="23">
        <f t="shared" si="94"/>
        <v>0</v>
      </c>
      <c r="W377" s="44" t="str">
        <f t="shared" si="95"/>
        <v>n/a</v>
      </c>
      <c r="X377" s="23">
        <f t="shared" si="96"/>
        <v>0</v>
      </c>
      <c r="Y377" s="23">
        <f t="shared" si="97"/>
        <v>0</v>
      </c>
      <c r="Z377" s="23">
        <f t="shared" si="98"/>
        <v>0</v>
      </c>
      <c r="AA377" s="43">
        <f t="shared" si="99"/>
        <v>0</v>
      </c>
      <c r="AB377" s="44" t="str">
        <f t="shared" si="100"/>
        <v>n/a</v>
      </c>
      <c r="AC377" s="45" t="str">
        <f>IFERROR(W377*Inputs!$E$27+'Elec wholesale index'!AB377*Inputs!$F$27,"n/a")</f>
        <v>n/a</v>
      </c>
      <c r="AD377" s="2" t="str">
        <f t="shared" si="101"/>
        <v>2016-17 Summer</v>
      </c>
      <c r="AE377" s="2" t="str">
        <f t="shared" si="102"/>
        <v>2015-16 Winter</v>
      </c>
      <c r="AF377" s="41">
        <v>0</v>
      </c>
      <c r="AG377" s="8"/>
    </row>
    <row r="378" spans="1:33" x14ac:dyDescent="0.3">
      <c r="A378" s="47">
        <v>42389</v>
      </c>
      <c r="B378" s="14" t="str">
        <f t="shared" si="103"/>
        <v>Jan</v>
      </c>
      <c r="C378" s="3"/>
      <c r="D378" s="3"/>
      <c r="E378" s="3"/>
      <c r="F378" s="42"/>
      <c r="G378" s="42"/>
      <c r="H378" s="42"/>
      <c r="I378" s="13">
        <f>VLOOKUP($B378,'Elec wholesale lookups'!$A$3:$L$15,'Elec wholesale index'!I$2,FALSE)</f>
        <v>181634.52552031272</v>
      </c>
      <c r="J378" s="13">
        <f>VLOOKUP($B378,'Elec wholesale lookups'!$A$3:$L$15,'Elec wholesale index'!J$2,FALSE)</f>
        <v>205597.26549163138</v>
      </c>
      <c r="K378" s="13">
        <f>VLOOKUP($B378,'Elec wholesale lookups'!$A$3:$L$15,'Elec wholesale index'!K$2,FALSE)</f>
        <v>181634.52552031272</v>
      </c>
      <c r="L378" s="38">
        <f>VLOOKUP($B378,'Elec wholesale lookups'!$A$3:$O$15,'Elec wholesale index'!L$2,FALSE)</f>
        <v>1</v>
      </c>
      <c r="M378" s="38">
        <f>VLOOKUP($B378,'Elec wholesale lookups'!$A$3:$O$15,'Elec wholesale index'!M$2,FALSE)</f>
        <v>1</v>
      </c>
      <c r="N378" s="38">
        <f>VLOOKUP($B378,'Elec wholesale lookups'!$A$3:$O$15,'Elec wholesale index'!N$2,FALSE)</f>
        <v>0</v>
      </c>
      <c r="O378" s="13">
        <f t="shared" si="87"/>
        <v>181634.52552031272</v>
      </c>
      <c r="P378" s="13">
        <f t="shared" si="88"/>
        <v>205597.26549163138</v>
      </c>
      <c r="Q378" s="13">
        <f t="shared" si="89"/>
        <v>0</v>
      </c>
      <c r="R378" s="13">
        <f t="shared" si="90"/>
        <v>387231.79101194406</v>
      </c>
      <c r="S378" s="23">
        <f t="shared" si="91"/>
        <v>0</v>
      </c>
      <c r="T378" s="23">
        <f t="shared" si="92"/>
        <v>0</v>
      </c>
      <c r="U378" s="23">
        <f t="shared" si="93"/>
        <v>0</v>
      </c>
      <c r="V378" s="23">
        <f t="shared" si="94"/>
        <v>0</v>
      </c>
      <c r="W378" s="44" t="str">
        <f t="shared" si="95"/>
        <v>n/a</v>
      </c>
      <c r="X378" s="23">
        <f t="shared" si="96"/>
        <v>0</v>
      </c>
      <c r="Y378" s="23">
        <f t="shared" si="97"/>
        <v>0</v>
      </c>
      <c r="Z378" s="23">
        <f t="shared" si="98"/>
        <v>0</v>
      </c>
      <c r="AA378" s="43">
        <f t="shared" si="99"/>
        <v>0</v>
      </c>
      <c r="AB378" s="44" t="str">
        <f t="shared" si="100"/>
        <v>n/a</v>
      </c>
      <c r="AC378" s="45" t="str">
        <f>IFERROR(W378*Inputs!$E$27+'Elec wholesale index'!AB378*Inputs!$F$27,"n/a")</f>
        <v>n/a</v>
      </c>
      <c r="AD378" s="2" t="str">
        <f t="shared" si="101"/>
        <v>2016-17 Summer</v>
      </c>
      <c r="AE378" s="2" t="str">
        <f t="shared" si="102"/>
        <v>2015-16 Winter</v>
      </c>
      <c r="AF378" s="41">
        <v>0</v>
      </c>
      <c r="AG378" s="8"/>
    </row>
    <row r="379" spans="1:33" x14ac:dyDescent="0.3">
      <c r="A379" s="47">
        <v>42390</v>
      </c>
      <c r="B379" s="14" t="str">
        <f t="shared" si="103"/>
        <v>Jan</v>
      </c>
      <c r="C379" s="3"/>
      <c r="D379" s="3"/>
      <c r="E379" s="3"/>
      <c r="F379" s="42"/>
      <c r="G379" s="42"/>
      <c r="H379" s="42"/>
      <c r="I379" s="13">
        <f>VLOOKUP($B379,'Elec wholesale lookups'!$A$3:$L$15,'Elec wholesale index'!I$2,FALSE)</f>
        <v>181634.52552031272</v>
      </c>
      <c r="J379" s="13">
        <f>VLOOKUP($B379,'Elec wholesale lookups'!$A$3:$L$15,'Elec wholesale index'!J$2,FALSE)</f>
        <v>205597.26549163138</v>
      </c>
      <c r="K379" s="13">
        <f>VLOOKUP($B379,'Elec wholesale lookups'!$A$3:$L$15,'Elec wholesale index'!K$2,FALSE)</f>
        <v>181634.52552031272</v>
      </c>
      <c r="L379" s="38">
        <f>VLOOKUP($B379,'Elec wholesale lookups'!$A$3:$O$15,'Elec wholesale index'!L$2,FALSE)</f>
        <v>1</v>
      </c>
      <c r="M379" s="38">
        <f>VLOOKUP($B379,'Elec wholesale lookups'!$A$3:$O$15,'Elec wholesale index'!M$2,FALSE)</f>
        <v>1</v>
      </c>
      <c r="N379" s="38">
        <f>VLOOKUP($B379,'Elec wholesale lookups'!$A$3:$O$15,'Elec wholesale index'!N$2,FALSE)</f>
        <v>0</v>
      </c>
      <c r="O379" s="13">
        <f t="shared" si="87"/>
        <v>181634.52552031272</v>
      </c>
      <c r="P379" s="13">
        <f t="shared" si="88"/>
        <v>205597.26549163138</v>
      </c>
      <c r="Q379" s="13">
        <f t="shared" si="89"/>
        <v>0</v>
      </c>
      <c r="R379" s="13">
        <f t="shared" si="90"/>
        <v>387231.79101194406</v>
      </c>
      <c r="S379" s="23">
        <f t="shared" si="91"/>
        <v>0</v>
      </c>
      <c r="T379" s="23">
        <f t="shared" si="92"/>
        <v>0</v>
      </c>
      <c r="U379" s="23">
        <f t="shared" si="93"/>
        <v>0</v>
      </c>
      <c r="V379" s="23">
        <f t="shared" si="94"/>
        <v>0</v>
      </c>
      <c r="W379" s="44" t="str">
        <f t="shared" si="95"/>
        <v>n/a</v>
      </c>
      <c r="X379" s="23">
        <f t="shared" si="96"/>
        <v>0</v>
      </c>
      <c r="Y379" s="23">
        <f t="shared" si="97"/>
        <v>0</v>
      </c>
      <c r="Z379" s="23">
        <f t="shared" si="98"/>
        <v>0</v>
      </c>
      <c r="AA379" s="43">
        <f t="shared" si="99"/>
        <v>0</v>
      </c>
      <c r="AB379" s="44" t="str">
        <f t="shared" si="100"/>
        <v>n/a</v>
      </c>
      <c r="AC379" s="45" t="str">
        <f>IFERROR(W379*Inputs!$E$27+'Elec wholesale index'!AB379*Inputs!$F$27,"n/a")</f>
        <v>n/a</v>
      </c>
      <c r="AD379" s="2" t="str">
        <f t="shared" si="101"/>
        <v>2016-17 Summer</v>
      </c>
      <c r="AE379" s="2" t="str">
        <f t="shared" si="102"/>
        <v>2015-16 Winter</v>
      </c>
      <c r="AF379" s="41">
        <v>0</v>
      </c>
      <c r="AG379" s="8"/>
    </row>
    <row r="380" spans="1:33" x14ac:dyDescent="0.3">
      <c r="A380" s="47">
        <v>42391</v>
      </c>
      <c r="B380" s="14" t="str">
        <f t="shared" si="103"/>
        <v>Jan</v>
      </c>
      <c r="C380" s="3"/>
      <c r="D380" s="3"/>
      <c r="E380" s="3"/>
      <c r="F380" s="42"/>
      <c r="G380" s="42"/>
      <c r="H380" s="42"/>
      <c r="I380" s="13">
        <f>VLOOKUP($B380,'Elec wholesale lookups'!$A$3:$L$15,'Elec wholesale index'!I$2,FALSE)</f>
        <v>181634.52552031272</v>
      </c>
      <c r="J380" s="13">
        <f>VLOOKUP($B380,'Elec wholesale lookups'!$A$3:$L$15,'Elec wholesale index'!J$2,FALSE)</f>
        <v>205597.26549163138</v>
      </c>
      <c r="K380" s="13">
        <f>VLOOKUP($B380,'Elec wholesale lookups'!$A$3:$L$15,'Elec wholesale index'!K$2,FALSE)</f>
        <v>181634.52552031272</v>
      </c>
      <c r="L380" s="38">
        <f>VLOOKUP($B380,'Elec wholesale lookups'!$A$3:$O$15,'Elec wholesale index'!L$2,FALSE)</f>
        <v>1</v>
      </c>
      <c r="M380" s="38">
        <f>VLOOKUP($B380,'Elec wholesale lookups'!$A$3:$O$15,'Elec wholesale index'!M$2,FALSE)</f>
        <v>1</v>
      </c>
      <c r="N380" s="38">
        <f>VLOOKUP($B380,'Elec wholesale lookups'!$A$3:$O$15,'Elec wholesale index'!N$2,FALSE)</f>
        <v>0</v>
      </c>
      <c r="O380" s="13">
        <f t="shared" si="87"/>
        <v>181634.52552031272</v>
      </c>
      <c r="P380" s="13">
        <f t="shared" si="88"/>
        <v>205597.26549163138</v>
      </c>
      <c r="Q380" s="13">
        <f t="shared" si="89"/>
        <v>0</v>
      </c>
      <c r="R380" s="13">
        <f t="shared" si="90"/>
        <v>387231.79101194406</v>
      </c>
      <c r="S380" s="23">
        <f t="shared" si="91"/>
        <v>0</v>
      </c>
      <c r="T380" s="23">
        <f t="shared" si="92"/>
        <v>0</v>
      </c>
      <c r="U380" s="23">
        <f t="shared" si="93"/>
        <v>0</v>
      </c>
      <c r="V380" s="23">
        <f t="shared" si="94"/>
        <v>0</v>
      </c>
      <c r="W380" s="44" t="str">
        <f t="shared" si="95"/>
        <v>n/a</v>
      </c>
      <c r="X380" s="23">
        <f t="shared" si="96"/>
        <v>0</v>
      </c>
      <c r="Y380" s="23">
        <f t="shared" si="97"/>
        <v>0</v>
      </c>
      <c r="Z380" s="23">
        <f t="shared" si="98"/>
        <v>0</v>
      </c>
      <c r="AA380" s="43">
        <f t="shared" si="99"/>
        <v>0</v>
      </c>
      <c r="AB380" s="44" t="str">
        <f t="shared" si="100"/>
        <v>n/a</v>
      </c>
      <c r="AC380" s="45" t="str">
        <f>IFERROR(W380*Inputs!$E$27+'Elec wholesale index'!AB380*Inputs!$F$27,"n/a")</f>
        <v>n/a</v>
      </c>
      <c r="AD380" s="2" t="str">
        <f t="shared" si="101"/>
        <v>2016-17 Summer</v>
      </c>
      <c r="AE380" s="2" t="str">
        <f t="shared" si="102"/>
        <v>2015-16 Winter</v>
      </c>
      <c r="AF380" s="41">
        <v>0</v>
      </c>
      <c r="AG380" s="8"/>
    </row>
    <row r="381" spans="1:33" x14ac:dyDescent="0.3">
      <c r="A381" s="47">
        <v>42394</v>
      </c>
      <c r="B381" s="14" t="str">
        <f t="shared" si="103"/>
        <v>Jan</v>
      </c>
      <c r="C381" s="3"/>
      <c r="D381" s="3"/>
      <c r="E381" s="3"/>
      <c r="F381" s="42"/>
      <c r="G381" s="42"/>
      <c r="H381" s="42"/>
      <c r="I381" s="13">
        <f>VLOOKUP($B381,'Elec wholesale lookups'!$A$3:$L$15,'Elec wholesale index'!I$2,FALSE)</f>
        <v>181634.52552031272</v>
      </c>
      <c r="J381" s="13">
        <f>VLOOKUP($B381,'Elec wholesale lookups'!$A$3:$L$15,'Elec wholesale index'!J$2,FALSE)</f>
        <v>205597.26549163138</v>
      </c>
      <c r="K381" s="13">
        <f>VLOOKUP($B381,'Elec wholesale lookups'!$A$3:$L$15,'Elec wholesale index'!K$2,FALSE)</f>
        <v>181634.52552031272</v>
      </c>
      <c r="L381" s="38">
        <f>VLOOKUP($B381,'Elec wholesale lookups'!$A$3:$O$15,'Elec wholesale index'!L$2,FALSE)</f>
        <v>1</v>
      </c>
      <c r="M381" s="38">
        <f>VLOOKUP($B381,'Elec wholesale lookups'!$A$3:$O$15,'Elec wholesale index'!M$2,FALSE)</f>
        <v>1</v>
      </c>
      <c r="N381" s="38">
        <f>VLOOKUP($B381,'Elec wholesale lookups'!$A$3:$O$15,'Elec wholesale index'!N$2,FALSE)</f>
        <v>0</v>
      </c>
      <c r="O381" s="13">
        <f t="shared" si="87"/>
        <v>181634.52552031272</v>
      </c>
      <c r="P381" s="13">
        <f t="shared" si="88"/>
        <v>205597.26549163138</v>
      </c>
      <c r="Q381" s="13">
        <f t="shared" si="89"/>
        <v>0</v>
      </c>
      <c r="R381" s="13">
        <f t="shared" si="90"/>
        <v>387231.79101194406</v>
      </c>
      <c r="S381" s="23">
        <f t="shared" si="91"/>
        <v>0</v>
      </c>
      <c r="T381" s="23">
        <f t="shared" si="92"/>
        <v>0</v>
      </c>
      <c r="U381" s="23">
        <f t="shared" si="93"/>
        <v>0</v>
      </c>
      <c r="V381" s="23">
        <f t="shared" si="94"/>
        <v>0</v>
      </c>
      <c r="W381" s="44" t="str">
        <f t="shared" si="95"/>
        <v>n/a</v>
      </c>
      <c r="X381" s="23">
        <f t="shared" si="96"/>
        <v>0</v>
      </c>
      <c r="Y381" s="23">
        <f t="shared" si="97"/>
        <v>0</v>
      </c>
      <c r="Z381" s="23">
        <f t="shared" si="98"/>
        <v>0</v>
      </c>
      <c r="AA381" s="43">
        <f t="shared" si="99"/>
        <v>0</v>
      </c>
      <c r="AB381" s="44" t="str">
        <f t="shared" si="100"/>
        <v>n/a</v>
      </c>
      <c r="AC381" s="45" t="str">
        <f>IFERROR(W381*Inputs!$E$27+'Elec wholesale index'!AB381*Inputs!$F$27,"n/a")</f>
        <v>n/a</v>
      </c>
      <c r="AD381" s="2" t="str">
        <f t="shared" si="101"/>
        <v>2016-17 Summer</v>
      </c>
      <c r="AE381" s="2" t="str">
        <f t="shared" si="102"/>
        <v>2015-16 Winter</v>
      </c>
      <c r="AF381" s="41">
        <v>0</v>
      </c>
      <c r="AG381" s="8"/>
    </row>
    <row r="382" spans="1:33" x14ac:dyDescent="0.3">
      <c r="A382" s="47">
        <v>42395</v>
      </c>
      <c r="B382" s="14" t="str">
        <f t="shared" si="103"/>
        <v>Jan</v>
      </c>
      <c r="C382" s="3"/>
      <c r="D382" s="3"/>
      <c r="E382" s="3"/>
      <c r="F382" s="42"/>
      <c r="G382" s="42"/>
      <c r="H382" s="42"/>
      <c r="I382" s="13">
        <f>VLOOKUP($B382,'Elec wholesale lookups'!$A$3:$L$15,'Elec wholesale index'!I$2,FALSE)</f>
        <v>181634.52552031272</v>
      </c>
      <c r="J382" s="13">
        <f>VLOOKUP($B382,'Elec wholesale lookups'!$A$3:$L$15,'Elec wholesale index'!J$2,FALSE)</f>
        <v>205597.26549163138</v>
      </c>
      <c r="K382" s="13">
        <f>VLOOKUP($B382,'Elec wholesale lookups'!$A$3:$L$15,'Elec wholesale index'!K$2,FALSE)</f>
        <v>181634.52552031272</v>
      </c>
      <c r="L382" s="38">
        <f>VLOOKUP($B382,'Elec wholesale lookups'!$A$3:$O$15,'Elec wholesale index'!L$2,FALSE)</f>
        <v>1</v>
      </c>
      <c r="M382" s="38">
        <f>VLOOKUP($B382,'Elec wholesale lookups'!$A$3:$O$15,'Elec wholesale index'!M$2,FALSE)</f>
        <v>1</v>
      </c>
      <c r="N382" s="38">
        <f>VLOOKUP($B382,'Elec wholesale lookups'!$A$3:$O$15,'Elec wholesale index'!N$2,FALSE)</f>
        <v>0</v>
      </c>
      <c r="O382" s="13">
        <f t="shared" si="87"/>
        <v>181634.52552031272</v>
      </c>
      <c r="P382" s="13">
        <f t="shared" si="88"/>
        <v>205597.26549163138</v>
      </c>
      <c r="Q382" s="13">
        <f t="shared" si="89"/>
        <v>0</v>
      </c>
      <c r="R382" s="13">
        <f t="shared" si="90"/>
        <v>387231.79101194406</v>
      </c>
      <c r="S382" s="23">
        <f t="shared" si="91"/>
        <v>0</v>
      </c>
      <c r="T382" s="23">
        <f t="shared" si="92"/>
        <v>0</v>
      </c>
      <c r="U382" s="23">
        <f t="shared" si="93"/>
        <v>0</v>
      </c>
      <c r="V382" s="23">
        <f t="shared" si="94"/>
        <v>0</v>
      </c>
      <c r="W382" s="44" t="str">
        <f t="shared" si="95"/>
        <v>n/a</v>
      </c>
      <c r="X382" s="23">
        <f t="shared" si="96"/>
        <v>0</v>
      </c>
      <c r="Y382" s="23">
        <f t="shared" si="97"/>
        <v>0</v>
      </c>
      <c r="Z382" s="23">
        <f t="shared" si="98"/>
        <v>0</v>
      </c>
      <c r="AA382" s="43">
        <f t="shared" si="99"/>
        <v>0</v>
      </c>
      <c r="AB382" s="44" t="str">
        <f t="shared" si="100"/>
        <v>n/a</v>
      </c>
      <c r="AC382" s="45" t="str">
        <f>IFERROR(W382*Inputs!$E$27+'Elec wholesale index'!AB382*Inputs!$F$27,"n/a")</f>
        <v>n/a</v>
      </c>
      <c r="AD382" s="2" t="str">
        <f t="shared" si="101"/>
        <v>2016-17 Summer</v>
      </c>
      <c r="AE382" s="2" t="str">
        <f t="shared" si="102"/>
        <v>2015-16 Winter</v>
      </c>
      <c r="AF382" s="41">
        <v>0</v>
      </c>
      <c r="AG382" s="8"/>
    </row>
    <row r="383" spans="1:33" x14ac:dyDescent="0.3">
      <c r="A383" s="47">
        <v>42396</v>
      </c>
      <c r="B383" s="14" t="str">
        <f t="shared" si="103"/>
        <v>Jan</v>
      </c>
      <c r="C383" s="3"/>
      <c r="D383" s="3"/>
      <c r="E383" s="3"/>
      <c r="F383" s="42"/>
      <c r="G383" s="42"/>
      <c r="H383" s="42"/>
      <c r="I383" s="13">
        <f>VLOOKUP($B383,'Elec wholesale lookups'!$A$3:$L$15,'Elec wholesale index'!I$2,FALSE)</f>
        <v>181634.52552031272</v>
      </c>
      <c r="J383" s="13">
        <f>VLOOKUP($B383,'Elec wholesale lookups'!$A$3:$L$15,'Elec wholesale index'!J$2,FALSE)</f>
        <v>205597.26549163138</v>
      </c>
      <c r="K383" s="13">
        <f>VLOOKUP($B383,'Elec wholesale lookups'!$A$3:$L$15,'Elec wholesale index'!K$2,FALSE)</f>
        <v>181634.52552031272</v>
      </c>
      <c r="L383" s="38">
        <f>VLOOKUP($B383,'Elec wholesale lookups'!$A$3:$O$15,'Elec wholesale index'!L$2,FALSE)</f>
        <v>1</v>
      </c>
      <c r="M383" s="38">
        <f>VLOOKUP($B383,'Elec wholesale lookups'!$A$3:$O$15,'Elec wholesale index'!M$2,FALSE)</f>
        <v>1</v>
      </c>
      <c r="N383" s="38">
        <f>VLOOKUP($B383,'Elec wholesale lookups'!$A$3:$O$15,'Elec wholesale index'!N$2,FALSE)</f>
        <v>0</v>
      </c>
      <c r="O383" s="13">
        <f t="shared" si="87"/>
        <v>181634.52552031272</v>
      </c>
      <c r="P383" s="13">
        <f t="shared" si="88"/>
        <v>205597.26549163138</v>
      </c>
      <c r="Q383" s="13">
        <f t="shared" si="89"/>
        <v>0</v>
      </c>
      <c r="R383" s="13">
        <f t="shared" si="90"/>
        <v>387231.79101194406</v>
      </c>
      <c r="S383" s="23">
        <f t="shared" si="91"/>
        <v>0</v>
      </c>
      <c r="T383" s="23">
        <f t="shared" si="92"/>
        <v>0</v>
      </c>
      <c r="U383" s="23">
        <f t="shared" si="93"/>
        <v>0</v>
      </c>
      <c r="V383" s="23">
        <f t="shared" si="94"/>
        <v>0</v>
      </c>
      <c r="W383" s="44" t="str">
        <f t="shared" si="95"/>
        <v>n/a</v>
      </c>
      <c r="X383" s="23">
        <f t="shared" si="96"/>
        <v>0</v>
      </c>
      <c r="Y383" s="23">
        <f t="shared" si="97"/>
        <v>0</v>
      </c>
      <c r="Z383" s="23">
        <f t="shared" si="98"/>
        <v>0</v>
      </c>
      <c r="AA383" s="43">
        <f t="shared" si="99"/>
        <v>0</v>
      </c>
      <c r="AB383" s="44" t="str">
        <f t="shared" si="100"/>
        <v>n/a</v>
      </c>
      <c r="AC383" s="45" t="str">
        <f>IFERROR(W383*Inputs!$E$27+'Elec wholesale index'!AB383*Inputs!$F$27,"n/a")</f>
        <v>n/a</v>
      </c>
      <c r="AD383" s="2" t="str">
        <f t="shared" si="101"/>
        <v>2016-17 Summer</v>
      </c>
      <c r="AE383" s="2" t="str">
        <f t="shared" si="102"/>
        <v>2015-16 Winter</v>
      </c>
      <c r="AF383" s="41">
        <v>0</v>
      </c>
      <c r="AG383" s="8"/>
    </row>
    <row r="384" spans="1:33" x14ac:dyDescent="0.3">
      <c r="A384" s="47">
        <v>42397</v>
      </c>
      <c r="B384" s="14" t="str">
        <f t="shared" si="103"/>
        <v>Jan</v>
      </c>
      <c r="C384" s="3"/>
      <c r="D384" s="3"/>
      <c r="E384" s="3"/>
      <c r="F384" s="42"/>
      <c r="G384" s="42"/>
      <c r="H384" s="42"/>
      <c r="I384" s="13">
        <f>VLOOKUP($B384,'Elec wholesale lookups'!$A$3:$L$15,'Elec wholesale index'!I$2,FALSE)</f>
        <v>181634.52552031272</v>
      </c>
      <c r="J384" s="13">
        <f>VLOOKUP($B384,'Elec wholesale lookups'!$A$3:$L$15,'Elec wholesale index'!J$2,FALSE)</f>
        <v>205597.26549163138</v>
      </c>
      <c r="K384" s="13">
        <f>VLOOKUP($B384,'Elec wholesale lookups'!$A$3:$L$15,'Elec wholesale index'!K$2,FALSE)</f>
        <v>181634.52552031272</v>
      </c>
      <c r="L384" s="38">
        <f>VLOOKUP($B384,'Elec wholesale lookups'!$A$3:$O$15,'Elec wholesale index'!L$2,FALSE)</f>
        <v>1</v>
      </c>
      <c r="M384" s="38">
        <f>VLOOKUP($B384,'Elec wholesale lookups'!$A$3:$O$15,'Elec wholesale index'!M$2,FALSE)</f>
        <v>1</v>
      </c>
      <c r="N384" s="38">
        <f>VLOOKUP($B384,'Elec wholesale lookups'!$A$3:$O$15,'Elec wholesale index'!N$2,FALSE)</f>
        <v>0</v>
      </c>
      <c r="O384" s="13">
        <f t="shared" si="87"/>
        <v>181634.52552031272</v>
      </c>
      <c r="P384" s="13">
        <f t="shared" si="88"/>
        <v>205597.26549163138</v>
      </c>
      <c r="Q384" s="13">
        <f t="shared" si="89"/>
        <v>0</v>
      </c>
      <c r="R384" s="13">
        <f t="shared" si="90"/>
        <v>387231.79101194406</v>
      </c>
      <c r="S384" s="23">
        <f t="shared" si="91"/>
        <v>0</v>
      </c>
      <c r="T384" s="23">
        <f t="shared" si="92"/>
        <v>0</v>
      </c>
      <c r="U384" s="23">
        <f t="shared" si="93"/>
        <v>0</v>
      </c>
      <c r="V384" s="23">
        <f t="shared" si="94"/>
        <v>0</v>
      </c>
      <c r="W384" s="44" t="str">
        <f t="shared" si="95"/>
        <v>n/a</v>
      </c>
      <c r="X384" s="23">
        <f t="shared" si="96"/>
        <v>0</v>
      </c>
      <c r="Y384" s="23">
        <f t="shared" si="97"/>
        <v>0</v>
      </c>
      <c r="Z384" s="23">
        <f t="shared" si="98"/>
        <v>0</v>
      </c>
      <c r="AA384" s="43">
        <f t="shared" si="99"/>
        <v>0</v>
      </c>
      <c r="AB384" s="44" t="str">
        <f t="shared" si="100"/>
        <v>n/a</v>
      </c>
      <c r="AC384" s="45" t="str">
        <f>IFERROR(W384*Inputs!$E$27+'Elec wholesale index'!AB384*Inputs!$F$27,"n/a")</f>
        <v>n/a</v>
      </c>
      <c r="AD384" s="2" t="str">
        <f t="shared" si="101"/>
        <v>2016-17 Summer</v>
      </c>
      <c r="AE384" s="2" t="str">
        <f t="shared" si="102"/>
        <v>2015-16 Winter</v>
      </c>
      <c r="AF384" s="41">
        <v>0</v>
      </c>
      <c r="AG384" s="8"/>
    </row>
    <row r="385" spans="1:33" x14ac:dyDescent="0.3">
      <c r="A385" s="47">
        <v>42398</v>
      </c>
      <c r="B385" s="14" t="str">
        <f t="shared" si="103"/>
        <v>Jan</v>
      </c>
      <c r="C385" s="3"/>
      <c r="D385" s="3"/>
      <c r="E385" s="3"/>
      <c r="F385" s="42"/>
      <c r="G385" s="42"/>
      <c r="H385" s="42"/>
      <c r="I385" s="13">
        <f>VLOOKUP($B385,'Elec wholesale lookups'!$A$3:$L$15,'Elec wholesale index'!I$2,FALSE)</f>
        <v>181634.52552031272</v>
      </c>
      <c r="J385" s="13">
        <f>VLOOKUP($B385,'Elec wholesale lookups'!$A$3:$L$15,'Elec wholesale index'!J$2,FALSE)</f>
        <v>205597.26549163138</v>
      </c>
      <c r="K385" s="13">
        <f>VLOOKUP($B385,'Elec wholesale lookups'!$A$3:$L$15,'Elec wholesale index'!K$2,FALSE)</f>
        <v>181634.52552031272</v>
      </c>
      <c r="L385" s="38">
        <f>VLOOKUP($B385,'Elec wholesale lookups'!$A$3:$O$15,'Elec wholesale index'!L$2,FALSE)</f>
        <v>1</v>
      </c>
      <c r="M385" s="38">
        <f>VLOOKUP($B385,'Elec wholesale lookups'!$A$3:$O$15,'Elec wholesale index'!M$2,FALSE)</f>
        <v>1</v>
      </c>
      <c r="N385" s="38">
        <f>VLOOKUP($B385,'Elec wholesale lookups'!$A$3:$O$15,'Elec wholesale index'!N$2,FALSE)</f>
        <v>0</v>
      </c>
      <c r="O385" s="13">
        <f t="shared" si="87"/>
        <v>181634.52552031272</v>
      </c>
      <c r="P385" s="13">
        <f t="shared" si="88"/>
        <v>205597.26549163138</v>
      </c>
      <c r="Q385" s="13">
        <f t="shared" si="89"/>
        <v>0</v>
      </c>
      <c r="R385" s="13">
        <f t="shared" si="90"/>
        <v>387231.79101194406</v>
      </c>
      <c r="S385" s="23">
        <f t="shared" si="91"/>
        <v>0</v>
      </c>
      <c r="T385" s="23">
        <f t="shared" si="92"/>
        <v>0</v>
      </c>
      <c r="U385" s="23">
        <f t="shared" si="93"/>
        <v>0</v>
      </c>
      <c r="V385" s="23">
        <f t="shared" si="94"/>
        <v>0</v>
      </c>
      <c r="W385" s="44" t="str">
        <f t="shared" si="95"/>
        <v>n/a</v>
      </c>
      <c r="X385" s="23">
        <f t="shared" si="96"/>
        <v>0</v>
      </c>
      <c r="Y385" s="23">
        <f t="shared" si="97"/>
        <v>0</v>
      </c>
      <c r="Z385" s="23">
        <f t="shared" si="98"/>
        <v>0</v>
      </c>
      <c r="AA385" s="43">
        <f t="shared" si="99"/>
        <v>0</v>
      </c>
      <c r="AB385" s="44" t="str">
        <f t="shared" si="100"/>
        <v>n/a</v>
      </c>
      <c r="AC385" s="45" t="str">
        <f>IFERROR(W385*Inputs!$E$27+'Elec wholesale index'!AB385*Inputs!$F$27,"n/a")</f>
        <v>n/a</v>
      </c>
      <c r="AD385" s="2" t="str">
        <f t="shared" si="101"/>
        <v>2016-17 Summer</v>
      </c>
      <c r="AE385" s="2" t="str">
        <f t="shared" si="102"/>
        <v>2015-16 Winter</v>
      </c>
      <c r="AF385" s="41">
        <v>0</v>
      </c>
      <c r="AG385" s="8"/>
    </row>
    <row r="386" spans="1:33" x14ac:dyDescent="0.3">
      <c r="A386" s="47">
        <v>42401</v>
      </c>
      <c r="B386" s="14" t="str">
        <f t="shared" si="103"/>
        <v>Feb</v>
      </c>
      <c r="C386" s="3"/>
      <c r="D386" s="3"/>
      <c r="E386" s="3"/>
      <c r="F386" s="42"/>
      <c r="G386" s="42"/>
      <c r="H386" s="42"/>
      <c r="I386" s="13">
        <f>VLOOKUP($B386,'Elec wholesale lookups'!$A$3:$L$15,'Elec wholesale index'!I$2,FALSE)</f>
        <v>181634.52552031272</v>
      </c>
      <c r="J386" s="13">
        <f>VLOOKUP($B386,'Elec wholesale lookups'!$A$3:$L$15,'Elec wholesale index'!J$2,FALSE)</f>
        <v>205597.26549163138</v>
      </c>
      <c r="K386" s="13">
        <f>VLOOKUP($B386,'Elec wholesale lookups'!$A$3:$L$15,'Elec wholesale index'!K$2,FALSE)</f>
        <v>181634.52552031272</v>
      </c>
      <c r="L386" s="38">
        <f>VLOOKUP($B386,'Elec wholesale lookups'!$A$3:$O$15,'Elec wholesale index'!L$2,FALSE)</f>
        <v>0</v>
      </c>
      <c r="M386" s="38">
        <f>VLOOKUP($B386,'Elec wholesale lookups'!$A$3:$O$15,'Elec wholesale index'!M$2,FALSE)</f>
        <v>1</v>
      </c>
      <c r="N386" s="38">
        <f>VLOOKUP($B386,'Elec wholesale lookups'!$A$3:$O$15,'Elec wholesale index'!N$2,FALSE)</f>
        <v>1</v>
      </c>
      <c r="O386" s="13">
        <f t="shared" si="87"/>
        <v>0</v>
      </c>
      <c r="P386" s="13">
        <f t="shared" si="88"/>
        <v>205597.26549163138</v>
      </c>
      <c r="Q386" s="13">
        <f t="shared" si="89"/>
        <v>181634.52552031272</v>
      </c>
      <c r="R386" s="13">
        <f t="shared" si="90"/>
        <v>387231.79101194406</v>
      </c>
      <c r="S386" s="23">
        <f t="shared" si="91"/>
        <v>0</v>
      </c>
      <c r="T386" s="23">
        <f t="shared" si="92"/>
        <v>0</v>
      </c>
      <c r="U386" s="23">
        <f t="shared" si="93"/>
        <v>0</v>
      </c>
      <c r="V386" s="23">
        <f t="shared" si="94"/>
        <v>0</v>
      </c>
      <c r="W386" s="44" t="str">
        <f t="shared" si="95"/>
        <v>n/a</v>
      </c>
      <c r="X386" s="23">
        <f t="shared" si="96"/>
        <v>0</v>
      </c>
      <c r="Y386" s="23">
        <f t="shared" si="97"/>
        <v>0</v>
      </c>
      <c r="Z386" s="23">
        <f t="shared" si="98"/>
        <v>0</v>
      </c>
      <c r="AA386" s="43">
        <f t="shared" si="99"/>
        <v>0</v>
      </c>
      <c r="AB386" s="44" t="str">
        <f t="shared" si="100"/>
        <v>n/a</v>
      </c>
      <c r="AC386" s="45" t="str">
        <f>IFERROR(W386*Inputs!$E$27+'Elec wholesale index'!AB386*Inputs!$F$27,"n/a")</f>
        <v>n/a</v>
      </c>
      <c r="AD386" s="2" t="str">
        <f t="shared" si="101"/>
        <v>2016-17 Winter</v>
      </c>
      <c r="AE386" s="2" t="str">
        <f t="shared" si="102"/>
        <v>2015-16 Winter</v>
      </c>
      <c r="AF386" s="41">
        <v>0</v>
      </c>
      <c r="AG386" s="8"/>
    </row>
    <row r="387" spans="1:33" x14ac:dyDescent="0.3">
      <c r="A387" s="47">
        <v>42402</v>
      </c>
      <c r="B387" s="14" t="str">
        <f t="shared" si="103"/>
        <v>Feb</v>
      </c>
      <c r="C387" s="3"/>
      <c r="D387" s="3"/>
      <c r="E387" s="3"/>
      <c r="F387" s="42"/>
      <c r="G387" s="42"/>
      <c r="H387" s="42"/>
      <c r="I387" s="13">
        <f>VLOOKUP($B387,'Elec wholesale lookups'!$A$3:$L$15,'Elec wholesale index'!I$2,FALSE)</f>
        <v>181634.52552031272</v>
      </c>
      <c r="J387" s="13">
        <f>VLOOKUP($B387,'Elec wholesale lookups'!$A$3:$L$15,'Elec wholesale index'!J$2,FALSE)</f>
        <v>205597.26549163138</v>
      </c>
      <c r="K387" s="13">
        <f>VLOOKUP($B387,'Elec wholesale lookups'!$A$3:$L$15,'Elec wholesale index'!K$2,FALSE)</f>
        <v>181634.52552031272</v>
      </c>
      <c r="L387" s="38">
        <f>VLOOKUP($B387,'Elec wholesale lookups'!$A$3:$O$15,'Elec wholesale index'!L$2,FALSE)</f>
        <v>0</v>
      </c>
      <c r="M387" s="38">
        <f>VLOOKUP($B387,'Elec wholesale lookups'!$A$3:$O$15,'Elec wholesale index'!M$2,FALSE)</f>
        <v>1</v>
      </c>
      <c r="N387" s="38">
        <f>VLOOKUP($B387,'Elec wholesale lookups'!$A$3:$O$15,'Elec wholesale index'!N$2,FALSE)</f>
        <v>1</v>
      </c>
      <c r="O387" s="13">
        <f t="shared" si="87"/>
        <v>0</v>
      </c>
      <c r="P387" s="13">
        <f t="shared" si="88"/>
        <v>205597.26549163138</v>
      </c>
      <c r="Q387" s="13">
        <f t="shared" si="89"/>
        <v>181634.52552031272</v>
      </c>
      <c r="R387" s="13">
        <f t="shared" si="90"/>
        <v>387231.79101194406</v>
      </c>
      <c r="S387" s="23">
        <f t="shared" si="91"/>
        <v>0</v>
      </c>
      <c r="T387" s="23">
        <f t="shared" si="92"/>
        <v>0</v>
      </c>
      <c r="U387" s="23">
        <f t="shared" si="93"/>
        <v>0</v>
      </c>
      <c r="V387" s="23">
        <f t="shared" si="94"/>
        <v>0</v>
      </c>
      <c r="W387" s="44" t="str">
        <f t="shared" si="95"/>
        <v>n/a</v>
      </c>
      <c r="X387" s="23">
        <f t="shared" si="96"/>
        <v>0</v>
      </c>
      <c r="Y387" s="23">
        <f t="shared" si="97"/>
        <v>0</v>
      </c>
      <c r="Z387" s="23">
        <f t="shared" si="98"/>
        <v>0</v>
      </c>
      <c r="AA387" s="43">
        <f t="shared" si="99"/>
        <v>0</v>
      </c>
      <c r="AB387" s="44" t="str">
        <f t="shared" si="100"/>
        <v>n/a</v>
      </c>
      <c r="AC387" s="45" t="str">
        <f>IFERROR(W387*Inputs!$E$27+'Elec wholesale index'!AB387*Inputs!$F$27,"n/a")</f>
        <v>n/a</v>
      </c>
      <c r="AD387" s="2" t="str">
        <f t="shared" si="101"/>
        <v>2016-17 Winter</v>
      </c>
      <c r="AE387" s="2" t="str">
        <f t="shared" si="102"/>
        <v>2015-16 Winter</v>
      </c>
      <c r="AF387" s="41">
        <v>0</v>
      </c>
      <c r="AG387" s="8"/>
    </row>
    <row r="388" spans="1:33" x14ac:dyDescent="0.3">
      <c r="A388" s="47">
        <v>42403</v>
      </c>
      <c r="B388" s="14" t="str">
        <f t="shared" si="103"/>
        <v>Feb</v>
      </c>
      <c r="C388" s="3"/>
      <c r="D388" s="3"/>
      <c r="E388" s="3"/>
      <c r="F388" s="42"/>
      <c r="G388" s="42"/>
      <c r="H388" s="42"/>
      <c r="I388" s="13">
        <f>VLOOKUP($B388,'Elec wholesale lookups'!$A$3:$L$15,'Elec wholesale index'!I$2,FALSE)</f>
        <v>181634.52552031272</v>
      </c>
      <c r="J388" s="13">
        <f>VLOOKUP($B388,'Elec wholesale lookups'!$A$3:$L$15,'Elec wholesale index'!J$2,FALSE)</f>
        <v>205597.26549163138</v>
      </c>
      <c r="K388" s="13">
        <f>VLOOKUP($B388,'Elec wholesale lookups'!$A$3:$L$15,'Elec wholesale index'!K$2,FALSE)</f>
        <v>181634.52552031272</v>
      </c>
      <c r="L388" s="38">
        <f>VLOOKUP($B388,'Elec wholesale lookups'!$A$3:$O$15,'Elec wholesale index'!L$2,FALSE)</f>
        <v>0</v>
      </c>
      <c r="M388" s="38">
        <f>VLOOKUP($B388,'Elec wholesale lookups'!$A$3:$O$15,'Elec wholesale index'!M$2,FALSE)</f>
        <v>1</v>
      </c>
      <c r="N388" s="38">
        <f>VLOOKUP($B388,'Elec wholesale lookups'!$A$3:$O$15,'Elec wholesale index'!N$2,FALSE)</f>
        <v>1</v>
      </c>
      <c r="O388" s="13">
        <f t="shared" si="87"/>
        <v>0</v>
      </c>
      <c r="P388" s="13">
        <f t="shared" si="88"/>
        <v>205597.26549163138</v>
      </c>
      <c r="Q388" s="13">
        <f t="shared" si="89"/>
        <v>181634.52552031272</v>
      </c>
      <c r="R388" s="13">
        <f t="shared" si="90"/>
        <v>387231.79101194406</v>
      </c>
      <c r="S388" s="23">
        <f t="shared" si="91"/>
        <v>0</v>
      </c>
      <c r="T388" s="23">
        <f t="shared" si="92"/>
        <v>0</v>
      </c>
      <c r="U388" s="23">
        <f t="shared" si="93"/>
        <v>0</v>
      </c>
      <c r="V388" s="23">
        <f t="shared" si="94"/>
        <v>0</v>
      </c>
      <c r="W388" s="44" t="str">
        <f t="shared" si="95"/>
        <v>n/a</v>
      </c>
      <c r="X388" s="23">
        <f t="shared" si="96"/>
        <v>0</v>
      </c>
      <c r="Y388" s="23">
        <f t="shared" si="97"/>
        <v>0</v>
      </c>
      <c r="Z388" s="23">
        <f t="shared" si="98"/>
        <v>0</v>
      </c>
      <c r="AA388" s="43">
        <f t="shared" si="99"/>
        <v>0</v>
      </c>
      <c r="AB388" s="44" t="str">
        <f t="shared" si="100"/>
        <v>n/a</v>
      </c>
      <c r="AC388" s="45" t="str">
        <f>IFERROR(W388*Inputs!$E$27+'Elec wholesale index'!AB388*Inputs!$F$27,"n/a")</f>
        <v>n/a</v>
      </c>
      <c r="AD388" s="2" t="str">
        <f t="shared" si="101"/>
        <v>2016-17 Winter</v>
      </c>
      <c r="AE388" s="2" t="str">
        <f t="shared" si="102"/>
        <v>2015-16 Winter</v>
      </c>
      <c r="AF388" s="41">
        <v>0</v>
      </c>
      <c r="AG388" s="8"/>
    </row>
    <row r="389" spans="1:33" x14ac:dyDescent="0.3">
      <c r="A389" s="47">
        <v>42404</v>
      </c>
      <c r="B389" s="14" t="str">
        <f t="shared" si="103"/>
        <v>Feb</v>
      </c>
      <c r="C389" s="3"/>
      <c r="D389" s="3"/>
      <c r="E389" s="3"/>
      <c r="F389" s="42"/>
      <c r="G389" s="42"/>
      <c r="H389" s="42"/>
      <c r="I389" s="13">
        <f>VLOOKUP($B389,'Elec wholesale lookups'!$A$3:$L$15,'Elec wholesale index'!I$2,FALSE)</f>
        <v>181634.52552031272</v>
      </c>
      <c r="J389" s="13">
        <f>VLOOKUP($B389,'Elec wholesale lookups'!$A$3:$L$15,'Elec wholesale index'!J$2,FALSE)</f>
        <v>205597.26549163138</v>
      </c>
      <c r="K389" s="13">
        <f>VLOOKUP($B389,'Elec wholesale lookups'!$A$3:$L$15,'Elec wholesale index'!K$2,FALSE)</f>
        <v>181634.52552031272</v>
      </c>
      <c r="L389" s="38">
        <f>VLOOKUP($B389,'Elec wholesale lookups'!$A$3:$O$15,'Elec wholesale index'!L$2,FALSE)</f>
        <v>0</v>
      </c>
      <c r="M389" s="38">
        <f>VLOOKUP($B389,'Elec wholesale lookups'!$A$3:$O$15,'Elec wholesale index'!M$2,FALSE)</f>
        <v>1</v>
      </c>
      <c r="N389" s="38">
        <f>VLOOKUP($B389,'Elec wholesale lookups'!$A$3:$O$15,'Elec wholesale index'!N$2,FALSE)</f>
        <v>1</v>
      </c>
      <c r="O389" s="13">
        <f t="shared" si="87"/>
        <v>0</v>
      </c>
      <c r="P389" s="13">
        <f t="shared" si="88"/>
        <v>205597.26549163138</v>
      </c>
      <c r="Q389" s="13">
        <f t="shared" si="89"/>
        <v>181634.52552031272</v>
      </c>
      <c r="R389" s="13">
        <f t="shared" si="90"/>
        <v>387231.79101194406</v>
      </c>
      <c r="S389" s="23">
        <f t="shared" si="91"/>
        <v>0</v>
      </c>
      <c r="T389" s="23">
        <f t="shared" si="92"/>
        <v>0</v>
      </c>
      <c r="U389" s="23">
        <f t="shared" si="93"/>
        <v>0</v>
      </c>
      <c r="V389" s="23">
        <f t="shared" si="94"/>
        <v>0</v>
      </c>
      <c r="W389" s="44" t="str">
        <f t="shared" si="95"/>
        <v>n/a</v>
      </c>
      <c r="X389" s="23">
        <f t="shared" si="96"/>
        <v>0</v>
      </c>
      <c r="Y389" s="23">
        <f t="shared" si="97"/>
        <v>0</v>
      </c>
      <c r="Z389" s="23">
        <f t="shared" si="98"/>
        <v>0</v>
      </c>
      <c r="AA389" s="43">
        <f t="shared" si="99"/>
        <v>0</v>
      </c>
      <c r="AB389" s="44" t="str">
        <f t="shared" si="100"/>
        <v>n/a</v>
      </c>
      <c r="AC389" s="45" t="str">
        <f>IFERROR(W389*Inputs!$E$27+'Elec wholesale index'!AB389*Inputs!$F$27,"n/a")</f>
        <v>n/a</v>
      </c>
      <c r="AD389" s="2" t="str">
        <f t="shared" si="101"/>
        <v>2016-17 Winter</v>
      </c>
      <c r="AE389" s="2" t="str">
        <f t="shared" si="102"/>
        <v>2015-16 Winter</v>
      </c>
      <c r="AF389" s="41">
        <v>0</v>
      </c>
      <c r="AG389" s="8"/>
    </row>
    <row r="390" spans="1:33" x14ac:dyDescent="0.3">
      <c r="A390" s="47">
        <v>42405</v>
      </c>
      <c r="B390" s="14" t="str">
        <f t="shared" si="103"/>
        <v>Feb</v>
      </c>
      <c r="C390" s="3"/>
      <c r="D390" s="3"/>
      <c r="E390" s="3"/>
      <c r="F390" s="42"/>
      <c r="G390" s="42"/>
      <c r="H390" s="42"/>
      <c r="I390" s="13">
        <f>VLOOKUP($B390,'Elec wholesale lookups'!$A$3:$L$15,'Elec wholesale index'!I$2,FALSE)</f>
        <v>181634.52552031272</v>
      </c>
      <c r="J390" s="13">
        <f>VLOOKUP($B390,'Elec wholesale lookups'!$A$3:$L$15,'Elec wholesale index'!J$2,FALSE)</f>
        <v>205597.26549163138</v>
      </c>
      <c r="K390" s="13">
        <f>VLOOKUP($B390,'Elec wholesale lookups'!$A$3:$L$15,'Elec wholesale index'!K$2,FALSE)</f>
        <v>181634.52552031272</v>
      </c>
      <c r="L390" s="38">
        <f>VLOOKUP($B390,'Elec wholesale lookups'!$A$3:$O$15,'Elec wholesale index'!L$2,FALSE)</f>
        <v>0</v>
      </c>
      <c r="M390" s="38">
        <f>VLOOKUP($B390,'Elec wholesale lookups'!$A$3:$O$15,'Elec wholesale index'!M$2,FALSE)</f>
        <v>1</v>
      </c>
      <c r="N390" s="38">
        <f>VLOOKUP($B390,'Elec wholesale lookups'!$A$3:$O$15,'Elec wholesale index'!N$2,FALSE)</f>
        <v>1</v>
      </c>
      <c r="O390" s="13">
        <f t="shared" si="87"/>
        <v>0</v>
      </c>
      <c r="P390" s="13">
        <f t="shared" si="88"/>
        <v>205597.26549163138</v>
      </c>
      <c r="Q390" s="13">
        <f t="shared" si="89"/>
        <v>181634.52552031272</v>
      </c>
      <c r="R390" s="13">
        <f t="shared" si="90"/>
        <v>387231.79101194406</v>
      </c>
      <c r="S390" s="23">
        <f t="shared" si="91"/>
        <v>0</v>
      </c>
      <c r="T390" s="23">
        <f t="shared" si="92"/>
        <v>0</v>
      </c>
      <c r="U390" s="23">
        <f t="shared" si="93"/>
        <v>0</v>
      </c>
      <c r="V390" s="23">
        <f t="shared" si="94"/>
        <v>0</v>
      </c>
      <c r="W390" s="44" t="str">
        <f t="shared" si="95"/>
        <v>n/a</v>
      </c>
      <c r="X390" s="23">
        <f t="shared" si="96"/>
        <v>0</v>
      </c>
      <c r="Y390" s="23">
        <f t="shared" si="97"/>
        <v>0</v>
      </c>
      <c r="Z390" s="23">
        <f t="shared" si="98"/>
        <v>0</v>
      </c>
      <c r="AA390" s="43">
        <f t="shared" si="99"/>
        <v>0</v>
      </c>
      <c r="AB390" s="44" t="str">
        <f t="shared" si="100"/>
        <v>n/a</v>
      </c>
      <c r="AC390" s="45" t="str">
        <f>IFERROR(W390*Inputs!$E$27+'Elec wholesale index'!AB390*Inputs!$F$27,"n/a")</f>
        <v>n/a</v>
      </c>
      <c r="AD390" s="2" t="str">
        <f t="shared" si="101"/>
        <v>2016-17 Winter</v>
      </c>
      <c r="AE390" s="2" t="str">
        <f t="shared" si="102"/>
        <v>2015-16 Winter</v>
      </c>
      <c r="AF390" s="41">
        <v>0</v>
      </c>
      <c r="AG390" s="8"/>
    </row>
    <row r="391" spans="1:33" x14ac:dyDescent="0.3">
      <c r="A391" s="47">
        <v>42408</v>
      </c>
      <c r="B391" s="14" t="str">
        <f t="shared" si="103"/>
        <v>Feb</v>
      </c>
      <c r="C391" s="3"/>
      <c r="D391" s="3"/>
      <c r="E391" s="3"/>
      <c r="F391" s="42"/>
      <c r="G391" s="42"/>
      <c r="H391" s="42"/>
      <c r="I391" s="13">
        <f>VLOOKUP($B391,'Elec wholesale lookups'!$A$3:$L$15,'Elec wholesale index'!I$2,FALSE)</f>
        <v>181634.52552031272</v>
      </c>
      <c r="J391" s="13">
        <f>VLOOKUP($B391,'Elec wholesale lookups'!$A$3:$L$15,'Elec wholesale index'!J$2,FALSE)</f>
        <v>205597.26549163138</v>
      </c>
      <c r="K391" s="13">
        <f>VLOOKUP($B391,'Elec wholesale lookups'!$A$3:$L$15,'Elec wholesale index'!K$2,FALSE)</f>
        <v>181634.52552031272</v>
      </c>
      <c r="L391" s="38">
        <f>VLOOKUP($B391,'Elec wholesale lookups'!$A$3:$O$15,'Elec wholesale index'!L$2,FALSE)</f>
        <v>0</v>
      </c>
      <c r="M391" s="38">
        <f>VLOOKUP($B391,'Elec wholesale lookups'!$A$3:$O$15,'Elec wholesale index'!M$2,FALSE)</f>
        <v>1</v>
      </c>
      <c r="N391" s="38">
        <f>VLOOKUP($B391,'Elec wholesale lookups'!$A$3:$O$15,'Elec wholesale index'!N$2,FALSE)</f>
        <v>1</v>
      </c>
      <c r="O391" s="13">
        <f t="shared" ref="O391:O454" si="104">IF(L391="","",I391*L391)</f>
        <v>0</v>
      </c>
      <c r="P391" s="13">
        <f t="shared" ref="P391:P454" si="105">IF(M391="","",J391*M391)</f>
        <v>205597.26549163138</v>
      </c>
      <c r="Q391" s="13">
        <f t="shared" ref="Q391:Q454" si="106">IF(N391="","",K391*N391)</f>
        <v>181634.52552031272</v>
      </c>
      <c r="R391" s="13">
        <f t="shared" ref="R391:R454" si="107">SUM(O391:Q391)</f>
        <v>387231.79101194406</v>
      </c>
      <c r="S391" s="23">
        <f t="shared" ref="S391:S454" si="108">IF(O391="","",O391*C391)</f>
        <v>0</v>
      </c>
      <c r="T391" s="23">
        <f t="shared" ref="T391:T454" si="109">IF(P391="","",P391*D391)</f>
        <v>0</v>
      </c>
      <c r="U391" s="23">
        <f t="shared" ref="U391:U454" si="110">IF(Q391="","",Q391*E391)</f>
        <v>0</v>
      </c>
      <c r="V391" s="23">
        <f t="shared" ref="V391:V454" si="111">SUM(S391:U391)</f>
        <v>0</v>
      </c>
      <c r="W391" s="44" t="str">
        <f t="shared" ref="W391:W454" si="112">IF(MIN(C391:E391)&lt;1,"n/a",V391/R391)</f>
        <v>n/a</v>
      </c>
      <c r="X391" s="23">
        <f t="shared" ref="X391:X454" si="113">IF(O391="","",O391*F391)</f>
        <v>0</v>
      </c>
      <c r="Y391" s="23">
        <f t="shared" ref="Y391:Y454" si="114">IF(P391="","",P391*G391)</f>
        <v>0</v>
      </c>
      <c r="Z391" s="23">
        <f t="shared" ref="Z391:Z454" si="115">IF(Q391="","",Q391*H391)</f>
        <v>0</v>
      </c>
      <c r="AA391" s="43">
        <f t="shared" ref="AA391:AA454" si="116">SUM(X391:Z391)</f>
        <v>0</v>
      </c>
      <c r="AB391" s="44" t="str">
        <f t="shared" ref="AB391:AB454" si="117">IF(MIN(F391:H391)&lt;1,"n/a",AA391/$R391)</f>
        <v>n/a</v>
      </c>
      <c r="AC391" s="45" t="str">
        <f>IFERROR(W391*Inputs!$E$27+'Elec wholesale index'!AB391*Inputs!$F$27,"n/a")</f>
        <v>n/a</v>
      </c>
      <c r="AD391" s="2" t="str">
        <f t="shared" ref="AD391:AD454" si="118">IF(AND(MONTH(A391)=8,MONTH(A390)=7),YEAR(A391)+1&amp;"-"&amp;YEAR(A391)-1998&amp;" Summer",IF(AND(MONTH(A391)=2,MONTH(A390)=1),YEAR(A391)&amp;"-"&amp;YEAR(A391)-1999&amp;" Winter",AD390))</f>
        <v>2016-17 Winter</v>
      </c>
      <c r="AE391" s="2" t="str">
        <f t="shared" ref="AE391:AE454" si="119">IF(AND(MONTH(A391)=4,MONTH(A390)=3),YEAR(A391)&amp;"-"&amp;YEAR(A391)-1999&amp;" Summer",IF(AND(MONTH(A391)=10,MONTH(A390)=9),YEAR(A391)&amp;"-"&amp;YEAR(A391)-1999&amp;" Winter",AE390))</f>
        <v>2015-16 Winter</v>
      </c>
      <c r="AF391" s="41">
        <v>0</v>
      </c>
      <c r="AG391" s="8"/>
    </row>
    <row r="392" spans="1:33" x14ac:dyDescent="0.3">
      <c r="A392" s="47">
        <v>42409</v>
      </c>
      <c r="B392" s="14" t="str">
        <f t="shared" si="103"/>
        <v>Feb</v>
      </c>
      <c r="C392" s="3"/>
      <c r="D392" s="3"/>
      <c r="E392" s="3"/>
      <c r="F392" s="42"/>
      <c r="G392" s="42"/>
      <c r="H392" s="42"/>
      <c r="I392" s="13">
        <f>VLOOKUP($B392,'Elec wholesale lookups'!$A$3:$L$15,'Elec wholesale index'!I$2,FALSE)</f>
        <v>181634.52552031272</v>
      </c>
      <c r="J392" s="13">
        <f>VLOOKUP($B392,'Elec wholesale lookups'!$A$3:$L$15,'Elec wholesale index'!J$2,FALSE)</f>
        <v>205597.26549163138</v>
      </c>
      <c r="K392" s="13">
        <f>VLOOKUP($B392,'Elec wholesale lookups'!$A$3:$L$15,'Elec wholesale index'!K$2,FALSE)</f>
        <v>181634.52552031272</v>
      </c>
      <c r="L392" s="38">
        <f>VLOOKUP($B392,'Elec wholesale lookups'!$A$3:$O$15,'Elec wholesale index'!L$2,FALSE)</f>
        <v>0</v>
      </c>
      <c r="M392" s="38">
        <f>VLOOKUP($B392,'Elec wholesale lookups'!$A$3:$O$15,'Elec wholesale index'!M$2,FALSE)</f>
        <v>1</v>
      </c>
      <c r="N392" s="38">
        <f>VLOOKUP($B392,'Elec wholesale lookups'!$A$3:$O$15,'Elec wholesale index'!N$2,FALSE)</f>
        <v>1</v>
      </c>
      <c r="O392" s="13">
        <f t="shared" si="104"/>
        <v>0</v>
      </c>
      <c r="P392" s="13">
        <f t="shared" si="105"/>
        <v>205597.26549163138</v>
      </c>
      <c r="Q392" s="13">
        <f t="shared" si="106"/>
        <v>181634.52552031272</v>
      </c>
      <c r="R392" s="13">
        <f t="shared" si="107"/>
        <v>387231.79101194406</v>
      </c>
      <c r="S392" s="23">
        <f t="shared" si="108"/>
        <v>0</v>
      </c>
      <c r="T392" s="23">
        <f t="shared" si="109"/>
        <v>0</v>
      </c>
      <c r="U392" s="23">
        <f t="shared" si="110"/>
        <v>0</v>
      </c>
      <c r="V392" s="23">
        <f t="shared" si="111"/>
        <v>0</v>
      </c>
      <c r="W392" s="44" t="str">
        <f t="shared" si="112"/>
        <v>n/a</v>
      </c>
      <c r="X392" s="23">
        <f t="shared" si="113"/>
        <v>0</v>
      </c>
      <c r="Y392" s="23">
        <f t="shared" si="114"/>
        <v>0</v>
      </c>
      <c r="Z392" s="23">
        <f t="shared" si="115"/>
        <v>0</v>
      </c>
      <c r="AA392" s="43">
        <f t="shared" si="116"/>
        <v>0</v>
      </c>
      <c r="AB392" s="44" t="str">
        <f t="shared" si="117"/>
        <v>n/a</v>
      </c>
      <c r="AC392" s="45" t="str">
        <f>IFERROR(W392*Inputs!$E$27+'Elec wholesale index'!AB392*Inputs!$F$27,"n/a")</f>
        <v>n/a</v>
      </c>
      <c r="AD392" s="2" t="str">
        <f t="shared" si="118"/>
        <v>2016-17 Winter</v>
      </c>
      <c r="AE392" s="2" t="str">
        <f t="shared" si="119"/>
        <v>2015-16 Winter</v>
      </c>
      <c r="AF392" s="41">
        <v>0</v>
      </c>
      <c r="AG392" s="8"/>
    </row>
    <row r="393" spans="1:33" x14ac:dyDescent="0.3">
      <c r="A393" s="47">
        <v>42410</v>
      </c>
      <c r="B393" s="14" t="str">
        <f t="shared" si="103"/>
        <v>Feb</v>
      </c>
      <c r="C393" s="3"/>
      <c r="D393" s="3"/>
      <c r="E393" s="3"/>
      <c r="F393" s="42"/>
      <c r="G393" s="42"/>
      <c r="H393" s="42"/>
      <c r="I393" s="13">
        <f>VLOOKUP($B393,'Elec wholesale lookups'!$A$3:$L$15,'Elec wholesale index'!I$2,FALSE)</f>
        <v>181634.52552031272</v>
      </c>
      <c r="J393" s="13">
        <f>VLOOKUP($B393,'Elec wholesale lookups'!$A$3:$L$15,'Elec wholesale index'!J$2,FALSE)</f>
        <v>205597.26549163138</v>
      </c>
      <c r="K393" s="13">
        <f>VLOOKUP($B393,'Elec wholesale lookups'!$A$3:$L$15,'Elec wholesale index'!K$2,FALSE)</f>
        <v>181634.52552031272</v>
      </c>
      <c r="L393" s="38">
        <f>VLOOKUP($B393,'Elec wholesale lookups'!$A$3:$O$15,'Elec wholesale index'!L$2,FALSE)</f>
        <v>0</v>
      </c>
      <c r="M393" s="38">
        <f>VLOOKUP($B393,'Elec wholesale lookups'!$A$3:$O$15,'Elec wholesale index'!M$2,FALSE)</f>
        <v>1</v>
      </c>
      <c r="N393" s="38">
        <f>VLOOKUP($B393,'Elec wholesale lookups'!$A$3:$O$15,'Elec wholesale index'!N$2,FALSE)</f>
        <v>1</v>
      </c>
      <c r="O393" s="13">
        <f t="shared" si="104"/>
        <v>0</v>
      </c>
      <c r="P393" s="13">
        <f t="shared" si="105"/>
        <v>205597.26549163138</v>
      </c>
      <c r="Q393" s="13">
        <f t="shared" si="106"/>
        <v>181634.52552031272</v>
      </c>
      <c r="R393" s="13">
        <f t="shared" si="107"/>
        <v>387231.79101194406</v>
      </c>
      <c r="S393" s="23">
        <f t="shared" si="108"/>
        <v>0</v>
      </c>
      <c r="T393" s="23">
        <f t="shared" si="109"/>
        <v>0</v>
      </c>
      <c r="U393" s="23">
        <f t="shared" si="110"/>
        <v>0</v>
      </c>
      <c r="V393" s="23">
        <f t="shared" si="111"/>
        <v>0</v>
      </c>
      <c r="W393" s="44" t="str">
        <f t="shared" si="112"/>
        <v>n/a</v>
      </c>
      <c r="X393" s="23">
        <f t="shared" si="113"/>
        <v>0</v>
      </c>
      <c r="Y393" s="23">
        <f t="shared" si="114"/>
        <v>0</v>
      </c>
      <c r="Z393" s="23">
        <f t="shared" si="115"/>
        <v>0</v>
      </c>
      <c r="AA393" s="43">
        <f t="shared" si="116"/>
        <v>0</v>
      </c>
      <c r="AB393" s="44" t="str">
        <f t="shared" si="117"/>
        <v>n/a</v>
      </c>
      <c r="AC393" s="45" t="str">
        <f>IFERROR(W393*Inputs!$E$27+'Elec wholesale index'!AB393*Inputs!$F$27,"n/a")</f>
        <v>n/a</v>
      </c>
      <c r="AD393" s="2" t="str">
        <f t="shared" si="118"/>
        <v>2016-17 Winter</v>
      </c>
      <c r="AE393" s="2" t="str">
        <f t="shared" si="119"/>
        <v>2015-16 Winter</v>
      </c>
      <c r="AF393" s="41">
        <v>0</v>
      </c>
      <c r="AG393" s="8"/>
    </row>
    <row r="394" spans="1:33" x14ac:dyDescent="0.3">
      <c r="A394" s="47">
        <v>42411</v>
      </c>
      <c r="B394" s="14" t="str">
        <f t="shared" si="103"/>
        <v>Feb</v>
      </c>
      <c r="C394" s="3"/>
      <c r="D394" s="3"/>
      <c r="E394" s="3"/>
      <c r="F394" s="42"/>
      <c r="G394" s="42"/>
      <c r="H394" s="42"/>
      <c r="I394" s="13">
        <f>VLOOKUP($B394,'Elec wholesale lookups'!$A$3:$L$15,'Elec wholesale index'!I$2,FALSE)</f>
        <v>181634.52552031272</v>
      </c>
      <c r="J394" s="13">
        <f>VLOOKUP($B394,'Elec wholesale lookups'!$A$3:$L$15,'Elec wholesale index'!J$2,FALSE)</f>
        <v>205597.26549163138</v>
      </c>
      <c r="K394" s="13">
        <f>VLOOKUP($B394,'Elec wholesale lookups'!$A$3:$L$15,'Elec wholesale index'!K$2,FALSE)</f>
        <v>181634.52552031272</v>
      </c>
      <c r="L394" s="38">
        <f>VLOOKUP($B394,'Elec wholesale lookups'!$A$3:$O$15,'Elec wholesale index'!L$2,FALSE)</f>
        <v>0</v>
      </c>
      <c r="M394" s="38">
        <f>VLOOKUP($B394,'Elec wholesale lookups'!$A$3:$O$15,'Elec wholesale index'!M$2,FALSE)</f>
        <v>1</v>
      </c>
      <c r="N394" s="38">
        <f>VLOOKUP($B394,'Elec wholesale lookups'!$A$3:$O$15,'Elec wholesale index'!N$2,FALSE)</f>
        <v>1</v>
      </c>
      <c r="O394" s="13">
        <f t="shared" si="104"/>
        <v>0</v>
      </c>
      <c r="P394" s="13">
        <f t="shared" si="105"/>
        <v>205597.26549163138</v>
      </c>
      <c r="Q394" s="13">
        <f t="shared" si="106"/>
        <v>181634.52552031272</v>
      </c>
      <c r="R394" s="13">
        <f t="shared" si="107"/>
        <v>387231.79101194406</v>
      </c>
      <c r="S394" s="23">
        <f t="shared" si="108"/>
        <v>0</v>
      </c>
      <c r="T394" s="23">
        <f t="shared" si="109"/>
        <v>0</v>
      </c>
      <c r="U394" s="23">
        <f t="shared" si="110"/>
        <v>0</v>
      </c>
      <c r="V394" s="23">
        <f t="shared" si="111"/>
        <v>0</v>
      </c>
      <c r="W394" s="44" t="str">
        <f t="shared" si="112"/>
        <v>n/a</v>
      </c>
      <c r="X394" s="23">
        <f t="shared" si="113"/>
        <v>0</v>
      </c>
      <c r="Y394" s="23">
        <f t="shared" si="114"/>
        <v>0</v>
      </c>
      <c r="Z394" s="23">
        <f t="shared" si="115"/>
        <v>0</v>
      </c>
      <c r="AA394" s="43">
        <f t="shared" si="116"/>
        <v>0</v>
      </c>
      <c r="AB394" s="44" t="str">
        <f t="shared" si="117"/>
        <v>n/a</v>
      </c>
      <c r="AC394" s="45" t="str">
        <f>IFERROR(W394*Inputs!$E$27+'Elec wholesale index'!AB394*Inputs!$F$27,"n/a")</f>
        <v>n/a</v>
      </c>
      <c r="AD394" s="2" t="str">
        <f t="shared" si="118"/>
        <v>2016-17 Winter</v>
      </c>
      <c r="AE394" s="2" t="str">
        <f t="shared" si="119"/>
        <v>2015-16 Winter</v>
      </c>
      <c r="AF394" s="41">
        <v>0</v>
      </c>
      <c r="AG394" s="8"/>
    </row>
    <row r="395" spans="1:33" x14ac:dyDescent="0.3">
      <c r="A395" s="47">
        <v>42412</v>
      </c>
      <c r="B395" s="14" t="str">
        <f t="shared" si="103"/>
        <v>Feb</v>
      </c>
      <c r="C395" s="3"/>
      <c r="D395" s="3"/>
      <c r="E395" s="3"/>
      <c r="F395" s="42"/>
      <c r="G395" s="42"/>
      <c r="H395" s="42"/>
      <c r="I395" s="13">
        <f>VLOOKUP($B395,'Elec wholesale lookups'!$A$3:$L$15,'Elec wholesale index'!I$2,FALSE)</f>
        <v>181634.52552031272</v>
      </c>
      <c r="J395" s="13">
        <f>VLOOKUP($B395,'Elec wholesale lookups'!$A$3:$L$15,'Elec wholesale index'!J$2,FALSE)</f>
        <v>205597.26549163138</v>
      </c>
      <c r="K395" s="13">
        <f>VLOOKUP($B395,'Elec wholesale lookups'!$A$3:$L$15,'Elec wholesale index'!K$2,FALSE)</f>
        <v>181634.52552031272</v>
      </c>
      <c r="L395" s="38">
        <f>VLOOKUP($B395,'Elec wholesale lookups'!$A$3:$O$15,'Elec wholesale index'!L$2,FALSE)</f>
        <v>0</v>
      </c>
      <c r="M395" s="38">
        <f>VLOOKUP($B395,'Elec wholesale lookups'!$A$3:$O$15,'Elec wholesale index'!M$2,FALSE)</f>
        <v>1</v>
      </c>
      <c r="N395" s="38">
        <f>VLOOKUP($B395,'Elec wholesale lookups'!$A$3:$O$15,'Elec wholesale index'!N$2,FALSE)</f>
        <v>1</v>
      </c>
      <c r="O395" s="13">
        <f t="shared" si="104"/>
        <v>0</v>
      </c>
      <c r="P395" s="13">
        <f t="shared" si="105"/>
        <v>205597.26549163138</v>
      </c>
      <c r="Q395" s="13">
        <f t="shared" si="106"/>
        <v>181634.52552031272</v>
      </c>
      <c r="R395" s="13">
        <f t="shared" si="107"/>
        <v>387231.79101194406</v>
      </c>
      <c r="S395" s="23">
        <f t="shared" si="108"/>
        <v>0</v>
      </c>
      <c r="T395" s="23">
        <f t="shared" si="109"/>
        <v>0</v>
      </c>
      <c r="U395" s="23">
        <f t="shared" si="110"/>
        <v>0</v>
      </c>
      <c r="V395" s="23">
        <f t="shared" si="111"/>
        <v>0</v>
      </c>
      <c r="W395" s="44" t="str">
        <f t="shared" si="112"/>
        <v>n/a</v>
      </c>
      <c r="X395" s="23">
        <f t="shared" si="113"/>
        <v>0</v>
      </c>
      <c r="Y395" s="23">
        <f t="shared" si="114"/>
        <v>0</v>
      </c>
      <c r="Z395" s="23">
        <f t="shared" si="115"/>
        <v>0</v>
      </c>
      <c r="AA395" s="43">
        <f t="shared" si="116"/>
        <v>0</v>
      </c>
      <c r="AB395" s="44" t="str">
        <f t="shared" si="117"/>
        <v>n/a</v>
      </c>
      <c r="AC395" s="45" t="str">
        <f>IFERROR(W395*Inputs!$E$27+'Elec wholesale index'!AB395*Inputs!$F$27,"n/a")</f>
        <v>n/a</v>
      </c>
      <c r="AD395" s="2" t="str">
        <f t="shared" si="118"/>
        <v>2016-17 Winter</v>
      </c>
      <c r="AE395" s="2" t="str">
        <f t="shared" si="119"/>
        <v>2015-16 Winter</v>
      </c>
      <c r="AF395" s="41">
        <v>0</v>
      </c>
      <c r="AG395" s="8"/>
    </row>
    <row r="396" spans="1:33" x14ac:dyDescent="0.3">
      <c r="A396" s="47">
        <v>42415</v>
      </c>
      <c r="B396" s="14" t="str">
        <f t="shared" si="103"/>
        <v>Feb</v>
      </c>
      <c r="C396" s="3"/>
      <c r="D396" s="3"/>
      <c r="E396" s="3"/>
      <c r="F396" s="42"/>
      <c r="G396" s="42"/>
      <c r="H396" s="42"/>
      <c r="I396" s="13">
        <f>VLOOKUP($B396,'Elec wholesale lookups'!$A$3:$L$15,'Elec wholesale index'!I$2,FALSE)</f>
        <v>181634.52552031272</v>
      </c>
      <c r="J396" s="13">
        <f>VLOOKUP($B396,'Elec wholesale lookups'!$A$3:$L$15,'Elec wholesale index'!J$2,FALSE)</f>
        <v>205597.26549163138</v>
      </c>
      <c r="K396" s="13">
        <f>VLOOKUP($B396,'Elec wholesale lookups'!$A$3:$L$15,'Elec wholesale index'!K$2,FALSE)</f>
        <v>181634.52552031272</v>
      </c>
      <c r="L396" s="38">
        <f>VLOOKUP($B396,'Elec wholesale lookups'!$A$3:$O$15,'Elec wholesale index'!L$2,FALSE)</f>
        <v>0</v>
      </c>
      <c r="M396" s="38">
        <f>VLOOKUP($B396,'Elec wholesale lookups'!$A$3:$O$15,'Elec wholesale index'!M$2,FALSE)</f>
        <v>1</v>
      </c>
      <c r="N396" s="38">
        <f>VLOOKUP($B396,'Elec wholesale lookups'!$A$3:$O$15,'Elec wholesale index'!N$2,FALSE)</f>
        <v>1</v>
      </c>
      <c r="O396" s="13">
        <f t="shared" si="104"/>
        <v>0</v>
      </c>
      <c r="P396" s="13">
        <f t="shared" si="105"/>
        <v>205597.26549163138</v>
      </c>
      <c r="Q396" s="13">
        <f t="shared" si="106"/>
        <v>181634.52552031272</v>
      </c>
      <c r="R396" s="13">
        <f t="shared" si="107"/>
        <v>387231.79101194406</v>
      </c>
      <c r="S396" s="23">
        <f t="shared" si="108"/>
        <v>0</v>
      </c>
      <c r="T396" s="23">
        <f t="shared" si="109"/>
        <v>0</v>
      </c>
      <c r="U396" s="23">
        <f t="shared" si="110"/>
        <v>0</v>
      </c>
      <c r="V396" s="23">
        <f t="shared" si="111"/>
        <v>0</v>
      </c>
      <c r="W396" s="44" t="str">
        <f t="shared" si="112"/>
        <v>n/a</v>
      </c>
      <c r="X396" s="23">
        <f t="shared" si="113"/>
        <v>0</v>
      </c>
      <c r="Y396" s="23">
        <f t="shared" si="114"/>
        <v>0</v>
      </c>
      <c r="Z396" s="23">
        <f t="shared" si="115"/>
        <v>0</v>
      </c>
      <c r="AA396" s="43">
        <f t="shared" si="116"/>
        <v>0</v>
      </c>
      <c r="AB396" s="44" t="str">
        <f t="shared" si="117"/>
        <v>n/a</v>
      </c>
      <c r="AC396" s="45" t="str">
        <f>IFERROR(W396*Inputs!$E$27+'Elec wholesale index'!AB396*Inputs!$F$27,"n/a")</f>
        <v>n/a</v>
      </c>
      <c r="AD396" s="2" t="str">
        <f t="shared" si="118"/>
        <v>2016-17 Winter</v>
      </c>
      <c r="AE396" s="2" t="str">
        <f t="shared" si="119"/>
        <v>2015-16 Winter</v>
      </c>
      <c r="AF396" s="41">
        <v>0</v>
      </c>
      <c r="AG396" s="8"/>
    </row>
    <row r="397" spans="1:33" x14ac:dyDescent="0.3">
      <c r="A397" s="47">
        <v>42416</v>
      </c>
      <c r="B397" s="14" t="str">
        <f t="shared" si="103"/>
        <v>Feb</v>
      </c>
      <c r="C397" s="3"/>
      <c r="D397" s="3"/>
      <c r="E397" s="3"/>
      <c r="F397" s="42"/>
      <c r="G397" s="42"/>
      <c r="H397" s="42"/>
      <c r="I397" s="13">
        <f>VLOOKUP($B397,'Elec wholesale lookups'!$A$3:$L$15,'Elec wholesale index'!I$2,FALSE)</f>
        <v>181634.52552031272</v>
      </c>
      <c r="J397" s="13">
        <f>VLOOKUP($B397,'Elec wholesale lookups'!$A$3:$L$15,'Elec wholesale index'!J$2,FALSE)</f>
        <v>205597.26549163138</v>
      </c>
      <c r="K397" s="13">
        <f>VLOOKUP($B397,'Elec wholesale lookups'!$A$3:$L$15,'Elec wholesale index'!K$2,FALSE)</f>
        <v>181634.52552031272</v>
      </c>
      <c r="L397" s="38">
        <f>VLOOKUP($B397,'Elec wholesale lookups'!$A$3:$O$15,'Elec wholesale index'!L$2,FALSE)</f>
        <v>0</v>
      </c>
      <c r="M397" s="38">
        <f>VLOOKUP($B397,'Elec wholesale lookups'!$A$3:$O$15,'Elec wholesale index'!M$2,FALSE)</f>
        <v>1</v>
      </c>
      <c r="N397" s="38">
        <f>VLOOKUP($B397,'Elec wholesale lookups'!$A$3:$O$15,'Elec wholesale index'!N$2,FALSE)</f>
        <v>1</v>
      </c>
      <c r="O397" s="13">
        <f t="shared" si="104"/>
        <v>0</v>
      </c>
      <c r="P397" s="13">
        <f t="shared" si="105"/>
        <v>205597.26549163138</v>
      </c>
      <c r="Q397" s="13">
        <f t="shared" si="106"/>
        <v>181634.52552031272</v>
      </c>
      <c r="R397" s="13">
        <f t="shared" si="107"/>
        <v>387231.79101194406</v>
      </c>
      <c r="S397" s="23">
        <f t="shared" si="108"/>
        <v>0</v>
      </c>
      <c r="T397" s="23">
        <f t="shared" si="109"/>
        <v>0</v>
      </c>
      <c r="U397" s="23">
        <f t="shared" si="110"/>
        <v>0</v>
      </c>
      <c r="V397" s="23">
        <f t="shared" si="111"/>
        <v>0</v>
      </c>
      <c r="W397" s="44" t="str">
        <f t="shared" si="112"/>
        <v>n/a</v>
      </c>
      <c r="X397" s="23">
        <f t="shared" si="113"/>
        <v>0</v>
      </c>
      <c r="Y397" s="23">
        <f t="shared" si="114"/>
        <v>0</v>
      </c>
      <c r="Z397" s="23">
        <f t="shared" si="115"/>
        <v>0</v>
      </c>
      <c r="AA397" s="43">
        <f t="shared" si="116"/>
        <v>0</v>
      </c>
      <c r="AB397" s="44" t="str">
        <f t="shared" si="117"/>
        <v>n/a</v>
      </c>
      <c r="AC397" s="45" t="str">
        <f>IFERROR(W397*Inputs!$E$27+'Elec wholesale index'!AB397*Inputs!$F$27,"n/a")</f>
        <v>n/a</v>
      </c>
      <c r="AD397" s="2" t="str">
        <f t="shared" si="118"/>
        <v>2016-17 Winter</v>
      </c>
      <c r="AE397" s="2" t="str">
        <f t="shared" si="119"/>
        <v>2015-16 Winter</v>
      </c>
      <c r="AF397" s="41">
        <v>0</v>
      </c>
      <c r="AG397" s="8"/>
    </row>
    <row r="398" spans="1:33" x14ac:dyDescent="0.3">
      <c r="A398" s="47">
        <v>42417</v>
      </c>
      <c r="B398" s="14" t="str">
        <f t="shared" si="103"/>
        <v>Feb</v>
      </c>
      <c r="C398" s="3"/>
      <c r="D398" s="3"/>
      <c r="E398" s="3"/>
      <c r="F398" s="42"/>
      <c r="G398" s="42"/>
      <c r="H398" s="42"/>
      <c r="I398" s="13">
        <f>VLOOKUP($B398,'Elec wholesale lookups'!$A$3:$L$15,'Elec wholesale index'!I$2,FALSE)</f>
        <v>181634.52552031272</v>
      </c>
      <c r="J398" s="13">
        <f>VLOOKUP($B398,'Elec wholesale lookups'!$A$3:$L$15,'Elec wholesale index'!J$2,FALSE)</f>
        <v>205597.26549163138</v>
      </c>
      <c r="K398" s="13">
        <f>VLOOKUP($B398,'Elec wholesale lookups'!$A$3:$L$15,'Elec wholesale index'!K$2,FALSE)</f>
        <v>181634.52552031272</v>
      </c>
      <c r="L398" s="38">
        <f>VLOOKUP($B398,'Elec wholesale lookups'!$A$3:$O$15,'Elec wholesale index'!L$2,FALSE)</f>
        <v>0</v>
      </c>
      <c r="M398" s="38">
        <f>VLOOKUP($B398,'Elec wholesale lookups'!$A$3:$O$15,'Elec wholesale index'!M$2,FALSE)</f>
        <v>1</v>
      </c>
      <c r="N398" s="38">
        <f>VLOOKUP($B398,'Elec wholesale lookups'!$A$3:$O$15,'Elec wholesale index'!N$2,FALSE)</f>
        <v>1</v>
      </c>
      <c r="O398" s="13">
        <f t="shared" si="104"/>
        <v>0</v>
      </c>
      <c r="P398" s="13">
        <f t="shared" si="105"/>
        <v>205597.26549163138</v>
      </c>
      <c r="Q398" s="13">
        <f t="shared" si="106"/>
        <v>181634.52552031272</v>
      </c>
      <c r="R398" s="13">
        <f t="shared" si="107"/>
        <v>387231.79101194406</v>
      </c>
      <c r="S398" s="23">
        <f t="shared" si="108"/>
        <v>0</v>
      </c>
      <c r="T398" s="23">
        <f t="shared" si="109"/>
        <v>0</v>
      </c>
      <c r="U398" s="23">
        <f t="shared" si="110"/>
        <v>0</v>
      </c>
      <c r="V398" s="23">
        <f t="shared" si="111"/>
        <v>0</v>
      </c>
      <c r="W398" s="44" t="str">
        <f t="shared" si="112"/>
        <v>n/a</v>
      </c>
      <c r="X398" s="23">
        <f t="shared" si="113"/>
        <v>0</v>
      </c>
      <c r="Y398" s="23">
        <f t="shared" si="114"/>
        <v>0</v>
      </c>
      <c r="Z398" s="23">
        <f t="shared" si="115"/>
        <v>0</v>
      </c>
      <c r="AA398" s="43">
        <f t="shared" si="116"/>
        <v>0</v>
      </c>
      <c r="AB398" s="44" t="str">
        <f t="shared" si="117"/>
        <v>n/a</v>
      </c>
      <c r="AC398" s="45" t="str">
        <f>IFERROR(W398*Inputs!$E$27+'Elec wholesale index'!AB398*Inputs!$F$27,"n/a")</f>
        <v>n/a</v>
      </c>
      <c r="AD398" s="2" t="str">
        <f t="shared" si="118"/>
        <v>2016-17 Winter</v>
      </c>
      <c r="AE398" s="2" t="str">
        <f t="shared" si="119"/>
        <v>2015-16 Winter</v>
      </c>
      <c r="AF398" s="41">
        <v>0</v>
      </c>
      <c r="AG398" s="8"/>
    </row>
    <row r="399" spans="1:33" x14ac:dyDescent="0.3">
      <c r="A399" s="47">
        <v>42418</v>
      </c>
      <c r="B399" s="14" t="str">
        <f t="shared" si="103"/>
        <v>Feb</v>
      </c>
      <c r="C399" s="3"/>
      <c r="D399" s="3"/>
      <c r="E399" s="3"/>
      <c r="F399" s="42"/>
      <c r="G399" s="42"/>
      <c r="H399" s="42"/>
      <c r="I399" s="13">
        <f>VLOOKUP($B399,'Elec wholesale lookups'!$A$3:$L$15,'Elec wholesale index'!I$2,FALSE)</f>
        <v>181634.52552031272</v>
      </c>
      <c r="J399" s="13">
        <f>VLOOKUP($B399,'Elec wholesale lookups'!$A$3:$L$15,'Elec wholesale index'!J$2,FALSE)</f>
        <v>205597.26549163138</v>
      </c>
      <c r="K399" s="13">
        <f>VLOOKUP($B399,'Elec wholesale lookups'!$A$3:$L$15,'Elec wholesale index'!K$2,FALSE)</f>
        <v>181634.52552031272</v>
      </c>
      <c r="L399" s="38">
        <f>VLOOKUP($B399,'Elec wholesale lookups'!$A$3:$O$15,'Elec wholesale index'!L$2,FALSE)</f>
        <v>0</v>
      </c>
      <c r="M399" s="38">
        <f>VLOOKUP($B399,'Elec wholesale lookups'!$A$3:$O$15,'Elec wholesale index'!M$2,FALSE)</f>
        <v>1</v>
      </c>
      <c r="N399" s="38">
        <f>VLOOKUP($B399,'Elec wholesale lookups'!$A$3:$O$15,'Elec wholesale index'!N$2,FALSE)</f>
        <v>1</v>
      </c>
      <c r="O399" s="13">
        <f t="shared" si="104"/>
        <v>0</v>
      </c>
      <c r="P399" s="13">
        <f t="shared" si="105"/>
        <v>205597.26549163138</v>
      </c>
      <c r="Q399" s="13">
        <f t="shared" si="106"/>
        <v>181634.52552031272</v>
      </c>
      <c r="R399" s="13">
        <f t="shared" si="107"/>
        <v>387231.79101194406</v>
      </c>
      <c r="S399" s="23">
        <f t="shared" si="108"/>
        <v>0</v>
      </c>
      <c r="T399" s="23">
        <f t="shared" si="109"/>
        <v>0</v>
      </c>
      <c r="U399" s="23">
        <f t="shared" si="110"/>
        <v>0</v>
      </c>
      <c r="V399" s="23">
        <f t="shared" si="111"/>
        <v>0</v>
      </c>
      <c r="W399" s="44" t="str">
        <f t="shared" si="112"/>
        <v>n/a</v>
      </c>
      <c r="X399" s="23">
        <f t="shared" si="113"/>
        <v>0</v>
      </c>
      <c r="Y399" s="23">
        <f t="shared" si="114"/>
        <v>0</v>
      </c>
      <c r="Z399" s="23">
        <f t="shared" si="115"/>
        <v>0</v>
      </c>
      <c r="AA399" s="43">
        <f t="shared" si="116"/>
        <v>0</v>
      </c>
      <c r="AB399" s="44" t="str">
        <f t="shared" si="117"/>
        <v>n/a</v>
      </c>
      <c r="AC399" s="45" t="str">
        <f>IFERROR(W399*Inputs!$E$27+'Elec wholesale index'!AB399*Inputs!$F$27,"n/a")</f>
        <v>n/a</v>
      </c>
      <c r="AD399" s="2" t="str">
        <f t="shared" si="118"/>
        <v>2016-17 Winter</v>
      </c>
      <c r="AE399" s="2" t="str">
        <f t="shared" si="119"/>
        <v>2015-16 Winter</v>
      </c>
      <c r="AF399" s="41">
        <v>0</v>
      </c>
      <c r="AG399" s="8"/>
    </row>
    <row r="400" spans="1:33" x14ac:dyDescent="0.3">
      <c r="A400" s="47">
        <v>42419</v>
      </c>
      <c r="B400" s="14" t="str">
        <f t="shared" si="103"/>
        <v>Feb</v>
      </c>
      <c r="C400" s="3"/>
      <c r="D400" s="3"/>
      <c r="E400" s="3"/>
      <c r="F400" s="42"/>
      <c r="G400" s="42"/>
      <c r="H400" s="42"/>
      <c r="I400" s="13">
        <f>VLOOKUP($B400,'Elec wholesale lookups'!$A$3:$L$15,'Elec wholesale index'!I$2,FALSE)</f>
        <v>181634.52552031272</v>
      </c>
      <c r="J400" s="13">
        <f>VLOOKUP($B400,'Elec wholesale lookups'!$A$3:$L$15,'Elec wholesale index'!J$2,FALSE)</f>
        <v>205597.26549163138</v>
      </c>
      <c r="K400" s="13">
        <f>VLOOKUP($B400,'Elec wholesale lookups'!$A$3:$L$15,'Elec wholesale index'!K$2,FALSE)</f>
        <v>181634.52552031272</v>
      </c>
      <c r="L400" s="38">
        <f>VLOOKUP($B400,'Elec wholesale lookups'!$A$3:$O$15,'Elec wholesale index'!L$2,FALSE)</f>
        <v>0</v>
      </c>
      <c r="M400" s="38">
        <f>VLOOKUP($B400,'Elec wholesale lookups'!$A$3:$O$15,'Elec wholesale index'!M$2,FALSE)</f>
        <v>1</v>
      </c>
      <c r="N400" s="38">
        <f>VLOOKUP($B400,'Elec wholesale lookups'!$A$3:$O$15,'Elec wholesale index'!N$2,FALSE)</f>
        <v>1</v>
      </c>
      <c r="O400" s="13">
        <f t="shared" si="104"/>
        <v>0</v>
      </c>
      <c r="P400" s="13">
        <f t="shared" si="105"/>
        <v>205597.26549163138</v>
      </c>
      <c r="Q400" s="13">
        <f t="shared" si="106"/>
        <v>181634.52552031272</v>
      </c>
      <c r="R400" s="13">
        <f t="shared" si="107"/>
        <v>387231.79101194406</v>
      </c>
      <c r="S400" s="23">
        <f t="shared" si="108"/>
        <v>0</v>
      </c>
      <c r="T400" s="23">
        <f t="shared" si="109"/>
        <v>0</v>
      </c>
      <c r="U400" s="23">
        <f t="shared" si="110"/>
        <v>0</v>
      </c>
      <c r="V400" s="23">
        <f t="shared" si="111"/>
        <v>0</v>
      </c>
      <c r="W400" s="44" t="str">
        <f t="shared" si="112"/>
        <v>n/a</v>
      </c>
      <c r="X400" s="23">
        <f t="shared" si="113"/>
        <v>0</v>
      </c>
      <c r="Y400" s="23">
        <f t="shared" si="114"/>
        <v>0</v>
      </c>
      <c r="Z400" s="23">
        <f t="shared" si="115"/>
        <v>0</v>
      </c>
      <c r="AA400" s="43">
        <f t="shared" si="116"/>
        <v>0</v>
      </c>
      <c r="AB400" s="44" t="str">
        <f t="shared" si="117"/>
        <v>n/a</v>
      </c>
      <c r="AC400" s="45" t="str">
        <f>IFERROR(W400*Inputs!$E$27+'Elec wholesale index'!AB400*Inputs!$F$27,"n/a")</f>
        <v>n/a</v>
      </c>
      <c r="AD400" s="2" t="str">
        <f t="shared" si="118"/>
        <v>2016-17 Winter</v>
      </c>
      <c r="AE400" s="2" t="str">
        <f t="shared" si="119"/>
        <v>2015-16 Winter</v>
      </c>
      <c r="AF400" s="41">
        <v>0</v>
      </c>
      <c r="AG400" s="8"/>
    </row>
    <row r="401" spans="1:33" x14ac:dyDescent="0.3">
      <c r="A401" s="47">
        <v>42422</v>
      </c>
      <c r="B401" s="14" t="str">
        <f t="shared" si="103"/>
        <v>Feb</v>
      </c>
      <c r="C401" s="3"/>
      <c r="D401" s="3"/>
      <c r="E401" s="3"/>
      <c r="F401" s="42"/>
      <c r="G401" s="42"/>
      <c r="H401" s="42"/>
      <c r="I401" s="13">
        <f>VLOOKUP($B401,'Elec wholesale lookups'!$A$3:$L$15,'Elec wholesale index'!I$2,FALSE)</f>
        <v>181634.52552031272</v>
      </c>
      <c r="J401" s="13">
        <f>VLOOKUP($B401,'Elec wholesale lookups'!$A$3:$L$15,'Elec wholesale index'!J$2,FALSE)</f>
        <v>205597.26549163138</v>
      </c>
      <c r="K401" s="13">
        <f>VLOOKUP($B401,'Elec wholesale lookups'!$A$3:$L$15,'Elec wholesale index'!K$2,FALSE)</f>
        <v>181634.52552031272</v>
      </c>
      <c r="L401" s="38">
        <f>VLOOKUP($B401,'Elec wholesale lookups'!$A$3:$O$15,'Elec wholesale index'!L$2,FALSE)</f>
        <v>0</v>
      </c>
      <c r="M401" s="38">
        <f>VLOOKUP($B401,'Elec wholesale lookups'!$A$3:$O$15,'Elec wholesale index'!M$2,FALSE)</f>
        <v>1</v>
      </c>
      <c r="N401" s="38">
        <f>VLOOKUP($B401,'Elec wholesale lookups'!$A$3:$O$15,'Elec wholesale index'!N$2,FALSE)</f>
        <v>1</v>
      </c>
      <c r="O401" s="13">
        <f t="shared" si="104"/>
        <v>0</v>
      </c>
      <c r="P401" s="13">
        <f t="shared" si="105"/>
        <v>205597.26549163138</v>
      </c>
      <c r="Q401" s="13">
        <f t="shared" si="106"/>
        <v>181634.52552031272</v>
      </c>
      <c r="R401" s="13">
        <f t="shared" si="107"/>
        <v>387231.79101194406</v>
      </c>
      <c r="S401" s="23">
        <f t="shared" si="108"/>
        <v>0</v>
      </c>
      <c r="T401" s="23">
        <f t="shared" si="109"/>
        <v>0</v>
      </c>
      <c r="U401" s="23">
        <f t="shared" si="110"/>
        <v>0</v>
      </c>
      <c r="V401" s="23">
        <f t="shared" si="111"/>
        <v>0</v>
      </c>
      <c r="W401" s="44" t="str">
        <f t="shared" si="112"/>
        <v>n/a</v>
      </c>
      <c r="X401" s="23">
        <f t="shared" si="113"/>
        <v>0</v>
      </c>
      <c r="Y401" s="23">
        <f t="shared" si="114"/>
        <v>0</v>
      </c>
      <c r="Z401" s="23">
        <f t="shared" si="115"/>
        <v>0</v>
      </c>
      <c r="AA401" s="43">
        <f t="shared" si="116"/>
        <v>0</v>
      </c>
      <c r="AB401" s="44" t="str">
        <f t="shared" si="117"/>
        <v>n/a</v>
      </c>
      <c r="AC401" s="45" t="str">
        <f>IFERROR(W401*Inputs!$E$27+'Elec wholesale index'!AB401*Inputs!$F$27,"n/a")</f>
        <v>n/a</v>
      </c>
      <c r="AD401" s="2" t="str">
        <f t="shared" si="118"/>
        <v>2016-17 Winter</v>
      </c>
      <c r="AE401" s="2" t="str">
        <f t="shared" si="119"/>
        <v>2015-16 Winter</v>
      </c>
      <c r="AF401" s="41">
        <v>0</v>
      </c>
      <c r="AG401" s="8"/>
    </row>
    <row r="402" spans="1:33" x14ac:dyDescent="0.3">
      <c r="A402" s="47">
        <v>42423</v>
      </c>
      <c r="B402" s="14" t="str">
        <f t="shared" si="103"/>
        <v>Feb</v>
      </c>
      <c r="C402" s="3"/>
      <c r="D402" s="3"/>
      <c r="E402" s="3"/>
      <c r="F402" s="42"/>
      <c r="G402" s="42"/>
      <c r="H402" s="42"/>
      <c r="I402" s="13">
        <f>VLOOKUP($B402,'Elec wholesale lookups'!$A$3:$L$15,'Elec wholesale index'!I$2,FALSE)</f>
        <v>181634.52552031272</v>
      </c>
      <c r="J402" s="13">
        <f>VLOOKUP($B402,'Elec wholesale lookups'!$A$3:$L$15,'Elec wholesale index'!J$2,FALSE)</f>
        <v>205597.26549163138</v>
      </c>
      <c r="K402" s="13">
        <f>VLOOKUP($B402,'Elec wholesale lookups'!$A$3:$L$15,'Elec wholesale index'!K$2,FALSE)</f>
        <v>181634.52552031272</v>
      </c>
      <c r="L402" s="38">
        <f>VLOOKUP($B402,'Elec wholesale lookups'!$A$3:$O$15,'Elec wholesale index'!L$2,FALSE)</f>
        <v>0</v>
      </c>
      <c r="M402" s="38">
        <f>VLOOKUP($B402,'Elec wholesale lookups'!$A$3:$O$15,'Elec wholesale index'!M$2,FALSE)</f>
        <v>1</v>
      </c>
      <c r="N402" s="38">
        <f>VLOOKUP($B402,'Elec wholesale lookups'!$A$3:$O$15,'Elec wholesale index'!N$2,FALSE)</f>
        <v>1</v>
      </c>
      <c r="O402" s="13">
        <f t="shared" si="104"/>
        <v>0</v>
      </c>
      <c r="P402" s="13">
        <f t="shared" si="105"/>
        <v>205597.26549163138</v>
      </c>
      <c r="Q402" s="13">
        <f t="shared" si="106"/>
        <v>181634.52552031272</v>
      </c>
      <c r="R402" s="13">
        <f t="shared" si="107"/>
        <v>387231.79101194406</v>
      </c>
      <c r="S402" s="23">
        <f t="shared" si="108"/>
        <v>0</v>
      </c>
      <c r="T402" s="23">
        <f t="shared" si="109"/>
        <v>0</v>
      </c>
      <c r="U402" s="23">
        <f t="shared" si="110"/>
        <v>0</v>
      </c>
      <c r="V402" s="23">
        <f t="shared" si="111"/>
        <v>0</v>
      </c>
      <c r="W402" s="44" t="str">
        <f t="shared" si="112"/>
        <v>n/a</v>
      </c>
      <c r="X402" s="23">
        <f t="shared" si="113"/>
        <v>0</v>
      </c>
      <c r="Y402" s="23">
        <f t="shared" si="114"/>
        <v>0</v>
      </c>
      <c r="Z402" s="23">
        <f t="shared" si="115"/>
        <v>0</v>
      </c>
      <c r="AA402" s="43">
        <f t="shared" si="116"/>
        <v>0</v>
      </c>
      <c r="AB402" s="44" t="str">
        <f t="shared" si="117"/>
        <v>n/a</v>
      </c>
      <c r="AC402" s="45" t="str">
        <f>IFERROR(W402*Inputs!$E$27+'Elec wholesale index'!AB402*Inputs!$F$27,"n/a")</f>
        <v>n/a</v>
      </c>
      <c r="AD402" s="2" t="str">
        <f t="shared" si="118"/>
        <v>2016-17 Winter</v>
      </c>
      <c r="AE402" s="2" t="str">
        <f t="shared" si="119"/>
        <v>2015-16 Winter</v>
      </c>
      <c r="AF402" s="41">
        <v>0</v>
      </c>
      <c r="AG402" s="8"/>
    </row>
    <row r="403" spans="1:33" x14ac:dyDescent="0.3">
      <c r="A403" s="47">
        <v>42424</v>
      </c>
      <c r="B403" s="14" t="str">
        <f t="shared" si="103"/>
        <v>Feb</v>
      </c>
      <c r="C403" s="3"/>
      <c r="D403" s="3"/>
      <c r="E403" s="3"/>
      <c r="F403" s="42"/>
      <c r="G403" s="42"/>
      <c r="H403" s="42"/>
      <c r="I403" s="13">
        <f>VLOOKUP($B403,'Elec wholesale lookups'!$A$3:$L$15,'Elec wholesale index'!I$2,FALSE)</f>
        <v>181634.52552031272</v>
      </c>
      <c r="J403" s="13">
        <f>VLOOKUP($B403,'Elec wholesale lookups'!$A$3:$L$15,'Elec wholesale index'!J$2,FALSE)</f>
        <v>205597.26549163138</v>
      </c>
      <c r="K403" s="13">
        <f>VLOOKUP($B403,'Elec wholesale lookups'!$A$3:$L$15,'Elec wholesale index'!K$2,FALSE)</f>
        <v>181634.52552031272</v>
      </c>
      <c r="L403" s="38">
        <f>VLOOKUP($B403,'Elec wholesale lookups'!$A$3:$O$15,'Elec wholesale index'!L$2,FALSE)</f>
        <v>0</v>
      </c>
      <c r="M403" s="38">
        <f>VLOOKUP($B403,'Elec wholesale lookups'!$A$3:$O$15,'Elec wholesale index'!M$2,FALSE)</f>
        <v>1</v>
      </c>
      <c r="N403" s="38">
        <f>VLOOKUP($B403,'Elec wholesale lookups'!$A$3:$O$15,'Elec wholesale index'!N$2,FALSE)</f>
        <v>1</v>
      </c>
      <c r="O403" s="13">
        <f t="shared" si="104"/>
        <v>0</v>
      </c>
      <c r="P403" s="13">
        <f t="shared" si="105"/>
        <v>205597.26549163138</v>
      </c>
      <c r="Q403" s="13">
        <f t="shared" si="106"/>
        <v>181634.52552031272</v>
      </c>
      <c r="R403" s="13">
        <f t="shared" si="107"/>
        <v>387231.79101194406</v>
      </c>
      <c r="S403" s="23">
        <f t="shared" si="108"/>
        <v>0</v>
      </c>
      <c r="T403" s="23">
        <f t="shared" si="109"/>
        <v>0</v>
      </c>
      <c r="U403" s="23">
        <f t="shared" si="110"/>
        <v>0</v>
      </c>
      <c r="V403" s="23">
        <f t="shared" si="111"/>
        <v>0</v>
      </c>
      <c r="W403" s="44" t="str">
        <f t="shared" si="112"/>
        <v>n/a</v>
      </c>
      <c r="X403" s="23">
        <f t="shared" si="113"/>
        <v>0</v>
      </c>
      <c r="Y403" s="23">
        <f t="shared" si="114"/>
        <v>0</v>
      </c>
      <c r="Z403" s="23">
        <f t="shared" si="115"/>
        <v>0</v>
      </c>
      <c r="AA403" s="43">
        <f t="shared" si="116"/>
        <v>0</v>
      </c>
      <c r="AB403" s="44" t="str">
        <f t="shared" si="117"/>
        <v>n/a</v>
      </c>
      <c r="AC403" s="45" t="str">
        <f>IFERROR(W403*Inputs!$E$27+'Elec wholesale index'!AB403*Inputs!$F$27,"n/a")</f>
        <v>n/a</v>
      </c>
      <c r="AD403" s="2" t="str">
        <f t="shared" si="118"/>
        <v>2016-17 Winter</v>
      </c>
      <c r="AE403" s="2" t="str">
        <f t="shared" si="119"/>
        <v>2015-16 Winter</v>
      </c>
      <c r="AF403" s="41">
        <v>0</v>
      </c>
      <c r="AG403" s="8"/>
    </row>
    <row r="404" spans="1:33" x14ac:dyDescent="0.3">
      <c r="A404" s="47">
        <v>42425</v>
      </c>
      <c r="B404" s="14" t="str">
        <f t="shared" si="103"/>
        <v>Feb</v>
      </c>
      <c r="C404" s="3"/>
      <c r="D404" s="3"/>
      <c r="E404" s="3"/>
      <c r="F404" s="42"/>
      <c r="G404" s="42"/>
      <c r="H404" s="42"/>
      <c r="I404" s="13">
        <f>VLOOKUP($B404,'Elec wholesale lookups'!$A$3:$L$15,'Elec wholesale index'!I$2,FALSE)</f>
        <v>181634.52552031272</v>
      </c>
      <c r="J404" s="13">
        <f>VLOOKUP($B404,'Elec wholesale lookups'!$A$3:$L$15,'Elec wholesale index'!J$2,FALSE)</f>
        <v>205597.26549163138</v>
      </c>
      <c r="K404" s="13">
        <f>VLOOKUP($B404,'Elec wholesale lookups'!$A$3:$L$15,'Elec wholesale index'!K$2,FALSE)</f>
        <v>181634.52552031272</v>
      </c>
      <c r="L404" s="38">
        <f>VLOOKUP($B404,'Elec wholesale lookups'!$A$3:$O$15,'Elec wholesale index'!L$2,FALSE)</f>
        <v>0</v>
      </c>
      <c r="M404" s="38">
        <f>VLOOKUP($B404,'Elec wholesale lookups'!$A$3:$O$15,'Elec wholesale index'!M$2,FALSE)</f>
        <v>1</v>
      </c>
      <c r="N404" s="38">
        <f>VLOOKUP($B404,'Elec wholesale lookups'!$A$3:$O$15,'Elec wholesale index'!N$2,FALSE)</f>
        <v>1</v>
      </c>
      <c r="O404" s="13">
        <f t="shared" si="104"/>
        <v>0</v>
      </c>
      <c r="P404" s="13">
        <f t="shared" si="105"/>
        <v>205597.26549163138</v>
      </c>
      <c r="Q404" s="13">
        <f t="shared" si="106"/>
        <v>181634.52552031272</v>
      </c>
      <c r="R404" s="13">
        <f t="shared" si="107"/>
        <v>387231.79101194406</v>
      </c>
      <c r="S404" s="23">
        <f t="shared" si="108"/>
        <v>0</v>
      </c>
      <c r="T404" s="23">
        <f t="shared" si="109"/>
        <v>0</v>
      </c>
      <c r="U404" s="23">
        <f t="shared" si="110"/>
        <v>0</v>
      </c>
      <c r="V404" s="23">
        <f t="shared" si="111"/>
        <v>0</v>
      </c>
      <c r="W404" s="44" t="str">
        <f t="shared" si="112"/>
        <v>n/a</v>
      </c>
      <c r="X404" s="23">
        <f t="shared" si="113"/>
        <v>0</v>
      </c>
      <c r="Y404" s="23">
        <f t="shared" si="114"/>
        <v>0</v>
      </c>
      <c r="Z404" s="23">
        <f t="shared" si="115"/>
        <v>0</v>
      </c>
      <c r="AA404" s="43">
        <f t="shared" si="116"/>
        <v>0</v>
      </c>
      <c r="AB404" s="44" t="str">
        <f t="shared" si="117"/>
        <v>n/a</v>
      </c>
      <c r="AC404" s="45" t="str">
        <f>IFERROR(W404*Inputs!$E$27+'Elec wholesale index'!AB404*Inputs!$F$27,"n/a")</f>
        <v>n/a</v>
      </c>
      <c r="AD404" s="2" t="str">
        <f t="shared" si="118"/>
        <v>2016-17 Winter</v>
      </c>
      <c r="AE404" s="2" t="str">
        <f t="shared" si="119"/>
        <v>2015-16 Winter</v>
      </c>
      <c r="AF404" s="41">
        <v>0</v>
      </c>
      <c r="AG404" s="8"/>
    </row>
    <row r="405" spans="1:33" x14ac:dyDescent="0.3">
      <c r="A405" s="47">
        <v>42426</v>
      </c>
      <c r="B405" s="14" t="str">
        <f t="shared" si="103"/>
        <v>Feb</v>
      </c>
      <c r="C405" s="3"/>
      <c r="D405" s="3"/>
      <c r="E405" s="3"/>
      <c r="F405" s="42"/>
      <c r="G405" s="42"/>
      <c r="H405" s="42"/>
      <c r="I405" s="13">
        <f>VLOOKUP($B405,'Elec wholesale lookups'!$A$3:$L$15,'Elec wholesale index'!I$2,FALSE)</f>
        <v>181634.52552031272</v>
      </c>
      <c r="J405" s="13">
        <f>VLOOKUP($B405,'Elec wholesale lookups'!$A$3:$L$15,'Elec wholesale index'!J$2,FALSE)</f>
        <v>205597.26549163138</v>
      </c>
      <c r="K405" s="13">
        <f>VLOOKUP($B405,'Elec wholesale lookups'!$A$3:$L$15,'Elec wholesale index'!K$2,FALSE)</f>
        <v>181634.52552031272</v>
      </c>
      <c r="L405" s="38">
        <f>VLOOKUP($B405,'Elec wholesale lookups'!$A$3:$O$15,'Elec wholesale index'!L$2,FALSE)</f>
        <v>0</v>
      </c>
      <c r="M405" s="38">
        <f>VLOOKUP($B405,'Elec wholesale lookups'!$A$3:$O$15,'Elec wholesale index'!M$2,FALSE)</f>
        <v>1</v>
      </c>
      <c r="N405" s="38">
        <f>VLOOKUP($B405,'Elec wholesale lookups'!$A$3:$O$15,'Elec wholesale index'!N$2,FALSE)</f>
        <v>1</v>
      </c>
      <c r="O405" s="13">
        <f t="shared" si="104"/>
        <v>0</v>
      </c>
      <c r="P405" s="13">
        <f t="shared" si="105"/>
        <v>205597.26549163138</v>
      </c>
      <c r="Q405" s="13">
        <f t="shared" si="106"/>
        <v>181634.52552031272</v>
      </c>
      <c r="R405" s="13">
        <f t="shared" si="107"/>
        <v>387231.79101194406</v>
      </c>
      <c r="S405" s="23">
        <f t="shared" si="108"/>
        <v>0</v>
      </c>
      <c r="T405" s="23">
        <f t="shared" si="109"/>
        <v>0</v>
      </c>
      <c r="U405" s="23">
        <f t="shared" si="110"/>
        <v>0</v>
      </c>
      <c r="V405" s="23">
        <f t="shared" si="111"/>
        <v>0</v>
      </c>
      <c r="W405" s="44" t="str">
        <f t="shared" si="112"/>
        <v>n/a</v>
      </c>
      <c r="X405" s="23">
        <f t="shared" si="113"/>
        <v>0</v>
      </c>
      <c r="Y405" s="23">
        <f t="shared" si="114"/>
        <v>0</v>
      </c>
      <c r="Z405" s="23">
        <f t="shared" si="115"/>
        <v>0</v>
      </c>
      <c r="AA405" s="43">
        <f t="shared" si="116"/>
        <v>0</v>
      </c>
      <c r="AB405" s="44" t="str">
        <f t="shared" si="117"/>
        <v>n/a</v>
      </c>
      <c r="AC405" s="45" t="str">
        <f>IFERROR(W405*Inputs!$E$27+'Elec wholesale index'!AB405*Inputs!$F$27,"n/a")</f>
        <v>n/a</v>
      </c>
      <c r="AD405" s="2" t="str">
        <f t="shared" si="118"/>
        <v>2016-17 Winter</v>
      </c>
      <c r="AE405" s="2" t="str">
        <f t="shared" si="119"/>
        <v>2015-16 Winter</v>
      </c>
      <c r="AF405" s="41">
        <v>0</v>
      </c>
      <c r="AG405" s="8"/>
    </row>
    <row r="406" spans="1:33" x14ac:dyDescent="0.3">
      <c r="A406" s="47">
        <v>42429</v>
      </c>
      <c r="B406" s="14" t="str">
        <f t="shared" si="103"/>
        <v>Feb</v>
      </c>
      <c r="C406" s="3"/>
      <c r="D406" s="3"/>
      <c r="E406" s="3"/>
      <c r="F406" s="42"/>
      <c r="G406" s="42"/>
      <c r="H406" s="42"/>
      <c r="I406" s="13">
        <f>VLOOKUP($B406,'Elec wholesale lookups'!$A$3:$L$15,'Elec wholesale index'!I$2,FALSE)</f>
        <v>181634.52552031272</v>
      </c>
      <c r="J406" s="13">
        <f>VLOOKUP($B406,'Elec wholesale lookups'!$A$3:$L$15,'Elec wholesale index'!J$2,FALSE)</f>
        <v>205597.26549163138</v>
      </c>
      <c r="K406" s="13">
        <f>VLOOKUP($B406,'Elec wholesale lookups'!$A$3:$L$15,'Elec wholesale index'!K$2,FALSE)</f>
        <v>181634.52552031272</v>
      </c>
      <c r="L406" s="38">
        <f>VLOOKUP($B406,'Elec wholesale lookups'!$A$3:$O$15,'Elec wholesale index'!L$2,FALSE)</f>
        <v>0</v>
      </c>
      <c r="M406" s="38">
        <f>VLOOKUP($B406,'Elec wholesale lookups'!$A$3:$O$15,'Elec wholesale index'!M$2,FALSE)</f>
        <v>1</v>
      </c>
      <c r="N406" s="38">
        <f>VLOOKUP($B406,'Elec wholesale lookups'!$A$3:$O$15,'Elec wholesale index'!N$2,FALSE)</f>
        <v>1</v>
      </c>
      <c r="O406" s="13">
        <f t="shared" si="104"/>
        <v>0</v>
      </c>
      <c r="P406" s="13">
        <f t="shared" si="105"/>
        <v>205597.26549163138</v>
      </c>
      <c r="Q406" s="13">
        <f t="shared" si="106"/>
        <v>181634.52552031272</v>
      </c>
      <c r="R406" s="13">
        <f t="shared" si="107"/>
        <v>387231.79101194406</v>
      </c>
      <c r="S406" s="23">
        <f t="shared" si="108"/>
        <v>0</v>
      </c>
      <c r="T406" s="23">
        <f t="shared" si="109"/>
        <v>0</v>
      </c>
      <c r="U406" s="23">
        <f t="shared" si="110"/>
        <v>0</v>
      </c>
      <c r="V406" s="23">
        <f t="shared" si="111"/>
        <v>0</v>
      </c>
      <c r="W406" s="44" t="str">
        <f t="shared" si="112"/>
        <v>n/a</v>
      </c>
      <c r="X406" s="23">
        <f t="shared" si="113"/>
        <v>0</v>
      </c>
      <c r="Y406" s="23">
        <f t="shared" si="114"/>
        <v>0</v>
      </c>
      <c r="Z406" s="23">
        <f t="shared" si="115"/>
        <v>0</v>
      </c>
      <c r="AA406" s="43">
        <f t="shared" si="116"/>
        <v>0</v>
      </c>
      <c r="AB406" s="44" t="str">
        <f t="shared" si="117"/>
        <v>n/a</v>
      </c>
      <c r="AC406" s="45" t="str">
        <f>IFERROR(W406*Inputs!$E$27+'Elec wholesale index'!AB406*Inputs!$F$27,"n/a")</f>
        <v>n/a</v>
      </c>
      <c r="AD406" s="2" t="str">
        <f t="shared" si="118"/>
        <v>2016-17 Winter</v>
      </c>
      <c r="AE406" s="2" t="str">
        <f t="shared" si="119"/>
        <v>2015-16 Winter</v>
      </c>
      <c r="AF406" s="41">
        <v>0</v>
      </c>
      <c r="AG406" s="8"/>
    </row>
    <row r="407" spans="1:33" x14ac:dyDescent="0.3">
      <c r="A407" s="47">
        <v>42430</v>
      </c>
      <c r="B407" s="14" t="str">
        <f t="shared" si="103"/>
        <v>Mar</v>
      </c>
      <c r="C407" s="3"/>
      <c r="D407" s="3"/>
      <c r="E407" s="3"/>
      <c r="F407" s="42"/>
      <c r="G407" s="42"/>
      <c r="H407" s="42"/>
      <c r="I407" s="13">
        <f>VLOOKUP($B407,'Elec wholesale lookups'!$A$3:$L$15,'Elec wholesale index'!I$2,FALSE)</f>
        <v>181634.52552031272</v>
      </c>
      <c r="J407" s="13">
        <f>VLOOKUP($B407,'Elec wholesale lookups'!$A$3:$L$15,'Elec wholesale index'!J$2,FALSE)</f>
        <v>205597.26549163138</v>
      </c>
      <c r="K407" s="13">
        <f>VLOOKUP($B407,'Elec wholesale lookups'!$A$3:$L$15,'Elec wholesale index'!K$2,FALSE)</f>
        <v>181634.52552031272</v>
      </c>
      <c r="L407" s="38">
        <f>VLOOKUP($B407,'Elec wholesale lookups'!$A$3:$O$15,'Elec wholesale index'!L$2,FALSE)</f>
        <v>0</v>
      </c>
      <c r="M407" s="38">
        <f>VLOOKUP($B407,'Elec wholesale lookups'!$A$3:$O$15,'Elec wholesale index'!M$2,FALSE)</f>
        <v>1</v>
      </c>
      <c r="N407" s="38">
        <f>VLOOKUP($B407,'Elec wholesale lookups'!$A$3:$O$15,'Elec wholesale index'!N$2,FALSE)</f>
        <v>1</v>
      </c>
      <c r="O407" s="13">
        <f t="shared" si="104"/>
        <v>0</v>
      </c>
      <c r="P407" s="13">
        <f t="shared" si="105"/>
        <v>205597.26549163138</v>
      </c>
      <c r="Q407" s="13">
        <f t="shared" si="106"/>
        <v>181634.52552031272</v>
      </c>
      <c r="R407" s="13">
        <f t="shared" si="107"/>
        <v>387231.79101194406</v>
      </c>
      <c r="S407" s="23">
        <f t="shared" si="108"/>
        <v>0</v>
      </c>
      <c r="T407" s="23">
        <f t="shared" si="109"/>
        <v>0</v>
      </c>
      <c r="U407" s="23">
        <f t="shared" si="110"/>
        <v>0</v>
      </c>
      <c r="V407" s="23">
        <f t="shared" si="111"/>
        <v>0</v>
      </c>
      <c r="W407" s="44" t="str">
        <f t="shared" si="112"/>
        <v>n/a</v>
      </c>
      <c r="X407" s="23">
        <f t="shared" si="113"/>
        <v>0</v>
      </c>
      <c r="Y407" s="23">
        <f t="shared" si="114"/>
        <v>0</v>
      </c>
      <c r="Z407" s="23">
        <f t="shared" si="115"/>
        <v>0</v>
      </c>
      <c r="AA407" s="43">
        <f t="shared" si="116"/>
        <v>0</v>
      </c>
      <c r="AB407" s="44" t="str">
        <f t="shared" si="117"/>
        <v>n/a</v>
      </c>
      <c r="AC407" s="45" t="str">
        <f>IFERROR(W407*Inputs!$E$27+'Elec wholesale index'!AB407*Inputs!$F$27,"n/a")</f>
        <v>n/a</v>
      </c>
      <c r="AD407" s="2" t="str">
        <f t="shared" si="118"/>
        <v>2016-17 Winter</v>
      </c>
      <c r="AE407" s="2" t="str">
        <f t="shared" si="119"/>
        <v>2015-16 Winter</v>
      </c>
      <c r="AF407" s="41">
        <v>0</v>
      </c>
      <c r="AG407" s="8"/>
    </row>
    <row r="408" spans="1:33" x14ac:dyDescent="0.3">
      <c r="A408" s="47">
        <v>42431</v>
      </c>
      <c r="B408" s="14" t="str">
        <f t="shared" si="103"/>
        <v>Mar</v>
      </c>
      <c r="C408" s="3"/>
      <c r="D408" s="3"/>
      <c r="E408" s="3"/>
      <c r="F408" s="42"/>
      <c r="G408" s="42"/>
      <c r="H408" s="42"/>
      <c r="I408" s="13">
        <f>VLOOKUP($B408,'Elec wholesale lookups'!$A$3:$L$15,'Elec wholesale index'!I$2,FALSE)</f>
        <v>181634.52552031272</v>
      </c>
      <c r="J408" s="13">
        <f>VLOOKUP($B408,'Elec wholesale lookups'!$A$3:$L$15,'Elec wholesale index'!J$2,FALSE)</f>
        <v>205597.26549163138</v>
      </c>
      <c r="K408" s="13">
        <f>VLOOKUP($B408,'Elec wholesale lookups'!$A$3:$L$15,'Elec wholesale index'!K$2,FALSE)</f>
        <v>181634.52552031272</v>
      </c>
      <c r="L408" s="38">
        <f>VLOOKUP($B408,'Elec wholesale lookups'!$A$3:$O$15,'Elec wholesale index'!L$2,FALSE)</f>
        <v>0</v>
      </c>
      <c r="M408" s="38">
        <f>VLOOKUP($B408,'Elec wholesale lookups'!$A$3:$O$15,'Elec wholesale index'!M$2,FALSE)</f>
        <v>1</v>
      </c>
      <c r="N408" s="38">
        <f>VLOOKUP($B408,'Elec wholesale lookups'!$A$3:$O$15,'Elec wholesale index'!N$2,FALSE)</f>
        <v>1</v>
      </c>
      <c r="O408" s="13">
        <f t="shared" si="104"/>
        <v>0</v>
      </c>
      <c r="P408" s="13">
        <f t="shared" si="105"/>
        <v>205597.26549163138</v>
      </c>
      <c r="Q408" s="13">
        <f t="shared" si="106"/>
        <v>181634.52552031272</v>
      </c>
      <c r="R408" s="13">
        <f t="shared" si="107"/>
        <v>387231.79101194406</v>
      </c>
      <c r="S408" s="23">
        <f t="shared" si="108"/>
        <v>0</v>
      </c>
      <c r="T408" s="23">
        <f t="shared" si="109"/>
        <v>0</v>
      </c>
      <c r="U408" s="23">
        <f t="shared" si="110"/>
        <v>0</v>
      </c>
      <c r="V408" s="23">
        <f t="shared" si="111"/>
        <v>0</v>
      </c>
      <c r="W408" s="44" t="str">
        <f t="shared" si="112"/>
        <v>n/a</v>
      </c>
      <c r="X408" s="23">
        <f t="shared" si="113"/>
        <v>0</v>
      </c>
      <c r="Y408" s="23">
        <f t="shared" si="114"/>
        <v>0</v>
      </c>
      <c r="Z408" s="23">
        <f t="shared" si="115"/>
        <v>0</v>
      </c>
      <c r="AA408" s="43">
        <f t="shared" si="116"/>
        <v>0</v>
      </c>
      <c r="AB408" s="44" t="str">
        <f t="shared" si="117"/>
        <v>n/a</v>
      </c>
      <c r="AC408" s="45" t="str">
        <f>IFERROR(W408*Inputs!$E$27+'Elec wholesale index'!AB408*Inputs!$F$27,"n/a")</f>
        <v>n/a</v>
      </c>
      <c r="AD408" s="2" t="str">
        <f t="shared" si="118"/>
        <v>2016-17 Winter</v>
      </c>
      <c r="AE408" s="2" t="str">
        <f t="shared" si="119"/>
        <v>2015-16 Winter</v>
      </c>
      <c r="AF408" s="41">
        <v>0</v>
      </c>
      <c r="AG408" s="8"/>
    </row>
    <row r="409" spans="1:33" x14ac:dyDescent="0.3">
      <c r="A409" s="47">
        <v>42432</v>
      </c>
      <c r="B409" s="14" t="str">
        <f t="shared" si="103"/>
        <v>Mar</v>
      </c>
      <c r="C409" s="3"/>
      <c r="D409" s="3"/>
      <c r="E409" s="3"/>
      <c r="F409" s="42"/>
      <c r="G409" s="42"/>
      <c r="H409" s="42"/>
      <c r="I409" s="13">
        <f>VLOOKUP($B409,'Elec wholesale lookups'!$A$3:$L$15,'Elec wholesale index'!I$2,FALSE)</f>
        <v>181634.52552031272</v>
      </c>
      <c r="J409" s="13">
        <f>VLOOKUP($B409,'Elec wholesale lookups'!$A$3:$L$15,'Elec wholesale index'!J$2,FALSE)</f>
        <v>205597.26549163138</v>
      </c>
      <c r="K409" s="13">
        <f>VLOOKUP($B409,'Elec wholesale lookups'!$A$3:$L$15,'Elec wholesale index'!K$2,FALSE)</f>
        <v>181634.52552031272</v>
      </c>
      <c r="L409" s="38">
        <f>VLOOKUP($B409,'Elec wholesale lookups'!$A$3:$O$15,'Elec wholesale index'!L$2,FALSE)</f>
        <v>0</v>
      </c>
      <c r="M409" s="38">
        <f>VLOOKUP($B409,'Elec wholesale lookups'!$A$3:$O$15,'Elec wholesale index'!M$2,FALSE)</f>
        <v>1</v>
      </c>
      <c r="N409" s="38">
        <f>VLOOKUP($B409,'Elec wholesale lookups'!$A$3:$O$15,'Elec wholesale index'!N$2,FALSE)</f>
        <v>1</v>
      </c>
      <c r="O409" s="13">
        <f t="shared" si="104"/>
        <v>0</v>
      </c>
      <c r="P409" s="13">
        <f t="shared" si="105"/>
        <v>205597.26549163138</v>
      </c>
      <c r="Q409" s="13">
        <f t="shared" si="106"/>
        <v>181634.52552031272</v>
      </c>
      <c r="R409" s="13">
        <f t="shared" si="107"/>
        <v>387231.79101194406</v>
      </c>
      <c r="S409" s="23">
        <f t="shared" si="108"/>
        <v>0</v>
      </c>
      <c r="T409" s="23">
        <f t="shared" si="109"/>
        <v>0</v>
      </c>
      <c r="U409" s="23">
        <f t="shared" si="110"/>
        <v>0</v>
      </c>
      <c r="V409" s="23">
        <f t="shared" si="111"/>
        <v>0</v>
      </c>
      <c r="W409" s="44" t="str">
        <f t="shared" si="112"/>
        <v>n/a</v>
      </c>
      <c r="X409" s="23">
        <f t="shared" si="113"/>
        <v>0</v>
      </c>
      <c r="Y409" s="23">
        <f t="shared" si="114"/>
        <v>0</v>
      </c>
      <c r="Z409" s="23">
        <f t="shared" si="115"/>
        <v>0</v>
      </c>
      <c r="AA409" s="43">
        <f t="shared" si="116"/>
        <v>0</v>
      </c>
      <c r="AB409" s="44" t="str">
        <f t="shared" si="117"/>
        <v>n/a</v>
      </c>
      <c r="AC409" s="45" t="str">
        <f>IFERROR(W409*Inputs!$E$27+'Elec wholesale index'!AB409*Inputs!$F$27,"n/a")</f>
        <v>n/a</v>
      </c>
      <c r="AD409" s="2" t="str">
        <f t="shared" si="118"/>
        <v>2016-17 Winter</v>
      </c>
      <c r="AE409" s="2" t="str">
        <f t="shared" si="119"/>
        <v>2015-16 Winter</v>
      </c>
      <c r="AF409" s="41">
        <v>0</v>
      </c>
      <c r="AG409" s="8"/>
    </row>
    <row r="410" spans="1:33" x14ac:dyDescent="0.3">
      <c r="A410" s="47">
        <v>42433</v>
      </c>
      <c r="B410" s="14" t="str">
        <f t="shared" si="103"/>
        <v>Mar</v>
      </c>
      <c r="C410" s="3"/>
      <c r="D410" s="3"/>
      <c r="E410" s="3"/>
      <c r="F410" s="42"/>
      <c r="G410" s="42"/>
      <c r="H410" s="42"/>
      <c r="I410" s="13">
        <f>VLOOKUP($B410,'Elec wholesale lookups'!$A$3:$L$15,'Elec wholesale index'!I$2,FALSE)</f>
        <v>181634.52552031272</v>
      </c>
      <c r="J410" s="13">
        <f>VLOOKUP($B410,'Elec wholesale lookups'!$A$3:$L$15,'Elec wholesale index'!J$2,FALSE)</f>
        <v>205597.26549163138</v>
      </c>
      <c r="K410" s="13">
        <f>VLOOKUP($B410,'Elec wholesale lookups'!$A$3:$L$15,'Elec wholesale index'!K$2,FALSE)</f>
        <v>181634.52552031272</v>
      </c>
      <c r="L410" s="38">
        <f>VLOOKUP($B410,'Elec wholesale lookups'!$A$3:$O$15,'Elec wholesale index'!L$2,FALSE)</f>
        <v>0</v>
      </c>
      <c r="M410" s="38">
        <f>VLOOKUP($B410,'Elec wholesale lookups'!$A$3:$O$15,'Elec wholesale index'!M$2,FALSE)</f>
        <v>1</v>
      </c>
      <c r="N410" s="38">
        <f>VLOOKUP($B410,'Elec wholesale lookups'!$A$3:$O$15,'Elec wholesale index'!N$2,FALSE)</f>
        <v>1</v>
      </c>
      <c r="O410" s="13">
        <f t="shared" si="104"/>
        <v>0</v>
      </c>
      <c r="P410" s="13">
        <f t="shared" si="105"/>
        <v>205597.26549163138</v>
      </c>
      <c r="Q410" s="13">
        <f t="shared" si="106"/>
        <v>181634.52552031272</v>
      </c>
      <c r="R410" s="13">
        <f t="shared" si="107"/>
        <v>387231.79101194406</v>
      </c>
      <c r="S410" s="23">
        <f t="shared" si="108"/>
        <v>0</v>
      </c>
      <c r="T410" s="23">
        <f t="shared" si="109"/>
        <v>0</v>
      </c>
      <c r="U410" s="23">
        <f t="shared" si="110"/>
        <v>0</v>
      </c>
      <c r="V410" s="23">
        <f t="shared" si="111"/>
        <v>0</v>
      </c>
      <c r="W410" s="44" t="str">
        <f t="shared" si="112"/>
        <v>n/a</v>
      </c>
      <c r="X410" s="23">
        <f t="shared" si="113"/>
        <v>0</v>
      </c>
      <c r="Y410" s="23">
        <f t="shared" si="114"/>
        <v>0</v>
      </c>
      <c r="Z410" s="23">
        <f t="shared" si="115"/>
        <v>0</v>
      </c>
      <c r="AA410" s="43">
        <f t="shared" si="116"/>
        <v>0</v>
      </c>
      <c r="AB410" s="44" t="str">
        <f t="shared" si="117"/>
        <v>n/a</v>
      </c>
      <c r="AC410" s="45" t="str">
        <f>IFERROR(W410*Inputs!$E$27+'Elec wholesale index'!AB410*Inputs!$F$27,"n/a")</f>
        <v>n/a</v>
      </c>
      <c r="AD410" s="2" t="str">
        <f t="shared" si="118"/>
        <v>2016-17 Winter</v>
      </c>
      <c r="AE410" s="2" t="str">
        <f t="shared" si="119"/>
        <v>2015-16 Winter</v>
      </c>
      <c r="AF410" s="41">
        <v>0</v>
      </c>
      <c r="AG410" s="8"/>
    </row>
    <row r="411" spans="1:33" x14ac:dyDescent="0.3">
      <c r="A411" s="47">
        <v>42436</v>
      </c>
      <c r="B411" s="14" t="str">
        <f t="shared" si="103"/>
        <v>Mar</v>
      </c>
      <c r="C411" s="3"/>
      <c r="D411" s="3"/>
      <c r="E411" s="3"/>
      <c r="F411" s="42"/>
      <c r="G411" s="42"/>
      <c r="H411" s="42"/>
      <c r="I411" s="13">
        <f>VLOOKUP($B411,'Elec wholesale lookups'!$A$3:$L$15,'Elec wholesale index'!I$2,FALSE)</f>
        <v>181634.52552031272</v>
      </c>
      <c r="J411" s="13">
        <f>VLOOKUP($B411,'Elec wholesale lookups'!$A$3:$L$15,'Elec wholesale index'!J$2,FALSE)</f>
        <v>205597.26549163138</v>
      </c>
      <c r="K411" s="13">
        <f>VLOOKUP($B411,'Elec wholesale lookups'!$A$3:$L$15,'Elec wholesale index'!K$2,FALSE)</f>
        <v>181634.52552031272</v>
      </c>
      <c r="L411" s="38">
        <f>VLOOKUP($B411,'Elec wholesale lookups'!$A$3:$O$15,'Elec wholesale index'!L$2,FALSE)</f>
        <v>0</v>
      </c>
      <c r="M411" s="38">
        <f>VLOOKUP($B411,'Elec wholesale lookups'!$A$3:$O$15,'Elec wholesale index'!M$2,FALSE)</f>
        <v>1</v>
      </c>
      <c r="N411" s="38">
        <f>VLOOKUP($B411,'Elec wholesale lookups'!$A$3:$O$15,'Elec wholesale index'!N$2,FALSE)</f>
        <v>1</v>
      </c>
      <c r="O411" s="13">
        <f t="shared" si="104"/>
        <v>0</v>
      </c>
      <c r="P411" s="13">
        <f t="shared" si="105"/>
        <v>205597.26549163138</v>
      </c>
      <c r="Q411" s="13">
        <f t="shared" si="106"/>
        <v>181634.52552031272</v>
      </c>
      <c r="R411" s="13">
        <f t="shared" si="107"/>
        <v>387231.79101194406</v>
      </c>
      <c r="S411" s="23">
        <f t="shared" si="108"/>
        <v>0</v>
      </c>
      <c r="T411" s="23">
        <f t="shared" si="109"/>
        <v>0</v>
      </c>
      <c r="U411" s="23">
        <f t="shared" si="110"/>
        <v>0</v>
      </c>
      <c r="V411" s="23">
        <f t="shared" si="111"/>
        <v>0</v>
      </c>
      <c r="W411" s="44" t="str">
        <f t="shared" si="112"/>
        <v>n/a</v>
      </c>
      <c r="X411" s="23">
        <f t="shared" si="113"/>
        <v>0</v>
      </c>
      <c r="Y411" s="23">
        <f t="shared" si="114"/>
        <v>0</v>
      </c>
      <c r="Z411" s="23">
        <f t="shared" si="115"/>
        <v>0</v>
      </c>
      <c r="AA411" s="43">
        <f t="shared" si="116"/>
        <v>0</v>
      </c>
      <c r="AB411" s="44" t="str">
        <f t="shared" si="117"/>
        <v>n/a</v>
      </c>
      <c r="AC411" s="45" t="str">
        <f>IFERROR(W411*Inputs!$E$27+'Elec wholesale index'!AB411*Inputs!$F$27,"n/a")</f>
        <v>n/a</v>
      </c>
      <c r="AD411" s="2" t="str">
        <f t="shared" si="118"/>
        <v>2016-17 Winter</v>
      </c>
      <c r="AE411" s="2" t="str">
        <f t="shared" si="119"/>
        <v>2015-16 Winter</v>
      </c>
      <c r="AF411" s="41">
        <v>0</v>
      </c>
      <c r="AG411" s="8"/>
    </row>
    <row r="412" spans="1:33" x14ac:dyDescent="0.3">
      <c r="A412" s="47">
        <v>42437</v>
      </c>
      <c r="B412" s="14" t="str">
        <f t="shared" si="103"/>
        <v>Mar</v>
      </c>
      <c r="C412" s="3"/>
      <c r="D412" s="3"/>
      <c r="E412" s="3"/>
      <c r="F412" s="42"/>
      <c r="G412" s="42"/>
      <c r="H412" s="42"/>
      <c r="I412" s="13">
        <f>VLOOKUP($B412,'Elec wholesale lookups'!$A$3:$L$15,'Elec wholesale index'!I$2,FALSE)</f>
        <v>181634.52552031272</v>
      </c>
      <c r="J412" s="13">
        <f>VLOOKUP($B412,'Elec wholesale lookups'!$A$3:$L$15,'Elec wholesale index'!J$2,FALSE)</f>
        <v>205597.26549163138</v>
      </c>
      <c r="K412" s="13">
        <f>VLOOKUP($B412,'Elec wholesale lookups'!$A$3:$L$15,'Elec wholesale index'!K$2,FALSE)</f>
        <v>181634.52552031272</v>
      </c>
      <c r="L412" s="38">
        <f>VLOOKUP($B412,'Elec wholesale lookups'!$A$3:$O$15,'Elec wholesale index'!L$2,FALSE)</f>
        <v>0</v>
      </c>
      <c r="M412" s="38">
        <f>VLOOKUP($B412,'Elec wholesale lookups'!$A$3:$O$15,'Elec wholesale index'!M$2,FALSE)</f>
        <v>1</v>
      </c>
      <c r="N412" s="38">
        <f>VLOOKUP($B412,'Elec wholesale lookups'!$A$3:$O$15,'Elec wholesale index'!N$2,FALSE)</f>
        <v>1</v>
      </c>
      <c r="O412" s="13">
        <f t="shared" si="104"/>
        <v>0</v>
      </c>
      <c r="P412" s="13">
        <f t="shared" si="105"/>
        <v>205597.26549163138</v>
      </c>
      <c r="Q412" s="13">
        <f t="shared" si="106"/>
        <v>181634.52552031272</v>
      </c>
      <c r="R412" s="13">
        <f t="shared" si="107"/>
        <v>387231.79101194406</v>
      </c>
      <c r="S412" s="23">
        <f t="shared" si="108"/>
        <v>0</v>
      </c>
      <c r="T412" s="23">
        <f t="shared" si="109"/>
        <v>0</v>
      </c>
      <c r="U412" s="23">
        <f t="shared" si="110"/>
        <v>0</v>
      </c>
      <c r="V412" s="23">
        <f t="shared" si="111"/>
        <v>0</v>
      </c>
      <c r="W412" s="44" t="str">
        <f t="shared" si="112"/>
        <v>n/a</v>
      </c>
      <c r="X412" s="23">
        <f t="shared" si="113"/>
        <v>0</v>
      </c>
      <c r="Y412" s="23">
        <f t="shared" si="114"/>
        <v>0</v>
      </c>
      <c r="Z412" s="23">
        <f t="shared" si="115"/>
        <v>0</v>
      </c>
      <c r="AA412" s="43">
        <f t="shared" si="116"/>
        <v>0</v>
      </c>
      <c r="AB412" s="44" t="str">
        <f t="shared" si="117"/>
        <v>n/a</v>
      </c>
      <c r="AC412" s="45" t="str">
        <f>IFERROR(W412*Inputs!$E$27+'Elec wholesale index'!AB412*Inputs!$F$27,"n/a")</f>
        <v>n/a</v>
      </c>
      <c r="AD412" s="2" t="str">
        <f t="shared" si="118"/>
        <v>2016-17 Winter</v>
      </c>
      <c r="AE412" s="2" t="str">
        <f t="shared" si="119"/>
        <v>2015-16 Winter</v>
      </c>
      <c r="AF412" s="41">
        <v>0</v>
      </c>
      <c r="AG412" s="8"/>
    </row>
    <row r="413" spans="1:33" x14ac:dyDescent="0.3">
      <c r="A413" s="47">
        <v>42438</v>
      </c>
      <c r="B413" s="14" t="str">
        <f t="shared" si="103"/>
        <v>Mar</v>
      </c>
      <c r="C413" s="3"/>
      <c r="D413" s="3"/>
      <c r="E413" s="3"/>
      <c r="F413" s="42"/>
      <c r="G413" s="42"/>
      <c r="H413" s="42"/>
      <c r="I413" s="13">
        <f>VLOOKUP($B413,'Elec wholesale lookups'!$A$3:$L$15,'Elec wholesale index'!I$2,FALSE)</f>
        <v>181634.52552031272</v>
      </c>
      <c r="J413" s="13">
        <f>VLOOKUP($B413,'Elec wholesale lookups'!$A$3:$L$15,'Elec wholesale index'!J$2,FALSE)</f>
        <v>205597.26549163138</v>
      </c>
      <c r="K413" s="13">
        <f>VLOOKUP($B413,'Elec wholesale lookups'!$A$3:$L$15,'Elec wholesale index'!K$2,FALSE)</f>
        <v>181634.52552031272</v>
      </c>
      <c r="L413" s="38">
        <f>VLOOKUP($B413,'Elec wholesale lookups'!$A$3:$O$15,'Elec wholesale index'!L$2,FALSE)</f>
        <v>0</v>
      </c>
      <c r="M413" s="38">
        <f>VLOOKUP($B413,'Elec wholesale lookups'!$A$3:$O$15,'Elec wholesale index'!M$2,FALSE)</f>
        <v>1</v>
      </c>
      <c r="N413" s="38">
        <f>VLOOKUP($B413,'Elec wholesale lookups'!$A$3:$O$15,'Elec wholesale index'!N$2,FALSE)</f>
        <v>1</v>
      </c>
      <c r="O413" s="13">
        <f t="shared" si="104"/>
        <v>0</v>
      </c>
      <c r="P413" s="13">
        <f t="shared" si="105"/>
        <v>205597.26549163138</v>
      </c>
      <c r="Q413" s="13">
        <f t="shared" si="106"/>
        <v>181634.52552031272</v>
      </c>
      <c r="R413" s="13">
        <f t="shared" si="107"/>
        <v>387231.79101194406</v>
      </c>
      <c r="S413" s="23">
        <f t="shared" si="108"/>
        <v>0</v>
      </c>
      <c r="T413" s="23">
        <f t="shared" si="109"/>
        <v>0</v>
      </c>
      <c r="U413" s="23">
        <f t="shared" si="110"/>
        <v>0</v>
      </c>
      <c r="V413" s="23">
        <f t="shared" si="111"/>
        <v>0</v>
      </c>
      <c r="W413" s="44" t="str">
        <f t="shared" si="112"/>
        <v>n/a</v>
      </c>
      <c r="X413" s="23">
        <f t="shared" si="113"/>
        <v>0</v>
      </c>
      <c r="Y413" s="23">
        <f t="shared" si="114"/>
        <v>0</v>
      </c>
      <c r="Z413" s="23">
        <f t="shared" si="115"/>
        <v>0</v>
      </c>
      <c r="AA413" s="43">
        <f t="shared" si="116"/>
        <v>0</v>
      </c>
      <c r="AB413" s="44" t="str">
        <f t="shared" si="117"/>
        <v>n/a</v>
      </c>
      <c r="AC413" s="45" t="str">
        <f>IFERROR(W413*Inputs!$E$27+'Elec wholesale index'!AB413*Inputs!$F$27,"n/a")</f>
        <v>n/a</v>
      </c>
      <c r="AD413" s="2" t="str">
        <f t="shared" si="118"/>
        <v>2016-17 Winter</v>
      </c>
      <c r="AE413" s="2" t="str">
        <f t="shared" si="119"/>
        <v>2015-16 Winter</v>
      </c>
      <c r="AF413" s="41">
        <v>0</v>
      </c>
      <c r="AG413" s="8"/>
    </row>
    <row r="414" spans="1:33" x14ac:dyDescent="0.3">
      <c r="A414" s="47">
        <v>42439</v>
      </c>
      <c r="B414" s="14" t="str">
        <f t="shared" si="103"/>
        <v>Mar</v>
      </c>
      <c r="C414" s="3"/>
      <c r="D414" s="3"/>
      <c r="E414" s="3"/>
      <c r="F414" s="42"/>
      <c r="G414" s="42"/>
      <c r="H414" s="42"/>
      <c r="I414" s="13">
        <f>VLOOKUP($B414,'Elec wholesale lookups'!$A$3:$L$15,'Elec wholesale index'!I$2,FALSE)</f>
        <v>181634.52552031272</v>
      </c>
      <c r="J414" s="13">
        <f>VLOOKUP($B414,'Elec wholesale lookups'!$A$3:$L$15,'Elec wholesale index'!J$2,FALSE)</f>
        <v>205597.26549163138</v>
      </c>
      <c r="K414" s="13">
        <f>VLOOKUP($B414,'Elec wholesale lookups'!$A$3:$L$15,'Elec wholesale index'!K$2,FALSE)</f>
        <v>181634.52552031272</v>
      </c>
      <c r="L414" s="38">
        <f>VLOOKUP($B414,'Elec wholesale lookups'!$A$3:$O$15,'Elec wholesale index'!L$2,FALSE)</f>
        <v>0</v>
      </c>
      <c r="M414" s="38">
        <f>VLOOKUP($B414,'Elec wholesale lookups'!$A$3:$O$15,'Elec wholesale index'!M$2,FALSE)</f>
        <v>1</v>
      </c>
      <c r="N414" s="38">
        <f>VLOOKUP($B414,'Elec wholesale lookups'!$A$3:$O$15,'Elec wholesale index'!N$2,FALSE)</f>
        <v>1</v>
      </c>
      <c r="O414" s="13">
        <f t="shared" si="104"/>
        <v>0</v>
      </c>
      <c r="P414" s="13">
        <f t="shared" si="105"/>
        <v>205597.26549163138</v>
      </c>
      <c r="Q414" s="13">
        <f t="shared" si="106"/>
        <v>181634.52552031272</v>
      </c>
      <c r="R414" s="13">
        <f t="shared" si="107"/>
        <v>387231.79101194406</v>
      </c>
      <c r="S414" s="23">
        <f t="shared" si="108"/>
        <v>0</v>
      </c>
      <c r="T414" s="23">
        <f t="shared" si="109"/>
        <v>0</v>
      </c>
      <c r="U414" s="23">
        <f t="shared" si="110"/>
        <v>0</v>
      </c>
      <c r="V414" s="23">
        <f t="shared" si="111"/>
        <v>0</v>
      </c>
      <c r="W414" s="44" t="str">
        <f t="shared" si="112"/>
        <v>n/a</v>
      </c>
      <c r="X414" s="23">
        <f t="shared" si="113"/>
        <v>0</v>
      </c>
      <c r="Y414" s="23">
        <f t="shared" si="114"/>
        <v>0</v>
      </c>
      <c r="Z414" s="23">
        <f t="shared" si="115"/>
        <v>0</v>
      </c>
      <c r="AA414" s="43">
        <f t="shared" si="116"/>
        <v>0</v>
      </c>
      <c r="AB414" s="44" t="str">
        <f t="shared" si="117"/>
        <v>n/a</v>
      </c>
      <c r="AC414" s="45" t="str">
        <f>IFERROR(W414*Inputs!$E$27+'Elec wholesale index'!AB414*Inputs!$F$27,"n/a")</f>
        <v>n/a</v>
      </c>
      <c r="AD414" s="2" t="str">
        <f t="shared" si="118"/>
        <v>2016-17 Winter</v>
      </c>
      <c r="AE414" s="2" t="str">
        <f t="shared" si="119"/>
        <v>2015-16 Winter</v>
      </c>
      <c r="AF414" s="41">
        <v>0</v>
      </c>
      <c r="AG414" s="8"/>
    </row>
    <row r="415" spans="1:33" x14ac:dyDescent="0.3">
      <c r="A415" s="47">
        <v>42440</v>
      </c>
      <c r="B415" s="14" t="str">
        <f t="shared" si="103"/>
        <v>Mar</v>
      </c>
      <c r="C415" s="3"/>
      <c r="D415" s="3"/>
      <c r="E415" s="3"/>
      <c r="F415" s="42"/>
      <c r="G415" s="42"/>
      <c r="H415" s="42"/>
      <c r="I415" s="13">
        <f>VLOOKUP($B415,'Elec wholesale lookups'!$A$3:$L$15,'Elec wholesale index'!I$2,FALSE)</f>
        <v>181634.52552031272</v>
      </c>
      <c r="J415" s="13">
        <f>VLOOKUP($B415,'Elec wholesale lookups'!$A$3:$L$15,'Elec wholesale index'!J$2,FALSE)</f>
        <v>205597.26549163138</v>
      </c>
      <c r="K415" s="13">
        <f>VLOOKUP($B415,'Elec wholesale lookups'!$A$3:$L$15,'Elec wholesale index'!K$2,FALSE)</f>
        <v>181634.52552031272</v>
      </c>
      <c r="L415" s="38">
        <f>VLOOKUP($B415,'Elec wholesale lookups'!$A$3:$O$15,'Elec wholesale index'!L$2,FALSE)</f>
        <v>0</v>
      </c>
      <c r="M415" s="38">
        <f>VLOOKUP($B415,'Elec wholesale lookups'!$A$3:$O$15,'Elec wholesale index'!M$2,FALSE)</f>
        <v>1</v>
      </c>
      <c r="N415" s="38">
        <f>VLOOKUP($B415,'Elec wholesale lookups'!$A$3:$O$15,'Elec wholesale index'!N$2,FALSE)</f>
        <v>1</v>
      </c>
      <c r="O415" s="13">
        <f t="shared" si="104"/>
        <v>0</v>
      </c>
      <c r="P415" s="13">
        <f t="shared" si="105"/>
        <v>205597.26549163138</v>
      </c>
      <c r="Q415" s="13">
        <f t="shared" si="106"/>
        <v>181634.52552031272</v>
      </c>
      <c r="R415" s="13">
        <f t="shared" si="107"/>
        <v>387231.79101194406</v>
      </c>
      <c r="S415" s="23">
        <f t="shared" si="108"/>
        <v>0</v>
      </c>
      <c r="T415" s="23">
        <f t="shared" si="109"/>
        <v>0</v>
      </c>
      <c r="U415" s="23">
        <f t="shared" si="110"/>
        <v>0</v>
      </c>
      <c r="V415" s="23">
        <f t="shared" si="111"/>
        <v>0</v>
      </c>
      <c r="W415" s="44" t="str">
        <f t="shared" si="112"/>
        <v>n/a</v>
      </c>
      <c r="X415" s="23">
        <f t="shared" si="113"/>
        <v>0</v>
      </c>
      <c r="Y415" s="23">
        <f t="shared" si="114"/>
        <v>0</v>
      </c>
      <c r="Z415" s="23">
        <f t="shared" si="115"/>
        <v>0</v>
      </c>
      <c r="AA415" s="43">
        <f t="shared" si="116"/>
        <v>0</v>
      </c>
      <c r="AB415" s="44" t="str">
        <f t="shared" si="117"/>
        <v>n/a</v>
      </c>
      <c r="AC415" s="45" t="str">
        <f>IFERROR(W415*Inputs!$E$27+'Elec wholesale index'!AB415*Inputs!$F$27,"n/a")</f>
        <v>n/a</v>
      </c>
      <c r="AD415" s="2" t="str">
        <f t="shared" si="118"/>
        <v>2016-17 Winter</v>
      </c>
      <c r="AE415" s="2" t="str">
        <f t="shared" si="119"/>
        <v>2015-16 Winter</v>
      </c>
      <c r="AF415" s="41">
        <v>0</v>
      </c>
      <c r="AG415" s="8"/>
    </row>
    <row r="416" spans="1:33" x14ac:dyDescent="0.3">
      <c r="A416" s="47">
        <v>42443</v>
      </c>
      <c r="B416" s="14" t="str">
        <f t="shared" si="103"/>
        <v>Mar</v>
      </c>
      <c r="C416" s="3"/>
      <c r="D416" s="3"/>
      <c r="E416" s="3"/>
      <c r="F416" s="42"/>
      <c r="G416" s="42"/>
      <c r="H416" s="42"/>
      <c r="I416" s="13">
        <f>VLOOKUP($B416,'Elec wholesale lookups'!$A$3:$L$15,'Elec wholesale index'!I$2,FALSE)</f>
        <v>181634.52552031272</v>
      </c>
      <c r="J416" s="13">
        <f>VLOOKUP($B416,'Elec wholesale lookups'!$A$3:$L$15,'Elec wholesale index'!J$2,FALSE)</f>
        <v>205597.26549163138</v>
      </c>
      <c r="K416" s="13">
        <f>VLOOKUP($B416,'Elec wholesale lookups'!$A$3:$L$15,'Elec wholesale index'!K$2,FALSE)</f>
        <v>181634.52552031272</v>
      </c>
      <c r="L416" s="38">
        <f>VLOOKUP($B416,'Elec wholesale lookups'!$A$3:$O$15,'Elec wholesale index'!L$2,FALSE)</f>
        <v>0</v>
      </c>
      <c r="M416" s="38">
        <f>VLOOKUP($B416,'Elec wholesale lookups'!$A$3:$O$15,'Elec wholesale index'!M$2,FALSE)</f>
        <v>1</v>
      </c>
      <c r="N416" s="38">
        <f>VLOOKUP($B416,'Elec wholesale lookups'!$A$3:$O$15,'Elec wholesale index'!N$2,FALSE)</f>
        <v>1</v>
      </c>
      <c r="O416" s="13">
        <f t="shared" si="104"/>
        <v>0</v>
      </c>
      <c r="P416" s="13">
        <f t="shared" si="105"/>
        <v>205597.26549163138</v>
      </c>
      <c r="Q416" s="13">
        <f t="shared" si="106"/>
        <v>181634.52552031272</v>
      </c>
      <c r="R416" s="13">
        <f t="shared" si="107"/>
        <v>387231.79101194406</v>
      </c>
      <c r="S416" s="23">
        <f t="shared" si="108"/>
        <v>0</v>
      </c>
      <c r="T416" s="23">
        <f t="shared" si="109"/>
        <v>0</v>
      </c>
      <c r="U416" s="23">
        <f t="shared" si="110"/>
        <v>0</v>
      </c>
      <c r="V416" s="23">
        <f t="shared" si="111"/>
        <v>0</v>
      </c>
      <c r="W416" s="44" t="str">
        <f t="shared" si="112"/>
        <v>n/a</v>
      </c>
      <c r="X416" s="23">
        <f t="shared" si="113"/>
        <v>0</v>
      </c>
      <c r="Y416" s="23">
        <f t="shared" si="114"/>
        <v>0</v>
      </c>
      <c r="Z416" s="23">
        <f t="shared" si="115"/>
        <v>0</v>
      </c>
      <c r="AA416" s="43">
        <f t="shared" si="116"/>
        <v>0</v>
      </c>
      <c r="AB416" s="44" t="str">
        <f t="shared" si="117"/>
        <v>n/a</v>
      </c>
      <c r="AC416" s="45" t="str">
        <f>IFERROR(W416*Inputs!$E$27+'Elec wholesale index'!AB416*Inputs!$F$27,"n/a")</f>
        <v>n/a</v>
      </c>
      <c r="AD416" s="2" t="str">
        <f t="shared" si="118"/>
        <v>2016-17 Winter</v>
      </c>
      <c r="AE416" s="2" t="str">
        <f t="shared" si="119"/>
        <v>2015-16 Winter</v>
      </c>
      <c r="AF416" s="41">
        <v>0</v>
      </c>
      <c r="AG416" s="8"/>
    </row>
    <row r="417" spans="1:33" x14ac:dyDescent="0.3">
      <c r="A417" s="47">
        <v>42444</v>
      </c>
      <c r="B417" s="14" t="str">
        <f t="shared" si="103"/>
        <v>Mar</v>
      </c>
      <c r="C417" s="3"/>
      <c r="D417" s="3"/>
      <c r="E417" s="3"/>
      <c r="F417" s="42"/>
      <c r="G417" s="42"/>
      <c r="H417" s="42"/>
      <c r="I417" s="13">
        <f>VLOOKUP($B417,'Elec wholesale lookups'!$A$3:$L$15,'Elec wholesale index'!I$2,FALSE)</f>
        <v>181634.52552031272</v>
      </c>
      <c r="J417" s="13">
        <f>VLOOKUP($B417,'Elec wholesale lookups'!$A$3:$L$15,'Elec wholesale index'!J$2,FALSE)</f>
        <v>205597.26549163138</v>
      </c>
      <c r="K417" s="13">
        <f>VLOOKUP($B417,'Elec wholesale lookups'!$A$3:$L$15,'Elec wholesale index'!K$2,FALSE)</f>
        <v>181634.52552031272</v>
      </c>
      <c r="L417" s="38">
        <f>VLOOKUP($B417,'Elec wholesale lookups'!$A$3:$O$15,'Elec wholesale index'!L$2,FALSE)</f>
        <v>0</v>
      </c>
      <c r="M417" s="38">
        <f>VLOOKUP($B417,'Elec wholesale lookups'!$A$3:$O$15,'Elec wholesale index'!M$2,FALSE)</f>
        <v>1</v>
      </c>
      <c r="N417" s="38">
        <f>VLOOKUP($B417,'Elec wholesale lookups'!$A$3:$O$15,'Elec wholesale index'!N$2,FALSE)</f>
        <v>1</v>
      </c>
      <c r="O417" s="13">
        <f t="shared" si="104"/>
        <v>0</v>
      </c>
      <c r="P417" s="13">
        <f t="shared" si="105"/>
        <v>205597.26549163138</v>
      </c>
      <c r="Q417" s="13">
        <f t="shared" si="106"/>
        <v>181634.52552031272</v>
      </c>
      <c r="R417" s="13">
        <f t="shared" si="107"/>
        <v>387231.79101194406</v>
      </c>
      <c r="S417" s="23">
        <f t="shared" si="108"/>
        <v>0</v>
      </c>
      <c r="T417" s="23">
        <f t="shared" si="109"/>
        <v>0</v>
      </c>
      <c r="U417" s="23">
        <f t="shared" si="110"/>
        <v>0</v>
      </c>
      <c r="V417" s="23">
        <f t="shared" si="111"/>
        <v>0</v>
      </c>
      <c r="W417" s="44" t="str">
        <f t="shared" si="112"/>
        <v>n/a</v>
      </c>
      <c r="X417" s="23">
        <f t="shared" si="113"/>
        <v>0</v>
      </c>
      <c r="Y417" s="23">
        <f t="shared" si="114"/>
        <v>0</v>
      </c>
      <c r="Z417" s="23">
        <f t="shared" si="115"/>
        <v>0</v>
      </c>
      <c r="AA417" s="43">
        <f t="shared" si="116"/>
        <v>0</v>
      </c>
      <c r="AB417" s="44" t="str">
        <f t="shared" si="117"/>
        <v>n/a</v>
      </c>
      <c r="AC417" s="45" t="str">
        <f>IFERROR(W417*Inputs!$E$27+'Elec wholesale index'!AB417*Inputs!$F$27,"n/a")</f>
        <v>n/a</v>
      </c>
      <c r="AD417" s="2" t="str">
        <f t="shared" si="118"/>
        <v>2016-17 Winter</v>
      </c>
      <c r="AE417" s="2" t="str">
        <f t="shared" si="119"/>
        <v>2015-16 Winter</v>
      </c>
      <c r="AF417" s="41">
        <v>0</v>
      </c>
      <c r="AG417" s="8"/>
    </row>
    <row r="418" spans="1:33" x14ac:dyDescent="0.3">
      <c r="A418" s="47">
        <v>42445</v>
      </c>
      <c r="B418" s="14" t="str">
        <f t="shared" si="103"/>
        <v>Mar</v>
      </c>
      <c r="C418" s="3"/>
      <c r="D418" s="3"/>
      <c r="E418" s="3"/>
      <c r="F418" s="42"/>
      <c r="G418" s="42"/>
      <c r="H418" s="42"/>
      <c r="I418" s="13">
        <f>VLOOKUP($B418,'Elec wholesale lookups'!$A$3:$L$15,'Elec wholesale index'!I$2,FALSE)</f>
        <v>181634.52552031272</v>
      </c>
      <c r="J418" s="13">
        <f>VLOOKUP($B418,'Elec wholesale lookups'!$A$3:$L$15,'Elec wholesale index'!J$2,FALSE)</f>
        <v>205597.26549163138</v>
      </c>
      <c r="K418" s="13">
        <f>VLOOKUP($B418,'Elec wholesale lookups'!$A$3:$L$15,'Elec wholesale index'!K$2,FALSE)</f>
        <v>181634.52552031272</v>
      </c>
      <c r="L418" s="38">
        <f>VLOOKUP($B418,'Elec wholesale lookups'!$A$3:$O$15,'Elec wholesale index'!L$2,FALSE)</f>
        <v>0</v>
      </c>
      <c r="M418" s="38">
        <f>VLOOKUP($B418,'Elec wholesale lookups'!$A$3:$O$15,'Elec wholesale index'!M$2,FALSE)</f>
        <v>1</v>
      </c>
      <c r="N418" s="38">
        <f>VLOOKUP($B418,'Elec wholesale lookups'!$A$3:$O$15,'Elec wholesale index'!N$2,FALSE)</f>
        <v>1</v>
      </c>
      <c r="O418" s="13">
        <f t="shared" si="104"/>
        <v>0</v>
      </c>
      <c r="P418" s="13">
        <f t="shared" si="105"/>
        <v>205597.26549163138</v>
      </c>
      <c r="Q418" s="13">
        <f t="shared" si="106"/>
        <v>181634.52552031272</v>
      </c>
      <c r="R418" s="13">
        <f t="shared" si="107"/>
        <v>387231.79101194406</v>
      </c>
      <c r="S418" s="23">
        <f t="shared" si="108"/>
        <v>0</v>
      </c>
      <c r="T418" s="23">
        <f t="shared" si="109"/>
        <v>0</v>
      </c>
      <c r="U418" s="23">
        <f t="shared" si="110"/>
        <v>0</v>
      </c>
      <c r="V418" s="23">
        <f t="shared" si="111"/>
        <v>0</v>
      </c>
      <c r="W418" s="44" t="str">
        <f t="shared" si="112"/>
        <v>n/a</v>
      </c>
      <c r="X418" s="23">
        <f t="shared" si="113"/>
        <v>0</v>
      </c>
      <c r="Y418" s="23">
        <f t="shared" si="114"/>
        <v>0</v>
      </c>
      <c r="Z418" s="23">
        <f t="shared" si="115"/>
        <v>0</v>
      </c>
      <c r="AA418" s="43">
        <f t="shared" si="116"/>
        <v>0</v>
      </c>
      <c r="AB418" s="44" t="str">
        <f t="shared" si="117"/>
        <v>n/a</v>
      </c>
      <c r="AC418" s="45" t="str">
        <f>IFERROR(W418*Inputs!$E$27+'Elec wholesale index'!AB418*Inputs!$F$27,"n/a")</f>
        <v>n/a</v>
      </c>
      <c r="AD418" s="2" t="str">
        <f t="shared" si="118"/>
        <v>2016-17 Winter</v>
      </c>
      <c r="AE418" s="2" t="str">
        <f t="shared" si="119"/>
        <v>2015-16 Winter</v>
      </c>
      <c r="AF418" s="41">
        <v>0</v>
      </c>
      <c r="AG418" s="8"/>
    </row>
    <row r="419" spans="1:33" x14ac:dyDescent="0.3">
      <c r="A419" s="47">
        <v>42446</v>
      </c>
      <c r="B419" s="14" t="str">
        <f t="shared" si="103"/>
        <v>Mar</v>
      </c>
      <c r="C419" s="3"/>
      <c r="D419" s="3"/>
      <c r="E419" s="3"/>
      <c r="F419" s="42"/>
      <c r="G419" s="42"/>
      <c r="H419" s="42"/>
      <c r="I419" s="13">
        <f>VLOOKUP($B419,'Elec wholesale lookups'!$A$3:$L$15,'Elec wholesale index'!I$2,FALSE)</f>
        <v>181634.52552031272</v>
      </c>
      <c r="J419" s="13">
        <f>VLOOKUP($B419,'Elec wholesale lookups'!$A$3:$L$15,'Elec wholesale index'!J$2,FALSE)</f>
        <v>205597.26549163138</v>
      </c>
      <c r="K419" s="13">
        <f>VLOOKUP($B419,'Elec wholesale lookups'!$A$3:$L$15,'Elec wholesale index'!K$2,FALSE)</f>
        <v>181634.52552031272</v>
      </c>
      <c r="L419" s="38">
        <f>VLOOKUP($B419,'Elec wholesale lookups'!$A$3:$O$15,'Elec wholesale index'!L$2,FALSE)</f>
        <v>0</v>
      </c>
      <c r="M419" s="38">
        <f>VLOOKUP($B419,'Elec wholesale lookups'!$A$3:$O$15,'Elec wholesale index'!M$2,FALSE)</f>
        <v>1</v>
      </c>
      <c r="N419" s="38">
        <f>VLOOKUP($B419,'Elec wholesale lookups'!$A$3:$O$15,'Elec wholesale index'!N$2,FALSE)</f>
        <v>1</v>
      </c>
      <c r="O419" s="13">
        <f t="shared" si="104"/>
        <v>0</v>
      </c>
      <c r="P419" s="13">
        <f t="shared" si="105"/>
        <v>205597.26549163138</v>
      </c>
      <c r="Q419" s="13">
        <f t="shared" si="106"/>
        <v>181634.52552031272</v>
      </c>
      <c r="R419" s="13">
        <f t="shared" si="107"/>
        <v>387231.79101194406</v>
      </c>
      <c r="S419" s="23">
        <f t="shared" si="108"/>
        <v>0</v>
      </c>
      <c r="T419" s="23">
        <f t="shared" si="109"/>
        <v>0</v>
      </c>
      <c r="U419" s="23">
        <f t="shared" si="110"/>
        <v>0</v>
      </c>
      <c r="V419" s="23">
        <f t="shared" si="111"/>
        <v>0</v>
      </c>
      <c r="W419" s="44" t="str">
        <f t="shared" si="112"/>
        <v>n/a</v>
      </c>
      <c r="X419" s="23">
        <f t="shared" si="113"/>
        <v>0</v>
      </c>
      <c r="Y419" s="23">
        <f t="shared" si="114"/>
        <v>0</v>
      </c>
      <c r="Z419" s="23">
        <f t="shared" si="115"/>
        <v>0</v>
      </c>
      <c r="AA419" s="43">
        <f t="shared" si="116"/>
        <v>0</v>
      </c>
      <c r="AB419" s="44" t="str">
        <f t="shared" si="117"/>
        <v>n/a</v>
      </c>
      <c r="AC419" s="45" t="str">
        <f>IFERROR(W419*Inputs!$E$27+'Elec wholesale index'!AB419*Inputs!$F$27,"n/a")</f>
        <v>n/a</v>
      </c>
      <c r="AD419" s="2" t="str">
        <f t="shared" si="118"/>
        <v>2016-17 Winter</v>
      </c>
      <c r="AE419" s="2" t="str">
        <f t="shared" si="119"/>
        <v>2015-16 Winter</v>
      </c>
      <c r="AF419" s="41">
        <v>0</v>
      </c>
      <c r="AG419" s="8"/>
    </row>
    <row r="420" spans="1:33" x14ac:dyDescent="0.3">
      <c r="A420" s="47">
        <v>42447</v>
      </c>
      <c r="B420" s="14" t="str">
        <f t="shared" si="103"/>
        <v>Mar</v>
      </c>
      <c r="C420" s="3"/>
      <c r="D420" s="3"/>
      <c r="E420" s="3"/>
      <c r="F420" s="42"/>
      <c r="G420" s="42"/>
      <c r="H420" s="42"/>
      <c r="I420" s="13">
        <f>VLOOKUP($B420,'Elec wholesale lookups'!$A$3:$L$15,'Elec wholesale index'!I$2,FALSE)</f>
        <v>181634.52552031272</v>
      </c>
      <c r="J420" s="13">
        <f>VLOOKUP($B420,'Elec wholesale lookups'!$A$3:$L$15,'Elec wholesale index'!J$2,FALSE)</f>
        <v>205597.26549163138</v>
      </c>
      <c r="K420" s="13">
        <f>VLOOKUP($B420,'Elec wholesale lookups'!$A$3:$L$15,'Elec wholesale index'!K$2,FALSE)</f>
        <v>181634.52552031272</v>
      </c>
      <c r="L420" s="38">
        <f>VLOOKUP($B420,'Elec wholesale lookups'!$A$3:$O$15,'Elec wholesale index'!L$2,FALSE)</f>
        <v>0</v>
      </c>
      <c r="M420" s="38">
        <f>VLOOKUP($B420,'Elec wholesale lookups'!$A$3:$O$15,'Elec wholesale index'!M$2,FALSE)</f>
        <v>1</v>
      </c>
      <c r="N420" s="38">
        <f>VLOOKUP($B420,'Elec wholesale lookups'!$A$3:$O$15,'Elec wholesale index'!N$2,FALSE)</f>
        <v>1</v>
      </c>
      <c r="O420" s="13">
        <f t="shared" si="104"/>
        <v>0</v>
      </c>
      <c r="P420" s="13">
        <f t="shared" si="105"/>
        <v>205597.26549163138</v>
      </c>
      <c r="Q420" s="13">
        <f t="shared" si="106"/>
        <v>181634.52552031272</v>
      </c>
      <c r="R420" s="13">
        <f t="shared" si="107"/>
        <v>387231.79101194406</v>
      </c>
      <c r="S420" s="23">
        <f t="shared" si="108"/>
        <v>0</v>
      </c>
      <c r="T420" s="23">
        <f t="shared" si="109"/>
        <v>0</v>
      </c>
      <c r="U420" s="23">
        <f t="shared" si="110"/>
        <v>0</v>
      </c>
      <c r="V420" s="23">
        <f t="shared" si="111"/>
        <v>0</v>
      </c>
      <c r="W420" s="44" t="str">
        <f t="shared" si="112"/>
        <v>n/a</v>
      </c>
      <c r="X420" s="23">
        <f t="shared" si="113"/>
        <v>0</v>
      </c>
      <c r="Y420" s="23">
        <f t="shared" si="114"/>
        <v>0</v>
      </c>
      <c r="Z420" s="23">
        <f t="shared" si="115"/>
        <v>0</v>
      </c>
      <c r="AA420" s="43">
        <f t="shared" si="116"/>
        <v>0</v>
      </c>
      <c r="AB420" s="44" t="str">
        <f t="shared" si="117"/>
        <v>n/a</v>
      </c>
      <c r="AC420" s="45" t="str">
        <f>IFERROR(W420*Inputs!$E$27+'Elec wholesale index'!AB420*Inputs!$F$27,"n/a")</f>
        <v>n/a</v>
      </c>
      <c r="AD420" s="2" t="str">
        <f t="shared" si="118"/>
        <v>2016-17 Winter</v>
      </c>
      <c r="AE420" s="2" t="str">
        <f t="shared" si="119"/>
        <v>2015-16 Winter</v>
      </c>
      <c r="AF420" s="41">
        <v>0</v>
      </c>
      <c r="AG420" s="8"/>
    </row>
    <row r="421" spans="1:33" x14ac:dyDescent="0.3">
      <c r="A421" s="47">
        <v>42450</v>
      </c>
      <c r="B421" s="14" t="str">
        <f t="shared" si="103"/>
        <v>Mar</v>
      </c>
      <c r="C421" s="3"/>
      <c r="D421" s="3"/>
      <c r="E421" s="3"/>
      <c r="F421" s="42"/>
      <c r="G421" s="42"/>
      <c r="H421" s="42"/>
      <c r="I421" s="13">
        <f>VLOOKUP($B421,'Elec wholesale lookups'!$A$3:$L$15,'Elec wholesale index'!I$2,FALSE)</f>
        <v>181634.52552031272</v>
      </c>
      <c r="J421" s="13">
        <f>VLOOKUP($B421,'Elec wholesale lookups'!$A$3:$L$15,'Elec wholesale index'!J$2,FALSE)</f>
        <v>205597.26549163138</v>
      </c>
      <c r="K421" s="13">
        <f>VLOOKUP($B421,'Elec wholesale lookups'!$A$3:$L$15,'Elec wholesale index'!K$2,FALSE)</f>
        <v>181634.52552031272</v>
      </c>
      <c r="L421" s="38">
        <f>VLOOKUP($B421,'Elec wholesale lookups'!$A$3:$O$15,'Elec wholesale index'!L$2,FALSE)</f>
        <v>0</v>
      </c>
      <c r="M421" s="38">
        <f>VLOOKUP($B421,'Elec wholesale lookups'!$A$3:$O$15,'Elec wholesale index'!M$2,FALSE)</f>
        <v>1</v>
      </c>
      <c r="N421" s="38">
        <f>VLOOKUP($B421,'Elec wholesale lookups'!$A$3:$O$15,'Elec wholesale index'!N$2,FALSE)</f>
        <v>1</v>
      </c>
      <c r="O421" s="13">
        <f t="shared" si="104"/>
        <v>0</v>
      </c>
      <c r="P421" s="13">
        <f t="shared" si="105"/>
        <v>205597.26549163138</v>
      </c>
      <c r="Q421" s="13">
        <f t="shared" si="106"/>
        <v>181634.52552031272</v>
      </c>
      <c r="R421" s="13">
        <f t="shared" si="107"/>
        <v>387231.79101194406</v>
      </c>
      <c r="S421" s="23">
        <f t="shared" si="108"/>
        <v>0</v>
      </c>
      <c r="T421" s="23">
        <f t="shared" si="109"/>
        <v>0</v>
      </c>
      <c r="U421" s="23">
        <f t="shared" si="110"/>
        <v>0</v>
      </c>
      <c r="V421" s="23">
        <f t="shared" si="111"/>
        <v>0</v>
      </c>
      <c r="W421" s="44" t="str">
        <f t="shared" si="112"/>
        <v>n/a</v>
      </c>
      <c r="X421" s="23">
        <f t="shared" si="113"/>
        <v>0</v>
      </c>
      <c r="Y421" s="23">
        <f t="shared" si="114"/>
        <v>0</v>
      </c>
      <c r="Z421" s="23">
        <f t="shared" si="115"/>
        <v>0</v>
      </c>
      <c r="AA421" s="43">
        <f t="shared" si="116"/>
        <v>0</v>
      </c>
      <c r="AB421" s="44" t="str">
        <f t="shared" si="117"/>
        <v>n/a</v>
      </c>
      <c r="AC421" s="45" t="str">
        <f>IFERROR(W421*Inputs!$E$27+'Elec wholesale index'!AB421*Inputs!$F$27,"n/a")</f>
        <v>n/a</v>
      </c>
      <c r="AD421" s="2" t="str">
        <f t="shared" si="118"/>
        <v>2016-17 Winter</v>
      </c>
      <c r="AE421" s="2" t="str">
        <f t="shared" si="119"/>
        <v>2015-16 Winter</v>
      </c>
      <c r="AF421" s="41">
        <v>0</v>
      </c>
      <c r="AG421" s="8"/>
    </row>
    <row r="422" spans="1:33" x14ac:dyDescent="0.3">
      <c r="A422" s="47">
        <v>42451</v>
      </c>
      <c r="B422" s="14" t="str">
        <f t="shared" si="103"/>
        <v>Mar</v>
      </c>
      <c r="C422" s="3"/>
      <c r="D422" s="3"/>
      <c r="E422" s="3"/>
      <c r="F422" s="42"/>
      <c r="G422" s="42"/>
      <c r="H422" s="42"/>
      <c r="I422" s="13">
        <f>VLOOKUP($B422,'Elec wholesale lookups'!$A$3:$L$15,'Elec wholesale index'!I$2,FALSE)</f>
        <v>181634.52552031272</v>
      </c>
      <c r="J422" s="13">
        <f>VLOOKUP($B422,'Elec wholesale lookups'!$A$3:$L$15,'Elec wholesale index'!J$2,FALSE)</f>
        <v>205597.26549163138</v>
      </c>
      <c r="K422" s="13">
        <f>VLOOKUP($B422,'Elec wholesale lookups'!$A$3:$L$15,'Elec wholesale index'!K$2,FALSE)</f>
        <v>181634.52552031272</v>
      </c>
      <c r="L422" s="38">
        <f>VLOOKUP($B422,'Elec wholesale lookups'!$A$3:$O$15,'Elec wholesale index'!L$2,FALSE)</f>
        <v>0</v>
      </c>
      <c r="M422" s="38">
        <f>VLOOKUP($B422,'Elec wholesale lookups'!$A$3:$O$15,'Elec wholesale index'!M$2,FALSE)</f>
        <v>1</v>
      </c>
      <c r="N422" s="38">
        <f>VLOOKUP($B422,'Elec wholesale lookups'!$A$3:$O$15,'Elec wholesale index'!N$2,FALSE)</f>
        <v>1</v>
      </c>
      <c r="O422" s="13">
        <f t="shared" si="104"/>
        <v>0</v>
      </c>
      <c r="P422" s="13">
        <f t="shared" si="105"/>
        <v>205597.26549163138</v>
      </c>
      <c r="Q422" s="13">
        <f t="shared" si="106"/>
        <v>181634.52552031272</v>
      </c>
      <c r="R422" s="13">
        <f t="shared" si="107"/>
        <v>387231.79101194406</v>
      </c>
      <c r="S422" s="23">
        <f t="shared" si="108"/>
        <v>0</v>
      </c>
      <c r="T422" s="23">
        <f t="shared" si="109"/>
        <v>0</v>
      </c>
      <c r="U422" s="23">
        <f t="shared" si="110"/>
        <v>0</v>
      </c>
      <c r="V422" s="23">
        <f t="shared" si="111"/>
        <v>0</v>
      </c>
      <c r="W422" s="44" t="str">
        <f t="shared" si="112"/>
        <v>n/a</v>
      </c>
      <c r="X422" s="23">
        <f t="shared" si="113"/>
        <v>0</v>
      </c>
      <c r="Y422" s="23">
        <f t="shared" si="114"/>
        <v>0</v>
      </c>
      <c r="Z422" s="23">
        <f t="shared" si="115"/>
        <v>0</v>
      </c>
      <c r="AA422" s="43">
        <f t="shared" si="116"/>
        <v>0</v>
      </c>
      <c r="AB422" s="44" t="str">
        <f t="shared" si="117"/>
        <v>n/a</v>
      </c>
      <c r="AC422" s="45" t="str">
        <f>IFERROR(W422*Inputs!$E$27+'Elec wholesale index'!AB422*Inputs!$F$27,"n/a")</f>
        <v>n/a</v>
      </c>
      <c r="AD422" s="2" t="str">
        <f t="shared" si="118"/>
        <v>2016-17 Winter</v>
      </c>
      <c r="AE422" s="2" t="str">
        <f t="shared" si="119"/>
        <v>2015-16 Winter</v>
      </c>
      <c r="AF422" s="41">
        <v>0</v>
      </c>
      <c r="AG422" s="8"/>
    </row>
    <row r="423" spans="1:33" x14ac:dyDescent="0.3">
      <c r="A423" s="47">
        <v>42452</v>
      </c>
      <c r="B423" s="14" t="str">
        <f t="shared" si="103"/>
        <v>Mar</v>
      </c>
      <c r="C423" s="3"/>
      <c r="D423" s="3"/>
      <c r="E423" s="3"/>
      <c r="F423" s="42"/>
      <c r="G423" s="42"/>
      <c r="H423" s="42"/>
      <c r="I423" s="13">
        <f>VLOOKUP($B423,'Elec wholesale lookups'!$A$3:$L$15,'Elec wholesale index'!I$2,FALSE)</f>
        <v>181634.52552031272</v>
      </c>
      <c r="J423" s="13">
        <f>VLOOKUP($B423,'Elec wholesale lookups'!$A$3:$L$15,'Elec wholesale index'!J$2,FALSE)</f>
        <v>205597.26549163138</v>
      </c>
      <c r="K423" s="13">
        <f>VLOOKUP($B423,'Elec wholesale lookups'!$A$3:$L$15,'Elec wholesale index'!K$2,FALSE)</f>
        <v>181634.52552031272</v>
      </c>
      <c r="L423" s="38">
        <f>VLOOKUP($B423,'Elec wholesale lookups'!$A$3:$O$15,'Elec wholesale index'!L$2,FALSE)</f>
        <v>0</v>
      </c>
      <c r="M423" s="38">
        <f>VLOOKUP($B423,'Elec wholesale lookups'!$A$3:$O$15,'Elec wholesale index'!M$2,FALSE)</f>
        <v>1</v>
      </c>
      <c r="N423" s="38">
        <f>VLOOKUP($B423,'Elec wholesale lookups'!$A$3:$O$15,'Elec wholesale index'!N$2,FALSE)</f>
        <v>1</v>
      </c>
      <c r="O423" s="13">
        <f t="shared" si="104"/>
        <v>0</v>
      </c>
      <c r="P423" s="13">
        <f t="shared" si="105"/>
        <v>205597.26549163138</v>
      </c>
      <c r="Q423" s="13">
        <f t="shared" si="106"/>
        <v>181634.52552031272</v>
      </c>
      <c r="R423" s="13">
        <f t="shared" si="107"/>
        <v>387231.79101194406</v>
      </c>
      <c r="S423" s="23">
        <f t="shared" si="108"/>
        <v>0</v>
      </c>
      <c r="T423" s="23">
        <f t="shared" si="109"/>
        <v>0</v>
      </c>
      <c r="U423" s="23">
        <f t="shared" si="110"/>
        <v>0</v>
      </c>
      <c r="V423" s="23">
        <f t="shared" si="111"/>
        <v>0</v>
      </c>
      <c r="W423" s="44" t="str">
        <f t="shared" si="112"/>
        <v>n/a</v>
      </c>
      <c r="X423" s="23">
        <f t="shared" si="113"/>
        <v>0</v>
      </c>
      <c r="Y423" s="23">
        <f t="shared" si="114"/>
        <v>0</v>
      </c>
      <c r="Z423" s="23">
        <f t="shared" si="115"/>
        <v>0</v>
      </c>
      <c r="AA423" s="43">
        <f t="shared" si="116"/>
        <v>0</v>
      </c>
      <c r="AB423" s="44" t="str">
        <f t="shared" si="117"/>
        <v>n/a</v>
      </c>
      <c r="AC423" s="45" t="str">
        <f>IFERROR(W423*Inputs!$E$27+'Elec wholesale index'!AB423*Inputs!$F$27,"n/a")</f>
        <v>n/a</v>
      </c>
      <c r="AD423" s="2" t="str">
        <f t="shared" si="118"/>
        <v>2016-17 Winter</v>
      </c>
      <c r="AE423" s="2" t="str">
        <f t="shared" si="119"/>
        <v>2015-16 Winter</v>
      </c>
      <c r="AF423" s="41">
        <v>0</v>
      </c>
      <c r="AG423" s="8"/>
    </row>
    <row r="424" spans="1:33" x14ac:dyDescent="0.3">
      <c r="A424" s="47">
        <v>42453</v>
      </c>
      <c r="B424" s="14" t="str">
        <f t="shared" si="103"/>
        <v>Mar</v>
      </c>
      <c r="C424" s="3"/>
      <c r="D424" s="3"/>
      <c r="E424" s="3"/>
      <c r="F424" s="42"/>
      <c r="G424" s="42"/>
      <c r="H424" s="42"/>
      <c r="I424" s="13">
        <f>VLOOKUP($B424,'Elec wholesale lookups'!$A$3:$L$15,'Elec wholesale index'!I$2,FALSE)</f>
        <v>181634.52552031272</v>
      </c>
      <c r="J424" s="13">
        <f>VLOOKUP($B424,'Elec wholesale lookups'!$A$3:$L$15,'Elec wholesale index'!J$2,FALSE)</f>
        <v>205597.26549163138</v>
      </c>
      <c r="K424" s="13">
        <f>VLOOKUP($B424,'Elec wholesale lookups'!$A$3:$L$15,'Elec wholesale index'!K$2,FALSE)</f>
        <v>181634.52552031272</v>
      </c>
      <c r="L424" s="38">
        <f>VLOOKUP($B424,'Elec wholesale lookups'!$A$3:$O$15,'Elec wholesale index'!L$2,FALSE)</f>
        <v>0</v>
      </c>
      <c r="M424" s="38">
        <f>VLOOKUP($B424,'Elec wholesale lookups'!$A$3:$O$15,'Elec wholesale index'!M$2,FALSE)</f>
        <v>1</v>
      </c>
      <c r="N424" s="38">
        <f>VLOOKUP($B424,'Elec wholesale lookups'!$A$3:$O$15,'Elec wholesale index'!N$2,FALSE)</f>
        <v>1</v>
      </c>
      <c r="O424" s="13">
        <f t="shared" si="104"/>
        <v>0</v>
      </c>
      <c r="P424" s="13">
        <f t="shared" si="105"/>
        <v>205597.26549163138</v>
      </c>
      <c r="Q424" s="13">
        <f t="shared" si="106"/>
        <v>181634.52552031272</v>
      </c>
      <c r="R424" s="13">
        <f t="shared" si="107"/>
        <v>387231.79101194406</v>
      </c>
      <c r="S424" s="23">
        <f t="shared" si="108"/>
        <v>0</v>
      </c>
      <c r="T424" s="23">
        <f t="shared" si="109"/>
        <v>0</v>
      </c>
      <c r="U424" s="23">
        <f t="shared" si="110"/>
        <v>0</v>
      </c>
      <c r="V424" s="23">
        <f t="shared" si="111"/>
        <v>0</v>
      </c>
      <c r="W424" s="44" t="str">
        <f t="shared" si="112"/>
        <v>n/a</v>
      </c>
      <c r="X424" s="23">
        <f t="shared" si="113"/>
        <v>0</v>
      </c>
      <c r="Y424" s="23">
        <f t="shared" si="114"/>
        <v>0</v>
      </c>
      <c r="Z424" s="23">
        <f t="shared" si="115"/>
        <v>0</v>
      </c>
      <c r="AA424" s="43">
        <f t="shared" si="116"/>
        <v>0</v>
      </c>
      <c r="AB424" s="44" t="str">
        <f t="shared" si="117"/>
        <v>n/a</v>
      </c>
      <c r="AC424" s="45" t="str">
        <f>IFERROR(W424*Inputs!$E$27+'Elec wholesale index'!AB424*Inputs!$F$27,"n/a")</f>
        <v>n/a</v>
      </c>
      <c r="AD424" s="2" t="str">
        <f t="shared" si="118"/>
        <v>2016-17 Winter</v>
      </c>
      <c r="AE424" s="2" t="str">
        <f t="shared" si="119"/>
        <v>2015-16 Winter</v>
      </c>
      <c r="AF424" s="41">
        <v>0</v>
      </c>
      <c r="AG424" s="8"/>
    </row>
    <row r="425" spans="1:33" x14ac:dyDescent="0.3">
      <c r="A425" s="47">
        <v>42458</v>
      </c>
      <c r="B425" s="14" t="str">
        <f t="shared" ref="B425:B488" si="120">TEXT(A425,"mmm")</f>
        <v>Mar</v>
      </c>
      <c r="C425" s="3"/>
      <c r="D425" s="3"/>
      <c r="E425" s="3"/>
      <c r="F425" s="42"/>
      <c r="G425" s="42"/>
      <c r="H425" s="42"/>
      <c r="I425" s="13">
        <f>VLOOKUP($B425,'Elec wholesale lookups'!$A$3:$L$15,'Elec wholesale index'!I$2,FALSE)</f>
        <v>181634.52552031272</v>
      </c>
      <c r="J425" s="13">
        <f>VLOOKUP($B425,'Elec wholesale lookups'!$A$3:$L$15,'Elec wholesale index'!J$2,FALSE)</f>
        <v>205597.26549163138</v>
      </c>
      <c r="K425" s="13">
        <f>VLOOKUP($B425,'Elec wholesale lookups'!$A$3:$L$15,'Elec wholesale index'!K$2,FALSE)</f>
        <v>181634.52552031272</v>
      </c>
      <c r="L425" s="38">
        <f>VLOOKUP($B425,'Elec wholesale lookups'!$A$3:$O$15,'Elec wholesale index'!L$2,FALSE)</f>
        <v>0</v>
      </c>
      <c r="M425" s="38">
        <f>VLOOKUP($B425,'Elec wholesale lookups'!$A$3:$O$15,'Elec wholesale index'!M$2,FALSE)</f>
        <v>1</v>
      </c>
      <c r="N425" s="38">
        <f>VLOOKUP($B425,'Elec wholesale lookups'!$A$3:$O$15,'Elec wholesale index'!N$2,FALSE)</f>
        <v>1</v>
      </c>
      <c r="O425" s="13">
        <f t="shared" si="104"/>
        <v>0</v>
      </c>
      <c r="P425" s="13">
        <f t="shared" si="105"/>
        <v>205597.26549163138</v>
      </c>
      <c r="Q425" s="13">
        <f t="shared" si="106"/>
        <v>181634.52552031272</v>
      </c>
      <c r="R425" s="13">
        <f t="shared" si="107"/>
        <v>387231.79101194406</v>
      </c>
      <c r="S425" s="23">
        <f t="shared" si="108"/>
        <v>0</v>
      </c>
      <c r="T425" s="23">
        <f t="shared" si="109"/>
        <v>0</v>
      </c>
      <c r="U425" s="23">
        <f t="shared" si="110"/>
        <v>0</v>
      </c>
      <c r="V425" s="23">
        <f t="shared" si="111"/>
        <v>0</v>
      </c>
      <c r="W425" s="44" t="str">
        <f t="shared" si="112"/>
        <v>n/a</v>
      </c>
      <c r="X425" s="23">
        <f t="shared" si="113"/>
        <v>0</v>
      </c>
      <c r="Y425" s="23">
        <f t="shared" si="114"/>
        <v>0</v>
      </c>
      <c r="Z425" s="23">
        <f t="shared" si="115"/>
        <v>0</v>
      </c>
      <c r="AA425" s="43">
        <f t="shared" si="116"/>
        <v>0</v>
      </c>
      <c r="AB425" s="44" t="str">
        <f t="shared" si="117"/>
        <v>n/a</v>
      </c>
      <c r="AC425" s="45" t="str">
        <f>IFERROR(W425*Inputs!$E$27+'Elec wholesale index'!AB425*Inputs!$F$27,"n/a")</f>
        <v>n/a</v>
      </c>
      <c r="AD425" s="2" t="str">
        <f t="shared" si="118"/>
        <v>2016-17 Winter</v>
      </c>
      <c r="AE425" s="2" t="str">
        <f t="shared" si="119"/>
        <v>2015-16 Winter</v>
      </c>
      <c r="AF425" s="41">
        <v>0</v>
      </c>
      <c r="AG425" s="8"/>
    </row>
    <row r="426" spans="1:33" x14ac:dyDescent="0.3">
      <c r="A426" s="47">
        <v>42459</v>
      </c>
      <c r="B426" s="14" t="str">
        <f t="shared" si="120"/>
        <v>Mar</v>
      </c>
      <c r="C426" s="3"/>
      <c r="D426" s="3"/>
      <c r="E426" s="3"/>
      <c r="F426" s="42"/>
      <c r="G426" s="42"/>
      <c r="H426" s="42"/>
      <c r="I426" s="13">
        <f>VLOOKUP($B426,'Elec wholesale lookups'!$A$3:$L$15,'Elec wholesale index'!I$2,FALSE)</f>
        <v>181634.52552031272</v>
      </c>
      <c r="J426" s="13">
        <f>VLOOKUP($B426,'Elec wholesale lookups'!$A$3:$L$15,'Elec wholesale index'!J$2,FALSE)</f>
        <v>205597.26549163138</v>
      </c>
      <c r="K426" s="13">
        <f>VLOOKUP($B426,'Elec wholesale lookups'!$A$3:$L$15,'Elec wholesale index'!K$2,FALSE)</f>
        <v>181634.52552031272</v>
      </c>
      <c r="L426" s="38">
        <f>VLOOKUP($B426,'Elec wholesale lookups'!$A$3:$O$15,'Elec wholesale index'!L$2,FALSE)</f>
        <v>0</v>
      </c>
      <c r="M426" s="38">
        <f>VLOOKUP($B426,'Elec wholesale lookups'!$A$3:$O$15,'Elec wholesale index'!M$2,FALSE)</f>
        <v>1</v>
      </c>
      <c r="N426" s="38">
        <f>VLOOKUP($B426,'Elec wholesale lookups'!$A$3:$O$15,'Elec wholesale index'!N$2,FALSE)</f>
        <v>1</v>
      </c>
      <c r="O426" s="13">
        <f t="shared" si="104"/>
        <v>0</v>
      </c>
      <c r="P426" s="13">
        <f t="shared" si="105"/>
        <v>205597.26549163138</v>
      </c>
      <c r="Q426" s="13">
        <f t="shared" si="106"/>
        <v>181634.52552031272</v>
      </c>
      <c r="R426" s="13">
        <f t="shared" si="107"/>
        <v>387231.79101194406</v>
      </c>
      <c r="S426" s="23">
        <f t="shared" si="108"/>
        <v>0</v>
      </c>
      <c r="T426" s="23">
        <f t="shared" si="109"/>
        <v>0</v>
      </c>
      <c r="U426" s="23">
        <f t="shared" si="110"/>
        <v>0</v>
      </c>
      <c r="V426" s="23">
        <f t="shared" si="111"/>
        <v>0</v>
      </c>
      <c r="W426" s="44" t="str">
        <f t="shared" si="112"/>
        <v>n/a</v>
      </c>
      <c r="X426" s="23">
        <f t="shared" si="113"/>
        <v>0</v>
      </c>
      <c r="Y426" s="23">
        <f t="shared" si="114"/>
        <v>0</v>
      </c>
      <c r="Z426" s="23">
        <f t="shared" si="115"/>
        <v>0</v>
      </c>
      <c r="AA426" s="43">
        <f t="shared" si="116"/>
        <v>0</v>
      </c>
      <c r="AB426" s="44" t="str">
        <f t="shared" si="117"/>
        <v>n/a</v>
      </c>
      <c r="AC426" s="45" t="str">
        <f>IFERROR(W426*Inputs!$E$27+'Elec wholesale index'!AB426*Inputs!$F$27,"n/a")</f>
        <v>n/a</v>
      </c>
      <c r="AD426" s="2" t="str">
        <f t="shared" si="118"/>
        <v>2016-17 Winter</v>
      </c>
      <c r="AE426" s="2" t="str">
        <f t="shared" si="119"/>
        <v>2015-16 Winter</v>
      </c>
      <c r="AF426" s="41">
        <v>0</v>
      </c>
      <c r="AG426" s="8"/>
    </row>
    <row r="427" spans="1:33" x14ac:dyDescent="0.3">
      <c r="A427" s="47">
        <v>42460</v>
      </c>
      <c r="B427" s="14" t="str">
        <f t="shared" si="120"/>
        <v>Mar</v>
      </c>
      <c r="C427" s="3"/>
      <c r="D427" s="3"/>
      <c r="E427" s="3"/>
      <c r="F427" s="42"/>
      <c r="G427" s="42"/>
      <c r="H427" s="42"/>
      <c r="I427" s="13">
        <f>VLOOKUP($B427,'Elec wholesale lookups'!$A$3:$L$15,'Elec wholesale index'!I$2,FALSE)</f>
        <v>181634.52552031272</v>
      </c>
      <c r="J427" s="13">
        <f>VLOOKUP($B427,'Elec wholesale lookups'!$A$3:$L$15,'Elec wholesale index'!J$2,FALSE)</f>
        <v>205597.26549163138</v>
      </c>
      <c r="K427" s="13">
        <f>VLOOKUP($B427,'Elec wholesale lookups'!$A$3:$L$15,'Elec wholesale index'!K$2,FALSE)</f>
        <v>181634.52552031272</v>
      </c>
      <c r="L427" s="38">
        <f>VLOOKUP($B427,'Elec wholesale lookups'!$A$3:$O$15,'Elec wholesale index'!L$2,FALSE)</f>
        <v>0</v>
      </c>
      <c r="M427" s="38">
        <f>VLOOKUP($B427,'Elec wholesale lookups'!$A$3:$O$15,'Elec wholesale index'!M$2,FALSE)</f>
        <v>1</v>
      </c>
      <c r="N427" s="38">
        <f>VLOOKUP($B427,'Elec wholesale lookups'!$A$3:$O$15,'Elec wholesale index'!N$2,FALSE)</f>
        <v>1</v>
      </c>
      <c r="O427" s="13">
        <f t="shared" si="104"/>
        <v>0</v>
      </c>
      <c r="P427" s="13">
        <f t="shared" si="105"/>
        <v>205597.26549163138</v>
      </c>
      <c r="Q427" s="13">
        <f t="shared" si="106"/>
        <v>181634.52552031272</v>
      </c>
      <c r="R427" s="13">
        <f t="shared" si="107"/>
        <v>387231.79101194406</v>
      </c>
      <c r="S427" s="23">
        <f t="shared" si="108"/>
        <v>0</v>
      </c>
      <c r="T427" s="23">
        <f t="shared" si="109"/>
        <v>0</v>
      </c>
      <c r="U427" s="23">
        <f t="shared" si="110"/>
        <v>0</v>
      </c>
      <c r="V427" s="23">
        <f t="shared" si="111"/>
        <v>0</v>
      </c>
      <c r="W427" s="44" t="str">
        <f t="shared" si="112"/>
        <v>n/a</v>
      </c>
      <c r="X427" s="23">
        <f t="shared" si="113"/>
        <v>0</v>
      </c>
      <c r="Y427" s="23">
        <f t="shared" si="114"/>
        <v>0</v>
      </c>
      <c r="Z427" s="23">
        <f t="shared" si="115"/>
        <v>0</v>
      </c>
      <c r="AA427" s="43">
        <f t="shared" si="116"/>
        <v>0</v>
      </c>
      <c r="AB427" s="44" t="str">
        <f t="shared" si="117"/>
        <v>n/a</v>
      </c>
      <c r="AC427" s="45" t="str">
        <f>IFERROR(W427*Inputs!$E$27+'Elec wholesale index'!AB427*Inputs!$F$27,"n/a")</f>
        <v>n/a</v>
      </c>
      <c r="AD427" s="2" t="str">
        <f t="shared" si="118"/>
        <v>2016-17 Winter</v>
      </c>
      <c r="AE427" s="2" t="str">
        <f t="shared" si="119"/>
        <v>2015-16 Winter</v>
      </c>
      <c r="AF427" s="41">
        <v>0</v>
      </c>
      <c r="AG427" s="8"/>
    </row>
    <row r="428" spans="1:33" x14ac:dyDescent="0.3">
      <c r="A428" s="47">
        <v>42461</v>
      </c>
      <c r="B428" s="14" t="str">
        <f t="shared" si="120"/>
        <v>Apr</v>
      </c>
      <c r="C428" s="3"/>
      <c r="D428" s="3"/>
      <c r="E428" s="3"/>
      <c r="F428" s="42"/>
      <c r="G428" s="42"/>
      <c r="H428" s="42"/>
      <c r="I428" s="13">
        <f>VLOOKUP($B428,'Elec wholesale lookups'!$A$3:$L$15,'Elec wholesale index'!I$2,FALSE)</f>
        <v>205597.26549163138</v>
      </c>
      <c r="J428" s="13">
        <f>VLOOKUP($B428,'Elec wholesale lookups'!$A$3:$L$15,'Elec wholesale index'!J$2,FALSE)</f>
        <v>181634.52552031272</v>
      </c>
      <c r="K428" s="13">
        <f>VLOOKUP($B428,'Elec wholesale lookups'!$A$3:$L$15,'Elec wholesale index'!K$2,FALSE)</f>
        <v>205597.26549163138</v>
      </c>
      <c r="L428" s="38">
        <f>VLOOKUP($B428,'Elec wholesale lookups'!$A$3:$O$15,'Elec wholesale index'!L$2,FALSE)</f>
        <v>1</v>
      </c>
      <c r="M428" s="38">
        <f>VLOOKUP($B428,'Elec wholesale lookups'!$A$3:$O$15,'Elec wholesale index'!M$2,FALSE)</f>
        <v>1</v>
      </c>
      <c r="N428" s="38">
        <f>VLOOKUP($B428,'Elec wholesale lookups'!$A$3:$O$15,'Elec wholesale index'!N$2,FALSE)</f>
        <v>0</v>
      </c>
      <c r="O428" s="13">
        <f t="shared" si="104"/>
        <v>205597.26549163138</v>
      </c>
      <c r="P428" s="13">
        <f t="shared" si="105"/>
        <v>181634.52552031272</v>
      </c>
      <c r="Q428" s="13">
        <f t="shared" si="106"/>
        <v>0</v>
      </c>
      <c r="R428" s="13">
        <f t="shared" si="107"/>
        <v>387231.79101194406</v>
      </c>
      <c r="S428" s="23">
        <f t="shared" si="108"/>
        <v>0</v>
      </c>
      <c r="T428" s="23">
        <f t="shared" si="109"/>
        <v>0</v>
      </c>
      <c r="U428" s="23">
        <f t="shared" si="110"/>
        <v>0</v>
      </c>
      <c r="V428" s="23">
        <f t="shared" si="111"/>
        <v>0</v>
      </c>
      <c r="W428" s="44" t="str">
        <f t="shared" si="112"/>
        <v>n/a</v>
      </c>
      <c r="X428" s="23">
        <f t="shared" si="113"/>
        <v>0</v>
      </c>
      <c r="Y428" s="23">
        <f t="shared" si="114"/>
        <v>0</v>
      </c>
      <c r="Z428" s="23">
        <f t="shared" si="115"/>
        <v>0</v>
      </c>
      <c r="AA428" s="43">
        <f t="shared" si="116"/>
        <v>0</v>
      </c>
      <c r="AB428" s="44" t="str">
        <f t="shared" si="117"/>
        <v>n/a</v>
      </c>
      <c r="AC428" s="45" t="str">
        <f>IFERROR(W428*Inputs!$E$27+'Elec wholesale index'!AB428*Inputs!$F$27,"n/a")</f>
        <v>n/a</v>
      </c>
      <c r="AD428" s="2" t="str">
        <f t="shared" si="118"/>
        <v>2016-17 Winter</v>
      </c>
      <c r="AE428" s="2" t="str">
        <f t="shared" si="119"/>
        <v>2016-17 Summer</v>
      </c>
      <c r="AF428" s="41">
        <v>0</v>
      </c>
      <c r="AG428" s="8"/>
    </row>
    <row r="429" spans="1:33" x14ac:dyDescent="0.3">
      <c r="A429" s="47">
        <v>42464</v>
      </c>
      <c r="B429" s="14" t="str">
        <f t="shared" si="120"/>
        <v>Apr</v>
      </c>
      <c r="C429" s="3"/>
      <c r="D429" s="3"/>
      <c r="E429" s="3"/>
      <c r="F429" s="42"/>
      <c r="G429" s="42"/>
      <c r="H429" s="42"/>
      <c r="I429" s="13">
        <f>VLOOKUP($B429,'Elec wholesale lookups'!$A$3:$L$15,'Elec wholesale index'!I$2,FALSE)</f>
        <v>205597.26549163138</v>
      </c>
      <c r="J429" s="13">
        <f>VLOOKUP($B429,'Elec wholesale lookups'!$A$3:$L$15,'Elec wholesale index'!J$2,FALSE)</f>
        <v>181634.52552031272</v>
      </c>
      <c r="K429" s="13">
        <f>VLOOKUP($B429,'Elec wholesale lookups'!$A$3:$L$15,'Elec wholesale index'!K$2,FALSE)</f>
        <v>205597.26549163138</v>
      </c>
      <c r="L429" s="38">
        <f>VLOOKUP($B429,'Elec wholesale lookups'!$A$3:$O$15,'Elec wholesale index'!L$2,FALSE)</f>
        <v>1</v>
      </c>
      <c r="M429" s="38">
        <f>VLOOKUP($B429,'Elec wholesale lookups'!$A$3:$O$15,'Elec wholesale index'!M$2,FALSE)</f>
        <v>1</v>
      </c>
      <c r="N429" s="38">
        <f>VLOOKUP($B429,'Elec wholesale lookups'!$A$3:$O$15,'Elec wholesale index'!N$2,FALSE)</f>
        <v>0</v>
      </c>
      <c r="O429" s="13">
        <f t="shared" si="104"/>
        <v>205597.26549163138</v>
      </c>
      <c r="P429" s="13">
        <f t="shared" si="105"/>
        <v>181634.52552031272</v>
      </c>
      <c r="Q429" s="13">
        <f t="shared" si="106"/>
        <v>0</v>
      </c>
      <c r="R429" s="13">
        <f t="shared" si="107"/>
        <v>387231.79101194406</v>
      </c>
      <c r="S429" s="23">
        <f t="shared" si="108"/>
        <v>0</v>
      </c>
      <c r="T429" s="23">
        <f t="shared" si="109"/>
        <v>0</v>
      </c>
      <c r="U429" s="23">
        <f t="shared" si="110"/>
        <v>0</v>
      </c>
      <c r="V429" s="23">
        <f t="shared" si="111"/>
        <v>0</v>
      </c>
      <c r="W429" s="44" t="str">
        <f t="shared" si="112"/>
        <v>n/a</v>
      </c>
      <c r="X429" s="23">
        <f t="shared" si="113"/>
        <v>0</v>
      </c>
      <c r="Y429" s="23">
        <f t="shared" si="114"/>
        <v>0</v>
      </c>
      <c r="Z429" s="23">
        <f t="shared" si="115"/>
        <v>0</v>
      </c>
      <c r="AA429" s="43">
        <f t="shared" si="116"/>
        <v>0</v>
      </c>
      <c r="AB429" s="44" t="str">
        <f t="shared" si="117"/>
        <v>n/a</v>
      </c>
      <c r="AC429" s="45" t="str">
        <f>IFERROR(W429*Inputs!$E$27+'Elec wholesale index'!AB429*Inputs!$F$27,"n/a")</f>
        <v>n/a</v>
      </c>
      <c r="AD429" s="2" t="str">
        <f t="shared" si="118"/>
        <v>2016-17 Winter</v>
      </c>
      <c r="AE429" s="2" t="str">
        <f t="shared" si="119"/>
        <v>2016-17 Summer</v>
      </c>
      <c r="AF429" s="41">
        <v>0</v>
      </c>
      <c r="AG429" s="8"/>
    </row>
    <row r="430" spans="1:33" x14ac:dyDescent="0.3">
      <c r="A430" s="47">
        <v>42465</v>
      </c>
      <c r="B430" s="14" t="str">
        <f t="shared" si="120"/>
        <v>Apr</v>
      </c>
      <c r="C430" s="3"/>
      <c r="D430" s="3"/>
      <c r="E430" s="3"/>
      <c r="F430" s="42"/>
      <c r="G430" s="42"/>
      <c r="H430" s="42"/>
      <c r="I430" s="13">
        <f>VLOOKUP($B430,'Elec wholesale lookups'!$A$3:$L$15,'Elec wholesale index'!I$2,FALSE)</f>
        <v>205597.26549163138</v>
      </c>
      <c r="J430" s="13">
        <f>VLOOKUP($B430,'Elec wholesale lookups'!$A$3:$L$15,'Elec wholesale index'!J$2,FALSE)</f>
        <v>181634.52552031272</v>
      </c>
      <c r="K430" s="13">
        <f>VLOOKUP($B430,'Elec wholesale lookups'!$A$3:$L$15,'Elec wholesale index'!K$2,FALSE)</f>
        <v>205597.26549163138</v>
      </c>
      <c r="L430" s="38">
        <f>VLOOKUP($B430,'Elec wholesale lookups'!$A$3:$O$15,'Elec wholesale index'!L$2,FALSE)</f>
        <v>1</v>
      </c>
      <c r="M430" s="38">
        <f>VLOOKUP($B430,'Elec wholesale lookups'!$A$3:$O$15,'Elec wholesale index'!M$2,FALSE)</f>
        <v>1</v>
      </c>
      <c r="N430" s="38">
        <f>VLOOKUP($B430,'Elec wholesale lookups'!$A$3:$O$15,'Elec wholesale index'!N$2,FALSE)</f>
        <v>0</v>
      </c>
      <c r="O430" s="13">
        <f t="shared" si="104"/>
        <v>205597.26549163138</v>
      </c>
      <c r="P430" s="13">
        <f t="shared" si="105"/>
        <v>181634.52552031272</v>
      </c>
      <c r="Q430" s="13">
        <f t="shared" si="106"/>
        <v>0</v>
      </c>
      <c r="R430" s="13">
        <f t="shared" si="107"/>
        <v>387231.79101194406</v>
      </c>
      <c r="S430" s="23">
        <f t="shared" si="108"/>
        <v>0</v>
      </c>
      <c r="T430" s="23">
        <f t="shared" si="109"/>
        <v>0</v>
      </c>
      <c r="U430" s="23">
        <f t="shared" si="110"/>
        <v>0</v>
      </c>
      <c r="V430" s="23">
        <f t="shared" si="111"/>
        <v>0</v>
      </c>
      <c r="W430" s="44" t="str">
        <f t="shared" si="112"/>
        <v>n/a</v>
      </c>
      <c r="X430" s="23">
        <f t="shared" si="113"/>
        <v>0</v>
      </c>
      <c r="Y430" s="23">
        <f t="shared" si="114"/>
        <v>0</v>
      </c>
      <c r="Z430" s="23">
        <f t="shared" si="115"/>
        <v>0</v>
      </c>
      <c r="AA430" s="43">
        <f t="shared" si="116"/>
        <v>0</v>
      </c>
      <c r="AB430" s="44" t="str">
        <f t="shared" si="117"/>
        <v>n/a</v>
      </c>
      <c r="AC430" s="45" t="str">
        <f>IFERROR(W430*Inputs!$E$27+'Elec wholesale index'!AB430*Inputs!$F$27,"n/a")</f>
        <v>n/a</v>
      </c>
      <c r="AD430" s="2" t="str">
        <f t="shared" si="118"/>
        <v>2016-17 Winter</v>
      </c>
      <c r="AE430" s="2" t="str">
        <f t="shared" si="119"/>
        <v>2016-17 Summer</v>
      </c>
      <c r="AF430" s="41">
        <v>0</v>
      </c>
      <c r="AG430" s="8"/>
    </row>
    <row r="431" spans="1:33" x14ac:dyDescent="0.3">
      <c r="A431" s="47">
        <v>42466</v>
      </c>
      <c r="B431" s="14" t="str">
        <f t="shared" si="120"/>
        <v>Apr</v>
      </c>
      <c r="C431" s="3"/>
      <c r="D431" s="3"/>
      <c r="E431" s="3"/>
      <c r="F431" s="42"/>
      <c r="G431" s="42"/>
      <c r="H431" s="42"/>
      <c r="I431" s="13">
        <f>VLOOKUP($B431,'Elec wholesale lookups'!$A$3:$L$15,'Elec wholesale index'!I$2,FALSE)</f>
        <v>205597.26549163138</v>
      </c>
      <c r="J431" s="13">
        <f>VLOOKUP($B431,'Elec wholesale lookups'!$A$3:$L$15,'Elec wholesale index'!J$2,FALSE)</f>
        <v>181634.52552031272</v>
      </c>
      <c r="K431" s="13">
        <f>VLOOKUP($B431,'Elec wholesale lookups'!$A$3:$L$15,'Elec wholesale index'!K$2,FALSE)</f>
        <v>205597.26549163138</v>
      </c>
      <c r="L431" s="38">
        <f>VLOOKUP($B431,'Elec wholesale lookups'!$A$3:$O$15,'Elec wholesale index'!L$2,FALSE)</f>
        <v>1</v>
      </c>
      <c r="M431" s="38">
        <f>VLOOKUP($B431,'Elec wholesale lookups'!$A$3:$O$15,'Elec wholesale index'!M$2,FALSE)</f>
        <v>1</v>
      </c>
      <c r="N431" s="38">
        <f>VLOOKUP($B431,'Elec wholesale lookups'!$A$3:$O$15,'Elec wholesale index'!N$2,FALSE)</f>
        <v>0</v>
      </c>
      <c r="O431" s="13">
        <f t="shared" si="104"/>
        <v>205597.26549163138</v>
      </c>
      <c r="P431" s="13">
        <f t="shared" si="105"/>
        <v>181634.52552031272</v>
      </c>
      <c r="Q431" s="13">
        <f t="shared" si="106"/>
        <v>0</v>
      </c>
      <c r="R431" s="13">
        <f t="shared" si="107"/>
        <v>387231.79101194406</v>
      </c>
      <c r="S431" s="23">
        <f t="shared" si="108"/>
        <v>0</v>
      </c>
      <c r="T431" s="23">
        <f t="shared" si="109"/>
        <v>0</v>
      </c>
      <c r="U431" s="23">
        <f t="shared" si="110"/>
        <v>0</v>
      </c>
      <c r="V431" s="23">
        <f t="shared" si="111"/>
        <v>0</v>
      </c>
      <c r="W431" s="44" t="str">
        <f t="shared" si="112"/>
        <v>n/a</v>
      </c>
      <c r="X431" s="23">
        <f t="shared" si="113"/>
        <v>0</v>
      </c>
      <c r="Y431" s="23">
        <f t="shared" si="114"/>
        <v>0</v>
      </c>
      <c r="Z431" s="23">
        <f t="shared" si="115"/>
        <v>0</v>
      </c>
      <c r="AA431" s="43">
        <f t="shared" si="116"/>
        <v>0</v>
      </c>
      <c r="AB431" s="44" t="str">
        <f t="shared" si="117"/>
        <v>n/a</v>
      </c>
      <c r="AC431" s="45" t="str">
        <f>IFERROR(W431*Inputs!$E$27+'Elec wholesale index'!AB431*Inputs!$F$27,"n/a")</f>
        <v>n/a</v>
      </c>
      <c r="AD431" s="2" t="str">
        <f t="shared" si="118"/>
        <v>2016-17 Winter</v>
      </c>
      <c r="AE431" s="2" t="str">
        <f t="shared" si="119"/>
        <v>2016-17 Summer</v>
      </c>
      <c r="AF431" s="41">
        <v>0</v>
      </c>
      <c r="AG431" s="8"/>
    </row>
    <row r="432" spans="1:33" x14ac:dyDescent="0.3">
      <c r="A432" s="47">
        <v>42467</v>
      </c>
      <c r="B432" s="14" t="str">
        <f t="shared" si="120"/>
        <v>Apr</v>
      </c>
      <c r="C432" s="3"/>
      <c r="D432" s="3"/>
      <c r="E432" s="3"/>
      <c r="F432" s="42"/>
      <c r="G432" s="42"/>
      <c r="H432" s="42"/>
      <c r="I432" s="13">
        <f>VLOOKUP($B432,'Elec wholesale lookups'!$A$3:$L$15,'Elec wholesale index'!I$2,FALSE)</f>
        <v>205597.26549163138</v>
      </c>
      <c r="J432" s="13">
        <f>VLOOKUP($B432,'Elec wholesale lookups'!$A$3:$L$15,'Elec wholesale index'!J$2,FALSE)</f>
        <v>181634.52552031272</v>
      </c>
      <c r="K432" s="13">
        <f>VLOOKUP($B432,'Elec wholesale lookups'!$A$3:$L$15,'Elec wholesale index'!K$2,FALSE)</f>
        <v>205597.26549163138</v>
      </c>
      <c r="L432" s="38">
        <f>VLOOKUP($B432,'Elec wholesale lookups'!$A$3:$O$15,'Elec wholesale index'!L$2,FALSE)</f>
        <v>1</v>
      </c>
      <c r="M432" s="38">
        <f>VLOOKUP($B432,'Elec wholesale lookups'!$A$3:$O$15,'Elec wholesale index'!M$2,FALSE)</f>
        <v>1</v>
      </c>
      <c r="N432" s="38">
        <f>VLOOKUP($B432,'Elec wholesale lookups'!$A$3:$O$15,'Elec wholesale index'!N$2,FALSE)</f>
        <v>0</v>
      </c>
      <c r="O432" s="13">
        <f t="shared" si="104"/>
        <v>205597.26549163138</v>
      </c>
      <c r="P432" s="13">
        <f t="shared" si="105"/>
        <v>181634.52552031272</v>
      </c>
      <c r="Q432" s="13">
        <f t="shared" si="106"/>
        <v>0</v>
      </c>
      <c r="R432" s="13">
        <f t="shared" si="107"/>
        <v>387231.79101194406</v>
      </c>
      <c r="S432" s="23">
        <f t="shared" si="108"/>
        <v>0</v>
      </c>
      <c r="T432" s="23">
        <f t="shared" si="109"/>
        <v>0</v>
      </c>
      <c r="U432" s="23">
        <f t="shared" si="110"/>
        <v>0</v>
      </c>
      <c r="V432" s="23">
        <f t="shared" si="111"/>
        <v>0</v>
      </c>
      <c r="W432" s="44" t="str">
        <f t="shared" si="112"/>
        <v>n/a</v>
      </c>
      <c r="X432" s="23">
        <f t="shared" si="113"/>
        <v>0</v>
      </c>
      <c r="Y432" s="23">
        <f t="shared" si="114"/>
        <v>0</v>
      </c>
      <c r="Z432" s="23">
        <f t="shared" si="115"/>
        <v>0</v>
      </c>
      <c r="AA432" s="43">
        <f t="shared" si="116"/>
        <v>0</v>
      </c>
      <c r="AB432" s="44" t="str">
        <f t="shared" si="117"/>
        <v>n/a</v>
      </c>
      <c r="AC432" s="45" t="str">
        <f>IFERROR(W432*Inputs!$E$27+'Elec wholesale index'!AB432*Inputs!$F$27,"n/a")</f>
        <v>n/a</v>
      </c>
      <c r="AD432" s="2" t="str">
        <f t="shared" si="118"/>
        <v>2016-17 Winter</v>
      </c>
      <c r="AE432" s="2" t="str">
        <f t="shared" si="119"/>
        <v>2016-17 Summer</v>
      </c>
      <c r="AF432" s="41">
        <v>0</v>
      </c>
      <c r="AG432" s="8"/>
    </row>
    <row r="433" spans="1:33" x14ac:dyDescent="0.3">
      <c r="A433" s="47">
        <v>42468</v>
      </c>
      <c r="B433" s="14" t="str">
        <f t="shared" si="120"/>
        <v>Apr</v>
      </c>
      <c r="C433" s="3"/>
      <c r="D433" s="3"/>
      <c r="E433" s="3"/>
      <c r="F433" s="42"/>
      <c r="G433" s="42"/>
      <c r="H433" s="42"/>
      <c r="I433" s="13">
        <f>VLOOKUP($B433,'Elec wholesale lookups'!$A$3:$L$15,'Elec wholesale index'!I$2,FALSE)</f>
        <v>205597.26549163138</v>
      </c>
      <c r="J433" s="13">
        <f>VLOOKUP($B433,'Elec wholesale lookups'!$A$3:$L$15,'Elec wholesale index'!J$2,FALSE)</f>
        <v>181634.52552031272</v>
      </c>
      <c r="K433" s="13">
        <f>VLOOKUP($B433,'Elec wholesale lookups'!$A$3:$L$15,'Elec wholesale index'!K$2,FALSE)</f>
        <v>205597.26549163138</v>
      </c>
      <c r="L433" s="38">
        <f>VLOOKUP($B433,'Elec wholesale lookups'!$A$3:$O$15,'Elec wholesale index'!L$2,FALSE)</f>
        <v>1</v>
      </c>
      <c r="M433" s="38">
        <f>VLOOKUP($B433,'Elec wholesale lookups'!$A$3:$O$15,'Elec wholesale index'!M$2,FALSE)</f>
        <v>1</v>
      </c>
      <c r="N433" s="38">
        <f>VLOOKUP($B433,'Elec wholesale lookups'!$A$3:$O$15,'Elec wholesale index'!N$2,FALSE)</f>
        <v>0</v>
      </c>
      <c r="O433" s="13">
        <f t="shared" si="104"/>
        <v>205597.26549163138</v>
      </c>
      <c r="P433" s="13">
        <f t="shared" si="105"/>
        <v>181634.52552031272</v>
      </c>
      <c r="Q433" s="13">
        <f t="shared" si="106"/>
        <v>0</v>
      </c>
      <c r="R433" s="13">
        <f t="shared" si="107"/>
        <v>387231.79101194406</v>
      </c>
      <c r="S433" s="23">
        <f t="shared" si="108"/>
        <v>0</v>
      </c>
      <c r="T433" s="23">
        <f t="shared" si="109"/>
        <v>0</v>
      </c>
      <c r="U433" s="23">
        <f t="shared" si="110"/>
        <v>0</v>
      </c>
      <c r="V433" s="23">
        <f t="shared" si="111"/>
        <v>0</v>
      </c>
      <c r="W433" s="44" t="str">
        <f t="shared" si="112"/>
        <v>n/a</v>
      </c>
      <c r="X433" s="23">
        <f t="shared" si="113"/>
        <v>0</v>
      </c>
      <c r="Y433" s="23">
        <f t="shared" si="114"/>
        <v>0</v>
      </c>
      <c r="Z433" s="23">
        <f t="shared" si="115"/>
        <v>0</v>
      </c>
      <c r="AA433" s="43">
        <f t="shared" si="116"/>
        <v>0</v>
      </c>
      <c r="AB433" s="44" t="str">
        <f t="shared" si="117"/>
        <v>n/a</v>
      </c>
      <c r="AC433" s="45" t="str">
        <f>IFERROR(W433*Inputs!$E$27+'Elec wholesale index'!AB433*Inputs!$F$27,"n/a")</f>
        <v>n/a</v>
      </c>
      <c r="AD433" s="2" t="str">
        <f t="shared" si="118"/>
        <v>2016-17 Winter</v>
      </c>
      <c r="AE433" s="2" t="str">
        <f t="shared" si="119"/>
        <v>2016-17 Summer</v>
      </c>
      <c r="AF433" s="41">
        <v>0</v>
      </c>
      <c r="AG433" s="8"/>
    </row>
    <row r="434" spans="1:33" x14ac:dyDescent="0.3">
      <c r="A434" s="47">
        <v>42471</v>
      </c>
      <c r="B434" s="14" t="str">
        <f t="shared" si="120"/>
        <v>Apr</v>
      </c>
      <c r="C434" s="3"/>
      <c r="D434" s="3"/>
      <c r="E434" s="3"/>
      <c r="F434" s="42"/>
      <c r="G434" s="42"/>
      <c r="H434" s="42"/>
      <c r="I434" s="13">
        <f>VLOOKUP($B434,'Elec wholesale lookups'!$A$3:$L$15,'Elec wholesale index'!I$2,FALSE)</f>
        <v>205597.26549163138</v>
      </c>
      <c r="J434" s="13">
        <f>VLOOKUP($B434,'Elec wholesale lookups'!$A$3:$L$15,'Elec wholesale index'!J$2,FALSE)</f>
        <v>181634.52552031272</v>
      </c>
      <c r="K434" s="13">
        <f>VLOOKUP($B434,'Elec wholesale lookups'!$A$3:$L$15,'Elec wholesale index'!K$2,FALSE)</f>
        <v>205597.26549163138</v>
      </c>
      <c r="L434" s="38">
        <f>VLOOKUP($B434,'Elec wholesale lookups'!$A$3:$O$15,'Elec wholesale index'!L$2,FALSE)</f>
        <v>1</v>
      </c>
      <c r="M434" s="38">
        <f>VLOOKUP($B434,'Elec wholesale lookups'!$A$3:$O$15,'Elec wholesale index'!M$2,FALSE)</f>
        <v>1</v>
      </c>
      <c r="N434" s="38">
        <f>VLOOKUP($B434,'Elec wholesale lookups'!$A$3:$O$15,'Elec wholesale index'!N$2,FALSE)</f>
        <v>0</v>
      </c>
      <c r="O434" s="13">
        <f t="shared" si="104"/>
        <v>205597.26549163138</v>
      </c>
      <c r="P434" s="13">
        <f t="shared" si="105"/>
        <v>181634.52552031272</v>
      </c>
      <c r="Q434" s="13">
        <f t="shared" si="106"/>
        <v>0</v>
      </c>
      <c r="R434" s="13">
        <f t="shared" si="107"/>
        <v>387231.79101194406</v>
      </c>
      <c r="S434" s="23">
        <f t="shared" si="108"/>
        <v>0</v>
      </c>
      <c r="T434" s="23">
        <f t="shared" si="109"/>
        <v>0</v>
      </c>
      <c r="U434" s="23">
        <f t="shared" si="110"/>
        <v>0</v>
      </c>
      <c r="V434" s="23">
        <f t="shared" si="111"/>
        <v>0</v>
      </c>
      <c r="W434" s="44" t="str">
        <f t="shared" si="112"/>
        <v>n/a</v>
      </c>
      <c r="X434" s="23">
        <f t="shared" si="113"/>
        <v>0</v>
      </c>
      <c r="Y434" s="23">
        <f t="shared" si="114"/>
        <v>0</v>
      </c>
      <c r="Z434" s="23">
        <f t="shared" si="115"/>
        <v>0</v>
      </c>
      <c r="AA434" s="43">
        <f t="shared" si="116"/>
        <v>0</v>
      </c>
      <c r="AB434" s="44" t="str">
        <f t="shared" si="117"/>
        <v>n/a</v>
      </c>
      <c r="AC434" s="45" t="str">
        <f>IFERROR(W434*Inputs!$E$27+'Elec wholesale index'!AB434*Inputs!$F$27,"n/a")</f>
        <v>n/a</v>
      </c>
      <c r="AD434" s="2" t="str">
        <f t="shared" si="118"/>
        <v>2016-17 Winter</v>
      </c>
      <c r="AE434" s="2" t="str">
        <f t="shared" si="119"/>
        <v>2016-17 Summer</v>
      </c>
      <c r="AF434" s="41">
        <v>0</v>
      </c>
      <c r="AG434" s="8"/>
    </row>
    <row r="435" spans="1:33" x14ac:dyDescent="0.3">
      <c r="A435" s="47">
        <v>42472</v>
      </c>
      <c r="B435" s="14" t="str">
        <f t="shared" si="120"/>
        <v>Apr</v>
      </c>
      <c r="C435" s="3"/>
      <c r="D435" s="3"/>
      <c r="E435" s="3"/>
      <c r="F435" s="42"/>
      <c r="G435" s="42"/>
      <c r="H435" s="42"/>
      <c r="I435" s="13">
        <f>VLOOKUP($B435,'Elec wholesale lookups'!$A$3:$L$15,'Elec wholesale index'!I$2,FALSE)</f>
        <v>205597.26549163138</v>
      </c>
      <c r="J435" s="13">
        <f>VLOOKUP($B435,'Elec wholesale lookups'!$A$3:$L$15,'Elec wholesale index'!J$2,FALSE)</f>
        <v>181634.52552031272</v>
      </c>
      <c r="K435" s="13">
        <f>VLOOKUP($B435,'Elec wholesale lookups'!$A$3:$L$15,'Elec wholesale index'!K$2,FALSE)</f>
        <v>205597.26549163138</v>
      </c>
      <c r="L435" s="38">
        <f>VLOOKUP($B435,'Elec wholesale lookups'!$A$3:$O$15,'Elec wholesale index'!L$2,FALSE)</f>
        <v>1</v>
      </c>
      <c r="M435" s="38">
        <f>VLOOKUP($B435,'Elec wholesale lookups'!$A$3:$O$15,'Elec wholesale index'!M$2,FALSE)</f>
        <v>1</v>
      </c>
      <c r="N435" s="38">
        <f>VLOOKUP($B435,'Elec wholesale lookups'!$A$3:$O$15,'Elec wholesale index'!N$2,FALSE)</f>
        <v>0</v>
      </c>
      <c r="O435" s="13">
        <f t="shared" si="104"/>
        <v>205597.26549163138</v>
      </c>
      <c r="P435" s="13">
        <f t="shared" si="105"/>
        <v>181634.52552031272</v>
      </c>
      <c r="Q435" s="13">
        <f t="shared" si="106"/>
        <v>0</v>
      </c>
      <c r="R435" s="13">
        <f t="shared" si="107"/>
        <v>387231.79101194406</v>
      </c>
      <c r="S435" s="23">
        <f t="shared" si="108"/>
        <v>0</v>
      </c>
      <c r="T435" s="23">
        <f t="shared" si="109"/>
        <v>0</v>
      </c>
      <c r="U435" s="23">
        <f t="shared" si="110"/>
        <v>0</v>
      </c>
      <c r="V435" s="23">
        <f t="shared" si="111"/>
        <v>0</v>
      </c>
      <c r="W435" s="44" t="str">
        <f t="shared" si="112"/>
        <v>n/a</v>
      </c>
      <c r="X435" s="23">
        <f t="shared" si="113"/>
        <v>0</v>
      </c>
      <c r="Y435" s="23">
        <f t="shared" si="114"/>
        <v>0</v>
      </c>
      <c r="Z435" s="23">
        <f t="shared" si="115"/>
        <v>0</v>
      </c>
      <c r="AA435" s="43">
        <f t="shared" si="116"/>
        <v>0</v>
      </c>
      <c r="AB435" s="44" t="str">
        <f t="shared" si="117"/>
        <v>n/a</v>
      </c>
      <c r="AC435" s="45" t="str">
        <f>IFERROR(W435*Inputs!$E$27+'Elec wholesale index'!AB435*Inputs!$F$27,"n/a")</f>
        <v>n/a</v>
      </c>
      <c r="AD435" s="2" t="str">
        <f t="shared" si="118"/>
        <v>2016-17 Winter</v>
      </c>
      <c r="AE435" s="2" t="str">
        <f t="shared" si="119"/>
        <v>2016-17 Summer</v>
      </c>
      <c r="AF435" s="41">
        <v>0</v>
      </c>
      <c r="AG435" s="8"/>
    </row>
    <row r="436" spans="1:33" x14ac:dyDescent="0.3">
      <c r="A436" s="47">
        <v>42473</v>
      </c>
      <c r="B436" s="14" t="str">
        <f t="shared" si="120"/>
        <v>Apr</v>
      </c>
      <c r="C436" s="3"/>
      <c r="D436" s="3"/>
      <c r="E436" s="3"/>
      <c r="F436" s="42"/>
      <c r="G436" s="42"/>
      <c r="H436" s="42"/>
      <c r="I436" s="13">
        <f>VLOOKUP($B436,'Elec wholesale lookups'!$A$3:$L$15,'Elec wholesale index'!I$2,FALSE)</f>
        <v>205597.26549163138</v>
      </c>
      <c r="J436" s="13">
        <f>VLOOKUP($B436,'Elec wholesale lookups'!$A$3:$L$15,'Elec wholesale index'!J$2,FALSE)</f>
        <v>181634.52552031272</v>
      </c>
      <c r="K436" s="13">
        <f>VLOOKUP($B436,'Elec wholesale lookups'!$A$3:$L$15,'Elec wholesale index'!K$2,FALSE)</f>
        <v>205597.26549163138</v>
      </c>
      <c r="L436" s="38">
        <f>VLOOKUP($B436,'Elec wholesale lookups'!$A$3:$O$15,'Elec wholesale index'!L$2,FALSE)</f>
        <v>1</v>
      </c>
      <c r="M436" s="38">
        <f>VLOOKUP($B436,'Elec wholesale lookups'!$A$3:$O$15,'Elec wholesale index'!M$2,FALSE)</f>
        <v>1</v>
      </c>
      <c r="N436" s="38">
        <f>VLOOKUP($B436,'Elec wholesale lookups'!$A$3:$O$15,'Elec wholesale index'!N$2,FALSE)</f>
        <v>0</v>
      </c>
      <c r="O436" s="13">
        <f t="shared" si="104"/>
        <v>205597.26549163138</v>
      </c>
      <c r="P436" s="13">
        <f t="shared" si="105"/>
        <v>181634.52552031272</v>
      </c>
      <c r="Q436" s="13">
        <f t="shared" si="106"/>
        <v>0</v>
      </c>
      <c r="R436" s="13">
        <f t="shared" si="107"/>
        <v>387231.79101194406</v>
      </c>
      <c r="S436" s="23">
        <f t="shared" si="108"/>
        <v>0</v>
      </c>
      <c r="T436" s="23">
        <f t="shared" si="109"/>
        <v>0</v>
      </c>
      <c r="U436" s="23">
        <f t="shared" si="110"/>
        <v>0</v>
      </c>
      <c r="V436" s="23">
        <f t="shared" si="111"/>
        <v>0</v>
      </c>
      <c r="W436" s="44" t="str">
        <f t="shared" si="112"/>
        <v>n/a</v>
      </c>
      <c r="X436" s="23">
        <f t="shared" si="113"/>
        <v>0</v>
      </c>
      <c r="Y436" s="23">
        <f t="shared" si="114"/>
        <v>0</v>
      </c>
      <c r="Z436" s="23">
        <f t="shared" si="115"/>
        <v>0</v>
      </c>
      <c r="AA436" s="43">
        <f t="shared" si="116"/>
        <v>0</v>
      </c>
      <c r="AB436" s="44" t="str">
        <f t="shared" si="117"/>
        <v>n/a</v>
      </c>
      <c r="AC436" s="45" t="str">
        <f>IFERROR(W436*Inputs!$E$27+'Elec wholesale index'!AB436*Inputs!$F$27,"n/a")</f>
        <v>n/a</v>
      </c>
      <c r="AD436" s="2" t="str">
        <f t="shared" si="118"/>
        <v>2016-17 Winter</v>
      </c>
      <c r="AE436" s="2" t="str">
        <f t="shared" si="119"/>
        <v>2016-17 Summer</v>
      </c>
      <c r="AF436" s="41">
        <v>0</v>
      </c>
      <c r="AG436" s="8"/>
    </row>
    <row r="437" spans="1:33" x14ac:dyDescent="0.3">
      <c r="A437" s="47">
        <v>42474</v>
      </c>
      <c r="B437" s="14" t="str">
        <f t="shared" si="120"/>
        <v>Apr</v>
      </c>
      <c r="C437" s="3"/>
      <c r="D437" s="3"/>
      <c r="E437" s="3"/>
      <c r="F437" s="42"/>
      <c r="G437" s="42"/>
      <c r="H437" s="42"/>
      <c r="I437" s="13">
        <f>VLOOKUP($B437,'Elec wholesale lookups'!$A$3:$L$15,'Elec wholesale index'!I$2,FALSE)</f>
        <v>205597.26549163138</v>
      </c>
      <c r="J437" s="13">
        <f>VLOOKUP($B437,'Elec wholesale lookups'!$A$3:$L$15,'Elec wholesale index'!J$2,FALSE)</f>
        <v>181634.52552031272</v>
      </c>
      <c r="K437" s="13">
        <f>VLOOKUP($B437,'Elec wholesale lookups'!$A$3:$L$15,'Elec wholesale index'!K$2,FALSE)</f>
        <v>205597.26549163138</v>
      </c>
      <c r="L437" s="38">
        <f>VLOOKUP($B437,'Elec wholesale lookups'!$A$3:$O$15,'Elec wholesale index'!L$2,FALSE)</f>
        <v>1</v>
      </c>
      <c r="M437" s="38">
        <f>VLOOKUP($B437,'Elec wholesale lookups'!$A$3:$O$15,'Elec wholesale index'!M$2,FALSE)</f>
        <v>1</v>
      </c>
      <c r="N437" s="38">
        <f>VLOOKUP($B437,'Elec wholesale lookups'!$A$3:$O$15,'Elec wholesale index'!N$2,FALSE)</f>
        <v>0</v>
      </c>
      <c r="O437" s="13">
        <f t="shared" si="104"/>
        <v>205597.26549163138</v>
      </c>
      <c r="P437" s="13">
        <f t="shared" si="105"/>
        <v>181634.52552031272</v>
      </c>
      <c r="Q437" s="13">
        <f t="shared" si="106"/>
        <v>0</v>
      </c>
      <c r="R437" s="13">
        <f t="shared" si="107"/>
        <v>387231.79101194406</v>
      </c>
      <c r="S437" s="23">
        <f t="shared" si="108"/>
        <v>0</v>
      </c>
      <c r="T437" s="23">
        <f t="shared" si="109"/>
        <v>0</v>
      </c>
      <c r="U437" s="23">
        <f t="shared" si="110"/>
        <v>0</v>
      </c>
      <c r="V437" s="23">
        <f t="shared" si="111"/>
        <v>0</v>
      </c>
      <c r="W437" s="44" t="str">
        <f t="shared" si="112"/>
        <v>n/a</v>
      </c>
      <c r="X437" s="23">
        <f t="shared" si="113"/>
        <v>0</v>
      </c>
      <c r="Y437" s="23">
        <f t="shared" si="114"/>
        <v>0</v>
      </c>
      <c r="Z437" s="23">
        <f t="shared" si="115"/>
        <v>0</v>
      </c>
      <c r="AA437" s="43">
        <f t="shared" si="116"/>
        <v>0</v>
      </c>
      <c r="AB437" s="44" t="str">
        <f t="shared" si="117"/>
        <v>n/a</v>
      </c>
      <c r="AC437" s="45" t="str">
        <f>IFERROR(W437*Inputs!$E$27+'Elec wholesale index'!AB437*Inputs!$F$27,"n/a")</f>
        <v>n/a</v>
      </c>
      <c r="AD437" s="2" t="str">
        <f t="shared" si="118"/>
        <v>2016-17 Winter</v>
      </c>
      <c r="AE437" s="2" t="str">
        <f t="shared" si="119"/>
        <v>2016-17 Summer</v>
      </c>
      <c r="AF437" s="41">
        <v>0</v>
      </c>
      <c r="AG437" s="8"/>
    </row>
    <row r="438" spans="1:33" x14ac:dyDescent="0.3">
      <c r="A438" s="47">
        <v>42475</v>
      </c>
      <c r="B438" s="14" t="str">
        <f t="shared" si="120"/>
        <v>Apr</v>
      </c>
      <c r="C438" s="3"/>
      <c r="D438" s="3"/>
      <c r="E438" s="3"/>
      <c r="F438" s="42"/>
      <c r="G438" s="42"/>
      <c r="H438" s="42"/>
      <c r="I438" s="13">
        <f>VLOOKUP($B438,'Elec wholesale lookups'!$A$3:$L$15,'Elec wholesale index'!I$2,FALSE)</f>
        <v>205597.26549163138</v>
      </c>
      <c r="J438" s="13">
        <f>VLOOKUP($B438,'Elec wholesale lookups'!$A$3:$L$15,'Elec wholesale index'!J$2,FALSE)</f>
        <v>181634.52552031272</v>
      </c>
      <c r="K438" s="13">
        <f>VLOOKUP($B438,'Elec wholesale lookups'!$A$3:$L$15,'Elec wholesale index'!K$2,FALSE)</f>
        <v>205597.26549163138</v>
      </c>
      <c r="L438" s="38">
        <f>VLOOKUP($B438,'Elec wholesale lookups'!$A$3:$O$15,'Elec wholesale index'!L$2,FALSE)</f>
        <v>1</v>
      </c>
      <c r="M438" s="38">
        <f>VLOOKUP($B438,'Elec wholesale lookups'!$A$3:$O$15,'Elec wholesale index'!M$2,FALSE)</f>
        <v>1</v>
      </c>
      <c r="N438" s="38">
        <f>VLOOKUP($B438,'Elec wholesale lookups'!$A$3:$O$15,'Elec wholesale index'!N$2,FALSE)</f>
        <v>0</v>
      </c>
      <c r="O438" s="13">
        <f t="shared" si="104"/>
        <v>205597.26549163138</v>
      </c>
      <c r="P438" s="13">
        <f t="shared" si="105"/>
        <v>181634.52552031272</v>
      </c>
      <c r="Q438" s="13">
        <f t="shared" si="106"/>
        <v>0</v>
      </c>
      <c r="R438" s="13">
        <f t="shared" si="107"/>
        <v>387231.79101194406</v>
      </c>
      <c r="S438" s="23">
        <f t="shared" si="108"/>
        <v>0</v>
      </c>
      <c r="T438" s="23">
        <f t="shared" si="109"/>
        <v>0</v>
      </c>
      <c r="U438" s="23">
        <f t="shared" si="110"/>
        <v>0</v>
      </c>
      <c r="V438" s="23">
        <f t="shared" si="111"/>
        <v>0</v>
      </c>
      <c r="W438" s="44" t="str">
        <f t="shared" si="112"/>
        <v>n/a</v>
      </c>
      <c r="X438" s="23">
        <f t="shared" si="113"/>
        <v>0</v>
      </c>
      <c r="Y438" s="23">
        <f t="shared" si="114"/>
        <v>0</v>
      </c>
      <c r="Z438" s="23">
        <f t="shared" si="115"/>
        <v>0</v>
      </c>
      <c r="AA438" s="43">
        <f t="shared" si="116"/>
        <v>0</v>
      </c>
      <c r="AB438" s="44" t="str">
        <f t="shared" si="117"/>
        <v>n/a</v>
      </c>
      <c r="AC438" s="45" t="str">
        <f>IFERROR(W438*Inputs!$E$27+'Elec wholesale index'!AB438*Inputs!$F$27,"n/a")</f>
        <v>n/a</v>
      </c>
      <c r="AD438" s="2" t="str">
        <f t="shared" si="118"/>
        <v>2016-17 Winter</v>
      </c>
      <c r="AE438" s="2" t="str">
        <f t="shared" si="119"/>
        <v>2016-17 Summer</v>
      </c>
      <c r="AF438" s="41">
        <v>0</v>
      </c>
      <c r="AG438" s="8"/>
    </row>
    <row r="439" spans="1:33" x14ac:dyDescent="0.3">
      <c r="A439" s="47">
        <v>42478</v>
      </c>
      <c r="B439" s="14" t="str">
        <f t="shared" si="120"/>
        <v>Apr</v>
      </c>
      <c r="C439" s="3"/>
      <c r="D439" s="3"/>
      <c r="E439" s="3"/>
      <c r="F439" s="42"/>
      <c r="G439" s="42"/>
      <c r="H439" s="42"/>
      <c r="I439" s="13">
        <f>VLOOKUP($B439,'Elec wholesale lookups'!$A$3:$L$15,'Elec wholesale index'!I$2,FALSE)</f>
        <v>205597.26549163138</v>
      </c>
      <c r="J439" s="13">
        <f>VLOOKUP($B439,'Elec wholesale lookups'!$A$3:$L$15,'Elec wholesale index'!J$2,FALSE)</f>
        <v>181634.52552031272</v>
      </c>
      <c r="K439" s="13">
        <f>VLOOKUP($B439,'Elec wholesale lookups'!$A$3:$L$15,'Elec wholesale index'!K$2,FALSE)</f>
        <v>205597.26549163138</v>
      </c>
      <c r="L439" s="38">
        <f>VLOOKUP($B439,'Elec wholesale lookups'!$A$3:$O$15,'Elec wholesale index'!L$2,FALSE)</f>
        <v>1</v>
      </c>
      <c r="M439" s="38">
        <f>VLOOKUP($B439,'Elec wholesale lookups'!$A$3:$O$15,'Elec wholesale index'!M$2,FALSE)</f>
        <v>1</v>
      </c>
      <c r="N439" s="38">
        <f>VLOOKUP($B439,'Elec wholesale lookups'!$A$3:$O$15,'Elec wholesale index'!N$2,FALSE)</f>
        <v>0</v>
      </c>
      <c r="O439" s="13">
        <f t="shared" si="104"/>
        <v>205597.26549163138</v>
      </c>
      <c r="P439" s="13">
        <f t="shared" si="105"/>
        <v>181634.52552031272</v>
      </c>
      <c r="Q439" s="13">
        <f t="shared" si="106"/>
        <v>0</v>
      </c>
      <c r="R439" s="13">
        <f t="shared" si="107"/>
        <v>387231.79101194406</v>
      </c>
      <c r="S439" s="23">
        <f t="shared" si="108"/>
        <v>0</v>
      </c>
      <c r="T439" s="23">
        <f t="shared" si="109"/>
        <v>0</v>
      </c>
      <c r="U439" s="23">
        <f t="shared" si="110"/>
        <v>0</v>
      </c>
      <c r="V439" s="23">
        <f t="shared" si="111"/>
        <v>0</v>
      </c>
      <c r="W439" s="44" t="str">
        <f t="shared" si="112"/>
        <v>n/a</v>
      </c>
      <c r="X439" s="23">
        <f t="shared" si="113"/>
        <v>0</v>
      </c>
      <c r="Y439" s="23">
        <f t="shared" si="114"/>
        <v>0</v>
      </c>
      <c r="Z439" s="23">
        <f t="shared" si="115"/>
        <v>0</v>
      </c>
      <c r="AA439" s="43">
        <f t="shared" si="116"/>
        <v>0</v>
      </c>
      <c r="AB439" s="44" t="str">
        <f t="shared" si="117"/>
        <v>n/a</v>
      </c>
      <c r="AC439" s="45" t="str">
        <f>IFERROR(W439*Inputs!$E$27+'Elec wholesale index'!AB439*Inputs!$F$27,"n/a")</f>
        <v>n/a</v>
      </c>
      <c r="AD439" s="2" t="str">
        <f t="shared" si="118"/>
        <v>2016-17 Winter</v>
      </c>
      <c r="AE439" s="2" t="str">
        <f t="shared" si="119"/>
        <v>2016-17 Summer</v>
      </c>
      <c r="AF439" s="41">
        <v>0</v>
      </c>
      <c r="AG439" s="8"/>
    </row>
    <row r="440" spans="1:33" x14ac:dyDescent="0.3">
      <c r="A440" s="47">
        <v>42479</v>
      </c>
      <c r="B440" s="14" t="str">
        <f t="shared" si="120"/>
        <v>Apr</v>
      </c>
      <c r="C440" s="3"/>
      <c r="D440" s="3"/>
      <c r="E440" s="3"/>
      <c r="F440" s="42"/>
      <c r="G440" s="42"/>
      <c r="H440" s="42"/>
      <c r="I440" s="13">
        <f>VLOOKUP($B440,'Elec wholesale lookups'!$A$3:$L$15,'Elec wholesale index'!I$2,FALSE)</f>
        <v>205597.26549163138</v>
      </c>
      <c r="J440" s="13">
        <f>VLOOKUP($B440,'Elec wholesale lookups'!$A$3:$L$15,'Elec wholesale index'!J$2,FALSE)</f>
        <v>181634.52552031272</v>
      </c>
      <c r="K440" s="13">
        <f>VLOOKUP($B440,'Elec wholesale lookups'!$A$3:$L$15,'Elec wholesale index'!K$2,FALSE)</f>
        <v>205597.26549163138</v>
      </c>
      <c r="L440" s="38">
        <f>VLOOKUP($B440,'Elec wholesale lookups'!$A$3:$O$15,'Elec wholesale index'!L$2,FALSE)</f>
        <v>1</v>
      </c>
      <c r="M440" s="38">
        <f>VLOOKUP($B440,'Elec wholesale lookups'!$A$3:$O$15,'Elec wholesale index'!M$2,FALSE)</f>
        <v>1</v>
      </c>
      <c r="N440" s="38">
        <f>VLOOKUP($B440,'Elec wholesale lookups'!$A$3:$O$15,'Elec wholesale index'!N$2,FALSE)</f>
        <v>0</v>
      </c>
      <c r="O440" s="13">
        <f t="shared" si="104"/>
        <v>205597.26549163138</v>
      </c>
      <c r="P440" s="13">
        <f t="shared" si="105"/>
        <v>181634.52552031272</v>
      </c>
      <c r="Q440" s="13">
        <f t="shared" si="106"/>
        <v>0</v>
      </c>
      <c r="R440" s="13">
        <f t="shared" si="107"/>
        <v>387231.79101194406</v>
      </c>
      <c r="S440" s="23">
        <f t="shared" si="108"/>
        <v>0</v>
      </c>
      <c r="T440" s="23">
        <f t="shared" si="109"/>
        <v>0</v>
      </c>
      <c r="U440" s="23">
        <f t="shared" si="110"/>
        <v>0</v>
      </c>
      <c r="V440" s="23">
        <f t="shared" si="111"/>
        <v>0</v>
      </c>
      <c r="W440" s="44" t="str">
        <f t="shared" si="112"/>
        <v>n/a</v>
      </c>
      <c r="X440" s="23">
        <f t="shared" si="113"/>
        <v>0</v>
      </c>
      <c r="Y440" s="23">
        <f t="shared" si="114"/>
        <v>0</v>
      </c>
      <c r="Z440" s="23">
        <f t="shared" si="115"/>
        <v>0</v>
      </c>
      <c r="AA440" s="43">
        <f t="shared" si="116"/>
        <v>0</v>
      </c>
      <c r="AB440" s="44" t="str">
        <f t="shared" si="117"/>
        <v>n/a</v>
      </c>
      <c r="AC440" s="45" t="str">
        <f>IFERROR(W440*Inputs!$E$27+'Elec wholesale index'!AB440*Inputs!$F$27,"n/a")</f>
        <v>n/a</v>
      </c>
      <c r="AD440" s="2" t="str">
        <f t="shared" si="118"/>
        <v>2016-17 Winter</v>
      </c>
      <c r="AE440" s="2" t="str">
        <f t="shared" si="119"/>
        <v>2016-17 Summer</v>
      </c>
      <c r="AF440" s="41">
        <v>0</v>
      </c>
      <c r="AG440" s="8"/>
    </row>
    <row r="441" spans="1:33" x14ac:dyDescent="0.3">
      <c r="A441" s="47">
        <v>42480</v>
      </c>
      <c r="B441" s="14" t="str">
        <f t="shared" si="120"/>
        <v>Apr</v>
      </c>
      <c r="C441" s="3"/>
      <c r="D441" s="3"/>
      <c r="E441" s="3"/>
      <c r="F441" s="42"/>
      <c r="G441" s="42"/>
      <c r="H441" s="42"/>
      <c r="I441" s="13">
        <f>VLOOKUP($B441,'Elec wholesale lookups'!$A$3:$L$15,'Elec wholesale index'!I$2,FALSE)</f>
        <v>205597.26549163138</v>
      </c>
      <c r="J441" s="13">
        <f>VLOOKUP($B441,'Elec wholesale lookups'!$A$3:$L$15,'Elec wholesale index'!J$2,FALSE)</f>
        <v>181634.52552031272</v>
      </c>
      <c r="K441" s="13">
        <f>VLOOKUP($B441,'Elec wholesale lookups'!$A$3:$L$15,'Elec wholesale index'!K$2,FALSE)</f>
        <v>205597.26549163138</v>
      </c>
      <c r="L441" s="38">
        <f>VLOOKUP($B441,'Elec wholesale lookups'!$A$3:$O$15,'Elec wholesale index'!L$2,FALSE)</f>
        <v>1</v>
      </c>
      <c r="M441" s="38">
        <f>VLOOKUP($B441,'Elec wholesale lookups'!$A$3:$O$15,'Elec wholesale index'!M$2,FALSE)</f>
        <v>1</v>
      </c>
      <c r="N441" s="38">
        <f>VLOOKUP($B441,'Elec wholesale lookups'!$A$3:$O$15,'Elec wholesale index'!N$2,FALSE)</f>
        <v>0</v>
      </c>
      <c r="O441" s="13">
        <f t="shared" si="104"/>
        <v>205597.26549163138</v>
      </c>
      <c r="P441" s="13">
        <f t="shared" si="105"/>
        <v>181634.52552031272</v>
      </c>
      <c r="Q441" s="13">
        <f t="shared" si="106"/>
        <v>0</v>
      </c>
      <c r="R441" s="13">
        <f t="shared" si="107"/>
        <v>387231.79101194406</v>
      </c>
      <c r="S441" s="23">
        <f t="shared" si="108"/>
        <v>0</v>
      </c>
      <c r="T441" s="23">
        <f t="shared" si="109"/>
        <v>0</v>
      </c>
      <c r="U441" s="23">
        <f t="shared" si="110"/>
        <v>0</v>
      </c>
      <c r="V441" s="23">
        <f t="shared" si="111"/>
        <v>0</v>
      </c>
      <c r="W441" s="44" t="str">
        <f t="shared" si="112"/>
        <v>n/a</v>
      </c>
      <c r="X441" s="23">
        <f t="shared" si="113"/>
        <v>0</v>
      </c>
      <c r="Y441" s="23">
        <f t="shared" si="114"/>
        <v>0</v>
      </c>
      <c r="Z441" s="23">
        <f t="shared" si="115"/>
        <v>0</v>
      </c>
      <c r="AA441" s="43">
        <f t="shared" si="116"/>
        <v>0</v>
      </c>
      <c r="AB441" s="44" t="str">
        <f t="shared" si="117"/>
        <v>n/a</v>
      </c>
      <c r="AC441" s="45" t="str">
        <f>IFERROR(W441*Inputs!$E$27+'Elec wholesale index'!AB441*Inputs!$F$27,"n/a")</f>
        <v>n/a</v>
      </c>
      <c r="AD441" s="2" t="str">
        <f t="shared" si="118"/>
        <v>2016-17 Winter</v>
      </c>
      <c r="AE441" s="2" t="str">
        <f t="shared" si="119"/>
        <v>2016-17 Summer</v>
      </c>
      <c r="AF441" s="41">
        <v>0</v>
      </c>
      <c r="AG441" s="8"/>
    </row>
    <row r="442" spans="1:33" x14ac:dyDescent="0.3">
      <c r="A442" s="47">
        <v>42481</v>
      </c>
      <c r="B442" s="14" t="str">
        <f t="shared" si="120"/>
        <v>Apr</v>
      </c>
      <c r="C442" s="3"/>
      <c r="D442" s="3"/>
      <c r="E442" s="3"/>
      <c r="F442" s="42"/>
      <c r="G442" s="42"/>
      <c r="H442" s="42"/>
      <c r="I442" s="13">
        <f>VLOOKUP($B442,'Elec wholesale lookups'!$A$3:$L$15,'Elec wholesale index'!I$2,FALSE)</f>
        <v>205597.26549163138</v>
      </c>
      <c r="J442" s="13">
        <f>VLOOKUP($B442,'Elec wholesale lookups'!$A$3:$L$15,'Elec wholesale index'!J$2,FALSE)</f>
        <v>181634.52552031272</v>
      </c>
      <c r="K442" s="13">
        <f>VLOOKUP($B442,'Elec wholesale lookups'!$A$3:$L$15,'Elec wholesale index'!K$2,FALSE)</f>
        <v>205597.26549163138</v>
      </c>
      <c r="L442" s="38">
        <f>VLOOKUP($B442,'Elec wholesale lookups'!$A$3:$O$15,'Elec wholesale index'!L$2,FALSE)</f>
        <v>1</v>
      </c>
      <c r="M442" s="38">
        <f>VLOOKUP($B442,'Elec wholesale lookups'!$A$3:$O$15,'Elec wholesale index'!M$2,FALSE)</f>
        <v>1</v>
      </c>
      <c r="N442" s="38">
        <f>VLOOKUP($B442,'Elec wholesale lookups'!$A$3:$O$15,'Elec wholesale index'!N$2,FALSE)</f>
        <v>0</v>
      </c>
      <c r="O442" s="13">
        <f t="shared" si="104"/>
        <v>205597.26549163138</v>
      </c>
      <c r="P442" s="13">
        <f t="shared" si="105"/>
        <v>181634.52552031272</v>
      </c>
      <c r="Q442" s="13">
        <f t="shared" si="106"/>
        <v>0</v>
      </c>
      <c r="R442" s="13">
        <f t="shared" si="107"/>
        <v>387231.79101194406</v>
      </c>
      <c r="S442" s="23">
        <f t="shared" si="108"/>
        <v>0</v>
      </c>
      <c r="T442" s="23">
        <f t="shared" si="109"/>
        <v>0</v>
      </c>
      <c r="U442" s="23">
        <f t="shared" si="110"/>
        <v>0</v>
      </c>
      <c r="V442" s="23">
        <f t="shared" si="111"/>
        <v>0</v>
      </c>
      <c r="W442" s="44" t="str">
        <f t="shared" si="112"/>
        <v>n/a</v>
      </c>
      <c r="X442" s="23">
        <f t="shared" si="113"/>
        <v>0</v>
      </c>
      <c r="Y442" s="23">
        <f t="shared" si="114"/>
        <v>0</v>
      </c>
      <c r="Z442" s="23">
        <f t="shared" si="115"/>
        <v>0</v>
      </c>
      <c r="AA442" s="43">
        <f t="shared" si="116"/>
        <v>0</v>
      </c>
      <c r="AB442" s="44" t="str">
        <f t="shared" si="117"/>
        <v>n/a</v>
      </c>
      <c r="AC442" s="45" t="str">
        <f>IFERROR(W442*Inputs!$E$27+'Elec wholesale index'!AB442*Inputs!$F$27,"n/a")</f>
        <v>n/a</v>
      </c>
      <c r="AD442" s="2" t="str">
        <f t="shared" si="118"/>
        <v>2016-17 Winter</v>
      </c>
      <c r="AE442" s="2" t="str">
        <f t="shared" si="119"/>
        <v>2016-17 Summer</v>
      </c>
      <c r="AF442" s="41">
        <v>0</v>
      </c>
      <c r="AG442" s="8"/>
    </row>
    <row r="443" spans="1:33" x14ac:dyDescent="0.3">
      <c r="A443" s="47">
        <v>42482</v>
      </c>
      <c r="B443" s="14" t="str">
        <f t="shared" si="120"/>
        <v>Apr</v>
      </c>
      <c r="C443" s="3"/>
      <c r="D443" s="3"/>
      <c r="E443" s="3"/>
      <c r="F443" s="42"/>
      <c r="G443" s="42"/>
      <c r="H443" s="42"/>
      <c r="I443" s="13">
        <f>VLOOKUP($B443,'Elec wholesale lookups'!$A$3:$L$15,'Elec wholesale index'!I$2,FALSE)</f>
        <v>205597.26549163138</v>
      </c>
      <c r="J443" s="13">
        <f>VLOOKUP($B443,'Elec wholesale lookups'!$A$3:$L$15,'Elec wholesale index'!J$2,FALSE)</f>
        <v>181634.52552031272</v>
      </c>
      <c r="K443" s="13">
        <f>VLOOKUP($B443,'Elec wholesale lookups'!$A$3:$L$15,'Elec wholesale index'!K$2,FALSE)</f>
        <v>205597.26549163138</v>
      </c>
      <c r="L443" s="38">
        <f>VLOOKUP($B443,'Elec wholesale lookups'!$A$3:$O$15,'Elec wholesale index'!L$2,FALSE)</f>
        <v>1</v>
      </c>
      <c r="M443" s="38">
        <f>VLOOKUP($B443,'Elec wholesale lookups'!$A$3:$O$15,'Elec wholesale index'!M$2,FALSE)</f>
        <v>1</v>
      </c>
      <c r="N443" s="38">
        <f>VLOOKUP($B443,'Elec wholesale lookups'!$A$3:$O$15,'Elec wholesale index'!N$2,FALSE)</f>
        <v>0</v>
      </c>
      <c r="O443" s="13">
        <f t="shared" si="104"/>
        <v>205597.26549163138</v>
      </c>
      <c r="P443" s="13">
        <f t="shared" si="105"/>
        <v>181634.52552031272</v>
      </c>
      <c r="Q443" s="13">
        <f t="shared" si="106"/>
        <v>0</v>
      </c>
      <c r="R443" s="13">
        <f t="shared" si="107"/>
        <v>387231.79101194406</v>
      </c>
      <c r="S443" s="23">
        <f t="shared" si="108"/>
        <v>0</v>
      </c>
      <c r="T443" s="23">
        <f t="shared" si="109"/>
        <v>0</v>
      </c>
      <c r="U443" s="23">
        <f t="shared" si="110"/>
        <v>0</v>
      </c>
      <c r="V443" s="23">
        <f t="shared" si="111"/>
        <v>0</v>
      </c>
      <c r="W443" s="44" t="str">
        <f t="shared" si="112"/>
        <v>n/a</v>
      </c>
      <c r="X443" s="23">
        <f t="shared" si="113"/>
        <v>0</v>
      </c>
      <c r="Y443" s="23">
        <f t="shared" si="114"/>
        <v>0</v>
      </c>
      <c r="Z443" s="23">
        <f t="shared" si="115"/>
        <v>0</v>
      </c>
      <c r="AA443" s="43">
        <f t="shared" si="116"/>
        <v>0</v>
      </c>
      <c r="AB443" s="44" t="str">
        <f t="shared" si="117"/>
        <v>n/a</v>
      </c>
      <c r="AC443" s="45" t="str">
        <f>IFERROR(W443*Inputs!$E$27+'Elec wholesale index'!AB443*Inputs!$F$27,"n/a")</f>
        <v>n/a</v>
      </c>
      <c r="AD443" s="2" t="str">
        <f t="shared" si="118"/>
        <v>2016-17 Winter</v>
      </c>
      <c r="AE443" s="2" t="str">
        <f t="shared" si="119"/>
        <v>2016-17 Summer</v>
      </c>
      <c r="AF443" s="41">
        <v>0</v>
      </c>
      <c r="AG443" s="8"/>
    </row>
    <row r="444" spans="1:33" x14ac:dyDescent="0.3">
      <c r="A444" s="47">
        <v>42485</v>
      </c>
      <c r="B444" s="14" t="str">
        <f t="shared" si="120"/>
        <v>Apr</v>
      </c>
      <c r="C444" s="3"/>
      <c r="D444" s="3"/>
      <c r="E444" s="3"/>
      <c r="F444" s="42"/>
      <c r="G444" s="42"/>
      <c r="H444" s="42"/>
      <c r="I444" s="13">
        <f>VLOOKUP($B444,'Elec wholesale lookups'!$A$3:$L$15,'Elec wholesale index'!I$2,FALSE)</f>
        <v>205597.26549163138</v>
      </c>
      <c r="J444" s="13">
        <f>VLOOKUP($B444,'Elec wholesale lookups'!$A$3:$L$15,'Elec wholesale index'!J$2,FALSE)</f>
        <v>181634.52552031272</v>
      </c>
      <c r="K444" s="13">
        <f>VLOOKUP($B444,'Elec wholesale lookups'!$A$3:$L$15,'Elec wholesale index'!K$2,FALSE)</f>
        <v>205597.26549163138</v>
      </c>
      <c r="L444" s="38">
        <f>VLOOKUP($B444,'Elec wholesale lookups'!$A$3:$O$15,'Elec wholesale index'!L$2,FALSE)</f>
        <v>1</v>
      </c>
      <c r="M444" s="38">
        <f>VLOOKUP($B444,'Elec wholesale lookups'!$A$3:$O$15,'Elec wholesale index'!M$2,FALSE)</f>
        <v>1</v>
      </c>
      <c r="N444" s="38">
        <f>VLOOKUP($B444,'Elec wholesale lookups'!$A$3:$O$15,'Elec wholesale index'!N$2,FALSE)</f>
        <v>0</v>
      </c>
      <c r="O444" s="13">
        <f t="shared" si="104"/>
        <v>205597.26549163138</v>
      </c>
      <c r="P444" s="13">
        <f t="shared" si="105"/>
        <v>181634.52552031272</v>
      </c>
      <c r="Q444" s="13">
        <f t="shared" si="106"/>
        <v>0</v>
      </c>
      <c r="R444" s="13">
        <f t="shared" si="107"/>
        <v>387231.79101194406</v>
      </c>
      <c r="S444" s="23">
        <f t="shared" si="108"/>
        <v>0</v>
      </c>
      <c r="T444" s="23">
        <f t="shared" si="109"/>
        <v>0</v>
      </c>
      <c r="U444" s="23">
        <f t="shared" si="110"/>
        <v>0</v>
      </c>
      <c r="V444" s="23">
        <f t="shared" si="111"/>
        <v>0</v>
      </c>
      <c r="W444" s="44" t="str">
        <f t="shared" si="112"/>
        <v>n/a</v>
      </c>
      <c r="X444" s="23">
        <f t="shared" si="113"/>
        <v>0</v>
      </c>
      <c r="Y444" s="23">
        <f t="shared" si="114"/>
        <v>0</v>
      </c>
      <c r="Z444" s="23">
        <f t="shared" si="115"/>
        <v>0</v>
      </c>
      <c r="AA444" s="43">
        <f t="shared" si="116"/>
        <v>0</v>
      </c>
      <c r="AB444" s="44" t="str">
        <f t="shared" si="117"/>
        <v>n/a</v>
      </c>
      <c r="AC444" s="45" t="str">
        <f>IFERROR(W444*Inputs!$E$27+'Elec wholesale index'!AB444*Inputs!$F$27,"n/a")</f>
        <v>n/a</v>
      </c>
      <c r="AD444" s="2" t="str">
        <f t="shared" si="118"/>
        <v>2016-17 Winter</v>
      </c>
      <c r="AE444" s="2" t="str">
        <f t="shared" si="119"/>
        <v>2016-17 Summer</v>
      </c>
      <c r="AF444" s="41">
        <v>0</v>
      </c>
      <c r="AG444" s="8"/>
    </row>
    <row r="445" spans="1:33" x14ac:dyDescent="0.3">
      <c r="A445" s="47">
        <v>42486</v>
      </c>
      <c r="B445" s="14" t="str">
        <f t="shared" si="120"/>
        <v>Apr</v>
      </c>
      <c r="C445" s="3"/>
      <c r="D445" s="3"/>
      <c r="E445" s="3"/>
      <c r="F445" s="42"/>
      <c r="G445" s="42"/>
      <c r="H445" s="42"/>
      <c r="I445" s="13">
        <f>VLOOKUP($B445,'Elec wholesale lookups'!$A$3:$L$15,'Elec wholesale index'!I$2,FALSE)</f>
        <v>205597.26549163138</v>
      </c>
      <c r="J445" s="13">
        <f>VLOOKUP($B445,'Elec wholesale lookups'!$A$3:$L$15,'Elec wholesale index'!J$2,FALSE)</f>
        <v>181634.52552031272</v>
      </c>
      <c r="K445" s="13">
        <f>VLOOKUP($B445,'Elec wholesale lookups'!$A$3:$L$15,'Elec wholesale index'!K$2,FALSE)</f>
        <v>205597.26549163138</v>
      </c>
      <c r="L445" s="38">
        <f>VLOOKUP($B445,'Elec wholesale lookups'!$A$3:$O$15,'Elec wholesale index'!L$2,FALSE)</f>
        <v>1</v>
      </c>
      <c r="M445" s="38">
        <f>VLOOKUP($B445,'Elec wholesale lookups'!$A$3:$O$15,'Elec wholesale index'!M$2,FALSE)</f>
        <v>1</v>
      </c>
      <c r="N445" s="38">
        <f>VLOOKUP($B445,'Elec wholesale lookups'!$A$3:$O$15,'Elec wholesale index'!N$2,FALSE)</f>
        <v>0</v>
      </c>
      <c r="O445" s="13">
        <f t="shared" si="104"/>
        <v>205597.26549163138</v>
      </c>
      <c r="P445" s="13">
        <f t="shared" si="105"/>
        <v>181634.52552031272</v>
      </c>
      <c r="Q445" s="13">
        <f t="shared" si="106"/>
        <v>0</v>
      </c>
      <c r="R445" s="13">
        <f t="shared" si="107"/>
        <v>387231.79101194406</v>
      </c>
      <c r="S445" s="23">
        <f t="shared" si="108"/>
        <v>0</v>
      </c>
      <c r="T445" s="23">
        <f t="shared" si="109"/>
        <v>0</v>
      </c>
      <c r="U445" s="23">
        <f t="shared" si="110"/>
        <v>0</v>
      </c>
      <c r="V445" s="23">
        <f t="shared" si="111"/>
        <v>0</v>
      </c>
      <c r="W445" s="44" t="str">
        <f t="shared" si="112"/>
        <v>n/a</v>
      </c>
      <c r="X445" s="23">
        <f t="shared" si="113"/>
        <v>0</v>
      </c>
      <c r="Y445" s="23">
        <f t="shared" si="114"/>
        <v>0</v>
      </c>
      <c r="Z445" s="23">
        <f t="shared" si="115"/>
        <v>0</v>
      </c>
      <c r="AA445" s="43">
        <f t="shared" si="116"/>
        <v>0</v>
      </c>
      <c r="AB445" s="44" t="str">
        <f t="shared" si="117"/>
        <v>n/a</v>
      </c>
      <c r="AC445" s="45" t="str">
        <f>IFERROR(W445*Inputs!$E$27+'Elec wholesale index'!AB445*Inputs!$F$27,"n/a")</f>
        <v>n/a</v>
      </c>
      <c r="AD445" s="2" t="str">
        <f t="shared" si="118"/>
        <v>2016-17 Winter</v>
      </c>
      <c r="AE445" s="2" t="str">
        <f t="shared" si="119"/>
        <v>2016-17 Summer</v>
      </c>
      <c r="AF445" s="41">
        <v>0</v>
      </c>
      <c r="AG445" s="8"/>
    </row>
    <row r="446" spans="1:33" x14ac:dyDescent="0.3">
      <c r="A446" s="47">
        <v>42487</v>
      </c>
      <c r="B446" s="14" t="str">
        <f t="shared" si="120"/>
        <v>Apr</v>
      </c>
      <c r="C446" s="3"/>
      <c r="D446" s="3"/>
      <c r="E446" s="3"/>
      <c r="F446" s="42"/>
      <c r="G446" s="42"/>
      <c r="H446" s="42"/>
      <c r="I446" s="13">
        <f>VLOOKUP($B446,'Elec wholesale lookups'!$A$3:$L$15,'Elec wholesale index'!I$2,FALSE)</f>
        <v>205597.26549163138</v>
      </c>
      <c r="J446" s="13">
        <f>VLOOKUP($B446,'Elec wholesale lookups'!$A$3:$L$15,'Elec wholesale index'!J$2,FALSE)</f>
        <v>181634.52552031272</v>
      </c>
      <c r="K446" s="13">
        <f>VLOOKUP($B446,'Elec wholesale lookups'!$A$3:$L$15,'Elec wholesale index'!K$2,FALSE)</f>
        <v>205597.26549163138</v>
      </c>
      <c r="L446" s="38">
        <f>VLOOKUP($B446,'Elec wholesale lookups'!$A$3:$O$15,'Elec wholesale index'!L$2,FALSE)</f>
        <v>1</v>
      </c>
      <c r="M446" s="38">
        <f>VLOOKUP($B446,'Elec wholesale lookups'!$A$3:$O$15,'Elec wholesale index'!M$2,FALSE)</f>
        <v>1</v>
      </c>
      <c r="N446" s="38">
        <f>VLOOKUP($B446,'Elec wholesale lookups'!$A$3:$O$15,'Elec wholesale index'!N$2,FALSE)</f>
        <v>0</v>
      </c>
      <c r="O446" s="13">
        <f t="shared" si="104"/>
        <v>205597.26549163138</v>
      </c>
      <c r="P446" s="13">
        <f t="shared" si="105"/>
        <v>181634.52552031272</v>
      </c>
      <c r="Q446" s="13">
        <f t="shared" si="106"/>
        <v>0</v>
      </c>
      <c r="R446" s="13">
        <f t="shared" si="107"/>
        <v>387231.79101194406</v>
      </c>
      <c r="S446" s="23">
        <f t="shared" si="108"/>
        <v>0</v>
      </c>
      <c r="T446" s="23">
        <f t="shared" si="109"/>
        <v>0</v>
      </c>
      <c r="U446" s="23">
        <f t="shared" si="110"/>
        <v>0</v>
      </c>
      <c r="V446" s="23">
        <f t="shared" si="111"/>
        <v>0</v>
      </c>
      <c r="W446" s="44" t="str">
        <f t="shared" si="112"/>
        <v>n/a</v>
      </c>
      <c r="X446" s="23">
        <f t="shared" si="113"/>
        <v>0</v>
      </c>
      <c r="Y446" s="23">
        <f t="shared" si="114"/>
        <v>0</v>
      </c>
      <c r="Z446" s="23">
        <f t="shared" si="115"/>
        <v>0</v>
      </c>
      <c r="AA446" s="43">
        <f t="shared" si="116"/>
        <v>0</v>
      </c>
      <c r="AB446" s="44" t="str">
        <f t="shared" si="117"/>
        <v>n/a</v>
      </c>
      <c r="AC446" s="45" t="str">
        <f>IFERROR(W446*Inputs!$E$27+'Elec wholesale index'!AB446*Inputs!$F$27,"n/a")</f>
        <v>n/a</v>
      </c>
      <c r="AD446" s="2" t="str">
        <f t="shared" si="118"/>
        <v>2016-17 Winter</v>
      </c>
      <c r="AE446" s="2" t="str">
        <f t="shared" si="119"/>
        <v>2016-17 Summer</v>
      </c>
      <c r="AF446" s="41">
        <v>0</v>
      </c>
      <c r="AG446" s="8"/>
    </row>
    <row r="447" spans="1:33" x14ac:dyDescent="0.3">
      <c r="A447" s="47">
        <v>42488</v>
      </c>
      <c r="B447" s="14" t="str">
        <f t="shared" si="120"/>
        <v>Apr</v>
      </c>
      <c r="C447" s="3"/>
      <c r="D447" s="3"/>
      <c r="E447" s="3"/>
      <c r="F447" s="42"/>
      <c r="G447" s="42"/>
      <c r="H447" s="42"/>
      <c r="I447" s="13">
        <f>VLOOKUP($B447,'Elec wholesale lookups'!$A$3:$L$15,'Elec wholesale index'!I$2,FALSE)</f>
        <v>205597.26549163138</v>
      </c>
      <c r="J447" s="13">
        <f>VLOOKUP($B447,'Elec wholesale lookups'!$A$3:$L$15,'Elec wholesale index'!J$2,FALSE)</f>
        <v>181634.52552031272</v>
      </c>
      <c r="K447" s="13">
        <f>VLOOKUP($B447,'Elec wholesale lookups'!$A$3:$L$15,'Elec wholesale index'!K$2,FALSE)</f>
        <v>205597.26549163138</v>
      </c>
      <c r="L447" s="38">
        <f>VLOOKUP($B447,'Elec wholesale lookups'!$A$3:$O$15,'Elec wholesale index'!L$2,FALSE)</f>
        <v>1</v>
      </c>
      <c r="M447" s="38">
        <f>VLOOKUP($B447,'Elec wholesale lookups'!$A$3:$O$15,'Elec wholesale index'!M$2,FALSE)</f>
        <v>1</v>
      </c>
      <c r="N447" s="38">
        <f>VLOOKUP($B447,'Elec wholesale lookups'!$A$3:$O$15,'Elec wholesale index'!N$2,FALSE)</f>
        <v>0</v>
      </c>
      <c r="O447" s="13">
        <f t="shared" si="104"/>
        <v>205597.26549163138</v>
      </c>
      <c r="P447" s="13">
        <f t="shared" si="105"/>
        <v>181634.52552031272</v>
      </c>
      <c r="Q447" s="13">
        <f t="shared" si="106"/>
        <v>0</v>
      </c>
      <c r="R447" s="13">
        <f t="shared" si="107"/>
        <v>387231.79101194406</v>
      </c>
      <c r="S447" s="23">
        <f t="shared" si="108"/>
        <v>0</v>
      </c>
      <c r="T447" s="23">
        <f t="shared" si="109"/>
        <v>0</v>
      </c>
      <c r="U447" s="23">
        <f t="shared" si="110"/>
        <v>0</v>
      </c>
      <c r="V447" s="23">
        <f t="shared" si="111"/>
        <v>0</v>
      </c>
      <c r="W447" s="44" t="str">
        <f t="shared" si="112"/>
        <v>n/a</v>
      </c>
      <c r="X447" s="23">
        <f t="shared" si="113"/>
        <v>0</v>
      </c>
      <c r="Y447" s="23">
        <f t="shared" si="114"/>
        <v>0</v>
      </c>
      <c r="Z447" s="23">
        <f t="shared" si="115"/>
        <v>0</v>
      </c>
      <c r="AA447" s="43">
        <f t="shared" si="116"/>
        <v>0</v>
      </c>
      <c r="AB447" s="44" t="str">
        <f t="shared" si="117"/>
        <v>n/a</v>
      </c>
      <c r="AC447" s="45" t="str">
        <f>IFERROR(W447*Inputs!$E$27+'Elec wholesale index'!AB447*Inputs!$F$27,"n/a")</f>
        <v>n/a</v>
      </c>
      <c r="AD447" s="2" t="str">
        <f t="shared" si="118"/>
        <v>2016-17 Winter</v>
      </c>
      <c r="AE447" s="2" t="str">
        <f t="shared" si="119"/>
        <v>2016-17 Summer</v>
      </c>
      <c r="AF447" s="41">
        <v>0</v>
      </c>
      <c r="AG447" s="8"/>
    </row>
    <row r="448" spans="1:33" x14ac:dyDescent="0.3">
      <c r="A448" s="47">
        <v>42489</v>
      </c>
      <c r="B448" s="14" t="str">
        <f t="shared" si="120"/>
        <v>Apr</v>
      </c>
      <c r="C448" s="3"/>
      <c r="D448" s="3"/>
      <c r="E448" s="3"/>
      <c r="F448" s="42"/>
      <c r="G448" s="42"/>
      <c r="H448" s="42"/>
      <c r="I448" s="13">
        <f>VLOOKUP($B448,'Elec wholesale lookups'!$A$3:$L$15,'Elec wholesale index'!I$2,FALSE)</f>
        <v>205597.26549163138</v>
      </c>
      <c r="J448" s="13">
        <f>VLOOKUP($B448,'Elec wholesale lookups'!$A$3:$L$15,'Elec wholesale index'!J$2,FALSE)</f>
        <v>181634.52552031272</v>
      </c>
      <c r="K448" s="13">
        <f>VLOOKUP($B448,'Elec wholesale lookups'!$A$3:$L$15,'Elec wholesale index'!K$2,FALSE)</f>
        <v>205597.26549163138</v>
      </c>
      <c r="L448" s="38">
        <f>VLOOKUP($B448,'Elec wholesale lookups'!$A$3:$O$15,'Elec wholesale index'!L$2,FALSE)</f>
        <v>1</v>
      </c>
      <c r="M448" s="38">
        <f>VLOOKUP($B448,'Elec wholesale lookups'!$A$3:$O$15,'Elec wholesale index'!M$2,FALSE)</f>
        <v>1</v>
      </c>
      <c r="N448" s="38">
        <f>VLOOKUP($B448,'Elec wholesale lookups'!$A$3:$O$15,'Elec wholesale index'!N$2,FALSE)</f>
        <v>0</v>
      </c>
      <c r="O448" s="13">
        <f t="shared" si="104"/>
        <v>205597.26549163138</v>
      </c>
      <c r="P448" s="13">
        <f t="shared" si="105"/>
        <v>181634.52552031272</v>
      </c>
      <c r="Q448" s="13">
        <f t="shared" si="106"/>
        <v>0</v>
      </c>
      <c r="R448" s="13">
        <f t="shared" si="107"/>
        <v>387231.79101194406</v>
      </c>
      <c r="S448" s="23">
        <f t="shared" si="108"/>
        <v>0</v>
      </c>
      <c r="T448" s="23">
        <f t="shared" si="109"/>
        <v>0</v>
      </c>
      <c r="U448" s="23">
        <f t="shared" si="110"/>
        <v>0</v>
      </c>
      <c r="V448" s="23">
        <f t="shared" si="111"/>
        <v>0</v>
      </c>
      <c r="W448" s="44" t="str">
        <f t="shared" si="112"/>
        <v>n/a</v>
      </c>
      <c r="X448" s="23">
        <f t="shared" si="113"/>
        <v>0</v>
      </c>
      <c r="Y448" s="23">
        <f t="shared" si="114"/>
        <v>0</v>
      </c>
      <c r="Z448" s="23">
        <f t="shared" si="115"/>
        <v>0</v>
      </c>
      <c r="AA448" s="43">
        <f t="shared" si="116"/>
        <v>0</v>
      </c>
      <c r="AB448" s="44" t="str">
        <f t="shared" si="117"/>
        <v>n/a</v>
      </c>
      <c r="AC448" s="45" t="str">
        <f>IFERROR(W448*Inputs!$E$27+'Elec wholesale index'!AB448*Inputs!$F$27,"n/a")</f>
        <v>n/a</v>
      </c>
      <c r="AD448" s="2" t="str">
        <f t="shared" si="118"/>
        <v>2016-17 Winter</v>
      </c>
      <c r="AE448" s="2" t="str">
        <f t="shared" si="119"/>
        <v>2016-17 Summer</v>
      </c>
      <c r="AF448" s="41">
        <v>0</v>
      </c>
      <c r="AG448" s="8"/>
    </row>
    <row r="449" spans="1:33" x14ac:dyDescent="0.3">
      <c r="A449" s="47">
        <v>42493</v>
      </c>
      <c r="B449" s="14" t="str">
        <f t="shared" si="120"/>
        <v>May</v>
      </c>
      <c r="C449" s="3"/>
      <c r="D449" s="3"/>
      <c r="E449" s="3"/>
      <c r="F449" s="42"/>
      <c r="G449" s="42"/>
      <c r="H449" s="42"/>
      <c r="I449" s="13">
        <f>VLOOKUP($B449,'Elec wholesale lookups'!$A$3:$L$15,'Elec wholesale index'!I$2,FALSE)</f>
        <v>205597.26549163138</v>
      </c>
      <c r="J449" s="13">
        <f>VLOOKUP($B449,'Elec wholesale lookups'!$A$3:$L$15,'Elec wholesale index'!J$2,FALSE)</f>
        <v>181634.52552031272</v>
      </c>
      <c r="K449" s="13">
        <f>VLOOKUP($B449,'Elec wholesale lookups'!$A$3:$L$15,'Elec wholesale index'!K$2,FALSE)</f>
        <v>205597.26549163138</v>
      </c>
      <c r="L449" s="38">
        <f>VLOOKUP($B449,'Elec wholesale lookups'!$A$3:$O$15,'Elec wholesale index'!L$2,FALSE)</f>
        <v>1</v>
      </c>
      <c r="M449" s="38">
        <f>VLOOKUP($B449,'Elec wholesale lookups'!$A$3:$O$15,'Elec wholesale index'!M$2,FALSE)</f>
        <v>1</v>
      </c>
      <c r="N449" s="38">
        <f>VLOOKUP($B449,'Elec wholesale lookups'!$A$3:$O$15,'Elec wholesale index'!N$2,FALSE)</f>
        <v>0</v>
      </c>
      <c r="O449" s="13">
        <f t="shared" si="104"/>
        <v>205597.26549163138</v>
      </c>
      <c r="P449" s="13">
        <f t="shared" si="105"/>
        <v>181634.52552031272</v>
      </c>
      <c r="Q449" s="13">
        <f t="shared" si="106"/>
        <v>0</v>
      </c>
      <c r="R449" s="13">
        <f t="shared" si="107"/>
        <v>387231.79101194406</v>
      </c>
      <c r="S449" s="23">
        <f t="shared" si="108"/>
        <v>0</v>
      </c>
      <c r="T449" s="23">
        <f t="shared" si="109"/>
        <v>0</v>
      </c>
      <c r="U449" s="23">
        <f t="shared" si="110"/>
        <v>0</v>
      </c>
      <c r="V449" s="23">
        <f t="shared" si="111"/>
        <v>0</v>
      </c>
      <c r="W449" s="44" t="str">
        <f t="shared" si="112"/>
        <v>n/a</v>
      </c>
      <c r="X449" s="23">
        <f t="shared" si="113"/>
        <v>0</v>
      </c>
      <c r="Y449" s="23">
        <f t="shared" si="114"/>
        <v>0</v>
      </c>
      <c r="Z449" s="23">
        <f t="shared" si="115"/>
        <v>0</v>
      </c>
      <c r="AA449" s="43">
        <f t="shared" si="116"/>
        <v>0</v>
      </c>
      <c r="AB449" s="44" t="str">
        <f t="shared" si="117"/>
        <v>n/a</v>
      </c>
      <c r="AC449" s="45" t="str">
        <f>IFERROR(W449*Inputs!$E$27+'Elec wholesale index'!AB449*Inputs!$F$27,"n/a")</f>
        <v>n/a</v>
      </c>
      <c r="AD449" s="2" t="str">
        <f t="shared" si="118"/>
        <v>2016-17 Winter</v>
      </c>
      <c r="AE449" s="2" t="str">
        <f t="shared" si="119"/>
        <v>2016-17 Summer</v>
      </c>
      <c r="AF449" s="41">
        <v>0</v>
      </c>
      <c r="AG449" s="8"/>
    </row>
    <row r="450" spans="1:33" x14ac:dyDescent="0.3">
      <c r="A450" s="47">
        <v>42494</v>
      </c>
      <c r="B450" s="14" t="str">
        <f t="shared" si="120"/>
        <v>May</v>
      </c>
      <c r="C450" s="3"/>
      <c r="D450" s="3"/>
      <c r="E450" s="3"/>
      <c r="F450" s="42"/>
      <c r="G450" s="42"/>
      <c r="H450" s="42"/>
      <c r="I450" s="13">
        <f>VLOOKUP($B450,'Elec wholesale lookups'!$A$3:$L$15,'Elec wholesale index'!I$2,FALSE)</f>
        <v>205597.26549163138</v>
      </c>
      <c r="J450" s="13">
        <f>VLOOKUP($B450,'Elec wholesale lookups'!$A$3:$L$15,'Elec wholesale index'!J$2,FALSE)</f>
        <v>181634.52552031272</v>
      </c>
      <c r="K450" s="13">
        <f>VLOOKUP($B450,'Elec wholesale lookups'!$A$3:$L$15,'Elec wholesale index'!K$2,FALSE)</f>
        <v>205597.26549163138</v>
      </c>
      <c r="L450" s="38">
        <f>VLOOKUP($B450,'Elec wholesale lookups'!$A$3:$O$15,'Elec wholesale index'!L$2,FALSE)</f>
        <v>1</v>
      </c>
      <c r="M450" s="38">
        <f>VLOOKUP($B450,'Elec wholesale lookups'!$A$3:$O$15,'Elec wholesale index'!M$2,FALSE)</f>
        <v>1</v>
      </c>
      <c r="N450" s="38">
        <f>VLOOKUP($B450,'Elec wholesale lookups'!$A$3:$O$15,'Elec wholesale index'!N$2,FALSE)</f>
        <v>0</v>
      </c>
      <c r="O450" s="13">
        <f t="shared" si="104"/>
        <v>205597.26549163138</v>
      </c>
      <c r="P450" s="13">
        <f t="shared" si="105"/>
        <v>181634.52552031272</v>
      </c>
      <c r="Q450" s="13">
        <f t="shared" si="106"/>
        <v>0</v>
      </c>
      <c r="R450" s="13">
        <f t="shared" si="107"/>
        <v>387231.79101194406</v>
      </c>
      <c r="S450" s="23">
        <f t="shared" si="108"/>
        <v>0</v>
      </c>
      <c r="T450" s="23">
        <f t="shared" si="109"/>
        <v>0</v>
      </c>
      <c r="U450" s="23">
        <f t="shared" si="110"/>
        <v>0</v>
      </c>
      <c r="V450" s="23">
        <f t="shared" si="111"/>
        <v>0</v>
      </c>
      <c r="W450" s="44" t="str">
        <f t="shared" si="112"/>
        <v>n/a</v>
      </c>
      <c r="X450" s="23">
        <f t="shared" si="113"/>
        <v>0</v>
      </c>
      <c r="Y450" s="23">
        <f t="shared" si="114"/>
        <v>0</v>
      </c>
      <c r="Z450" s="23">
        <f t="shared" si="115"/>
        <v>0</v>
      </c>
      <c r="AA450" s="43">
        <f t="shared" si="116"/>
        <v>0</v>
      </c>
      <c r="AB450" s="44" t="str">
        <f t="shared" si="117"/>
        <v>n/a</v>
      </c>
      <c r="AC450" s="45" t="str">
        <f>IFERROR(W450*Inputs!$E$27+'Elec wholesale index'!AB450*Inputs!$F$27,"n/a")</f>
        <v>n/a</v>
      </c>
      <c r="AD450" s="2" t="str">
        <f t="shared" si="118"/>
        <v>2016-17 Winter</v>
      </c>
      <c r="AE450" s="2" t="str">
        <f t="shared" si="119"/>
        <v>2016-17 Summer</v>
      </c>
      <c r="AF450" s="41">
        <v>0</v>
      </c>
      <c r="AG450" s="8"/>
    </row>
    <row r="451" spans="1:33" x14ac:dyDescent="0.3">
      <c r="A451" s="47">
        <v>42495</v>
      </c>
      <c r="B451" s="14" t="str">
        <f t="shared" si="120"/>
        <v>May</v>
      </c>
      <c r="C451" s="3"/>
      <c r="D451" s="3"/>
      <c r="E451" s="3"/>
      <c r="F451" s="42"/>
      <c r="G451" s="42"/>
      <c r="H451" s="42"/>
      <c r="I451" s="13">
        <f>VLOOKUP($B451,'Elec wholesale lookups'!$A$3:$L$15,'Elec wholesale index'!I$2,FALSE)</f>
        <v>205597.26549163138</v>
      </c>
      <c r="J451" s="13">
        <f>VLOOKUP($B451,'Elec wholesale lookups'!$A$3:$L$15,'Elec wholesale index'!J$2,FALSE)</f>
        <v>181634.52552031272</v>
      </c>
      <c r="K451" s="13">
        <f>VLOOKUP($B451,'Elec wholesale lookups'!$A$3:$L$15,'Elec wholesale index'!K$2,FALSE)</f>
        <v>205597.26549163138</v>
      </c>
      <c r="L451" s="38">
        <f>VLOOKUP($B451,'Elec wholesale lookups'!$A$3:$O$15,'Elec wholesale index'!L$2,FALSE)</f>
        <v>1</v>
      </c>
      <c r="M451" s="38">
        <f>VLOOKUP($B451,'Elec wholesale lookups'!$A$3:$O$15,'Elec wholesale index'!M$2,FALSE)</f>
        <v>1</v>
      </c>
      <c r="N451" s="38">
        <f>VLOOKUP($B451,'Elec wholesale lookups'!$A$3:$O$15,'Elec wholesale index'!N$2,FALSE)</f>
        <v>0</v>
      </c>
      <c r="O451" s="13">
        <f t="shared" si="104"/>
        <v>205597.26549163138</v>
      </c>
      <c r="P451" s="13">
        <f t="shared" si="105"/>
        <v>181634.52552031272</v>
      </c>
      <c r="Q451" s="13">
        <f t="shared" si="106"/>
        <v>0</v>
      </c>
      <c r="R451" s="13">
        <f t="shared" si="107"/>
        <v>387231.79101194406</v>
      </c>
      <c r="S451" s="23">
        <f t="shared" si="108"/>
        <v>0</v>
      </c>
      <c r="T451" s="23">
        <f t="shared" si="109"/>
        <v>0</v>
      </c>
      <c r="U451" s="23">
        <f t="shared" si="110"/>
        <v>0</v>
      </c>
      <c r="V451" s="23">
        <f t="shared" si="111"/>
        <v>0</v>
      </c>
      <c r="W451" s="44" t="str">
        <f t="shared" si="112"/>
        <v>n/a</v>
      </c>
      <c r="X451" s="23">
        <f t="shared" si="113"/>
        <v>0</v>
      </c>
      <c r="Y451" s="23">
        <f t="shared" si="114"/>
        <v>0</v>
      </c>
      <c r="Z451" s="23">
        <f t="shared" si="115"/>
        <v>0</v>
      </c>
      <c r="AA451" s="43">
        <f t="shared" si="116"/>
        <v>0</v>
      </c>
      <c r="AB451" s="44" t="str">
        <f t="shared" si="117"/>
        <v>n/a</v>
      </c>
      <c r="AC451" s="45" t="str">
        <f>IFERROR(W451*Inputs!$E$27+'Elec wholesale index'!AB451*Inputs!$F$27,"n/a")</f>
        <v>n/a</v>
      </c>
      <c r="AD451" s="2" t="str">
        <f t="shared" si="118"/>
        <v>2016-17 Winter</v>
      </c>
      <c r="AE451" s="2" t="str">
        <f t="shared" si="119"/>
        <v>2016-17 Summer</v>
      </c>
      <c r="AF451" s="41">
        <v>0</v>
      </c>
      <c r="AG451" s="8"/>
    </row>
    <row r="452" spans="1:33" x14ac:dyDescent="0.3">
      <c r="A452" s="47">
        <v>42496</v>
      </c>
      <c r="B452" s="14" t="str">
        <f t="shared" si="120"/>
        <v>May</v>
      </c>
      <c r="C452" s="3"/>
      <c r="D452" s="3"/>
      <c r="E452" s="3"/>
      <c r="F452" s="42"/>
      <c r="G452" s="42"/>
      <c r="H452" s="42"/>
      <c r="I452" s="13">
        <f>VLOOKUP($B452,'Elec wholesale lookups'!$A$3:$L$15,'Elec wholesale index'!I$2,FALSE)</f>
        <v>205597.26549163138</v>
      </c>
      <c r="J452" s="13">
        <f>VLOOKUP($B452,'Elec wholesale lookups'!$A$3:$L$15,'Elec wholesale index'!J$2,FALSE)</f>
        <v>181634.52552031272</v>
      </c>
      <c r="K452" s="13">
        <f>VLOOKUP($B452,'Elec wholesale lookups'!$A$3:$L$15,'Elec wholesale index'!K$2,FALSE)</f>
        <v>205597.26549163138</v>
      </c>
      <c r="L452" s="38">
        <f>VLOOKUP($B452,'Elec wholesale lookups'!$A$3:$O$15,'Elec wholesale index'!L$2,FALSE)</f>
        <v>1</v>
      </c>
      <c r="M452" s="38">
        <f>VLOOKUP($B452,'Elec wholesale lookups'!$A$3:$O$15,'Elec wholesale index'!M$2,FALSE)</f>
        <v>1</v>
      </c>
      <c r="N452" s="38">
        <f>VLOOKUP($B452,'Elec wholesale lookups'!$A$3:$O$15,'Elec wholesale index'!N$2,FALSE)</f>
        <v>0</v>
      </c>
      <c r="O452" s="13">
        <f t="shared" si="104"/>
        <v>205597.26549163138</v>
      </c>
      <c r="P452" s="13">
        <f t="shared" si="105"/>
        <v>181634.52552031272</v>
      </c>
      <c r="Q452" s="13">
        <f t="shared" si="106"/>
        <v>0</v>
      </c>
      <c r="R452" s="13">
        <f t="shared" si="107"/>
        <v>387231.79101194406</v>
      </c>
      <c r="S452" s="23">
        <f t="shared" si="108"/>
        <v>0</v>
      </c>
      <c r="T452" s="23">
        <f t="shared" si="109"/>
        <v>0</v>
      </c>
      <c r="U452" s="23">
        <f t="shared" si="110"/>
        <v>0</v>
      </c>
      <c r="V452" s="23">
        <f t="shared" si="111"/>
        <v>0</v>
      </c>
      <c r="W452" s="44" t="str">
        <f t="shared" si="112"/>
        <v>n/a</v>
      </c>
      <c r="X452" s="23">
        <f t="shared" si="113"/>
        <v>0</v>
      </c>
      <c r="Y452" s="23">
        <f t="shared" si="114"/>
        <v>0</v>
      </c>
      <c r="Z452" s="23">
        <f t="shared" si="115"/>
        <v>0</v>
      </c>
      <c r="AA452" s="43">
        <f t="shared" si="116"/>
        <v>0</v>
      </c>
      <c r="AB452" s="44" t="str">
        <f t="shared" si="117"/>
        <v>n/a</v>
      </c>
      <c r="AC452" s="45" t="str">
        <f>IFERROR(W452*Inputs!$E$27+'Elec wholesale index'!AB452*Inputs!$F$27,"n/a")</f>
        <v>n/a</v>
      </c>
      <c r="AD452" s="2" t="str">
        <f t="shared" si="118"/>
        <v>2016-17 Winter</v>
      </c>
      <c r="AE452" s="2" t="str">
        <f t="shared" si="119"/>
        <v>2016-17 Summer</v>
      </c>
      <c r="AF452" s="41">
        <v>0</v>
      </c>
      <c r="AG452" s="8"/>
    </row>
    <row r="453" spans="1:33" x14ac:dyDescent="0.3">
      <c r="A453" s="47">
        <v>42499</v>
      </c>
      <c r="B453" s="14" t="str">
        <f t="shared" si="120"/>
        <v>May</v>
      </c>
      <c r="C453" s="3"/>
      <c r="D453" s="3"/>
      <c r="E453" s="3"/>
      <c r="F453" s="42"/>
      <c r="G453" s="42"/>
      <c r="H453" s="42"/>
      <c r="I453" s="13">
        <f>VLOOKUP($B453,'Elec wholesale lookups'!$A$3:$L$15,'Elec wholesale index'!I$2,FALSE)</f>
        <v>205597.26549163138</v>
      </c>
      <c r="J453" s="13">
        <f>VLOOKUP($B453,'Elec wholesale lookups'!$A$3:$L$15,'Elec wholesale index'!J$2,FALSE)</f>
        <v>181634.52552031272</v>
      </c>
      <c r="K453" s="13">
        <f>VLOOKUP($B453,'Elec wholesale lookups'!$A$3:$L$15,'Elec wholesale index'!K$2,FALSE)</f>
        <v>205597.26549163138</v>
      </c>
      <c r="L453" s="38">
        <f>VLOOKUP($B453,'Elec wholesale lookups'!$A$3:$O$15,'Elec wholesale index'!L$2,FALSE)</f>
        <v>1</v>
      </c>
      <c r="M453" s="38">
        <f>VLOOKUP($B453,'Elec wholesale lookups'!$A$3:$O$15,'Elec wholesale index'!M$2,FALSE)</f>
        <v>1</v>
      </c>
      <c r="N453" s="38">
        <f>VLOOKUP($B453,'Elec wholesale lookups'!$A$3:$O$15,'Elec wholesale index'!N$2,FALSE)</f>
        <v>0</v>
      </c>
      <c r="O453" s="13">
        <f t="shared" si="104"/>
        <v>205597.26549163138</v>
      </c>
      <c r="P453" s="13">
        <f t="shared" si="105"/>
        <v>181634.52552031272</v>
      </c>
      <c r="Q453" s="13">
        <f t="shared" si="106"/>
        <v>0</v>
      </c>
      <c r="R453" s="13">
        <f t="shared" si="107"/>
        <v>387231.79101194406</v>
      </c>
      <c r="S453" s="23">
        <f t="shared" si="108"/>
        <v>0</v>
      </c>
      <c r="T453" s="23">
        <f t="shared" si="109"/>
        <v>0</v>
      </c>
      <c r="U453" s="23">
        <f t="shared" si="110"/>
        <v>0</v>
      </c>
      <c r="V453" s="23">
        <f t="shared" si="111"/>
        <v>0</v>
      </c>
      <c r="W453" s="44" t="str">
        <f t="shared" si="112"/>
        <v>n/a</v>
      </c>
      <c r="X453" s="23">
        <f t="shared" si="113"/>
        <v>0</v>
      </c>
      <c r="Y453" s="23">
        <f t="shared" si="114"/>
        <v>0</v>
      </c>
      <c r="Z453" s="23">
        <f t="shared" si="115"/>
        <v>0</v>
      </c>
      <c r="AA453" s="43">
        <f t="shared" si="116"/>
        <v>0</v>
      </c>
      <c r="AB453" s="44" t="str">
        <f t="shared" si="117"/>
        <v>n/a</v>
      </c>
      <c r="AC453" s="45" t="str">
        <f>IFERROR(W453*Inputs!$E$27+'Elec wholesale index'!AB453*Inputs!$F$27,"n/a")</f>
        <v>n/a</v>
      </c>
      <c r="AD453" s="2" t="str">
        <f t="shared" si="118"/>
        <v>2016-17 Winter</v>
      </c>
      <c r="AE453" s="2" t="str">
        <f t="shared" si="119"/>
        <v>2016-17 Summer</v>
      </c>
      <c r="AF453" s="41">
        <v>0</v>
      </c>
      <c r="AG453" s="8"/>
    </row>
    <row r="454" spans="1:33" x14ac:dyDescent="0.3">
      <c r="A454" s="47">
        <v>42500</v>
      </c>
      <c r="B454" s="14" t="str">
        <f t="shared" si="120"/>
        <v>May</v>
      </c>
      <c r="C454" s="3"/>
      <c r="D454" s="3"/>
      <c r="E454" s="3"/>
      <c r="F454" s="42"/>
      <c r="G454" s="42"/>
      <c r="H454" s="42"/>
      <c r="I454" s="13">
        <f>VLOOKUP($B454,'Elec wholesale lookups'!$A$3:$L$15,'Elec wholesale index'!I$2,FALSE)</f>
        <v>205597.26549163138</v>
      </c>
      <c r="J454" s="13">
        <f>VLOOKUP($B454,'Elec wholesale lookups'!$A$3:$L$15,'Elec wholesale index'!J$2,FALSE)</f>
        <v>181634.52552031272</v>
      </c>
      <c r="K454" s="13">
        <f>VLOOKUP($B454,'Elec wholesale lookups'!$A$3:$L$15,'Elec wholesale index'!K$2,FALSE)</f>
        <v>205597.26549163138</v>
      </c>
      <c r="L454" s="38">
        <f>VLOOKUP($B454,'Elec wholesale lookups'!$A$3:$O$15,'Elec wholesale index'!L$2,FALSE)</f>
        <v>1</v>
      </c>
      <c r="M454" s="38">
        <f>VLOOKUP($B454,'Elec wholesale lookups'!$A$3:$O$15,'Elec wholesale index'!M$2,FALSE)</f>
        <v>1</v>
      </c>
      <c r="N454" s="38">
        <f>VLOOKUP($B454,'Elec wholesale lookups'!$A$3:$O$15,'Elec wholesale index'!N$2,FALSE)</f>
        <v>0</v>
      </c>
      <c r="O454" s="13">
        <f t="shared" si="104"/>
        <v>205597.26549163138</v>
      </c>
      <c r="P454" s="13">
        <f t="shared" si="105"/>
        <v>181634.52552031272</v>
      </c>
      <c r="Q454" s="13">
        <f t="shared" si="106"/>
        <v>0</v>
      </c>
      <c r="R454" s="13">
        <f t="shared" si="107"/>
        <v>387231.79101194406</v>
      </c>
      <c r="S454" s="23">
        <f t="shared" si="108"/>
        <v>0</v>
      </c>
      <c r="T454" s="23">
        <f t="shared" si="109"/>
        <v>0</v>
      </c>
      <c r="U454" s="23">
        <f t="shared" si="110"/>
        <v>0</v>
      </c>
      <c r="V454" s="23">
        <f t="shared" si="111"/>
        <v>0</v>
      </c>
      <c r="W454" s="44" t="str">
        <f t="shared" si="112"/>
        <v>n/a</v>
      </c>
      <c r="X454" s="23">
        <f t="shared" si="113"/>
        <v>0</v>
      </c>
      <c r="Y454" s="23">
        <f t="shared" si="114"/>
        <v>0</v>
      </c>
      <c r="Z454" s="23">
        <f t="shared" si="115"/>
        <v>0</v>
      </c>
      <c r="AA454" s="43">
        <f t="shared" si="116"/>
        <v>0</v>
      </c>
      <c r="AB454" s="44" t="str">
        <f t="shared" si="117"/>
        <v>n/a</v>
      </c>
      <c r="AC454" s="45" t="str">
        <f>IFERROR(W454*Inputs!$E$27+'Elec wholesale index'!AB454*Inputs!$F$27,"n/a")</f>
        <v>n/a</v>
      </c>
      <c r="AD454" s="2" t="str">
        <f t="shared" si="118"/>
        <v>2016-17 Winter</v>
      </c>
      <c r="AE454" s="2" t="str">
        <f t="shared" si="119"/>
        <v>2016-17 Summer</v>
      </c>
      <c r="AF454" s="41">
        <v>0</v>
      </c>
      <c r="AG454" s="8"/>
    </row>
    <row r="455" spans="1:33" x14ac:dyDescent="0.3">
      <c r="A455" s="47">
        <v>42501</v>
      </c>
      <c r="B455" s="14" t="str">
        <f t="shared" si="120"/>
        <v>May</v>
      </c>
      <c r="C455" s="3"/>
      <c r="D455" s="3"/>
      <c r="E455" s="3"/>
      <c r="F455" s="42"/>
      <c r="G455" s="42"/>
      <c r="H455" s="42"/>
      <c r="I455" s="13">
        <f>VLOOKUP($B455,'Elec wholesale lookups'!$A$3:$L$15,'Elec wholesale index'!I$2,FALSE)</f>
        <v>205597.26549163138</v>
      </c>
      <c r="J455" s="13">
        <f>VLOOKUP($B455,'Elec wholesale lookups'!$A$3:$L$15,'Elec wholesale index'!J$2,FALSE)</f>
        <v>181634.52552031272</v>
      </c>
      <c r="K455" s="13">
        <f>VLOOKUP($B455,'Elec wholesale lookups'!$A$3:$L$15,'Elec wholesale index'!K$2,FALSE)</f>
        <v>205597.26549163138</v>
      </c>
      <c r="L455" s="38">
        <f>VLOOKUP($B455,'Elec wholesale lookups'!$A$3:$O$15,'Elec wholesale index'!L$2,FALSE)</f>
        <v>1</v>
      </c>
      <c r="M455" s="38">
        <f>VLOOKUP($B455,'Elec wholesale lookups'!$A$3:$O$15,'Elec wholesale index'!M$2,FALSE)</f>
        <v>1</v>
      </c>
      <c r="N455" s="38">
        <f>VLOOKUP($B455,'Elec wholesale lookups'!$A$3:$O$15,'Elec wholesale index'!N$2,FALSE)</f>
        <v>0</v>
      </c>
      <c r="O455" s="13">
        <f t="shared" ref="O455:O518" si="121">IF(L455="","",I455*L455)</f>
        <v>205597.26549163138</v>
      </c>
      <c r="P455" s="13">
        <f t="shared" ref="P455:P518" si="122">IF(M455="","",J455*M455)</f>
        <v>181634.52552031272</v>
      </c>
      <c r="Q455" s="13">
        <f t="shared" ref="Q455:Q518" si="123">IF(N455="","",K455*N455)</f>
        <v>0</v>
      </c>
      <c r="R455" s="13">
        <f t="shared" ref="R455:R518" si="124">SUM(O455:Q455)</f>
        <v>387231.79101194406</v>
      </c>
      <c r="S455" s="23">
        <f t="shared" ref="S455:S518" si="125">IF(O455="","",O455*C455)</f>
        <v>0</v>
      </c>
      <c r="T455" s="23">
        <f t="shared" ref="T455:T518" si="126">IF(P455="","",P455*D455)</f>
        <v>0</v>
      </c>
      <c r="U455" s="23">
        <f t="shared" ref="U455:U518" si="127">IF(Q455="","",Q455*E455)</f>
        <v>0</v>
      </c>
      <c r="V455" s="23">
        <f t="shared" ref="V455:V518" si="128">SUM(S455:U455)</f>
        <v>0</v>
      </c>
      <c r="W455" s="44" t="str">
        <f t="shared" ref="W455:W518" si="129">IF(MIN(C455:E455)&lt;1,"n/a",V455/R455)</f>
        <v>n/a</v>
      </c>
      <c r="X455" s="23">
        <f t="shared" ref="X455:X518" si="130">IF(O455="","",O455*F455)</f>
        <v>0</v>
      </c>
      <c r="Y455" s="23">
        <f t="shared" ref="Y455:Y518" si="131">IF(P455="","",P455*G455)</f>
        <v>0</v>
      </c>
      <c r="Z455" s="23">
        <f t="shared" ref="Z455:Z518" si="132">IF(Q455="","",Q455*H455)</f>
        <v>0</v>
      </c>
      <c r="AA455" s="43">
        <f t="shared" ref="AA455:AA518" si="133">SUM(X455:Z455)</f>
        <v>0</v>
      </c>
      <c r="AB455" s="44" t="str">
        <f t="shared" ref="AB455:AB518" si="134">IF(MIN(F455:H455)&lt;1,"n/a",AA455/$R455)</f>
        <v>n/a</v>
      </c>
      <c r="AC455" s="45" t="str">
        <f>IFERROR(W455*Inputs!$E$27+'Elec wholesale index'!AB455*Inputs!$F$27,"n/a")</f>
        <v>n/a</v>
      </c>
      <c r="AD455" s="2" t="str">
        <f t="shared" ref="AD455:AD518" si="135">IF(AND(MONTH(A455)=8,MONTH(A454)=7),YEAR(A455)+1&amp;"-"&amp;YEAR(A455)-1998&amp;" Summer",IF(AND(MONTH(A455)=2,MONTH(A454)=1),YEAR(A455)&amp;"-"&amp;YEAR(A455)-1999&amp;" Winter",AD454))</f>
        <v>2016-17 Winter</v>
      </c>
      <c r="AE455" s="2" t="str">
        <f t="shared" ref="AE455:AE518" si="136">IF(AND(MONTH(A455)=4,MONTH(A454)=3),YEAR(A455)&amp;"-"&amp;YEAR(A455)-1999&amp;" Summer",IF(AND(MONTH(A455)=10,MONTH(A454)=9),YEAR(A455)&amp;"-"&amp;YEAR(A455)-1999&amp;" Winter",AE454))</f>
        <v>2016-17 Summer</v>
      </c>
      <c r="AF455" s="41">
        <v>0</v>
      </c>
      <c r="AG455" s="8"/>
    </row>
    <row r="456" spans="1:33" x14ac:dyDescent="0.3">
      <c r="A456" s="47">
        <v>42502</v>
      </c>
      <c r="B456" s="14" t="str">
        <f t="shared" si="120"/>
        <v>May</v>
      </c>
      <c r="C456" s="3"/>
      <c r="D456" s="3"/>
      <c r="E456" s="3"/>
      <c r="F456" s="42"/>
      <c r="G456" s="42"/>
      <c r="H456" s="42"/>
      <c r="I456" s="13">
        <f>VLOOKUP($B456,'Elec wholesale lookups'!$A$3:$L$15,'Elec wholesale index'!I$2,FALSE)</f>
        <v>205597.26549163138</v>
      </c>
      <c r="J456" s="13">
        <f>VLOOKUP($B456,'Elec wholesale lookups'!$A$3:$L$15,'Elec wholesale index'!J$2,FALSE)</f>
        <v>181634.52552031272</v>
      </c>
      <c r="K456" s="13">
        <f>VLOOKUP($B456,'Elec wholesale lookups'!$A$3:$L$15,'Elec wholesale index'!K$2,FALSE)</f>
        <v>205597.26549163138</v>
      </c>
      <c r="L456" s="38">
        <f>VLOOKUP($B456,'Elec wholesale lookups'!$A$3:$O$15,'Elec wholesale index'!L$2,FALSE)</f>
        <v>1</v>
      </c>
      <c r="M456" s="38">
        <f>VLOOKUP($B456,'Elec wholesale lookups'!$A$3:$O$15,'Elec wholesale index'!M$2,FALSE)</f>
        <v>1</v>
      </c>
      <c r="N456" s="38">
        <f>VLOOKUP($B456,'Elec wholesale lookups'!$A$3:$O$15,'Elec wholesale index'!N$2,FALSE)</f>
        <v>0</v>
      </c>
      <c r="O456" s="13">
        <f t="shared" si="121"/>
        <v>205597.26549163138</v>
      </c>
      <c r="P456" s="13">
        <f t="shared" si="122"/>
        <v>181634.52552031272</v>
      </c>
      <c r="Q456" s="13">
        <f t="shared" si="123"/>
        <v>0</v>
      </c>
      <c r="R456" s="13">
        <f t="shared" si="124"/>
        <v>387231.79101194406</v>
      </c>
      <c r="S456" s="23">
        <f t="shared" si="125"/>
        <v>0</v>
      </c>
      <c r="T456" s="23">
        <f t="shared" si="126"/>
        <v>0</v>
      </c>
      <c r="U456" s="23">
        <f t="shared" si="127"/>
        <v>0</v>
      </c>
      <c r="V456" s="23">
        <f t="shared" si="128"/>
        <v>0</v>
      </c>
      <c r="W456" s="44" t="str">
        <f t="shared" si="129"/>
        <v>n/a</v>
      </c>
      <c r="X456" s="23">
        <f t="shared" si="130"/>
        <v>0</v>
      </c>
      <c r="Y456" s="23">
        <f t="shared" si="131"/>
        <v>0</v>
      </c>
      <c r="Z456" s="23">
        <f t="shared" si="132"/>
        <v>0</v>
      </c>
      <c r="AA456" s="43">
        <f t="shared" si="133"/>
        <v>0</v>
      </c>
      <c r="AB456" s="44" t="str">
        <f t="shared" si="134"/>
        <v>n/a</v>
      </c>
      <c r="AC456" s="45" t="str">
        <f>IFERROR(W456*Inputs!$E$27+'Elec wholesale index'!AB456*Inputs!$F$27,"n/a")</f>
        <v>n/a</v>
      </c>
      <c r="AD456" s="2" t="str">
        <f t="shared" si="135"/>
        <v>2016-17 Winter</v>
      </c>
      <c r="AE456" s="2" t="str">
        <f t="shared" si="136"/>
        <v>2016-17 Summer</v>
      </c>
      <c r="AF456" s="41">
        <v>0</v>
      </c>
      <c r="AG456" s="8"/>
    </row>
    <row r="457" spans="1:33" x14ac:dyDescent="0.3">
      <c r="A457" s="47">
        <v>42503</v>
      </c>
      <c r="B457" s="14" t="str">
        <f t="shared" si="120"/>
        <v>May</v>
      </c>
      <c r="C457" s="3"/>
      <c r="D457" s="3"/>
      <c r="E457" s="3"/>
      <c r="F457" s="42"/>
      <c r="G457" s="42"/>
      <c r="H457" s="42"/>
      <c r="I457" s="13">
        <f>VLOOKUP($B457,'Elec wholesale lookups'!$A$3:$L$15,'Elec wholesale index'!I$2,FALSE)</f>
        <v>205597.26549163138</v>
      </c>
      <c r="J457" s="13">
        <f>VLOOKUP($B457,'Elec wholesale lookups'!$A$3:$L$15,'Elec wholesale index'!J$2,FALSE)</f>
        <v>181634.52552031272</v>
      </c>
      <c r="K457" s="13">
        <f>VLOOKUP($B457,'Elec wholesale lookups'!$A$3:$L$15,'Elec wholesale index'!K$2,FALSE)</f>
        <v>205597.26549163138</v>
      </c>
      <c r="L457" s="38">
        <f>VLOOKUP($B457,'Elec wholesale lookups'!$A$3:$O$15,'Elec wholesale index'!L$2,FALSE)</f>
        <v>1</v>
      </c>
      <c r="M457" s="38">
        <f>VLOOKUP($B457,'Elec wholesale lookups'!$A$3:$O$15,'Elec wholesale index'!M$2,FALSE)</f>
        <v>1</v>
      </c>
      <c r="N457" s="38">
        <f>VLOOKUP($B457,'Elec wholesale lookups'!$A$3:$O$15,'Elec wholesale index'!N$2,FALSE)</f>
        <v>0</v>
      </c>
      <c r="O457" s="13">
        <f t="shared" si="121"/>
        <v>205597.26549163138</v>
      </c>
      <c r="P457" s="13">
        <f t="shared" si="122"/>
        <v>181634.52552031272</v>
      </c>
      <c r="Q457" s="13">
        <f t="shared" si="123"/>
        <v>0</v>
      </c>
      <c r="R457" s="13">
        <f t="shared" si="124"/>
        <v>387231.79101194406</v>
      </c>
      <c r="S457" s="23">
        <f t="shared" si="125"/>
        <v>0</v>
      </c>
      <c r="T457" s="23">
        <f t="shared" si="126"/>
        <v>0</v>
      </c>
      <c r="U457" s="23">
        <f t="shared" si="127"/>
        <v>0</v>
      </c>
      <c r="V457" s="23">
        <f t="shared" si="128"/>
        <v>0</v>
      </c>
      <c r="W457" s="44" t="str">
        <f t="shared" si="129"/>
        <v>n/a</v>
      </c>
      <c r="X457" s="23">
        <f t="shared" si="130"/>
        <v>0</v>
      </c>
      <c r="Y457" s="23">
        <f t="shared" si="131"/>
        <v>0</v>
      </c>
      <c r="Z457" s="23">
        <f t="shared" si="132"/>
        <v>0</v>
      </c>
      <c r="AA457" s="43">
        <f t="shared" si="133"/>
        <v>0</v>
      </c>
      <c r="AB457" s="44" t="str">
        <f t="shared" si="134"/>
        <v>n/a</v>
      </c>
      <c r="AC457" s="45" t="str">
        <f>IFERROR(W457*Inputs!$E$27+'Elec wholesale index'!AB457*Inputs!$F$27,"n/a")</f>
        <v>n/a</v>
      </c>
      <c r="AD457" s="2" t="str">
        <f t="shared" si="135"/>
        <v>2016-17 Winter</v>
      </c>
      <c r="AE457" s="2" t="str">
        <f t="shared" si="136"/>
        <v>2016-17 Summer</v>
      </c>
      <c r="AF457" s="41">
        <v>0</v>
      </c>
      <c r="AG457" s="8"/>
    </row>
    <row r="458" spans="1:33" x14ac:dyDescent="0.3">
      <c r="A458" s="47">
        <v>42506</v>
      </c>
      <c r="B458" s="14" t="str">
        <f t="shared" si="120"/>
        <v>May</v>
      </c>
      <c r="C458" s="3"/>
      <c r="D458" s="3"/>
      <c r="E458" s="3"/>
      <c r="F458" s="42"/>
      <c r="G458" s="42"/>
      <c r="H458" s="42"/>
      <c r="I458" s="13">
        <f>VLOOKUP($B458,'Elec wholesale lookups'!$A$3:$L$15,'Elec wholesale index'!I$2,FALSE)</f>
        <v>205597.26549163138</v>
      </c>
      <c r="J458" s="13">
        <f>VLOOKUP($B458,'Elec wholesale lookups'!$A$3:$L$15,'Elec wholesale index'!J$2,FALSE)</f>
        <v>181634.52552031272</v>
      </c>
      <c r="K458" s="13">
        <f>VLOOKUP($B458,'Elec wholesale lookups'!$A$3:$L$15,'Elec wholesale index'!K$2,FALSE)</f>
        <v>205597.26549163138</v>
      </c>
      <c r="L458" s="38">
        <f>VLOOKUP($B458,'Elec wholesale lookups'!$A$3:$O$15,'Elec wholesale index'!L$2,FALSE)</f>
        <v>1</v>
      </c>
      <c r="M458" s="38">
        <f>VLOOKUP($B458,'Elec wholesale lookups'!$A$3:$O$15,'Elec wholesale index'!M$2,FALSE)</f>
        <v>1</v>
      </c>
      <c r="N458" s="38">
        <f>VLOOKUP($B458,'Elec wholesale lookups'!$A$3:$O$15,'Elec wholesale index'!N$2,FALSE)</f>
        <v>0</v>
      </c>
      <c r="O458" s="13">
        <f t="shared" si="121"/>
        <v>205597.26549163138</v>
      </c>
      <c r="P458" s="13">
        <f t="shared" si="122"/>
        <v>181634.52552031272</v>
      </c>
      <c r="Q458" s="13">
        <f t="shared" si="123"/>
        <v>0</v>
      </c>
      <c r="R458" s="13">
        <f t="shared" si="124"/>
        <v>387231.79101194406</v>
      </c>
      <c r="S458" s="23">
        <f t="shared" si="125"/>
        <v>0</v>
      </c>
      <c r="T458" s="23">
        <f t="shared" si="126"/>
        <v>0</v>
      </c>
      <c r="U458" s="23">
        <f t="shared" si="127"/>
        <v>0</v>
      </c>
      <c r="V458" s="23">
        <f t="shared" si="128"/>
        <v>0</v>
      </c>
      <c r="W458" s="44" t="str">
        <f t="shared" si="129"/>
        <v>n/a</v>
      </c>
      <c r="X458" s="23">
        <f t="shared" si="130"/>
        <v>0</v>
      </c>
      <c r="Y458" s="23">
        <f t="shared" si="131"/>
        <v>0</v>
      </c>
      <c r="Z458" s="23">
        <f t="shared" si="132"/>
        <v>0</v>
      </c>
      <c r="AA458" s="43">
        <f t="shared" si="133"/>
        <v>0</v>
      </c>
      <c r="AB458" s="44" t="str">
        <f t="shared" si="134"/>
        <v>n/a</v>
      </c>
      <c r="AC458" s="45" t="str">
        <f>IFERROR(W458*Inputs!$E$27+'Elec wholesale index'!AB458*Inputs!$F$27,"n/a")</f>
        <v>n/a</v>
      </c>
      <c r="AD458" s="2" t="str">
        <f t="shared" si="135"/>
        <v>2016-17 Winter</v>
      </c>
      <c r="AE458" s="2" t="str">
        <f t="shared" si="136"/>
        <v>2016-17 Summer</v>
      </c>
      <c r="AF458" s="41">
        <v>0</v>
      </c>
      <c r="AG458" s="8"/>
    </row>
    <row r="459" spans="1:33" x14ac:dyDescent="0.3">
      <c r="A459" s="47">
        <v>42507</v>
      </c>
      <c r="B459" s="14" t="str">
        <f t="shared" si="120"/>
        <v>May</v>
      </c>
      <c r="C459" s="3"/>
      <c r="D459" s="3"/>
      <c r="E459" s="3"/>
      <c r="F459" s="42"/>
      <c r="G459" s="42"/>
      <c r="H459" s="42"/>
      <c r="I459" s="13">
        <f>VLOOKUP($B459,'Elec wholesale lookups'!$A$3:$L$15,'Elec wholesale index'!I$2,FALSE)</f>
        <v>205597.26549163138</v>
      </c>
      <c r="J459" s="13">
        <f>VLOOKUP($B459,'Elec wholesale lookups'!$A$3:$L$15,'Elec wholesale index'!J$2,FALSE)</f>
        <v>181634.52552031272</v>
      </c>
      <c r="K459" s="13">
        <f>VLOOKUP($B459,'Elec wholesale lookups'!$A$3:$L$15,'Elec wholesale index'!K$2,FALSE)</f>
        <v>205597.26549163138</v>
      </c>
      <c r="L459" s="38">
        <f>VLOOKUP($B459,'Elec wholesale lookups'!$A$3:$O$15,'Elec wholesale index'!L$2,FALSE)</f>
        <v>1</v>
      </c>
      <c r="M459" s="38">
        <f>VLOOKUP($B459,'Elec wholesale lookups'!$A$3:$O$15,'Elec wholesale index'!M$2,FALSE)</f>
        <v>1</v>
      </c>
      <c r="N459" s="38">
        <f>VLOOKUP($B459,'Elec wholesale lookups'!$A$3:$O$15,'Elec wholesale index'!N$2,FALSE)</f>
        <v>0</v>
      </c>
      <c r="O459" s="13">
        <f t="shared" si="121"/>
        <v>205597.26549163138</v>
      </c>
      <c r="P459" s="13">
        <f t="shared" si="122"/>
        <v>181634.52552031272</v>
      </c>
      <c r="Q459" s="13">
        <f t="shared" si="123"/>
        <v>0</v>
      </c>
      <c r="R459" s="13">
        <f t="shared" si="124"/>
        <v>387231.79101194406</v>
      </c>
      <c r="S459" s="23">
        <f t="shared" si="125"/>
        <v>0</v>
      </c>
      <c r="T459" s="23">
        <f t="shared" si="126"/>
        <v>0</v>
      </c>
      <c r="U459" s="23">
        <f t="shared" si="127"/>
        <v>0</v>
      </c>
      <c r="V459" s="23">
        <f t="shared" si="128"/>
        <v>0</v>
      </c>
      <c r="W459" s="44" t="str">
        <f t="shared" si="129"/>
        <v>n/a</v>
      </c>
      <c r="X459" s="23">
        <f t="shared" si="130"/>
        <v>0</v>
      </c>
      <c r="Y459" s="23">
        <f t="shared" si="131"/>
        <v>0</v>
      </c>
      <c r="Z459" s="23">
        <f t="shared" si="132"/>
        <v>0</v>
      </c>
      <c r="AA459" s="43">
        <f t="shared" si="133"/>
        <v>0</v>
      </c>
      <c r="AB459" s="44" t="str">
        <f t="shared" si="134"/>
        <v>n/a</v>
      </c>
      <c r="AC459" s="45" t="str">
        <f>IFERROR(W459*Inputs!$E$27+'Elec wholesale index'!AB459*Inputs!$F$27,"n/a")</f>
        <v>n/a</v>
      </c>
      <c r="AD459" s="2" t="str">
        <f t="shared" si="135"/>
        <v>2016-17 Winter</v>
      </c>
      <c r="AE459" s="2" t="str">
        <f t="shared" si="136"/>
        <v>2016-17 Summer</v>
      </c>
      <c r="AF459" s="41">
        <v>0</v>
      </c>
      <c r="AG459" s="8"/>
    </row>
    <row r="460" spans="1:33" x14ac:dyDescent="0.3">
      <c r="A460" s="47">
        <v>42508</v>
      </c>
      <c r="B460" s="14" t="str">
        <f t="shared" si="120"/>
        <v>May</v>
      </c>
      <c r="C460" s="3"/>
      <c r="D460" s="3"/>
      <c r="E460" s="3"/>
      <c r="F460" s="42"/>
      <c r="G460" s="42"/>
      <c r="H460" s="42"/>
      <c r="I460" s="13">
        <f>VLOOKUP($B460,'Elec wholesale lookups'!$A$3:$L$15,'Elec wholesale index'!I$2,FALSE)</f>
        <v>205597.26549163138</v>
      </c>
      <c r="J460" s="13">
        <f>VLOOKUP($B460,'Elec wholesale lookups'!$A$3:$L$15,'Elec wholesale index'!J$2,FALSE)</f>
        <v>181634.52552031272</v>
      </c>
      <c r="K460" s="13">
        <f>VLOOKUP($B460,'Elec wholesale lookups'!$A$3:$L$15,'Elec wholesale index'!K$2,FALSE)</f>
        <v>205597.26549163138</v>
      </c>
      <c r="L460" s="38">
        <f>VLOOKUP($B460,'Elec wholesale lookups'!$A$3:$O$15,'Elec wholesale index'!L$2,FALSE)</f>
        <v>1</v>
      </c>
      <c r="M460" s="38">
        <f>VLOOKUP($B460,'Elec wholesale lookups'!$A$3:$O$15,'Elec wholesale index'!M$2,FALSE)</f>
        <v>1</v>
      </c>
      <c r="N460" s="38">
        <f>VLOOKUP($B460,'Elec wholesale lookups'!$A$3:$O$15,'Elec wholesale index'!N$2,FALSE)</f>
        <v>0</v>
      </c>
      <c r="O460" s="13">
        <f t="shared" si="121"/>
        <v>205597.26549163138</v>
      </c>
      <c r="P460" s="13">
        <f t="shared" si="122"/>
        <v>181634.52552031272</v>
      </c>
      <c r="Q460" s="13">
        <f t="shared" si="123"/>
        <v>0</v>
      </c>
      <c r="R460" s="13">
        <f t="shared" si="124"/>
        <v>387231.79101194406</v>
      </c>
      <c r="S460" s="23">
        <f t="shared" si="125"/>
        <v>0</v>
      </c>
      <c r="T460" s="23">
        <f t="shared" si="126"/>
        <v>0</v>
      </c>
      <c r="U460" s="23">
        <f t="shared" si="127"/>
        <v>0</v>
      </c>
      <c r="V460" s="23">
        <f t="shared" si="128"/>
        <v>0</v>
      </c>
      <c r="W460" s="44" t="str">
        <f t="shared" si="129"/>
        <v>n/a</v>
      </c>
      <c r="X460" s="23">
        <f t="shared" si="130"/>
        <v>0</v>
      </c>
      <c r="Y460" s="23">
        <f t="shared" si="131"/>
        <v>0</v>
      </c>
      <c r="Z460" s="23">
        <f t="shared" si="132"/>
        <v>0</v>
      </c>
      <c r="AA460" s="43">
        <f t="shared" si="133"/>
        <v>0</v>
      </c>
      <c r="AB460" s="44" t="str">
        <f t="shared" si="134"/>
        <v>n/a</v>
      </c>
      <c r="AC460" s="45" t="str">
        <f>IFERROR(W460*Inputs!$E$27+'Elec wholesale index'!AB460*Inputs!$F$27,"n/a")</f>
        <v>n/a</v>
      </c>
      <c r="AD460" s="2" t="str">
        <f t="shared" si="135"/>
        <v>2016-17 Winter</v>
      </c>
      <c r="AE460" s="2" t="str">
        <f t="shared" si="136"/>
        <v>2016-17 Summer</v>
      </c>
      <c r="AF460" s="41">
        <v>0</v>
      </c>
      <c r="AG460" s="8"/>
    </row>
    <row r="461" spans="1:33" x14ac:dyDescent="0.3">
      <c r="A461" s="47">
        <v>42509</v>
      </c>
      <c r="B461" s="14" t="str">
        <f t="shared" si="120"/>
        <v>May</v>
      </c>
      <c r="C461" s="3"/>
      <c r="D461" s="3"/>
      <c r="E461" s="3"/>
      <c r="F461" s="42"/>
      <c r="G461" s="42"/>
      <c r="H461" s="42"/>
      <c r="I461" s="13">
        <f>VLOOKUP($B461,'Elec wholesale lookups'!$A$3:$L$15,'Elec wholesale index'!I$2,FALSE)</f>
        <v>205597.26549163138</v>
      </c>
      <c r="J461" s="13">
        <f>VLOOKUP($B461,'Elec wholesale lookups'!$A$3:$L$15,'Elec wholesale index'!J$2,FALSE)</f>
        <v>181634.52552031272</v>
      </c>
      <c r="K461" s="13">
        <f>VLOOKUP($B461,'Elec wholesale lookups'!$A$3:$L$15,'Elec wholesale index'!K$2,FALSE)</f>
        <v>205597.26549163138</v>
      </c>
      <c r="L461" s="38">
        <f>VLOOKUP($B461,'Elec wholesale lookups'!$A$3:$O$15,'Elec wholesale index'!L$2,FALSE)</f>
        <v>1</v>
      </c>
      <c r="M461" s="38">
        <f>VLOOKUP($B461,'Elec wholesale lookups'!$A$3:$O$15,'Elec wholesale index'!M$2,FALSE)</f>
        <v>1</v>
      </c>
      <c r="N461" s="38">
        <f>VLOOKUP($B461,'Elec wholesale lookups'!$A$3:$O$15,'Elec wholesale index'!N$2,FALSE)</f>
        <v>0</v>
      </c>
      <c r="O461" s="13">
        <f t="shared" si="121"/>
        <v>205597.26549163138</v>
      </c>
      <c r="P461" s="13">
        <f t="shared" si="122"/>
        <v>181634.52552031272</v>
      </c>
      <c r="Q461" s="13">
        <f t="shared" si="123"/>
        <v>0</v>
      </c>
      <c r="R461" s="13">
        <f t="shared" si="124"/>
        <v>387231.79101194406</v>
      </c>
      <c r="S461" s="23">
        <f t="shared" si="125"/>
        <v>0</v>
      </c>
      <c r="T461" s="23">
        <f t="shared" si="126"/>
        <v>0</v>
      </c>
      <c r="U461" s="23">
        <f t="shared" si="127"/>
        <v>0</v>
      </c>
      <c r="V461" s="23">
        <f t="shared" si="128"/>
        <v>0</v>
      </c>
      <c r="W461" s="44" t="str">
        <f t="shared" si="129"/>
        <v>n/a</v>
      </c>
      <c r="X461" s="23">
        <f t="shared" si="130"/>
        <v>0</v>
      </c>
      <c r="Y461" s="23">
        <f t="shared" si="131"/>
        <v>0</v>
      </c>
      <c r="Z461" s="23">
        <f t="shared" si="132"/>
        <v>0</v>
      </c>
      <c r="AA461" s="43">
        <f t="shared" si="133"/>
        <v>0</v>
      </c>
      <c r="AB461" s="44" t="str">
        <f t="shared" si="134"/>
        <v>n/a</v>
      </c>
      <c r="AC461" s="45" t="str">
        <f>IFERROR(W461*Inputs!$E$27+'Elec wholesale index'!AB461*Inputs!$F$27,"n/a")</f>
        <v>n/a</v>
      </c>
      <c r="AD461" s="2" t="str">
        <f t="shared" si="135"/>
        <v>2016-17 Winter</v>
      </c>
      <c r="AE461" s="2" t="str">
        <f t="shared" si="136"/>
        <v>2016-17 Summer</v>
      </c>
      <c r="AF461" s="41">
        <v>0</v>
      </c>
      <c r="AG461" s="8"/>
    </row>
    <row r="462" spans="1:33" x14ac:dyDescent="0.3">
      <c r="A462" s="47">
        <v>42510</v>
      </c>
      <c r="B462" s="14" t="str">
        <f t="shared" si="120"/>
        <v>May</v>
      </c>
      <c r="C462" s="3"/>
      <c r="D462" s="3"/>
      <c r="E462" s="3"/>
      <c r="F462" s="42"/>
      <c r="G462" s="42"/>
      <c r="H462" s="42"/>
      <c r="I462" s="13">
        <f>VLOOKUP($B462,'Elec wholesale lookups'!$A$3:$L$15,'Elec wholesale index'!I$2,FALSE)</f>
        <v>205597.26549163138</v>
      </c>
      <c r="J462" s="13">
        <f>VLOOKUP($B462,'Elec wholesale lookups'!$A$3:$L$15,'Elec wholesale index'!J$2,FALSE)</f>
        <v>181634.52552031272</v>
      </c>
      <c r="K462" s="13">
        <f>VLOOKUP($B462,'Elec wholesale lookups'!$A$3:$L$15,'Elec wholesale index'!K$2,FALSE)</f>
        <v>205597.26549163138</v>
      </c>
      <c r="L462" s="38">
        <f>VLOOKUP($B462,'Elec wholesale lookups'!$A$3:$O$15,'Elec wholesale index'!L$2,FALSE)</f>
        <v>1</v>
      </c>
      <c r="M462" s="38">
        <f>VLOOKUP($B462,'Elec wholesale lookups'!$A$3:$O$15,'Elec wholesale index'!M$2,FALSE)</f>
        <v>1</v>
      </c>
      <c r="N462" s="38">
        <f>VLOOKUP($B462,'Elec wholesale lookups'!$A$3:$O$15,'Elec wholesale index'!N$2,FALSE)</f>
        <v>0</v>
      </c>
      <c r="O462" s="13">
        <f t="shared" si="121"/>
        <v>205597.26549163138</v>
      </c>
      <c r="P462" s="13">
        <f t="shared" si="122"/>
        <v>181634.52552031272</v>
      </c>
      <c r="Q462" s="13">
        <f t="shared" si="123"/>
        <v>0</v>
      </c>
      <c r="R462" s="13">
        <f t="shared" si="124"/>
        <v>387231.79101194406</v>
      </c>
      <c r="S462" s="23">
        <f t="shared" si="125"/>
        <v>0</v>
      </c>
      <c r="T462" s="23">
        <f t="shared" si="126"/>
        <v>0</v>
      </c>
      <c r="U462" s="23">
        <f t="shared" si="127"/>
        <v>0</v>
      </c>
      <c r="V462" s="23">
        <f t="shared" si="128"/>
        <v>0</v>
      </c>
      <c r="W462" s="44" t="str">
        <f t="shared" si="129"/>
        <v>n/a</v>
      </c>
      <c r="X462" s="23">
        <f t="shared" si="130"/>
        <v>0</v>
      </c>
      <c r="Y462" s="23">
        <f t="shared" si="131"/>
        <v>0</v>
      </c>
      <c r="Z462" s="23">
        <f t="shared" si="132"/>
        <v>0</v>
      </c>
      <c r="AA462" s="43">
        <f t="shared" si="133"/>
        <v>0</v>
      </c>
      <c r="AB462" s="44" t="str">
        <f t="shared" si="134"/>
        <v>n/a</v>
      </c>
      <c r="AC462" s="45" t="str">
        <f>IFERROR(W462*Inputs!$E$27+'Elec wholesale index'!AB462*Inputs!$F$27,"n/a")</f>
        <v>n/a</v>
      </c>
      <c r="AD462" s="2" t="str">
        <f t="shared" si="135"/>
        <v>2016-17 Winter</v>
      </c>
      <c r="AE462" s="2" t="str">
        <f t="shared" si="136"/>
        <v>2016-17 Summer</v>
      </c>
      <c r="AF462" s="41">
        <v>0</v>
      </c>
      <c r="AG462" s="8"/>
    </row>
    <row r="463" spans="1:33" x14ac:dyDescent="0.3">
      <c r="A463" s="47">
        <v>42513</v>
      </c>
      <c r="B463" s="14" t="str">
        <f t="shared" si="120"/>
        <v>May</v>
      </c>
      <c r="C463" s="3"/>
      <c r="D463" s="3"/>
      <c r="E463" s="3"/>
      <c r="F463" s="42"/>
      <c r="G463" s="42"/>
      <c r="H463" s="42"/>
      <c r="I463" s="13">
        <f>VLOOKUP($B463,'Elec wholesale lookups'!$A$3:$L$15,'Elec wholesale index'!I$2,FALSE)</f>
        <v>205597.26549163138</v>
      </c>
      <c r="J463" s="13">
        <f>VLOOKUP($B463,'Elec wholesale lookups'!$A$3:$L$15,'Elec wholesale index'!J$2,FALSE)</f>
        <v>181634.52552031272</v>
      </c>
      <c r="K463" s="13">
        <f>VLOOKUP($B463,'Elec wholesale lookups'!$A$3:$L$15,'Elec wholesale index'!K$2,FALSE)</f>
        <v>205597.26549163138</v>
      </c>
      <c r="L463" s="38">
        <f>VLOOKUP($B463,'Elec wholesale lookups'!$A$3:$O$15,'Elec wholesale index'!L$2,FALSE)</f>
        <v>1</v>
      </c>
      <c r="M463" s="38">
        <f>VLOOKUP($B463,'Elec wholesale lookups'!$A$3:$O$15,'Elec wholesale index'!M$2,FALSE)</f>
        <v>1</v>
      </c>
      <c r="N463" s="38">
        <f>VLOOKUP($B463,'Elec wholesale lookups'!$A$3:$O$15,'Elec wholesale index'!N$2,FALSE)</f>
        <v>0</v>
      </c>
      <c r="O463" s="13">
        <f t="shared" si="121"/>
        <v>205597.26549163138</v>
      </c>
      <c r="P463" s="13">
        <f t="shared" si="122"/>
        <v>181634.52552031272</v>
      </c>
      <c r="Q463" s="13">
        <f t="shared" si="123"/>
        <v>0</v>
      </c>
      <c r="R463" s="13">
        <f t="shared" si="124"/>
        <v>387231.79101194406</v>
      </c>
      <c r="S463" s="23">
        <f t="shared" si="125"/>
        <v>0</v>
      </c>
      <c r="T463" s="23">
        <f t="shared" si="126"/>
        <v>0</v>
      </c>
      <c r="U463" s="23">
        <f t="shared" si="127"/>
        <v>0</v>
      </c>
      <c r="V463" s="23">
        <f t="shared" si="128"/>
        <v>0</v>
      </c>
      <c r="W463" s="44" t="str">
        <f t="shared" si="129"/>
        <v>n/a</v>
      </c>
      <c r="X463" s="23">
        <f t="shared" si="130"/>
        <v>0</v>
      </c>
      <c r="Y463" s="23">
        <f t="shared" si="131"/>
        <v>0</v>
      </c>
      <c r="Z463" s="23">
        <f t="shared" si="132"/>
        <v>0</v>
      </c>
      <c r="AA463" s="43">
        <f t="shared" si="133"/>
        <v>0</v>
      </c>
      <c r="AB463" s="44" t="str">
        <f t="shared" si="134"/>
        <v>n/a</v>
      </c>
      <c r="AC463" s="45" t="str">
        <f>IFERROR(W463*Inputs!$E$27+'Elec wholesale index'!AB463*Inputs!$F$27,"n/a")</f>
        <v>n/a</v>
      </c>
      <c r="AD463" s="2" t="str">
        <f t="shared" si="135"/>
        <v>2016-17 Winter</v>
      </c>
      <c r="AE463" s="2" t="str">
        <f t="shared" si="136"/>
        <v>2016-17 Summer</v>
      </c>
      <c r="AF463" s="41">
        <v>0</v>
      </c>
      <c r="AG463" s="8"/>
    </row>
    <row r="464" spans="1:33" x14ac:dyDescent="0.3">
      <c r="A464" s="47">
        <v>42514</v>
      </c>
      <c r="B464" s="14" t="str">
        <f t="shared" si="120"/>
        <v>May</v>
      </c>
      <c r="C464" s="3"/>
      <c r="D464" s="3"/>
      <c r="E464" s="3"/>
      <c r="F464" s="42"/>
      <c r="G464" s="42"/>
      <c r="H464" s="42"/>
      <c r="I464" s="13">
        <f>VLOOKUP($B464,'Elec wholesale lookups'!$A$3:$L$15,'Elec wholesale index'!I$2,FALSE)</f>
        <v>205597.26549163138</v>
      </c>
      <c r="J464" s="13">
        <f>VLOOKUP($B464,'Elec wholesale lookups'!$A$3:$L$15,'Elec wholesale index'!J$2,FALSE)</f>
        <v>181634.52552031272</v>
      </c>
      <c r="K464" s="13">
        <f>VLOOKUP($B464,'Elec wholesale lookups'!$A$3:$L$15,'Elec wholesale index'!K$2,FALSE)</f>
        <v>205597.26549163138</v>
      </c>
      <c r="L464" s="38">
        <f>VLOOKUP($B464,'Elec wholesale lookups'!$A$3:$O$15,'Elec wholesale index'!L$2,FALSE)</f>
        <v>1</v>
      </c>
      <c r="M464" s="38">
        <f>VLOOKUP($B464,'Elec wholesale lookups'!$A$3:$O$15,'Elec wholesale index'!M$2,FALSE)</f>
        <v>1</v>
      </c>
      <c r="N464" s="38">
        <f>VLOOKUP($B464,'Elec wholesale lookups'!$A$3:$O$15,'Elec wholesale index'!N$2,FALSE)</f>
        <v>0</v>
      </c>
      <c r="O464" s="13">
        <f t="shared" si="121"/>
        <v>205597.26549163138</v>
      </c>
      <c r="P464" s="13">
        <f t="shared" si="122"/>
        <v>181634.52552031272</v>
      </c>
      <c r="Q464" s="13">
        <f t="shared" si="123"/>
        <v>0</v>
      </c>
      <c r="R464" s="13">
        <f t="shared" si="124"/>
        <v>387231.79101194406</v>
      </c>
      <c r="S464" s="23">
        <f t="shared" si="125"/>
        <v>0</v>
      </c>
      <c r="T464" s="23">
        <f t="shared" si="126"/>
        <v>0</v>
      </c>
      <c r="U464" s="23">
        <f t="shared" si="127"/>
        <v>0</v>
      </c>
      <c r="V464" s="23">
        <f t="shared" si="128"/>
        <v>0</v>
      </c>
      <c r="W464" s="44" t="str">
        <f t="shared" si="129"/>
        <v>n/a</v>
      </c>
      <c r="X464" s="23">
        <f t="shared" si="130"/>
        <v>0</v>
      </c>
      <c r="Y464" s="23">
        <f t="shared" si="131"/>
        <v>0</v>
      </c>
      <c r="Z464" s="23">
        <f t="shared" si="132"/>
        <v>0</v>
      </c>
      <c r="AA464" s="43">
        <f t="shared" si="133"/>
        <v>0</v>
      </c>
      <c r="AB464" s="44" t="str">
        <f t="shared" si="134"/>
        <v>n/a</v>
      </c>
      <c r="AC464" s="45" t="str">
        <f>IFERROR(W464*Inputs!$E$27+'Elec wholesale index'!AB464*Inputs!$F$27,"n/a")</f>
        <v>n/a</v>
      </c>
      <c r="AD464" s="2" t="str">
        <f t="shared" si="135"/>
        <v>2016-17 Winter</v>
      </c>
      <c r="AE464" s="2" t="str">
        <f t="shared" si="136"/>
        <v>2016-17 Summer</v>
      </c>
      <c r="AF464" s="41">
        <v>0</v>
      </c>
      <c r="AG464" s="8"/>
    </row>
    <row r="465" spans="1:33" x14ac:dyDescent="0.3">
      <c r="A465" s="47">
        <v>42515</v>
      </c>
      <c r="B465" s="14" t="str">
        <f t="shared" si="120"/>
        <v>May</v>
      </c>
      <c r="C465" s="3"/>
      <c r="D465" s="3"/>
      <c r="E465" s="3"/>
      <c r="F465" s="42"/>
      <c r="G465" s="42"/>
      <c r="H465" s="42"/>
      <c r="I465" s="13">
        <f>VLOOKUP($B465,'Elec wholesale lookups'!$A$3:$L$15,'Elec wholesale index'!I$2,FALSE)</f>
        <v>205597.26549163138</v>
      </c>
      <c r="J465" s="13">
        <f>VLOOKUP($B465,'Elec wholesale lookups'!$A$3:$L$15,'Elec wholesale index'!J$2,FALSE)</f>
        <v>181634.52552031272</v>
      </c>
      <c r="K465" s="13">
        <f>VLOOKUP($B465,'Elec wholesale lookups'!$A$3:$L$15,'Elec wholesale index'!K$2,FALSE)</f>
        <v>205597.26549163138</v>
      </c>
      <c r="L465" s="38">
        <f>VLOOKUP($B465,'Elec wholesale lookups'!$A$3:$O$15,'Elec wholesale index'!L$2,FALSE)</f>
        <v>1</v>
      </c>
      <c r="M465" s="38">
        <f>VLOOKUP($B465,'Elec wholesale lookups'!$A$3:$O$15,'Elec wholesale index'!M$2,FALSE)</f>
        <v>1</v>
      </c>
      <c r="N465" s="38">
        <f>VLOOKUP($B465,'Elec wholesale lookups'!$A$3:$O$15,'Elec wholesale index'!N$2,FALSE)</f>
        <v>0</v>
      </c>
      <c r="O465" s="13">
        <f t="shared" si="121"/>
        <v>205597.26549163138</v>
      </c>
      <c r="P465" s="13">
        <f t="shared" si="122"/>
        <v>181634.52552031272</v>
      </c>
      <c r="Q465" s="13">
        <f t="shared" si="123"/>
        <v>0</v>
      </c>
      <c r="R465" s="13">
        <f t="shared" si="124"/>
        <v>387231.79101194406</v>
      </c>
      <c r="S465" s="23">
        <f t="shared" si="125"/>
        <v>0</v>
      </c>
      <c r="T465" s="23">
        <f t="shared" si="126"/>
        <v>0</v>
      </c>
      <c r="U465" s="23">
        <f t="shared" si="127"/>
        <v>0</v>
      </c>
      <c r="V465" s="23">
        <f t="shared" si="128"/>
        <v>0</v>
      </c>
      <c r="W465" s="44" t="str">
        <f t="shared" si="129"/>
        <v>n/a</v>
      </c>
      <c r="X465" s="23">
        <f t="shared" si="130"/>
        <v>0</v>
      </c>
      <c r="Y465" s="23">
        <f t="shared" si="131"/>
        <v>0</v>
      </c>
      <c r="Z465" s="23">
        <f t="shared" si="132"/>
        <v>0</v>
      </c>
      <c r="AA465" s="43">
        <f t="shared" si="133"/>
        <v>0</v>
      </c>
      <c r="AB465" s="44" t="str">
        <f t="shared" si="134"/>
        <v>n/a</v>
      </c>
      <c r="AC465" s="45" t="str">
        <f>IFERROR(W465*Inputs!$E$27+'Elec wholesale index'!AB465*Inputs!$F$27,"n/a")</f>
        <v>n/a</v>
      </c>
      <c r="AD465" s="2" t="str">
        <f t="shared" si="135"/>
        <v>2016-17 Winter</v>
      </c>
      <c r="AE465" s="2" t="str">
        <f t="shared" si="136"/>
        <v>2016-17 Summer</v>
      </c>
      <c r="AF465" s="41">
        <v>0</v>
      </c>
      <c r="AG465" s="8"/>
    </row>
    <row r="466" spans="1:33" x14ac:dyDescent="0.3">
      <c r="A466" s="47">
        <v>42516</v>
      </c>
      <c r="B466" s="14" t="str">
        <f t="shared" si="120"/>
        <v>May</v>
      </c>
      <c r="C466" s="3"/>
      <c r="D466" s="3"/>
      <c r="E466" s="3"/>
      <c r="F466" s="42"/>
      <c r="G466" s="42"/>
      <c r="H466" s="42"/>
      <c r="I466" s="13">
        <f>VLOOKUP($B466,'Elec wholesale lookups'!$A$3:$L$15,'Elec wholesale index'!I$2,FALSE)</f>
        <v>205597.26549163138</v>
      </c>
      <c r="J466" s="13">
        <f>VLOOKUP($B466,'Elec wholesale lookups'!$A$3:$L$15,'Elec wholesale index'!J$2,FALSE)</f>
        <v>181634.52552031272</v>
      </c>
      <c r="K466" s="13">
        <f>VLOOKUP($B466,'Elec wholesale lookups'!$A$3:$L$15,'Elec wholesale index'!K$2,FALSE)</f>
        <v>205597.26549163138</v>
      </c>
      <c r="L466" s="38">
        <f>VLOOKUP($B466,'Elec wholesale lookups'!$A$3:$O$15,'Elec wholesale index'!L$2,FALSE)</f>
        <v>1</v>
      </c>
      <c r="M466" s="38">
        <f>VLOOKUP($B466,'Elec wholesale lookups'!$A$3:$O$15,'Elec wholesale index'!M$2,FALSE)</f>
        <v>1</v>
      </c>
      <c r="N466" s="38">
        <f>VLOOKUP($B466,'Elec wholesale lookups'!$A$3:$O$15,'Elec wholesale index'!N$2,FALSE)</f>
        <v>0</v>
      </c>
      <c r="O466" s="13">
        <f t="shared" si="121"/>
        <v>205597.26549163138</v>
      </c>
      <c r="P466" s="13">
        <f t="shared" si="122"/>
        <v>181634.52552031272</v>
      </c>
      <c r="Q466" s="13">
        <f t="shared" si="123"/>
        <v>0</v>
      </c>
      <c r="R466" s="13">
        <f t="shared" si="124"/>
        <v>387231.79101194406</v>
      </c>
      <c r="S466" s="23">
        <f t="shared" si="125"/>
        <v>0</v>
      </c>
      <c r="T466" s="23">
        <f t="shared" si="126"/>
        <v>0</v>
      </c>
      <c r="U466" s="23">
        <f t="shared" si="127"/>
        <v>0</v>
      </c>
      <c r="V466" s="23">
        <f t="shared" si="128"/>
        <v>0</v>
      </c>
      <c r="W466" s="44" t="str">
        <f t="shared" si="129"/>
        <v>n/a</v>
      </c>
      <c r="X466" s="23">
        <f t="shared" si="130"/>
        <v>0</v>
      </c>
      <c r="Y466" s="23">
        <f t="shared" si="131"/>
        <v>0</v>
      </c>
      <c r="Z466" s="23">
        <f t="shared" si="132"/>
        <v>0</v>
      </c>
      <c r="AA466" s="43">
        <f t="shared" si="133"/>
        <v>0</v>
      </c>
      <c r="AB466" s="44" t="str">
        <f t="shared" si="134"/>
        <v>n/a</v>
      </c>
      <c r="AC466" s="45" t="str">
        <f>IFERROR(W466*Inputs!$E$27+'Elec wholesale index'!AB466*Inputs!$F$27,"n/a")</f>
        <v>n/a</v>
      </c>
      <c r="AD466" s="2" t="str">
        <f t="shared" si="135"/>
        <v>2016-17 Winter</v>
      </c>
      <c r="AE466" s="2" t="str">
        <f t="shared" si="136"/>
        <v>2016-17 Summer</v>
      </c>
      <c r="AF466" s="41">
        <v>0</v>
      </c>
      <c r="AG466" s="8"/>
    </row>
    <row r="467" spans="1:33" x14ac:dyDescent="0.3">
      <c r="A467" s="47">
        <v>42517</v>
      </c>
      <c r="B467" s="14" t="str">
        <f t="shared" si="120"/>
        <v>May</v>
      </c>
      <c r="C467" s="3"/>
      <c r="D467" s="3"/>
      <c r="E467" s="3"/>
      <c r="F467" s="42"/>
      <c r="G467" s="42"/>
      <c r="H467" s="42"/>
      <c r="I467" s="13">
        <f>VLOOKUP($B467,'Elec wholesale lookups'!$A$3:$L$15,'Elec wholesale index'!I$2,FALSE)</f>
        <v>205597.26549163138</v>
      </c>
      <c r="J467" s="13">
        <f>VLOOKUP($B467,'Elec wholesale lookups'!$A$3:$L$15,'Elec wholesale index'!J$2,FALSE)</f>
        <v>181634.52552031272</v>
      </c>
      <c r="K467" s="13">
        <f>VLOOKUP($B467,'Elec wholesale lookups'!$A$3:$L$15,'Elec wholesale index'!K$2,FALSE)</f>
        <v>205597.26549163138</v>
      </c>
      <c r="L467" s="38">
        <f>VLOOKUP($B467,'Elec wholesale lookups'!$A$3:$O$15,'Elec wholesale index'!L$2,FALSE)</f>
        <v>1</v>
      </c>
      <c r="M467" s="38">
        <f>VLOOKUP($B467,'Elec wholesale lookups'!$A$3:$O$15,'Elec wholesale index'!M$2,FALSE)</f>
        <v>1</v>
      </c>
      <c r="N467" s="38">
        <f>VLOOKUP($B467,'Elec wholesale lookups'!$A$3:$O$15,'Elec wholesale index'!N$2,FALSE)</f>
        <v>0</v>
      </c>
      <c r="O467" s="13">
        <f t="shared" si="121"/>
        <v>205597.26549163138</v>
      </c>
      <c r="P467" s="13">
        <f t="shared" si="122"/>
        <v>181634.52552031272</v>
      </c>
      <c r="Q467" s="13">
        <f t="shared" si="123"/>
        <v>0</v>
      </c>
      <c r="R467" s="13">
        <f t="shared" si="124"/>
        <v>387231.79101194406</v>
      </c>
      <c r="S467" s="23">
        <f t="shared" si="125"/>
        <v>0</v>
      </c>
      <c r="T467" s="23">
        <f t="shared" si="126"/>
        <v>0</v>
      </c>
      <c r="U467" s="23">
        <f t="shared" si="127"/>
        <v>0</v>
      </c>
      <c r="V467" s="23">
        <f t="shared" si="128"/>
        <v>0</v>
      </c>
      <c r="W467" s="44" t="str">
        <f t="shared" si="129"/>
        <v>n/a</v>
      </c>
      <c r="X467" s="23">
        <f t="shared" si="130"/>
        <v>0</v>
      </c>
      <c r="Y467" s="23">
        <f t="shared" si="131"/>
        <v>0</v>
      </c>
      <c r="Z467" s="23">
        <f t="shared" si="132"/>
        <v>0</v>
      </c>
      <c r="AA467" s="43">
        <f t="shared" si="133"/>
        <v>0</v>
      </c>
      <c r="AB467" s="44" t="str">
        <f t="shared" si="134"/>
        <v>n/a</v>
      </c>
      <c r="AC467" s="45" t="str">
        <f>IFERROR(W467*Inputs!$E$27+'Elec wholesale index'!AB467*Inputs!$F$27,"n/a")</f>
        <v>n/a</v>
      </c>
      <c r="AD467" s="2" t="str">
        <f t="shared" si="135"/>
        <v>2016-17 Winter</v>
      </c>
      <c r="AE467" s="2" t="str">
        <f t="shared" si="136"/>
        <v>2016-17 Summer</v>
      </c>
      <c r="AF467" s="41">
        <v>0</v>
      </c>
      <c r="AG467" s="8"/>
    </row>
    <row r="468" spans="1:33" x14ac:dyDescent="0.3">
      <c r="A468" s="47">
        <v>42521</v>
      </c>
      <c r="B468" s="14" t="str">
        <f t="shared" si="120"/>
        <v>May</v>
      </c>
      <c r="C468" s="3"/>
      <c r="D468" s="3"/>
      <c r="E468" s="3"/>
      <c r="F468" s="42"/>
      <c r="G468" s="42"/>
      <c r="H468" s="42"/>
      <c r="I468" s="13">
        <f>VLOOKUP($B468,'Elec wholesale lookups'!$A$3:$L$15,'Elec wholesale index'!I$2,FALSE)</f>
        <v>205597.26549163138</v>
      </c>
      <c r="J468" s="13">
        <f>VLOOKUP($B468,'Elec wholesale lookups'!$A$3:$L$15,'Elec wholesale index'!J$2,FALSE)</f>
        <v>181634.52552031272</v>
      </c>
      <c r="K468" s="13">
        <f>VLOOKUP($B468,'Elec wholesale lookups'!$A$3:$L$15,'Elec wholesale index'!K$2,FALSE)</f>
        <v>205597.26549163138</v>
      </c>
      <c r="L468" s="38">
        <f>VLOOKUP($B468,'Elec wholesale lookups'!$A$3:$O$15,'Elec wholesale index'!L$2,FALSE)</f>
        <v>1</v>
      </c>
      <c r="M468" s="38">
        <f>VLOOKUP($B468,'Elec wholesale lookups'!$A$3:$O$15,'Elec wholesale index'!M$2,FALSE)</f>
        <v>1</v>
      </c>
      <c r="N468" s="38">
        <f>VLOOKUP($B468,'Elec wholesale lookups'!$A$3:$O$15,'Elec wholesale index'!N$2,FALSE)</f>
        <v>0</v>
      </c>
      <c r="O468" s="13">
        <f t="shared" si="121"/>
        <v>205597.26549163138</v>
      </c>
      <c r="P468" s="13">
        <f t="shared" si="122"/>
        <v>181634.52552031272</v>
      </c>
      <c r="Q468" s="13">
        <f t="shared" si="123"/>
        <v>0</v>
      </c>
      <c r="R468" s="13">
        <f t="shared" si="124"/>
        <v>387231.79101194406</v>
      </c>
      <c r="S468" s="23">
        <f t="shared" si="125"/>
        <v>0</v>
      </c>
      <c r="T468" s="23">
        <f t="shared" si="126"/>
        <v>0</v>
      </c>
      <c r="U468" s="23">
        <f t="shared" si="127"/>
        <v>0</v>
      </c>
      <c r="V468" s="23">
        <f t="shared" si="128"/>
        <v>0</v>
      </c>
      <c r="W468" s="44" t="str">
        <f t="shared" si="129"/>
        <v>n/a</v>
      </c>
      <c r="X468" s="23">
        <f t="shared" si="130"/>
        <v>0</v>
      </c>
      <c r="Y468" s="23">
        <f t="shared" si="131"/>
        <v>0</v>
      </c>
      <c r="Z468" s="23">
        <f t="shared" si="132"/>
        <v>0</v>
      </c>
      <c r="AA468" s="43">
        <f t="shared" si="133"/>
        <v>0</v>
      </c>
      <c r="AB468" s="44" t="str">
        <f t="shared" si="134"/>
        <v>n/a</v>
      </c>
      <c r="AC468" s="45" t="str">
        <f>IFERROR(W468*Inputs!$E$27+'Elec wholesale index'!AB468*Inputs!$F$27,"n/a")</f>
        <v>n/a</v>
      </c>
      <c r="AD468" s="2" t="str">
        <f t="shared" si="135"/>
        <v>2016-17 Winter</v>
      </c>
      <c r="AE468" s="2" t="str">
        <f t="shared" si="136"/>
        <v>2016-17 Summer</v>
      </c>
      <c r="AF468" s="41">
        <v>0</v>
      </c>
      <c r="AG468" s="8"/>
    </row>
    <row r="469" spans="1:33" x14ac:dyDescent="0.3">
      <c r="A469" s="47">
        <v>42522</v>
      </c>
      <c r="B469" s="14" t="str">
        <f t="shared" si="120"/>
        <v>Jun</v>
      </c>
      <c r="C469" s="3"/>
      <c r="D469" s="3"/>
      <c r="E469" s="3"/>
      <c r="F469" s="42"/>
      <c r="G469" s="42"/>
      <c r="H469" s="42"/>
      <c r="I469" s="13">
        <f>VLOOKUP($B469,'Elec wholesale lookups'!$A$3:$L$15,'Elec wholesale index'!I$2,FALSE)</f>
        <v>205597.26549163138</v>
      </c>
      <c r="J469" s="13">
        <f>VLOOKUP($B469,'Elec wholesale lookups'!$A$3:$L$15,'Elec wholesale index'!J$2,FALSE)</f>
        <v>181634.52552031272</v>
      </c>
      <c r="K469" s="13">
        <f>VLOOKUP($B469,'Elec wholesale lookups'!$A$3:$L$15,'Elec wholesale index'!K$2,FALSE)</f>
        <v>205597.26549163138</v>
      </c>
      <c r="L469" s="38">
        <f>VLOOKUP($B469,'Elec wholesale lookups'!$A$3:$O$15,'Elec wholesale index'!L$2,FALSE)</f>
        <v>1</v>
      </c>
      <c r="M469" s="38">
        <f>VLOOKUP($B469,'Elec wholesale lookups'!$A$3:$O$15,'Elec wholesale index'!M$2,FALSE)</f>
        <v>1</v>
      </c>
      <c r="N469" s="38">
        <f>VLOOKUP($B469,'Elec wholesale lookups'!$A$3:$O$15,'Elec wholesale index'!N$2,FALSE)</f>
        <v>0</v>
      </c>
      <c r="O469" s="13">
        <f t="shared" si="121"/>
        <v>205597.26549163138</v>
      </c>
      <c r="P469" s="13">
        <f t="shared" si="122"/>
        <v>181634.52552031272</v>
      </c>
      <c r="Q469" s="13">
        <f t="shared" si="123"/>
        <v>0</v>
      </c>
      <c r="R469" s="13">
        <f t="shared" si="124"/>
        <v>387231.79101194406</v>
      </c>
      <c r="S469" s="23">
        <f t="shared" si="125"/>
        <v>0</v>
      </c>
      <c r="T469" s="23">
        <f t="shared" si="126"/>
        <v>0</v>
      </c>
      <c r="U469" s="23">
        <f t="shared" si="127"/>
        <v>0</v>
      </c>
      <c r="V469" s="23">
        <f t="shared" si="128"/>
        <v>0</v>
      </c>
      <c r="W469" s="44" t="str">
        <f t="shared" si="129"/>
        <v>n/a</v>
      </c>
      <c r="X469" s="23">
        <f t="shared" si="130"/>
        <v>0</v>
      </c>
      <c r="Y469" s="23">
        <f t="shared" si="131"/>
        <v>0</v>
      </c>
      <c r="Z469" s="23">
        <f t="shared" si="132"/>
        <v>0</v>
      </c>
      <c r="AA469" s="43">
        <f t="shared" si="133"/>
        <v>0</v>
      </c>
      <c r="AB469" s="44" t="str">
        <f t="shared" si="134"/>
        <v>n/a</v>
      </c>
      <c r="AC469" s="45" t="str">
        <f>IFERROR(W469*Inputs!$E$27+'Elec wholesale index'!AB469*Inputs!$F$27,"n/a")</f>
        <v>n/a</v>
      </c>
      <c r="AD469" s="2" t="str">
        <f t="shared" si="135"/>
        <v>2016-17 Winter</v>
      </c>
      <c r="AE469" s="2" t="str">
        <f t="shared" si="136"/>
        <v>2016-17 Summer</v>
      </c>
      <c r="AF469" s="41">
        <v>0</v>
      </c>
      <c r="AG469" s="8"/>
    </row>
    <row r="470" spans="1:33" x14ac:dyDescent="0.3">
      <c r="A470" s="47">
        <v>42523</v>
      </c>
      <c r="B470" s="14" t="str">
        <f t="shared" si="120"/>
        <v>Jun</v>
      </c>
      <c r="C470" s="3"/>
      <c r="D470" s="3"/>
      <c r="E470" s="3"/>
      <c r="F470" s="42"/>
      <c r="G470" s="42"/>
      <c r="H470" s="42"/>
      <c r="I470" s="13">
        <f>VLOOKUP($B470,'Elec wholesale lookups'!$A$3:$L$15,'Elec wholesale index'!I$2,FALSE)</f>
        <v>205597.26549163138</v>
      </c>
      <c r="J470" s="13">
        <f>VLOOKUP($B470,'Elec wholesale lookups'!$A$3:$L$15,'Elec wholesale index'!J$2,FALSE)</f>
        <v>181634.52552031272</v>
      </c>
      <c r="K470" s="13">
        <f>VLOOKUP($B470,'Elec wholesale lookups'!$A$3:$L$15,'Elec wholesale index'!K$2,FALSE)</f>
        <v>205597.26549163138</v>
      </c>
      <c r="L470" s="38">
        <f>VLOOKUP($B470,'Elec wholesale lookups'!$A$3:$O$15,'Elec wholesale index'!L$2,FALSE)</f>
        <v>1</v>
      </c>
      <c r="M470" s="38">
        <f>VLOOKUP($B470,'Elec wholesale lookups'!$A$3:$O$15,'Elec wholesale index'!M$2,FALSE)</f>
        <v>1</v>
      </c>
      <c r="N470" s="38">
        <f>VLOOKUP($B470,'Elec wholesale lookups'!$A$3:$O$15,'Elec wholesale index'!N$2,FALSE)</f>
        <v>0</v>
      </c>
      <c r="O470" s="13">
        <f t="shared" si="121"/>
        <v>205597.26549163138</v>
      </c>
      <c r="P470" s="13">
        <f t="shared" si="122"/>
        <v>181634.52552031272</v>
      </c>
      <c r="Q470" s="13">
        <f t="shared" si="123"/>
        <v>0</v>
      </c>
      <c r="R470" s="13">
        <f t="shared" si="124"/>
        <v>387231.79101194406</v>
      </c>
      <c r="S470" s="23">
        <f t="shared" si="125"/>
        <v>0</v>
      </c>
      <c r="T470" s="23">
        <f t="shared" si="126"/>
        <v>0</v>
      </c>
      <c r="U470" s="23">
        <f t="shared" si="127"/>
        <v>0</v>
      </c>
      <c r="V470" s="23">
        <f t="shared" si="128"/>
        <v>0</v>
      </c>
      <c r="W470" s="44" t="str">
        <f t="shared" si="129"/>
        <v>n/a</v>
      </c>
      <c r="X470" s="23">
        <f t="shared" si="130"/>
        <v>0</v>
      </c>
      <c r="Y470" s="23">
        <f t="shared" si="131"/>
        <v>0</v>
      </c>
      <c r="Z470" s="23">
        <f t="shared" si="132"/>
        <v>0</v>
      </c>
      <c r="AA470" s="43">
        <f t="shared" si="133"/>
        <v>0</v>
      </c>
      <c r="AB470" s="44" t="str">
        <f t="shared" si="134"/>
        <v>n/a</v>
      </c>
      <c r="AC470" s="45" t="str">
        <f>IFERROR(W470*Inputs!$E$27+'Elec wholesale index'!AB470*Inputs!$F$27,"n/a")</f>
        <v>n/a</v>
      </c>
      <c r="AD470" s="2" t="str">
        <f t="shared" si="135"/>
        <v>2016-17 Winter</v>
      </c>
      <c r="AE470" s="2" t="str">
        <f t="shared" si="136"/>
        <v>2016-17 Summer</v>
      </c>
      <c r="AF470" s="41">
        <v>0</v>
      </c>
      <c r="AG470" s="8"/>
    </row>
    <row r="471" spans="1:33" x14ac:dyDescent="0.3">
      <c r="A471" s="47">
        <v>42524</v>
      </c>
      <c r="B471" s="14" t="str">
        <f t="shared" si="120"/>
        <v>Jun</v>
      </c>
      <c r="C471" s="3"/>
      <c r="D471" s="3"/>
      <c r="E471" s="3"/>
      <c r="F471" s="42"/>
      <c r="G471" s="42"/>
      <c r="H471" s="42"/>
      <c r="I471" s="13">
        <f>VLOOKUP($B471,'Elec wholesale lookups'!$A$3:$L$15,'Elec wholesale index'!I$2,FALSE)</f>
        <v>205597.26549163138</v>
      </c>
      <c r="J471" s="13">
        <f>VLOOKUP($B471,'Elec wholesale lookups'!$A$3:$L$15,'Elec wholesale index'!J$2,FALSE)</f>
        <v>181634.52552031272</v>
      </c>
      <c r="K471" s="13">
        <f>VLOOKUP($B471,'Elec wholesale lookups'!$A$3:$L$15,'Elec wholesale index'!K$2,FALSE)</f>
        <v>205597.26549163138</v>
      </c>
      <c r="L471" s="38">
        <f>VLOOKUP($B471,'Elec wholesale lookups'!$A$3:$O$15,'Elec wholesale index'!L$2,FALSE)</f>
        <v>1</v>
      </c>
      <c r="M471" s="38">
        <f>VLOOKUP($B471,'Elec wholesale lookups'!$A$3:$O$15,'Elec wholesale index'!M$2,FALSE)</f>
        <v>1</v>
      </c>
      <c r="N471" s="38">
        <f>VLOOKUP($B471,'Elec wholesale lookups'!$A$3:$O$15,'Elec wholesale index'!N$2,FALSE)</f>
        <v>0</v>
      </c>
      <c r="O471" s="13">
        <f t="shared" si="121"/>
        <v>205597.26549163138</v>
      </c>
      <c r="P471" s="13">
        <f t="shared" si="122"/>
        <v>181634.52552031272</v>
      </c>
      <c r="Q471" s="13">
        <f t="shared" si="123"/>
        <v>0</v>
      </c>
      <c r="R471" s="13">
        <f t="shared" si="124"/>
        <v>387231.79101194406</v>
      </c>
      <c r="S471" s="23">
        <f t="shared" si="125"/>
        <v>0</v>
      </c>
      <c r="T471" s="23">
        <f t="shared" si="126"/>
        <v>0</v>
      </c>
      <c r="U471" s="23">
        <f t="shared" si="127"/>
        <v>0</v>
      </c>
      <c r="V471" s="23">
        <f t="shared" si="128"/>
        <v>0</v>
      </c>
      <c r="W471" s="44" t="str">
        <f t="shared" si="129"/>
        <v>n/a</v>
      </c>
      <c r="X471" s="23">
        <f t="shared" si="130"/>
        <v>0</v>
      </c>
      <c r="Y471" s="23">
        <f t="shared" si="131"/>
        <v>0</v>
      </c>
      <c r="Z471" s="23">
        <f t="shared" si="132"/>
        <v>0</v>
      </c>
      <c r="AA471" s="43">
        <f t="shared" si="133"/>
        <v>0</v>
      </c>
      <c r="AB471" s="44" t="str">
        <f t="shared" si="134"/>
        <v>n/a</v>
      </c>
      <c r="AC471" s="45" t="str">
        <f>IFERROR(W471*Inputs!$E$27+'Elec wholesale index'!AB471*Inputs!$F$27,"n/a")</f>
        <v>n/a</v>
      </c>
      <c r="AD471" s="2" t="str">
        <f t="shared" si="135"/>
        <v>2016-17 Winter</v>
      </c>
      <c r="AE471" s="2" t="str">
        <f t="shared" si="136"/>
        <v>2016-17 Summer</v>
      </c>
      <c r="AF471" s="41">
        <v>0</v>
      </c>
      <c r="AG471" s="8"/>
    </row>
    <row r="472" spans="1:33" x14ac:dyDescent="0.3">
      <c r="A472" s="47">
        <v>42527</v>
      </c>
      <c r="B472" s="14" t="str">
        <f t="shared" si="120"/>
        <v>Jun</v>
      </c>
      <c r="C472" s="3"/>
      <c r="D472" s="3"/>
      <c r="E472" s="3"/>
      <c r="F472" s="42"/>
      <c r="G472" s="42"/>
      <c r="H472" s="42"/>
      <c r="I472" s="13">
        <f>VLOOKUP($B472,'Elec wholesale lookups'!$A$3:$L$15,'Elec wholesale index'!I$2,FALSE)</f>
        <v>205597.26549163138</v>
      </c>
      <c r="J472" s="13">
        <f>VLOOKUP($B472,'Elec wholesale lookups'!$A$3:$L$15,'Elec wholesale index'!J$2,FALSE)</f>
        <v>181634.52552031272</v>
      </c>
      <c r="K472" s="13">
        <f>VLOOKUP($B472,'Elec wholesale lookups'!$A$3:$L$15,'Elec wholesale index'!K$2,FALSE)</f>
        <v>205597.26549163138</v>
      </c>
      <c r="L472" s="38">
        <f>VLOOKUP($B472,'Elec wholesale lookups'!$A$3:$O$15,'Elec wholesale index'!L$2,FALSE)</f>
        <v>1</v>
      </c>
      <c r="M472" s="38">
        <f>VLOOKUP($B472,'Elec wholesale lookups'!$A$3:$O$15,'Elec wholesale index'!M$2,FALSE)</f>
        <v>1</v>
      </c>
      <c r="N472" s="38">
        <f>VLOOKUP($B472,'Elec wholesale lookups'!$A$3:$O$15,'Elec wholesale index'!N$2,FALSE)</f>
        <v>0</v>
      </c>
      <c r="O472" s="13">
        <f t="shared" si="121"/>
        <v>205597.26549163138</v>
      </c>
      <c r="P472" s="13">
        <f t="shared" si="122"/>
        <v>181634.52552031272</v>
      </c>
      <c r="Q472" s="13">
        <f t="shared" si="123"/>
        <v>0</v>
      </c>
      <c r="R472" s="13">
        <f t="shared" si="124"/>
        <v>387231.79101194406</v>
      </c>
      <c r="S472" s="23">
        <f t="shared" si="125"/>
        <v>0</v>
      </c>
      <c r="T472" s="23">
        <f t="shared" si="126"/>
        <v>0</v>
      </c>
      <c r="U472" s="23">
        <f t="shared" si="127"/>
        <v>0</v>
      </c>
      <c r="V472" s="23">
        <f t="shared" si="128"/>
        <v>0</v>
      </c>
      <c r="W472" s="44" t="str">
        <f t="shared" si="129"/>
        <v>n/a</v>
      </c>
      <c r="X472" s="23">
        <f t="shared" si="130"/>
        <v>0</v>
      </c>
      <c r="Y472" s="23">
        <f t="shared" si="131"/>
        <v>0</v>
      </c>
      <c r="Z472" s="23">
        <f t="shared" si="132"/>
        <v>0</v>
      </c>
      <c r="AA472" s="43">
        <f t="shared" si="133"/>
        <v>0</v>
      </c>
      <c r="AB472" s="44" t="str">
        <f t="shared" si="134"/>
        <v>n/a</v>
      </c>
      <c r="AC472" s="45" t="str">
        <f>IFERROR(W472*Inputs!$E$27+'Elec wholesale index'!AB472*Inputs!$F$27,"n/a")</f>
        <v>n/a</v>
      </c>
      <c r="AD472" s="2" t="str">
        <f t="shared" si="135"/>
        <v>2016-17 Winter</v>
      </c>
      <c r="AE472" s="2" t="str">
        <f t="shared" si="136"/>
        <v>2016-17 Summer</v>
      </c>
      <c r="AF472" s="41">
        <v>0</v>
      </c>
      <c r="AG472" s="8"/>
    </row>
    <row r="473" spans="1:33" x14ac:dyDescent="0.3">
      <c r="A473" s="47">
        <v>42528</v>
      </c>
      <c r="B473" s="14" t="str">
        <f t="shared" si="120"/>
        <v>Jun</v>
      </c>
      <c r="C473" s="3"/>
      <c r="D473" s="3"/>
      <c r="E473" s="3"/>
      <c r="F473" s="42"/>
      <c r="G473" s="42"/>
      <c r="H473" s="42"/>
      <c r="I473" s="13">
        <f>VLOOKUP($B473,'Elec wholesale lookups'!$A$3:$L$15,'Elec wholesale index'!I$2,FALSE)</f>
        <v>205597.26549163138</v>
      </c>
      <c r="J473" s="13">
        <f>VLOOKUP($B473,'Elec wholesale lookups'!$A$3:$L$15,'Elec wholesale index'!J$2,FALSE)</f>
        <v>181634.52552031272</v>
      </c>
      <c r="K473" s="13">
        <f>VLOOKUP($B473,'Elec wholesale lookups'!$A$3:$L$15,'Elec wholesale index'!K$2,FALSE)</f>
        <v>205597.26549163138</v>
      </c>
      <c r="L473" s="38">
        <f>VLOOKUP($B473,'Elec wholesale lookups'!$A$3:$O$15,'Elec wholesale index'!L$2,FALSE)</f>
        <v>1</v>
      </c>
      <c r="M473" s="38">
        <f>VLOOKUP($B473,'Elec wholesale lookups'!$A$3:$O$15,'Elec wholesale index'!M$2,FALSE)</f>
        <v>1</v>
      </c>
      <c r="N473" s="38">
        <f>VLOOKUP($B473,'Elec wholesale lookups'!$A$3:$O$15,'Elec wholesale index'!N$2,FALSE)</f>
        <v>0</v>
      </c>
      <c r="O473" s="13">
        <f t="shared" si="121"/>
        <v>205597.26549163138</v>
      </c>
      <c r="P473" s="13">
        <f t="shared" si="122"/>
        <v>181634.52552031272</v>
      </c>
      <c r="Q473" s="13">
        <f t="shared" si="123"/>
        <v>0</v>
      </c>
      <c r="R473" s="13">
        <f t="shared" si="124"/>
        <v>387231.79101194406</v>
      </c>
      <c r="S473" s="23">
        <f t="shared" si="125"/>
        <v>0</v>
      </c>
      <c r="T473" s="23">
        <f t="shared" si="126"/>
        <v>0</v>
      </c>
      <c r="U473" s="23">
        <f t="shared" si="127"/>
        <v>0</v>
      </c>
      <c r="V473" s="23">
        <f t="shared" si="128"/>
        <v>0</v>
      </c>
      <c r="W473" s="44" t="str">
        <f t="shared" si="129"/>
        <v>n/a</v>
      </c>
      <c r="X473" s="23">
        <f t="shared" si="130"/>
        <v>0</v>
      </c>
      <c r="Y473" s="23">
        <f t="shared" si="131"/>
        <v>0</v>
      </c>
      <c r="Z473" s="23">
        <f t="shared" si="132"/>
        <v>0</v>
      </c>
      <c r="AA473" s="43">
        <f t="shared" si="133"/>
        <v>0</v>
      </c>
      <c r="AB473" s="44" t="str">
        <f t="shared" si="134"/>
        <v>n/a</v>
      </c>
      <c r="AC473" s="45" t="str">
        <f>IFERROR(W473*Inputs!$E$27+'Elec wholesale index'!AB473*Inputs!$F$27,"n/a")</f>
        <v>n/a</v>
      </c>
      <c r="AD473" s="2" t="str">
        <f t="shared" si="135"/>
        <v>2016-17 Winter</v>
      </c>
      <c r="AE473" s="2" t="str">
        <f t="shared" si="136"/>
        <v>2016-17 Summer</v>
      </c>
      <c r="AF473" s="41">
        <v>0</v>
      </c>
      <c r="AG473" s="8"/>
    </row>
    <row r="474" spans="1:33" x14ac:dyDescent="0.3">
      <c r="A474" s="47">
        <v>42529</v>
      </c>
      <c r="B474" s="14" t="str">
        <f t="shared" si="120"/>
        <v>Jun</v>
      </c>
      <c r="C474" s="3"/>
      <c r="D474" s="3"/>
      <c r="E474" s="3"/>
      <c r="F474" s="42"/>
      <c r="G474" s="42"/>
      <c r="H474" s="42"/>
      <c r="I474" s="13">
        <f>VLOOKUP($B474,'Elec wholesale lookups'!$A$3:$L$15,'Elec wholesale index'!I$2,FALSE)</f>
        <v>205597.26549163138</v>
      </c>
      <c r="J474" s="13">
        <f>VLOOKUP($B474,'Elec wholesale lookups'!$A$3:$L$15,'Elec wholesale index'!J$2,FALSE)</f>
        <v>181634.52552031272</v>
      </c>
      <c r="K474" s="13">
        <f>VLOOKUP($B474,'Elec wholesale lookups'!$A$3:$L$15,'Elec wholesale index'!K$2,FALSE)</f>
        <v>205597.26549163138</v>
      </c>
      <c r="L474" s="38">
        <f>VLOOKUP($B474,'Elec wholesale lookups'!$A$3:$O$15,'Elec wholesale index'!L$2,FALSE)</f>
        <v>1</v>
      </c>
      <c r="M474" s="38">
        <f>VLOOKUP($B474,'Elec wholesale lookups'!$A$3:$O$15,'Elec wholesale index'!M$2,FALSE)</f>
        <v>1</v>
      </c>
      <c r="N474" s="38">
        <f>VLOOKUP($B474,'Elec wholesale lookups'!$A$3:$O$15,'Elec wholesale index'!N$2,FALSE)</f>
        <v>0</v>
      </c>
      <c r="O474" s="13">
        <f t="shared" si="121"/>
        <v>205597.26549163138</v>
      </c>
      <c r="P474" s="13">
        <f t="shared" si="122"/>
        <v>181634.52552031272</v>
      </c>
      <c r="Q474" s="13">
        <f t="shared" si="123"/>
        <v>0</v>
      </c>
      <c r="R474" s="13">
        <f t="shared" si="124"/>
        <v>387231.79101194406</v>
      </c>
      <c r="S474" s="23">
        <f t="shared" si="125"/>
        <v>0</v>
      </c>
      <c r="T474" s="23">
        <f t="shared" si="126"/>
        <v>0</v>
      </c>
      <c r="U474" s="23">
        <f t="shared" si="127"/>
        <v>0</v>
      </c>
      <c r="V474" s="23">
        <f t="shared" si="128"/>
        <v>0</v>
      </c>
      <c r="W474" s="44" t="str">
        <f t="shared" si="129"/>
        <v>n/a</v>
      </c>
      <c r="X474" s="23">
        <f t="shared" si="130"/>
        <v>0</v>
      </c>
      <c r="Y474" s="23">
        <f t="shared" si="131"/>
        <v>0</v>
      </c>
      <c r="Z474" s="23">
        <f t="shared" si="132"/>
        <v>0</v>
      </c>
      <c r="AA474" s="43">
        <f t="shared" si="133"/>
        <v>0</v>
      </c>
      <c r="AB474" s="44" t="str">
        <f t="shared" si="134"/>
        <v>n/a</v>
      </c>
      <c r="AC474" s="45" t="str">
        <f>IFERROR(W474*Inputs!$E$27+'Elec wholesale index'!AB474*Inputs!$F$27,"n/a")</f>
        <v>n/a</v>
      </c>
      <c r="AD474" s="2" t="str">
        <f t="shared" si="135"/>
        <v>2016-17 Winter</v>
      </c>
      <c r="AE474" s="2" t="str">
        <f t="shared" si="136"/>
        <v>2016-17 Summer</v>
      </c>
      <c r="AF474" s="41">
        <v>0</v>
      </c>
      <c r="AG474" s="8"/>
    </row>
    <row r="475" spans="1:33" x14ac:dyDescent="0.3">
      <c r="A475" s="47">
        <v>42530</v>
      </c>
      <c r="B475" s="14" t="str">
        <f t="shared" si="120"/>
        <v>Jun</v>
      </c>
      <c r="C475" s="3"/>
      <c r="D475" s="3"/>
      <c r="E475" s="3"/>
      <c r="F475" s="42"/>
      <c r="G475" s="42"/>
      <c r="H475" s="42"/>
      <c r="I475" s="13">
        <f>VLOOKUP($B475,'Elec wholesale lookups'!$A$3:$L$15,'Elec wholesale index'!I$2,FALSE)</f>
        <v>205597.26549163138</v>
      </c>
      <c r="J475" s="13">
        <f>VLOOKUP($B475,'Elec wholesale lookups'!$A$3:$L$15,'Elec wholesale index'!J$2,FALSE)</f>
        <v>181634.52552031272</v>
      </c>
      <c r="K475" s="13">
        <f>VLOOKUP($B475,'Elec wholesale lookups'!$A$3:$L$15,'Elec wholesale index'!K$2,FALSE)</f>
        <v>205597.26549163138</v>
      </c>
      <c r="L475" s="38">
        <f>VLOOKUP($B475,'Elec wholesale lookups'!$A$3:$O$15,'Elec wholesale index'!L$2,FALSE)</f>
        <v>1</v>
      </c>
      <c r="M475" s="38">
        <f>VLOOKUP($B475,'Elec wholesale lookups'!$A$3:$O$15,'Elec wholesale index'!M$2,FALSE)</f>
        <v>1</v>
      </c>
      <c r="N475" s="38">
        <f>VLOOKUP($B475,'Elec wholesale lookups'!$A$3:$O$15,'Elec wholesale index'!N$2,FALSE)</f>
        <v>0</v>
      </c>
      <c r="O475" s="13">
        <f t="shared" si="121"/>
        <v>205597.26549163138</v>
      </c>
      <c r="P475" s="13">
        <f t="shared" si="122"/>
        <v>181634.52552031272</v>
      </c>
      <c r="Q475" s="13">
        <f t="shared" si="123"/>
        <v>0</v>
      </c>
      <c r="R475" s="13">
        <f t="shared" si="124"/>
        <v>387231.79101194406</v>
      </c>
      <c r="S475" s="23">
        <f t="shared" si="125"/>
        <v>0</v>
      </c>
      <c r="T475" s="23">
        <f t="shared" si="126"/>
        <v>0</v>
      </c>
      <c r="U475" s="23">
        <f t="shared" si="127"/>
        <v>0</v>
      </c>
      <c r="V475" s="23">
        <f t="shared" si="128"/>
        <v>0</v>
      </c>
      <c r="W475" s="44" t="str">
        <f t="shared" si="129"/>
        <v>n/a</v>
      </c>
      <c r="X475" s="23">
        <f t="shared" si="130"/>
        <v>0</v>
      </c>
      <c r="Y475" s="23">
        <f t="shared" si="131"/>
        <v>0</v>
      </c>
      <c r="Z475" s="23">
        <f t="shared" si="132"/>
        <v>0</v>
      </c>
      <c r="AA475" s="43">
        <f t="shared" si="133"/>
        <v>0</v>
      </c>
      <c r="AB475" s="44" t="str">
        <f t="shared" si="134"/>
        <v>n/a</v>
      </c>
      <c r="AC475" s="45" t="str">
        <f>IFERROR(W475*Inputs!$E$27+'Elec wholesale index'!AB475*Inputs!$F$27,"n/a")</f>
        <v>n/a</v>
      </c>
      <c r="AD475" s="2" t="str">
        <f t="shared" si="135"/>
        <v>2016-17 Winter</v>
      </c>
      <c r="AE475" s="2" t="str">
        <f t="shared" si="136"/>
        <v>2016-17 Summer</v>
      </c>
      <c r="AF475" s="41">
        <v>0</v>
      </c>
      <c r="AG475" s="8"/>
    </row>
    <row r="476" spans="1:33" x14ac:dyDescent="0.3">
      <c r="A476" s="47">
        <v>42531</v>
      </c>
      <c r="B476" s="14" t="str">
        <f t="shared" si="120"/>
        <v>Jun</v>
      </c>
      <c r="C476" s="3"/>
      <c r="D476" s="3"/>
      <c r="E476" s="3"/>
      <c r="F476" s="42"/>
      <c r="G476" s="42"/>
      <c r="H476" s="42"/>
      <c r="I476" s="13">
        <f>VLOOKUP($B476,'Elec wholesale lookups'!$A$3:$L$15,'Elec wholesale index'!I$2,FALSE)</f>
        <v>205597.26549163138</v>
      </c>
      <c r="J476" s="13">
        <f>VLOOKUP($B476,'Elec wholesale lookups'!$A$3:$L$15,'Elec wholesale index'!J$2,FALSE)</f>
        <v>181634.52552031272</v>
      </c>
      <c r="K476" s="13">
        <f>VLOOKUP($B476,'Elec wholesale lookups'!$A$3:$L$15,'Elec wholesale index'!K$2,FALSE)</f>
        <v>205597.26549163138</v>
      </c>
      <c r="L476" s="38">
        <f>VLOOKUP($B476,'Elec wholesale lookups'!$A$3:$O$15,'Elec wholesale index'!L$2,FALSE)</f>
        <v>1</v>
      </c>
      <c r="M476" s="38">
        <f>VLOOKUP($B476,'Elec wholesale lookups'!$A$3:$O$15,'Elec wholesale index'!M$2,FALSE)</f>
        <v>1</v>
      </c>
      <c r="N476" s="38">
        <f>VLOOKUP($B476,'Elec wholesale lookups'!$A$3:$O$15,'Elec wholesale index'!N$2,FALSE)</f>
        <v>0</v>
      </c>
      <c r="O476" s="13">
        <f t="shared" si="121"/>
        <v>205597.26549163138</v>
      </c>
      <c r="P476" s="13">
        <f t="shared" si="122"/>
        <v>181634.52552031272</v>
      </c>
      <c r="Q476" s="13">
        <f t="shared" si="123"/>
        <v>0</v>
      </c>
      <c r="R476" s="13">
        <f t="shared" si="124"/>
        <v>387231.79101194406</v>
      </c>
      <c r="S476" s="23">
        <f t="shared" si="125"/>
        <v>0</v>
      </c>
      <c r="T476" s="23">
        <f t="shared" si="126"/>
        <v>0</v>
      </c>
      <c r="U476" s="23">
        <f t="shared" si="127"/>
        <v>0</v>
      </c>
      <c r="V476" s="23">
        <f t="shared" si="128"/>
        <v>0</v>
      </c>
      <c r="W476" s="44" t="str">
        <f t="shared" si="129"/>
        <v>n/a</v>
      </c>
      <c r="X476" s="23">
        <f t="shared" si="130"/>
        <v>0</v>
      </c>
      <c r="Y476" s="23">
        <f t="shared" si="131"/>
        <v>0</v>
      </c>
      <c r="Z476" s="23">
        <f t="shared" si="132"/>
        <v>0</v>
      </c>
      <c r="AA476" s="43">
        <f t="shared" si="133"/>
        <v>0</v>
      </c>
      <c r="AB476" s="44" t="str">
        <f t="shared" si="134"/>
        <v>n/a</v>
      </c>
      <c r="AC476" s="45" t="str">
        <f>IFERROR(W476*Inputs!$E$27+'Elec wholesale index'!AB476*Inputs!$F$27,"n/a")</f>
        <v>n/a</v>
      </c>
      <c r="AD476" s="2" t="str">
        <f t="shared" si="135"/>
        <v>2016-17 Winter</v>
      </c>
      <c r="AE476" s="2" t="str">
        <f t="shared" si="136"/>
        <v>2016-17 Summer</v>
      </c>
      <c r="AF476" s="41">
        <v>0</v>
      </c>
      <c r="AG476" s="8"/>
    </row>
    <row r="477" spans="1:33" x14ac:dyDescent="0.3">
      <c r="A477" s="47">
        <v>42534</v>
      </c>
      <c r="B477" s="14" t="str">
        <f t="shared" si="120"/>
        <v>Jun</v>
      </c>
      <c r="C477" s="3"/>
      <c r="D477" s="3"/>
      <c r="E477" s="3"/>
      <c r="F477" s="42"/>
      <c r="G477" s="42"/>
      <c r="H477" s="42"/>
      <c r="I477" s="13">
        <f>VLOOKUP($B477,'Elec wholesale lookups'!$A$3:$L$15,'Elec wholesale index'!I$2,FALSE)</f>
        <v>205597.26549163138</v>
      </c>
      <c r="J477" s="13">
        <f>VLOOKUP($B477,'Elec wholesale lookups'!$A$3:$L$15,'Elec wholesale index'!J$2,FALSE)</f>
        <v>181634.52552031272</v>
      </c>
      <c r="K477" s="13">
        <f>VLOOKUP($B477,'Elec wholesale lookups'!$A$3:$L$15,'Elec wholesale index'!K$2,FALSE)</f>
        <v>205597.26549163138</v>
      </c>
      <c r="L477" s="38">
        <f>VLOOKUP($B477,'Elec wholesale lookups'!$A$3:$O$15,'Elec wholesale index'!L$2,FALSE)</f>
        <v>1</v>
      </c>
      <c r="M477" s="38">
        <f>VLOOKUP($B477,'Elec wholesale lookups'!$A$3:$O$15,'Elec wholesale index'!M$2,FALSE)</f>
        <v>1</v>
      </c>
      <c r="N477" s="38">
        <f>VLOOKUP($B477,'Elec wholesale lookups'!$A$3:$O$15,'Elec wholesale index'!N$2,FALSE)</f>
        <v>0</v>
      </c>
      <c r="O477" s="13">
        <f t="shared" si="121"/>
        <v>205597.26549163138</v>
      </c>
      <c r="P477" s="13">
        <f t="shared" si="122"/>
        <v>181634.52552031272</v>
      </c>
      <c r="Q477" s="13">
        <f t="shared" si="123"/>
        <v>0</v>
      </c>
      <c r="R477" s="13">
        <f t="shared" si="124"/>
        <v>387231.79101194406</v>
      </c>
      <c r="S477" s="23">
        <f t="shared" si="125"/>
        <v>0</v>
      </c>
      <c r="T477" s="23">
        <f t="shared" si="126"/>
        <v>0</v>
      </c>
      <c r="U477" s="23">
        <f t="shared" si="127"/>
        <v>0</v>
      </c>
      <c r="V477" s="23">
        <f t="shared" si="128"/>
        <v>0</v>
      </c>
      <c r="W477" s="44" t="str">
        <f t="shared" si="129"/>
        <v>n/a</v>
      </c>
      <c r="X477" s="23">
        <f t="shared" si="130"/>
        <v>0</v>
      </c>
      <c r="Y477" s="23">
        <f t="shared" si="131"/>
        <v>0</v>
      </c>
      <c r="Z477" s="23">
        <f t="shared" si="132"/>
        <v>0</v>
      </c>
      <c r="AA477" s="43">
        <f t="shared" si="133"/>
        <v>0</v>
      </c>
      <c r="AB477" s="44" t="str">
        <f t="shared" si="134"/>
        <v>n/a</v>
      </c>
      <c r="AC477" s="45" t="str">
        <f>IFERROR(W477*Inputs!$E$27+'Elec wholesale index'!AB477*Inputs!$F$27,"n/a")</f>
        <v>n/a</v>
      </c>
      <c r="AD477" s="2" t="str">
        <f t="shared" si="135"/>
        <v>2016-17 Winter</v>
      </c>
      <c r="AE477" s="2" t="str">
        <f t="shared" si="136"/>
        <v>2016-17 Summer</v>
      </c>
      <c r="AF477" s="41">
        <v>0</v>
      </c>
      <c r="AG477" s="8"/>
    </row>
    <row r="478" spans="1:33" x14ac:dyDescent="0.3">
      <c r="A478" s="47">
        <v>42535</v>
      </c>
      <c r="B478" s="14" t="str">
        <f t="shared" si="120"/>
        <v>Jun</v>
      </c>
      <c r="C478" s="3"/>
      <c r="D478" s="3"/>
      <c r="E478" s="3"/>
      <c r="F478" s="42"/>
      <c r="G478" s="42"/>
      <c r="H478" s="42"/>
      <c r="I478" s="13">
        <f>VLOOKUP($B478,'Elec wholesale lookups'!$A$3:$L$15,'Elec wholesale index'!I$2,FALSE)</f>
        <v>205597.26549163138</v>
      </c>
      <c r="J478" s="13">
        <f>VLOOKUP($B478,'Elec wholesale lookups'!$A$3:$L$15,'Elec wholesale index'!J$2,FALSE)</f>
        <v>181634.52552031272</v>
      </c>
      <c r="K478" s="13">
        <f>VLOOKUP($B478,'Elec wholesale lookups'!$A$3:$L$15,'Elec wholesale index'!K$2,FALSE)</f>
        <v>205597.26549163138</v>
      </c>
      <c r="L478" s="38">
        <f>VLOOKUP($B478,'Elec wholesale lookups'!$A$3:$O$15,'Elec wholesale index'!L$2,FALSE)</f>
        <v>1</v>
      </c>
      <c r="M478" s="38">
        <f>VLOOKUP($B478,'Elec wholesale lookups'!$A$3:$O$15,'Elec wholesale index'!M$2,FALSE)</f>
        <v>1</v>
      </c>
      <c r="N478" s="38">
        <f>VLOOKUP($B478,'Elec wholesale lookups'!$A$3:$O$15,'Elec wholesale index'!N$2,FALSE)</f>
        <v>0</v>
      </c>
      <c r="O478" s="13">
        <f t="shared" si="121"/>
        <v>205597.26549163138</v>
      </c>
      <c r="P478" s="13">
        <f t="shared" si="122"/>
        <v>181634.52552031272</v>
      </c>
      <c r="Q478" s="13">
        <f t="shared" si="123"/>
        <v>0</v>
      </c>
      <c r="R478" s="13">
        <f t="shared" si="124"/>
        <v>387231.79101194406</v>
      </c>
      <c r="S478" s="23">
        <f t="shared" si="125"/>
        <v>0</v>
      </c>
      <c r="T478" s="23">
        <f t="shared" si="126"/>
        <v>0</v>
      </c>
      <c r="U478" s="23">
        <f t="shared" si="127"/>
        <v>0</v>
      </c>
      <c r="V478" s="23">
        <f t="shared" si="128"/>
        <v>0</v>
      </c>
      <c r="W478" s="44" t="str">
        <f t="shared" si="129"/>
        <v>n/a</v>
      </c>
      <c r="X478" s="23">
        <f t="shared" si="130"/>
        <v>0</v>
      </c>
      <c r="Y478" s="23">
        <f t="shared" si="131"/>
        <v>0</v>
      </c>
      <c r="Z478" s="23">
        <f t="shared" si="132"/>
        <v>0</v>
      </c>
      <c r="AA478" s="43">
        <f t="shared" si="133"/>
        <v>0</v>
      </c>
      <c r="AB478" s="44" t="str">
        <f t="shared" si="134"/>
        <v>n/a</v>
      </c>
      <c r="AC478" s="45" t="str">
        <f>IFERROR(W478*Inputs!$E$27+'Elec wholesale index'!AB478*Inputs!$F$27,"n/a")</f>
        <v>n/a</v>
      </c>
      <c r="AD478" s="2" t="str">
        <f t="shared" si="135"/>
        <v>2016-17 Winter</v>
      </c>
      <c r="AE478" s="2" t="str">
        <f t="shared" si="136"/>
        <v>2016-17 Summer</v>
      </c>
      <c r="AF478" s="41">
        <v>0</v>
      </c>
      <c r="AG478" s="8"/>
    </row>
    <row r="479" spans="1:33" x14ac:dyDescent="0.3">
      <c r="A479" s="47">
        <v>42536</v>
      </c>
      <c r="B479" s="14" t="str">
        <f t="shared" si="120"/>
        <v>Jun</v>
      </c>
      <c r="C479" s="3"/>
      <c r="D479" s="3"/>
      <c r="E479" s="3"/>
      <c r="F479" s="42"/>
      <c r="G479" s="42"/>
      <c r="H479" s="42"/>
      <c r="I479" s="13">
        <f>VLOOKUP($B479,'Elec wholesale lookups'!$A$3:$L$15,'Elec wholesale index'!I$2,FALSE)</f>
        <v>205597.26549163138</v>
      </c>
      <c r="J479" s="13">
        <f>VLOOKUP($B479,'Elec wholesale lookups'!$A$3:$L$15,'Elec wholesale index'!J$2,FALSE)</f>
        <v>181634.52552031272</v>
      </c>
      <c r="K479" s="13">
        <f>VLOOKUP($B479,'Elec wholesale lookups'!$A$3:$L$15,'Elec wholesale index'!K$2,FALSE)</f>
        <v>205597.26549163138</v>
      </c>
      <c r="L479" s="38">
        <f>VLOOKUP($B479,'Elec wholesale lookups'!$A$3:$O$15,'Elec wholesale index'!L$2,FALSE)</f>
        <v>1</v>
      </c>
      <c r="M479" s="38">
        <f>VLOOKUP($B479,'Elec wholesale lookups'!$A$3:$O$15,'Elec wholesale index'!M$2,FALSE)</f>
        <v>1</v>
      </c>
      <c r="N479" s="38">
        <f>VLOOKUP($B479,'Elec wholesale lookups'!$A$3:$O$15,'Elec wholesale index'!N$2,FALSE)</f>
        <v>0</v>
      </c>
      <c r="O479" s="13">
        <f t="shared" si="121"/>
        <v>205597.26549163138</v>
      </c>
      <c r="P479" s="13">
        <f t="shared" si="122"/>
        <v>181634.52552031272</v>
      </c>
      <c r="Q479" s="13">
        <f t="shared" si="123"/>
        <v>0</v>
      </c>
      <c r="R479" s="13">
        <f t="shared" si="124"/>
        <v>387231.79101194406</v>
      </c>
      <c r="S479" s="23">
        <f t="shared" si="125"/>
        <v>0</v>
      </c>
      <c r="T479" s="23">
        <f t="shared" si="126"/>
        <v>0</v>
      </c>
      <c r="U479" s="23">
        <f t="shared" si="127"/>
        <v>0</v>
      </c>
      <c r="V479" s="23">
        <f t="shared" si="128"/>
        <v>0</v>
      </c>
      <c r="W479" s="44" t="str">
        <f t="shared" si="129"/>
        <v>n/a</v>
      </c>
      <c r="X479" s="23">
        <f t="shared" si="130"/>
        <v>0</v>
      </c>
      <c r="Y479" s="23">
        <f t="shared" si="131"/>
        <v>0</v>
      </c>
      <c r="Z479" s="23">
        <f t="shared" si="132"/>
        <v>0</v>
      </c>
      <c r="AA479" s="43">
        <f t="shared" si="133"/>
        <v>0</v>
      </c>
      <c r="AB479" s="44" t="str">
        <f t="shared" si="134"/>
        <v>n/a</v>
      </c>
      <c r="AC479" s="45" t="str">
        <f>IFERROR(W479*Inputs!$E$27+'Elec wholesale index'!AB479*Inputs!$F$27,"n/a")</f>
        <v>n/a</v>
      </c>
      <c r="AD479" s="2" t="str">
        <f t="shared" si="135"/>
        <v>2016-17 Winter</v>
      </c>
      <c r="AE479" s="2" t="str">
        <f t="shared" si="136"/>
        <v>2016-17 Summer</v>
      </c>
      <c r="AF479" s="41">
        <v>0</v>
      </c>
      <c r="AG479" s="8"/>
    </row>
    <row r="480" spans="1:33" x14ac:dyDescent="0.3">
      <c r="A480" s="47">
        <v>42537</v>
      </c>
      <c r="B480" s="14" t="str">
        <f t="shared" si="120"/>
        <v>Jun</v>
      </c>
      <c r="C480" s="3"/>
      <c r="D480" s="3"/>
      <c r="E480" s="3"/>
      <c r="F480" s="42"/>
      <c r="G480" s="42"/>
      <c r="H480" s="42"/>
      <c r="I480" s="13">
        <f>VLOOKUP($B480,'Elec wholesale lookups'!$A$3:$L$15,'Elec wholesale index'!I$2,FALSE)</f>
        <v>205597.26549163138</v>
      </c>
      <c r="J480" s="13">
        <f>VLOOKUP($B480,'Elec wholesale lookups'!$A$3:$L$15,'Elec wholesale index'!J$2,FALSE)</f>
        <v>181634.52552031272</v>
      </c>
      <c r="K480" s="13">
        <f>VLOOKUP($B480,'Elec wholesale lookups'!$A$3:$L$15,'Elec wholesale index'!K$2,FALSE)</f>
        <v>205597.26549163138</v>
      </c>
      <c r="L480" s="38">
        <f>VLOOKUP($B480,'Elec wholesale lookups'!$A$3:$O$15,'Elec wholesale index'!L$2,FALSE)</f>
        <v>1</v>
      </c>
      <c r="M480" s="38">
        <f>VLOOKUP($B480,'Elec wholesale lookups'!$A$3:$O$15,'Elec wholesale index'!M$2,FALSE)</f>
        <v>1</v>
      </c>
      <c r="N480" s="38">
        <f>VLOOKUP($B480,'Elec wholesale lookups'!$A$3:$O$15,'Elec wholesale index'!N$2,FALSE)</f>
        <v>0</v>
      </c>
      <c r="O480" s="13">
        <f t="shared" si="121"/>
        <v>205597.26549163138</v>
      </c>
      <c r="P480" s="13">
        <f t="shared" si="122"/>
        <v>181634.52552031272</v>
      </c>
      <c r="Q480" s="13">
        <f t="shared" si="123"/>
        <v>0</v>
      </c>
      <c r="R480" s="13">
        <f t="shared" si="124"/>
        <v>387231.79101194406</v>
      </c>
      <c r="S480" s="23">
        <f t="shared" si="125"/>
        <v>0</v>
      </c>
      <c r="T480" s="23">
        <f t="shared" si="126"/>
        <v>0</v>
      </c>
      <c r="U480" s="23">
        <f t="shared" si="127"/>
        <v>0</v>
      </c>
      <c r="V480" s="23">
        <f t="shared" si="128"/>
        <v>0</v>
      </c>
      <c r="W480" s="44" t="str">
        <f t="shared" si="129"/>
        <v>n/a</v>
      </c>
      <c r="X480" s="23">
        <f t="shared" si="130"/>
        <v>0</v>
      </c>
      <c r="Y480" s="23">
        <f t="shared" si="131"/>
        <v>0</v>
      </c>
      <c r="Z480" s="23">
        <f t="shared" si="132"/>
        <v>0</v>
      </c>
      <c r="AA480" s="43">
        <f t="shared" si="133"/>
        <v>0</v>
      </c>
      <c r="AB480" s="44" t="str">
        <f t="shared" si="134"/>
        <v>n/a</v>
      </c>
      <c r="AC480" s="45" t="str">
        <f>IFERROR(W480*Inputs!$E$27+'Elec wholesale index'!AB480*Inputs!$F$27,"n/a")</f>
        <v>n/a</v>
      </c>
      <c r="AD480" s="2" t="str">
        <f t="shared" si="135"/>
        <v>2016-17 Winter</v>
      </c>
      <c r="AE480" s="2" t="str">
        <f t="shared" si="136"/>
        <v>2016-17 Summer</v>
      </c>
      <c r="AF480" s="41">
        <v>0</v>
      </c>
      <c r="AG480" s="8"/>
    </row>
    <row r="481" spans="1:33" x14ac:dyDescent="0.3">
      <c r="A481" s="47">
        <v>42538</v>
      </c>
      <c r="B481" s="14" t="str">
        <f t="shared" si="120"/>
        <v>Jun</v>
      </c>
      <c r="C481" s="3"/>
      <c r="D481" s="3"/>
      <c r="E481" s="3"/>
      <c r="F481" s="42"/>
      <c r="G481" s="42"/>
      <c r="H481" s="42"/>
      <c r="I481" s="13">
        <f>VLOOKUP($B481,'Elec wholesale lookups'!$A$3:$L$15,'Elec wholesale index'!I$2,FALSE)</f>
        <v>205597.26549163138</v>
      </c>
      <c r="J481" s="13">
        <f>VLOOKUP($B481,'Elec wholesale lookups'!$A$3:$L$15,'Elec wholesale index'!J$2,FALSE)</f>
        <v>181634.52552031272</v>
      </c>
      <c r="K481" s="13">
        <f>VLOOKUP($B481,'Elec wholesale lookups'!$A$3:$L$15,'Elec wholesale index'!K$2,FALSE)</f>
        <v>205597.26549163138</v>
      </c>
      <c r="L481" s="38">
        <f>VLOOKUP($B481,'Elec wholesale lookups'!$A$3:$O$15,'Elec wholesale index'!L$2,FALSE)</f>
        <v>1</v>
      </c>
      <c r="M481" s="38">
        <f>VLOOKUP($B481,'Elec wholesale lookups'!$A$3:$O$15,'Elec wholesale index'!M$2,FALSE)</f>
        <v>1</v>
      </c>
      <c r="N481" s="38">
        <f>VLOOKUP($B481,'Elec wholesale lookups'!$A$3:$O$15,'Elec wholesale index'!N$2,FALSE)</f>
        <v>0</v>
      </c>
      <c r="O481" s="13">
        <f t="shared" si="121"/>
        <v>205597.26549163138</v>
      </c>
      <c r="P481" s="13">
        <f t="shared" si="122"/>
        <v>181634.52552031272</v>
      </c>
      <c r="Q481" s="13">
        <f t="shared" si="123"/>
        <v>0</v>
      </c>
      <c r="R481" s="13">
        <f t="shared" si="124"/>
        <v>387231.79101194406</v>
      </c>
      <c r="S481" s="23">
        <f t="shared" si="125"/>
        <v>0</v>
      </c>
      <c r="T481" s="23">
        <f t="shared" si="126"/>
        <v>0</v>
      </c>
      <c r="U481" s="23">
        <f t="shared" si="127"/>
        <v>0</v>
      </c>
      <c r="V481" s="23">
        <f t="shared" si="128"/>
        <v>0</v>
      </c>
      <c r="W481" s="44" t="str">
        <f t="shared" si="129"/>
        <v>n/a</v>
      </c>
      <c r="X481" s="23">
        <f t="shared" si="130"/>
        <v>0</v>
      </c>
      <c r="Y481" s="23">
        <f t="shared" si="131"/>
        <v>0</v>
      </c>
      <c r="Z481" s="23">
        <f t="shared" si="132"/>
        <v>0</v>
      </c>
      <c r="AA481" s="43">
        <f t="shared" si="133"/>
        <v>0</v>
      </c>
      <c r="AB481" s="44" t="str">
        <f t="shared" si="134"/>
        <v>n/a</v>
      </c>
      <c r="AC481" s="45" t="str">
        <f>IFERROR(W481*Inputs!$E$27+'Elec wholesale index'!AB481*Inputs!$F$27,"n/a")</f>
        <v>n/a</v>
      </c>
      <c r="AD481" s="2" t="str">
        <f t="shared" si="135"/>
        <v>2016-17 Winter</v>
      </c>
      <c r="AE481" s="2" t="str">
        <f t="shared" si="136"/>
        <v>2016-17 Summer</v>
      </c>
      <c r="AF481" s="41">
        <v>0</v>
      </c>
      <c r="AG481" s="8"/>
    </row>
    <row r="482" spans="1:33" x14ac:dyDescent="0.3">
      <c r="A482" s="47">
        <v>42541</v>
      </c>
      <c r="B482" s="14" t="str">
        <f t="shared" si="120"/>
        <v>Jun</v>
      </c>
      <c r="C482" s="3"/>
      <c r="D482" s="3"/>
      <c r="E482" s="3"/>
      <c r="F482" s="42"/>
      <c r="G482" s="42"/>
      <c r="H482" s="42"/>
      <c r="I482" s="13">
        <f>VLOOKUP($B482,'Elec wholesale lookups'!$A$3:$L$15,'Elec wholesale index'!I$2,FALSE)</f>
        <v>205597.26549163138</v>
      </c>
      <c r="J482" s="13">
        <f>VLOOKUP($B482,'Elec wholesale lookups'!$A$3:$L$15,'Elec wholesale index'!J$2,FALSE)</f>
        <v>181634.52552031272</v>
      </c>
      <c r="K482" s="13">
        <f>VLOOKUP($B482,'Elec wholesale lookups'!$A$3:$L$15,'Elec wholesale index'!K$2,FALSE)</f>
        <v>205597.26549163138</v>
      </c>
      <c r="L482" s="38">
        <f>VLOOKUP($B482,'Elec wholesale lookups'!$A$3:$O$15,'Elec wholesale index'!L$2,FALSE)</f>
        <v>1</v>
      </c>
      <c r="M482" s="38">
        <f>VLOOKUP($B482,'Elec wholesale lookups'!$A$3:$O$15,'Elec wholesale index'!M$2,FALSE)</f>
        <v>1</v>
      </c>
      <c r="N482" s="38">
        <f>VLOOKUP($B482,'Elec wholesale lookups'!$A$3:$O$15,'Elec wholesale index'!N$2,FALSE)</f>
        <v>0</v>
      </c>
      <c r="O482" s="13">
        <f t="shared" si="121"/>
        <v>205597.26549163138</v>
      </c>
      <c r="P482" s="13">
        <f t="shared" si="122"/>
        <v>181634.52552031272</v>
      </c>
      <c r="Q482" s="13">
        <f t="shared" si="123"/>
        <v>0</v>
      </c>
      <c r="R482" s="13">
        <f t="shared" si="124"/>
        <v>387231.79101194406</v>
      </c>
      <c r="S482" s="23">
        <f t="shared" si="125"/>
        <v>0</v>
      </c>
      <c r="T482" s="23">
        <f t="shared" si="126"/>
        <v>0</v>
      </c>
      <c r="U482" s="23">
        <f t="shared" si="127"/>
        <v>0</v>
      </c>
      <c r="V482" s="23">
        <f t="shared" si="128"/>
        <v>0</v>
      </c>
      <c r="W482" s="44" t="str">
        <f t="shared" si="129"/>
        <v>n/a</v>
      </c>
      <c r="X482" s="23">
        <f t="shared" si="130"/>
        <v>0</v>
      </c>
      <c r="Y482" s="23">
        <f t="shared" si="131"/>
        <v>0</v>
      </c>
      <c r="Z482" s="23">
        <f t="shared" si="132"/>
        <v>0</v>
      </c>
      <c r="AA482" s="43">
        <f t="shared" si="133"/>
        <v>0</v>
      </c>
      <c r="AB482" s="44" t="str">
        <f t="shared" si="134"/>
        <v>n/a</v>
      </c>
      <c r="AC482" s="45" t="str">
        <f>IFERROR(W482*Inputs!$E$27+'Elec wholesale index'!AB482*Inputs!$F$27,"n/a")</f>
        <v>n/a</v>
      </c>
      <c r="AD482" s="2" t="str">
        <f t="shared" si="135"/>
        <v>2016-17 Winter</v>
      </c>
      <c r="AE482" s="2" t="str">
        <f t="shared" si="136"/>
        <v>2016-17 Summer</v>
      </c>
      <c r="AF482" s="41">
        <v>0</v>
      </c>
      <c r="AG482" s="8"/>
    </row>
    <row r="483" spans="1:33" x14ac:dyDescent="0.3">
      <c r="A483" s="47">
        <v>42542</v>
      </c>
      <c r="B483" s="14" t="str">
        <f t="shared" si="120"/>
        <v>Jun</v>
      </c>
      <c r="C483" s="3"/>
      <c r="D483" s="3"/>
      <c r="E483" s="3"/>
      <c r="F483" s="42"/>
      <c r="G483" s="42"/>
      <c r="H483" s="42"/>
      <c r="I483" s="13">
        <f>VLOOKUP($B483,'Elec wholesale lookups'!$A$3:$L$15,'Elec wholesale index'!I$2,FALSE)</f>
        <v>205597.26549163138</v>
      </c>
      <c r="J483" s="13">
        <f>VLOOKUP($B483,'Elec wholesale lookups'!$A$3:$L$15,'Elec wholesale index'!J$2,FALSE)</f>
        <v>181634.52552031272</v>
      </c>
      <c r="K483" s="13">
        <f>VLOOKUP($B483,'Elec wholesale lookups'!$A$3:$L$15,'Elec wholesale index'!K$2,FALSE)</f>
        <v>205597.26549163138</v>
      </c>
      <c r="L483" s="38">
        <f>VLOOKUP($B483,'Elec wholesale lookups'!$A$3:$O$15,'Elec wholesale index'!L$2,FALSE)</f>
        <v>1</v>
      </c>
      <c r="M483" s="38">
        <f>VLOOKUP($B483,'Elec wholesale lookups'!$A$3:$O$15,'Elec wholesale index'!M$2,FALSE)</f>
        <v>1</v>
      </c>
      <c r="N483" s="38">
        <f>VLOOKUP($B483,'Elec wholesale lookups'!$A$3:$O$15,'Elec wholesale index'!N$2,FALSE)</f>
        <v>0</v>
      </c>
      <c r="O483" s="13">
        <f t="shared" si="121"/>
        <v>205597.26549163138</v>
      </c>
      <c r="P483" s="13">
        <f t="shared" si="122"/>
        <v>181634.52552031272</v>
      </c>
      <c r="Q483" s="13">
        <f t="shared" si="123"/>
        <v>0</v>
      </c>
      <c r="R483" s="13">
        <f t="shared" si="124"/>
        <v>387231.79101194406</v>
      </c>
      <c r="S483" s="23">
        <f t="shared" si="125"/>
        <v>0</v>
      </c>
      <c r="T483" s="23">
        <f t="shared" si="126"/>
        <v>0</v>
      </c>
      <c r="U483" s="23">
        <f t="shared" si="127"/>
        <v>0</v>
      </c>
      <c r="V483" s="23">
        <f t="shared" si="128"/>
        <v>0</v>
      </c>
      <c r="W483" s="44" t="str">
        <f t="shared" si="129"/>
        <v>n/a</v>
      </c>
      <c r="X483" s="23">
        <f t="shared" si="130"/>
        <v>0</v>
      </c>
      <c r="Y483" s="23">
        <f t="shared" si="131"/>
        <v>0</v>
      </c>
      <c r="Z483" s="23">
        <f t="shared" si="132"/>
        <v>0</v>
      </c>
      <c r="AA483" s="43">
        <f t="shared" si="133"/>
        <v>0</v>
      </c>
      <c r="AB483" s="44" t="str">
        <f t="shared" si="134"/>
        <v>n/a</v>
      </c>
      <c r="AC483" s="45" t="str">
        <f>IFERROR(W483*Inputs!$E$27+'Elec wholesale index'!AB483*Inputs!$F$27,"n/a")</f>
        <v>n/a</v>
      </c>
      <c r="AD483" s="2" t="str">
        <f t="shared" si="135"/>
        <v>2016-17 Winter</v>
      </c>
      <c r="AE483" s="2" t="str">
        <f t="shared" si="136"/>
        <v>2016-17 Summer</v>
      </c>
      <c r="AF483" s="41">
        <v>0</v>
      </c>
      <c r="AG483" s="8"/>
    </row>
    <row r="484" spans="1:33" x14ac:dyDescent="0.3">
      <c r="A484" s="47">
        <v>42543</v>
      </c>
      <c r="B484" s="14" t="str">
        <f t="shared" si="120"/>
        <v>Jun</v>
      </c>
      <c r="C484" s="3"/>
      <c r="D484" s="3"/>
      <c r="E484" s="3"/>
      <c r="F484" s="42"/>
      <c r="G484" s="42"/>
      <c r="H484" s="42"/>
      <c r="I484" s="13">
        <f>VLOOKUP($B484,'Elec wholesale lookups'!$A$3:$L$15,'Elec wholesale index'!I$2,FALSE)</f>
        <v>205597.26549163138</v>
      </c>
      <c r="J484" s="13">
        <f>VLOOKUP($B484,'Elec wholesale lookups'!$A$3:$L$15,'Elec wholesale index'!J$2,FALSE)</f>
        <v>181634.52552031272</v>
      </c>
      <c r="K484" s="13">
        <f>VLOOKUP($B484,'Elec wholesale lookups'!$A$3:$L$15,'Elec wholesale index'!K$2,FALSE)</f>
        <v>205597.26549163138</v>
      </c>
      <c r="L484" s="38">
        <f>VLOOKUP($B484,'Elec wholesale lookups'!$A$3:$O$15,'Elec wholesale index'!L$2,FALSE)</f>
        <v>1</v>
      </c>
      <c r="M484" s="38">
        <f>VLOOKUP($B484,'Elec wholesale lookups'!$A$3:$O$15,'Elec wholesale index'!M$2,FALSE)</f>
        <v>1</v>
      </c>
      <c r="N484" s="38">
        <f>VLOOKUP($B484,'Elec wholesale lookups'!$A$3:$O$15,'Elec wholesale index'!N$2,FALSE)</f>
        <v>0</v>
      </c>
      <c r="O484" s="13">
        <f t="shared" si="121"/>
        <v>205597.26549163138</v>
      </c>
      <c r="P484" s="13">
        <f t="shared" si="122"/>
        <v>181634.52552031272</v>
      </c>
      <c r="Q484" s="13">
        <f t="shared" si="123"/>
        <v>0</v>
      </c>
      <c r="R484" s="13">
        <f t="shared" si="124"/>
        <v>387231.79101194406</v>
      </c>
      <c r="S484" s="23">
        <f t="shared" si="125"/>
        <v>0</v>
      </c>
      <c r="T484" s="23">
        <f t="shared" si="126"/>
        <v>0</v>
      </c>
      <c r="U484" s="23">
        <f t="shared" si="127"/>
        <v>0</v>
      </c>
      <c r="V484" s="23">
        <f t="shared" si="128"/>
        <v>0</v>
      </c>
      <c r="W484" s="44" t="str">
        <f t="shared" si="129"/>
        <v>n/a</v>
      </c>
      <c r="X484" s="23">
        <f t="shared" si="130"/>
        <v>0</v>
      </c>
      <c r="Y484" s="23">
        <f t="shared" si="131"/>
        <v>0</v>
      </c>
      <c r="Z484" s="23">
        <f t="shared" si="132"/>
        <v>0</v>
      </c>
      <c r="AA484" s="43">
        <f t="shared" si="133"/>
        <v>0</v>
      </c>
      <c r="AB484" s="44" t="str">
        <f t="shared" si="134"/>
        <v>n/a</v>
      </c>
      <c r="AC484" s="45" t="str">
        <f>IFERROR(W484*Inputs!$E$27+'Elec wholesale index'!AB484*Inputs!$F$27,"n/a")</f>
        <v>n/a</v>
      </c>
      <c r="AD484" s="2" t="str">
        <f t="shared" si="135"/>
        <v>2016-17 Winter</v>
      </c>
      <c r="AE484" s="2" t="str">
        <f t="shared" si="136"/>
        <v>2016-17 Summer</v>
      </c>
      <c r="AF484" s="41">
        <v>0</v>
      </c>
      <c r="AG484" s="8"/>
    </row>
    <row r="485" spans="1:33" x14ac:dyDescent="0.3">
      <c r="A485" s="47">
        <v>42544</v>
      </c>
      <c r="B485" s="14" t="str">
        <f t="shared" si="120"/>
        <v>Jun</v>
      </c>
      <c r="C485" s="3"/>
      <c r="D485" s="3"/>
      <c r="E485" s="3"/>
      <c r="F485" s="42"/>
      <c r="G485" s="42"/>
      <c r="H485" s="42"/>
      <c r="I485" s="13">
        <f>VLOOKUP($B485,'Elec wholesale lookups'!$A$3:$L$15,'Elec wholesale index'!I$2,FALSE)</f>
        <v>205597.26549163138</v>
      </c>
      <c r="J485" s="13">
        <f>VLOOKUP($B485,'Elec wholesale lookups'!$A$3:$L$15,'Elec wholesale index'!J$2,FALSE)</f>
        <v>181634.52552031272</v>
      </c>
      <c r="K485" s="13">
        <f>VLOOKUP($B485,'Elec wholesale lookups'!$A$3:$L$15,'Elec wholesale index'!K$2,FALSE)</f>
        <v>205597.26549163138</v>
      </c>
      <c r="L485" s="38">
        <f>VLOOKUP($B485,'Elec wholesale lookups'!$A$3:$O$15,'Elec wholesale index'!L$2,FALSE)</f>
        <v>1</v>
      </c>
      <c r="M485" s="38">
        <f>VLOOKUP($B485,'Elec wholesale lookups'!$A$3:$O$15,'Elec wholesale index'!M$2,FALSE)</f>
        <v>1</v>
      </c>
      <c r="N485" s="38">
        <f>VLOOKUP($B485,'Elec wholesale lookups'!$A$3:$O$15,'Elec wholesale index'!N$2,FALSE)</f>
        <v>0</v>
      </c>
      <c r="O485" s="13">
        <f t="shared" si="121"/>
        <v>205597.26549163138</v>
      </c>
      <c r="P485" s="13">
        <f t="shared" si="122"/>
        <v>181634.52552031272</v>
      </c>
      <c r="Q485" s="13">
        <f t="shared" si="123"/>
        <v>0</v>
      </c>
      <c r="R485" s="13">
        <f t="shared" si="124"/>
        <v>387231.79101194406</v>
      </c>
      <c r="S485" s="23">
        <f t="shared" si="125"/>
        <v>0</v>
      </c>
      <c r="T485" s="23">
        <f t="shared" si="126"/>
        <v>0</v>
      </c>
      <c r="U485" s="23">
        <f t="shared" si="127"/>
        <v>0</v>
      </c>
      <c r="V485" s="23">
        <f t="shared" si="128"/>
        <v>0</v>
      </c>
      <c r="W485" s="44" t="str">
        <f t="shared" si="129"/>
        <v>n/a</v>
      </c>
      <c r="X485" s="23">
        <f t="shared" si="130"/>
        <v>0</v>
      </c>
      <c r="Y485" s="23">
        <f t="shared" si="131"/>
        <v>0</v>
      </c>
      <c r="Z485" s="23">
        <f t="shared" si="132"/>
        <v>0</v>
      </c>
      <c r="AA485" s="43">
        <f t="shared" si="133"/>
        <v>0</v>
      </c>
      <c r="AB485" s="44" t="str">
        <f t="shared" si="134"/>
        <v>n/a</v>
      </c>
      <c r="AC485" s="45" t="str">
        <f>IFERROR(W485*Inputs!$E$27+'Elec wholesale index'!AB485*Inputs!$F$27,"n/a")</f>
        <v>n/a</v>
      </c>
      <c r="AD485" s="2" t="str">
        <f t="shared" si="135"/>
        <v>2016-17 Winter</v>
      </c>
      <c r="AE485" s="2" t="str">
        <f t="shared" si="136"/>
        <v>2016-17 Summer</v>
      </c>
      <c r="AF485" s="41">
        <v>0</v>
      </c>
      <c r="AG485" s="8"/>
    </row>
    <row r="486" spans="1:33" x14ac:dyDescent="0.3">
      <c r="A486" s="47">
        <v>42545</v>
      </c>
      <c r="B486" s="14" t="str">
        <f t="shared" si="120"/>
        <v>Jun</v>
      </c>
      <c r="C486" s="3"/>
      <c r="D486" s="3"/>
      <c r="E486" s="3"/>
      <c r="F486" s="42"/>
      <c r="G486" s="42"/>
      <c r="H486" s="42"/>
      <c r="I486" s="13">
        <f>VLOOKUP($B486,'Elec wholesale lookups'!$A$3:$L$15,'Elec wholesale index'!I$2,FALSE)</f>
        <v>205597.26549163138</v>
      </c>
      <c r="J486" s="13">
        <f>VLOOKUP($B486,'Elec wholesale lookups'!$A$3:$L$15,'Elec wholesale index'!J$2,FALSE)</f>
        <v>181634.52552031272</v>
      </c>
      <c r="K486" s="13">
        <f>VLOOKUP($B486,'Elec wholesale lookups'!$A$3:$L$15,'Elec wholesale index'!K$2,FALSE)</f>
        <v>205597.26549163138</v>
      </c>
      <c r="L486" s="38">
        <f>VLOOKUP($B486,'Elec wholesale lookups'!$A$3:$O$15,'Elec wholesale index'!L$2,FALSE)</f>
        <v>1</v>
      </c>
      <c r="M486" s="38">
        <f>VLOOKUP($B486,'Elec wholesale lookups'!$A$3:$O$15,'Elec wholesale index'!M$2,FALSE)</f>
        <v>1</v>
      </c>
      <c r="N486" s="38">
        <f>VLOOKUP($B486,'Elec wholesale lookups'!$A$3:$O$15,'Elec wholesale index'!N$2,FALSE)</f>
        <v>0</v>
      </c>
      <c r="O486" s="13">
        <f t="shared" si="121"/>
        <v>205597.26549163138</v>
      </c>
      <c r="P486" s="13">
        <f t="shared" si="122"/>
        <v>181634.52552031272</v>
      </c>
      <c r="Q486" s="13">
        <f t="shared" si="123"/>
        <v>0</v>
      </c>
      <c r="R486" s="13">
        <f t="shared" si="124"/>
        <v>387231.79101194406</v>
      </c>
      <c r="S486" s="23">
        <f t="shared" si="125"/>
        <v>0</v>
      </c>
      <c r="T486" s="23">
        <f t="shared" si="126"/>
        <v>0</v>
      </c>
      <c r="U486" s="23">
        <f t="shared" si="127"/>
        <v>0</v>
      </c>
      <c r="V486" s="23">
        <f t="shared" si="128"/>
        <v>0</v>
      </c>
      <c r="W486" s="44" t="str">
        <f t="shared" si="129"/>
        <v>n/a</v>
      </c>
      <c r="X486" s="23">
        <f t="shared" si="130"/>
        <v>0</v>
      </c>
      <c r="Y486" s="23">
        <f t="shared" si="131"/>
        <v>0</v>
      </c>
      <c r="Z486" s="23">
        <f t="shared" si="132"/>
        <v>0</v>
      </c>
      <c r="AA486" s="43">
        <f t="shared" si="133"/>
        <v>0</v>
      </c>
      <c r="AB486" s="44" t="str">
        <f t="shared" si="134"/>
        <v>n/a</v>
      </c>
      <c r="AC486" s="45" t="str">
        <f>IFERROR(W486*Inputs!$E$27+'Elec wholesale index'!AB486*Inputs!$F$27,"n/a")</f>
        <v>n/a</v>
      </c>
      <c r="AD486" s="2" t="str">
        <f t="shared" si="135"/>
        <v>2016-17 Winter</v>
      </c>
      <c r="AE486" s="2" t="str">
        <f t="shared" si="136"/>
        <v>2016-17 Summer</v>
      </c>
      <c r="AF486" s="41">
        <v>0</v>
      </c>
      <c r="AG486" s="8"/>
    </row>
    <row r="487" spans="1:33" x14ac:dyDescent="0.3">
      <c r="A487" s="47">
        <v>42548</v>
      </c>
      <c r="B487" s="14" t="str">
        <f t="shared" si="120"/>
        <v>Jun</v>
      </c>
      <c r="C487" s="3"/>
      <c r="D487" s="3"/>
      <c r="E487" s="3"/>
      <c r="F487" s="42"/>
      <c r="G487" s="42"/>
      <c r="H487" s="42"/>
      <c r="I487" s="13">
        <f>VLOOKUP($B487,'Elec wholesale lookups'!$A$3:$L$15,'Elec wholesale index'!I$2,FALSE)</f>
        <v>205597.26549163138</v>
      </c>
      <c r="J487" s="13">
        <f>VLOOKUP($B487,'Elec wholesale lookups'!$A$3:$L$15,'Elec wholesale index'!J$2,FALSE)</f>
        <v>181634.52552031272</v>
      </c>
      <c r="K487" s="13">
        <f>VLOOKUP($B487,'Elec wholesale lookups'!$A$3:$L$15,'Elec wholesale index'!K$2,FALSE)</f>
        <v>205597.26549163138</v>
      </c>
      <c r="L487" s="38">
        <f>VLOOKUP($B487,'Elec wholesale lookups'!$A$3:$O$15,'Elec wholesale index'!L$2,FALSE)</f>
        <v>1</v>
      </c>
      <c r="M487" s="38">
        <f>VLOOKUP($B487,'Elec wholesale lookups'!$A$3:$O$15,'Elec wholesale index'!M$2,FALSE)</f>
        <v>1</v>
      </c>
      <c r="N487" s="38">
        <f>VLOOKUP($B487,'Elec wholesale lookups'!$A$3:$O$15,'Elec wholesale index'!N$2,FALSE)</f>
        <v>0</v>
      </c>
      <c r="O487" s="13">
        <f t="shared" si="121"/>
        <v>205597.26549163138</v>
      </c>
      <c r="P487" s="13">
        <f t="shared" si="122"/>
        <v>181634.52552031272</v>
      </c>
      <c r="Q487" s="13">
        <f t="shared" si="123"/>
        <v>0</v>
      </c>
      <c r="R487" s="13">
        <f t="shared" si="124"/>
        <v>387231.79101194406</v>
      </c>
      <c r="S487" s="23">
        <f t="shared" si="125"/>
        <v>0</v>
      </c>
      <c r="T487" s="23">
        <f t="shared" si="126"/>
        <v>0</v>
      </c>
      <c r="U487" s="23">
        <f t="shared" si="127"/>
        <v>0</v>
      </c>
      <c r="V487" s="23">
        <f t="shared" si="128"/>
        <v>0</v>
      </c>
      <c r="W487" s="44" t="str">
        <f t="shared" si="129"/>
        <v>n/a</v>
      </c>
      <c r="X487" s="23">
        <f t="shared" si="130"/>
        <v>0</v>
      </c>
      <c r="Y487" s="23">
        <f t="shared" si="131"/>
        <v>0</v>
      </c>
      <c r="Z487" s="23">
        <f t="shared" si="132"/>
        <v>0</v>
      </c>
      <c r="AA487" s="43">
        <f t="shared" si="133"/>
        <v>0</v>
      </c>
      <c r="AB487" s="44" t="str">
        <f t="shared" si="134"/>
        <v>n/a</v>
      </c>
      <c r="AC487" s="45" t="str">
        <f>IFERROR(W487*Inputs!$E$27+'Elec wholesale index'!AB487*Inputs!$F$27,"n/a")</f>
        <v>n/a</v>
      </c>
      <c r="AD487" s="2" t="str">
        <f t="shared" si="135"/>
        <v>2016-17 Winter</v>
      </c>
      <c r="AE487" s="2" t="str">
        <f t="shared" si="136"/>
        <v>2016-17 Summer</v>
      </c>
      <c r="AF487" s="41">
        <v>0</v>
      </c>
      <c r="AG487" s="8"/>
    </row>
    <row r="488" spans="1:33" x14ac:dyDescent="0.3">
      <c r="A488" s="47">
        <v>42549</v>
      </c>
      <c r="B488" s="14" t="str">
        <f t="shared" si="120"/>
        <v>Jun</v>
      </c>
      <c r="C488" s="3"/>
      <c r="D488" s="3"/>
      <c r="E488" s="3"/>
      <c r="F488" s="42"/>
      <c r="G488" s="42"/>
      <c r="H488" s="42"/>
      <c r="I488" s="13">
        <f>VLOOKUP($B488,'Elec wholesale lookups'!$A$3:$L$15,'Elec wholesale index'!I$2,FALSE)</f>
        <v>205597.26549163138</v>
      </c>
      <c r="J488" s="13">
        <f>VLOOKUP($B488,'Elec wholesale lookups'!$A$3:$L$15,'Elec wholesale index'!J$2,FALSE)</f>
        <v>181634.52552031272</v>
      </c>
      <c r="K488" s="13">
        <f>VLOOKUP($B488,'Elec wholesale lookups'!$A$3:$L$15,'Elec wholesale index'!K$2,FALSE)</f>
        <v>205597.26549163138</v>
      </c>
      <c r="L488" s="38">
        <f>VLOOKUP($B488,'Elec wholesale lookups'!$A$3:$O$15,'Elec wholesale index'!L$2,FALSE)</f>
        <v>1</v>
      </c>
      <c r="M488" s="38">
        <f>VLOOKUP($B488,'Elec wholesale lookups'!$A$3:$O$15,'Elec wholesale index'!M$2,FALSE)</f>
        <v>1</v>
      </c>
      <c r="N488" s="38">
        <f>VLOOKUP($B488,'Elec wholesale lookups'!$A$3:$O$15,'Elec wholesale index'!N$2,FALSE)</f>
        <v>0</v>
      </c>
      <c r="O488" s="13">
        <f t="shared" si="121"/>
        <v>205597.26549163138</v>
      </c>
      <c r="P488" s="13">
        <f t="shared" si="122"/>
        <v>181634.52552031272</v>
      </c>
      <c r="Q488" s="13">
        <f t="shared" si="123"/>
        <v>0</v>
      </c>
      <c r="R488" s="13">
        <f t="shared" si="124"/>
        <v>387231.79101194406</v>
      </c>
      <c r="S488" s="23">
        <f t="shared" si="125"/>
        <v>0</v>
      </c>
      <c r="T488" s="23">
        <f t="shared" si="126"/>
        <v>0</v>
      </c>
      <c r="U488" s="23">
        <f t="shared" si="127"/>
        <v>0</v>
      </c>
      <c r="V488" s="23">
        <f t="shared" si="128"/>
        <v>0</v>
      </c>
      <c r="W488" s="44" t="str">
        <f t="shared" si="129"/>
        <v>n/a</v>
      </c>
      <c r="X488" s="23">
        <f t="shared" si="130"/>
        <v>0</v>
      </c>
      <c r="Y488" s="23">
        <f t="shared" si="131"/>
        <v>0</v>
      </c>
      <c r="Z488" s="23">
        <f t="shared" si="132"/>
        <v>0</v>
      </c>
      <c r="AA488" s="43">
        <f t="shared" si="133"/>
        <v>0</v>
      </c>
      <c r="AB488" s="44" t="str">
        <f t="shared" si="134"/>
        <v>n/a</v>
      </c>
      <c r="AC488" s="45" t="str">
        <f>IFERROR(W488*Inputs!$E$27+'Elec wholesale index'!AB488*Inputs!$F$27,"n/a")</f>
        <v>n/a</v>
      </c>
      <c r="AD488" s="2" t="str">
        <f t="shared" si="135"/>
        <v>2016-17 Winter</v>
      </c>
      <c r="AE488" s="2" t="str">
        <f t="shared" si="136"/>
        <v>2016-17 Summer</v>
      </c>
      <c r="AF488" s="41">
        <v>0</v>
      </c>
      <c r="AG488" s="8"/>
    </row>
    <row r="489" spans="1:33" x14ac:dyDescent="0.3">
      <c r="A489" s="47">
        <v>42550</v>
      </c>
      <c r="B489" s="14" t="str">
        <f t="shared" ref="B489:B552" si="137">TEXT(A489,"mmm")</f>
        <v>Jun</v>
      </c>
      <c r="C489" s="3"/>
      <c r="D489" s="3"/>
      <c r="E489" s="3"/>
      <c r="F489" s="42"/>
      <c r="G489" s="42"/>
      <c r="H489" s="42"/>
      <c r="I489" s="13">
        <f>VLOOKUP($B489,'Elec wholesale lookups'!$A$3:$L$15,'Elec wholesale index'!I$2,FALSE)</f>
        <v>205597.26549163138</v>
      </c>
      <c r="J489" s="13">
        <f>VLOOKUP($B489,'Elec wholesale lookups'!$A$3:$L$15,'Elec wholesale index'!J$2,FALSE)</f>
        <v>181634.52552031272</v>
      </c>
      <c r="K489" s="13">
        <f>VLOOKUP($B489,'Elec wholesale lookups'!$A$3:$L$15,'Elec wholesale index'!K$2,FALSE)</f>
        <v>205597.26549163138</v>
      </c>
      <c r="L489" s="38">
        <f>VLOOKUP($B489,'Elec wholesale lookups'!$A$3:$O$15,'Elec wholesale index'!L$2,FALSE)</f>
        <v>1</v>
      </c>
      <c r="M489" s="38">
        <f>VLOOKUP($B489,'Elec wholesale lookups'!$A$3:$O$15,'Elec wholesale index'!M$2,FALSE)</f>
        <v>1</v>
      </c>
      <c r="N489" s="38">
        <f>VLOOKUP($B489,'Elec wholesale lookups'!$A$3:$O$15,'Elec wholesale index'!N$2,FALSE)</f>
        <v>0</v>
      </c>
      <c r="O489" s="13">
        <f t="shared" si="121"/>
        <v>205597.26549163138</v>
      </c>
      <c r="P489" s="13">
        <f t="shared" si="122"/>
        <v>181634.52552031272</v>
      </c>
      <c r="Q489" s="13">
        <f t="shared" si="123"/>
        <v>0</v>
      </c>
      <c r="R489" s="13">
        <f t="shared" si="124"/>
        <v>387231.79101194406</v>
      </c>
      <c r="S489" s="23">
        <f t="shared" si="125"/>
        <v>0</v>
      </c>
      <c r="T489" s="23">
        <f t="shared" si="126"/>
        <v>0</v>
      </c>
      <c r="U489" s="23">
        <f t="shared" si="127"/>
        <v>0</v>
      </c>
      <c r="V489" s="23">
        <f t="shared" si="128"/>
        <v>0</v>
      </c>
      <c r="W489" s="44" t="str">
        <f t="shared" si="129"/>
        <v>n/a</v>
      </c>
      <c r="X489" s="23">
        <f t="shared" si="130"/>
        <v>0</v>
      </c>
      <c r="Y489" s="23">
        <f t="shared" si="131"/>
        <v>0</v>
      </c>
      <c r="Z489" s="23">
        <f t="shared" si="132"/>
        <v>0</v>
      </c>
      <c r="AA489" s="43">
        <f t="shared" si="133"/>
        <v>0</v>
      </c>
      <c r="AB489" s="44" t="str">
        <f t="shared" si="134"/>
        <v>n/a</v>
      </c>
      <c r="AC489" s="45" t="str">
        <f>IFERROR(W489*Inputs!$E$27+'Elec wholesale index'!AB489*Inputs!$F$27,"n/a")</f>
        <v>n/a</v>
      </c>
      <c r="AD489" s="2" t="str">
        <f t="shared" si="135"/>
        <v>2016-17 Winter</v>
      </c>
      <c r="AE489" s="2" t="str">
        <f t="shared" si="136"/>
        <v>2016-17 Summer</v>
      </c>
      <c r="AF489" s="41">
        <v>0</v>
      </c>
      <c r="AG489" s="8"/>
    </row>
    <row r="490" spans="1:33" x14ac:dyDescent="0.3">
      <c r="A490" s="47">
        <v>42551</v>
      </c>
      <c r="B490" s="14" t="str">
        <f t="shared" si="137"/>
        <v>Jun</v>
      </c>
      <c r="C490" s="3"/>
      <c r="D490" s="3"/>
      <c r="E490" s="3"/>
      <c r="F490" s="42"/>
      <c r="G490" s="42"/>
      <c r="H490" s="42"/>
      <c r="I490" s="13">
        <f>VLOOKUP($B490,'Elec wholesale lookups'!$A$3:$L$15,'Elec wholesale index'!I$2,FALSE)</f>
        <v>205597.26549163138</v>
      </c>
      <c r="J490" s="13">
        <f>VLOOKUP($B490,'Elec wholesale lookups'!$A$3:$L$15,'Elec wholesale index'!J$2,FALSE)</f>
        <v>181634.52552031272</v>
      </c>
      <c r="K490" s="13">
        <f>VLOOKUP($B490,'Elec wholesale lookups'!$A$3:$L$15,'Elec wholesale index'!K$2,FALSE)</f>
        <v>205597.26549163138</v>
      </c>
      <c r="L490" s="38">
        <f>VLOOKUP($B490,'Elec wholesale lookups'!$A$3:$O$15,'Elec wholesale index'!L$2,FALSE)</f>
        <v>1</v>
      </c>
      <c r="M490" s="38">
        <f>VLOOKUP($B490,'Elec wholesale lookups'!$A$3:$O$15,'Elec wholesale index'!M$2,FALSE)</f>
        <v>1</v>
      </c>
      <c r="N490" s="38">
        <f>VLOOKUP($B490,'Elec wholesale lookups'!$A$3:$O$15,'Elec wholesale index'!N$2,FALSE)</f>
        <v>0</v>
      </c>
      <c r="O490" s="13">
        <f t="shared" si="121"/>
        <v>205597.26549163138</v>
      </c>
      <c r="P490" s="13">
        <f t="shared" si="122"/>
        <v>181634.52552031272</v>
      </c>
      <c r="Q490" s="13">
        <f t="shared" si="123"/>
        <v>0</v>
      </c>
      <c r="R490" s="13">
        <f t="shared" si="124"/>
        <v>387231.79101194406</v>
      </c>
      <c r="S490" s="23">
        <f t="shared" si="125"/>
        <v>0</v>
      </c>
      <c r="T490" s="23">
        <f t="shared" si="126"/>
        <v>0</v>
      </c>
      <c r="U490" s="23">
        <f t="shared" si="127"/>
        <v>0</v>
      </c>
      <c r="V490" s="23">
        <f t="shared" si="128"/>
        <v>0</v>
      </c>
      <c r="W490" s="44" t="str">
        <f t="shared" si="129"/>
        <v>n/a</v>
      </c>
      <c r="X490" s="23">
        <f t="shared" si="130"/>
        <v>0</v>
      </c>
      <c r="Y490" s="23">
        <f t="shared" si="131"/>
        <v>0</v>
      </c>
      <c r="Z490" s="23">
        <f t="shared" si="132"/>
        <v>0</v>
      </c>
      <c r="AA490" s="43">
        <f t="shared" si="133"/>
        <v>0</v>
      </c>
      <c r="AB490" s="44" t="str">
        <f t="shared" si="134"/>
        <v>n/a</v>
      </c>
      <c r="AC490" s="45" t="str">
        <f>IFERROR(W490*Inputs!$E$27+'Elec wholesale index'!AB490*Inputs!$F$27,"n/a")</f>
        <v>n/a</v>
      </c>
      <c r="AD490" s="2" t="str">
        <f t="shared" si="135"/>
        <v>2016-17 Winter</v>
      </c>
      <c r="AE490" s="2" t="str">
        <f t="shared" si="136"/>
        <v>2016-17 Summer</v>
      </c>
      <c r="AF490" s="41">
        <v>0</v>
      </c>
      <c r="AG490" s="8"/>
    </row>
    <row r="491" spans="1:33" x14ac:dyDescent="0.3">
      <c r="A491" s="47">
        <v>42552</v>
      </c>
      <c r="B491" s="14" t="str">
        <f t="shared" si="137"/>
        <v>Jul</v>
      </c>
      <c r="C491" s="3"/>
      <c r="D491" s="3"/>
      <c r="E491" s="3"/>
      <c r="F491" s="42"/>
      <c r="G491" s="42"/>
      <c r="H491" s="42"/>
      <c r="I491" s="13">
        <f>VLOOKUP($B491,'Elec wholesale lookups'!$A$3:$L$15,'Elec wholesale index'!I$2,FALSE)</f>
        <v>205597.26549163138</v>
      </c>
      <c r="J491" s="13">
        <f>VLOOKUP($B491,'Elec wholesale lookups'!$A$3:$L$15,'Elec wholesale index'!J$2,FALSE)</f>
        <v>181634.52552031272</v>
      </c>
      <c r="K491" s="13">
        <f>VLOOKUP($B491,'Elec wholesale lookups'!$A$3:$L$15,'Elec wholesale index'!K$2,FALSE)</f>
        <v>205597.26549163138</v>
      </c>
      <c r="L491" s="38">
        <f>VLOOKUP($B491,'Elec wholesale lookups'!$A$3:$O$15,'Elec wholesale index'!L$2,FALSE)</f>
        <v>1</v>
      </c>
      <c r="M491" s="38">
        <f>VLOOKUP($B491,'Elec wholesale lookups'!$A$3:$O$15,'Elec wholesale index'!M$2,FALSE)</f>
        <v>1</v>
      </c>
      <c r="N491" s="38">
        <f>VLOOKUP($B491,'Elec wholesale lookups'!$A$3:$O$15,'Elec wholesale index'!N$2,FALSE)</f>
        <v>0</v>
      </c>
      <c r="O491" s="13">
        <f t="shared" si="121"/>
        <v>205597.26549163138</v>
      </c>
      <c r="P491" s="13">
        <f t="shared" si="122"/>
        <v>181634.52552031272</v>
      </c>
      <c r="Q491" s="13">
        <f t="shared" si="123"/>
        <v>0</v>
      </c>
      <c r="R491" s="13">
        <f t="shared" si="124"/>
        <v>387231.79101194406</v>
      </c>
      <c r="S491" s="23">
        <f t="shared" si="125"/>
        <v>0</v>
      </c>
      <c r="T491" s="23">
        <f t="shared" si="126"/>
        <v>0</v>
      </c>
      <c r="U491" s="23">
        <f t="shared" si="127"/>
        <v>0</v>
      </c>
      <c r="V491" s="23">
        <f t="shared" si="128"/>
        <v>0</v>
      </c>
      <c r="W491" s="44" t="str">
        <f t="shared" si="129"/>
        <v>n/a</v>
      </c>
      <c r="X491" s="23">
        <f t="shared" si="130"/>
        <v>0</v>
      </c>
      <c r="Y491" s="23">
        <f t="shared" si="131"/>
        <v>0</v>
      </c>
      <c r="Z491" s="23">
        <f t="shared" si="132"/>
        <v>0</v>
      </c>
      <c r="AA491" s="43">
        <f t="shared" si="133"/>
        <v>0</v>
      </c>
      <c r="AB491" s="44" t="str">
        <f t="shared" si="134"/>
        <v>n/a</v>
      </c>
      <c r="AC491" s="45" t="str">
        <f>IFERROR(W491*Inputs!$E$27+'Elec wholesale index'!AB491*Inputs!$F$27,"n/a")</f>
        <v>n/a</v>
      </c>
      <c r="AD491" s="2" t="str">
        <f t="shared" si="135"/>
        <v>2016-17 Winter</v>
      </c>
      <c r="AE491" s="2" t="str">
        <f t="shared" si="136"/>
        <v>2016-17 Summer</v>
      </c>
      <c r="AF491" s="41">
        <v>0</v>
      </c>
      <c r="AG491" s="8"/>
    </row>
    <row r="492" spans="1:33" x14ac:dyDescent="0.3">
      <c r="A492" s="47">
        <v>42555</v>
      </c>
      <c r="B492" s="14" t="str">
        <f t="shared" si="137"/>
        <v>Jul</v>
      </c>
      <c r="C492" s="3"/>
      <c r="D492" s="3"/>
      <c r="E492" s="3"/>
      <c r="F492" s="42"/>
      <c r="G492" s="42"/>
      <c r="H492" s="42"/>
      <c r="I492" s="13">
        <f>VLOOKUP($B492,'Elec wholesale lookups'!$A$3:$L$15,'Elec wholesale index'!I$2,FALSE)</f>
        <v>205597.26549163138</v>
      </c>
      <c r="J492" s="13">
        <f>VLOOKUP($B492,'Elec wholesale lookups'!$A$3:$L$15,'Elec wholesale index'!J$2,FALSE)</f>
        <v>181634.52552031272</v>
      </c>
      <c r="K492" s="13">
        <f>VLOOKUP($B492,'Elec wholesale lookups'!$A$3:$L$15,'Elec wholesale index'!K$2,FALSE)</f>
        <v>205597.26549163138</v>
      </c>
      <c r="L492" s="38">
        <f>VLOOKUP($B492,'Elec wholesale lookups'!$A$3:$O$15,'Elec wholesale index'!L$2,FALSE)</f>
        <v>1</v>
      </c>
      <c r="M492" s="38">
        <f>VLOOKUP($B492,'Elec wholesale lookups'!$A$3:$O$15,'Elec wholesale index'!M$2,FALSE)</f>
        <v>1</v>
      </c>
      <c r="N492" s="38">
        <f>VLOOKUP($B492,'Elec wholesale lookups'!$A$3:$O$15,'Elec wholesale index'!N$2,FALSE)</f>
        <v>0</v>
      </c>
      <c r="O492" s="13">
        <f t="shared" si="121"/>
        <v>205597.26549163138</v>
      </c>
      <c r="P492" s="13">
        <f t="shared" si="122"/>
        <v>181634.52552031272</v>
      </c>
      <c r="Q492" s="13">
        <f t="shared" si="123"/>
        <v>0</v>
      </c>
      <c r="R492" s="13">
        <f t="shared" si="124"/>
        <v>387231.79101194406</v>
      </c>
      <c r="S492" s="23">
        <f t="shared" si="125"/>
        <v>0</v>
      </c>
      <c r="T492" s="23">
        <f t="shared" si="126"/>
        <v>0</v>
      </c>
      <c r="U492" s="23">
        <f t="shared" si="127"/>
        <v>0</v>
      </c>
      <c r="V492" s="23">
        <f t="shared" si="128"/>
        <v>0</v>
      </c>
      <c r="W492" s="44" t="str">
        <f t="shared" si="129"/>
        <v>n/a</v>
      </c>
      <c r="X492" s="23">
        <f t="shared" si="130"/>
        <v>0</v>
      </c>
      <c r="Y492" s="23">
        <f t="shared" si="131"/>
        <v>0</v>
      </c>
      <c r="Z492" s="23">
        <f t="shared" si="132"/>
        <v>0</v>
      </c>
      <c r="AA492" s="43">
        <f t="shared" si="133"/>
        <v>0</v>
      </c>
      <c r="AB492" s="44" t="str">
        <f t="shared" si="134"/>
        <v>n/a</v>
      </c>
      <c r="AC492" s="45" t="str">
        <f>IFERROR(W492*Inputs!$E$27+'Elec wholesale index'!AB492*Inputs!$F$27,"n/a")</f>
        <v>n/a</v>
      </c>
      <c r="AD492" s="2" t="str">
        <f t="shared" si="135"/>
        <v>2016-17 Winter</v>
      </c>
      <c r="AE492" s="2" t="str">
        <f t="shared" si="136"/>
        <v>2016-17 Summer</v>
      </c>
      <c r="AF492" s="41">
        <v>0</v>
      </c>
      <c r="AG492" s="8"/>
    </row>
    <row r="493" spans="1:33" x14ac:dyDescent="0.3">
      <c r="A493" s="47">
        <v>42556</v>
      </c>
      <c r="B493" s="14" t="str">
        <f t="shared" si="137"/>
        <v>Jul</v>
      </c>
      <c r="C493" s="3"/>
      <c r="D493" s="3"/>
      <c r="E493" s="3"/>
      <c r="F493" s="42"/>
      <c r="G493" s="42"/>
      <c r="H493" s="42"/>
      <c r="I493" s="13">
        <f>VLOOKUP($B493,'Elec wholesale lookups'!$A$3:$L$15,'Elec wholesale index'!I$2,FALSE)</f>
        <v>205597.26549163138</v>
      </c>
      <c r="J493" s="13">
        <f>VLOOKUP($B493,'Elec wholesale lookups'!$A$3:$L$15,'Elec wholesale index'!J$2,FALSE)</f>
        <v>181634.52552031272</v>
      </c>
      <c r="K493" s="13">
        <f>VLOOKUP($B493,'Elec wholesale lookups'!$A$3:$L$15,'Elec wholesale index'!K$2,FALSE)</f>
        <v>205597.26549163138</v>
      </c>
      <c r="L493" s="38">
        <f>VLOOKUP($B493,'Elec wholesale lookups'!$A$3:$O$15,'Elec wholesale index'!L$2,FALSE)</f>
        <v>1</v>
      </c>
      <c r="M493" s="38">
        <f>VLOOKUP($B493,'Elec wholesale lookups'!$A$3:$O$15,'Elec wholesale index'!M$2,FALSE)</f>
        <v>1</v>
      </c>
      <c r="N493" s="38">
        <f>VLOOKUP($B493,'Elec wholesale lookups'!$A$3:$O$15,'Elec wholesale index'!N$2,FALSE)</f>
        <v>0</v>
      </c>
      <c r="O493" s="13">
        <f t="shared" si="121"/>
        <v>205597.26549163138</v>
      </c>
      <c r="P493" s="13">
        <f t="shared" si="122"/>
        <v>181634.52552031272</v>
      </c>
      <c r="Q493" s="13">
        <f t="shared" si="123"/>
        <v>0</v>
      </c>
      <c r="R493" s="13">
        <f t="shared" si="124"/>
        <v>387231.79101194406</v>
      </c>
      <c r="S493" s="23">
        <f t="shared" si="125"/>
        <v>0</v>
      </c>
      <c r="T493" s="23">
        <f t="shared" si="126"/>
        <v>0</v>
      </c>
      <c r="U493" s="23">
        <f t="shared" si="127"/>
        <v>0</v>
      </c>
      <c r="V493" s="23">
        <f t="shared" si="128"/>
        <v>0</v>
      </c>
      <c r="W493" s="44" t="str">
        <f t="shared" si="129"/>
        <v>n/a</v>
      </c>
      <c r="X493" s="23">
        <f t="shared" si="130"/>
        <v>0</v>
      </c>
      <c r="Y493" s="23">
        <f t="shared" si="131"/>
        <v>0</v>
      </c>
      <c r="Z493" s="23">
        <f t="shared" si="132"/>
        <v>0</v>
      </c>
      <c r="AA493" s="43">
        <f t="shared" si="133"/>
        <v>0</v>
      </c>
      <c r="AB493" s="44" t="str">
        <f t="shared" si="134"/>
        <v>n/a</v>
      </c>
      <c r="AC493" s="45" t="str">
        <f>IFERROR(W493*Inputs!$E$27+'Elec wholesale index'!AB493*Inputs!$F$27,"n/a")</f>
        <v>n/a</v>
      </c>
      <c r="AD493" s="2" t="str">
        <f t="shared" si="135"/>
        <v>2016-17 Winter</v>
      </c>
      <c r="AE493" s="2" t="str">
        <f t="shared" si="136"/>
        <v>2016-17 Summer</v>
      </c>
      <c r="AF493" s="41">
        <v>0</v>
      </c>
      <c r="AG493" s="8"/>
    </row>
    <row r="494" spans="1:33" x14ac:dyDescent="0.3">
      <c r="A494" s="47">
        <v>42557</v>
      </c>
      <c r="B494" s="14" t="str">
        <f t="shared" si="137"/>
        <v>Jul</v>
      </c>
      <c r="C494" s="3"/>
      <c r="D494" s="3"/>
      <c r="E494" s="3"/>
      <c r="F494" s="42"/>
      <c r="G494" s="42"/>
      <c r="H494" s="42"/>
      <c r="I494" s="13">
        <f>VLOOKUP($B494,'Elec wholesale lookups'!$A$3:$L$15,'Elec wholesale index'!I$2,FALSE)</f>
        <v>205597.26549163138</v>
      </c>
      <c r="J494" s="13">
        <f>VLOOKUP($B494,'Elec wholesale lookups'!$A$3:$L$15,'Elec wholesale index'!J$2,FALSE)</f>
        <v>181634.52552031272</v>
      </c>
      <c r="K494" s="13">
        <f>VLOOKUP($B494,'Elec wholesale lookups'!$A$3:$L$15,'Elec wholesale index'!K$2,FALSE)</f>
        <v>205597.26549163138</v>
      </c>
      <c r="L494" s="38">
        <f>VLOOKUP($B494,'Elec wholesale lookups'!$A$3:$O$15,'Elec wholesale index'!L$2,FALSE)</f>
        <v>1</v>
      </c>
      <c r="M494" s="38">
        <f>VLOOKUP($B494,'Elec wholesale lookups'!$A$3:$O$15,'Elec wholesale index'!M$2,FALSE)</f>
        <v>1</v>
      </c>
      <c r="N494" s="38">
        <f>VLOOKUP($B494,'Elec wholesale lookups'!$A$3:$O$15,'Elec wholesale index'!N$2,FALSE)</f>
        <v>0</v>
      </c>
      <c r="O494" s="13">
        <f t="shared" si="121"/>
        <v>205597.26549163138</v>
      </c>
      <c r="P494" s="13">
        <f t="shared" si="122"/>
        <v>181634.52552031272</v>
      </c>
      <c r="Q494" s="13">
        <f t="shared" si="123"/>
        <v>0</v>
      </c>
      <c r="R494" s="13">
        <f t="shared" si="124"/>
        <v>387231.79101194406</v>
      </c>
      <c r="S494" s="23">
        <f t="shared" si="125"/>
        <v>0</v>
      </c>
      <c r="T494" s="23">
        <f t="shared" si="126"/>
        <v>0</v>
      </c>
      <c r="U494" s="23">
        <f t="shared" si="127"/>
        <v>0</v>
      </c>
      <c r="V494" s="23">
        <f t="shared" si="128"/>
        <v>0</v>
      </c>
      <c r="W494" s="44" t="str">
        <f t="shared" si="129"/>
        <v>n/a</v>
      </c>
      <c r="X494" s="23">
        <f t="shared" si="130"/>
        <v>0</v>
      </c>
      <c r="Y494" s="23">
        <f t="shared" si="131"/>
        <v>0</v>
      </c>
      <c r="Z494" s="23">
        <f t="shared" si="132"/>
        <v>0</v>
      </c>
      <c r="AA494" s="43">
        <f t="shared" si="133"/>
        <v>0</v>
      </c>
      <c r="AB494" s="44" t="str">
        <f t="shared" si="134"/>
        <v>n/a</v>
      </c>
      <c r="AC494" s="45" t="str">
        <f>IFERROR(W494*Inputs!$E$27+'Elec wholesale index'!AB494*Inputs!$F$27,"n/a")</f>
        <v>n/a</v>
      </c>
      <c r="AD494" s="2" t="str">
        <f t="shared" si="135"/>
        <v>2016-17 Winter</v>
      </c>
      <c r="AE494" s="2" t="str">
        <f t="shared" si="136"/>
        <v>2016-17 Summer</v>
      </c>
      <c r="AF494" s="41">
        <v>0</v>
      </c>
      <c r="AG494" s="8"/>
    </row>
    <row r="495" spans="1:33" x14ac:dyDescent="0.3">
      <c r="A495" s="47">
        <v>42558</v>
      </c>
      <c r="B495" s="14" t="str">
        <f t="shared" si="137"/>
        <v>Jul</v>
      </c>
      <c r="C495" s="3"/>
      <c r="D495" s="3"/>
      <c r="E495" s="3"/>
      <c r="F495" s="42"/>
      <c r="G495" s="42"/>
      <c r="H495" s="42"/>
      <c r="I495" s="13">
        <f>VLOOKUP($B495,'Elec wholesale lookups'!$A$3:$L$15,'Elec wholesale index'!I$2,FALSE)</f>
        <v>205597.26549163138</v>
      </c>
      <c r="J495" s="13">
        <f>VLOOKUP($B495,'Elec wholesale lookups'!$A$3:$L$15,'Elec wholesale index'!J$2,FALSE)</f>
        <v>181634.52552031272</v>
      </c>
      <c r="K495" s="13">
        <f>VLOOKUP($B495,'Elec wholesale lookups'!$A$3:$L$15,'Elec wholesale index'!K$2,FALSE)</f>
        <v>205597.26549163138</v>
      </c>
      <c r="L495" s="38">
        <f>VLOOKUP($B495,'Elec wholesale lookups'!$A$3:$O$15,'Elec wholesale index'!L$2,FALSE)</f>
        <v>1</v>
      </c>
      <c r="M495" s="38">
        <f>VLOOKUP($B495,'Elec wholesale lookups'!$A$3:$O$15,'Elec wholesale index'!M$2,FALSE)</f>
        <v>1</v>
      </c>
      <c r="N495" s="38">
        <f>VLOOKUP($B495,'Elec wholesale lookups'!$A$3:$O$15,'Elec wholesale index'!N$2,FALSE)</f>
        <v>0</v>
      </c>
      <c r="O495" s="13">
        <f t="shared" si="121"/>
        <v>205597.26549163138</v>
      </c>
      <c r="P495" s="13">
        <f t="shared" si="122"/>
        <v>181634.52552031272</v>
      </c>
      <c r="Q495" s="13">
        <f t="shared" si="123"/>
        <v>0</v>
      </c>
      <c r="R495" s="13">
        <f t="shared" si="124"/>
        <v>387231.79101194406</v>
      </c>
      <c r="S495" s="23">
        <f t="shared" si="125"/>
        <v>0</v>
      </c>
      <c r="T495" s="23">
        <f t="shared" si="126"/>
        <v>0</v>
      </c>
      <c r="U495" s="23">
        <f t="shared" si="127"/>
        <v>0</v>
      </c>
      <c r="V495" s="23">
        <f t="shared" si="128"/>
        <v>0</v>
      </c>
      <c r="W495" s="44" t="str">
        <f t="shared" si="129"/>
        <v>n/a</v>
      </c>
      <c r="X495" s="23">
        <f t="shared" si="130"/>
        <v>0</v>
      </c>
      <c r="Y495" s="23">
        <f t="shared" si="131"/>
        <v>0</v>
      </c>
      <c r="Z495" s="23">
        <f t="shared" si="132"/>
        <v>0</v>
      </c>
      <c r="AA495" s="43">
        <f t="shared" si="133"/>
        <v>0</v>
      </c>
      <c r="AB495" s="44" t="str">
        <f t="shared" si="134"/>
        <v>n/a</v>
      </c>
      <c r="AC495" s="45" t="str">
        <f>IFERROR(W495*Inputs!$E$27+'Elec wholesale index'!AB495*Inputs!$F$27,"n/a")</f>
        <v>n/a</v>
      </c>
      <c r="AD495" s="2" t="str">
        <f t="shared" si="135"/>
        <v>2016-17 Winter</v>
      </c>
      <c r="AE495" s="2" t="str">
        <f t="shared" si="136"/>
        <v>2016-17 Summer</v>
      </c>
      <c r="AF495" s="41">
        <v>0</v>
      </c>
      <c r="AG495" s="8"/>
    </row>
    <row r="496" spans="1:33" x14ac:dyDescent="0.3">
      <c r="A496" s="47">
        <v>42559</v>
      </c>
      <c r="B496" s="14" t="str">
        <f t="shared" si="137"/>
        <v>Jul</v>
      </c>
      <c r="C496" s="3"/>
      <c r="D496" s="3"/>
      <c r="E496" s="3"/>
      <c r="F496" s="42"/>
      <c r="G496" s="42"/>
      <c r="H496" s="42"/>
      <c r="I496" s="13">
        <f>VLOOKUP($B496,'Elec wholesale lookups'!$A$3:$L$15,'Elec wholesale index'!I$2,FALSE)</f>
        <v>205597.26549163138</v>
      </c>
      <c r="J496" s="13">
        <f>VLOOKUP($B496,'Elec wholesale lookups'!$A$3:$L$15,'Elec wholesale index'!J$2,FALSE)</f>
        <v>181634.52552031272</v>
      </c>
      <c r="K496" s="13">
        <f>VLOOKUP($B496,'Elec wholesale lookups'!$A$3:$L$15,'Elec wholesale index'!K$2,FALSE)</f>
        <v>205597.26549163138</v>
      </c>
      <c r="L496" s="38">
        <f>VLOOKUP($B496,'Elec wholesale lookups'!$A$3:$O$15,'Elec wholesale index'!L$2,FALSE)</f>
        <v>1</v>
      </c>
      <c r="M496" s="38">
        <f>VLOOKUP($B496,'Elec wholesale lookups'!$A$3:$O$15,'Elec wholesale index'!M$2,FALSE)</f>
        <v>1</v>
      </c>
      <c r="N496" s="38">
        <f>VLOOKUP($B496,'Elec wholesale lookups'!$A$3:$O$15,'Elec wholesale index'!N$2,FALSE)</f>
        <v>0</v>
      </c>
      <c r="O496" s="13">
        <f t="shared" si="121"/>
        <v>205597.26549163138</v>
      </c>
      <c r="P496" s="13">
        <f t="shared" si="122"/>
        <v>181634.52552031272</v>
      </c>
      <c r="Q496" s="13">
        <f t="shared" si="123"/>
        <v>0</v>
      </c>
      <c r="R496" s="13">
        <f t="shared" si="124"/>
        <v>387231.79101194406</v>
      </c>
      <c r="S496" s="23">
        <f t="shared" si="125"/>
        <v>0</v>
      </c>
      <c r="T496" s="23">
        <f t="shared" si="126"/>
        <v>0</v>
      </c>
      <c r="U496" s="23">
        <f t="shared" si="127"/>
        <v>0</v>
      </c>
      <c r="V496" s="23">
        <f t="shared" si="128"/>
        <v>0</v>
      </c>
      <c r="W496" s="44" t="str">
        <f t="shared" si="129"/>
        <v>n/a</v>
      </c>
      <c r="X496" s="23">
        <f t="shared" si="130"/>
        <v>0</v>
      </c>
      <c r="Y496" s="23">
        <f t="shared" si="131"/>
        <v>0</v>
      </c>
      <c r="Z496" s="23">
        <f t="shared" si="132"/>
        <v>0</v>
      </c>
      <c r="AA496" s="43">
        <f t="shared" si="133"/>
        <v>0</v>
      </c>
      <c r="AB496" s="44" t="str">
        <f t="shared" si="134"/>
        <v>n/a</v>
      </c>
      <c r="AC496" s="45" t="str">
        <f>IFERROR(W496*Inputs!$E$27+'Elec wholesale index'!AB496*Inputs!$F$27,"n/a")</f>
        <v>n/a</v>
      </c>
      <c r="AD496" s="2" t="str">
        <f t="shared" si="135"/>
        <v>2016-17 Winter</v>
      </c>
      <c r="AE496" s="2" t="str">
        <f t="shared" si="136"/>
        <v>2016-17 Summer</v>
      </c>
      <c r="AF496" s="41">
        <v>0</v>
      </c>
      <c r="AG496" s="8"/>
    </row>
    <row r="497" spans="1:33" x14ac:dyDescent="0.3">
      <c r="A497" s="47">
        <v>42562</v>
      </c>
      <c r="B497" s="14" t="str">
        <f t="shared" si="137"/>
        <v>Jul</v>
      </c>
      <c r="C497" s="3"/>
      <c r="D497" s="3"/>
      <c r="E497" s="3"/>
      <c r="F497" s="42"/>
      <c r="G497" s="42"/>
      <c r="H497" s="42"/>
      <c r="I497" s="13">
        <f>VLOOKUP($B497,'Elec wholesale lookups'!$A$3:$L$15,'Elec wholesale index'!I$2,FALSE)</f>
        <v>205597.26549163138</v>
      </c>
      <c r="J497" s="13">
        <f>VLOOKUP($B497,'Elec wholesale lookups'!$A$3:$L$15,'Elec wholesale index'!J$2,FALSE)</f>
        <v>181634.52552031272</v>
      </c>
      <c r="K497" s="13">
        <f>VLOOKUP($B497,'Elec wholesale lookups'!$A$3:$L$15,'Elec wholesale index'!K$2,FALSE)</f>
        <v>205597.26549163138</v>
      </c>
      <c r="L497" s="38">
        <f>VLOOKUP($B497,'Elec wholesale lookups'!$A$3:$O$15,'Elec wholesale index'!L$2,FALSE)</f>
        <v>1</v>
      </c>
      <c r="M497" s="38">
        <f>VLOOKUP($B497,'Elec wholesale lookups'!$A$3:$O$15,'Elec wholesale index'!M$2,FALSE)</f>
        <v>1</v>
      </c>
      <c r="N497" s="38">
        <f>VLOOKUP($B497,'Elec wholesale lookups'!$A$3:$O$15,'Elec wholesale index'!N$2,FALSE)</f>
        <v>0</v>
      </c>
      <c r="O497" s="13">
        <f t="shared" si="121"/>
        <v>205597.26549163138</v>
      </c>
      <c r="P497" s="13">
        <f t="shared" si="122"/>
        <v>181634.52552031272</v>
      </c>
      <c r="Q497" s="13">
        <f t="shared" si="123"/>
        <v>0</v>
      </c>
      <c r="R497" s="13">
        <f t="shared" si="124"/>
        <v>387231.79101194406</v>
      </c>
      <c r="S497" s="23">
        <f t="shared" si="125"/>
        <v>0</v>
      </c>
      <c r="T497" s="23">
        <f t="shared" si="126"/>
        <v>0</v>
      </c>
      <c r="U497" s="23">
        <f t="shared" si="127"/>
        <v>0</v>
      </c>
      <c r="V497" s="23">
        <f t="shared" si="128"/>
        <v>0</v>
      </c>
      <c r="W497" s="44" t="str">
        <f t="shared" si="129"/>
        <v>n/a</v>
      </c>
      <c r="X497" s="23">
        <f t="shared" si="130"/>
        <v>0</v>
      </c>
      <c r="Y497" s="23">
        <f t="shared" si="131"/>
        <v>0</v>
      </c>
      <c r="Z497" s="23">
        <f t="shared" si="132"/>
        <v>0</v>
      </c>
      <c r="AA497" s="43">
        <f t="shared" si="133"/>
        <v>0</v>
      </c>
      <c r="AB497" s="44" t="str">
        <f t="shared" si="134"/>
        <v>n/a</v>
      </c>
      <c r="AC497" s="45" t="str">
        <f>IFERROR(W497*Inputs!$E$27+'Elec wholesale index'!AB497*Inputs!$F$27,"n/a")</f>
        <v>n/a</v>
      </c>
      <c r="AD497" s="2" t="str">
        <f t="shared" si="135"/>
        <v>2016-17 Winter</v>
      </c>
      <c r="AE497" s="2" t="str">
        <f t="shared" si="136"/>
        <v>2016-17 Summer</v>
      </c>
      <c r="AF497" s="41">
        <v>0</v>
      </c>
      <c r="AG497" s="8"/>
    </row>
    <row r="498" spans="1:33" x14ac:dyDescent="0.3">
      <c r="A498" s="47">
        <v>42563</v>
      </c>
      <c r="B498" s="14" t="str">
        <f t="shared" si="137"/>
        <v>Jul</v>
      </c>
      <c r="C498" s="3"/>
      <c r="D498" s="3"/>
      <c r="E498" s="3"/>
      <c r="F498" s="42"/>
      <c r="G498" s="42"/>
      <c r="H498" s="42"/>
      <c r="I498" s="13">
        <f>VLOOKUP($B498,'Elec wholesale lookups'!$A$3:$L$15,'Elec wholesale index'!I$2,FALSE)</f>
        <v>205597.26549163138</v>
      </c>
      <c r="J498" s="13">
        <f>VLOOKUP($B498,'Elec wholesale lookups'!$A$3:$L$15,'Elec wholesale index'!J$2,FALSE)</f>
        <v>181634.52552031272</v>
      </c>
      <c r="K498" s="13">
        <f>VLOOKUP($B498,'Elec wholesale lookups'!$A$3:$L$15,'Elec wholesale index'!K$2,FALSE)</f>
        <v>205597.26549163138</v>
      </c>
      <c r="L498" s="38">
        <f>VLOOKUP($B498,'Elec wholesale lookups'!$A$3:$O$15,'Elec wholesale index'!L$2,FALSE)</f>
        <v>1</v>
      </c>
      <c r="M498" s="38">
        <f>VLOOKUP($B498,'Elec wholesale lookups'!$A$3:$O$15,'Elec wholesale index'!M$2,FALSE)</f>
        <v>1</v>
      </c>
      <c r="N498" s="38">
        <f>VLOOKUP($B498,'Elec wholesale lookups'!$A$3:$O$15,'Elec wholesale index'!N$2,FALSE)</f>
        <v>0</v>
      </c>
      <c r="O498" s="13">
        <f t="shared" si="121"/>
        <v>205597.26549163138</v>
      </c>
      <c r="P498" s="13">
        <f t="shared" si="122"/>
        <v>181634.52552031272</v>
      </c>
      <c r="Q498" s="13">
        <f t="shared" si="123"/>
        <v>0</v>
      </c>
      <c r="R498" s="13">
        <f t="shared" si="124"/>
        <v>387231.79101194406</v>
      </c>
      <c r="S498" s="23">
        <f t="shared" si="125"/>
        <v>0</v>
      </c>
      <c r="T498" s="23">
        <f t="shared" si="126"/>
        <v>0</v>
      </c>
      <c r="U498" s="23">
        <f t="shared" si="127"/>
        <v>0</v>
      </c>
      <c r="V498" s="23">
        <f t="shared" si="128"/>
        <v>0</v>
      </c>
      <c r="W498" s="44" t="str">
        <f t="shared" si="129"/>
        <v>n/a</v>
      </c>
      <c r="X498" s="23">
        <f t="shared" si="130"/>
        <v>0</v>
      </c>
      <c r="Y498" s="23">
        <f t="shared" si="131"/>
        <v>0</v>
      </c>
      <c r="Z498" s="23">
        <f t="shared" si="132"/>
        <v>0</v>
      </c>
      <c r="AA498" s="43">
        <f t="shared" si="133"/>
        <v>0</v>
      </c>
      <c r="AB498" s="44" t="str">
        <f t="shared" si="134"/>
        <v>n/a</v>
      </c>
      <c r="AC498" s="45" t="str">
        <f>IFERROR(W498*Inputs!$E$27+'Elec wholesale index'!AB498*Inputs!$F$27,"n/a")</f>
        <v>n/a</v>
      </c>
      <c r="AD498" s="2" t="str">
        <f t="shared" si="135"/>
        <v>2016-17 Winter</v>
      </c>
      <c r="AE498" s="2" t="str">
        <f t="shared" si="136"/>
        <v>2016-17 Summer</v>
      </c>
      <c r="AF498" s="41">
        <v>0</v>
      </c>
      <c r="AG498" s="8"/>
    </row>
    <row r="499" spans="1:33" x14ac:dyDescent="0.3">
      <c r="A499" s="47">
        <v>42564</v>
      </c>
      <c r="B499" s="14" t="str">
        <f t="shared" si="137"/>
        <v>Jul</v>
      </c>
      <c r="C499" s="3"/>
      <c r="D499" s="3"/>
      <c r="E499" s="3"/>
      <c r="F499" s="42"/>
      <c r="G499" s="42"/>
      <c r="H499" s="42"/>
      <c r="I499" s="13">
        <f>VLOOKUP($B499,'Elec wholesale lookups'!$A$3:$L$15,'Elec wholesale index'!I$2,FALSE)</f>
        <v>205597.26549163138</v>
      </c>
      <c r="J499" s="13">
        <f>VLOOKUP($B499,'Elec wholesale lookups'!$A$3:$L$15,'Elec wholesale index'!J$2,FALSE)</f>
        <v>181634.52552031272</v>
      </c>
      <c r="K499" s="13">
        <f>VLOOKUP($B499,'Elec wholesale lookups'!$A$3:$L$15,'Elec wholesale index'!K$2,FALSE)</f>
        <v>205597.26549163138</v>
      </c>
      <c r="L499" s="38">
        <f>VLOOKUP($B499,'Elec wholesale lookups'!$A$3:$O$15,'Elec wholesale index'!L$2,FALSE)</f>
        <v>1</v>
      </c>
      <c r="M499" s="38">
        <f>VLOOKUP($B499,'Elec wholesale lookups'!$A$3:$O$15,'Elec wholesale index'!M$2,FALSE)</f>
        <v>1</v>
      </c>
      <c r="N499" s="38">
        <f>VLOOKUP($B499,'Elec wholesale lookups'!$A$3:$O$15,'Elec wholesale index'!N$2,FALSE)</f>
        <v>0</v>
      </c>
      <c r="O499" s="13">
        <f t="shared" si="121"/>
        <v>205597.26549163138</v>
      </c>
      <c r="P499" s="13">
        <f t="shared" si="122"/>
        <v>181634.52552031272</v>
      </c>
      <c r="Q499" s="13">
        <f t="shared" si="123"/>
        <v>0</v>
      </c>
      <c r="R499" s="13">
        <f t="shared" si="124"/>
        <v>387231.79101194406</v>
      </c>
      <c r="S499" s="23">
        <f t="shared" si="125"/>
        <v>0</v>
      </c>
      <c r="T499" s="23">
        <f t="shared" si="126"/>
        <v>0</v>
      </c>
      <c r="U499" s="23">
        <f t="shared" si="127"/>
        <v>0</v>
      </c>
      <c r="V499" s="23">
        <f t="shared" si="128"/>
        <v>0</v>
      </c>
      <c r="W499" s="44" t="str">
        <f t="shared" si="129"/>
        <v>n/a</v>
      </c>
      <c r="X499" s="23">
        <f t="shared" si="130"/>
        <v>0</v>
      </c>
      <c r="Y499" s="23">
        <f t="shared" si="131"/>
        <v>0</v>
      </c>
      <c r="Z499" s="23">
        <f t="shared" si="132"/>
        <v>0</v>
      </c>
      <c r="AA499" s="43">
        <f t="shared" si="133"/>
        <v>0</v>
      </c>
      <c r="AB499" s="44" t="str">
        <f t="shared" si="134"/>
        <v>n/a</v>
      </c>
      <c r="AC499" s="45" t="str">
        <f>IFERROR(W499*Inputs!$E$27+'Elec wholesale index'!AB499*Inputs!$F$27,"n/a")</f>
        <v>n/a</v>
      </c>
      <c r="AD499" s="2" t="str">
        <f t="shared" si="135"/>
        <v>2016-17 Winter</v>
      </c>
      <c r="AE499" s="2" t="str">
        <f t="shared" si="136"/>
        <v>2016-17 Summer</v>
      </c>
      <c r="AF499" s="41">
        <v>0</v>
      </c>
      <c r="AG499" s="8"/>
    </row>
    <row r="500" spans="1:33" x14ac:dyDescent="0.3">
      <c r="A500" s="47">
        <v>42565</v>
      </c>
      <c r="B500" s="14" t="str">
        <f t="shared" si="137"/>
        <v>Jul</v>
      </c>
      <c r="C500" s="3"/>
      <c r="D500" s="3"/>
      <c r="E500" s="3"/>
      <c r="F500" s="42"/>
      <c r="G500" s="42"/>
      <c r="H500" s="42"/>
      <c r="I500" s="13">
        <f>VLOOKUP($B500,'Elec wholesale lookups'!$A$3:$L$15,'Elec wholesale index'!I$2,FALSE)</f>
        <v>205597.26549163138</v>
      </c>
      <c r="J500" s="13">
        <f>VLOOKUP($B500,'Elec wholesale lookups'!$A$3:$L$15,'Elec wholesale index'!J$2,FALSE)</f>
        <v>181634.52552031272</v>
      </c>
      <c r="K500" s="13">
        <f>VLOOKUP($B500,'Elec wholesale lookups'!$A$3:$L$15,'Elec wholesale index'!K$2,FALSE)</f>
        <v>205597.26549163138</v>
      </c>
      <c r="L500" s="38">
        <f>VLOOKUP($B500,'Elec wholesale lookups'!$A$3:$O$15,'Elec wholesale index'!L$2,FALSE)</f>
        <v>1</v>
      </c>
      <c r="M500" s="38">
        <f>VLOOKUP($B500,'Elec wholesale lookups'!$A$3:$O$15,'Elec wholesale index'!M$2,FALSE)</f>
        <v>1</v>
      </c>
      <c r="N500" s="38">
        <f>VLOOKUP($B500,'Elec wholesale lookups'!$A$3:$O$15,'Elec wholesale index'!N$2,FALSE)</f>
        <v>0</v>
      </c>
      <c r="O500" s="13">
        <f t="shared" si="121"/>
        <v>205597.26549163138</v>
      </c>
      <c r="P500" s="13">
        <f t="shared" si="122"/>
        <v>181634.52552031272</v>
      </c>
      <c r="Q500" s="13">
        <f t="shared" si="123"/>
        <v>0</v>
      </c>
      <c r="R500" s="13">
        <f t="shared" si="124"/>
        <v>387231.79101194406</v>
      </c>
      <c r="S500" s="23">
        <f t="shared" si="125"/>
        <v>0</v>
      </c>
      <c r="T500" s="23">
        <f t="shared" si="126"/>
        <v>0</v>
      </c>
      <c r="U500" s="23">
        <f t="shared" si="127"/>
        <v>0</v>
      </c>
      <c r="V500" s="23">
        <f t="shared" si="128"/>
        <v>0</v>
      </c>
      <c r="W500" s="44" t="str">
        <f t="shared" si="129"/>
        <v>n/a</v>
      </c>
      <c r="X500" s="23">
        <f t="shared" si="130"/>
        <v>0</v>
      </c>
      <c r="Y500" s="23">
        <f t="shared" si="131"/>
        <v>0</v>
      </c>
      <c r="Z500" s="23">
        <f t="shared" si="132"/>
        <v>0</v>
      </c>
      <c r="AA500" s="43">
        <f t="shared" si="133"/>
        <v>0</v>
      </c>
      <c r="AB500" s="44" t="str">
        <f t="shared" si="134"/>
        <v>n/a</v>
      </c>
      <c r="AC500" s="45" t="str">
        <f>IFERROR(W500*Inputs!$E$27+'Elec wholesale index'!AB500*Inputs!$F$27,"n/a")</f>
        <v>n/a</v>
      </c>
      <c r="AD500" s="2" t="str">
        <f t="shared" si="135"/>
        <v>2016-17 Winter</v>
      </c>
      <c r="AE500" s="2" t="str">
        <f t="shared" si="136"/>
        <v>2016-17 Summer</v>
      </c>
      <c r="AF500" s="41">
        <v>0</v>
      </c>
      <c r="AG500" s="8"/>
    </row>
    <row r="501" spans="1:33" x14ac:dyDescent="0.3">
      <c r="A501" s="47">
        <v>42566</v>
      </c>
      <c r="B501" s="14" t="str">
        <f t="shared" si="137"/>
        <v>Jul</v>
      </c>
      <c r="C501" s="3"/>
      <c r="D501" s="3"/>
      <c r="E501" s="3"/>
      <c r="F501" s="42"/>
      <c r="G501" s="42"/>
      <c r="H501" s="42"/>
      <c r="I501" s="13">
        <f>VLOOKUP($B501,'Elec wholesale lookups'!$A$3:$L$15,'Elec wholesale index'!I$2,FALSE)</f>
        <v>205597.26549163138</v>
      </c>
      <c r="J501" s="13">
        <f>VLOOKUP($B501,'Elec wholesale lookups'!$A$3:$L$15,'Elec wholesale index'!J$2,FALSE)</f>
        <v>181634.52552031272</v>
      </c>
      <c r="K501" s="13">
        <f>VLOOKUP($B501,'Elec wholesale lookups'!$A$3:$L$15,'Elec wholesale index'!K$2,FALSE)</f>
        <v>205597.26549163138</v>
      </c>
      <c r="L501" s="38">
        <f>VLOOKUP($B501,'Elec wholesale lookups'!$A$3:$O$15,'Elec wholesale index'!L$2,FALSE)</f>
        <v>1</v>
      </c>
      <c r="M501" s="38">
        <f>VLOOKUP($B501,'Elec wholesale lookups'!$A$3:$O$15,'Elec wholesale index'!M$2,FALSE)</f>
        <v>1</v>
      </c>
      <c r="N501" s="38">
        <f>VLOOKUP($B501,'Elec wholesale lookups'!$A$3:$O$15,'Elec wholesale index'!N$2,FALSE)</f>
        <v>0</v>
      </c>
      <c r="O501" s="13">
        <f t="shared" si="121"/>
        <v>205597.26549163138</v>
      </c>
      <c r="P501" s="13">
        <f t="shared" si="122"/>
        <v>181634.52552031272</v>
      </c>
      <c r="Q501" s="13">
        <f t="shared" si="123"/>
        <v>0</v>
      </c>
      <c r="R501" s="13">
        <f t="shared" si="124"/>
        <v>387231.79101194406</v>
      </c>
      <c r="S501" s="23">
        <f t="shared" si="125"/>
        <v>0</v>
      </c>
      <c r="T501" s="23">
        <f t="shared" si="126"/>
        <v>0</v>
      </c>
      <c r="U501" s="23">
        <f t="shared" si="127"/>
        <v>0</v>
      </c>
      <c r="V501" s="23">
        <f t="shared" si="128"/>
        <v>0</v>
      </c>
      <c r="W501" s="44" t="str">
        <f t="shared" si="129"/>
        <v>n/a</v>
      </c>
      <c r="X501" s="23">
        <f t="shared" si="130"/>
        <v>0</v>
      </c>
      <c r="Y501" s="23">
        <f t="shared" si="131"/>
        <v>0</v>
      </c>
      <c r="Z501" s="23">
        <f t="shared" si="132"/>
        <v>0</v>
      </c>
      <c r="AA501" s="43">
        <f t="shared" si="133"/>
        <v>0</v>
      </c>
      <c r="AB501" s="44" t="str">
        <f t="shared" si="134"/>
        <v>n/a</v>
      </c>
      <c r="AC501" s="45" t="str">
        <f>IFERROR(W501*Inputs!$E$27+'Elec wholesale index'!AB501*Inputs!$F$27,"n/a")</f>
        <v>n/a</v>
      </c>
      <c r="AD501" s="2" t="str">
        <f t="shared" si="135"/>
        <v>2016-17 Winter</v>
      </c>
      <c r="AE501" s="2" t="str">
        <f t="shared" si="136"/>
        <v>2016-17 Summer</v>
      </c>
      <c r="AF501" s="41">
        <v>0</v>
      </c>
      <c r="AG501" s="8"/>
    </row>
    <row r="502" spans="1:33" x14ac:dyDescent="0.3">
      <c r="A502" s="47">
        <v>42569</v>
      </c>
      <c r="B502" s="14" t="str">
        <f t="shared" si="137"/>
        <v>Jul</v>
      </c>
      <c r="C502" s="3"/>
      <c r="D502" s="3"/>
      <c r="E502" s="3"/>
      <c r="F502" s="42"/>
      <c r="G502" s="42"/>
      <c r="H502" s="42"/>
      <c r="I502" s="13">
        <f>VLOOKUP($B502,'Elec wholesale lookups'!$A$3:$L$15,'Elec wholesale index'!I$2,FALSE)</f>
        <v>205597.26549163138</v>
      </c>
      <c r="J502" s="13">
        <f>VLOOKUP($B502,'Elec wholesale lookups'!$A$3:$L$15,'Elec wholesale index'!J$2,FALSE)</f>
        <v>181634.52552031272</v>
      </c>
      <c r="K502" s="13">
        <f>VLOOKUP($B502,'Elec wholesale lookups'!$A$3:$L$15,'Elec wholesale index'!K$2,FALSE)</f>
        <v>205597.26549163138</v>
      </c>
      <c r="L502" s="38">
        <f>VLOOKUP($B502,'Elec wholesale lookups'!$A$3:$O$15,'Elec wholesale index'!L$2,FALSE)</f>
        <v>1</v>
      </c>
      <c r="M502" s="38">
        <f>VLOOKUP($B502,'Elec wholesale lookups'!$A$3:$O$15,'Elec wholesale index'!M$2,FALSE)</f>
        <v>1</v>
      </c>
      <c r="N502" s="38">
        <f>VLOOKUP($B502,'Elec wholesale lookups'!$A$3:$O$15,'Elec wholesale index'!N$2,FALSE)</f>
        <v>0</v>
      </c>
      <c r="O502" s="13">
        <f t="shared" si="121"/>
        <v>205597.26549163138</v>
      </c>
      <c r="P502" s="13">
        <f t="shared" si="122"/>
        <v>181634.52552031272</v>
      </c>
      <c r="Q502" s="13">
        <f t="shared" si="123"/>
        <v>0</v>
      </c>
      <c r="R502" s="13">
        <f t="shared" si="124"/>
        <v>387231.79101194406</v>
      </c>
      <c r="S502" s="23">
        <f t="shared" si="125"/>
        <v>0</v>
      </c>
      <c r="T502" s="23">
        <f t="shared" si="126"/>
        <v>0</v>
      </c>
      <c r="U502" s="23">
        <f t="shared" si="127"/>
        <v>0</v>
      </c>
      <c r="V502" s="23">
        <f t="shared" si="128"/>
        <v>0</v>
      </c>
      <c r="W502" s="44" t="str">
        <f t="shared" si="129"/>
        <v>n/a</v>
      </c>
      <c r="X502" s="23">
        <f t="shared" si="130"/>
        <v>0</v>
      </c>
      <c r="Y502" s="23">
        <f t="shared" si="131"/>
        <v>0</v>
      </c>
      <c r="Z502" s="23">
        <f t="shared" si="132"/>
        <v>0</v>
      </c>
      <c r="AA502" s="43">
        <f t="shared" si="133"/>
        <v>0</v>
      </c>
      <c r="AB502" s="44" t="str">
        <f t="shared" si="134"/>
        <v>n/a</v>
      </c>
      <c r="AC502" s="45" t="str">
        <f>IFERROR(W502*Inputs!$E$27+'Elec wholesale index'!AB502*Inputs!$F$27,"n/a")</f>
        <v>n/a</v>
      </c>
      <c r="AD502" s="2" t="str">
        <f t="shared" si="135"/>
        <v>2016-17 Winter</v>
      </c>
      <c r="AE502" s="2" t="str">
        <f t="shared" si="136"/>
        <v>2016-17 Summer</v>
      </c>
      <c r="AF502" s="41">
        <v>0</v>
      </c>
      <c r="AG502" s="8"/>
    </row>
    <row r="503" spans="1:33" x14ac:dyDescent="0.3">
      <c r="A503" s="47">
        <v>42570</v>
      </c>
      <c r="B503" s="14" t="str">
        <f t="shared" si="137"/>
        <v>Jul</v>
      </c>
      <c r="C503" s="3"/>
      <c r="D503" s="3"/>
      <c r="E503" s="3"/>
      <c r="F503" s="42"/>
      <c r="G503" s="42"/>
      <c r="H503" s="42"/>
      <c r="I503" s="13">
        <f>VLOOKUP($B503,'Elec wholesale lookups'!$A$3:$L$15,'Elec wholesale index'!I$2,FALSE)</f>
        <v>205597.26549163138</v>
      </c>
      <c r="J503" s="13">
        <f>VLOOKUP($B503,'Elec wholesale lookups'!$A$3:$L$15,'Elec wholesale index'!J$2,FALSE)</f>
        <v>181634.52552031272</v>
      </c>
      <c r="K503" s="13">
        <f>VLOOKUP($B503,'Elec wholesale lookups'!$A$3:$L$15,'Elec wholesale index'!K$2,FALSE)</f>
        <v>205597.26549163138</v>
      </c>
      <c r="L503" s="38">
        <f>VLOOKUP($B503,'Elec wholesale lookups'!$A$3:$O$15,'Elec wholesale index'!L$2,FALSE)</f>
        <v>1</v>
      </c>
      <c r="M503" s="38">
        <f>VLOOKUP($B503,'Elec wholesale lookups'!$A$3:$O$15,'Elec wholesale index'!M$2,FALSE)</f>
        <v>1</v>
      </c>
      <c r="N503" s="38">
        <f>VLOOKUP($B503,'Elec wholesale lookups'!$A$3:$O$15,'Elec wholesale index'!N$2,FALSE)</f>
        <v>0</v>
      </c>
      <c r="O503" s="13">
        <f t="shared" si="121"/>
        <v>205597.26549163138</v>
      </c>
      <c r="P503" s="13">
        <f t="shared" si="122"/>
        <v>181634.52552031272</v>
      </c>
      <c r="Q503" s="13">
        <f t="shared" si="123"/>
        <v>0</v>
      </c>
      <c r="R503" s="13">
        <f t="shared" si="124"/>
        <v>387231.79101194406</v>
      </c>
      <c r="S503" s="23">
        <f t="shared" si="125"/>
        <v>0</v>
      </c>
      <c r="T503" s="23">
        <f t="shared" si="126"/>
        <v>0</v>
      </c>
      <c r="U503" s="23">
        <f t="shared" si="127"/>
        <v>0</v>
      </c>
      <c r="V503" s="23">
        <f t="shared" si="128"/>
        <v>0</v>
      </c>
      <c r="W503" s="44" t="str">
        <f t="shared" si="129"/>
        <v>n/a</v>
      </c>
      <c r="X503" s="23">
        <f t="shared" si="130"/>
        <v>0</v>
      </c>
      <c r="Y503" s="23">
        <f t="shared" si="131"/>
        <v>0</v>
      </c>
      <c r="Z503" s="23">
        <f t="shared" si="132"/>
        <v>0</v>
      </c>
      <c r="AA503" s="43">
        <f t="shared" si="133"/>
        <v>0</v>
      </c>
      <c r="AB503" s="44" t="str">
        <f t="shared" si="134"/>
        <v>n/a</v>
      </c>
      <c r="AC503" s="45" t="str">
        <f>IFERROR(W503*Inputs!$E$27+'Elec wholesale index'!AB503*Inputs!$F$27,"n/a")</f>
        <v>n/a</v>
      </c>
      <c r="AD503" s="2" t="str">
        <f t="shared" si="135"/>
        <v>2016-17 Winter</v>
      </c>
      <c r="AE503" s="2" t="str">
        <f t="shared" si="136"/>
        <v>2016-17 Summer</v>
      </c>
      <c r="AF503" s="41">
        <v>0</v>
      </c>
      <c r="AG503" s="8"/>
    </row>
    <row r="504" spans="1:33" x14ac:dyDescent="0.3">
      <c r="A504" s="47">
        <v>42571</v>
      </c>
      <c r="B504" s="14" t="str">
        <f t="shared" si="137"/>
        <v>Jul</v>
      </c>
      <c r="C504" s="3"/>
      <c r="D504" s="3"/>
      <c r="E504" s="3"/>
      <c r="F504" s="42"/>
      <c r="G504" s="42"/>
      <c r="H504" s="42"/>
      <c r="I504" s="13">
        <f>VLOOKUP($B504,'Elec wholesale lookups'!$A$3:$L$15,'Elec wholesale index'!I$2,FALSE)</f>
        <v>205597.26549163138</v>
      </c>
      <c r="J504" s="13">
        <f>VLOOKUP($B504,'Elec wholesale lookups'!$A$3:$L$15,'Elec wholesale index'!J$2,FALSE)</f>
        <v>181634.52552031272</v>
      </c>
      <c r="K504" s="13">
        <f>VLOOKUP($B504,'Elec wholesale lookups'!$A$3:$L$15,'Elec wholesale index'!K$2,FALSE)</f>
        <v>205597.26549163138</v>
      </c>
      <c r="L504" s="38">
        <f>VLOOKUP($B504,'Elec wholesale lookups'!$A$3:$O$15,'Elec wholesale index'!L$2,FALSE)</f>
        <v>1</v>
      </c>
      <c r="M504" s="38">
        <f>VLOOKUP($B504,'Elec wholesale lookups'!$A$3:$O$15,'Elec wholesale index'!M$2,FALSE)</f>
        <v>1</v>
      </c>
      <c r="N504" s="38">
        <f>VLOOKUP($B504,'Elec wholesale lookups'!$A$3:$O$15,'Elec wholesale index'!N$2,FALSE)</f>
        <v>0</v>
      </c>
      <c r="O504" s="13">
        <f t="shared" si="121"/>
        <v>205597.26549163138</v>
      </c>
      <c r="P504" s="13">
        <f t="shared" si="122"/>
        <v>181634.52552031272</v>
      </c>
      <c r="Q504" s="13">
        <f t="shared" si="123"/>
        <v>0</v>
      </c>
      <c r="R504" s="13">
        <f t="shared" si="124"/>
        <v>387231.79101194406</v>
      </c>
      <c r="S504" s="23">
        <f t="shared" si="125"/>
        <v>0</v>
      </c>
      <c r="T504" s="23">
        <f t="shared" si="126"/>
        <v>0</v>
      </c>
      <c r="U504" s="23">
        <f t="shared" si="127"/>
        <v>0</v>
      </c>
      <c r="V504" s="23">
        <f t="shared" si="128"/>
        <v>0</v>
      </c>
      <c r="W504" s="44" t="str">
        <f t="shared" si="129"/>
        <v>n/a</v>
      </c>
      <c r="X504" s="23">
        <f t="shared" si="130"/>
        <v>0</v>
      </c>
      <c r="Y504" s="23">
        <f t="shared" si="131"/>
        <v>0</v>
      </c>
      <c r="Z504" s="23">
        <f t="shared" si="132"/>
        <v>0</v>
      </c>
      <c r="AA504" s="43">
        <f t="shared" si="133"/>
        <v>0</v>
      </c>
      <c r="AB504" s="44" t="str">
        <f t="shared" si="134"/>
        <v>n/a</v>
      </c>
      <c r="AC504" s="45" t="str">
        <f>IFERROR(W504*Inputs!$E$27+'Elec wholesale index'!AB504*Inputs!$F$27,"n/a")</f>
        <v>n/a</v>
      </c>
      <c r="AD504" s="2" t="str">
        <f t="shared" si="135"/>
        <v>2016-17 Winter</v>
      </c>
      <c r="AE504" s="2" t="str">
        <f t="shared" si="136"/>
        <v>2016-17 Summer</v>
      </c>
      <c r="AF504" s="41">
        <v>0</v>
      </c>
      <c r="AG504" s="8"/>
    </row>
    <row r="505" spans="1:33" x14ac:dyDescent="0.3">
      <c r="A505" s="47">
        <v>42572</v>
      </c>
      <c r="B505" s="14" t="str">
        <f t="shared" si="137"/>
        <v>Jul</v>
      </c>
      <c r="C505" s="3"/>
      <c r="D505" s="3"/>
      <c r="E505" s="3"/>
      <c r="F505" s="42"/>
      <c r="G505" s="42"/>
      <c r="H505" s="42"/>
      <c r="I505" s="13">
        <f>VLOOKUP($B505,'Elec wholesale lookups'!$A$3:$L$15,'Elec wholesale index'!I$2,FALSE)</f>
        <v>205597.26549163138</v>
      </c>
      <c r="J505" s="13">
        <f>VLOOKUP($B505,'Elec wholesale lookups'!$A$3:$L$15,'Elec wholesale index'!J$2,FALSE)</f>
        <v>181634.52552031272</v>
      </c>
      <c r="K505" s="13">
        <f>VLOOKUP($B505,'Elec wholesale lookups'!$A$3:$L$15,'Elec wholesale index'!K$2,FALSE)</f>
        <v>205597.26549163138</v>
      </c>
      <c r="L505" s="38">
        <f>VLOOKUP($B505,'Elec wholesale lookups'!$A$3:$O$15,'Elec wholesale index'!L$2,FALSE)</f>
        <v>1</v>
      </c>
      <c r="M505" s="38">
        <f>VLOOKUP($B505,'Elec wholesale lookups'!$A$3:$O$15,'Elec wholesale index'!M$2,FALSE)</f>
        <v>1</v>
      </c>
      <c r="N505" s="38">
        <f>VLOOKUP($B505,'Elec wholesale lookups'!$A$3:$O$15,'Elec wholesale index'!N$2,FALSE)</f>
        <v>0</v>
      </c>
      <c r="O505" s="13">
        <f t="shared" si="121"/>
        <v>205597.26549163138</v>
      </c>
      <c r="P505" s="13">
        <f t="shared" si="122"/>
        <v>181634.52552031272</v>
      </c>
      <c r="Q505" s="13">
        <f t="shared" si="123"/>
        <v>0</v>
      </c>
      <c r="R505" s="13">
        <f t="shared" si="124"/>
        <v>387231.79101194406</v>
      </c>
      <c r="S505" s="23">
        <f t="shared" si="125"/>
        <v>0</v>
      </c>
      <c r="T505" s="23">
        <f t="shared" si="126"/>
        <v>0</v>
      </c>
      <c r="U505" s="23">
        <f t="shared" si="127"/>
        <v>0</v>
      </c>
      <c r="V505" s="23">
        <f t="shared" si="128"/>
        <v>0</v>
      </c>
      <c r="W505" s="44" t="str">
        <f t="shared" si="129"/>
        <v>n/a</v>
      </c>
      <c r="X505" s="23">
        <f t="shared" si="130"/>
        <v>0</v>
      </c>
      <c r="Y505" s="23">
        <f t="shared" si="131"/>
        <v>0</v>
      </c>
      <c r="Z505" s="23">
        <f t="shared" si="132"/>
        <v>0</v>
      </c>
      <c r="AA505" s="43">
        <f t="shared" si="133"/>
        <v>0</v>
      </c>
      <c r="AB505" s="44" t="str">
        <f t="shared" si="134"/>
        <v>n/a</v>
      </c>
      <c r="AC505" s="45" t="str">
        <f>IFERROR(W505*Inputs!$E$27+'Elec wholesale index'!AB505*Inputs!$F$27,"n/a")</f>
        <v>n/a</v>
      </c>
      <c r="AD505" s="2" t="str">
        <f t="shared" si="135"/>
        <v>2016-17 Winter</v>
      </c>
      <c r="AE505" s="2" t="str">
        <f t="shared" si="136"/>
        <v>2016-17 Summer</v>
      </c>
      <c r="AF505" s="41">
        <v>0</v>
      </c>
      <c r="AG505" s="8"/>
    </row>
    <row r="506" spans="1:33" x14ac:dyDescent="0.3">
      <c r="A506" s="47">
        <v>42573</v>
      </c>
      <c r="B506" s="14" t="str">
        <f t="shared" si="137"/>
        <v>Jul</v>
      </c>
      <c r="C506" s="3"/>
      <c r="D506" s="3"/>
      <c r="E506" s="3"/>
      <c r="F506" s="42"/>
      <c r="G506" s="42"/>
      <c r="H506" s="42"/>
      <c r="I506" s="13">
        <f>VLOOKUP($B506,'Elec wholesale lookups'!$A$3:$L$15,'Elec wholesale index'!I$2,FALSE)</f>
        <v>205597.26549163138</v>
      </c>
      <c r="J506" s="13">
        <f>VLOOKUP($B506,'Elec wholesale lookups'!$A$3:$L$15,'Elec wholesale index'!J$2,FALSE)</f>
        <v>181634.52552031272</v>
      </c>
      <c r="K506" s="13">
        <f>VLOOKUP($B506,'Elec wholesale lookups'!$A$3:$L$15,'Elec wholesale index'!K$2,FALSE)</f>
        <v>205597.26549163138</v>
      </c>
      <c r="L506" s="38">
        <f>VLOOKUP($B506,'Elec wholesale lookups'!$A$3:$O$15,'Elec wholesale index'!L$2,FALSE)</f>
        <v>1</v>
      </c>
      <c r="M506" s="38">
        <f>VLOOKUP($B506,'Elec wholesale lookups'!$A$3:$O$15,'Elec wholesale index'!M$2,FALSE)</f>
        <v>1</v>
      </c>
      <c r="N506" s="38">
        <f>VLOOKUP($B506,'Elec wholesale lookups'!$A$3:$O$15,'Elec wholesale index'!N$2,FALSE)</f>
        <v>0</v>
      </c>
      <c r="O506" s="13">
        <f t="shared" si="121"/>
        <v>205597.26549163138</v>
      </c>
      <c r="P506" s="13">
        <f t="shared" si="122"/>
        <v>181634.52552031272</v>
      </c>
      <c r="Q506" s="13">
        <f t="shared" si="123"/>
        <v>0</v>
      </c>
      <c r="R506" s="13">
        <f t="shared" si="124"/>
        <v>387231.79101194406</v>
      </c>
      <c r="S506" s="23">
        <f t="shared" si="125"/>
        <v>0</v>
      </c>
      <c r="T506" s="23">
        <f t="shared" si="126"/>
        <v>0</v>
      </c>
      <c r="U506" s="23">
        <f t="shared" si="127"/>
        <v>0</v>
      </c>
      <c r="V506" s="23">
        <f t="shared" si="128"/>
        <v>0</v>
      </c>
      <c r="W506" s="44" t="str">
        <f t="shared" si="129"/>
        <v>n/a</v>
      </c>
      <c r="X506" s="23">
        <f t="shared" si="130"/>
        <v>0</v>
      </c>
      <c r="Y506" s="23">
        <f t="shared" si="131"/>
        <v>0</v>
      </c>
      <c r="Z506" s="23">
        <f t="shared" si="132"/>
        <v>0</v>
      </c>
      <c r="AA506" s="43">
        <f t="shared" si="133"/>
        <v>0</v>
      </c>
      <c r="AB506" s="44" t="str">
        <f t="shared" si="134"/>
        <v>n/a</v>
      </c>
      <c r="AC506" s="45" t="str">
        <f>IFERROR(W506*Inputs!$E$27+'Elec wholesale index'!AB506*Inputs!$F$27,"n/a")</f>
        <v>n/a</v>
      </c>
      <c r="AD506" s="2" t="str">
        <f t="shared" si="135"/>
        <v>2016-17 Winter</v>
      </c>
      <c r="AE506" s="2" t="str">
        <f t="shared" si="136"/>
        <v>2016-17 Summer</v>
      </c>
      <c r="AF506" s="41">
        <v>0</v>
      </c>
      <c r="AG506" s="8"/>
    </row>
    <row r="507" spans="1:33" x14ac:dyDescent="0.3">
      <c r="A507" s="47">
        <v>42576</v>
      </c>
      <c r="B507" s="14" t="str">
        <f t="shared" si="137"/>
        <v>Jul</v>
      </c>
      <c r="C507" s="3"/>
      <c r="D507" s="3"/>
      <c r="E507" s="3"/>
      <c r="F507" s="42"/>
      <c r="G507" s="42"/>
      <c r="H507" s="42"/>
      <c r="I507" s="13">
        <f>VLOOKUP($B507,'Elec wholesale lookups'!$A$3:$L$15,'Elec wholesale index'!I$2,FALSE)</f>
        <v>205597.26549163138</v>
      </c>
      <c r="J507" s="13">
        <f>VLOOKUP($B507,'Elec wholesale lookups'!$A$3:$L$15,'Elec wholesale index'!J$2,FALSE)</f>
        <v>181634.52552031272</v>
      </c>
      <c r="K507" s="13">
        <f>VLOOKUP($B507,'Elec wholesale lookups'!$A$3:$L$15,'Elec wholesale index'!K$2,FALSE)</f>
        <v>205597.26549163138</v>
      </c>
      <c r="L507" s="38">
        <f>VLOOKUP($B507,'Elec wholesale lookups'!$A$3:$O$15,'Elec wholesale index'!L$2,FALSE)</f>
        <v>1</v>
      </c>
      <c r="M507" s="38">
        <f>VLOOKUP($B507,'Elec wholesale lookups'!$A$3:$O$15,'Elec wholesale index'!M$2,FALSE)</f>
        <v>1</v>
      </c>
      <c r="N507" s="38">
        <f>VLOOKUP($B507,'Elec wholesale lookups'!$A$3:$O$15,'Elec wholesale index'!N$2,FALSE)</f>
        <v>0</v>
      </c>
      <c r="O507" s="13">
        <f t="shared" si="121"/>
        <v>205597.26549163138</v>
      </c>
      <c r="P507" s="13">
        <f t="shared" si="122"/>
        <v>181634.52552031272</v>
      </c>
      <c r="Q507" s="13">
        <f t="shared" si="123"/>
        <v>0</v>
      </c>
      <c r="R507" s="13">
        <f t="shared" si="124"/>
        <v>387231.79101194406</v>
      </c>
      <c r="S507" s="23">
        <f t="shared" si="125"/>
        <v>0</v>
      </c>
      <c r="T507" s="23">
        <f t="shared" si="126"/>
        <v>0</v>
      </c>
      <c r="U507" s="23">
        <f t="shared" si="127"/>
        <v>0</v>
      </c>
      <c r="V507" s="23">
        <f t="shared" si="128"/>
        <v>0</v>
      </c>
      <c r="W507" s="44" t="str">
        <f t="shared" si="129"/>
        <v>n/a</v>
      </c>
      <c r="X507" s="23">
        <f t="shared" si="130"/>
        <v>0</v>
      </c>
      <c r="Y507" s="23">
        <f t="shared" si="131"/>
        <v>0</v>
      </c>
      <c r="Z507" s="23">
        <f t="shared" si="132"/>
        <v>0</v>
      </c>
      <c r="AA507" s="43">
        <f t="shared" si="133"/>
        <v>0</v>
      </c>
      <c r="AB507" s="44" t="str">
        <f t="shared" si="134"/>
        <v>n/a</v>
      </c>
      <c r="AC507" s="45" t="str">
        <f>IFERROR(W507*Inputs!$E$27+'Elec wholesale index'!AB507*Inputs!$F$27,"n/a")</f>
        <v>n/a</v>
      </c>
      <c r="AD507" s="2" t="str">
        <f t="shared" si="135"/>
        <v>2016-17 Winter</v>
      </c>
      <c r="AE507" s="2" t="str">
        <f t="shared" si="136"/>
        <v>2016-17 Summer</v>
      </c>
      <c r="AF507" s="41">
        <v>0</v>
      </c>
      <c r="AG507" s="8"/>
    </row>
    <row r="508" spans="1:33" x14ac:dyDescent="0.3">
      <c r="A508" s="47">
        <v>42577</v>
      </c>
      <c r="B508" s="14" t="str">
        <f t="shared" si="137"/>
        <v>Jul</v>
      </c>
      <c r="C508" s="3"/>
      <c r="D508" s="3"/>
      <c r="E508" s="3"/>
      <c r="F508" s="42"/>
      <c r="G508" s="42"/>
      <c r="H508" s="42"/>
      <c r="I508" s="13">
        <f>VLOOKUP($B508,'Elec wholesale lookups'!$A$3:$L$15,'Elec wholesale index'!I$2,FALSE)</f>
        <v>205597.26549163138</v>
      </c>
      <c r="J508" s="13">
        <f>VLOOKUP($B508,'Elec wholesale lookups'!$A$3:$L$15,'Elec wholesale index'!J$2,FALSE)</f>
        <v>181634.52552031272</v>
      </c>
      <c r="K508" s="13">
        <f>VLOOKUP($B508,'Elec wholesale lookups'!$A$3:$L$15,'Elec wholesale index'!K$2,FALSE)</f>
        <v>205597.26549163138</v>
      </c>
      <c r="L508" s="38">
        <f>VLOOKUP($B508,'Elec wholesale lookups'!$A$3:$O$15,'Elec wholesale index'!L$2,FALSE)</f>
        <v>1</v>
      </c>
      <c r="M508" s="38">
        <f>VLOOKUP($B508,'Elec wholesale lookups'!$A$3:$O$15,'Elec wholesale index'!M$2,FALSE)</f>
        <v>1</v>
      </c>
      <c r="N508" s="38">
        <f>VLOOKUP($B508,'Elec wholesale lookups'!$A$3:$O$15,'Elec wholesale index'!N$2,FALSE)</f>
        <v>0</v>
      </c>
      <c r="O508" s="13">
        <f t="shared" si="121"/>
        <v>205597.26549163138</v>
      </c>
      <c r="P508" s="13">
        <f t="shared" si="122"/>
        <v>181634.52552031272</v>
      </c>
      <c r="Q508" s="13">
        <f t="shared" si="123"/>
        <v>0</v>
      </c>
      <c r="R508" s="13">
        <f t="shared" si="124"/>
        <v>387231.79101194406</v>
      </c>
      <c r="S508" s="23">
        <f t="shared" si="125"/>
        <v>0</v>
      </c>
      <c r="T508" s="23">
        <f t="shared" si="126"/>
        <v>0</v>
      </c>
      <c r="U508" s="23">
        <f t="shared" si="127"/>
        <v>0</v>
      </c>
      <c r="V508" s="23">
        <f t="shared" si="128"/>
        <v>0</v>
      </c>
      <c r="W508" s="44" t="str">
        <f t="shared" si="129"/>
        <v>n/a</v>
      </c>
      <c r="X508" s="23">
        <f t="shared" si="130"/>
        <v>0</v>
      </c>
      <c r="Y508" s="23">
        <f t="shared" si="131"/>
        <v>0</v>
      </c>
      <c r="Z508" s="23">
        <f t="shared" si="132"/>
        <v>0</v>
      </c>
      <c r="AA508" s="43">
        <f t="shared" si="133"/>
        <v>0</v>
      </c>
      <c r="AB508" s="44" t="str">
        <f t="shared" si="134"/>
        <v>n/a</v>
      </c>
      <c r="AC508" s="45" t="str">
        <f>IFERROR(W508*Inputs!$E$27+'Elec wholesale index'!AB508*Inputs!$F$27,"n/a")</f>
        <v>n/a</v>
      </c>
      <c r="AD508" s="2" t="str">
        <f t="shared" si="135"/>
        <v>2016-17 Winter</v>
      </c>
      <c r="AE508" s="2" t="str">
        <f t="shared" si="136"/>
        <v>2016-17 Summer</v>
      </c>
      <c r="AF508" s="41">
        <v>0</v>
      </c>
      <c r="AG508" s="8"/>
    </row>
    <row r="509" spans="1:33" x14ac:dyDescent="0.3">
      <c r="A509" s="47">
        <v>42578</v>
      </c>
      <c r="B509" s="14" t="str">
        <f t="shared" si="137"/>
        <v>Jul</v>
      </c>
      <c r="C509" s="3"/>
      <c r="D509" s="3"/>
      <c r="E509" s="3"/>
      <c r="F509" s="42"/>
      <c r="G509" s="42"/>
      <c r="H509" s="42"/>
      <c r="I509" s="13">
        <f>VLOOKUP($B509,'Elec wholesale lookups'!$A$3:$L$15,'Elec wholesale index'!I$2,FALSE)</f>
        <v>205597.26549163138</v>
      </c>
      <c r="J509" s="13">
        <f>VLOOKUP($B509,'Elec wholesale lookups'!$A$3:$L$15,'Elec wholesale index'!J$2,FALSE)</f>
        <v>181634.52552031272</v>
      </c>
      <c r="K509" s="13">
        <f>VLOOKUP($B509,'Elec wholesale lookups'!$A$3:$L$15,'Elec wholesale index'!K$2,FALSE)</f>
        <v>205597.26549163138</v>
      </c>
      <c r="L509" s="38">
        <f>VLOOKUP($B509,'Elec wholesale lookups'!$A$3:$O$15,'Elec wholesale index'!L$2,FALSE)</f>
        <v>1</v>
      </c>
      <c r="M509" s="38">
        <f>VLOOKUP($B509,'Elec wholesale lookups'!$A$3:$O$15,'Elec wholesale index'!M$2,FALSE)</f>
        <v>1</v>
      </c>
      <c r="N509" s="38">
        <f>VLOOKUP($B509,'Elec wholesale lookups'!$A$3:$O$15,'Elec wholesale index'!N$2,FALSE)</f>
        <v>0</v>
      </c>
      <c r="O509" s="13">
        <f t="shared" si="121"/>
        <v>205597.26549163138</v>
      </c>
      <c r="P509" s="13">
        <f t="shared" si="122"/>
        <v>181634.52552031272</v>
      </c>
      <c r="Q509" s="13">
        <f t="shared" si="123"/>
        <v>0</v>
      </c>
      <c r="R509" s="13">
        <f t="shared" si="124"/>
        <v>387231.79101194406</v>
      </c>
      <c r="S509" s="23">
        <f t="shared" si="125"/>
        <v>0</v>
      </c>
      <c r="T509" s="23">
        <f t="shared" si="126"/>
        <v>0</v>
      </c>
      <c r="U509" s="23">
        <f t="shared" si="127"/>
        <v>0</v>
      </c>
      <c r="V509" s="23">
        <f t="shared" si="128"/>
        <v>0</v>
      </c>
      <c r="W509" s="44" t="str">
        <f t="shared" si="129"/>
        <v>n/a</v>
      </c>
      <c r="X509" s="23">
        <f t="shared" si="130"/>
        <v>0</v>
      </c>
      <c r="Y509" s="23">
        <f t="shared" si="131"/>
        <v>0</v>
      </c>
      <c r="Z509" s="23">
        <f t="shared" si="132"/>
        <v>0</v>
      </c>
      <c r="AA509" s="43">
        <f t="shared" si="133"/>
        <v>0</v>
      </c>
      <c r="AB509" s="44" t="str">
        <f t="shared" si="134"/>
        <v>n/a</v>
      </c>
      <c r="AC509" s="45" t="str">
        <f>IFERROR(W509*Inputs!$E$27+'Elec wholesale index'!AB509*Inputs!$F$27,"n/a")</f>
        <v>n/a</v>
      </c>
      <c r="AD509" s="2" t="str">
        <f t="shared" si="135"/>
        <v>2016-17 Winter</v>
      </c>
      <c r="AE509" s="2" t="str">
        <f t="shared" si="136"/>
        <v>2016-17 Summer</v>
      </c>
      <c r="AF509" s="41">
        <v>0</v>
      </c>
      <c r="AG509" s="8"/>
    </row>
    <row r="510" spans="1:33" x14ac:dyDescent="0.3">
      <c r="A510" s="47">
        <v>42579</v>
      </c>
      <c r="B510" s="14" t="str">
        <f t="shared" si="137"/>
        <v>Jul</v>
      </c>
      <c r="C510" s="3"/>
      <c r="D510" s="3"/>
      <c r="E510" s="3"/>
      <c r="F510" s="42"/>
      <c r="G510" s="42"/>
      <c r="H510" s="42"/>
      <c r="I510" s="13">
        <f>VLOOKUP($B510,'Elec wholesale lookups'!$A$3:$L$15,'Elec wholesale index'!I$2,FALSE)</f>
        <v>205597.26549163138</v>
      </c>
      <c r="J510" s="13">
        <f>VLOOKUP($B510,'Elec wholesale lookups'!$A$3:$L$15,'Elec wholesale index'!J$2,FALSE)</f>
        <v>181634.52552031272</v>
      </c>
      <c r="K510" s="13">
        <f>VLOOKUP($B510,'Elec wholesale lookups'!$A$3:$L$15,'Elec wholesale index'!K$2,FALSE)</f>
        <v>205597.26549163138</v>
      </c>
      <c r="L510" s="38">
        <f>VLOOKUP($B510,'Elec wholesale lookups'!$A$3:$O$15,'Elec wholesale index'!L$2,FALSE)</f>
        <v>1</v>
      </c>
      <c r="M510" s="38">
        <f>VLOOKUP($B510,'Elec wholesale lookups'!$A$3:$O$15,'Elec wholesale index'!M$2,FALSE)</f>
        <v>1</v>
      </c>
      <c r="N510" s="38">
        <f>VLOOKUP($B510,'Elec wholesale lookups'!$A$3:$O$15,'Elec wholesale index'!N$2,FALSE)</f>
        <v>0</v>
      </c>
      <c r="O510" s="13">
        <f t="shared" si="121"/>
        <v>205597.26549163138</v>
      </c>
      <c r="P510" s="13">
        <f t="shared" si="122"/>
        <v>181634.52552031272</v>
      </c>
      <c r="Q510" s="13">
        <f t="shared" si="123"/>
        <v>0</v>
      </c>
      <c r="R510" s="13">
        <f t="shared" si="124"/>
        <v>387231.79101194406</v>
      </c>
      <c r="S510" s="23">
        <f t="shared" si="125"/>
        <v>0</v>
      </c>
      <c r="T510" s="23">
        <f t="shared" si="126"/>
        <v>0</v>
      </c>
      <c r="U510" s="23">
        <f t="shared" si="127"/>
        <v>0</v>
      </c>
      <c r="V510" s="23">
        <f t="shared" si="128"/>
        <v>0</v>
      </c>
      <c r="W510" s="44" t="str">
        <f t="shared" si="129"/>
        <v>n/a</v>
      </c>
      <c r="X510" s="23">
        <f t="shared" si="130"/>
        <v>0</v>
      </c>
      <c r="Y510" s="23">
        <f t="shared" si="131"/>
        <v>0</v>
      </c>
      <c r="Z510" s="23">
        <f t="shared" si="132"/>
        <v>0</v>
      </c>
      <c r="AA510" s="43">
        <f t="shared" si="133"/>
        <v>0</v>
      </c>
      <c r="AB510" s="44" t="str">
        <f t="shared" si="134"/>
        <v>n/a</v>
      </c>
      <c r="AC510" s="45" t="str">
        <f>IFERROR(W510*Inputs!$E$27+'Elec wholesale index'!AB510*Inputs!$F$27,"n/a")</f>
        <v>n/a</v>
      </c>
      <c r="AD510" s="2" t="str">
        <f t="shared" si="135"/>
        <v>2016-17 Winter</v>
      </c>
      <c r="AE510" s="2" t="str">
        <f t="shared" si="136"/>
        <v>2016-17 Summer</v>
      </c>
      <c r="AF510" s="41">
        <v>0</v>
      </c>
      <c r="AG510" s="8"/>
    </row>
    <row r="511" spans="1:33" x14ac:dyDescent="0.3">
      <c r="A511" s="47">
        <v>42580</v>
      </c>
      <c r="B511" s="14" t="str">
        <f t="shared" si="137"/>
        <v>Jul</v>
      </c>
      <c r="C511" s="3"/>
      <c r="D511" s="3"/>
      <c r="E511" s="3"/>
      <c r="F511" s="42"/>
      <c r="G511" s="42"/>
      <c r="H511" s="42"/>
      <c r="I511" s="13">
        <f>VLOOKUP($B511,'Elec wholesale lookups'!$A$3:$L$15,'Elec wholesale index'!I$2,FALSE)</f>
        <v>205597.26549163138</v>
      </c>
      <c r="J511" s="13">
        <f>VLOOKUP($B511,'Elec wholesale lookups'!$A$3:$L$15,'Elec wholesale index'!J$2,FALSE)</f>
        <v>181634.52552031272</v>
      </c>
      <c r="K511" s="13">
        <f>VLOOKUP($B511,'Elec wholesale lookups'!$A$3:$L$15,'Elec wholesale index'!K$2,FALSE)</f>
        <v>205597.26549163138</v>
      </c>
      <c r="L511" s="38">
        <f>VLOOKUP($B511,'Elec wholesale lookups'!$A$3:$O$15,'Elec wholesale index'!L$2,FALSE)</f>
        <v>1</v>
      </c>
      <c r="M511" s="38">
        <f>VLOOKUP($B511,'Elec wholesale lookups'!$A$3:$O$15,'Elec wholesale index'!M$2,FALSE)</f>
        <v>1</v>
      </c>
      <c r="N511" s="38">
        <f>VLOOKUP($B511,'Elec wholesale lookups'!$A$3:$O$15,'Elec wholesale index'!N$2,FALSE)</f>
        <v>0</v>
      </c>
      <c r="O511" s="13">
        <f t="shared" si="121"/>
        <v>205597.26549163138</v>
      </c>
      <c r="P511" s="13">
        <f t="shared" si="122"/>
        <v>181634.52552031272</v>
      </c>
      <c r="Q511" s="13">
        <f t="shared" si="123"/>
        <v>0</v>
      </c>
      <c r="R511" s="13">
        <f t="shared" si="124"/>
        <v>387231.79101194406</v>
      </c>
      <c r="S511" s="23">
        <f t="shared" si="125"/>
        <v>0</v>
      </c>
      <c r="T511" s="23">
        <f t="shared" si="126"/>
        <v>0</v>
      </c>
      <c r="U511" s="23">
        <f t="shared" si="127"/>
        <v>0</v>
      </c>
      <c r="V511" s="23">
        <f t="shared" si="128"/>
        <v>0</v>
      </c>
      <c r="W511" s="44" t="str">
        <f t="shared" si="129"/>
        <v>n/a</v>
      </c>
      <c r="X511" s="23">
        <f t="shared" si="130"/>
        <v>0</v>
      </c>
      <c r="Y511" s="23">
        <f t="shared" si="131"/>
        <v>0</v>
      </c>
      <c r="Z511" s="23">
        <f t="shared" si="132"/>
        <v>0</v>
      </c>
      <c r="AA511" s="43">
        <f t="shared" si="133"/>
        <v>0</v>
      </c>
      <c r="AB511" s="44" t="str">
        <f t="shared" si="134"/>
        <v>n/a</v>
      </c>
      <c r="AC511" s="45" t="str">
        <f>IFERROR(W511*Inputs!$E$27+'Elec wholesale index'!AB511*Inputs!$F$27,"n/a")</f>
        <v>n/a</v>
      </c>
      <c r="AD511" s="2" t="str">
        <f t="shared" si="135"/>
        <v>2016-17 Winter</v>
      </c>
      <c r="AE511" s="2" t="str">
        <f t="shared" si="136"/>
        <v>2016-17 Summer</v>
      </c>
      <c r="AF511" s="41">
        <v>0</v>
      </c>
      <c r="AG511" s="8"/>
    </row>
    <row r="512" spans="1:33" x14ac:dyDescent="0.3">
      <c r="A512" s="47">
        <v>42583</v>
      </c>
      <c r="B512" s="14" t="str">
        <f t="shared" si="137"/>
        <v>Aug</v>
      </c>
      <c r="C512" s="3"/>
      <c r="D512" s="3"/>
      <c r="E512" s="3"/>
      <c r="F512" s="42"/>
      <c r="G512" s="42"/>
      <c r="H512" s="42"/>
      <c r="I512" s="13">
        <f>VLOOKUP($B512,'Elec wholesale lookups'!$A$3:$L$15,'Elec wholesale index'!I$2,FALSE)</f>
        <v>205597.26549163138</v>
      </c>
      <c r="J512" s="13">
        <f>VLOOKUP($B512,'Elec wholesale lookups'!$A$3:$L$15,'Elec wholesale index'!J$2,FALSE)</f>
        <v>181634.52552031272</v>
      </c>
      <c r="K512" s="13">
        <f>VLOOKUP($B512,'Elec wholesale lookups'!$A$3:$L$15,'Elec wholesale index'!K$2,FALSE)</f>
        <v>205597.26549163138</v>
      </c>
      <c r="L512" s="38">
        <f>VLOOKUP($B512,'Elec wholesale lookups'!$A$3:$O$15,'Elec wholesale index'!L$2,FALSE)</f>
        <v>0</v>
      </c>
      <c r="M512" s="38">
        <f>VLOOKUP($B512,'Elec wholesale lookups'!$A$3:$O$15,'Elec wholesale index'!M$2,FALSE)</f>
        <v>1</v>
      </c>
      <c r="N512" s="38">
        <f>VLOOKUP($B512,'Elec wholesale lookups'!$A$3:$O$15,'Elec wholesale index'!N$2,FALSE)</f>
        <v>1</v>
      </c>
      <c r="O512" s="13">
        <f t="shared" si="121"/>
        <v>0</v>
      </c>
      <c r="P512" s="13">
        <f t="shared" si="122"/>
        <v>181634.52552031272</v>
      </c>
      <c r="Q512" s="13">
        <f t="shared" si="123"/>
        <v>205597.26549163138</v>
      </c>
      <c r="R512" s="13">
        <f t="shared" si="124"/>
        <v>387231.79101194406</v>
      </c>
      <c r="S512" s="23">
        <f t="shared" si="125"/>
        <v>0</v>
      </c>
      <c r="T512" s="23">
        <f t="shared" si="126"/>
        <v>0</v>
      </c>
      <c r="U512" s="23">
        <f t="shared" si="127"/>
        <v>0</v>
      </c>
      <c r="V512" s="23">
        <f t="shared" si="128"/>
        <v>0</v>
      </c>
      <c r="W512" s="44" t="str">
        <f t="shared" si="129"/>
        <v>n/a</v>
      </c>
      <c r="X512" s="23">
        <f t="shared" si="130"/>
        <v>0</v>
      </c>
      <c r="Y512" s="23">
        <f t="shared" si="131"/>
        <v>0</v>
      </c>
      <c r="Z512" s="23">
        <f t="shared" si="132"/>
        <v>0</v>
      </c>
      <c r="AA512" s="43">
        <f t="shared" si="133"/>
        <v>0</v>
      </c>
      <c r="AB512" s="44" t="str">
        <f t="shared" si="134"/>
        <v>n/a</v>
      </c>
      <c r="AC512" s="45" t="str">
        <f>IFERROR(W512*Inputs!$E$27+'Elec wholesale index'!AB512*Inputs!$F$27,"n/a")</f>
        <v>n/a</v>
      </c>
      <c r="AD512" s="2" t="str">
        <f t="shared" si="135"/>
        <v>2017-18 Summer</v>
      </c>
      <c r="AE512" s="2" t="str">
        <f t="shared" si="136"/>
        <v>2016-17 Summer</v>
      </c>
      <c r="AF512" s="41">
        <v>0</v>
      </c>
      <c r="AG512" s="8"/>
    </row>
    <row r="513" spans="1:33" x14ac:dyDescent="0.3">
      <c r="A513" s="47">
        <v>42584</v>
      </c>
      <c r="B513" s="14" t="str">
        <f t="shared" si="137"/>
        <v>Aug</v>
      </c>
      <c r="C513" s="3"/>
      <c r="D513" s="3"/>
      <c r="E513" s="3"/>
      <c r="F513" s="42"/>
      <c r="G513" s="42"/>
      <c r="H513" s="42"/>
      <c r="I513" s="13">
        <f>VLOOKUP($B513,'Elec wholesale lookups'!$A$3:$L$15,'Elec wholesale index'!I$2,FALSE)</f>
        <v>205597.26549163138</v>
      </c>
      <c r="J513" s="13">
        <f>VLOOKUP($B513,'Elec wholesale lookups'!$A$3:$L$15,'Elec wholesale index'!J$2,FALSE)</f>
        <v>181634.52552031272</v>
      </c>
      <c r="K513" s="13">
        <f>VLOOKUP($B513,'Elec wholesale lookups'!$A$3:$L$15,'Elec wholesale index'!K$2,FALSE)</f>
        <v>205597.26549163138</v>
      </c>
      <c r="L513" s="38">
        <f>VLOOKUP($B513,'Elec wholesale lookups'!$A$3:$O$15,'Elec wholesale index'!L$2,FALSE)</f>
        <v>0</v>
      </c>
      <c r="M513" s="38">
        <f>VLOOKUP($B513,'Elec wholesale lookups'!$A$3:$O$15,'Elec wholesale index'!M$2,FALSE)</f>
        <v>1</v>
      </c>
      <c r="N513" s="38">
        <f>VLOOKUP($B513,'Elec wholesale lookups'!$A$3:$O$15,'Elec wholesale index'!N$2,FALSE)</f>
        <v>1</v>
      </c>
      <c r="O513" s="13">
        <f t="shared" si="121"/>
        <v>0</v>
      </c>
      <c r="P513" s="13">
        <f t="shared" si="122"/>
        <v>181634.52552031272</v>
      </c>
      <c r="Q513" s="13">
        <f t="shared" si="123"/>
        <v>205597.26549163138</v>
      </c>
      <c r="R513" s="13">
        <f t="shared" si="124"/>
        <v>387231.79101194406</v>
      </c>
      <c r="S513" s="23">
        <f t="shared" si="125"/>
        <v>0</v>
      </c>
      <c r="T513" s="23">
        <f t="shared" si="126"/>
        <v>0</v>
      </c>
      <c r="U513" s="23">
        <f t="shared" si="127"/>
        <v>0</v>
      </c>
      <c r="V513" s="23">
        <f t="shared" si="128"/>
        <v>0</v>
      </c>
      <c r="W513" s="44" t="str">
        <f t="shared" si="129"/>
        <v>n/a</v>
      </c>
      <c r="X513" s="23">
        <f t="shared" si="130"/>
        <v>0</v>
      </c>
      <c r="Y513" s="23">
        <f t="shared" si="131"/>
        <v>0</v>
      </c>
      <c r="Z513" s="23">
        <f t="shared" si="132"/>
        <v>0</v>
      </c>
      <c r="AA513" s="43">
        <f t="shared" si="133"/>
        <v>0</v>
      </c>
      <c r="AB513" s="44" t="str">
        <f t="shared" si="134"/>
        <v>n/a</v>
      </c>
      <c r="AC513" s="45" t="str">
        <f>IFERROR(W513*Inputs!$E$27+'Elec wholesale index'!AB513*Inputs!$F$27,"n/a")</f>
        <v>n/a</v>
      </c>
      <c r="AD513" s="2" t="str">
        <f t="shared" si="135"/>
        <v>2017-18 Summer</v>
      </c>
      <c r="AE513" s="2" t="str">
        <f t="shared" si="136"/>
        <v>2016-17 Summer</v>
      </c>
      <c r="AF513" s="41">
        <v>0</v>
      </c>
      <c r="AG513" s="8"/>
    </row>
    <row r="514" spans="1:33" x14ac:dyDescent="0.3">
      <c r="A514" s="47">
        <v>42585</v>
      </c>
      <c r="B514" s="14" t="str">
        <f t="shared" si="137"/>
        <v>Aug</v>
      </c>
      <c r="C514" s="3"/>
      <c r="D514" s="3"/>
      <c r="E514" s="3"/>
      <c r="F514" s="42"/>
      <c r="G514" s="42"/>
      <c r="H514" s="42"/>
      <c r="I514" s="13">
        <f>VLOOKUP($B514,'Elec wholesale lookups'!$A$3:$L$15,'Elec wholesale index'!I$2,FALSE)</f>
        <v>205597.26549163138</v>
      </c>
      <c r="J514" s="13">
        <f>VLOOKUP($B514,'Elec wholesale lookups'!$A$3:$L$15,'Elec wholesale index'!J$2,FALSE)</f>
        <v>181634.52552031272</v>
      </c>
      <c r="K514" s="13">
        <f>VLOOKUP($B514,'Elec wholesale lookups'!$A$3:$L$15,'Elec wholesale index'!K$2,FALSE)</f>
        <v>205597.26549163138</v>
      </c>
      <c r="L514" s="38">
        <f>VLOOKUP($B514,'Elec wholesale lookups'!$A$3:$O$15,'Elec wholesale index'!L$2,FALSE)</f>
        <v>0</v>
      </c>
      <c r="M514" s="38">
        <f>VLOOKUP($B514,'Elec wholesale lookups'!$A$3:$O$15,'Elec wholesale index'!M$2,FALSE)</f>
        <v>1</v>
      </c>
      <c r="N514" s="38">
        <f>VLOOKUP($B514,'Elec wholesale lookups'!$A$3:$O$15,'Elec wholesale index'!N$2,FALSE)</f>
        <v>1</v>
      </c>
      <c r="O514" s="13">
        <f t="shared" si="121"/>
        <v>0</v>
      </c>
      <c r="P514" s="13">
        <f t="shared" si="122"/>
        <v>181634.52552031272</v>
      </c>
      <c r="Q514" s="13">
        <f t="shared" si="123"/>
        <v>205597.26549163138</v>
      </c>
      <c r="R514" s="13">
        <f t="shared" si="124"/>
        <v>387231.79101194406</v>
      </c>
      <c r="S514" s="23">
        <f t="shared" si="125"/>
        <v>0</v>
      </c>
      <c r="T514" s="23">
        <f t="shared" si="126"/>
        <v>0</v>
      </c>
      <c r="U514" s="23">
        <f t="shared" si="127"/>
        <v>0</v>
      </c>
      <c r="V514" s="23">
        <f t="shared" si="128"/>
        <v>0</v>
      </c>
      <c r="W514" s="44" t="str">
        <f t="shared" si="129"/>
        <v>n/a</v>
      </c>
      <c r="X514" s="23">
        <f t="shared" si="130"/>
        <v>0</v>
      </c>
      <c r="Y514" s="23">
        <f t="shared" si="131"/>
        <v>0</v>
      </c>
      <c r="Z514" s="23">
        <f t="shared" si="132"/>
        <v>0</v>
      </c>
      <c r="AA514" s="43">
        <f t="shared" si="133"/>
        <v>0</v>
      </c>
      <c r="AB514" s="44" t="str">
        <f t="shared" si="134"/>
        <v>n/a</v>
      </c>
      <c r="AC514" s="45" t="str">
        <f>IFERROR(W514*Inputs!$E$27+'Elec wholesale index'!AB514*Inputs!$F$27,"n/a")</f>
        <v>n/a</v>
      </c>
      <c r="AD514" s="2" t="str">
        <f t="shared" si="135"/>
        <v>2017-18 Summer</v>
      </c>
      <c r="AE514" s="2" t="str">
        <f t="shared" si="136"/>
        <v>2016-17 Summer</v>
      </c>
      <c r="AF514" s="41">
        <v>0</v>
      </c>
      <c r="AG514" s="8"/>
    </row>
    <row r="515" spans="1:33" x14ac:dyDescent="0.3">
      <c r="A515" s="47">
        <v>42586</v>
      </c>
      <c r="B515" s="14" t="str">
        <f t="shared" si="137"/>
        <v>Aug</v>
      </c>
      <c r="C515" s="3"/>
      <c r="D515" s="3"/>
      <c r="E515" s="3"/>
      <c r="F515" s="42"/>
      <c r="G515" s="42"/>
      <c r="H515" s="42"/>
      <c r="I515" s="13">
        <f>VLOOKUP($B515,'Elec wholesale lookups'!$A$3:$L$15,'Elec wholesale index'!I$2,FALSE)</f>
        <v>205597.26549163138</v>
      </c>
      <c r="J515" s="13">
        <f>VLOOKUP($B515,'Elec wholesale lookups'!$A$3:$L$15,'Elec wholesale index'!J$2,FALSE)</f>
        <v>181634.52552031272</v>
      </c>
      <c r="K515" s="13">
        <f>VLOOKUP($B515,'Elec wholesale lookups'!$A$3:$L$15,'Elec wholesale index'!K$2,FALSE)</f>
        <v>205597.26549163138</v>
      </c>
      <c r="L515" s="38">
        <f>VLOOKUP($B515,'Elec wholesale lookups'!$A$3:$O$15,'Elec wholesale index'!L$2,FALSE)</f>
        <v>0</v>
      </c>
      <c r="M515" s="38">
        <f>VLOOKUP($B515,'Elec wholesale lookups'!$A$3:$O$15,'Elec wholesale index'!M$2,FALSE)</f>
        <v>1</v>
      </c>
      <c r="N515" s="38">
        <f>VLOOKUP($B515,'Elec wholesale lookups'!$A$3:$O$15,'Elec wholesale index'!N$2,FALSE)</f>
        <v>1</v>
      </c>
      <c r="O515" s="13">
        <f t="shared" si="121"/>
        <v>0</v>
      </c>
      <c r="P515" s="13">
        <f t="shared" si="122"/>
        <v>181634.52552031272</v>
      </c>
      <c r="Q515" s="13">
        <f t="shared" si="123"/>
        <v>205597.26549163138</v>
      </c>
      <c r="R515" s="13">
        <f t="shared" si="124"/>
        <v>387231.79101194406</v>
      </c>
      <c r="S515" s="23">
        <f t="shared" si="125"/>
        <v>0</v>
      </c>
      <c r="T515" s="23">
        <f t="shared" si="126"/>
        <v>0</v>
      </c>
      <c r="U515" s="23">
        <f t="shared" si="127"/>
        <v>0</v>
      </c>
      <c r="V515" s="23">
        <f t="shared" si="128"/>
        <v>0</v>
      </c>
      <c r="W515" s="44" t="str">
        <f t="shared" si="129"/>
        <v>n/a</v>
      </c>
      <c r="X515" s="23">
        <f t="shared" si="130"/>
        <v>0</v>
      </c>
      <c r="Y515" s="23">
        <f t="shared" si="131"/>
        <v>0</v>
      </c>
      <c r="Z515" s="23">
        <f t="shared" si="132"/>
        <v>0</v>
      </c>
      <c r="AA515" s="43">
        <f t="shared" si="133"/>
        <v>0</v>
      </c>
      <c r="AB515" s="44" t="str">
        <f t="shared" si="134"/>
        <v>n/a</v>
      </c>
      <c r="AC515" s="45" t="str">
        <f>IFERROR(W515*Inputs!$E$27+'Elec wholesale index'!AB515*Inputs!$F$27,"n/a")</f>
        <v>n/a</v>
      </c>
      <c r="AD515" s="2" t="str">
        <f t="shared" si="135"/>
        <v>2017-18 Summer</v>
      </c>
      <c r="AE515" s="2" t="str">
        <f t="shared" si="136"/>
        <v>2016-17 Summer</v>
      </c>
      <c r="AF515" s="41">
        <v>0</v>
      </c>
      <c r="AG515" s="8"/>
    </row>
    <row r="516" spans="1:33" x14ac:dyDescent="0.3">
      <c r="A516" s="47">
        <v>42587</v>
      </c>
      <c r="B516" s="14" t="str">
        <f t="shared" si="137"/>
        <v>Aug</v>
      </c>
      <c r="C516" s="3"/>
      <c r="D516" s="3"/>
      <c r="E516" s="3"/>
      <c r="F516" s="42"/>
      <c r="G516" s="42"/>
      <c r="H516" s="42"/>
      <c r="I516" s="13">
        <f>VLOOKUP($B516,'Elec wholesale lookups'!$A$3:$L$15,'Elec wholesale index'!I$2,FALSE)</f>
        <v>205597.26549163138</v>
      </c>
      <c r="J516" s="13">
        <f>VLOOKUP($B516,'Elec wholesale lookups'!$A$3:$L$15,'Elec wholesale index'!J$2,FALSE)</f>
        <v>181634.52552031272</v>
      </c>
      <c r="K516" s="13">
        <f>VLOOKUP($B516,'Elec wholesale lookups'!$A$3:$L$15,'Elec wholesale index'!K$2,FALSE)</f>
        <v>205597.26549163138</v>
      </c>
      <c r="L516" s="38">
        <f>VLOOKUP($B516,'Elec wholesale lookups'!$A$3:$O$15,'Elec wholesale index'!L$2,FALSE)</f>
        <v>0</v>
      </c>
      <c r="M516" s="38">
        <f>VLOOKUP($B516,'Elec wholesale lookups'!$A$3:$O$15,'Elec wholesale index'!M$2,FALSE)</f>
        <v>1</v>
      </c>
      <c r="N516" s="38">
        <f>VLOOKUP($B516,'Elec wholesale lookups'!$A$3:$O$15,'Elec wholesale index'!N$2,FALSE)</f>
        <v>1</v>
      </c>
      <c r="O516" s="13">
        <f t="shared" si="121"/>
        <v>0</v>
      </c>
      <c r="P516" s="13">
        <f t="shared" si="122"/>
        <v>181634.52552031272</v>
      </c>
      <c r="Q516" s="13">
        <f t="shared" si="123"/>
        <v>205597.26549163138</v>
      </c>
      <c r="R516" s="13">
        <f t="shared" si="124"/>
        <v>387231.79101194406</v>
      </c>
      <c r="S516" s="23">
        <f t="shared" si="125"/>
        <v>0</v>
      </c>
      <c r="T516" s="23">
        <f t="shared" si="126"/>
        <v>0</v>
      </c>
      <c r="U516" s="23">
        <f t="shared" si="127"/>
        <v>0</v>
      </c>
      <c r="V516" s="23">
        <f t="shared" si="128"/>
        <v>0</v>
      </c>
      <c r="W516" s="44" t="str">
        <f t="shared" si="129"/>
        <v>n/a</v>
      </c>
      <c r="X516" s="23">
        <f t="shared" si="130"/>
        <v>0</v>
      </c>
      <c r="Y516" s="23">
        <f t="shared" si="131"/>
        <v>0</v>
      </c>
      <c r="Z516" s="23">
        <f t="shared" si="132"/>
        <v>0</v>
      </c>
      <c r="AA516" s="43">
        <f t="shared" si="133"/>
        <v>0</v>
      </c>
      <c r="AB516" s="44" t="str">
        <f t="shared" si="134"/>
        <v>n/a</v>
      </c>
      <c r="AC516" s="45" t="str">
        <f>IFERROR(W516*Inputs!$E$27+'Elec wholesale index'!AB516*Inputs!$F$27,"n/a")</f>
        <v>n/a</v>
      </c>
      <c r="AD516" s="2" t="str">
        <f t="shared" si="135"/>
        <v>2017-18 Summer</v>
      </c>
      <c r="AE516" s="2" t="str">
        <f t="shared" si="136"/>
        <v>2016-17 Summer</v>
      </c>
      <c r="AF516" s="41">
        <v>0</v>
      </c>
      <c r="AG516" s="8"/>
    </row>
    <row r="517" spans="1:33" x14ac:dyDescent="0.3">
      <c r="A517" s="47">
        <v>42590</v>
      </c>
      <c r="B517" s="14" t="str">
        <f t="shared" si="137"/>
        <v>Aug</v>
      </c>
      <c r="C517" s="3"/>
      <c r="D517" s="3"/>
      <c r="E517" s="3"/>
      <c r="F517" s="42"/>
      <c r="G517" s="42"/>
      <c r="H517" s="42"/>
      <c r="I517" s="13">
        <f>VLOOKUP($B517,'Elec wholesale lookups'!$A$3:$L$15,'Elec wholesale index'!I$2,FALSE)</f>
        <v>205597.26549163138</v>
      </c>
      <c r="J517" s="13">
        <f>VLOOKUP($B517,'Elec wholesale lookups'!$A$3:$L$15,'Elec wholesale index'!J$2,FALSE)</f>
        <v>181634.52552031272</v>
      </c>
      <c r="K517" s="13">
        <f>VLOOKUP($B517,'Elec wholesale lookups'!$A$3:$L$15,'Elec wholesale index'!K$2,FALSE)</f>
        <v>205597.26549163138</v>
      </c>
      <c r="L517" s="38">
        <f>VLOOKUP($B517,'Elec wholesale lookups'!$A$3:$O$15,'Elec wholesale index'!L$2,FALSE)</f>
        <v>0</v>
      </c>
      <c r="M517" s="38">
        <f>VLOOKUP($B517,'Elec wholesale lookups'!$A$3:$O$15,'Elec wholesale index'!M$2,FALSE)</f>
        <v>1</v>
      </c>
      <c r="N517" s="38">
        <f>VLOOKUP($B517,'Elec wholesale lookups'!$A$3:$O$15,'Elec wholesale index'!N$2,FALSE)</f>
        <v>1</v>
      </c>
      <c r="O517" s="13">
        <f t="shared" si="121"/>
        <v>0</v>
      </c>
      <c r="P517" s="13">
        <f t="shared" si="122"/>
        <v>181634.52552031272</v>
      </c>
      <c r="Q517" s="13">
        <f t="shared" si="123"/>
        <v>205597.26549163138</v>
      </c>
      <c r="R517" s="13">
        <f t="shared" si="124"/>
        <v>387231.79101194406</v>
      </c>
      <c r="S517" s="23">
        <f t="shared" si="125"/>
        <v>0</v>
      </c>
      <c r="T517" s="23">
        <f t="shared" si="126"/>
        <v>0</v>
      </c>
      <c r="U517" s="23">
        <f t="shared" si="127"/>
        <v>0</v>
      </c>
      <c r="V517" s="23">
        <f t="shared" si="128"/>
        <v>0</v>
      </c>
      <c r="W517" s="44" t="str">
        <f t="shared" si="129"/>
        <v>n/a</v>
      </c>
      <c r="X517" s="23">
        <f t="shared" si="130"/>
        <v>0</v>
      </c>
      <c r="Y517" s="23">
        <f t="shared" si="131"/>
        <v>0</v>
      </c>
      <c r="Z517" s="23">
        <f t="shared" si="132"/>
        <v>0</v>
      </c>
      <c r="AA517" s="43">
        <f t="shared" si="133"/>
        <v>0</v>
      </c>
      <c r="AB517" s="44" t="str">
        <f t="shared" si="134"/>
        <v>n/a</v>
      </c>
      <c r="AC517" s="45" t="str">
        <f>IFERROR(W517*Inputs!$E$27+'Elec wholesale index'!AB517*Inputs!$F$27,"n/a")</f>
        <v>n/a</v>
      </c>
      <c r="AD517" s="2" t="str">
        <f t="shared" si="135"/>
        <v>2017-18 Summer</v>
      </c>
      <c r="AE517" s="2" t="str">
        <f t="shared" si="136"/>
        <v>2016-17 Summer</v>
      </c>
      <c r="AF517" s="41">
        <v>0</v>
      </c>
      <c r="AG517" s="8"/>
    </row>
    <row r="518" spans="1:33" x14ac:dyDescent="0.3">
      <c r="A518" s="47">
        <v>42591</v>
      </c>
      <c r="B518" s="14" t="str">
        <f t="shared" si="137"/>
        <v>Aug</v>
      </c>
      <c r="C518" s="3"/>
      <c r="D518" s="3"/>
      <c r="E518" s="3"/>
      <c r="F518" s="42"/>
      <c r="G518" s="42"/>
      <c r="H518" s="42"/>
      <c r="I518" s="13">
        <f>VLOOKUP($B518,'Elec wholesale lookups'!$A$3:$L$15,'Elec wholesale index'!I$2,FALSE)</f>
        <v>205597.26549163138</v>
      </c>
      <c r="J518" s="13">
        <f>VLOOKUP($B518,'Elec wholesale lookups'!$A$3:$L$15,'Elec wholesale index'!J$2,FALSE)</f>
        <v>181634.52552031272</v>
      </c>
      <c r="K518" s="13">
        <f>VLOOKUP($B518,'Elec wholesale lookups'!$A$3:$L$15,'Elec wholesale index'!K$2,FALSE)</f>
        <v>205597.26549163138</v>
      </c>
      <c r="L518" s="38">
        <f>VLOOKUP($B518,'Elec wholesale lookups'!$A$3:$O$15,'Elec wholesale index'!L$2,FALSE)</f>
        <v>0</v>
      </c>
      <c r="M518" s="38">
        <f>VLOOKUP($B518,'Elec wholesale lookups'!$A$3:$O$15,'Elec wholesale index'!M$2,FALSE)</f>
        <v>1</v>
      </c>
      <c r="N518" s="38">
        <f>VLOOKUP($B518,'Elec wholesale lookups'!$A$3:$O$15,'Elec wholesale index'!N$2,FALSE)</f>
        <v>1</v>
      </c>
      <c r="O518" s="13">
        <f t="shared" si="121"/>
        <v>0</v>
      </c>
      <c r="P518" s="13">
        <f t="shared" si="122"/>
        <v>181634.52552031272</v>
      </c>
      <c r="Q518" s="13">
        <f t="shared" si="123"/>
        <v>205597.26549163138</v>
      </c>
      <c r="R518" s="13">
        <f t="shared" si="124"/>
        <v>387231.79101194406</v>
      </c>
      <c r="S518" s="23">
        <f t="shared" si="125"/>
        <v>0</v>
      </c>
      <c r="T518" s="23">
        <f t="shared" si="126"/>
        <v>0</v>
      </c>
      <c r="U518" s="23">
        <f t="shared" si="127"/>
        <v>0</v>
      </c>
      <c r="V518" s="23">
        <f t="shared" si="128"/>
        <v>0</v>
      </c>
      <c r="W518" s="44" t="str">
        <f t="shared" si="129"/>
        <v>n/a</v>
      </c>
      <c r="X518" s="23">
        <f t="shared" si="130"/>
        <v>0</v>
      </c>
      <c r="Y518" s="23">
        <f t="shared" si="131"/>
        <v>0</v>
      </c>
      <c r="Z518" s="23">
        <f t="shared" si="132"/>
        <v>0</v>
      </c>
      <c r="AA518" s="43">
        <f t="shared" si="133"/>
        <v>0</v>
      </c>
      <c r="AB518" s="44" t="str">
        <f t="shared" si="134"/>
        <v>n/a</v>
      </c>
      <c r="AC518" s="45" t="str">
        <f>IFERROR(W518*Inputs!$E$27+'Elec wholesale index'!AB518*Inputs!$F$27,"n/a")</f>
        <v>n/a</v>
      </c>
      <c r="AD518" s="2" t="str">
        <f t="shared" si="135"/>
        <v>2017-18 Summer</v>
      </c>
      <c r="AE518" s="2" t="str">
        <f t="shared" si="136"/>
        <v>2016-17 Summer</v>
      </c>
      <c r="AF518" s="41">
        <v>0</v>
      </c>
      <c r="AG518" s="8"/>
    </row>
    <row r="519" spans="1:33" x14ac:dyDescent="0.3">
      <c r="A519" s="47">
        <v>42592</v>
      </c>
      <c r="B519" s="14" t="str">
        <f t="shared" si="137"/>
        <v>Aug</v>
      </c>
      <c r="C519" s="3"/>
      <c r="D519" s="3"/>
      <c r="E519" s="3"/>
      <c r="F519" s="42"/>
      <c r="G519" s="42"/>
      <c r="H519" s="42"/>
      <c r="I519" s="13">
        <f>VLOOKUP($B519,'Elec wholesale lookups'!$A$3:$L$15,'Elec wholesale index'!I$2,FALSE)</f>
        <v>205597.26549163138</v>
      </c>
      <c r="J519" s="13">
        <f>VLOOKUP($B519,'Elec wholesale lookups'!$A$3:$L$15,'Elec wholesale index'!J$2,FALSE)</f>
        <v>181634.52552031272</v>
      </c>
      <c r="K519" s="13">
        <f>VLOOKUP($B519,'Elec wholesale lookups'!$A$3:$L$15,'Elec wholesale index'!K$2,FALSE)</f>
        <v>205597.26549163138</v>
      </c>
      <c r="L519" s="38">
        <f>VLOOKUP($B519,'Elec wholesale lookups'!$A$3:$O$15,'Elec wholesale index'!L$2,FALSE)</f>
        <v>0</v>
      </c>
      <c r="M519" s="38">
        <f>VLOOKUP($B519,'Elec wholesale lookups'!$A$3:$O$15,'Elec wholesale index'!M$2,FALSE)</f>
        <v>1</v>
      </c>
      <c r="N519" s="38">
        <f>VLOOKUP($B519,'Elec wholesale lookups'!$A$3:$O$15,'Elec wholesale index'!N$2,FALSE)</f>
        <v>1</v>
      </c>
      <c r="O519" s="13">
        <f t="shared" ref="O519:O582" si="138">IF(L519="","",I519*L519)</f>
        <v>0</v>
      </c>
      <c r="P519" s="13">
        <f t="shared" ref="P519:P582" si="139">IF(M519="","",J519*M519)</f>
        <v>181634.52552031272</v>
      </c>
      <c r="Q519" s="13">
        <f t="shared" ref="Q519:Q582" si="140">IF(N519="","",K519*N519)</f>
        <v>205597.26549163138</v>
      </c>
      <c r="R519" s="13">
        <f t="shared" ref="R519:R582" si="141">SUM(O519:Q519)</f>
        <v>387231.79101194406</v>
      </c>
      <c r="S519" s="23">
        <f t="shared" ref="S519:S582" si="142">IF(O519="","",O519*C519)</f>
        <v>0</v>
      </c>
      <c r="T519" s="23">
        <f t="shared" ref="T519:T582" si="143">IF(P519="","",P519*D519)</f>
        <v>0</v>
      </c>
      <c r="U519" s="23">
        <f t="shared" ref="U519:U582" si="144">IF(Q519="","",Q519*E519)</f>
        <v>0</v>
      </c>
      <c r="V519" s="23">
        <f t="shared" ref="V519:V582" si="145">SUM(S519:U519)</f>
        <v>0</v>
      </c>
      <c r="W519" s="44" t="str">
        <f t="shared" ref="W519:W582" si="146">IF(MIN(C519:E519)&lt;1,"n/a",V519/R519)</f>
        <v>n/a</v>
      </c>
      <c r="X519" s="23">
        <f t="shared" ref="X519:X582" si="147">IF(O519="","",O519*F519)</f>
        <v>0</v>
      </c>
      <c r="Y519" s="23">
        <f t="shared" ref="Y519:Y582" si="148">IF(P519="","",P519*G519)</f>
        <v>0</v>
      </c>
      <c r="Z519" s="23">
        <f t="shared" ref="Z519:Z582" si="149">IF(Q519="","",Q519*H519)</f>
        <v>0</v>
      </c>
      <c r="AA519" s="43">
        <f t="shared" ref="AA519:AA582" si="150">SUM(X519:Z519)</f>
        <v>0</v>
      </c>
      <c r="AB519" s="44" t="str">
        <f t="shared" ref="AB519:AB582" si="151">IF(MIN(F519:H519)&lt;1,"n/a",AA519/$R519)</f>
        <v>n/a</v>
      </c>
      <c r="AC519" s="45" t="str">
        <f>IFERROR(W519*Inputs!$E$27+'Elec wholesale index'!AB519*Inputs!$F$27,"n/a")</f>
        <v>n/a</v>
      </c>
      <c r="AD519" s="2" t="str">
        <f t="shared" ref="AD519:AD582" si="152">IF(AND(MONTH(A519)=8,MONTH(A518)=7),YEAR(A519)+1&amp;"-"&amp;YEAR(A519)-1998&amp;" Summer",IF(AND(MONTH(A519)=2,MONTH(A518)=1),YEAR(A519)&amp;"-"&amp;YEAR(A519)-1999&amp;" Winter",AD518))</f>
        <v>2017-18 Summer</v>
      </c>
      <c r="AE519" s="2" t="str">
        <f t="shared" ref="AE519:AE582" si="153">IF(AND(MONTH(A519)=4,MONTH(A518)=3),YEAR(A519)&amp;"-"&amp;YEAR(A519)-1999&amp;" Summer",IF(AND(MONTH(A519)=10,MONTH(A518)=9),YEAR(A519)&amp;"-"&amp;YEAR(A519)-1999&amp;" Winter",AE518))</f>
        <v>2016-17 Summer</v>
      </c>
      <c r="AF519" s="41">
        <v>0</v>
      </c>
      <c r="AG519" s="8"/>
    </row>
    <row r="520" spans="1:33" x14ac:dyDescent="0.3">
      <c r="A520" s="47">
        <v>42593</v>
      </c>
      <c r="B520" s="14" t="str">
        <f t="shared" si="137"/>
        <v>Aug</v>
      </c>
      <c r="C520" s="3"/>
      <c r="D520" s="3"/>
      <c r="E520" s="3"/>
      <c r="F520" s="42"/>
      <c r="G520" s="42"/>
      <c r="H520" s="42"/>
      <c r="I520" s="13">
        <f>VLOOKUP($B520,'Elec wholesale lookups'!$A$3:$L$15,'Elec wholesale index'!I$2,FALSE)</f>
        <v>205597.26549163138</v>
      </c>
      <c r="J520" s="13">
        <f>VLOOKUP($B520,'Elec wholesale lookups'!$A$3:$L$15,'Elec wholesale index'!J$2,FALSE)</f>
        <v>181634.52552031272</v>
      </c>
      <c r="K520" s="13">
        <f>VLOOKUP($B520,'Elec wholesale lookups'!$A$3:$L$15,'Elec wholesale index'!K$2,FALSE)</f>
        <v>205597.26549163138</v>
      </c>
      <c r="L520" s="38">
        <f>VLOOKUP($B520,'Elec wholesale lookups'!$A$3:$O$15,'Elec wholesale index'!L$2,FALSE)</f>
        <v>0</v>
      </c>
      <c r="M520" s="38">
        <f>VLOOKUP($B520,'Elec wholesale lookups'!$A$3:$O$15,'Elec wholesale index'!M$2,FALSE)</f>
        <v>1</v>
      </c>
      <c r="N520" s="38">
        <f>VLOOKUP($B520,'Elec wholesale lookups'!$A$3:$O$15,'Elec wholesale index'!N$2,FALSE)</f>
        <v>1</v>
      </c>
      <c r="O520" s="13">
        <f t="shared" si="138"/>
        <v>0</v>
      </c>
      <c r="P520" s="13">
        <f t="shared" si="139"/>
        <v>181634.52552031272</v>
      </c>
      <c r="Q520" s="13">
        <f t="shared" si="140"/>
        <v>205597.26549163138</v>
      </c>
      <c r="R520" s="13">
        <f t="shared" si="141"/>
        <v>387231.79101194406</v>
      </c>
      <c r="S520" s="23">
        <f t="shared" si="142"/>
        <v>0</v>
      </c>
      <c r="T520" s="23">
        <f t="shared" si="143"/>
        <v>0</v>
      </c>
      <c r="U520" s="23">
        <f t="shared" si="144"/>
        <v>0</v>
      </c>
      <c r="V520" s="23">
        <f t="shared" si="145"/>
        <v>0</v>
      </c>
      <c r="W520" s="44" t="str">
        <f t="shared" si="146"/>
        <v>n/a</v>
      </c>
      <c r="X520" s="23">
        <f t="shared" si="147"/>
        <v>0</v>
      </c>
      <c r="Y520" s="23">
        <f t="shared" si="148"/>
        <v>0</v>
      </c>
      <c r="Z520" s="23">
        <f t="shared" si="149"/>
        <v>0</v>
      </c>
      <c r="AA520" s="43">
        <f t="shared" si="150"/>
        <v>0</v>
      </c>
      <c r="AB520" s="44" t="str">
        <f t="shared" si="151"/>
        <v>n/a</v>
      </c>
      <c r="AC520" s="45" t="str">
        <f>IFERROR(W520*Inputs!$E$27+'Elec wholesale index'!AB520*Inputs!$F$27,"n/a")</f>
        <v>n/a</v>
      </c>
      <c r="AD520" s="2" t="str">
        <f t="shared" si="152"/>
        <v>2017-18 Summer</v>
      </c>
      <c r="AE520" s="2" t="str">
        <f t="shared" si="153"/>
        <v>2016-17 Summer</v>
      </c>
      <c r="AF520" s="41">
        <v>0</v>
      </c>
      <c r="AG520" s="8"/>
    </row>
    <row r="521" spans="1:33" x14ac:dyDescent="0.3">
      <c r="A521" s="47">
        <v>42594</v>
      </c>
      <c r="B521" s="14" t="str">
        <f t="shared" si="137"/>
        <v>Aug</v>
      </c>
      <c r="C521" s="3"/>
      <c r="D521" s="3"/>
      <c r="E521" s="3"/>
      <c r="F521" s="42"/>
      <c r="G521" s="42"/>
      <c r="H521" s="42"/>
      <c r="I521" s="13">
        <f>VLOOKUP($B521,'Elec wholesale lookups'!$A$3:$L$15,'Elec wholesale index'!I$2,FALSE)</f>
        <v>205597.26549163138</v>
      </c>
      <c r="J521" s="13">
        <f>VLOOKUP($B521,'Elec wholesale lookups'!$A$3:$L$15,'Elec wholesale index'!J$2,FALSE)</f>
        <v>181634.52552031272</v>
      </c>
      <c r="K521" s="13">
        <f>VLOOKUP($B521,'Elec wholesale lookups'!$A$3:$L$15,'Elec wholesale index'!K$2,FALSE)</f>
        <v>205597.26549163138</v>
      </c>
      <c r="L521" s="38">
        <f>VLOOKUP($B521,'Elec wholesale lookups'!$A$3:$O$15,'Elec wholesale index'!L$2,FALSE)</f>
        <v>0</v>
      </c>
      <c r="M521" s="38">
        <f>VLOOKUP($B521,'Elec wholesale lookups'!$A$3:$O$15,'Elec wholesale index'!M$2,FALSE)</f>
        <v>1</v>
      </c>
      <c r="N521" s="38">
        <f>VLOOKUP($B521,'Elec wholesale lookups'!$A$3:$O$15,'Elec wholesale index'!N$2,FALSE)</f>
        <v>1</v>
      </c>
      <c r="O521" s="13">
        <f t="shared" si="138"/>
        <v>0</v>
      </c>
      <c r="P521" s="13">
        <f t="shared" si="139"/>
        <v>181634.52552031272</v>
      </c>
      <c r="Q521" s="13">
        <f t="shared" si="140"/>
        <v>205597.26549163138</v>
      </c>
      <c r="R521" s="13">
        <f t="shared" si="141"/>
        <v>387231.79101194406</v>
      </c>
      <c r="S521" s="23">
        <f t="shared" si="142"/>
        <v>0</v>
      </c>
      <c r="T521" s="23">
        <f t="shared" si="143"/>
        <v>0</v>
      </c>
      <c r="U521" s="23">
        <f t="shared" si="144"/>
        <v>0</v>
      </c>
      <c r="V521" s="23">
        <f t="shared" si="145"/>
        <v>0</v>
      </c>
      <c r="W521" s="44" t="str">
        <f t="shared" si="146"/>
        <v>n/a</v>
      </c>
      <c r="X521" s="23">
        <f t="shared" si="147"/>
        <v>0</v>
      </c>
      <c r="Y521" s="23">
        <f t="shared" si="148"/>
        <v>0</v>
      </c>
      <c r="Z521" s="23">
        <f t="shared" si="149"/>
        <v>0</v>
      </c>
      <c r="AA521" s="43">
        <f t="shared" si="150"/>
        <v>0</v>
      </c>
      <c r="AB521" s="44" t="str">
        <f t="shared" si="151"/>
        <v>n/a</v>
      </c>
      <c r="AC521" s="45" t="str">
        <f>IFERROR(W521*Inputs!$E$27+'Elec wholesale index'!AB521*Inputs!$F$27,"n/a")</f>
        <v>n/a</v>
      </c>
      <c r="AD521" s="2" t="str">
        <f t="shared" si="152"/>
        <v>2017-18 Summer</v>
      </c>
      <c r="AE521" s="2" t="str">
        <f t="shared" si="153"/>
        <v>2016-17 Summer</v>
      </c>
      <c r="AF521" s="41">
        <v>0</v>
      </c>
      <c r="AG521" s="8"/>
    </row>
    <row r="522" spans="1:33" x14ac:dyDescent="0.3">
      <c r="A522" s="47">
        <v>42597</v>
      </c>
      <c r="B522" s="14" t="str">
        <f t="shared" si="137"/>
        <v>Aug</v>
      </c>
      <c r="C522" s="3"/>
      <c r="D522" s="3"/>
      <c r="E522" s="3"/>
      <c r="F522" s="42"/>
      <c r="G522" s="42"/>
      <c r="H522" s="42"/>
      <c r="I522" s="13">
        <f>VLOOKUP($B522,'Elec wholesale lookups'!$A$3:$L$15,'Elec wholesale index'!I$2,FALSE)</f>
        <v>205597.26549163138</v>
      </c>
      <c r="J522" s="13">
        <f>VLOOKUP($B522,'Elec wholesale lookups'!$A$3:$L$15,'Elec wholesale index'!J$2,FALSE)</f>
        <v>181634.52552031272</v>
      </c>
      <c r="K522" s="13">
        <f>VLOOKUP($B522,'Elec wholesale lookups'!$A$3:$L$15,'Elec wholesale index'!K$2,FALSE)</f>
        <v>205597.26549163138</v>
      </c>
      <c r="L522" s="38">
        <f>VLOOKUP($B522,'Elec wholesale lookups'!$A$3:$O$15,'Elec wholesale index'!L$2,FALSE)</f>
        <v>0</v>
      </c>
      <c r="M522" s="38">
        <f>VLOOKUP($B522,'Elec wholesale lookups'!$A$3:$O$15,'Elec wholesale index'!M$2,FALSE)</f>
        <v>1</v>
      </c>
      <c r="N522" s="38">
        <f>VLOOKUP($B522,'Elec wholesale lookups'!$A$3:$O$15,'Elec wholesale index'!N$2,FALSE)</f>
        <v>1</v>
      </c>
      <c r="O522" s="13">
        <f t="shared" si="138"/>
        <v>0</v>
      </c>
      <c r="P522" s="13">
        <f t="shared" si="139"/>
        <v>181634.52552031272</v>
      </c>
      <c r="Q522" s="13">
        <f t="shared" si="140"/>
        <v>205597.26549163138</v>
      </c>
      <c r="R522" s="13">
        <f t="shared" si="141"/>
        <v>387231.79101194406</v>
      </c>
      <c r="S522" s="23">
        <f t="shared" si="142"/>
        <v>0</v>
      </c>
      <c r="T522" s="23">
        <f t="shared" si="143"/>
        <v>0</v>
      </c>
      <c r="U522" s="23">
        <f t="shared" si="144"/>
        <v>0</v>
      </c>
      <c r="V522" s="23">
        <f t="shared" si="145"/>
        <v>0</v>
      </c>
      <c r="W522" s="44" t="str">
        <f t="shared" si="146"/>
        <v>n/a</v>
      </c>
      <c r="X522" s="23">
        <f t="shared" si="147"/>
        <v>0</v>
      </c>
      <c r="Y522" s="23">
        <f t="shared" si="148"/>
        <v>0</v>
      </c>
      <c r="Z522" s="23">
        <f t="shared" si="149"/>
        <v>0</v>
      </c>
      <c r="AA522" s="43">
        <f t="shared" si="150"/>
        <v>0</v>
      </c>
      <c r="AB522" s="44" t="str">
        <f t="shared" si="151"/>
        <v>n/a</v>
      </c>
      <c r="AC522" s="45" t="str">
        <f>IFERROR(W522*Inputs!$E$27+'Elec wholesale index'!AB522*Inputs!$F$27,"n/a")</f>
        <v>n/a</v>
      </c>
      <c r="AD522" s="2" t="str">
        <f t="shared" si="152"/>
        <v>2017-18 Summer</v>
      </c>
      <c r="AE522" s="2" t="str">
        <f t="shared" si="153"/>
        <v>2016-17 Summer</v>
      </c>
      <c r="AF522" s="41">
        <v>0</v>
      </c>
      <c r="AG522" s="8"/>
    </row>
    <row r="523" spans="1:33" x14ac:dyDescent="0.3">
      <c r="A523" s="47">
        <v>42598</v>
      </c>
      <c r="B523" s="14" t="str">
        <f t="shared" si="137"/>
        <v>Aug</v>
      </c>
      <c r="C523" s="3"/>
      <c r="D523" s="3"/>
      <c r="E523" s="3"/>
      <c r="F523" s="42"/>
      <c r="G523" s="42"/>
      <c r="H523" s="42"/>
      <c r="I523" s="13">
        <f>VLOOKUP($B523,'Elec wholesale lookups'!$A$3:$L$15,'Elec wholesale index'!I$2,FALSE)</f>
        <v>205597.26549163138</v>
      </c>
      <c r="J523" s="13">
        <f>VLOOKUP($B523,'Elec wholesale lookups'!$A$3:$L$15,'Elec wholesale index'!J$2,FALSE)</f>
        <v>181634.52552031272</v>
      </c>
      <c r="K523" s="13">
        <f>VLOOKUP($B523,'Elec wholesale lookups'!$A$3:$L$15,'Elec wholesale index'!K$2,FALSE)</f>
        <v>205597.26549163138</v>
      </c>
      <c r="L523" s="38">
        <f>VLOOKUP($B523,'Elec wholesale lookups'!$A$3:$O$15,'Elec wholesale index'!L$2,FALSE)</f>
        <v>0</v>
      </c>
      <c r="M523" s="38">
        <f>VLOOKUP($B523,'Elec wholesale lookups'!$A$3:$O$15,'Elec wholesale index'!M$2,FALSE)</f>
        <v>1</v>
      </c>
      <c r="N523" s="38">
        <f>VLOOKUP($B523,'Elec wholesale lookups'!$A$3:$O$15,'Elec wholesale index'!N$2,FALSE)</f>
        <v>1</v>
      </c>
      <c r="O523" s="13">
        <f t="shared" si="138"/>
        <v>0</v>
      </c>
      <c r="P523" s="13">
        <f t="shared" si="139"/>
        <v>181634.52552031272</v>
      </c>
      <c r="Q523" s="13">
        <f t="shared" si="140"/>
        <v>205597.26549163138</v>
      </c>
      <c r="R523" s="13">
        <f t="shared" si="141"/>
        <v>387231.79101194406</v>
      </c>
      <c r="S523" s="23">
        <f t="shared" si="142"/>
        <v>0</v>
      </c>
      <c r="T523" s="23">
        <f t="shared" si="143"/>
        <v>0</v>
      </c>
      <c r="U523" s="23">
        <f t="shared" si="144"/>
        <v>0</v>
      </c>
      <c r="V523" s="23">
        <f t="shared" si="145"/>
        <v>0</v>
      </c>
      <c r="W523" s="44" t="str">
        <f t="shared" si="146"/>
        <v>n/a</v>
      </c>
      <c r="X523" s="23">
        <f t="shared" si="147"/>
        <v>0</v>
      </c>
      <c r="Y523" s="23">
        <f t="shared" si="148"/>
        <v>0</v>
      </c>
      <c r="Z523" s="23">
        <f t="shared" si="149"/>
        <v>0</v>
      </c>
      <c r="AA523" s="43">
        <f t="shared" si="150"/>
        <v>0</v>
      </c>
      <c r="AB523" s="44" t="str">
        <f t="shared" si="151"/>
        <v>n/a</v>
      </c>
      <c r="AC523" s="45" t="str">
        <f>IFERROR(W523*Inputs!$E$27+'Elec wholesale index'!AB523*Inputs!$F$27,"n/a")</f>
        <v>n/a</v>
      </c>
      <c r="AD523" s="2" t="str">
        <f t="shared" si="152"/>
        <v>2017-18 Summer</v>
      </c>
      <c r="AE523" s="2" t="str">
        <f t="shared" si="153"/>
        <v>2016-17 Summer</v>
      </c>
      <c r="AF523" s="41">
        <v>0</v>
      </c>
      <c r="AG523" s="8"/>
    </row>
    <row r="524" spans="1:33" x14ac:dyDescent="0.3">
      <c r="A524" s="47">
        <v>42599</v>
      </c>
      <c r="B524" s="14" t="str">
        <f t="shared" si="137"/>
        <v>Aug</v>
      </c>
      <c r="C524" s="3"/>
      <c r="D524" s="3"/>
      <c r="E524" s="3"/>
      <c r="F524" s="42"/>
      <c r="G524" s="42"/>
      <c r="H524" s="42"/>
      <c r="I524" s="13">
        <f>VLOOKUP($B524,'Elec wholesale lookups'!$A$3:$L$15,'Elec wholesale index'!I$2,FALSE)</f>
        <v>205597.26549163138</v>
      </c>
      <c r="J524" s="13">
        <f>VLOOKUP($B524,'Elec wholesale lookups'!$A$3:$L$15,'Elec wholesale index'!J$2,FALSE)</f>
        <v>181634.52552031272</v>
      </c>
      <c r="K524" s="13">
        <f>VLOOKUP($B524,'Elec wholesale lookups'!$A$3:$L$15,'Elec wholesale index'!K$2,FALSE)</f>
        <v>205597.26549163138</v>
      </c>
      <c r="L524" s="38">
        <f>VLOOKUP($B524,'Elec wholesale lookups'!$A$3:$O$15,'Elec wholesale index'!L$2,FALSE)</f>
        <v>0</v>
      </c>
      <c r="M524" s="38">
        <f>VLOOKUP($B524,'Elec wholesale lookups'!$A$3:$O$15,'Elec wholesale index'!M$2,FALSE)</f>
        <v>1</v>
      </c>
      <c r="N524" s="38">
        <f>VLOOKUP($B524,'Elec wholesale lookups'!$A$3:$O$15,'Elec wholesale index'!N$2,FALSE)</f>
        <v>1</v>
      </c>
      <c r="O524" s="13">
        <f t="shared" si="138"/>
        <v>0</v>
      </c>
      <c r="P524" s="13">
        <f t="shared" si="139"/>
        <v>181634.52552031272</v>
      </c>
      <c r="Q524" s="13">
        <f t="shared" si="140"/>
        <v>205597.26549163138</v>
      </c>
      <c r="R524" s="13">
        <f t="shared" si="141"/>
        <v>387231.79101194406</v>
      </c>
      <c r="S524" s="23">
        <f t="shared" si="142"/>
        <v>0</v>
      </c>
      <c r="T524" s="23">
        <f t="shared" si="143"/>
        <v>0</v>
      </c>
      <c r="U524" s="23">
        <f t="shared" si="144"/>
        <v>0</v>
      </c>
      <c r="V524" s="23">
        <f t="shared" si="145"/>
        <v>0</v>
      </c>
      <c r="W524" s="44" t="str">
        <f t="shared" si="146"/>
        <v>n/a</v>
      </c>
      <c r="X524" s="23">
        <f t="shared" si="147"/>
        <v>0</v>
      </c>
      <c r="Y524" s="23">
        <f t="shared" si="148"/>
        <v>0</v>
      </c>
      <c r="Z524" s="23">
        <f t="shared" si="149"/>
        <v>0</v>
      </c>
      <c r="AA524" s="43">
        <f t="shared" si="150"/>
        <v>0</v>
      </c>
      <c r="AB524" s="44" t="str">
        <f t="shared" si="151"/>
        <v>n/a</v>
      </c>
      <c r="AC524" s="45" t="str">
        <f>IFERROR(W524*Inputs!$E$27+'Elec wholesale index'!AB524*Inputs!$F$27,"n/a")</f>
        <v>n/a</v>
      </c>
      <c r="AD524" s="2" t="str">
        <f t="shared" si="152"/>
        <v>2017-18 Summer</v>
      </c>
      <c r="AE524" s="2" t="str">
        <f t="shared" si="153"/>
        <v>2016-17 Summer</v>
      </c>
      <c r="AF524" s="41">
        <v>0</v>
      </c>
      <c r="AG524" s="8"/>
    </row>
    <row r="525" spans="1:33" x14ac:dyDescent="0.3">
      <c r="A525" s="47">
        <v>42600</v>
      </c>
      <c r="B525" s="14" t="str">
        <f t="shared" si="137"/>
        <v>Aug</v>
      </c>
      <c r="C525" s="3"/>
      <c r="D525" s="3"/>
      <c r="E525" s="3"/>
      <c r="F525" s="42"/>
      <c r="G525" s="42"/>
      <c r="H525" s="42"/>
      <c r="I525" s="13">
        <f>VLOOKUP($B525,'Elec wholesale lookups'!$A$3:$L$15,'Elec wholesale index'!I$2,FALSE)</f>
        <v>205597.26549163138</v>
      </c>
      <c r="J525" s="13">
        <f>VLOOKUP($B525,'Elec wholesale lookups'!$A$3:$L$15,'Elec wholesale index'!J$2,FALSE)</f>
        <v>181634.52552031272</v>
      </c>
      <c r="K525" s="13">
        <f>VLOOKUP($B525,'Elec wholesale lookups'!$A$3:$L$15,'Elec wholesale index'!K$2,FALSE)</f>
        <v>205597.26549163138</v>
      </c>
      <c r="L525" s="38">
        <f>VLOOKUP($B525,'Elec wholesale lookups'!$A$3:$O$15,'Elec wholesale index'!L$2,FALSE)</f>
        <v>0</v>
      </c>
      <c r="M525" s="38">
        <f>VLOOKUP($B525,'Elec wholesale lookups'!$A$3:$O$15,'Elec wholesale index'!M$2,FALSE)</f>
        <v>1</v>
      </c>
      <c r="N525" s="38">
        <f>VLOOKUP($B525,'Elec wholesale lookups'!$A$3:$O$15,'Elec wholesale index'!N$2,FALSE)</f>
        <v>1</v>
      </c>
      <c r="O525" s="13">
        <f t="shared" si="138"/>
        <v>0</v>
      </c>
      <c r="P525" s="13">
        <f t="shared" si="139"/>
        <v>181634.52552031272</v>
      </c>
      <c r="Q525" s="13">
        <f t="shared" si="140"/>
        <v>205597.26549163138</v>
      </c>
      <c r="R525" s="13">
        <f t="shared" si="141"/>
        <v>387231.79101194406</v>
      </c>
      <c r="S525" s="23">
        <f t="shared" si="142"/>
        <v>0</v>
      </c>
      <c r="T525" s="23">
        <f t="shared" si="143"/>
        <v>0</v>
      </c>
      <c r="U525" s="23">
        <f t="shared" si="144"/>
        <v>0</v>
      </c>
      <c r="V525" s="23">
        <f t="shared" si="145"/>
        <v>0</v>
      </c>
      <c r="W525" s="44" t="str">
        <f t="shared" si="146"/>
        <v>n/a</v>
      </c>
      <c r="X525" s="23">
        <f t="shared" si="147"/>
        <v>0</v>
      </c>
      <c r="Y525" s="23">
        <f t="shared" si="148"/>
        <v>0</v>
      </c>
      <c r="Z525" s="23">
        <f t="shared" si="149"/>
        <v>0</v>
      </c>
      <c r="AA525" s="43">
        <f t="shared" si="150"/>
        <v>0</v>
      </c>
      <c r="AB525" s="44" t="str">
        <f t="shared" si="151"/>
        <v>n/a</v>
      </c>
      <c r="AC525" s="45" t="str">
        <f>IFERROR(W525*Inputs!$E$27+'Elec wholesale index'!AB525*Inputs!$F$27,"n/a")</f>
        <v>n/a</v>
      </c>
      <c r="AD525" s="2" t="str">
        <f t="shared" si="152"/>
        <v>2017-18 Summer</v>
      </c>
      <c r="AE525" s="2" t="str">
        <f t="shared" si="153"/>
        <v>2016-17 Summer</v>
      </c>
      <c r="AF525" s="41">
        <v>0</v>
      </c>
      <c r="AG525" s="8"/>
    </row>
    <row r="526" spans="1:33" x14ac:dyDescent="0.3">
      <c r="A526" s="47">
        <v>42601</v>
      </c>
      <c r="B526" s="14" t="str">
        <f t="shared" si="137"/>
        <v>Aug</v>
      </c>
      <c r="C526" s="3"/>
      <c r="D526" s="3"/>
      <c r="E526" s="3"/>
      <c r="F526" s="42"/>
      <c r="G526" s="42"/>
      <c r="H526" s="42"/>
      <c r="I526" s="13">
        <f>VLOOKUP($B526,'Elec wholesale lookups'!$A$3:$L$15,'Elec wholesale index'!I$2,FALSE)</f>
        <v>205597.26549163138</v>
      </c>
      <c r="J526" s="13">
        <f>VLOOKUP($B526,'Elec wholesale lookups'!$A$3:$L$15,'Elec wholesale index'!J$2,FALSE)</f>
        <v>181634.52552031272</v>
      </c>
      <c r="K526" s="13">
        <f>VLOOKUP($B526,'Elec wholesale lookups'!$A$3:$L$15,'Elec wholesale index'!K$2,FALSE)</f>
        <v>205597.26549163138</v>
      </c>
      <c r="L526" s="38">
        <f>VLOOKUP($B526,'Elec wholesale lookups'!$A$3:$O$15,'Elec wholesale index'!L$2,FALSE)</f>
        <v>0</v>
      </c>
      <c r="M526" s="38">
        <f>VLOOKUP($B526,'Elec wholesale lookups'!$A$3:$O$15,'Elec wholesale index'!M$2,FALSE)</f>
        <v>1</v>
      </c>
      <c r="N526" s="38">
        <f>VLOOKUP($B526,'Elec wholesale lookups'!$A$3:$O$15,'Elec wholesale index'!N$2,FALSE)</f>
        <v>1</v>
      </c>
      <c r="O526" s="13">
        <f t="shared" si="138"/>
        <v>0</v>
      </c>
      <c r="P526" s="13">
        <f t="shared" si="139"/>
        <v>181634.52552031272</v>
      </c>
      <c r="Q526" s="13">
        <f t="shared" si="140"/>
        <v>205597.26549163138</v>
      </c>
      <c r="R526" s="13">
        <f t="shared" si="141"/>
        <v>387231.79101194406</v>
      </c>
      <c r="S526" s="23">
        <f t="shared" si="142"/>
        <v>0</v>
      </c>
      <c r="T526" s="23">
        <f t="shared" si="143"/>
        <v>0</v>
      </c>
      <c r="U526" s="23">
        <f t="shared" si="144"/>
        <v>0</v>
      </c>
      <c r="V526" s="23">
        <f t="shared" si="145"/>
        <v>0</v>
      </c>
      <c r="W526" s="44" t="str">
        <f t="shared" si="146"/>
        <v>n/a</v>
      </c>
      <c r="X526" s="23">
        <f t="shared" si="147"/>
        <v>0</v>
      </c>
      <c r="Y526" s="23">
        <f t="shared" si="148"/>
        <v>0</v>
      </c>
      <c r="Z526" s="23">
        <f t="shared" si="149"/>
        <v>0</v>
      </c>
      <c r="AA526" s="43">
        <f t="shared" si="150"/>
        <v>0</v>
      </c>
      <c r="AB526" s="44" t="str">
        <f t="shared" si="151"/>
        <v>n/a</v>
      </c>
      <c r="AC526" s="45" t="str">
        <f>IFERROR(W526*Inputs!$E$27+'Elec wholesale index'!AB526*Inputs!$F$27,"n/a")</f>
        <v>n/a</v>
      </c>
      <c r="AD526" s="2" t="str">
        <f t="shared" si="152"/>
        <v>2017-18 Summer</v>
      </c>
      <c r="AE526" s="2" t="str">
        <f t="shared" si="153"/>
        <v>2016-17 Summer</v>
      </c>
      <c r="AF526" s="41">
        <v>0</v>
      </c>
      <c r="AG526" s="8"/>
    </row>
    <row r="527" spans="1:33" x14ac:dyDescent="0.3">
      <c r="A527" s="47">
        <v>42604</v>
      </c>
      <c r="B527" s="14" t="str">
        <f t="shared" si="137"/>
        <v>Aug</v>
      </c>
      <c r="C527" s="3"/>
      <c r="D527" s="3"/>
      <c r="E527" s="3"/>
      <c r="F527" s="42"/>
      <c r="G527" s="42"/>
      <c r="H527" s="42"/>
      <c r="I527" s="13">
        <f>VLOOKUP($B527,'Elec wholesale lookups'!$A$3:$L$15,'Elec wholesale index'!I$2,FALSE)</f>
        <v>205597.26549163138</v>
      </c>
      <c r="J527" s="13">
        <f>VLOOKUP($B527,'Elec wholesale lookups'!$A$3:$L$15,'Elec wholesale index'!J$2,FALSE)</f>
        <v>181634.52552031272</v>
      </c>
      <c r="K527" s="13">
        <f>VLOOKUP($B527,'Elec wholesale lookups'!$A$3:$L$15,'Elec wholesale index'!K$2,FALSE)</f>
        <v>205597.26549163138</v>
      </c>
      <c r="L527" s="38">
        <f>VLOOKUP($B527,'Elec wholesale lookups'!$A$3:$O$15,'Elec wholesale index'!L$2,FALSE)</f>
        <v>0</v>
      </c>
      <c r="M527" s="38">
        <f>VLOOKUP($B527,'Elec wholesale lookups'!$A$3:$O$15,'Elec wholesale index'!M$2,FALSE)</f>
        <v>1</v>
      </c>
      <c r="N527" s="38">
        <f>VLOOKUP($B527,'Elec wholesale lookups'!$A$3:$O$15,'Elec wholesale index'!N$2,FALSE)</f>
        <v>1</v>
      </c>
      <c r="O527" s="13">
        <f t="shared" si="138"/>
        <v>0</v>
      </c>
      <c r="P527" s="13">
        <f t="shared" si="139"/>
        <v>181634.52552031272</v>
      </c>
      <c r="Q527" s="13">
        <f t="shared" si="140"/>
        <v>205597.26549163138</v>
      </c>
      <c r="R527" s="13">
        <f t="shared" si="141"/>
        <v>387231.79101194406</v>
      </c>
      <c r="S527" s="23">
        <f t="shared" si="142"/>
        <v>0</v>
      </c>
      <c r="T527" s="23">
        <f t="shared" si="143"/>
        <v>0</v>
      </c>
      <c r="U527" s="23">
        <f t="shared" si="144"/>
        <v>0</v>
      </c>
      <c r="V527" s="23">
        <f t="shared" si="145"/>
        <v>0</v>
      </c>
      <c r="W527" s="44" t="str">
        <f t="shared" si="146"/>
        <v>n/a</v>
      </c>
      <c r="X527" s="23">
        <f t="shared" si="147"/>
        <v>0</v>
      </c>
      <c r="Y527" s="23">
        <f t="shared" si="148"/>
        <v>0</v>
      </c>
      <c r="Z527" s="23">
        <f t="shared" si="149"/>
        <v>0</v>
      </c>
      <c r="AA527" s="43">
        <f t="shared" si="150"/>
        <v>0</v>
      </c>
      <c r="AB527" s="44" t="str">
        <f t="shared" si="151"/>
        <v>n/a</v>
      </c>
      <c r="AC527" s="45" t="str">
        <f>IFERROR(W527*Inputs!$E$27+'Elec wholesale index'!AB527*Inputs!$F$27,"n/a")</f>
        <v>n/a</v>
      </c>
      <c r="AD527" s="2" t="str">
        <f t="shared" si="152"/>
        <v>2017-18 Summer</v>
      </c>
      <c r="AE527" s="2" t="str">
        <f t="shared" si="153"/>
        <v>2016-17 Summer</v>
      </c>
      <c r="AF527" s="41">
        <v>0</v>
      </c>
      <c r="AG527" s="8"/>
    </row>
    <row r="528" spans="1:33" x14ac:dyDescent="0.3">
      <c r="A528" s="47">
        <v>42605</v>
      </c>
      <c r="B528" s="14" t="str">
        <f t="shared" si="137"/>
        <v>Aug</v>
      </c>
      <c r="C528" s="3"/>
      <c r="D528" s="3"/>
      <c r="E528" s="3"/>
      <c r="F528" s="42"/>
      <c r="G528" s="42"/>
      <c r="H528" s="42"/>
      <c r="I528" s="13">
        <f>VLOOKUP($B528,'Elec wholesale lookups'!$A$3:$L$15,'Elec wholesale index'!I$2,FALSE)</f>
        <v>205597.26549163138</v>
      </c>
      <c r="J528" s="13">
        <f>VLOOKUP($B528,'Elec wholesale lookups'!$A$3:$L$15,'Elec wholesale index'!J$2,FALSE)</f>
        <v>181634.52552031272</v>
      </c>
      <c r="K528" s="13">
        <f>VLOOKUP($B528,'Elec wholesale lookups'!$A$3:$L$15,'Elec wholesale index'!K$2,FALSE)</f>
        <v>205597.26549163138</v>
      </c>
      <c r="L528" s="38">
        <f>VLOOKUP($B528,'Elec wholesale lookups'!$A$3:$O$15,'Elec wholesale index'!L$2,FALSE)</f>
        <v>0</v>
      </c>
      <c r="M528" s="38">
        <f>VLOOKUP($B528,'Elec wholesale lookups'!$A$3:$O$15,'Elec wholesale index'!M$2,FALSE)</f>
        <v>1</v>
      </c>
      <c r="N528" s="38">
        <f>VLOOKUP($B528,'Elec wholesale lookups'!$A$3:$O$15,'Elec wholesale index'!N$2,FALSE)</f>
        <v>1</v>
      </c>
      <c r="O528" s="13">
        <f t="shared" si="138"/>
        <v>0</v>
      </c>
      <c r="P528" s="13">
        <f t="shared" si="139"/>
        <v>181634.52552031272</v>
      </c>
      <c r="Q528" s="13">
        <f t="shared" si="140"/>
        <v>205597.26549163138</v>
      </c>
      <c r="R528" s="13">
        <f t="shared" si="141"/>
        <v>387231.79101194406</v>
      </c>
      <c r="S528" s="23">
        <f t="shared" si="142"/>
        <v>0</v>
      </c>
      <c r="T528" s="23">
        <f t="shared" si="143"/>
        <v>0</v>
      </c>
      <c r="U528" s="23">
        <f t="shared" si="144"/>
        <v>0</v>
      </c>
      <c r="V528" s="23">
        <f t="shared" si="145"/>
        <v>0</v>
      </c>
      <c r="W528" s="44" t="str">
        <f t="shared" si="146"/>
        <v>n/a</v>
      </c>
      <c r="X528" s="23">
        <f t="shared" si="147"/>
        <v>0</v>
      </c>
      <c r="Y528" s="23">
        <f t="shared" si="148"/>
        <v>0</v>
      </c>
      <c r="Z528" s="23">
        <f t="shared" si="149"/>
        <v>0</v>
      </c>
      <c r="AA528" s="43">
        <f t="shared" si="150"/>
        <v>0</v>
      </c>
      <c r="AB528" s="44" t="str">
        <f t="shared" si="151"/>
        <v>n/a</v>
      </c>
      <c r="AC528" s="45" t="str">
        <f>IFERROR(W528*Inputs!$E$27+'Elec wholesale index'!AB528*Inputs!$F$27,"n/a")</f>
        <v>n/a</v>
      </c>
      <c r="AD528" s="2" t="str">
        <f t="shared" si="152"/>
        <v>2017-18 Summer</v>
      </c>
      <c r="AE528" s="2" t="str">
        <f t="shared" si="153"/>
        <v>2016-17 Summer</v>
      </c>
      <c r="AF528" s="41">
        <v>0</v>
      </c>
      <c r="AG528" s="8"/>
    </row>
    <row r="529" spans="1:33" x14ac:dyDescent="0.3">
      <c r="A529" s="47">
        <v>42606</v>
      </c>
      <c r="B529" s="14" t="str">
        <f t="shared" si="137"/>
        <v>Aug</v>
      </c>
      <c r="C529" s="3"/>
      <c r="D529" s="3"/>
      <c r="E529" s="3"/>
      <c r="F529" s="42"/>
      <c r="G529" s="42"/>
      <c r="H529" s="42"/>
      <c r="I529" s="13">
        <f>VLOOKUP($B529,'Elec wholesale lookups'!$A$3:$L$15,'Elec wholesale index'!I$2,FALSE)</f>
        <v>205597.26549163138</v>
      </c>
      <c r="J529" s="13">
        <f>VLOOKUP($B529,'Elec wholesale lookups'!$A$3:$L$15,'Elec wholesale index'!J$2,FALSE)</f>
        <v>181634.52552031272</v>
      </c>
      <c r="K529" s="13">
        <f>VLOOKUP($B529,'Elec wholesale lookups'!$A$3:$L$15,'Elec wholesale index'!K$2,FALSE)</f>
        <v>205597.26549163138</v>
      </c>
      <c r="L529" s="38">
        <f>VLOOKUP($B529,'Elec wholesale lookups'!$A$3:$O$15,'Elec wholesale index'!L$2,FALSE)</f>
        <v>0</v>
      </c>
      <c r="M529" s="38">
        <f>VLOOKUP($B529,'Elec wholesale lookups'!$A$3:$O$15,'Elec wholesale index'!M$2,FALSE)</f>
        <v>1</v>
      </c>
      <c r="N529" s="38">
        <f>VLOOKUP($B529,'Elec wholesale lookups'!$A$3:$O$15,'Elec wholesale index'!N$2,FALSE)</f>
        <v>1</v>
      </c>
      <c r="O529" s="13">
        <f t="shared" si="138"/>
        <v>0</v>
      </c>
      <c r="P529" s="13">
        <f t="shared" si="139"/>
        <v>181634.52552031272</v>
      </c>
      <c r="Q529" s="13">
        <f t="shared" si="140"/>
        <v>205597.26549163138</v>
      </c>
      <c r="R529" s="13">
        <f t="shared" si="141"/>
        <v>387231.79101194406</v>
      </c>
      <c r="S529" s="23">
        <f t="shared" si="142"/>
        <v>0</v>
      </c>
      <c r="T529" s="23">
        <f t="shared" si="143"/>
        <v>0</v>
      </c>
      <c r="U529" s="23">
        <f t="shared" si="144"/>
        <v>0</v>
      </c>
      <c r="V529" s="23">
        <f t="shared" si="145"/>
        <v>0</v>
      </c>
      <c r="W529" s="44" t="str">
        <f t="shared" si="146"/>
        <v>n/a</v>
      </c>
      <c r="X529" s="23">
        <f t="shared" si="147"/>
        <v>0</v>
      </c>
      <c r="Y529" s="23">
        <f t="shared" si="148"/>
        <v>0</v>
      </c>
      <c r="Z529" s="23">
        <f t="shared" si="149"/>
        <v>0</v>
      </c>
      <c r="AA529" s="43">
        <f t="shared" si="150"/>
        <v>0</v>
      </c>
      <c r="AB529" s="44" t="str">
        <f t="shared" si="151"/>
        <v>n/a</v>
      </c>
      <c r="AC529" s="45" t="str">
        <f>IFERROR(W529*Inputs!$E$27+'Elec wholesale index'!AB529*Inputs!$F$27,"n/a")</f>
        <v>n/a</v>
      </c>
      <c r="AD529" s="2" t="str">
        <f t="shared" si="152"/>
        <v>2017-18 Summer</v>
      </c>
      <c r="AE529" s="2" t="str">
        <f t="shared" si="153"/>
        <v>2016-17 Summer</v>
      </c>
      <c r="AF529" s="41">
        <v>0</v>
      </c>
      <c r="AG529" s="8"/>
    </row>
    <row r="530" spans="1:33" x14ac:dyDescent="0.3">
      <c r="A530" s="47">
        <v>42607</v>
      </c>
      <c r="B530" s="14" t="str">
        <f t="shared" si="137"/>
        <v>Aug</v>
      </c>
      <c r="C530" s="3"/>
      <c r="D530" s="3"/>
      <c r="E530" s="3"/>
      <c r="F530" s="42"/>
      <c r="G530" s="42"/>
      <c r="H530" s="42"/>
      <c r="I530" s="13">
        <f>VLOOKUP($B530,'Elec wholesale lookups'!$A$3:$L$15,'Elec wholesale index'!I$2,FALSE)</f>
        <v>205597.26549163138</v>
      </c>
      <c r="J530" s="13">
        <f>VLOOKUP($B530,'Elec wholesale lookups'!$A$3:$L$15,'Elec wholesale index'!J$2,FALSE)</f>
        <v>181634.52552031272</v>
      </c>
      <c r="K530" s="13">
        <f>VLOOKUP($B530,'Elec wholesale lookups'!$A$3:$L$15,'Elec wholesale index'!K$2,FALSE)</f>
        <v>205597.26549163138</v>
      </c>
      <c r="L530" s="38">
        <f>VLOOKUP($B530,'Elec wholesale lookups'!$A$3:$O$15,'Elec wholesale index'!L$2,FALSE)</f>
        <v>0</v>
      </c>
      <c r="M530" s="38">
        <f>VLOOKUP($B530,'Elec wholesale lookups'!$A$3:$O$15,'Elec wholesale index'!M$2,FALSE)</f>
        <v>1</v>
      </c>
      <c r="N530" s="38">
        <f>VLOOKUP($B530,'Elec wholesale lookups'!$A$3:$O$15,'Elec wholesale index'!N$2,FALSE)</f>
        <v>1</v>
      </c>
      <c r="O530" s="13">
        <f t="shared" si="138"/>
        <v>0</v>
      </c>
      <c r="P530" s="13">
        <f t="shared" si="139"/>
        <v>181634.52552031272</v>
      </c>
      <c r="Q530" s="13">
        <f t="shared" si="140"/>
        <v>205597.26549163138</v>
      </c>
      <c r="R530" s="13">
        <f t="shared" si="141"/>
        <v>387231.79101194406</v>
      </c>
      <c r="S530" s="23">
        <f t="shared" si="142"/>
        <v>0</v>
      </c>
      <c r="T530" s="23">
        <f t="shared" si="143"/>
        <v>0</v>
      </c>
      <c r="U530" s="23">
        <f t="shared" si="144"/>
        <v>0</v>
      </c>
      <c r="V530" s="23">
        <f t="shared" si="145"/>
        <v>0</v>
      </c>
      <c r="W530" s="44" t="str">
        <f t="shared" si="146"/>
        <v>n/a</v>
      </c>
      <c r="X530" s="23">
        <f t="shared" si="147"/>
        <v>0</v>
      </c>
      <c r="Y530" s="23">
        <f t="shared" si="148"/>
        <v>0</v>
      </c>
      <c r="Z530" s="23">
        <f t="shared" si="149"/>
        <v>0</v>
      </c>
      <c r="AA530" s="43">
        <f t="shared" si="150"/>
        <v>0</v>
      </c>
      <c r="AB530" s="44" t="str">
        <f t="shared" si="151"/>
        <v>n/a</v>
      </c>
      <c r="AC530" s="45" t="str">
        <f>IFERROR(W530*Inputs!$E$27+'Elec wholesale index'!AB530*Inputs!$F$27,"n/a")</f>
        <v>n/a</v>
      </c>
      <c r="AD530" s="2" t="str">
        <f t="shared" si="152"/>
        <v>2017-18 Summer</v>
      </c>
      <c r="AE530" s="2" t="str">
        <f t="shared" si="153"/>
        <v>2016-17 Summer</v>
      </c>
      <c r="AF530" s="41">
        <v>0</v>
      </c>
      <c r="AG530" s="8"/>
    </row>
    <row r="531" spans="1:33" x14ac:dyDescent="0.3">
      <c r="A531" s="47">
        <v>42608</v>
      </c>
      <c r="B531" s="14" t="str">
        <f t="shared" si="137"/>
        <v>Aug</v>
      </c>
      <c r="C531" s="3"/>
      <c r="D531" s="3"/>
      <c r="E531" s="3"/>
      <c r="F531" s="42"/>
      <c r="G531" s="42"/>
      <c r="H531" s="42"/>
      <c r="I531" s="13">
        <f>VLOOKUP($B531,'Elec wholesale lookups'!$A$3:$L$15,'Elec wholesale index'!I$2,FALSE)</f>
        <v>205597.26549163138</v>
      </c>
      <c r="J531" s="13">
        <f>VLOOKUP($B531,'Elec wholesale lookups'!$A$3:$L$15,'Elec wholesale index'!J$2,FALSE)</f>
        <v>181634.52552031272</v>
      </c>
      <c r="K531" s="13">
        <f>VLOOKUP($B531,'Elec wholesale lookups'!$A$3:$L$15,'Elec wholesale index'!K$2,FALSE)</f>
        <v>205597.26549163138</v>
      </c>
      <c r="L531" s="38">
        <f>VLOOKUP($B531,'Elec wholesale lookups'!$A$3:$O$15,'Elec wholesale index'!L$2,FALSE)</f>
        <v>0</v>
      </c>
      <c r="M531" s="38">
        <f>VLOOKUP($B531,'Elec wholesale lookups'!$A$3:$O$15,'Elec wholesale index'!M$2,FALSE)</f>
        <v>1</v>
      </c>
      <c r="N531" s="38">
        <f>VLOOKUP($B531,'Elec wholesale lookups'!$A$3:$O$15,'Elec wholesale index'!N$2,FALSE)</f>
        <v>1</v>
      </c>
      <c r="O531" s="13">
        <f t="shared" si="138"/>
        <v>0</v>
      </c>
      <c r="P531" s="13">
        <f t="shared" si="139"/>
        <v>181634.52552031272</v>
      </c>
      <c r="Q531" s="13">
        <f t="shared" si="140"/>
        <v>205597.26549163138</v>
      </c>
      <c r="R531" s="13">
        <f t="shared" si="141"/>
        <v>387231.79101194406</v>
      </c>
      <c r="S531" s="23">
        <f t="shared" si="142"/>
        <v>0</v>
      </c>
      <c r="T531" s="23">
        <f t="shared" si="143"/>
        <v>0</v>
      </c>
      <c r="U531" s="23">
        <f t="shared" si="144"/>
        <v>0</v>
      </c>
      <c r="V531" s="23">
        <f t="shared" si="145"/>
        <v>0</v>
      </c>
      <c r="W531" s="44" t="str">
        <f t="shared" si="146"/>
        <v>n/a</v>
      </c>
      <c r="X531" s="23">
        <f t="shared" si="147"/>
        <v>0</v>
      </c>
      <c r="Y531" s="23">
        <f t="shared" si="148"/>
        <v>0</v>
      </c>
      <c r="Z531" s="23">
        <f t="shared" si="149"/>
        <v>0</v>
      </c>
      <c r="AA531" s="43">
        <f t="shared" si="150"/>
        <v>0</v>
      </c>
      <c r="AB531" s="44" t="str">
        <f t="shared" si="151"/>
        <v>n/a</v>
      </c>
      <c r="AC531" s="45" t="str">
        <f>IFERROR(W531*Inputs!$E$27+'Elec wholesale index'!AB531*Inputs!$F$27,"n/a")</f>
        <v>n/a</v>
      </c>
      <c r="AD531" s="2" t="str">
        <f t="shared" si="152"/>
        <v>2017-18 Summer</v>
      </c>
      <c r="AE531" s="2" t="str">
        <f t="shared" si="153"/>
        <v>2016-17 Summer</v>
      </c>
      <c r="AF531" s="41">
        <v>0</v>
      </c>
      <c r="AG531" s="8"/>
    </row>
    <row r="532" spans="1:33" x14ac:dyDescent="0.3">
      <c r="A532" s="47">
        <v>42612</v>
      </c>
      <c r="B532" s="14" t="str">
        <f t="shared" si="137"/>
        <v>Aug</v>
      </c>
      <c r="C532" s="3"/>
      <c r="D532" s="3"/>
      <c r="E532" s="3"/>
      <c r="F532" s="42"/>
      <c r="G532" s="42"/>
      <c r="H532" s="42"/>
      <c r="I532" s="13">
        <f>VLOOKUP($B532,'Elec wholesale lookups'!$A$3:$L$15,'Elec wholesale index'!I$2,FALSE)</f>
        <v>205597.26549163138</v>
      </c>
      <c r="J532" s="13">
        <f>VLOOKUP($B532,'Elec wholesale lookups'!$A$3:$L$15,'Elec wholesale index'!J$2,FALSE)</f>
        <v>181634.52552031272</v>
      </c>
      <c r="K532" s="13">
        <f>VLOOKUP($B532,'Elec wholesale lookups'!$A$3:$L$15,'Elec wholesale index'!K$2,FALSE)</f>
        <v>205597.26549163138</v>
      </c>
      <c r="L532" s="38">
        <f>VLOOKUP($B532,'Elec wholesale lookups'!$A$3:$O$15,'Elec wholesale index'!L$2,FALSE)</f>
        <v>0</v>
      </c>
      <c r="M532" s="38">
        <f>VLOOKUP($B532,'Elec wholesale lookups'!$A$3:$O$15,'Elec wholesale index'!M$2,FALSE)</f>
        <v>1</v>
      </c>
      <c r="N532" s="38">
        <f>VLOOKUP($B532,'Elec wholesale lookups'!$A$3:$O$15,'Elec wholesale index'!N$2,FALSE)</f>
        <v>1</v>
      </c>
      <c r="O532" s="13">
        <f t="shared" si="138"/>
        <v>0</v>
      </c>
      <c r="P532" s="13">
        <f t="shared" si="139"/>
        <v>181634.52552031272</v>
      </c>
      <c r="Q532" s="13">
        <f t="shared" si="140"/>
        <v>205597.26549163138</v>
      </c>
      <c r="R532" s="13">
        <f t="shared" si="141"/>
        <v>387231.79101194406</v>
      </c>
      <c r="S532" s="23">
        <f t="shared" si="142"/>
        <v>0</v>
      </c>
      <c r="T532" s="23">
        <f t="shared" si="143"/>
        <v>0</v>
      </c>
      <c r="U532" s="23">
        <f t="shared" si="144"/>
        <v>0</v>
      </c>
      <c r="V532" s="23">
        <f t="shared" si="145"/>
        <v>0</v>
      </c>
      <c r="W532" s="44" t="str">
        <f t="shared" si="146"/>
        <v>n/a</v>
      </c>
      <c r="X532" s="23">
        <f t="shared" si="147"/>
        <v>0</v>
      </c>
      <c r="Y532" s="23">
        <f t="shared" si="148"/>
        <v>0</v>
      </c>
      <c r="Z532" s="23">
        <f t="shared" si="149"/>
        <v>0</v>
      </c>
      <c r="AA532" s="43">
        <f t="shared" si="150"/>
        <v>0</v>
      </c>
      <c r="AB532" s="44" t="str">
        <f t="shared" si="151"/>
        <v>n/a</v>
      </c>
      <c r="AC532" s="45" t="str">
        <f>IFERROR(W532*Inputs!$E$27+'Elec wholesale index'!AB532*Inputs!$F$27,"n/a")</f>
        <v>n/a</v>
      </c>
      <c r="AD532" s="2" t="str">
        <f t="shared" si="152"/>
        <v>2017-18 Summer</v>
      </c>
      <c r="AE532" s="2" t="str">
        <f t="shared" si="153"/>
        <v>2016-17 Summer</v>
      </c>
      <c r="AF532" s="41">
        <v>0</v>
      </c>
      <c r="AG532" s="8"/>
    </row>
    <row r="533" spans="1:33" x14ac:dyDescent="0.3">
      <c r="A533" s="47">
        <v>42613</v>
      </c>
      <c r="B533" s="14" t="str">
        <f t="shared" si="137"/>
        <v>Aug</v>
      </c>
      <c r="C533" s="3"/>
      <c r="D533" s="3"/>
      <c r="E533" s="3"/>
      <c r="F533" s="42"/>
      <c r="G533" s="42"/>
      <c r="H533" s="42"/>
      <c r="I533" s="13">
        <f>VLOOKUP($B533,'Elec wholesale lookups'!$A$3:$L$15,'Elec wholesale index'!I$2,FALSE)</f>
        <v>205597.26549163138</v>
      </c>
      <c r="J533" s="13">
        <f>VLOOKUP($B533,'Elec wholesale lookups'!$A$3:$L$15,'Elec wholesale index'!J$2,FALSE)</f>
        <v>181634.52552031272</v>
      </c>
      <c r="K533" s="13">
        <f>VLOOKUP($B533,'Elec wholesale lookups'!$A$3:$L$15,'Elec wholesale index'!K$2,FALSE)</f>
        <v>205597.26549163138</v>
      </c>
      <c r="L533" s="38">
        <f>VLOOKUP($B533,'Elec wholesale lookups'!$A$3:$O$15,'Elec wholesale index'!L$2,FALSE)</f>
        <v>0</v>
      </c>
      <c r="M533" s="38">
        <f>VLOOKUP($B533,'Elec wholesale lookups'!$A$3:$O$15,'Elec wholesale index'!M$2,FALSE)</f>
        <v>1</v>
      </c>
      <c r="N533" s="38">
        <f>VLOOKUP($B533,'Elec wholesale lookups'!$A$3:$O$15,'Elec wholesale index'!N$2,FALSE)</f>
        <v>1</v>
      </c>
      <c r="O533" s="13">
        <f t="shared" si="138"/>
        <v>0</v>
      </c>
      <c r="P533" s="13">
        <f t="shared" si="139"/>
        <v>181634.52552031272</v>
      </c>
      <c r="Q533" s="13">
        <f t="shared" si="140"/>
        <v>205597.26549163138</v>
      </c>
      <c r="R533" s="13">
        <f t="shared" si="141"/>
        <v>387231.79101194406</v>
      </c>
      <c r="S533" s="23">
        <f t="shared" si="142"/>
        <v>0</v>
      </c>
      <c r="T533" s="23">
        <f t="shared" si="143"/>
        <v>0</v>
      </c>
      <c r="U533" s="23">
        <f t="shared" si="144"/>
        <v>0</v>
      </c>
      <c r="V533" s="23">
        <f t="shared" si="145"/>
        <v>0</v>
      </c>
      <c r="W533" s="44" t="str">
        <f t="shared" si="146"/>
        <v>n/a</v>
      </c>
      <c r="X533" s="23">
        <f t="shared" si="147"/>
        <v>0</v>
      </c>
      <c r="Y533" s="23">
        <f t="shared" si="148"/>
        <v>0</v>
      </c>
      <c r="Z533" s="23">
        <f t="shared" si="149"/>
        <v>0</v>
      </c>
      <c r="AA533" s="43">
        <f t="shared" si="150"/>
        <v>0</v>
      </c>
      <c r="AB533" s="44" t="str">
        <f t="shared" si="151"/>
        <v>n/a</v>
      </c>
      <c r="AC533" s="45" t="str">
        <f>IFERROR(W533*Inputs!$E$27+'Elec wholesale index'!AB533*Inputs!$F$27,"n/a")</f>
        <v>n/a</v>
      </c>
      <c r="AD533" s="2" t="str">
        <f t="shared" si="152"/>
        <v>2017-18 Summer</v>
      </c>
      <c r="AE533" s="2" t="str">
        <f t="shared" si="153"/>
        <v>2016-17 Summer</v>
      </c>
      <c r="AF533" s="41">
        <v>0</v>
      </c>
      <c r="AG533" s="8"/>
    </row>
    <row r="534" spans="1:33" x14ac:dyDescent="0.3">
      <c r="A534" s="47">
        <v>42614</v>
      </c>
      <c r="B534" s="14" t="str">
        <f t="shared" si="137"/>
        <v>Sep</v>
      </c>
      <c r="C534" s="3"/>
      <c r="D534" s="3"/>
      <c r="E534" s="3"/>
      <c r="F534" s="42"/>
      <c r="G534" s="42"/>
      <c r="H534" s="42"/>
      <c r="I534" s="13">
        <f>VLOOKUP($B534,'Elec wholesale lookups'!$A$3:$L$15,'Elec wholesale index'!I$2,FALSE)</f>
        <v>205597.26549163138</v>
      </c>
      <c r="J534" s="13">
        <f>VLOOKUP($B534,'Elec wholesale lookups'!$A$3:$L$15,'Elec wholesale index'!J$2,FALSE)</f>
        <v>181634.52552031272</v>
      </c>
      <c r="K534" s="13">
        <f>VLOOKUP($B534,'Elec wholesale lookups'!$A$3:$L$15,'Elec wholesale index'!K$2,FALSE)</f>
        <v>205597.26549163138</v>
      </c>
      <c r="L534" s="38">
        <f>VLOOKUP($B534,'Elec wholesale lookups'!$A$3:$O$15,'Elec wholesale index'!L$2,FALSE)</f>
        <v>0</v>
      </c>
      <c r="M534" s="38">
        <f>VLOOKUP($B534,'Elec wholesale lookups'!$A$3:$O$15,'Elec wholesale index'!M$2,FALSE)</f>
        <v>1</v>
      </c>
      <c r="N534" s="38">
        <f>VLOOKUP($B534,'Elec wholesale lookups'!$A$3:$O$15,'Elec wholesale index'!N$2,FALSE)</f>
        <v>1</v>
      </c>
      <c r="O534" s="13">
        <f t="shared" si="138"/>
        <v>0</v>
      </c>
      <c r="P534" s="13">
        <f t="shared" si="139"/>
        <v>181634.52552031272</v>
      </c>
      <c r="Q534" s="13">
        <f t="shared" si="140"/>
        <v>205597.26549163138</v>
      </c>
      <c r="R534" s="13">
        <f t="shared" si="141"/>
        <v>387231.79101194406</v>
      </c>
      <c r="S534" s="23">
        <f t="shared" si="142"/>
        <v>0</v>
      </c>
      <c r="T534" s="23">
        <f t="shared" si="143"/>
        <v>0</v>
      </c>
      <c r="U534" s="23">
        <f t="shared" si="144"/>
        <v>0</v>
      </c>
      <c r="V534" s="23">
        <f t="shared" si="145"/>
        <v>0</v>
      </c>
      <c r="W534" s="44" t="str">
        <f t="shared" si="146"/>
        <v>n/a</v>
      </c>
      <c r="X534" s="23">
        <f t="shared" si="147"/>
        <v>0</v>
      </c>
      <c r="Y534" s="23">
        <f t="shared" si="148"/>
        <v>0</v>
      </c>
      <c r="Z534" s="23">
        <f t="shared" si="149"/>
        <v>0</v>
      </c>
      <c r="AA534" s="43">
        <f t="shared" si="150"/>
        <v>0</v>
      </c>
      <c r="AB534" s="44" t="str">
        <f t="shared" si="151"/>
        <v>n/a</v>
      </c>
      <c r="AC534" s="45" t="str">
        <f>IFERROR(W534*Inputs!$E$27+'Elec wholesale index'!AB534*Inputs!$F$27,"n/a")</f>
        <v>n/a</v>
      </c>
      <c r="AD534" s="2" t="str">
        <f t="shared" si="152"/>
        <v>2017-18 Summer</v>
      </c>
      <c r="AE534" s="2" t="str">
        <f t="shared" si="153"/>
        <v>2016-17 Summer</v>
      </c>
      <c r="AF534" s="41">
        <v>0</v>
      </c>
      <c r="AG534" s="8"/>
    </row>
    <row r="535" spans="1:33" x14ac:dyDescent="0.3">
      <c r="A535" s="47">
        <v>42615</v>
      </c>
      <c r="B535" s="14" t="str">
        <f t="shared" si="137"/>
        <v>Sep</v>
      </c>
      <c r="C535" s="3"/>
      <c r="D535" s="3"/>
      <c r="E535" s="3"/>
      <c r="F535" s="42"/>
      <c r="G535" s="42"/>
      <c r="H535" s="42"/>
      <c r="I535" s="13">
        <f>VLOOKUP($B535,'Elec wholesale lookups'!$A$3:$L$15,'Elec wholesale index'!I$2,FALSE)</f>
        <v>205597.26549163138</v>
      </c>
      <c r="J535" s="13">
        <f>VLOOKUP($B535,'Elec wholesale lookups'!$A$3:$L$15,'Elec wholesale index'!J$2,FALSE)</f>
        <v>181634.52552031272</v>
      </c>
      <c r="K535" s="13">
        <f>VLOOKUP($B535,'Elec wholesale lookups'!$A$3:$L$15,'Elec wholesale index'!K$2,FALSE)</f>
        <v>205597.26549163138</v>
      </c>
      <c r="L535" s="38">
        <f>VLOOKUP($B535,'Elec wholesale lookups'!$A$3:$O$15,'Elec wholesale index'!L$2,FALSE)</f>
        <v>0</v>
      </c>
      <c r="M535" s="38">
        <f>VLOOKUP($B535,'Elec wholesale lookups'!$A$3:$O$15,'Elec wholesale index'!M$2,FALSE)</f>
        <v>1</v>
      </c>
      <c r="N535" s="38">
        <f>VLOOKUP($B535,'Elec wholesale lookups'!$A$3:$O$15,'Elec wholesale index'!N$2,FALSE)</f>
        <v>1</v>
      </c>
      <c r="O535" s="13">
        <f t="shared" si="138"/>
        <v>0</v>
      </c>
      <c r="P535" s="13">
        <f t="shared" si="139"/>
        <v>181634.52552031272</v>
      </c>
      <c r="Q535" s="13">
        <f t="shared" si="140"/>
        <v>205597.26549163138</v>
      </c>
      <c r="R535" s="13">
        <f t="shared" si="141"/>
        <v>387231.79101194406</v>
      </c>
      <c r="S535" s="23">
        <f t="shared" si="142"/>
        <v>0</v>
      </c>
      <c r="T535" s="23">
        <f t="shared" si="143"/>
        <v>0</v>
      </c>
      <c r="U535" s="23">
        <f t="shared" si="144"/>
        <v>0</v>
      </c>
      <c r="V535" s="23">
        <f t="shared" si="145"/>
        <v>0</v>
      </c>
      <c r="W535" s="44" t="str">
        <f t="shared" si="146"/>
        <v>n/a</v>
      </c>
      <c r="X535" s="23">
        <f t="shared" si="147"/>
        <v>0</v>
      </c>
      <c r="Y535" s="23">
        <f t="shared" si="148"/>
        <v>0</v>
      </c>
      <c r="Z535" s="23">
        <f t="shared" si="149"/>
        <v>0</v>
      </c>
      <c r="AA535" s="43">
        <f t="shared" si="150"/>
        <v>0</v>
      </c>
      <c r="AB535" s="44" t="str">
        <f t="shared" si="151"/>
        <v>n/a</v>
      </c>
      <c r="AC535" s="45" t="str">
        <f>IFERROR(W535*Inputs!$E$27+'Elec wholesale index'!AB535*Inputs!$F$27,"n/a")</f>
        <v>n/a</v>
      </c>
      <c r="AD535" s="2" t="str">
        <f t="shared" si="152"/>
        <v>2017-18 Summer</v>
      </c>
      <c r="AE535" s="2" t="str">
        <f t="shared" si="153"/>
        <v>2016-17 Summer</v>
      </c>
      <c r="AF535" s="41">
        <v>0</v>
      </c>
      <c r="AG535" s="8"/>
    </row>
    <row r="536" spans="1:33" x14ac:dyDescent="0.3">
      <c r="A536" s="47">
        <v>42618</v>
      </c>
      <c r="B536" s="14" t="str">
        <f t="shared" si="137"/>
        <v>Sep</v>
      </c>
      <c r="C536" s="3"/>
      <c r="D536" s="3"/>
      <c r="E536" s="3"/>
      <c r="F536" s="42"/>
      <c r="G536" s="42"/>
      <c r="H536" s="42"/>
      <c r="I536" s="13">
        <f>VLOOKUP($B536,'Elec wholesale lookups'!$A$3:$L$15,'Elec wholesale index'!I$2,FALSE)</f>
        <v>205597.26549163138</v>
      </c>
      <c r="J536" s="13">
        <f>VLOOKUP($B536,'Elec wholesale lookups'!$A$3:$L$15,'Elec wholesale index'!J$2,FALSE)</f>
        <v>181634.52552031272</v>
      </c>
      <c r="K536" s="13">
        <f>VLOOKUP($B536,'Elec wholesale lookups'!$A$3:$L$15,'Elec wholesale index'!K$2,FALSE)</f>
        <v>205597.26549163138</v>
      </c>
      <c r="L536" s="38">
        <f>VLOOKUP($B536,'Elec wholesale lookups'!$A$3:$O$15,'Elec wholesale index'!L$2,FALSE)</f>
        <v>0</v>
      </c>
      <c r="M536" s="38">
        <f>VLOOKUP($B536,'Elec wholesale lookups'!$A$3:$O$15,'Elec wholesale index'!M$2,FALSE)</f>
        <v>1</v>
      </c>
      <c r="N536" s="38">
        <f>VLOOKUP($B536,'Elec wholesale lookups'!$A$3:$O$15,'Elec wholesale index'!N$2,FALSE)</f>
        <v>1</v>
      </c>
      <c r="O536" s="13">
        <f t="shared" si="138"/>
        <v>0</v>
      </c>
      <c r="P536" s="13">
        <f t="shared" si="139"/>
        <v>181634.52552031272</v>
      </c>
      <c r="Q536" s="13">
        <f t="shared" si="140"/>
        <v>205597.26549163138</v>
      </c>
      <c r="R536" s="13">
        <f t="shared" si="141"/>
        <v>387231.79101194406</v>
      </c>
      <c r="S536" s="23">
        <f t="shared" si="142"/>
        <v>0</v>
      </c>
      <c r="T536" s="23">
        <f t="shared" si="143"/>
        <v>0</v>
      </c>
      <c r="U536" s="23">
        <f t="shared" si="144"/>
        <v>0</v>
      </c>
      <c r="V536" s="23">
        <f t="shared" si="145"/>
        <v>0</v>
      </c>
      <c r="W536" s="44" t="str">
        <f t="shared" si="146"/>
        <v>n/a</v>
      </c>
      <c r="X536" s="23">
        <f t="shared" si="147"/>
        <v>0</v>
      </c>
      <c r="Y536" s="23">
        <f t="shared" si="148"/>
        <v>0</v>
      </c>
      <c r="Z536" s="23">
        <f t="shared" si="149"/>
        <v>0</v>
      </c>
      <c r="AA536" s="43">
        <f t="shared" si="150"/>
        <v>0</v>
      </c>
      <c r="AB536" s="44" t="str">
        <f t="shared" si="151"/>
        <v>n/a</v>
      </c>
      <c r="AC536" s="45" t="str">
        <f>IFERROR(W536*Inputs!$E$27+'Elec wholesale index'!AB536*Inputs!$F$27,"n/a")</f>
        <v>n/a</v>
      </c>
      <c r="AD536" s="2" t="str">
        <f t="shared" si="152"/>
        <v>2017-18 Summer</v>
      </c>
      <c r="AE536" s="2" t="str">
        <f t="shared" si="153"/>
        <v>2016-17 Summer</v>
      </c>
      <c r="AF536" s="41">
        <v>0</v>
      </c>
      <c r="AG536" s="8"/>
    </row>
    <row r="537" spans="1:33" x14ac:dyDescent="0.3">
      <c r="A537" s="47">
        <v>42619</v>
      </c>
      <c r="B537" s="14" t="str">
        <f t="shared" si="137"/>
        <v>Sep</v>
      </c>
      <c r="C537" s="3"/>
      <c r="D537" s="3"/>
      <c r="E537" s="3"/>
      <c r="F537" s="42"/>
      <c r="G537" s="42"/>
      <c r="H537" s="42"/>
      <c r="I537" s="13">
        <f>VLOOKUP($B537,'Elec wholesale lookups'!$A$3:$L$15,'Elec wholesale index'!I$2,FALSE)</f>
        <v>205597.26549163138</v>
      </c>
      <c r="J537" s="13">
        <f>VLOOKUP($B537,'Elec wholesale lookups'!$A$3:$L$15,'Elec wholesale index'!J$2,FALSE)</f>
        <v>181634.52552031272</v>
      </c>
      <c r="K537" s="13">
        <f>VLOOKUP($B537,'Elec wholesale lookups'!$A$3:$L$15,'Elec wholesale index'!K$2,FALSE)</f>
        <v>205597.26549163138</v>
      </c>
      <c r="L537" s="38">
        <f>VLOOKUP($B537,'Elec wholesale lookups'!$A$3:$O$15,'Elec wholesale index'!L$2,FALSE)</f>
        <v>0</v>
      </c>
      <c r="M537" s="38">
        <f>VLOOKUP($B537,'Elec wholesale lookups'!$A$3:$O$15,'Elec wholesale index'!M$2,FALSE)</f>
        <v>1</v>
      </c>
      <c r="N537" s="38">
        <f>VLOOKUP($B537,'Elec wholesale lookups'!$A$3:$O$15,'Elec wholesale index'!N$2,FALSE)</f>
        <v>1</v>
      </c>
      <c r="O537" s="13">
        <f t="shared" si="138"/>
        <v>0</v>
      </c>
      <c r="P537" s="13">
        <f t="shared" si="139"/>
        <v>181634.52552031272</v>
      </c>
      <c r="Q537" s="13">
        <f t="shared" si="140"/>
        <v>205597.26549163138</v>
      </c>
      <c r="R537" s="13">
        <f t="shared" si="141"/>
        <v>387231.79101194406</v>
      </c>
      <c r="S537" s="23">
        <f t="shared" si="142"/>
        <v>0</v>
      </c>
      <c r="T537" s="23">
        <f t="shared" si="143"/>
        <v>0</v>
      </c>
      <c r="U537" s="23">
        <f t="shared" si="144"/>
        <v>0</v>
      </c>
      <c r="V537" s="23">
        <f t="shared" si="145"/>
        <v>0</v>
      </c>
      <c r="W537" s="44" t="str">
        <f t="shared" si="146"/>
        <v>n/a</v>
      </c>
      <c r="X537" s="23">
        <f t="shared" si="147"/>
        <v>0</v>
      </c>
      <c r="Y537" s="23">
        <f t="shared" si="148"/>
        <v>0</v>
      </c>
      <c r="Z537" s="23">
        <f t="shared" si="149"/>
        <v>0</v>
      </c>
      <c r="AA537" s="43">
        <f t="shared" si="150"/>
        <v>0</v>
      </c>
      <c r="AB537" s="44" t="str">
        <f t="shared" si="151"/>
        <v>n/a</v>
      </c>
      <c r="AC537" s="45" t="str">
        <f>IFERROR(W537*Inputs!$E$27+'Elec wholesale index'!AB537*Inputs!$F$27,"n/a")</f>
        <v>n/a</v>
      </c>
      <c r="AD537" s="2" t="str">
        <f t="shared" si="152"/>
        <v>2017-18 Summer</v>
      </c>
      <c r="AE537" s="2" t="str">
        <f t="shared" si="153"/>
        <v>2016-17 Summer</v>
      </c>
      <c r="AF537" s="41">
        <v>0</v>
      </c>
      <c r="AG537" s="8"/>
    </row>
    <row r="538" spans="1:33" x14ac:dyDescent="0.3">
      <c r="A538" s="47">
        <v>42620</v>
      </c>
      <c r="B538" s="14" t="str">
        <f t="shared" si="137"/>
        <v>Sep</v>
      </c>
      <c r="C538" s="3"/>
      <c r="D538" s="3"/>
      <c r="E538" s="3"/>
      <c r="F538" s="42"/>
      <c r="G538" s="42"/>
      <c r="H538" s="42"/>
      <c r="I538" s="13">
        <f>VLOOKUP($B538,'Elec wholesale lookups'!$A$3:$L$15,'Elec wholesale index'!I$2,FALSE)</f>
        <v>205597.26549163138</v>
      </c>
      <c r="J538" s="13">
        <f>VLOOKUP($B538,'Elec wholesale lookups'!$A$3:$L$15,'Elec wholesale index'!J$2,FALSE)</f>
        <v>181634.52552031272</v>
      </c>
      <c r="K538" s="13">
        <f>VLOOKUP($B538,'Elec wholesale lookups'!$A$3:$L$15,'Elec wholesale index'!K$2,FALSE)</f>
        <v>205597.26549163138</v>
      </c>
      <c r="L538" s="38">
        <f>VLOOKUP($B538,'Elec wholesale lookups'!$A$3:$O$15,'Elec wholesale index'!L$2,FALSE)</f>
        <v>0</v>
      </c>
      <c r="M538" s="38">
        <f>VLOOKUP($B538,'Elec wholesale lookups'!$A$3:$O$15,'Elec wholesale index'!M$2,FALSE)</f>
        <v>1</v>
      </c>
      <c r="N538" s="38">
        <f>VLOOKUP($B538,'Elec wholesale lookups'!$A$3:$O$15,'Elec wholesale index'!N$2,FALSE)</f>
        <v>1</v>
      </c>
      <c r="O538" s="13">
        <f t="shared" si="138"/>
        <v>0</v>
      </c>
      <c r="P538" s="13">
        <f t="shared" si="139"/>
        <v>181634.52552031272</v>
      </c>
      <c r="Q538" s="13">
        <f t="shared" si="140"/>
        <v>205597.26549163138</v>
      </c>
      <c r="R538" s="13">
        <f t="shared" si="141"/>
        <v>387231.79101194406</v>
      </c>
      <c r="S538" s="23">
        <f t="shared" si="142"/>
        <v>0</v>
      </c>
      <c r="T538" s="23">
        <f t="shared" si="143"/>
        <v>0</v>
      </c>
      <c r="U538" s="23">
        <f t="shared" si="144"/>
        <v>0</v>
      </c>
      <c r="V538" s="23">
        <f t="shared" si="145"/>
        <v>0</v>
      </c>
      <c r="W538" s="44" t="str">
        <f t="shared" si="146"/>
        <v>n/a</v>
      </c>
      <c r="X538" s="23">
        <f t="shared" si="147"/>
        <v>0</v>
      </c>
      <c r="Y538" s="23">
        <f t="shared" si="148"/>
        <v>0</v>
      </c>
      <c r="Z538" s="23">
        <f t="shared" si="149"/>
        <v>0</v>
      </c>
      <c r="AA538" s="43">
        <f t="shared" si="150"/>
        <v>0</v>
      </c>
      <c r="AB538" s="44" t="str">
        <f t="shared" si="151"/>
        <v>n/a</v>
      </c>
      <c r="AC538" s="45" t="str">
        <f>IFERROR(W538*Inputs!$E$27+'Elec wholesale index'!AB538*Inputs!$F$27,"n/a")</f>
        <v>n/a</v>
      </c>
      <c r="AD538" s="2" t="str">
        <f t="shared" si="152"/>
        <v>2017-18 Summer</v>
      </c>
      <c r="AE538" s="2" t="str">
        <f t="shared" si="153"/>
        <v>2016-17 Summer</v>
      </c>
      <c r="AF538" s="41">
        <v>0</v>
      </c>
      <c r="AG538" s="8"/>
    </row>
    <row r="539" spans="1:33" x14ac:dyDescent="0.3">
      <c r="A539" s="47">
        <v>42621</v>
      </c>
      <c r="B539" s="14" t="str">
        <f t="shared" si="137"/>
        <v>Sep</v>
      </c>
      <c r="C539" s="3"/>
      <c r="D539" s="3"/>
      <c r="E539" s="3"/>
      <c r="F539" s="42"/>
      <c r="G539" s="42"/>
      <c r="H539" s="42"/>
      <c r="I539" s="13">
        <f>VLOOKUP($B539,'Elec wholesale lookups'!$A$3:$L$15,'Elec wholesale index'!I$2,FALSE)</f>
        <v>205597.26549163138</v>
      </c>
      <c r="J539" s="13">
        <f>VLOOKUP($B539,'Elec wholesale lookups'!$A$3:$L$15,'Elec wholesale index'!J$2,FALSE)</f>
        <v>181634.52552031272</v>
      </c>
      <c r="K539" s="13">
        <f>VLOOKUP($B539,'Elec wholesale lookups'!$A$3:$L$15,'Elec wholesale index'!K$2,FALSE)</f>
        <v>205597.26549163138</v>
      </c>
      <c r="L539" s="38">
        <f>VLOOKUP($B539,'Elec wholesale lookups'!$A$3:$O$15,'Elec wholesale index'!L$2,FALSE)</f>
        <v>0</v>
      </c>
      <c r="M539" s="38">
        <f>VLOOKUP($B539,'Elec wholesale lookups'!$A$3:$O$15,'Elec wholesale index'!M$2,FALSE)</f>
        <v>1</v>
      </c>
      <c r="N539" s="38">
        <f>VLOOKUP($B539,'Elec wholesale lookups'!$A$3:$O$15,'Elec wholesale index'!N$2,FALSE)</f>
        <v>1</v>
      </c>
      <c r="O539" s="13">
        <f t="shared" si="138"/>
        <v>0</v>
      </c>
      <c r="P539" s="13">
        <f t="shared" si="139"/>
        <v>181634.52552031272</v>
      </c>
      <c r="Q539" s="13">
        <f t="shared" si="140"/>
        <v>205597.26549163138</v>
      </c>
      <c r="R539" s="13">
        <f t="shared" si="141"/>
        <v>387231.79101194406</v>
      </c>
      <c r="S539" s="23">
        <f t="shared" si="142"/>
        <v>0</v>
      </c>
      <c r="T539" s="23">
        <f t="shared" si="143"/>
        <v>0</v>
      </c>
      <c r="U539" s="23">
        <f t="shared" si="144"/>
        <v>0</v>
      </c>
      <c r="V539" s="23">
        <f t="shared" si="145"/>
        <v>0</v>
      </c>
      <c r="W539" s="44" t="str">
        <f t="shared" si="146"/>
        <v>n/a</v>
      </c>
      <c r="X539" s="23">
        <f t="shared" si="147"/>
        <v>0</v>
      </c>
      <c r="Y539" s="23">
        <f t="shared" si="148"/>
        <v>0</v>
      </c>
      <c r="Z539" s="23">
        <f t="shared" si="149"/>
        <v>0</v>
      </c>
      <c r="AA539" s="43">
        <f t="shared" si="150"/>
        <v>0</v>
      </c>
      <c r="AB539" s="44" t="str">
        <f t="shared" si="151"/>
        <v>n/a</v>
      </c>
      <c r="AC539" s="45" t="str">
        <f>IFERROR(W539*Inputs!$E$27+'Elec wholesale index'!AB539*Inputs!$F$27,"n/a")</f>
        <v>n/a</v>
      </c>
      <c r="AD539" s="2" t="str">
        <f t="shared" si="152"/>
        <v>2017-18 Summer</v>
      </c>
      <c r="AE539" s="2" t="str">
        <f t="shared" si="153"/>
        <v>2016-17 Summer</v>
      </c>
      <c r="AF539" s="41">
        <v>0</v>
      </c>
      <c r="AG539" s="8"/>
    </row>
    <row r="540" spans="1:33" x14ac:dyDescent="0.3">
      <c r="A540" s="47">
        <v>42622</v>
      </c>
      <c r="B540" s="14" t="str">
        <f t="shared" si="137"/>
        <v>Sep</v>
      </c>
      <c r="C540" s="3"/>
      <c r="D540" s="3"/>
      <c r="E540" s="3"/>
      <c r="F540" s="42"/>
      <c r="G540" s="42"/>
      <c r="H540" s="42"/>
      <c r="I540" s="13">
        <f>VLOOKUP($B540,'Elec wholesale lookups'!$A$3:$L$15,'Elec wholesale index'!I$2,FALSE)</f>
        <v>205597.26549163138</v>
      </c>
      <c r="J540" s="13">
        <f>VLOOKUP($B540,'Elec wholesale lookups'!$A$3:$L$15,'Elec wholesale index'!J$2,FALSE)</f>
        <v>181634.52552031272</v>
      </c>
      <c r="K540" s="13">
        <f>VLOOKUP($B540,'Elec wholesale lookups'!$A$3:$L$15,'Elec wholesale index'!K$2,FALSE)</f>
        <v>205597.26549163138</v>
      </c>
      <c r="L540" s="38">
        <f>VLOOKUP($B540,'Elec wholesale lookups'!$A$3:$O$15,'Elec wholesale index'!L$2,FALSE)</f>
        <v>0</v>
      </c>
      <c r="M540" s="38">
        <f>VLOOKUP($B540,'Elec wholesale lookups'!$A$3:$O$15,'Elec wholesale index'!M$2,FALSE)</f>
        <v>1</v>
      </c>
      <c r="N540" s="38">
        <f>VLOOKUP($B540,'Elec wholesale lookups'!$A$3:$O$15,'Elec wholesale index'!N$2,FALSE)</f>
        <v>1</v>
      </c>
      <c r="O540" s="13">
        <f t="shared" si="138"/>
        <v>0</v>
      </c>
      <c r="P540" s="13">
        <f t="shared" si="139"/>
        <v>181634.52552031272</v>
      </c>
      <c r="Q540" s="13">
        <f t="shared" si="140"/>
        <v>205597.26549163138</v>
      </c>
      <c r="R540" s="13">
        <f t="shared" si="141"/>
        <v>387231.79101194406</v>
      </c>
      <c r="S540" s="23">
        <f t="shared" si="142"/>
        <v>0</v>
      </c>
      <c r="T540" s="23">
        <f t="shared" si="143"/>
        <v>0</v>
      </c>
      <c r="U540" s="23">
        <f t="shared" si="144"/>
        <v>0</v>
      </c>
      <c r="V540" s="23">
        <f t="shared" si="145"/>
        <v>0</v>
      </c>
      <c r="W540" s="44" t="str">
        <f t="shared" si="146"/>
        <v>n/a</v>
      </c>
      <c r="X540" s="23">
        <f t="shared" si="147"/>
        <v>0</v>
      </c>
      <c r="Y540" s="23">
        <f t="shared" si="148"/>
        <v>0</v>
      </c>
      <c r="Z540" s="23">
        <f t="shared" si="149"/>
        <v>0</v>
      </c>
      <c r="AA540" s="43">
        <f t="shared" si="150"/>
        <v>0</v>
      </c>
      <c r="AB540" s="44" t="str">
        <f t="shared" si="151"/>
        <v>n/a</v>
      </c>
      <c r="AC540" s="45" t="str">
        <f>IFERROR(W540*Inputs!$E$27+'Elec wholesale index'!AB540*Inputs!$F$27,"n/a")</f>
        <v>n/a</v>
      </c>
      <c r="AD540" s="2" t="str">
        <f t="shared" si="152"/>
        <v>2017-18 Summer</v>
      </c>
      <c r="AE540" s="2" t="str">
        <f t="shared" si="153"/>
        <v>2016-17 Summer</v>
      </c>
      <c r="AF540" s="41">
        <v>0</v>
      </c>
      <c r="AG540" s="8"/>
    </row>
    <row r="541" spans="1:33" x14ac:dyDescent="0.3">
      <c r="A541" s="47">
        <v>42625</v>
      </c>
      <c r="B541" s="14" t="str">
        <f t="shared" si="137"/>
        <v>Sep</v>
      </c>
      <c r="C541" s="3"/>
      <c r="D541" s="3"/>
      <c r="E541" s="3"/>
      <c r="F541" s="42"/>
      <c r="G541" s="42"/>
      <c r="H541" s="42"/>
      <c r="I541" s="13">
        <f>VLOOKUP($B541,'Elec wholesale lookups'!$A$3:$L$15,'Elec wholesale index'!I$2,FALSE)</f>
        <v>205597.26549163138</v>
      </c>
      <c r="J541" s="13">
        <f>VLOOKUP($B541,'Elec wholesale lookups'!$A$3:$L$15,'Elec wholesale index'!J$2,FALSE)</f>
        <v>181634.52552031272</v>
      </c>
      <c r="K541" s="13">
        <f>VLOOKUP($B541,'Elec wholesale lookups'!$A$3:$L$15,'Elec wholesale index'!K$2,FALSE)</f>
        <v>205597.26549163138</v>
      </c>
      <c r="L541" s="38">
        <f>VLOOKUP($B541,'Elec wholesale lookups'!$A$3:$O$15,'Elec wholesale index'!L$2,FALSE)</f>
        <v>0</v>
      </c>
      <c r="M541" s="38">
        <f>VLOOKUP($B541,'Elec wholesale lookups'!$A$3:$O$15,'Elec wholesale index'!M$2,FALSE)</f>
        <v>1</v>
      </c>
      <c r="N541" s="38">
        <f>VLOOKUP($B541,'Elec wholesale lookups'!$A$3:$O$15,'Elec wholesale index'!N$2,FALSE)</f>
        <v>1</v>
      </c>
      <c r="O541" s="13">
        <f t="shared" si="138"/>
        <v>0</v>
      </c>
      <c r="P541" s="13">
        <f t="shared" si="139"/>
        <v>181634.52552031272</v>
      </c>
      <c r="Q541" s="13">
        <f t="shared" si="140"/>
        <v>205597.26549163138</v>
      </c>
      <c r="R541" s="13">
        <f t="shared" si="141"/>
        <v>387231.79101194406</v>
      </c>
      <c r="S541" s="23">
        <f t="shared" si="142"/>
        <v>0</v>
      </c>
      <c r="T541" s="23">
        <f t="shared" si="143"/>
        <v>0</v>
      </c>
      <c r="U541" s="23">
        <f t="shared" si="144"/>
        <v>0</v>
      </c>
      <c r="V541" s="23">
        <f t="shared" si="145"/>
        <v>0</v>
      </c>
      <c r="W541" s="44" t="str">
        <f t="shared" si="146"/>
        <v>n/a</v>
      </c>
      <c r="X541" s="23">
        <f t="shared" si="147"/>
        <v>0</v>
      </c>
      <c r="Y541" s="23">
        <f t="shared" si="148"/>
        <v>0</v>
      </c>
      <c r="Z541" s="23">
        <f t="shared" si="149"/>
        <v>0</v>
      </c>
      <c r="AA541" s="43">
        <f t="shared" si="150"/>
        <v>0</v>
      </c>
      <c r="AB541" s="44" t="str">
        <f t="shared" si="151"/>
        <v>n/a</v>
      </c>
      <c r="AC541" s="45" t="str">
        <f>IFERROR(W541*Inputs!$E$27+'Elec wholesale index'!AB541*Inputs!$F$27,"n/a")</f>
        <v>n/a</v>
      </c>
      <c r="AD541" s="2" t="str">
        <f t="shared" si="152"/>
        <v>2017-18 Summer</v>
      </c>
      <c r="AE541" s="2" t="str">
        <f t="shared" si="153"/>
        <v>2016-17 Summer</v>
      </c>
      <c r="AF541" s="41">
        <v>0</v>
      </c>
      <c r="AG541" s="8"/>
    </row>
    <row r="542" spans="1:33" x14ac:dyDescent="0.3">
      <c r="A542" s="47">
        <v>42626</v>
      </c>
      <c r="B542" s="14" t="str">
        <f t="shared" si="137"/>
        <v>Sep</v>
      </c>
      <c r="C542" s="3"/>
      <c r="D542" s="3"/>
      <c r="E542" s="3"/>
      <c r="F542" s="42"/>
      <c r="G542" s="42"/>
      <c r="H542" s="42"/>
      <c r="I542" s="13">
        <f>VLOOKUP($B542,'Elec wholesale lookups'!$A$3:$L$15,'Elec wholesale index'!I$2,FALSE)</f>
        <v>205597.26549163138</v>
      </c>
      <c r="J542" s="13">
        <f>VLOOKUP($B542,'Elec wholesale lookups'!$A$3:$L$15,'Elec wholesale index'!J$2,FALSE)</f>
        <v>181634.52552031272</v>
      </c>
      <c r="K542" s="13">
        <f>VLOOKUP($B542,'Elec wholesale lookups'!$A$3:$L$15,'Elec wholesale index'!K$2,FALSE)</f>
        <v>205597.26549163138</v>
      </c>
      <c r="L542" s="38">
        <f>VLOOKUP($B542,'Elec wholesale lookups'!$A$3:$O$15,'Elec wholesale index'!L$2,FALSE)</f>
        <v>0</v>
      </c>
      <c r="M542" s="38">
        <f>VLOOKUP($B542,'Elec wholesale lookups'!$A$3:$O$15,'Elec wholesale index'!M$2,FALSE)</f>
        <v>1</v>
      </c>
      <c r="N542" s="38">
        <f>VLOOKUP($B542,'Elec wholesale lookups'!$A$3:$O$15,'Elec wholesale index'!N$2,FALSE)</f>
        <v>1</v>
      </c>
      <c r="O542" s="13">
        <f t="shared" si="138"/>
        <v>0</v>
      </c>
      <c r="P542" s="13">
        <f t="shared" si="139"/>
        <v>181634.52552031272</v>
      </c>
      <c r="Q542" s="13">
        <f t="shared" si="140"/>
        <v>205597.26549163138</v>
      </c>
      <c r="R542" s="13">
        <f t="shared" si="141"/>
        <v>387231.79101194406</v>
      </c>
      <c r="S542" s="23">
        <f t="shared" si="142"/>
        <v>0</v>
      </c>
      <c r="T542" s="23">
        <f t="shared" si="143"/>
        <v>0</v>
      </c>
      <c r="U542" s="23">
        <f t="shared" si="144"/>
        <v>0</v>
      </c>
      <c r="V542" s="23">
        <f t="shared" si="145"/>
        <v>0</v>
      </c>
      <c r="W542" s="44" t="str">
        <f t="shared" si="146"/>
        <v>n/a</v>
      </c>
      <c r="X542" s="23">
        <f t="shared" si="147"/>
        <v>0</v>
      </c>
      <c r="Y542" s="23">
        <f t="shared" si="148"/>
        <v>0</v>
      </c>
      <c r="Z542" s="23">
        <f t="shared" si="149"/>
        <v>0</v>
      </c>
      <c r="AA542" s="43">
        <f t="shared" si="150"/>
        <v>0</v>
      </c>
      <c r="AB542" s="44" t="str">
        <f t="shared" si="151"/>
        <v>n/a</v>
      </c>
      <c r="AC542" s="45" t="str">
        <f>IFERROR(W542*Inputs!$E$27+'Elec wholesale index'!AB542*Inputs!$F$27,"n/a")</f>
        <v>n/a</v>
      </c>
      <c r="AD542" s="2" t="str">
        <f t="shared" si="152"/>
        <v>2017-18 Summer</v>
      </c>
      <c r="AE542" s="2" t="str">
        <f t="shared" si="153"/>
        <v>2016-17 Summer</v>
      </c>
      <c r="AF542" s="41">
        <v>0</v>
      </c>
      <c r="AG542" s="8"/>
    </row>
    <row r="543" spans="1:33" x14ac:dyDescent="0.3">
      <c r="A543" s="47">
        <v>42627</v>
      </c>
      <c r="B543" s="14" t="str">
        <f t="shared" si="137"/>
        <v>Sep</v>
      </c>
      <c r="C543" s="3"/>
      <c r="D543" s="3"/>
      <c r="E543" s="3"/>
      <c r="F543" s="42"/>
      <c r="G543" s="42"/>
      <c r="H543" s="42"/>
      <c r="I543" s="13">
        <f>VLOOKUP($B543,'Elec wholesale lookups'!$A$3:$L$15,'Elec wholesale index'!I$2,FALSE)</f>
        <v>205597.26549163138</v>
      </c>
      <c r="J543" s="13">
        <f>VLOOKUP($B543,'Elec wholesale lookups'!$A$3:$L$15,'Elec wholesale index'!J$2,FALSE)</f>
        <v>181634.52552031272</v>
      </c>
      <c r="K543" s="13">
        <f>VLOOKUP($B543,'Elec wholesale lookups'!$A$3:$L$15,'Elec wholesale index'!K$2,FALSE)</f>
        <v>205597.26549163138</v>
      </c>
      <c r="L543" s="38">
        <f>VLOOKUP($B543,'Elec wholesale lookups'!$A$3:$O$15,'Elec wholesale index'!L$2,FALSE)</f>
        <v>0</v>
      </c>
      <c r="M543" s="38">
        <f>VLOOKUP($B543,'Elec wholesale lookups'!$A$3:$O$15,'Elec wholesale index'!M$2,FALSE)</f>
        <v>1</v>
      </c>
      <c r="N543" s="38">
        <f>VLOOKUP($B543,'Elec wholesale lookups'!$A$3:$O$15,'Elec wholesale index'!N$2,FALSE)</f>
        <v>1</v>
      </c>
      <c r="O543" s="13">
        <f t="shared" si="138"/>
        <v>0</v>
      </c>
      <c r="P543" s="13">
        <f t="shared" si="139"/>
        <v>181634.52552031272</v>
      </c>
      <c r="Q543" s="13">
        <f t="shared" si="140"/>
        <v>205597.26549163138</v>
      </c>
      <c r="R543" s="13">
        <f t="shared" si="141"/>
        <v>387231.79101194406</v>
      </c>
      <c r="S543" s="23">
        <f t="shared" si="142"/>
        <v>0</v>
      </c>
      <c r="T543" s="23">
        <f t="shared" si="143"/>
        <v>0</v>
      </c>
      <c r="U543" s="23">
        <f t="shared" si="144"/>
        <v>0</v>
      </c>
      <c r="V543" s="23">
        <f t="shared" si="145"/>
        <v>0</v>
      </c>
      <c r="W543" s="44" t="str">
        <f t="shared" si="146"/>
        <v>n/a</v>
      </c>
      <c r="X543" s="23">
        <f t="shared" si="147"/>
        <v>0</v>
      </c>
      <c r="Y543" s="23">
        <f t="shared" si="148"/>
        <v>0</v>
      </c>
      <c r="Z543" s="23">
        <f t="shared" si="149"/>
        <v>0</v>
      </c>
      <c r="AA543" s="43">
        <f t="shared" si="150"/>
        <v>0</v>
      </c>
      <c r="AB543" s="44" t="str">
        <f t="shared" si="151"/>
        <v>n/a</v>
      </c>
      <c r="AC543" s="45" t="str">
        <f>IFERROR(W543*Inputs!$E$27+'Elec wholesale index'!AB543*Inputs!$F$27,"n/a")</f>
        <v>n/a</v>
      </c>
      <c r="AD543" s="2" t="str">
        <f t="shared" si="152"/>
        <v>2017-18 Summer</v>
      </c>
      <c r="AE543" s="2" t="str">
        <f t="shared" si="153"/>
        <v>2016-17 Summer</v>
      </c>
      <c r="AF543" s="41">
        <v>0</v>
      </c>
      <c r="AG543" s="8"/>
    </row>
    <row r="544" spans="1:33" x14ac:dyDescent="0.3">
      <c r="A544" s="47">
        <v>42628</v>
      </c>
      <c r="B544" s="14" t="str">
        <f t="shared" si="137"/>
        <v>Sep</v>
      </c>
      <c r="C544" s="3"/>
      <c r="D544" s="3"/>
      <c r="E544" s="3"/>
      <c r="F544" s="42"/>
      <c r="G544" s="42"/>
      <c r="H544" s="42"/>
      <c r="I544" s="13">
        <f>VLOOKUP($B544,'Elec wholesale lookups'!$A$3:$L$15,'Elec wholesale index'!I$2,FALSE)</f>
        <v>205597.26549163138</v>
      </c>
      <c r="J544" s="13">
        <f>VLOOKUP($B544,'Elec wholesale lookups'!$A$3:$L$15,'Elec wholesale index'!J$2,FALSE)</f>
        <v>181634.52552031272</v>
      </c>
      <c r="K544" s="13">
        <f>VLOOKUP($B544,'Elec wholesale lookups'!$A$3:$L$15,'Elec wholesale index'!K$2,FALSE)</f>
        <v>205597.26549163138</v>
      </c>
      <c r="L544" s="38">
        <f>VLOOKUP($B544,'Elec wholesale lookups'!$A$3:$O$15,'Elec wholesale index'!L$2,FALSE)</f>
        <v>0</v>
      </c>
      <c r="M544" s="38">
        <f>VLOOKUP($B544,'Elec wholesale lookups'!$A$3:$O$15,'Elec wholesale index'!M$2,FALSE)</f>
        <v>1</v>
      </c>
      <c r="N544" s="38">
        <f>VLOOKUP($B544,'Elec wholesale lookups'!$A$3:$O$15,'Elec wholesale index'!N$2,FALSE)</f>
        <v>1</v>
      </c>
      <c r="O544" s="13">
        <f t="shared" si="138"/>
        <v>0</v>
      </c>
      <c r="P544" s="13">
        <f t="shared" si="139"/>
        <v>181634.52552031272</v>
      </c>
      <c r="Q544" s="13">
        <f t="shared" si="140"/>
        <v>205597.26549163138</v>
      </c>
      <c r="R544" s="13">
        <f t="shared" si="141"/>
        <v>387231.79101194406</v>
      </c>
      <c r="S544" s="23">
        <f t="shared" si="142"/>
        <v>0</v>
      </c>
      <c r="T544" s="23">
        <f t="shared" si="143"/>
        <v>0</v>
      </c>
      <c r="U544" s="23">
        <f t="shared" si="144"/>
        <v>0</v>
      </c>
      <c r="V544" s="23">
        <f t="shared" si="145"/>
        <v>0</v>
      </c>
      <c r="W544" s="44" t="str">
        <f t="shared" si="146"/>
        <v>n/a</v>
      </c>
      <c r="X544" s="23">
        <f t="shared" si="147"/>
        <v>0</v>
      </c>
      <c r="Y544" s="23">
        <f t="shared" si="148"/>
        <v>0</v>
      </c>
      <c r="Z544" s="23">
        <f t="shared" si="149"/>
        <v>0</v>
      </c>
      <c r="AA544" s="43">
        <f t="shared" si="150"/>
        <v>0</v>
      </c>
      <c r="AB544" s="44" t="str">
        <f t="shared" si="151"/>
        <v>n/a</v>
      </c>
      <c r="AC544" s="45" t="str">
        <f>IFERROR(W544*Inputs!$E$27+'Elec wholesale index'!AB544*Inputs!$F$27,"n/a")</f>
        <v>n/a</v>
      </c>
      <c r="AD544" s="2" t="str">
        <f t="shared" si="152"/>
        <v>2017-18 Summer</v>
      </c>
      <c r="AE544" s="2" t="str">
        <f t="shared" si="153"/>
        <v>2016-17 Summer</v>
      </c>
      <c r="AF544" s="41">
        <v>0</v>
      </c>
      <c r="AG544" s="8"/>
    </row>
    <row r="545" spans="1:33" x14ac:dyDescent="0.3">
      <c r="A545" s="47">
        <v>42629</v>
      </c>
      <c r="B545" s="14" t="str">
        <f t="shared" si="137"/>
        <v>Sep</v>
      </c>
      <c r="C545" s="3"/>
      <c r="D545" s="3"/>
      <c r="E545" s="3"/>
      <c r="F545" s="42"/>
      <c r="G545" s="42"/>
      <c r="H545" s="42"/>
      <c r="I545" s="13">
        <f>VLOOKUP($B545,'Elec wholesale lookups'!$A$3:$L$15,'Elec wholesale index'!I$2,FALSE)</f>
        <v>205597.26549163138</v>
      </c>
      <c r="J545" s="13">
        <f>VLOOKUP($B545,'Elec wholesale lookups'!$A$3:$L$15,'Elec wholesale index'!J$2,FALSE)</f>
        <v>181634.52552031272</v>
      </c>
      <c r="K545" s="13">
        <f>VLOOKUP($B545,'Elec wholesale lookups'!$A$3:$L$15,'Elec wholesale index'!K$2,FALSE)</f>
        <v>205597.26549163138</v>
      </c>
      <c r="L545" s="38">
        <f>VLOOKUP($B545,'Elec wholesale lookups'!$A$3:$O$15,'Elec wholesale index'!L$2,FALSE)</f>
        <v>0</v>
      </c>
      <c r="M545" s="38">
        <f>VLOOKUP($B545,'Elec wholesale lookups'!$A$3:$O$15,'Elec wholesale index'!M$2,FALSE)</f>
        <v>1</v>
      </c>
      <c r="N545" s="38">
        <f>VLOOKUP($B545,'Elec wholesale lookups'!$A$3:$O$15,'Elec wholesale index'!N$2,FALSE)</f>
        <v>1</v>
      </c>
      <c r="O545" s="13">
        <f t="shared" si="138"/>
        <v>0</v>
      </c>
      <c r="P545" s="13">
        <f t="shared" si="139"/>
        <v>181634.52552031272</v>
      </c>
      <c r="Q545" s="13">
        <f t="shared" si="140"/>
        <v>205597.26549163138</v>
      </c>
      <c r="R545" s="13">
        <f t="shared" si="141"/>
        <v>387231.79101194406</v>
      </c>
      <c r="S545" s="23">
        <f t="shared" si="142"/>
        <v>0</v>
      </c>
      <c r="T545" s="23">
        <f t="shared" si="143"/>
        <v>0</v>
      </c>
      <c r="U545" s="23">
        <f t="shared" si="144"/>
        <v>0</v>
      </c>
      <c r="V545" s="23">
        <f t="shared" si="145"/>
        <v>0</v>
      </c>
      <c r="W545" s="44" t="str">
        <f t="shared" si="146"/>
        <v>n/a</v>
      </c>
      <c r="X545" s="23">
        <f t="shared" si="147"/>
        <v>0</v>
      </c>
      <c r="Y545" s="23">
        <f t="shared" si="148"/>
        <v>0</v>
      </c>
      <c r="Z545" s="23">
        <f t="shared" si="149"/>
        <v>0</v>
      </c>
      <c r="AA545" s="43">
        <f t="shared" si="150"/>
        <v>0</v>
      </c>
      <c r="AB545" s="44" t="str">
        <f t="shared" si="151"/>
        <v>n/a</v>
      </c>
      <c r="AC545" s="45" t="str">
        <f>IFERROR(W545*Inputs!$E$27+'Elec wholesale index'!AB545*Inputs!$F$27,"n/a")</f>
        <v>n/a</v>
      </c>
      <c r="AD545" s="2" t="str">
        <f t="shared" si="152"/>
        <v>2017-18 Summer</v>
      </c>
      <c r="AE545" s="2" t="str">
        <f t="shared" si="153"/>
        <v>2016-17 Summer</v>
      </c>
      <c r="AF545" s="41">
        <v>0</v>
      </c>
      <c r="AG545" s="8"/>
    </row>
    <row r="546" spans="1:33" x14ac:dyDescent="0.3">
      <c r="A546" s="47">
        <v>42632</v>
      </c>
      <c r="B546" s="14" t="str">
        <f t="shared" si="137"/>
        <v>Sep</v>
      </c>
      <c r="C546" s="3"/>
      <c r="D546" s="3"/>
      <c r="E546" s="3"/>
      <c r="F546" s="42"/>
      <c r="G546" s="42"/>
      <c r="H546" s="42"/>
      <c r="I546" s="13">
        <f>VLOOKUP($B546,'Elec wholesale lookups'!$A$3:$L$15,'Elec wholesale index'!I$2,FALSE)</f>
        <v>205597.26549163138</v>
      </c>
      <c r="J546" s="13">
        <f>VLOOKUP($B546,'Elec wholesale lookups'!$A$3:$L$15,'Elec wholesale index'!J$2,FALSE)</f>
        <v>181634.52552031272</v>
      </c>
      <c r="K546" s="13">
        <f>VLOOKUP($B546,'Elec wholesale lookups'!$A$3:$L$15,'Elec wholesale index'!K$2,FALSE)</f>
        <v>205597.26549163138</v>
      </c>
      <c r="L546" s="38">
        <f>VLOOKUP($B546,'Elec wholesale lookups'!$A$3:$O$15,'Elec wholesale index'!L$2,FALSE)</f>
        <v>0</v>
      </c>
      <c r="M546" s="38">
        <f>VLOOKUP($B546,'Elec wholesale lookups'!$A$3:$O$15,'Elec wholesale index'!M$2,FALSE)</f>
        <v>1</v>
      </c>
      <c r="N546" s="38">
        <f>VLOOKUP($B546,'Elec wholesale lookups'!$A$3:$O$15,'Elec wholesale index'!N$2,FALSE)</f>
        <v>1</v>
      </c>
      <c r="O546" s="13">
        <f t="shared" si="138"/>
        <v>0</v>
      </c>
      <c r="P546" s="13">
        <f t="shared" si="139"/>
        <v>181634.52552031272</v>
      </c>
      <c r="Q546" s="13">
        <f t="shared" si="140"/>
        <v>205597.26549163138</v>
      </c>
      <c r="R546" s="13">
        <f t="shared" si="141"/>
        <v>387231.79101194406</v>
      </c>
      <c r="S546" s="23">
        <f t="shared" si="142"/>
        <v>0</v>
      </c>
      <c r="T546" s="23">
        <f t="shared" si="143"/>
        <v>0</v>
      </c>
      <c r="U546" s="23">
        <f t="shared" si="144"/>
        <v>0</v>
      </c>
      <c r="V546" s="23">
        <f t="shared" si="145"/>
        <v>0</v>
      </c>
      <c r="W546" s="44" t="str">
        <f t="shared" si="146"/>
        <v>n/a</v>
      </c>
      <c r="X546" s="23">
        <f t="shared" si="147"/>
        <v>0</v>
      </c>
      <c r="Y546" s="23">
        <f t="shared" si="148"/>
        <v>0</v>
      </c>
      <c r="Z546" s="23">
        <f t="shared" si="149"/>
        <v>0</v>
      </c>
      <c r="AA546" s="43">
        <f t="shared" si="150"/>
        <v>0</v>
      </c>
      <c r="AB546" s="44" t="str">
        <f t="shared" si="151"/>
        <v>n/a</v>
      </c>
      <c r="AC546" s="45" t="str">
        <f>IFERROR(W546*Inputs!$E$27+'Elec wholesale index'!AB546*Inputs!$F$27,"n/a")</f>
        <v>n/a</v>
      </c>
      <c r="AD546" s="2" t="str">
        <f t="shared" si="152"/>
        <v>2017-18 Summer</v>
      </c>
      <c r="AE546" s="2" t="str">
        <f t="shared" si="153"/>
        <v>2016-17 Summer</v>
      </c>
      <c r="AF546" s="41">
        <v>0</v>
      </c>
      <c r="AG546" s="8"/>
    </row>
    <row r="547" spans="1:33" x14ac:dyDescent="0.3">
      <c r="A547" s="47">
        <v>42633</v>
      </c>
      <c r="B547" s="14" t="str">
        <f t="shared" si="137"/>
        <v>Sep</v>
      </c>
      <c r="C547" s="3"/>
      <c r="D547" s="3"/>
      <c r="E547" s="3"/>
      <c r="F547" s="42"/>
      <c r="G547" s="42"/>
      <c r="H547" s="42"/>
      <c r="I547" s="13">
        <f>VLOOKUP($B547,'Elec wholesale lookups'!$A$3:$L$15,'Elec wholesale index'!I$2,FALSE)</f>
        <v>205597.26549163138</v>
      </c>
      <c r="J547" s="13">
        <f>VLOOKUP($B547,'Elec wholesale lookups'!$A$3:$L$15,'Elec wholesale index'!J$2,FALSE)</f>
        <v>181634.52552031272</v>
      </c>
      <c r="K547" s="13">
        <f>VLOOKUP($B547,'Elec wholesale lookups'!$A$3:$L$15,'Elec wholesale index'!K$2,FALSE)</f>
        <v>205597.26549163138</v>
      </c>
      <c r="L547" s="38">
        <f>VLOOKUP($B547,'Elec wholesale lookups'!$A$3:$O$15,'Elec wholesale index'!L$2,FALSE)</f>
        <v>0</v>
      </c>
      <c r="M547" s="38">
        <f>VLOOKUP($B547,'Elec wholesale lookups'!$A$3:$O$15,'Elec wholesale index'!M$2,FALSE)</f>
        <v>1</v>
      </c>
      <c r="N547" s="38">
        <f>VLOOKUP($B547,'Elec wholesale lookups'!$A$3:$O$15,'Elec wholesale index'!N$2,FALSE)</f>
        <v>1</v>
      </c>
      <c r="O547" s="13">
        <f t="shared" si="138"/>
        <v>0</v>
      </c>
      <c r="P547" s="13">
        <f t="shared" si="139"/>
        <v>181634.52552031272</v>
      </c>
      <c r="Q547" s="13">
        <f t="shared" si="140"/>
        <v>205597.26549163138</v>
      </c>
      <c r="R547" s="13">
        <f t="shared" si="141"/>
        <v>387231.79101194406</v>
      </c>
      <c r="S547" s="23">
        <f t="shared" si="142"/>
        <v>0</v>
      </c>
      <c r="T547" s="23">
        <f t="shared" si="143"/>
        <v>0</v>
      </c>
      <c r="U547" s="23">
        <f t="shared" si="144"/>
        <v>0</v>
      </c>
      <c r="V547" s="23">
        <f t="shared" si="145"/>
        <v>0</v>
      </c>
      <c r="W547" s="44" t="str">
        <f t="shared" si="146"/>
        <v>n/a</v>
      </c>
      <c r="X547" s="23">
        <f t="shared" si="147"/>
        <v>0</v>
      </c>
      <c r="Y547" s="23">
        <f t="shared" si="148"/>
        <v>0</v>
      </c>
      <c r="Z547" s="23">
        <f t="shared" si="149"/>
        <v>0</v>
      </c>
      <c r="AA547" s="43">
        <f t="shared" si="150"/>
        <v>0</v>
      </c>
      <c r="AB547" s="44" t="str">
        <f t="shared" si="151"/>
        <v>n/a</v>
      </c>
      <c r="AC547" s="45" t="str">
        <f>IFERROR(W547*Inputs!$E$27+'Elec wholesale index'!AB547*Inputs!$F$27,"n/a")</f>
        <v>n/a</v>
      </c>
      <c r="AD547" s="2" t="str">
        <f t="shared" si="152"/>
        <v>2017-18 Summer</v>
      </c>
      <c r="AE547" s="2" t="str">
        <f t="shared" si="153"/>
        <v>2016-17 Summer</v>
      </c>
      <c r="AF547" s="41">
        <v>0</v>
      </c>
      <c r="AG547" s="8"/>
    </row>
    <row r="548" spans="1:33" x14ac:dyDescent="0.3">
      <c r="A548" s="47">
        <v>42634</v>
      </c>
      <c r="B548" s="14" t="str">
        <f t="shared" si="137"/>
        <v>Sep</v>
      </c>
      <c r="C548" s="3"/>
      <c r="D548" s="3"/>
      <c r="E548" s="3"/>
      <c r="F548" s="42"/>
      <c r="G548" s="42"/>
      <c r="H548" s="42"/>
      <c r="I548" s="13">
        <f>VLOOKUP($B548,'Elec wholesale lookups'!$A$3:$L$15,'Elec wholesale index'!I$2,FALSE)</f>
        <v>205597.26549163138</v>
      </c>
      <c r="J548" s="13">
        <f>VLOOKUP($B548,'Elec wholesale lookups'!$A$3:$L$15,'Elec wholesale index'!J$2,FALSE)</f>
        <v>181634.52552031272</v>
      </c>
      <c r="K548" s="13">
        <f>VLOOKUP($B548,'Elec wholesale lookups'!$A$3:$L$15,'Elec wholesale index'!K$2,FALSE)</f>
        <v>205597.26549163138</v>
      </c>
      <c r="L548" s="38">
        <f>VLOOKUP($B548,'Elec wholesale lookups'!$A$3:$O$15,'Elec wholesale index'!L$2,FALSE)</f>
        <v>0</v>
      </c>
      <c r="M548" s="38">
        <f>VLOOKUP($B548,'Elec wholesale lookups'!$A$3:$O$15,'Elec wholesale index'!M$2,FALSE)</f>
        <v>1</v>
      </c>
      <c r="N548" s="38">
        <f>VLOOKUP($B548,'Elec wholesale lookups'!$A$3:$O$15,'Elec wholesale index'!N$2,FALSE)</f>
        <v>1</v>
      </c>
      <c r="O548" s="13">
        <f t="shared" si="138"/>
        <v>0</v>
      </c>
      <c r="P548" s="13">
        <f t="shared" si="139"/>
        <v>181634.52552031272</v>
      </c>
      <c r="Q548" s="13">
        <f t="shared" si="140"/>
        <v>205597.26549163138</v>
      </c>
      <c r="R548" s="13">
        <f t="shared" si="141"/>
        <v>387231.79101194406</v>
      </c>
      <c r="S548" s="23">
        <f t="shared" si="142"/>
        <v>0</v>
      </c>
      <c r="T548" s="23">
        <f t="shared" si="143"/>
        <v>0</v>
      </c>
      <c r="U548" s="23">
        <f t="shared" si="144"/>
        <v>0</v>
      </c>
      <c r="V548" s="23">
        <f t="shared" si="145"/>
        <v>0</v>
      </c>
      <c r="W548" s="44" t="str">
        <f t="shared" si="146"/>
        <v>n/a</v>
      </c>
      <c r="X548" s="23">
        <f t="shared" si="147"/>
        <v>0</v>
      </c>
      <c r="Y548" s="23">
        <f t="shared" si="148"/>
        <v>0</v>
      </c>
      <c r="Z548" s="23">
        <f t="shared" si="149"/>
        <v>0</v>
      </c>
      <c r="AA548" s="43">
        <f t="shared" si="150"/>
        <v>0</v>
      </c>
      <c r="AB548" s="44" t="str">
        <f t="shared" si="151"/>
        <v>n/a</v>
      </c>
      <c r="AC548" s="45" t="str">
        <f>IFERROR(W548*Inputs!$E$27+'Elec wholesale index'!AB548*Inputs!$F$27,"n/a")</f>
        <v>n/a</v>
      </c>
      <c r="AD548" s="2" t="str">
        <f t="shared" si="152"/>
        <v>2017-18 Summer</v>
      </c>
      <c r="AE548" s="2" t="str">
        <f t="shared" si="153"/>
        <v>2016-17 Summer</v>
      </c>
      <c r="AF548" s="41">
        <v>0</v>
      </c>
      <c r="AG548" s="8"/>
    </row>
    <row r="549" spans="1:33" x14ac:dyDescent="0.3">
      <c r="A549" s="47">
        <v>42635</v>
      </c>
      <c r="B549" s="14" t="str">
        <f t="shared" si="137"/>
        <v>Sep</v>
      </c>
      <c r="C549" s="3"/>
      <c r="D549" s="3"/>
      <c r="E549" s="3"/>
      <c r="F549" s="42"/>
      <c r="G549" s="42"/>
      <c r="H549" s="42"/>
      <c r="I549" s="13">
        <f>VLOOKUP($B549,'Elec wholesale lookups'!$A$3:$L$15,'Elec wholesale index'!I$2,FALSE)</f>
        <v>205597.26549163138</v>
      </c>
      <c r="J549" s="13">
        <f>VLOOKUP($B549,'Elec wholesale lookups'!$A$3:$L$15,'Elec wholesale index'!J$2,FALSE)</f>
        <v>181634.52552031272</v>
      </c>
      <c r="K549" s="13">
        <f>VLOOKUP($B549,'Elec wholesale lookups'!$A$3:$L$15,'Elec wholesale index'!K$2,FALSE)</f>
        <v>205597.26549163138</v>
      </c>
      <c r="L549" s="38">
        <f>VLOOKUP($B549,'Elec wholesale lookups'!$A$3:$O$15,'Elec wholesale index'!L$2,FALSE)</f>
        <v>0</v>
      </c>
      <c r="M549" s="38">
        <f>VLOOKUP($B549,'Elec wholesale lookups'!$A$3:$O$15,'Elec wholesale index'!M$2,FALSE)</f>
        <v>1</v>
      </c>
      <c r="N549" s="38">
        <f>VLOOKUP($B549,'Elec wholesale lookups'!$A$3:$O$15,'Elec wholesale index'!N$2,FALSE)</f>
        <v>1</v>
      </c>
      <c r="O549" s="13">
        <f t="shared" si="138"/>
        <v>0</v>
      </c>
      <c r="P549" s="13">
        <f t="shared" si="139"/>
        <v>181634.52552031272</v>
      </c>
      <c r="Q549" s="13">
        <f t="shared" si="140"/>
        <v>205597.26549163138</v>
      </c>
      <c r="R549" s="13">
        <f t="shared" si="141"/>
        <v>387231.79101194406</v>
      </c>
      <c r="S549" s="23">
        <f t="shared" si="142"/>
        <v>0</v>
      </c>
      <c r="T549" s="23">
        <f t="shared" si="143"/>
        <v>0</v>
      </c>
      <c r="U549" s="23">
        <f t="shared" si="144"/>
        <v>0</v>
      </c>
      <c r="V549" s="23">
        <f t="shared" si="145"/>
        <v>0</v>
      </c>
      <c r="W549" s="44" t="str">
        <f t="shared" si="146"/>
        <v>n/a</v>
      </c>
      <c r="X549" s="23">
        <f t="shared" si="147"/>
        <v>0</v>
      </c>
      <c r="Y549" s="23">
        <f t="shared" si="148"/>
        <v>0</v>
      </c>
      <c r="Z549" s="23">
        <f t="shared" si="149"/>
        <v>0</v>
      </c>
      <c r="AA549" s="43">
        <f t="shared" si="150"/>
        <v>0</v>
      </c>
      <c r="AB549" s="44" t="str">
        <f t="shared" si="151"/>
        <v>n/a</v>
      </c>
      <c r="AC549" s="45" t="str">
        <f>IFERROR(W549*Inputs!$E$27+'Elec wholesale index'!AB549*Inputs!$F$27,"n/a")</f>
        <v>n/a</v>
      </c>
      <c r="AD549" s="2" t="str">
        <f t="shared" si="152"/>
        <v>2017-18 Summer</v>
      </c>
      <c r="AE549" s="2" t="str">
        <f t="shared" si="153"/>
        <v>2016-17 Summer</v>
      </c>
      <c r="AF549" s="41">
        <v>0</v>
      </c>
      <c r="AG549" s="8"/>
    </row>
    <row r="550" spans="1:33" x14ac:dyDescent="0.3">
      <c r="A550" s="47">
        <v>42636</v>
      </c>
      <c r="B550" s="14" t="str">
        <f t="shared" si="137"/>
        <v>Sep</v>
      </c>
      <c r="C550" s="3"/>
      <c r="D550" s="3"/>
      <c r="E550" s="3"/>
      <c r="F550" s="42"/>
      <c r="G550" s="42"/>
      <c r="H550" s="42"/>
      <c r="I550" s="13">
        <f>VLOOKUP($B550,'Elec wholesale lookups'!$A$3:$L$15,'Elec wholesale index'!I$2,FALSE)</f>
        <v>205597.26549163138</v>
      </c>
      <c r="J550" s="13">
        <f>VLOOKUP($B550,'Elec wholesale lookups'!$A$3:$L$15,'Elec wholesale index'!J$2,FALSE)</f>
        <v>181634.52552031272</v>
      </c>
      <c r="K550" s="13">
        <f>VLOOKUP($B550,'Elec wholesale lookups'!$A$3:$L$15,'Elec wholesale index'!K$2,FALSE)</f>
        <v>205597.26549163138</v>
      </c>
      <c r="L550" s="38">
        <f>VLOOKUP($B550,'Elec wholesale lookups'!$A$3:$O$15,'Elec wholesale index'!L$2,FALSE)</f>
        <v>0</v>
      </c>
      <c r="M550" s="38">
        <f>VLOOKUP($B550,'Elec wholesale lookups'!$A$3:$O$15,'Elec wholesale index'!M$2,FALSE)</f>
        <v>1</v>
      </c>
      <c r="N550" s="38">
        <f>VLOOKUP($B550,'Elec wholesale lookups'!$A$3:$O$15,'Elec wholesale index'!N$2,FALSE)</f>
        <v>1</v>
      </c>
      <c r="O550" s="13">
        <f t="shared" si="138"/>
        <v>0</v>
      </c>
      <c r="P550" s="13">
        <f t="shared" si="139"/>
        <v>181634.52552031272</v>
      </c>
      <c r="Q550" s="13">
        <f t="shared" si="140"/>
        <v>205597.26549163138</v>
      </c>
      <c r="R550" s="13">
        <f t="shared" si="141"/>
        <v>387231.79101194406</v>
      </c>
      <c r="S550" s="23">
        <f t="shared" si="142"/>
        <v>0</v>
      </c>
      <c r="T550" s="23">
        <f t="shared" si="143"/>
        <v>0</v>
      </c>
      <c r="U550" s="23">
        <f t="shared" si="144"/>
        <v>0</v>
      </c>
      <c r="V550" s="23">
        <f t="shared" si="145"/>
        <v>0</v>
      </c>
      <c r="W550" s="44" t="str">
        <f t="shared" si="146"/>
        <v>n/a</v>
      </c>
      <c r="X550" s="23">
        <f t="shared" si="147"/>
        <v>0</v>
      </c>
      <c r="Y550" s="23">
        <f t="shared" si="148"/>
        <v>0</v>
      </c>
      <c r="Z550" s="23">
        <f t="shared" si="149"/>
        <v>0</v>
      </c>
      <c r="AA550" s="43">
        <f t="shared" si="150"/>
        <v>0</v>
      </c>
      <c r="AB550" s="44" t="str">
        <f t="shared" si="151"/>
        <v>n/a</v>
      </c>
      <c r="AC550" s="45" t="str">
        <f>IFERROR(W550*Inputs!$E$27+'Elec wholesale index'!AB550*Inputs!$F$27,"n/a")</f>
        <v>n/a</v>
      </c>
      <c r="AD550" s="2" t="str">
        <f t="shared" si="152"/>
        <v>2017-18 Summer</v>
      </c>
      <c r="AE550" s="2" t="str">
        <f t="shared" si="153"/>
        <v>2016-17 Summer</v>
      </c>
      <c r="AF550" s="41">
        <v>0</v>
      </c>
      <c r="AG550" s="8"/>
    </row>
    <row r="551" spans="1:33" x14ac:dyDescent="0.3">
      <c r="A551" s="47">
        <v>42639</v>
      </c>
      <c r="B551" s="14" t="str">
        <f t="shared" si="137"/>
        <v>Sep</v>
      </c>
      <c r="C551" s="3"/>
      <c r="D551" s="3"/>
      <c r="E551" s="3"/>
      <c r="F551" s="42"/>
      <c r="G551" s="42"/>
      <c r="H551" s="42"/>
      <c r="I551" s="13">
        <f>VLOOKUP($B551,'Elec wholesale lookups'!$A$3:$L$15,'Elec wholesale index'!I$2,FALSE)</f>
        <v>205597.26549163138</v>
      </c>
      <c r="J551" s="13">
        <f>VLOOKUP($B551,'Elec wholesale lookups'!$A$3:$L$15,'Elec wholesale index'!J$2,FALSE)</f>
        <v>181634.52552031272</v>
      </c>
      <c r="K551" s="13">
        <f>VLOOKUP($B551,'Elec wholesale lookups'!$A$3:$L$15,'Elec wholesale index'!K$2,FALSE)</f>
        <v>205597.26549163138</v>
      </c>
      <c r="L551" s="38">
        <f>VLOOKUP($B551,'Elec wholesale lookups'!$A$3:$O$15,'Elec wholesale index'!L$2,FALSE)</f>
        <v>0</v>
      </c>
      <c r="M551" s="38">
        <f>VLOOKUP($B551,'Elec wholesale lookups'!$A$3:$O$15,'Elec wholesale index'!M$2,FALSE)</f>
        <v>1</v>
      </c>
      <c r="N551" s="38">
        <f>VLOOKUP($B551,'Elec wholesale lookups'!$A$3:$O$15,'Elec wholesale index'!N$2,FALSE)</f>
        <v>1</v>
      </c>
      <c r="O551" s="13">
        <f t="shared" si="138"/>
        <v>0</v>
      </c>
      <c r="P551" s="13">
        <f t="shared" si="139"/>
        <v>181634.52552031272</v>
      </c>
      <c r="Q551" s="13">
        <f t="shared" si="140"/>
        <v>205597.26549163138</v>
      </c>
      <c r="R551" s="13">
        <f t="shared" si="141"/>
        <v>387231.79101194406</v>
      </c>
      <c r="S551" s="23">
        <f t="shared" si="142"/>
        <v>0</v>
      </c>
      <c r="T551" s="23">
        <f t="shared" si="143"/>
        <v>0</v>
      </c>
      <c r="U551" s="23">
        <f t="shared" si="144"/>
        <v>0</v>
      </c>
      <c r="V551" s="23">
        <f t="shared" si="145"/>
        <v>0</v>
      </c>
      <c r="W551" s="44" t="str">
        <f t="shared" si="146"/>
        <v>n/a</v>
      </c>
      <c r="X551" s="23">
        <f t="shared" si="147"/>
        <v>0</v>
      </c>
      <c r="Y551" s="23">
        <f t="shared" si="148"/>
        <v>0</v>
      </c>
      <c r="Z551" s="23">
        <f t="shared" si="149"/>
        <v>0</v>
      </c>
      <c r="AA551" s="43">
        <f t="shared" si="150"/>
        <v>0</v>
      </c>
      <c r="AB551" s="44" t="str">
        <f t="shared" si="151"/>
        <v>n/a</v>
      </c>
      <c r="AC551" s="45" t="str">
        <f>IFERROR(W551*Inputs!$E$27+'Elec wholesale index'!AB551*Inputs!$F$27,"n/a")</f>
        <v>n/a</v>
      </c>
      <c r="AD551" s="2" t="str">
        <f t="shared" si="152"/>
        <v>2017-18 Summer</v>
      </c>
      <c r="AE551" s="2" t="str">
        <f t="shared" si="153"/>
        <v>2016-17 Summer</v>
      </c>
      <c r="AF551" s="41">
        <v>0</v>
      </c>
      <c r="AG551" s="8"/>
    </row>
    <row r="552" spans="1:33" x14ac:dyDescent="0.3">
      <c r="A552" s="47">
        <v>42640</v>
      </c>
      <c r="B552" s="14" t="str">
        <f t="shared" si="137"/>
        <v>Sep</v>
      </c>
      <c r="C552" s="3"/>
      <c r="D552" s="3"/>
      <c r="E552" s="3"/>
      <c r="F552" s="42"/>
      <c r="G552" s="42"/>
      <c r="H552" s="42"/>
      <c r="I552" s="13">
        <f>VLOOKUP($B552,'Elec wholesale lookups'!$A$3:$L$15,'Elec wholesale index'!I$2,FALSE)</f>
        <v>205597.26549163138</v>
      </c>
      <c r="J552" s="13">
        <f>VLOOKUP($B552,'Elec wholesale lookups'!$A$3:$L$15,'Elec wholesale index'!J$2,FALSE)</f>
        <v>181634.52552031272</v>
      </c>
      <c r="K552" s="13">
        <f>VLOOKUP($B552,'Elec wholesale lookups'!$A$3:$L$15,'Elec wholesale index'!K$2,FALSE)</f>
        <v>205597.26549163138</v>
      </c>
      <c r="L552" s="38">
        <f>VLOOKUP($B552,'Elec wholesale lookups'!$A$3:$O$15,'Elec wholesale index'!L$2,FALSE)</f>
        <v>0</v>
      </c>
      <c r="M552" s="38">
        <f>VLOOKUP($B552,'Elec wholesale lookups'!$A$3:$O$15,'Elec wholesale index'!M$2,FALSE)</f>
        <v>1</v>
      </c>
      <c r="N552" s="38">
        <f>VLOOKUP($B552,'Elec wholesale lookups'!$A$3:$O$15,'Elec wholesale index'!N$2,FALSE)</f>
        <v>1</v>
      </c>
      <c r="O552" s="13">
        <f t="shared" si="138"/>
        <v>0</v>
      </c>
      <c r="P552" s="13">
        <f t="shared" si="139"/>
        <v>181634.52552031272</v>
      </c>
      <c r="Q552" s="13">
        <f t="shared" si="140"/>
        <v>205597.26549163138</v>
      </c>
      <c r="R552" s="13">
        <f t="shared" si="141"/>
        <v>387231.79101194406</v>
      </c>
      <c r="S552" s="23">
        <f t="shared" si="142"/>
        <v>0</v>
      </c>
      <c r="T552" s="23">
        <f t="shared" si="143"/>
        <v>0</v>
      </c>
      <c r="U552" s="23">
        <f t="shared" si="144"/>
        <v>0</v>
      </c>
      <c r="V552" s="23">
        <f t="shared" si="145"/>
        <v>0</v>
      </c>
      <c r="W552" s="44" t="str">
        <f t="shared" si="146"/>
        <v>n/a</v>
      </c>
      <c r="X552" s="23">
        <f t="shared" si="147"/>
        <v>0</v>
      </c>
      <c r="Y552" s="23">
        <f t="shared" si="148"/>
        <v>0</v>
      </c>
      <c r="Z552" s="23">
        <f t="shared" si="149"/>
        <v>0</v>
      </c>
      <c r="AA552" s="43">
        <f t="shared" si="150"/>
        <v>0</v>
      </c>
      <c r="AB552" s="44" t="str">
        <f t="shared" si="151"/>
        <v>n/a</v>
      </c>
      <c r="AC552" s="45" t="str">
        <f>IFERROR(W552*Inputs!$E$27+'Elec wholesale index'!AB552*Inputs!$F$27,"n/a")</f>
        <v>n/a</v>
      </c>
      <c r="AD552" s="2" t="str">
        <f t="shared" si="152"/>
        <v>2017-18 Summer</v>
      </c>
      <c r="AE552" s="2" t="str">
        <f t="shared" si="153"/>
        <v>2016-17 Summer</v>
      </c>
      <c r="AF552" s="41">
        <v>0</v>
      </c>
      <c r="AG552" s="8"/>
    </row>
    <row r="553" spans="1:33" x14ac:dyDescent="0.3">
      <c r="A553" s="47">
        <v>42641</v>
      </c>
      <c r="B553" s="14" t="str">
        <f t="shared" ref="B553:B616" si="154">TEXT(A553,"mmm")</f>
        <v>Sep</v>
      </c>
      <c r="C553" s="3"/>
      <c r="D553" s="3"/>
      <c r="E553" s="3"/>
      <c r="F553" s="42"/>
      <c r="G553" s="42"/>
      <c r="H553" s="42"/>
      <c r="I553" s="13">
        <f>VLOOKUP($B553,'Elec wholesale lookups'!$A$3:$L$15,'Elec wholesale index'!I$2,FALSE)</f>
        <v>205597.26549163138</v>
      </c>
      <c r="J553" s="13">
        <f>VLOOKUP($B553,'Elec wholesale lookups'!$A$3:$L$15,'Elec wholesale index'!J$2,FALSE)</f>
        <v>181634.52552031272</v>
      </c>
      <c r="K553" s="13">
        <f>VLOOKUP($B553,'Elec wholesale lookups'!$A$3:$L$15,'Elec wholesale index'!K$2,FALSE)</f>
        <v>205597.26549163138</v>
      </c>
      <c r="L553" s="38">
        <f>VLOOKUP($B553,'Elec wholesale lookups'!$A$3:$O$15,'Elec wholesale index'!L$2,FALSE)</f>
        <v>0</v>
      </c>
      <c r="M553" s="38">
        <f>VLOOKUP($B553,'Elec wholesale lookups'!$A$3:$O$15,'Elec wholesale index'!M$2,FALSE)</f>
        <v>1</v>
      </c>
      <c r="N553" s="38">
        <f>VLOOKUP($B553,'Elec wholesale lookups'!$A$3:$O$15,'Elec wholesale index'!N$2,FALSE)</f>
        <v>1</v>
      </c>
      <c r="O553" s="13">
        <f t="shared" si="138"/>
        <v>0</v>
      </c>
      <c r="P553" s="13">
        <f t="shared" si="139"/>
        <v>181634.52552031272</v>
      </c>
      <c r="Q553" s="13">
        <f t="shared" si="140"/>
        <v>205597.26549163138</v>
      </c>
      <c r="R553" s="13">
        <f t="shared" si="141"/>
        <v>387231.79101194406</v>
      </c>
      <c r="S553" s="23">
        <f t="shared" si="142"/>
        <v>0</v>
      </c>
      <c r="T553" s="23">
        <f t="shared" si="143"/>
        <v>0</v>
      </c>
      <c r="U553" s="23">
        <f t="shared" si="144"/>
        <v>0</v>
      </c>
      <c r="V553" s="23">
        <f t="shared" si="145"/>
        <v>0</v>
      </c>
      <c r="W553" s="44" t="str">
        <f t="shared" si="146"/>
        <v>n/a</v>
      </c>
      <c r="X553" s="23">
        <f t="shared" si="147"/>
        <v>0</v>
      </c>
      <c r="Y553" s="23">
        <f t="shared" si="148"/>
        <v>0</v>
      </c>
      <c r="Z553" s="23">
        <f t="shared" si="149"/>
        <v>0</v>
      </c>
      <c r="AA553" s="43">
        <f t="shared" si="150"/>
        <v>0</v>
      </c>
      <c r="AB553" s="44" t="str">
        <f t="shared" si="151"/>
        <v>n/a</v>
      </c>
      <c r="AC553" s="45" t="str">
        <f>IFERROR(W553*Inputs!$E$27+'Elec wholesale index'!AB553*Inputs!$F$27,"n/a")</f>
        <v>n/a</v>
      </c>
      <c r="AD553" s="2" t="str">
        <f t="shared" si="152"/>
        <v>2017-18 Summer</v>
      </c>
      <c r="AE553" s="2" t="str">
        <f t="shared" si="153"/>
        <v>2016-17 Summer</v>
      </c>
      <c r="AF553" s="41">
        <v>0</v>
      </c>
      <c r="AG553" s="8"/>
    </row>
    <row r="554" spans="1:33" x14ac:dyDescent="0.3">
      <c r="A554" s="47">
        <v>42642</v>
      </c>
      <c r="B554" s="14" t="str">
        <f t="shared" si="154"/>
        <v>Sep</v>
      </c>
      <c r="C554" s="3"/>
      <c r="D554" s="3"/>
      <c r="E554" s="3"/>
      <c r="F554" s="42"/>
      <c r="G554" s="42"/>
      <c r="H554" s="42"/>
      <c r="I554" s="13">
        <f>VLOOKUP($B554,'Elec wholesale lookups'!$A$3:$L$15,'Elec wholesale index'!I$2,FALSE)</f>
        <v>205597.26549163138</v>
      </c>
      <c r="J554" s="13">
        <f>VLOOKUP($B554,'Elec wholesale lookups'!$A$3:$L$15,'Elec wholesale index'!J$2,FALSE)</f>
        <v>181634.52552031272</v>
      </c>
      <c r="K554" s="13">
        <f>VLOOKUP($B554,'Elec wholesale lookups'!$A$3:$L$15,'Elec wholesale index'!K$2,FALSE)</f>
        <v>205597.26549163138</v>
      </c>
      <c r="L554" s="38">
        <f>VLOOKUP($B554,'Elec wholesale lookups'!$A$3:$O$15,'Elec wholesale index'!L$2,FALSE)</f>
        <v>0</v>
      </c>
      <c r="M554" s="38">
        <f>VLOOKUP($B554,'Elec wholesale lookups'!$A$3:$O$15,'Elec wholesale index'!M$2,FALSE)</f>
        <v>1</v>
      </c>
      <c r="N554" s="38">
        <f>VLOOKUP($B554,'Elec wholesale lookups'!$A$3:$O$15,'Elec wholesale index'!N$2,FALSE)</f>
        <v>1</v>
      </c>
      <c r="O554" s="13">
        <f t="shared" si="138"/>
        <v>0</v>
      </c>
      <c r="P554" s="13">
        <f t="shared" si="139"/>
        <v>181634.52552031272</v>
      </c>
      <c r="Q554" s="13">
        <f t="shared" si="140"/>
        <v>205597.26549163138</v>
      </c>
      <c r="R554" s="13">
        <f t="shared" si="141"/>
        <v>387231.79101194406</v>
      </c>
      <c r="S554" s="23">
        <f t="shared" si="142"/>
        <v>0</v>
      </c>
      <c r="T554" s="23">
        <f t="shared" si="143"/>
        <v>0</v>
      </c>
      <c r="U554" s="23">
        <f t="shared" si="144"/>
        <v>0</v>
      </c>
      <c r="V554" s="23">
        <f t="shared" si="145"/>
        <v>0</v>
      </c>
      <c r="W554" s="44" t="str">
        <f t="shared" si="146"/>
        <v>n/a</v>
      </c>
      <c r="X554" s="23">
        <f t="shared" si="147"/>
        <v>0</v>
      </c>
      <c r="Y554" s="23">
        <f t="shared" si="148"/>
        <v>0</v>
      </c>
      <c r="Z554" s="23">
        <f t="shared" si="149"/>
        <v>0</v>
      </c>
      <c r="AA554" s="43">
        <f t="shared" si="150"/>
        <v>0</v>
      </c>
      <c r="AB554" s="44" t="str">
        <f t="shared" si="151"/>
        <v>n/a</v>
      </c>
      <c r="AC554" s="45" t="str">
        <f>IFERROR(W554*Inputs!$E$27+'Elec wholesale index'!AB554*Inputs!$F$27,"n/a")</f>
        <v>n/a</v>
      </c>
      <c r="AD554" s="2" t="str">
        <f t="shared" si="152"/>
        <v>2017-18 Summer</v>
      </c>
      <c r="AE554" s="2" t="str">
        <f t="shared" si="153"/>
        <v>2016-17 Summer</v>
      </c>
      <c r="AF554" s="41">
        <v>0</v>
      </c>
      <c r="AG554" s="8"/>
    </row>
    <row r="555" spans="1:33" x14ac:dyDescent="0.3">
      <c r="A555" s="47">
        <v>42643</v>
      </c>
      <c r="B555" s="14" t="str">
        <f t="shared" si="154"/>
        <v>Sep</v>
      </c>
      <c r="C555" s="3"/>
      <c r="D555" s="3"/>
      <c r="E555" s="3"/>
      <c r="F555" s="42"/>
      <c r="G555" s="42"/>
      <c r="H555" s="42"/>
      <c r="I555" s="13">
        <f>VLOOKUP($B555,'Elec wholesale lookups'!$A$3:$L$15,'Elec wholesale index'!I$2,FALSE)</f>
        <v>205597.26549163138</v>
      </c>
      <c r="J555" s="13">
        <f>VLOOKUP($B555,'Elec wholesale lookups'!$A$3:$L$15,'Elec wholesale index'!J$2,FALSE)</f>
        <v>181634.52552031272</v>
      </c>
      <c r="K555" s="13">
        <f>VLOOKUP($B555,'Elec wholesale lookups'!$A$3:$L$15,'Elec wholesale index'!K$2,FALSE)</f>
        <v>205597.26549163138</v>
      </c>
      <c r="L555" s="38">
        <f>VLOOKUP($B555,'Elec wholesale lookups'!$A$3:$O$15,'Elec wholesale index'!L$2,FALSE)</f>
        <v>0</v>
      </c>
      <c r="M555" s="38">
        <f>VLOOKUP($B555,'Elec wholesale lookups'!$A$3:$O$15,'Elec wholesale index'!M$2,FALSE)</f>
        <v>1</v>
      </c>
      <c r="N555" s="38">
        <f>VLOOKUP($B555,'Elec wholesale lookups'!$A$3:$O$15,'Elec wholesale index'!N$2,FALSE)</f>
        <v>1</v>
      </c>
      <c r="O555" s="13">
        <f t="shared" si="138"/>
        <v>0</v>
      </c>
      <c r="P555" s="13">
        <f t="shared" si="139"/>
        <v>181634.52552031272</v>
      </c>
      <c r="Q555" s="13">
        <f t="shared" si="140"/>
        <v>205597.26549163138</v>
      </c>
      <c r="R555" s="13">
        <f t="shared" si="141"/>
        <v>387231.79101194406</v>
      </c>
      <c r="S555" s="23">
        <f t="shared" si="142"/>
        <v>0</v>
      </c>
      <c r="T555" s="23">
        <f t="shared" si="143"/>
        <v>0</v>
      </c>
      <c r="U555" s="23">
        <f t="shared" si="144"/>
        <v>0</v>
      </c>
      <c r="V555" s="23">
        <f t="shared" si="145"/>
        <v>0</v>
      </c>
      <c r="W555" s="44" t="str">
        <f t="shared" si="146"/>
        <v>n/a</v>
      </c>
      <c r="X555" s="23">
        <f t="shared" si="147"/>
        <v>0</v>
      </c>
      <c r="Y555" s="23">
        <f t="shared" si="148"/>
        <v>0</v>
      </c>
      <c r="Z555" s="23">
        <f t="shared" si="149"/>
        <v>0</v>
      </c>
      <c r="AA555" s="43">
        <f t="shared" si="150"/>
        <v>0</v>
      </c>
      <c r="AB555" s="44" t="str">
        <f t="shared" si="151"/>
        <v>n/a</v>
      </c>
      <c r="AC555" s="45" t="str">
        <f>IFERROR(W555*Inputs!$E$27+'Elec wholesale index'!AB555*Inputs!$F$27,"n/a")</f>
        <v>n/a</v>
      </c>
      <c r="AD555" s="2" t="str">
        <f t="shared" si="152"/>
        <v>2017-18 Summer</v>
      </c>
      <c r="AE555" s="2" t="str">
        <f t="shared" si="153"/>
        <v>2016-17 Summer</v>
      </c>
      <c r="AF555" s="41">
        <v>0</v>
      </c>
      <c r="AG555" s="8"/>
    </row>
    <row r="556" spans="1:33" x14ac:dyDescent="0.3">
      <c r="A556" s="47">
        <v>42646</v>
      </c>
      <c r="B556" s="14" t="str">
        <f t="shared" si="154"/>
        <v>Oct</v>
      </c>
      <c r="C556" s="3"/>
      <c r="D556" s="3"/>
      <c r="E556" s="3"/>
      <c r="F556" s="42"/>
      <c r="G556" s="42"/>
      <c r="H556" s="42"/>
      <c r="I556" s="13">
        <f>VLOOKUP($B556,'Elec wholesale lookups'!$A$3:$L$15,'Elec wholesale index'!I$2,FALSE)</f>
        <v>181634.52552031272</v>
      </c>
      <c r="J556" s="13">
        <f>VLOOKUP($B556,'Elec wholesale lookups'!$A$3:$L$15,'Elec wholesale index'!J$2,FALSE)</f>
        <v>205597.26549163138</v>
      </c>
      <c r="K556" s="13">
        <f>VLOOKUP($B556,'Elec wholesale lookups'!$A$3:$L$15,'Elec wholesale index'!K$2,FALSE)</f>
        <v>181634.52552031272</v>
      </c>
      <c r="L556" s="38">
        <f>VLOOKUP($B556,'Elec wholesale lookups'!$A$3:$O$15,'Elec wholesale index'!L$2,FALSE)</f>
        <v>1</v>
      </c>
      <c r="M556" s="38">
        <f>VLOOKUP($B556,'Elec wholesale lookups'!$A$3:$O$15,'Elec wholesale index'!M$2,FALSE)</f>
        <v>1</v>
      </c>
      <c r="N556" s="38">
        <f>VLOOKUP($B556,'Elec wholesale lookups'!$A$3:$O$15,'Elec wholesale index'!N$2,FALSE)</f>
        <v>0</v>
      </c>
      <c r="O556" s="13">
        <f t="shared" si="138"/>
        <v>181634.52552031272</v>
      </c>
      <c r="P556" s="13">
        <f t="shared" si="139"/>
        <v>205597.26549163138</v>
      </c>
      <c r="Q556" s="13">
        <f t="shared" si="140"/>
        <v>0</v>
      </c>
      <c r="R556" s="13">
        <f t="shared" si="141"/>
        <v>387231.79101194406</v>
      </c>
      <c r="S556" s="23">
        <f t="shared" si="142"/>
        <v>0</v>
      </c>
      <c r="T556" s="23">
        <f t="shared" si="143"/>
        <v>0</v>
      </c>
      <c r="U556" s="23">
        <f t="shared" si="144"/>
        <v>0</v>
      </c>
      <c r="V556" s="23">
        <f t="shared" si="145"/>
        <v>0</v>
      </c>
      <c r="W556" s="44" t="str">
        <f t="shared" si="146"/>
        <v>n/a</v>
      </c>
      <c r="X556" s="23">
        <f t="shared" si="147"/>
        <v>0</v>
      </c>
      <c r="Y556" s="23">
        <f t="shared" si="148"/>
        <v>0</v>
      </c>
      <c r="Z556" s="23">
        <f t="shared" si="149"/>
        <v>0</v>
      </c>
      <c r="AA556" s="43">
        <f t="shared" si="150"/>
        <v>0</v>
      </c>
      <c r="AB556" s="44" t="str">
        <f t="shared" si="151"/>
        <v>n/a</v>
      </c>
      <c r="AC556" s="45" t="str">
        <f>IFERROR(W556*Inputs!$E$27+'Elec wholesale index'!AB556*Inputs!$F$27,"n/a")</f>
        <v>n/a</v>
      </c>
      <c r="AD556" s="2" t="str">
        <f t="shared" si="152"/>
        <v>2017-18 Summer</v>
      </c>
      <c r="AE556" s="2" t="str">
        <f t="shared" si="153"/>
        <v>2016-17 Winter</v>
      </c>
      <c r="AF556" s="41">
        <v>0</v>
      </c>
      <c r="AG556" s="8"/>
    </row>
    <row r="557" spans="1:33" x14ac:dyDescent="0.3">
      <c r="A557" s="47">
        <v>42647</v>
      </c>
      <c r="B557" s="14" t="str">
        <f t="shared" si="154"/>
        <v>Oct</v>
      </c>
      <c r="C557" s="3"/>
      <c r="D557" s="3"/>
      <c r="E557" s="3"/>
      <c r="F557" s="42"/>
      <c r="G557" s="42"/>
      <c r="H557" s="42"/>
      <c r="I557" s="13">
        <f>VLOOKUP($B557,'Elec wholesale lookups'!$A$3:$L$15,'Elec wholesale index'!I$2,FALSE)</f>
        <v>181634.52552031272</v>
      </c>
      <c r="J557" s="13">
        <f>VLOOKUP($B557,'Elec wholesale lookups'!$A$3:$L$15,'Elec wholesale index'!J$2,FALSE)</f>
        <v>205597.26549163138</v>
      </c>
      <c r="K557" s="13">
        <f>VLOOKUP($B557,'Elec wholesale lookups'!$A$3:$L$15,'Elec wholesale index'!K$2,FALSE)</f>
        <v>181634.52552031272</v>
      </c>
      <c r="L557" s="38">
        <f>VLOOKUP($B557,'Elec wholesale lookups'!$A$3:$O$15,'Elec wholesale index'!L$2,FALSE)</f>
        <v>1</v>
      </c>
      <c r="M557" s="38">
        <f>VLOOKUP($B557,'Elec wholesale lookups'!$A$3:$O$15,'Elec wholesale index'!M$2,FALSE)</f>
        <v>1</v>
      </c>
      <c r="N557" s="38">
        <f>VLOOKUP($B557,'Elec wholesale lookups'!$A$3:$O$15,'Elec wholesale index'!N$2,FALSE)</f>
        <v>0</v>
      </c>
      <c r="O557" s="13">
        <f t="shared" si="138"/>
        <v>181634.52552031272</v>
      </c>
      <c r="P557" s="13">
        <f t="shared" si="139"/>
        <v>205597.26549163138</v>
      </c>
      <c r="Q557" s="13">
        <f t="shared" si="140"/>
        <v>0</v>
      </c>
      <c r="R557" s="13">
        <f t="shared" si="141"/>
        <v>387231.79101194406</v>
      </c>
      <c r="S557" s="23">
        <f t="shared" si="142"/>
        <v>0</v>
      </c>
      <c r="T557" s="23">
        <f t="shared" si="143"/>
        <v>0</v>
      </c>
      <c r="U557" s="23">
        <f t="shared" si="144"/>
        <v>0</v>
      </c>
      <c r="V557" s="23">
        <f t="shared" si="145"/>
        <v>0</v>
      </c>
      <c r="W557" s="44" t="str">
        <f t="shared" si="146"/>
        <v>n/a</v>
      </c>
      <c r="X557" s="23">
        <f t="shared" si="147"/>
        <v>0</v>
      </c>
      <c r="Y557" s="23">
        <f t="shared" si="148"/>
        <v>0</v>
      </c>
      <c r="Z557" s="23">
        <f t="shared" si="149"/>
        <v>0</v>
      </c>
      <c r="AA557" s="43">
        <f t="shared" si="150"/>
        <v>0</v>
      </c>
      <c r="AB557" s="44" t="str">
        <f t="shared" si="151"/>
        <v>n/a</v>
      </c>
      <c r="AC557" s="45" t="str">
        <f>IFERROR(W557*Inputs!$E$27+'Elec wholesale index'!AB557*Inputs!$F$27,"n/a")</f>
        <v>n/a</v>
      </c>
      <c r="AD557" s="2" t="str">
        <f t="shared" si="152"/>
        <v>2017-18 Summer</v>
      </c>
      <c r="AE557" s="2" t="str">
        <f t="shared" si="153"/>
        <v>2016-17 Winter</v>
      </c>
      <c r="AF557" s="41">
        <v>0</v>
      </c>
      <c r="AG557" s="8"/>
    </row>
    <row r="558" spans="1:33" x14ac:dyDescent="0.3">
      <c r="A558" s="47">
        <v>42648</v>
      </c>
      <c r="B558" s="14" t="str">
        <f t="shared" si="154"/>
        <v>Oct</v>
      </c>
      <c r="C558" s="3"/>
      <c r="D558" s="3"/>
      <c r="E558" s="3"/>
      <c r="F558" s="42"/>
      <c r="G558" s="42"/>
      <c r="H558" s="42"/>
      <c r="I558" s="13">
        <f>VLOOKUP($B558,'Elec wholesale lookups'!$A$3:$L$15,'Elec wholesale index'!I$2,FALSE)</f>
        <v>181634.52552031272</v>
      </c>
      <c r="J558" s="13">
        <f>VLOOKUP($B558,'Elec wholesale lookups'!$A$3:$L$15,'Elec wholesale index'!J$2,FALSE)</f>
        <v>205597.26549163138</v>
      </c>
      <c r="K558" s="13">
        <f>VLOOKUP($B558,'Elec wholesale lookups'!$A$3:$L$15,'Elec wholesale index'!K$2,FALSE)</f>
        <v>181634.52552031272</v>
      </c>
      <c r="L558" s="38">
        <f>VLOOKUP($B558,'Elec wholesale lookups'!$A$3:$O$15,'Elec wholesale index'!L$2,FALSE)</f>
        <v>1</v>
      </c>
      <c r="M558" s="38">
        <f>VLOOKUP($B558,'Elec wholesale lookups'!$A$3:$O$15,'Elec wholesale index'!M$2,FALSE)</f>
        <v>1</v>
      </c>
      <c r="N558" s="38">
        <f>VLOOKUP($B558,'Elec wholesale lookups'!$A$3:$O$15,'Elec wholesale index'!N$2,FALSE)</f>
        <v>0</v>
      </c>
      <c r="O558" s="13">
        <f t="shared" si="138"/>
        <v>181634.52552031272</v>
      </c>
      <c r="P558" s="13">
        <f t="shared" si="139"/>
        <v>205597.26549163138</v>
      </c>
      <c r="Q558" s="13">
        <f t="shared" si="140"/>
        <v>0</v>
      </c>
      <c r="R558" s="13">
        <f t="shared" si="141"/>
        <v>387231.79101194406</v>
      </c>
      <c r="S558" s="23">
        <f t="shared" si="142"/>
        <v>0</v>
      </c>
      <c r="T558" s="23">
        <f t="shared" si="143"/>
        <v>0</v>
      </c>
      <c r="U558" s="23">
        <f t="shared" si="144"/>
        <v>0</v>
      </c>
      <c r="V558" s="23">
        <f t="shared" si="145"/>
        <v>0</v>
      </c>
      <c r="W558" s="44" t="str">
        <f t="shared" si="146"/>
        <v>n/a</v>
      </c>
      <c r="X558" s="23">
        <f t="shared" si="147"/>
        <v>0</v>
      </c>
      <c r="Y558" s="23">
        <f t="shared" si="148"/>
        <v>0</v>
      </c>
      <c r="Z558" s="23">
        <f t="shared" si="149"/>
        <v>0</v>
      </c>
      <c r="AA558" s="43">
        <f t="shared" si="150"/>
        <v>0</v>
      </c>
      <c r="AB558" s="44" t="str">
        <f t="shared" si="151"/>
        <v>n/a</v>
      </c>
      <c r="AC558" s="45" t="str">
        <f>IFERROR(W558*Inputs!$E$27+'Elec wholesale index'!AB558*Inputs!$F$27,"n/a")</f>
        <v>n/a</v>
      </c>
      <c r="AD558" s="2" t="str">
        <f t="shared" si="152"/>
        <v>2017-18 Summer</v>
      </c>
      <c r="AE558" s="2" t="str">
        <f t="shared" si="153"/>
        <v>2016-17 Winter</v>
      </c>
      <c r="AF558" s="41">
        <v>0</v>
      </c>
      <c r="AG558" s="8"/>
    </row>
    <row r="559" spans="1:33" x14ac:dyDescent="0.3">
      <c r="A559" s="47">
        <v>42649</v>
      </c>
      <c r="B559" s="14" t="str">
        <f t="shared" si="154"/>
        <v>Oct</v>
      </c>
      <c r="C559" s="3"/>
      <c r="D559" s="3"/>
      <c r="E559" s="3"/>
      <c r="F559" s="42"/>
      <c r="G559" s="42"/>
      <c r="H559" s="42"/>
      <c r="I559" s="13">
        <f>VLOOKUP($B559,'Elec wholesale lookups'!$A$3:$L$15,'Elec wholesale index'!I$2,FALSE)</f>
        <v>181634.52552031272</v>
      </c>
      <c r="J559" s="13">
        <f>VLOOKUP($B559,'Elec wholesale lookups'!$A$3:$L$15,'Elec wholesale index'!J$2,FALSE)</f>
        <v>205597.26549163138</v>
      </c>
      <c r="K559" s="13">
        <f>VLOOKUP($B559,'Elec wholesale lookups'!$A$3:$L$15,'Elec wholesale index'!K$2,FALSE)</f>
        <v>181634.52552031272</v>
      </c>
      <c r="L559" s="38">
        <f>VLOOKUP($B559,'Elec wholesale lookups'!$A$3:$O$15,'Elec wholesale index'!L$2,FALSE)</f>
        <v>1</v>
      </c>
      <c r="M559" s="38">
        <f>VLOOKUP($B559,'Elec wholesale lookups'!$A$3:$O$15,'Elec wholesale index'!M$2,FALSE)</f>
        <v>1</v>
      </c>
      <c r="N559" s="38">
        <f>VLOOKUP($B559,'Elec wholesale lookups'!$A$3:$O$15,'Elec wholesale index'!N$2,FALSE)</f>
        <v>0</v>
      </c>
      <c r="O559" s="13">
        <f t="shared" si="138"/>
        <v>181634.52552031272</v>
      </c>
      <c r="P559" s="13">
        <f t="shared" si="139"/>
        <v>205597.26549163138</v>
      </c>
      <c r="Q559" s="13">
        <f t="shared" si="140"/>
        <v>0</v>
      </c>
      <c r="R559" s="13">
        <f t="shared" si="141"/>
        <v>387231.79101194406</v>
      </c>
      <c r="S559" s="23">
        <f t="shared" si="142"/>
        <v>0</v>
      </c>
      <c r="T559" s="23">
        <f t="shared" si="143"/>
        <v>0</v>
      </c>
      <c r="U559" s="23">
        <f t="shared" si="144"/>
        <v>0</v>
      </c>
      <c r="V559" s="23">
        <f t="shared" si="145"/>
        <v>0</v>
      </c>
      <c r="W559" s="44" t="str">
        <f t="shared" si="146"/>
        <v>n/a</v>
      </c>
      <c r="X559" s="23">
        <f t="shared" si="147"/>
        <v>0</v>
      </c>
      <c r="Y559" s="23">
        <f t="shared" si="148"/>
        <v>0</v>
      </c>
      <c r="Z559" s="23">
        <f t="shared" si="149"/>
        <v>0</v>
      </c>
      <c r="AA559" s="43">
        <f t="shared" si="150"/>
        <v>0</v>
      </c>
      <c r="AB559" s="44" t="str">
        <f t="shared" si="151"/>
        <v>n/a</v>
      </c>
      <c r="AC559" s="45" t="str">
        <f>IFERROR(W559*Inputs!$E$27+'Elec wholesale index'!AB559*Inputs!$F$27,"n/a")</f>
        <v>n/a</v>
      </c>
      <c r="AD559" s="2" t="str">
        <f t="shared" si="152"/>
        <v>2017-18 Summer</v>
      </c>
      <c r="AE559" s="2" t="str">
        <f t="shared" si="153"/>
        <v>2016-17 Winter</v>
      </c>
      <c r="AF559" s="41">
        <v>0</v>
      </c>
      <c r="AG559" s="8"/>
    </row>
    <row r="560" spans="1:33" x14ac:dyDescent="0.3">
      <c r="A560" s="47">
        <v>42650</v>
      </c>
      <c r="B560" s="14" t="str">
        <f t="shared" si="154"/>
        <v>Oct</v>
      </c>
      <c r="C560" s="3"/>
      <c r="D560" s="3"/>
      <c r="E560" s="3"/>
      <c r="F560" s="42"/>
      <c r="G560" s="42"/>
      <c r="H560" s="42"/>
      <c r="I560" s="13">
        <f>VLOOKUP($B560,'Elec wholesale lookups'!$A$3:$L$15,'Elec wholesale index'!I$2,FALSE)</f>
        <v>181634.52552031272</v>
      </c>
      <c r="J560" s="13">
        <f>VLOOKUP($B560,'Elec wholesale lookups'!$A$3:$L$15,'Elec wholesale index'!J$2,FALSE)</f>
        <v>205597.26549163138</v>
      </c>
      <c r="K560" s="13">
        <f>VLOOKUP($B560,'Elec wholesale lookups'!$A$3:$L$15,'Elec wholesale index'!K$2,FALSE)</f>
        <v>181634.52552031272</v>
      </c>
      <c r="L560" s="38">
        <f>VLOOKUP($B560,'Elec wholesale lookups'!$A$3:$O$15,'Elec wholesale index'!L$2,FALSE)</f>
        <v>1</v>
      </c>
      <c r="M560" s="38">
        <f>VLOOKUP($B560,'Elec wholesale lookups'!$A$3:$O$15,'Elec wholesale index'!M$2,FALSE)</f>
        <v>1</v>
      </c>
      <c r="N560" s="38">
        <f>VLOOKUP($B560,'Elec wholesale lookups'!$A$3:$O$15,'Elec wholesale index'!N$2,FALSE)</f>
        <v>0</v>
      </c>
      <c r="O560" s="13">
        <f t="shared" si="138"/>
        <v>181634.52552031272</v>
      </c>
      <c r="P560" s="13">
        <f t="shared" si="139"/>
        <v>205597.26549163138</v>
      </c>
      <c r="Q560" s="13">
        <f t="shared" si="140"/>
        <v>0</v>
      </c>
      <c r="R560" s="13">
        <f t="shared" si="141"/>
        <v>387231.79101194406</v>
      </c>
      <c r="S560" s="23">
        <f t="shared" si="142"/>
        <v>0</v>
      </c>
      <c r="T560" s="23">
        <f t="shared" si="143"/>
        <v>0</v>
      </c>
      <c r="U560" s="23">
        <f t="shared" si="144"/>
        <v>0</v>
      </c>
      <c r="V560" s="23">
        <f t="shared" si="145"/>
        <v>0</v>
      </c>
      <c r="W560" s="44" t="str">
        <f t="shared" si="146"/>
        <v>n/a</v>
      </c>
      <c r="X560" s="23">
        <f t="shared" si="147"/>
        <v>0</v>
      </c>
      <c r="Y560" s="23">
        <f t="shared" si="148"/>
        <v>0</v>
      </c>
      <c r="Z560" s="23">
        <f t="shared" si="149"/>
        <v>0</v>
      </c>
      <c r="AA560" s="43">
        <f t="shared" si="150"/>
        <v>0</v>
      </c>
      <c r="AB560" s="44" t="str">
        <f t="shared" si="151"/>
        <v>n/a</v>
      </c>
      <c r="AC560" s="45" t="str">
        <f>IFERROR(W560*Inputs!$E$27+'Elec wholesale index'!AB560*Inputs!$F$27,"n/a")</f>
        <v>n/a</v>
      </c>
      <c r="AD560" s="2" t="str">
        <f t="shared" si="152"/>
        <v>2017-18 Summer</v>
      </c>
      <c r="AE560" s="2" t="str">
        <f t="shared" si="153"/>
        <v>2016-17 Winter</v>
      </c>
      <c r="AF560" s="41">
        <v>0</v>
      </c>
      <c r="AG560" s="8"/>
    </row>
    <row r="561" spans="1:33" x14ac:dyDescent="0.3">
      <c r="A561" s="47">
        <v>42653</v>
      </c>
      <c r="B561" s="14" t="str">
        <f t="shared" si="154"/>
        <v>Oct</v>
      </c>
      <c r="C561" s="3"/>
      <c r="D561" s="3"/>
      <c r="E561" s="3"/>
      <c r="F561" s="42"/>
      <c r="G561" s="42"/>
      <c r="H561" s="42"/>
      <c r="I561" s="13">
        <f>VLOOKUP($B561,'Elec wholesale lookups'!$A$3:$L$15,'Elec wholesale index'!I$2,FALSE)</f>
        <v>181634.52552031272</v>
      </c>
      <c r="J561" s="13">
        <f>VLOOKUP($B561,'Elec wholesale lookups'!$A$3:$L$15,'Elec wholesale index'!J$2,FALSE)</f>
        <v>205597.26549163138</v>
      </c>
      <c r="K561" s="13">
        <f>VLOOKUP($B561,'Elec wholesale lookups'!$A$3:$L$15,'Elec wholesale index'!K$2,FALSE)</f>
        <v>181634.52552031272</v>
      </c>
      <c r="L561" s="38">
        <f>VLOOKUP($B561,'Elec wholesale lookups'!$A$3:$O$15,'Elec wholesale index'!L$2,FALSE)</f>
        <v>1</v>
      </c>
      <c r="M561" s="38">
        <f>VLOOKUP($B561,'Elec wholesale lookups'!$A$3:$O$15,'Elec wholesale index'!M$2,FALSE)</f>
        <v>1</v>
      </c>
      <c r="N561" s="38">
        <f>VLOOKUP($B561,'Elec wholesale lookups'!$A$3:$O$15,'Elec wholesale index'!N$2,FALSE)</f>
        <v>0</v>
      </c>
      <c r="O561" s="13">
        <f t="shared" si="138"/>
        <v>181634.52552031272</v>
      </c>
      <c r="P561" s="13">
        <f t="shared" si="139"/>
        <v>205597.26549163138</v>
      </c>
      <c r="Q561" s="13">
        <f t="shared" si="140"/>
        <v>0</v>
      </c>
      <c r="R561" s="13">
        <f t="shared" si="141"/>
        <v>387231.79101194406</v>
      </c>
      <c r="S561" s="23">
        <f t="shared" si="142"/>
        <v>0</v>
      </c>
      <c r="T561" s="23">
        <f t="shared" si="143"/>
        <v>0</v>
      </c>
      <c r="U561" s="23">
        <f t="shared" si="144"/>
        <v>0</v>
      </c>
      <c r="V561" s="23">
        <f t="shared" si="145"/>
        <v>0</v>
      </c>
      <c r="W561" s="44" t="str">
        <f t="shared" si="146"/>
        <v>n/a</v>
      </c>
      <c r="X561" s="23">
        <f t="shared" si="147"/>
        <v>0</v>
      </c>
      <c r="Y561" s="23">
        <f t="shared" si="148"/>
        <v>0</v>
      </c>
      <c r="Z561" s="23">
        <f t="shared" si="149"/>
        <v>0</v>
      </c>
      <c r="AA561" s="43">
        <f t="shared" si="150"/>
        <v>0</v>
      </c>
      <c r="AB561" s="44" t="str">
        <f t="shared" si="151"/>
        <v>n/a</v>
      </c>
      <c r="AC561" s="45" t="str">
        <f>IFERROR(W561*Inputs!$E$27+'Elec wholesale index'!AB561*Inputs!$F$27,"n/a")</f>
        <v>n/a</v>
      </c>
      <c r="AD561" s="2" t="str">
        <f t="shared" si="152"/>
        <v>2017-18 Summer</v>
      </c>
      <c r="AE561" s="2" t="str">
        <f t="shared" si="153"/>
        <v>2016-17 Winter</v>
      </c>
      <c r="AF561" s="41">
        <v>0</v>
      </c>
      <c r="AG561" s="8"/>
    </row>
    <row r="562" spans="1:33" x14ac:dyDescent="0.3">
      <c r="A562" s="47">
        <v>42654</v>
      </c>
      <c r="B562" s="14" t="str">
        <f t="shared" si="154"/>
        <v>Oct</v>
      </c>
      <c r="C562" s="3"/>
      <c r="D562" s="3"/>
      <c r="E562" s="3"/>
      <c r="F562" s="42"/>
      <c r="G562" s="42"/>
      <c r="H562" s="42"/>
      <c r="I562" s="13">
        <f>VLOOKUP($B562,'Elec wholesale lookups'!$A$3:$L$15,'Elec wholesale index'!I$2,FALSE)</f>
        <v>181634.52552031272</v>
      </c>
      <c r="J562" s="13">
        <f>VLOOKUP($B562,'Elec wholesale lookups'!$A$3:$L$15,'Elec wholesale index'!J$2,FALSE)</f>
        <v>205597.26549163138</v>
      </c>
      <c r="K562" s="13">
        <f>VLOOKUP($B562,'Elec wholesale lookups'!$A$3:$L$15,'Elec wholesale index'!K$2,FALSE)</f>
        <v>181634.52552031272</v>
      </c>
      <c r="L562" s="38">
        <f>VLOOKUP($B562,'Elec wholesale lookups'!$A$3:$O$15,'Elec wholesale index'!L$2,FALSE)</f>
        <v>1</v>
      </c>
      <c r="M562" s="38">
        <f>VLOOKUP($B562,'Elec wholesale lookups'!$A$3:$O$15,'Elec wholesale index'!M$2,FALSE)</f>
        <v>1</v>
      </c>
      <c r="N562" s="38">
        <f>VLOOKUP($B562,'Elec wholesale lookups'!$A$3:$O$15,'Elec wholesale index'!N$2,FALSE)</f>
        <v>0</v>
      </c>
      <c r="O562" s="13">
        <f t="shared" si="138"/>
        <v>181634.52552031272</v>
      </c>
      <c r="P562" s="13">
        <f t="shared" si="139"/>
        <v>205597.26549163138</v>
      </c>
      <c r="Q562" s="13">
        <f t="shared" si="140"/>
        <v>0</v>
      </c>
      <c r="R562" s="13">
        <f t="shared" si="141"/>
        <v>387231.79101194406</v>
      </c>
      <c r="S562" s="23">
        <f t="shared" si="142"/>
        <v>0</v>
      </c>
      <c r="T562" s="23">
        <f t="shared" si="143"/>
        <v>0</v>
      </c>
      <c r="U562" s="23">
        <f t="shared" si="144"/>
        <v>0</v>
      </c>
      <c r="V562" s="23">
        <f t="shared" si="145"/>
        <v>0</v>
      </c>
      <c r="W562" s="44" t="str">
        <f t="shared" si="146"/>
        <v>n/a</v>
      </c>
      <c r="X562" s="23">
        <f t="shared" si="147"/>
        <v>0</v>
      </c>
      <c r="Y562" s="23">
        <f t="shared" si="148"/>
        <v>0</v>
      </c>
      <c r="Z562" s="23">
        <f t="shared" si="149"/>
        <v>0</v>
      </c>
      <c r="AA562" s="43">
        <f t="shared" si="150"/>
        <v>0</v>
      </c>
      <c r="AB562" s="44" t="str">
        <f t="shared" si="151"/>
        <v>n/a</v>
      </c>
      <c r="AC562" s="45" t="str">
        <f>IFERROR(W562*Inputs!$E$27+'Elec wholesale index'!AB562*Inputs!$F$27,"n/a")</f>
        <v>n/a</v>
      </c>
      <c r="AD562" s="2" t="str">
        <f t="shared" si="152"/>
        <v>2017-18 Summer</v>
      </c>
      <c r="AE562" s="2" t="str">
        <f t="shared" si="153"/>
        <v>2016-17 Winter</v>
      </c>
      <c r="AF562" s="41">
        <v>0</v>
      </c>
      <c r="AG562" s="8"/>
    </row>
    <row r="563" spans="1:33" x14ac:dyDescent="0.3">
      <c r="A563" s="47">
        <v>42655</v>
      </c>
      <c r="B563" s="14" t="str">
        <f t="shared" si="154"/>
        <v>Oct</v>
      </c>
      <c r="C563" s="3"/>
      <c r="D563" s="3"/>
      <c r="E563" s="3"/>
      <c r="F563" s="42"/>
      <c r="G563" s="42"/>
      <c r="H563" s="42"/>
      <c r="I563" s="13">
        <f>VLOOKUP($B563,'Elec wholesale lookups'!$A$3:$L$15,'Elec wholesale index'!I$2,FALSE)</f>
        <v>181634.52552031272</v>
      </c>
      <c r="J563" s="13">
        <f>VLOOKUP($B563,'Elec wholesale lookups'!$A$3:$L$15,'Elec wholesale index'!J$2,FALSE)</f>
        <v>205597.26549163138</v>
      </c>
      <c r="K563" s="13">
        <f>VLOOKUP($B563,'Elec wholesale lookups'!$A$3:$L$15,'Elec wholesale index'!K$2,FALSE)</f>
        <v>181634.52552031272</v>
      </c>
      <c r="L563" s="38">
        <f>VLOOKUP($B563,'Elec wholesale lookups'!$A$3:$O$15,'Elec wholesale index'!L$2,FALSE)</f>
        <v>1</v>
      </c>
      <c r="M563" s="38">
        <f>VLOOKUP($B563,'Elec wholesale lookups'!$A$3:$O$15,'Elec wholesale index'!M$2,FALSE)</f>
        <v>1</v>
      </c>
      <c r="N563" s="38">
        <f>VLOOKUP($B563,'Elec wholesale lookups'!$A$3:$O$15,'Elec wholesale index'!N$2,FALSE)</f>
        <v>0</v>
      </c>
      <c r="O563" s="13">
        <f t="shared" si="138"/>
        <v>181634.52552031272</v>
      </c>
      <c r="P563" s="13">
        <f t="shared" si="139"/>
        <v>205597.26549163138</v>
      </c>
      <c r="Q563" s="13">
        <f t="shared" si="140"/>
        <v>0</v>
      </c>
      <c r="R563" s="13">
        <f t="shared" si="141"/>
        <v>387231.79101194406</v>
      </c>
      <c r="S563" s="23">
        <f t="shared" si="142"/>
        <v>0</v>
      </c>
      <c r="T563" s="23">
        <f t="shared" si="143"/>
        <v>0</v>
      </c>
      <c r="U563" s="23">
        <f t="shared" si="144"/>
        <v>0</v>
      </c>
      <c r="V563" s="23">
        <f t="shared" si="145"/>
        <v>0</v>
      </c>
      <c r="W563" s="44" t="str">
        <f t="shared" si="146"/>
        <v>n/a</v>
      </c>
      <c r="X563" s="23">
        <f t="shared" si="147"/>
        <v>0</v>
      </c>
      <c r="Y563" s="23">
        <f t="shared" si="148"/>
        <v>0</v>
      </c>
      <c r="Z563" s="23">
        <f t="shared" si="149"/>
        <v>0</v>
      </c>
      <c r="AA563" s="43">
        <f t="shared" si="150"/>
        <v>0</v>
      </c>
      <c r="AB563" s="44" t="str">
        <f t="shared" si="151"/>
        <v>n/a</v>
      </c>
      <c r="AC563" s="45" t="str">
        <f>IFERROR(W563*Inputs!$E$27+'Elec wholesale index'!AB563*Inputs!$F$27,"n/a")</f>
        <v>n/a</v>
      </c>
      <c r="AD563" s="2" t="str">
        <f t="shared" si="152"/>
        <v>2017-18 Summer</v>
      </c>
      <c r="AE563" s="2" t="str">
        <f t="shared" si="153"/>
        <v>2016-17 Winter</v>
      </c>
      <c r="AF563" s="41">
        <v>0</v>
      </c>
      <c r="AG563" s="8"/>
    </row>
    <row r="564" spans="1:33" x14ac:dyDescent="0.3">
      <c r="A564" s="47">
        <v>42656</v>
      </c>
      <c r="B564" s="14" t="str">
        <f t="shared" si="154"/>
        <v>Oct</v>
      </c>
      <c r="C564" s="3"/>
      <c r="D564" s="3"/>
      <c r="E564" s="3"/>
      <c r="F564" s="42"/>
      <c r="G564" s="42"/>
      <c r="H564" s="42"/>
      <c r="I564" s="13">
        <f>VLOOKUP($B564,'Elec wholesale lookups'!$A$3:$L$15,'Elec wholesale index'!I$2,FALSE)</f>
        <v>181634.52552031272</v>
      </c>
      <c r="J564" s="13">
        <f>VLOOKUP($B564,'Elec wholesale lookups'!$A$3:$L$15,'Elec wholesale index'!J$2,FALSE)</f>
        <v>205597.26549163138</v>
      </c>
      <c r="K564" s="13">
        <f>VLOOKUP($B564,'Elec wholesale lookups'!$A$3:$L$15,'Elec wholesale index'!K$2,FALSE)</f>
        <v>181634.52552031272</v>
      </c>
      <c r="L564" s="38">
        <f>VLOOKUP($B564,'Elec wholesale lookups'!$A$3:$O$15,'Elec wholesale index'!L$2,FALSE)</f>
        <v>1</v>
      </c>
      <c r="M564" s="38">
        <f>VLOOKUP($B564,'Elec wholesale lookups'!$A$3:$O$15,'Elec wholesale index'!M$2,FALSE)</f>
        <v>1</v>
      </c>
      <c r="N564" s="38">
        <f>VLOOKUP($B564,'Elec wholesale lookups'!$A$3:$O$15,'Elec wholesale index'!N$2,FALSE)</f>
        <v>0</v>
      </c>
      <c r="O564" s="13">
        <f t="shared" si="138"/>
        <v>181634.52552031272</v>
      </c>
      <c r="P564" s="13">
        <f t="shared" si="139"/>
        <v>205597.26549163138</v>
      </c>
      <c r="Q564" s="13">
        <f t="shared" si="140"/>
        <v>0</v>
      </c>
      <c r="R564" s="13">
        <f t="shared" si="141"/>
        <v>387231.79101194406</v>
      </c>
      <c r="S564" s="23">
        <f t="shared" si="142"/>
        <v>0</v>
      </c>
      <c r="T564" s="23">
        <f t="shared" si="143"/>
        <v>0</v>
      </c>
      <c r="U564" s="23">
        <f t="shared" si="144"/>
        <v>0</v>
      </c>
      <c r="V564" s="23">
        <f t="shared" si="145"/>
        <v>0</v>
      </c>
      <c r="W564" s="44" t="str">
        <f t="shared" si="146"/>
        <v>n/a</v>
      </c>
      <c r="X564" s="23">
        <f t="shared" si="147"/>
        <v>0</v>
      </c>
      <c r="Y564" s="23">
        <f t="shared" si="148"/>
        <v>0</v>
      </c>
      <c r="Z564" s="23">
        <f t="shared" si="149"/>
        <v>0</v>
      </c>
      <c r="AA564" s="43">
        <f t="shared" si="150"/>
        <v>0</v>
      </c>
      <c r="AB564" s="44" t="str">
        <f t="shared" si="151"/>
        <v>n/a</v>
      </c>
      <c r="AC564" s="45" t="str">
        <f>IFERROR(W564*Inputs!$E$27+'Elec wholesale index'!AB564*Inputs!$F$27,"n/a")</f>
        <v>n/a</v>
      </c>
      <c r="AD564" s="2" t="str">
        <f t="shared" si="152"/>
        <v>2017-18 Summer</v>
      </c>
      <c r="AE564" s="2" t="str">
        <f t="shared" si="153"/>
        <v>2016-17 Winter</v>
      </c>
      <c r="AF564" s="41">
        <v>0</v>
      </c>
      <c r="AG564" s="8"/>
    </row>
    <row r="565" spans="1:33" x14ac:dyDescent="0.3">
      <c r="A565" s="47">
        <v>42657</v>
      </c>
      <c r="B565" s="14" t="str">
        <f t="shared" si="154"/>
        <v>Oct</v>
      </c>
      <c r="C565" s="3"/>
      <c r="D565" s="3"/>
      <c r="E565" s="3"/>
      <c r="F565" s="42"/>
      <c r="G565" s="42"/>
      <c r="H565" s="42"/>
      <c r="I565" s="13">
        <f>VLOOKUP($B565,'Elec wholesale lookups'!$A$3:$L$15,'Elec wholesale index'!I$2,FALSE)</f>
        <v>181634.52552031272</v>
      </c>
      <c r="J565" s="13">
        <f>VLOOKUP($B565,'Elec wholesale lookups'!$A$3:$L$15,'Elec wholesale index'!J$2,FALSE)</f>
        <v>205597.26549163138</v>
      </c>
      <c r="K565" s="13">
        <f>VLOOKUP($B565,'Elec wholesale lookups'!$A$3:$L$15,'Elec wholesale index'!K$2,FALSE)</f>
        <v>181634.52552031272</v>
      </c>
      <c r="L565" s="38">
        <f>VLOOKUP($B565,'Elec wholesale lookups'!$A$3:$O$15,'Elec wholesale index'!L$2,FALSE)</f>
        <v>1</v>
      </c>
      <c r="M565" s="38">
        <f>VLOOKUP($B565,'Elec wholesale lookups'!$A$3:$O$15,'Elec wholesale index'!M$2,FALSE)</f>
        <v>1</v>
      </c>
      <c r="N565" s="38">
        <f>VLOOKUP($B565,'Elec wholesale lookups'!$A$3:$O$15,'Elec wholesale index'!N$2,FALSE)</f>
        <v>0</v>
      </c>
      <c r="O565" s="13">
        <f t="shared" si="138"/>
        <v>181634.52552031272</v>
      </c>
      <c r="P565" s="13">
        <f t="shared" si="139"/>
        <v>205597.26549163138</v>
      </c>
      <c r="Q565" s="13">
        <f t="shared" si="140"/>
        <v>0</v>
      </c>
      <c r="R565" s="13">
        <f t="shared" si="141"/>
        <v>387231.79101194406</v>
      </c>
      <c r="S565" s="23">
        <f t="shared" si="142"/>
        <v>0</v>
      </c>
      <c r="T565" s="23">
        <f t="shared" si="143"/>
        <v>0</v>
      </c>
      <c r="U565" s="23">
        <f t="shared" si="144"/>
        <v>0</v>
      </c>
      <c r="V565" s="23">
        <f t="shared" si="145"/>
        <v>0</v>
      </c>
      <c r="W565" s="44" t="str">
        <f t="shared" si="146"/>
        <v>n/a</v>
      </c>
      <c r="X565" s="23">
        <f t="shared" si="147"/>
        <v>0</v>
      </c>
      <c r="Y565" s="23">
        <f t="shared" si="148"/>
        <v>0</v>
      </c>
      <c r="Z565" s="23">
        <f t="shared" si="149"/>
        <v>0</v>
      </c>
      <c r="AA565" s="43">
        <f t="shared" si="150"/>
        <v>0</v>
      </c>
      <c r="AB565" s="44" t="str">
        <f t="shared" si="151"/>
        <v>n/a</v>
      </c>
      <c r="AC565" s="45" t="str">
        <f>IFERROR(W565*Inputs!$E$27+'Elec wholesale index'!AB565*Inputs!$F$27,"n/a")</f>
        <v>n/a</v>
      </c>
      <c r="AD565" s="2" t="str">
        <f t="shared" si="152"/>
        <v>2017-18 Summer</v>
      </c>
      <c r="AE565" s="2" t="str">
        <f t="shared" si="153"/>
        <v>2016-17 Winter</v>
      </c>
      <c r="AF565" s="41">
        <v>0</v>
      </c>
      <c r="AG565" s="8"/>
    </row>
    <row r="566" spans="1:33" x14ac:dyDescent="0.3">
      <c r="A566" s="47">
        <v>42660</v>
      </c>
      <c r="B566" s="14" t="str">
        <f t="shared" si="154"/>
        <v>Oct</v>
      </c>
      <c r="C566" s="3"/>
      <c r="D566" s="3"/>
      <c r="E566" s="3"/>
      <c r="F566" s="42"/>
      <c r="G566" s="42"/>
      <c r="H566" s="42"/>
      <c r="I566" s="13">
        <f>VLOOKUP($B566,'Elec wholesale lookups'!$A$3:$L$15,'Elec wholesale index'!I$2,FALSE)</f>
        <v>181634.52552031272</v>
      </c>
      <c r="J566" s="13">
        <f>VLOOKUP($B566,'Elec wholesale lookups'!$A$3:$L$15,'Elec wholesale index'!J$2,FALSE)</f>
        <v>205597.26549163138</v>
      </c>
      <c r="K566" s="13">
        <f>VLOOKUP($B566,'Elec wholesale lookups'!$A$3:$L$15,'Elec wholesale index'!K$2,FALSE)</f>
        <v>181634.52552031272</v>
      </c>
      <c r="L566" s="38">
        <f>VLOOKUP($B566,'Elec wholesale lookups'!$A$3:$O$15,'Elec wholesale index'!L$2,FALSE)</f>
        <v>1</v>
      </c>
      <c r="M566" s="38">
        <f>VLOOKUP($B566,'Elec wholesale lookups'!$A$3:$O$15,'Elec wholesale index'!M$2,FALSE)</f>
        <v>1</v>
      </c>
      <c r="N566" s="38">
        <f>VLOOKUP($B566,'Elec wholesale lookups'!$A$3:$O$15,'Elec wholesale index'!N$2,FALSE)</f>
        <v>0</v>
      </c>
      <c r="O566" s="13">
        <f t="shared" si="138"/>
        <v>181634.52552031272</v>
      </c>
      <c r="P566" s="13">
        <f t="shared" si="139"/>
        <v>205597.26549163138</v>
      </c>
      <c r="Q566" s="13">
        <f t="shared" si="140"/>
        <v>0</v>
      </c>
      <c r="R566" s="13">
        <f t="shared" si="141"/>
        <v>387231.79101194406</v>
      </c>
      <c r="S566" s="23">
        <f t="shared" si="142"/>
        <v>0</v>
      </c>
      <c r="T566" s="23">
        <f t="shared" si="143"/>
        <v>0</v>
      </c>
      <c r="U566" s="23">
        <f t="shared" si="144"/>
        <v>0</v>
      </c>
      <c r="V566" s="23">
        <f t="shared" si="145"/>
        <v>0</v>
      </c>
      <c r="W566" s="44" t="str">
        <f t="shared" si="146"/>
        <v>n/a</v>
      </c>
      <c r="X566" s="23">
        <f t="shared" si="147"/>
        <v>0</v>
      </c>
      <c r="Y566" s="23">
        <f t="shared" si="148"/>
        <v>0</v>
      </c>
      <c r="Z566" s="23">
        <f t="shared" si="149"/>
        <v>0</v>
      </c>
      <c r="AA566" s="43">
        <f t="shared" si="150"/>
        <v>0</v>
      </c>
      <c r="AB566" s="44" t="str">
        <f t="shared" si="151"/>
        <v>n/a</v>
      </c>
      <c r="AC566" s="45" t="str">
        <f>IFERROR(W566*Inputs!$E$27+'Elec wholesale index'!AB566*Inputs!$F$27,"n/a")</f>
        <v>n/a</v>
      </c>
      <c r="AD566" s="2" t="str">
        <f t="shared" si="152"/>
        <v>2017-18 Summer</v>
      </c>
      <c r="AE566" s="2" t="str">
        <f t="shared" si="153"/>
        <v>2016-17 Winter</v>
      </c>
      <c r="AF566" s="41">
        <v>0</v>
      </c>
      <c r="AG566" s="8"/>
    </row>
    <row r="567" spans="1:33" x14ac:dyDescent="0.3">
      <c r="A567" s="47">
        <v>42661</v>
      </c>
      <c r="B567" s="14" t="str">
        <f t="shared" si="154"/>
        <v>Oct</v>
      </c>
      <c r="C567" s="3"/>
      <c r="D567" s="3"/>
      <c r="E567" s="3"/>
      <c r="F567" s="42"/>
      <c r="G567" s="42"/>
      <c r="H567" s="42"/>
      <c r="I567" s="13">
        <f>VLOOKUP($B567,'Elec wholesale lookups'!$A$3:$L$15,'Elec wholesale index'!I$2,FALSE)</f>
        <v>181634.52552031272</v>
      </c>
      <c r="J567" s="13">
        <f>VLOOKUP($B567,'Elec wholesale lookups'!$A$3:$L$15,'Elec wholesale index'!J$2,FALSE)</f>
        <v>205597.26549163138</v>
      </c>
      <c r="K567" s="13">
        <f>VLOOKUP($B567,'Elec wholesale lookups'!$A$3:$L$15,'Elec wholesale index'!K$2,FALSE)</f>
        <v>181634.52552031272</v>
      </c>
      <c r="L567" s="38">
        <f>VLOOKUP($B567,'Elec wholesale lookups'!$A$3:$O$15,'Elec wholesale index'!L$2,FALSE)</f>
        <v>1</v>
      </c>
      <c r="M567" s="38">
        <f>VLOOKUP($B567,'Elec wholesale lookups'!$A$3:$O$15,'Elec wholesale index'!M$2,FALSE)</f>
        <v>1</v>
      </c>
      <c r="N567" s="38">
        <f>VLOOKUP($B567,'Elec wholesale lookups'!$A$3:$O$15,'Elec wholesale index'!N$2,FALSE)</f>
        <v>0</v>
      </c>
      <c r="O567" s="13">
        <f t="shared" si="138"/>
        <v>181634.52552031272</v>
      </c>
      <c r="P567" s="13">
        <f t="shared" si="139"/>
        <v>205597.26549163138</v>
      </c>
      <c r="Q567" s="13">
        <f t="shared" si="140"/>
        <v>0</v>
      </c>
      <c r="R567" s="13">
        <f t="shared" si="141"/>
        <v>387231.79101194406</v>
      </c>
      <c r="S567" s="23">
        <f t="shared" si="142"/>
        <v>0</v>
      </c>
      <c r="T567" s="23">
        <f t="shared" si="143"/>
        <v>0</v>
      </c>
      <c r="U567" s="23">
        <f t="shared" si="144"/>
        <v>0</v>
      </c>
      <c r="V567" s="23">
        <f t="shared" si="145"/>
        <v>0</v>
      </c>
      <c r="W567" s="44" t="str">
        <f t="shared" si="146"/>
        <v>n/a</v>
      </c>
      <c r="X567" s="23">
        <f t="shared" si="147"/>
        <v>0</v>
      </c>
      <c r="Y567" s="23">
        <f t="shared" si="148"/>
        <v>0</v>
      </c>
      <c r="Z567" s="23">
        <f t="shared" si="149"/>
        <v>0</v>
      </c>
      <c r="AA567" s="43">
        <f t="shared" si="150"/>
        <v>0</v>
      </c>
      <c r="AB567" s="44" t="str">
        <f t="shared" si="151"/>
        <v>n/a</v>
      </c>
      <c r="AC567" s="45" t="str">
        <f>IFERROR(W567*Inputs!$E$27+'Elec wholesale index'!AB567*Inputs!$F$27,"n/a")</f>
        <v>n/a</v>
      </c>
      <c r="AD567" s="2" t="str">
        <f t="shared" si="152"/>
        <v>2017-18 Summer</v>
      </c>
      <c r="AE567" s="2" t="str">
        <f t="shared" si="153"/>
        <v>2016-17 Winter</v>
      </c>
      <c r="AF567" s="41">
        <v>0</v>
      </c>
      <c r="AG567" s="8"/>
    </row>
    <row r="568" spans="1:33" x14ac:dyDescent="0.3">
      <c r="A568" s="47">
        <v>42662</v>
      </c>
      <c r="B568" s="14" t="str">
        <f t="shared" si="154"/>
        <v>Oct</v>
      </c>
      <c r="C568" s="3"/>
      <c r="D568" s="3"/>
      <c r="E568" s="3"/>
      <c r="F568" s="42"/>
      <c r="G568" s="42"/>
      <c r="H568" s="42"/>
      <c r="I568" s="13">
        <f>VLOOKUP($B568,'Elec wholesale lookups'!$A$3:$L$15,'Elec wholesale index'!I$2,FALSE)</f>
        <v>181634.52552031272</v>
      </c>
      <c r="J568" s="13">
        <f>VLOOKUP($B568,'Elec wholesale lookups'!$A$3:$L$15,'Elec wholesale index'!J$2,FALSE)</f>
        <v>205597.26549163138</v>
      </c>
      <c r="K568" s="13">
        <f>VLOOKUP($B568,'Elec wholesale lookups'!$A$3:$L$15,'Elec wholesale index'!K$2,FALSE)</f>
        <v>181634.52552031272</v>
      </c>
      <c r="L568" s="38">
        <f>VLOOKUP($B568,'Elec wholesale lookups'!$A$3:$O$15,'Elec wholesale index'!L$2,FALSE)</f>
        <v>1</v>
      </c>
      <c r="M568" s="38">
        <f>VLOOKUP($B568,'Elec wholesale lookups'!$A$3:$O$15,'Elec wholesale index'!M$2,FALSE)</f>
        <v>1</v>
      </c>
      <c r="N568" s="38">
        <f>VLOOKUP($B568,'Elec wholesale lookups'!$A$3:$O$15,'Elec wholesale index'!N$2,FALSE)</f>
        <v>0</v>
      </c>
      <c r="O568" s="13">
        <f t="shared" si="138"/>
        <v>181634.52552031272</v>
      </c>
      <c r="P568" s="13">
        <f t="shared" si="139"/>
        <v>205597.26549163138</v>
      </c>
      <c r="Q568" s="13">
        <f t="shared" si="140"/>
        <v>0</v>
      </c>
      <c r="R568" s="13">
        <f t="shared" si="141"/>
        <v>387231.79101194406</v>
      </c>
      <c r="S568" s="23">
        <f t="shared" si="142"/>
        <v>0</v>
      </c>
      <c r="T568" s="23">
        <f t="shared" si="143"/>
        <v>0</v>
      </c>
      <c r="U568" s="23">
        <f t="shared" si="144"/>
        <v>0</v>
      </c>
      <c r="V568" s="23">
        <f t="shared" si="145"/>
        <v>0</v>
      </c>
      <c r="W568" s="44" t="str">
        <f t="shared" si="146"/>
        <v>n/a</v>
      </c>
      <c r="X568" s="23">
        <f t="shared" si="147"/>
        <v>0</v>
      </c>
      <c r="Y568" s="23">
        <f t="shared" si="148"/>
        <v>0</v>
      </c>
      <c r="Z568" s="23">
        <f t="shared" si="149"/>
        <v>0</v>
      </c>
      <c r="AA568" s="43">
        <f t="shared" si="150"/>
        <v>0</v>
      </c>
      <c r="AB568" s="44" t="str">
        <f t="shared" si="151"/>
        <v>n/a</v>
      </c>
      <c r="AC568" s="45" t="str">
        <f>IFERROR(W568*Inputs!$E$27+'Elec wholesale index'!AB568*Inputs!$F$27,"n/a")</f>
        <v>n/a</v>
      </c>
      <c r="AD568" s="2" t="str">
        <f t="shared" si="152"/>
        <v>2017-18 Summer</v>
      </c>
      <c r="AE568" s="2" t="str">
        <f t="shared" si="153"/>
        <v>2016-17 Winter</v>
      </c>
      <c r="AF568" s="41">
        <v>0</v>
      </c>
      <c r="AG568" s="8"/>
    </row>
    <row r="569" spans="1:33" x14ac:dyDescent="0.3">
      <c r="A569" s="47">
        <v>42663</v>
      </c>
      <c r="B569" s="14" t="str">
        <f t="shared" si="154"/>
        <v>Oct</v>
      </c>
      <c r="C569" s="3"/>
      <c r="D569" s="3"/>
      <c r="E569" s="3"/>
      <c r="F569" s="42"/>
      <c r="G569" s="42"/>
      <c r="H569" s="42"/>
      <c r="I569" s="13">
        <f>VLOOKUP($B569,'Elec wholesale lookups'!$A$3:$L$15,'Elec wholesale index'!I$2,FALSE)</f>
        <v>181634.52552031272</v>
      </c>
      <c r="J569" s="13">
        <f>VLOOKUP($B569,'Elec wholesale lookups'!$A$3:$L$15,'Elec wholesale index'!J$2,FALSE)</f>
        <v>205597.26549163138</v>
      </c>
      <c r="K569" s="13">
        <f>VLOOKUP($B569,'Elec wholesale lookups'!$A$3:$L$15,'Elec wholesale index'!K$2,FALSE)</f>
        <v>181634.52552031272</v>
      </c>
      <c r="L569" s="38">
        <f>VLOOKUP($B569,'Elec wholesale lookups'!$A$3:$O$15,'Elec wholesale index'!L$2,FALSE)</f>
        <v>1</v>
      </c>
      <c r="M569" s="38">
        <f>VLOOKUP($B569,'Elec wholesale lookups'!$A$3:$O$15,'Elec wholesale index'!M$2,FALSE)</f>
        <v>1</v>
      </c>
      <c r="N569" s="38">
        <f>VLOOKUP($B569,'Elec wholesale lookups'!$A$3:$O$15,'Elec wholesale index'!N$2,FALSE)</f>
        <v>0</v>
      </c>
      <c r="O569" s="13">
        <f t="shared" si="138"/>
        <v>181634.52552031272</v>
      </c>
      <c r="P569" s="13">
        <f t="shared" si="139"/>
        <v>205597.26549163138</v>
      </c>
      <c r="Q569" s="13">
        <f t="shared" si="140"/>
        <v>0</v>
      </c>
      <c r="R569" s="13">
        <f t="shared" si="141"/>
        <v>387231.79101194406</v>
      </c>
      <c r="S569" s="23">
        <f t="shared" si="142"/>
        <v>0</v>
      </c>
      <c r="T569" s="23">
        <f t="shared" si="143"/>
        <v>0</v>
      </c>
      <c r="U569" s="23">
        <f t="shared" si="144"/>
        <v>0</v>
      </c>
      <c r="V569" s="23">
        <f t="shared" si="145"/>
        <v>0</v>
      </c>
      <c r="W569" s="44" t="str">
        <f t="shared" si="146"/>
        <v>n/a</v>
      </c>
      <c r="X569" s="23">
        <f t="shared" si="147"/>
        <v>0</v>
      </c>
      <c r="Y569" s="23">
        <f t="shared" si="148"/>
        <v>0</v>
      </c>
      <c r="Z569" s="23">
        <f t="shared" si="149"/>
        <v>0</v>
      </c>
      <c r="AA569" s="43">
        <f t="shared" si="150"/>
        <v>0</v>
      </c>
      <c r="AB569" s="44" t="str">
        <f t="shared" si="151"/>
        <v>n/a</v>
      </c>
      <c r="AC569" s="45" t="str">
        <f>IFERROR(W569*Inputs!$E$27+'Elec wholesale index'!AB569*Inputs!$F$27,"n/a")</f>
        <v>n/a</v>
      </c>
      <c r="AD569" s="2" t="str">
        <f t="shared" si="152"/>
        <v>2017-18 Summer</v>
      </c>
      <c r="AE569" s="2" t="str">
        <f t="shared" si="153"/>
        <v>2016-17 Winter</v>
      </c>
      <c r="AF569" s="41">
        <v>0</v>
      </c>
      <c r="AG569" s="8"/>
    </row>
    <row r="570" spans="1:33" x14ac:dyDescent="0.3">
      <c r="A570" s="47">
        <v>42664</v>
      </c>
      <c r="B570" s="14" t="str">
        <f t="shared" si="154"/>
        <v>Oct</v>
      </c>
      <c r="C570" s="3"/>
      <c r="D570" s="3"/>
      <c r="E570" s="3"/>
      <c r="F570" s="42"/>
      <c r="G570" s="42"/>
      <c r="H570" s="42"/>
      <c r="I570" s="13">
        <f>VLOOKUP($B570,'Elec wholesale lookups'!$A$3:$L$15,'Elec wholesale index'!I$2,FALSE)</f>
        <v>181634.52552031272</v>
      </c>
      <c r="J570" s="13">
        <f>VLOOKUP($B570,'Elec wholesale lookups'!$A$3:$L$15,'Elec wholesale index'!J$2,FALSE)</f>
        <v>205597.26549163138</v>
      </c>
      <c r="K570" s="13">
        <f>VLOOKUP($B570,'Elec wholesale lookups'!$A$3:$L$15,'Elec wholesale index'!K$2,FALSE)</f>
        <v>181634.52552031272</v>
      </c>
      <c r="L570" s="38">
        <f>VLOOKUP($B570,'Elec wholesale lookups'!$A$3:$O$15,'Elec wholesale index'!L$2,FALSE)</f>
        <v>1</v>
      </c>
      <c r="M570" s="38">
        <f>VLOOKUP($B570,'Elec wholesale lookups'!$A$3:$O$15,'Elec wholesale index'!M$2,FALSE)</f>
        <v>1</v>
      </c>
      <c r="N570" s="38">
        <f>VLOOKUP($B570,'Elec wholesale lookups'!$A$3:$O$15,'Elec wholesale index'!N$2,FALSE)</f>
        <v>0</v>
      </c>
      <c r="O570" s="13">
        <f t="shared" si="138"/>
        <v>181634.52552031272</v>
      </c>
      <c r="P570" s="13">
        <f t="shared" si="139"/>
        <v>205597.26549163138</v>
      </c>
      <c r="Q570" s="13">
        <f t="shared" si="140"/>
        <v>0</v>
      </c>
      <c r="R570" s="13">
        <f t="shared" si="141"/>
        <v>387231.79101194406</v>
      </c>
      <c r="S570" s="23">
        <f t="shared" si="142"/>
        <v>0</v>
      </c>
      <c r="T570" s="23">
        <f t="shared" si="143"/>
        <v>0</v>
      </c>
      <c r="U570" s="23">
        <f t="shared" si="144"/>
        <v>0</v>
      </c>
      <c r="V570" s="23">
        <f t="shared" si="145"/>
        <v>0</v>
      </c>
      <c r="W570" s="44" t="str">
        <f t="shared" si="146"/>
        <v>n/a</v>
      </c>
      <c r="X570" s="23">
        <f t="shared" si="147"/>
        <v>0</v>
      </c>
      <c r="Y570" s="23">
        <f t="shared" si="148"/>
        <v>0</v>
      </c>
      <c r="Z570" s="23">
        <f t="shared" si="149"/>
        <v>0</v>
      </c>
      <c r="AA570" s="43">
        <f t="shared" si="150"/>
        <v>0</v>
      </c>
      <c r="AB570" s="44" t="str">
        <f t="shared" si="151"/>
        <v>n/a</v>
      </c>
      <c r="AC570" s="45" t="str">
        <f>IFERROR(W570*Inputs!$E$27+'Elec wholesale index'!AB570*Inputs!$F$27,"n/a")</f>
        <v>n/a</v>
      </c>
      <c r="AD570" s="2" t="str">
        <f t="shared" si="152"/>
        <v>2017-18 Summer</v>
      </c>
      <c r="AE570" s="2" t="str">
        <f t="shared" si="153"/>
        <v>2016-17 Winter</v>
      </c>
      <c r="AF570" s="41">
        <v>0</v>
      </c>
      <c r="AG570" s="8"/>
    </row>
    <row r="571" spans="1:33" x14ac:dyDescent="0.3">
      <c r="A571" s="47">
        <v>42667</v>
      </c>
      <c r="B571" s="14" t="str">
        <f t="shared" si="154"/>
        <v>Oct</v>
      </c>
      <c r="C571" s="3"/>
      <c r="D571" s="3"/>
      <c r="E571" s="3"/>
      <c r="F571" s="42"/>
      <c r="G571" s="42"/>
      <c r="H571" s="42"/>
      <c r="I571" s="13">
        <f>VLOOKUP($B571,'Elec wholesale lookups'!$A$3:$L$15,'Elec wholesale index'!I$2,FALSE)</f>
        <v>181634.52552031272</v>
      </c>
      <c r="J571" s="13">
        <f>VLOOKUP($B571,'Elec wholesale lookups'!$A$3:$L$15,'Elec wholesale index'!J$2,FALSE)</f>
        <v>205597.26549163138</v>
      </c>
      <c r="K571" s="13">
        <f>VLOOKUP($B571,'Elec wholesale lookups'!$A$3:$L$15,'Elec wholesale index'!K$2,FALSE)</f>
        <v>181634.52552031272</v>
      </c>
      <c r="L571" s="38">
        <f>VLOOKUP($B571,'Elec wholesale lookups'!$A$3:$O$15,'Elec wholesale index'!L$2,FALSE)</f>
        <v>1</v>
      </c>
      <c r="M571" s="38">
        <f>VLOOKUP($B571,'Elec wholesale lookups'!$A$3:$O$15,'Elec wholesale index'!M$2,FALSE)</f>
        <v>1</v>
      </c>
      <c r="N571" s="38">
        <f>VLOOKUP($B571,'Elec wholesale lookups'!$A$3:$O$15,'Elec wholesale index'!N$2,FALSE)</f>
        <v>0</v>
      </c>
      <c r="O571" s="13">
        <f t="shared" si="138"/>
        <v>181634.52552031272</v>
      </c>
      <c r="P571" s="13">
        <f t="shared" si="139"/>
        <v>205597.26549163138</v>
      </c>
      <c r="Q571" s="13">
        <f t="shared" si="140"/>
        <v>0</v>
      </c>
      <c r="R571" s="13">
        <f t="shared" si="141"/>
        <v>387231.79101194406</v>
      </c>
      <c r="S571" s="23">
        <f t="shared" si="142"/>
        <v>0</v>
      </c>
      <c r="T571" s="23">
        <f t="shared" si="143"/>
        <v>0</v>
      </c>
      <c r="U571" s="23">
        <f t="shared" si="144"/>
        <v>0</v>
      </c>
      <c r="V571" s="23">
        <f t="shared" si="145"/>
        <v>0</v>
      </c>
      <c r="W571" s="44" t="str">
        <f t="shared" si="146"/>
        <v>n/a</v>
      </c>
      <c r="X571" s="23">
        <f t="shared" si="147"/>
        <v>0</v>
      </c>
      <c r="Y571" s="23">
        <f t="shared" si="148"/>
        <v>0</v>
      </c>
      <c r="Z571" s="23">
        <f t="shared" si="149"/>
        <v>0</v>
      </c>
      <c r="AA571" s="43">
        <f t="shared" si="150"/>
        <v>0</v>
      </c>
      <c r="AB571" s="44" t="str">
        <f t="shared" si="151"/>
        <v>n/a</v>
      </c>
      <c r="AC571" s="45" t="str">
        <f>IFERROR(W571*Inputs!$E$27+'Elec wholesale index'!AB571*Inputs!$F$27,"n/a")</f>
        <v>n/a</v>
      </c>
      <c r="AD571" s="2" t="str">
        <f t="shared" si="152"/>
        <v>2017-18 Summer</v>
      </c>
      <c r="AE571" s="2" t="str">
        <f t="shared" si="153"/>
        <v>2016-17 Winter</v>
      </c>
      <c r="AF571" s="41">
        <v>0</v>
      </c>
      <c r="AG571" s="8"/>
    </row>
    <row r="572" spans="1:33" x14ac:dyDescent="0.3">
      <c r="A572" s="47">
        <v>42668</v>
      </c>
      <c r="B572" s="14" t="str">
        <f t="shared" si="154"/>
        <v>Oct</v>
      </c>
      <c r="C572" s="3"/>
      <c r="D572" s="3"/>
      <c r="E572" s="3"/>
      <c r="F572" s="42"/>
      <c r="G572" s="42"/>
      <c r="H572" s="42"/>
      <c r="I572" s="13">
        <f>VLOOKUP($B572,'Elec wholesale lookups'!$A$3:$L$15,'Elec wholesale index'!I$2,FALSE)</f>
        <v>181634.52552031272</v>
      </c>
      <c r="J572" s="13">
        <f>VLOOKUP($B572,'Elec wholesale lookups'!$A$3:$L$15,'Elec wholesale index'!J$2,FALSE)</f>
        <v>205597.26549163138</v>
      </c>
      <c r="K572" s="13">
        <f>VLOOKUP($B572,'Elec wholesale lookups'!$A$3:$L$15,'Elec wholesale index'!K$2,FALSE)</f>
        <v>181634.52552031272</v>
      </c>
      <c r="L572" s="38">
        <f>VLOOKUP($B572,'Elec wholesale lookups'!$A$3:$O$15,'Elec wholesale index'!L$2,FALSE)</f>
        <v>1</v>
      </c>
      <c r="M572" s="38">
        <f>VLOOKUP($B572,'Elec wholesale lookups'!$A$3:$O$15,'Elec wholesale index'!M$2,FALSE)</f>
        <v>1</v>
      </c>
      <c r="N572" s="38">
        <f>VLOOKUP($B572,'Elec wholesale lookups'!$A$3:$O$15,'Elec wholesale index'!N$2,FALSE)</f>
        <v>0</v>
      </c>
      <c r="O572" s="13">
        <f t="shared" si="138"/>
        <v>181634.52552031272</v>
      </c>
      <c r="P572" s="13">
        <f t="shared" si="139"/>
        <v>205597.26549163138</v>
      </c>
      <c r="Q572" s="13">
        <f t="shared" si="140"/>
        <v>0</v>
      </c>
      <c r="R572" s="13">
        <f t="shared" si="141"/>
        <v>387231.79101194406</v>
      </c>
      <c r="S572" s="23">
        <f t="shared" si="142"/>
        <v>0</v>
      </c>
      <c r="T572" s="23">
        <f t="shared" si="143"/>
        <v>0</v>
      </c>
      <c r="U572" s="23">
        <f t="shared" si="144"/>
        <v>0</v>
      </c>
      <c r="V572" s="23">
        <f t="shared" si="145"/>
        <v>0</v>
      </c>
      <c r="W572" s="44" t="str">
        <f t="shared" si="146"/>
        <v>n/a</v>
      </c>
      <c r="X572" s="23">
        <f t="shared" si="147"/>
        <v>0</v>
      </c>
      <c r="Y572" s="23">
        <f t="shared" si="148"/>
        <v>0</v>
      </c>
      <c r="Z572" s="23">
        <f t="shared" si="149"/>
        <v>0</v>
      </c>
      <c r="AA572" s="43">
        <f t="shared" si="150"/>
        <v>0</v>
      </c>
      <c r="AB572" s="44" t="str">
        <f t="shared" si="151"/>
        <v>n/a</v>
      </c>
      <c r="AC572" s="45" t="str">
        <f>IFERROR(W572*Inputs!$E$27+'Elec wholesale index'!AB572*Inputs!$F$27,"n/a")</f>
        <v>n/a</v>
      </c>
      <c r="AD572" s="2" t="str">
        <f t="shared" si="152"/>
        <v>2017-18 Summer</v>
      </c>
      <c r="AE572" s="2" t="str">
        <f t="shared" si="153"/>
        <v>2016-17 Winter</v>
      </c>
      <c r="AF572" s="41">
        <v>0</v>
      </c>
      <c r="AG572" s="8"/>
    </row>
    <row r="573" spans="1:33" x14ac:dyDescent="0.3">
      <c r="A573" s="47">
        <v>42669</v>
      </c>
      <c r="B573" s="14" t="str">
        <f t="shared" si="154"/>
        <v>Oct</v>
      </c>
      <c r="C573" s="3"/>
      <c r="D573" s="3"/>
      <c r="E573" s="3"/>
      <c r="F573" s="42"/>
      <c r="G573" s="42"/>
      <c r="H573" s="42"/>
      <c r="I573" s="13">
        <f>VLOOKUP($B573,'Elec wholesale lookups'!$A$3:$L$15,'Elec wholesale index'!I$2,FALSE)</f>
        <v>181634.52552031272</v>
      </c>
      <c r="J573" s="13">
        <f>VLOOKUP($B573,'Elec wholesale lookups'!$A$3:$L$15,'Elec wholesale index'!J$2,FALSE)</f>
        <v>205597.26549163138</v>
      </c>
      <c r="K573" s="13">
        <f>VLOOKUP($B573,'Elec wholesale lookups'!$A$3:$L$15,'Elec wholesale index'!K$2,FALSE)</f>
        <v>181634.52552031272</v>
      </c>
      <c r="L573" s="38">
        <f>VLOOKUP($B573,'Elec wholesale lookups'!$A$3:$O$15,'Elec wholesale index'!L$2,FALSE)</f>
        <v>1</v>
      </c>
      <c r="M573" s="38">
        <f>VLOOKUP($B573,'Elec wholesale lookups'!$A$3:$O$15,'Elec wholesale index'!M$2,FALSE)</f>
        <v>1</v>
      </c>
      <c r="N573" s="38">
        <f>VLOOKUP($B573,'Elec wholesale lookups'!$A$3:$O$15,'Elec wholesale index'!N$2,FALSE)</f>
        <v>0</v>
      </c>
      <c r="O573" s="13">
        <f t="shared" si="138"/>
        <v>181634.52552031272</v>
      </c>
      <c r="P573" s="13">
        <f t="shared" si="139"/>
        <v>205597.26549163138</v>
      </c>
      <c r="Q573" s="13">
        <f t="shared" si="140"/>
        <v>0</v>
      </c>
      <c r="R573" s="13">
        <f t="shared" si="141"/>
        <v>387231.79101194406</v>
      </c>
      <c r="S573" s="23">
        <f t="shared" si="142"/>
        <v>0</v>
      </c>
      <c r="T573" s="23">
        <f t="shared" si="143"/>
        <v>0</v>
      </c>
      <c r="U573" s="23">
        <f t="shared" si="144"/>
        <v>0</v>
      </c>
      <c r="V573" s="23">
        <f t="shared" si="145"/>
        <v>0</v>
      </c>
      <c r="W573" s="44" t="str">
        <f t="shared" si="146"/>
        <v>n/a</v>
      </c>
      <c r="X573" s="23">
        <f t="shared" si="147"/>
        <v>0</v>
      </c>
      <c r="Y573" s="23">
        <f t="shared" si="148"/>
        <v>0</v>
      </c>
      <c r="Z573" s="23">
        <f t="shared" si="149"/>
        <v>0</v>
      </c>
      <c r="AA573" s="43">
        <f t="shared" si="150"/>
        <v>0</v>
      </c>
      <c r="AB573" s="44" t="str">
        <f t="shared" si="151"/>
        <v>n/a</v>
      </c>
      <c r="AC573" s="45" t="str">
        <f>IFERROR(W573*Inputs!$E$27+'Elec wholesale index'!AB573*Inputs!$F$27,"n/a")</f>
        <v>n/a</v>
      </c>
      <c r="AD573" s="2" t="str">
        <f t="shared" si="152"/>
        <v>2017-18 Summer</v>
      </c>
      <c r="AE573" s="2" t="str">
        <f t="shared" si="153"/>
        <v>2016-17 Winter</v>
      </c>
      <c r="AF573" s="41">
        <v>0</v>
      </c>
      <c r="AG573" s="8"/>
    </row>
    <row r="574" spans="1:33" x14ac:dyDescent="0.3">
      <c r="A574" s="47">
        <v>42670</v>
      </c>
      <c r="B574" s="14" t="str">
        <f t="shared" si="154"/>
        <v>Oct</v>
      </c>
      <c r="C574" s="3"/>
      <c r="D574" s="3"/>
      <c r="E574" s="3"/>
      <c r="F574" s="42"/>
      <c r="G574" s="42"/>
      <c r="H574" s="42"/>
      <c r="I574" s="13">
        <f>VLOOKUP($B574,'Elec wholesale lookups'!$A$3:$L$15,'Elec wholesale index'!I$2,FALSE)</f>
        <v>181634.52552031272</v>
      </c>
      <c r="J574" s="13">
        <f>VLOOKUP($B574,'Elec wholesale lookups'!$A$3:$L$15,'Elec wholesale index'!J$2,FALSE)</f>
        <v>205597.26549163138</v>
      </c>
      <c r="K574" s="13">
        <f>VLOOKUP($B574,'Elec wholesale lookups'!$A$3:$L$15,'Elec wholesale index'!K$2,FALSE)</f>
        <v>181634.52552031272</v>
      </c>
      <c r="L574" s="38">
        <f>VLOOKUP($B574,'Elec wholesale lookups'!$A$3:$O$15,'Elec wholesale index'!L$2,FALSE)</f>
        <v>1</v>
      </c>
      <c r="M574" s="38">
        <f>VLOOKUP($B574,'Elec wholesale lookups'!$A$3:$O$15,'Elec wholesale index'!M$2,FALSE)</f>
        <v>1</v>
      </c>
      <c r="N574" s="38">
        <f>VLOOKUP($B574,'Elec wholesale lookups'!$A$3:$O$15,'Elec wholesale index'!N$2,FALSE)</f>
        <v>0</v>
      </c>
      <c r="O574" s="13">
        <f t="shared" si="138"/>
        <v>181634.52552031272</v>
      </c>
      <c r="P574" s="13">
        <f t="shared" si="139"/>
        <v>205597.26549163138</v>
      </c>
      <c r="Q574" s="13">
        <f t="shared" si="140"/>
        <v>0</v>
      </c>
      <c r="R574" s="13">
        <f t="shared" si="141"/>
        <v>387231.79101194406</v>
      </c>
      <c r="S574" s="23">
        <f t="shared" si="142"/>
        <v>0</v>
      </c>
      <c r="T574" s="23">
        <f t="shared" si="143"/>
        <v>0</v>
      </c>
      <c r="U574" s="23">
        <f t="shared" si="144"/>
        <v>0</v>
      </c>
      <c r="V574" s="23">
        <f t="shared" si="145"/>
        <v>0</v>
      </c>
      <c r="W574" s="44" t="str">
        <f t="shared" si="146"/>
        <v>n/a</v>
      </c>
      <c r="X574" s="23">
        <f t="shared" si="147"/>
        <v>0</v>
      </c>
      <c r="Y574" s="23">
        <f t="shared" si="148"/>
        <v>0</v>
      </c>
      <c r="Z574" s="23">
        <f t="shared" si="149"/>
        <v>0</v>
      </c>
      <c r="AA574" s="43">
        <f t="shared" si="150"/>
        <v>0</v>
      </c>
      <c r="AB574" s="44" t="str">
        <f t="shared" si="151"/>
        <v>n/a</v>
      </c>
      <c r="AC574" s="45" t="str">
        <f>IFERROR(W574*Inputs!$E$27+'Elec wholesale index'!AB574*Inputs!$F$27,"n/a")</f>
        <v>n/a</v>
      </c>
      <c r="AD574" s="2" t="str">
        <f t="shared" si="152"/>
        <v>2017-18 Summer</v>
      </c>
      <c r="AE574" s="2" t="str">
        <f t="shared" si="153"/>
        <v>2016-17 Winter</v>
      </c>
      <c r="AF574" s="41">
        <v>0</v>
      </c>
      <c r="AG574" s="8"/>
    </row>
    <row r="575" spans="1:33" x14ac:dyDescent="0.3">
      <c r="A575" s="47">
        <v>42671</v>
      </c>
      <c r="B575" s="14" t="str">
        <f t="shared" si="154"/>
        <v>Oct</v>
      </c>
      <c r="C575" s="3"/>
      <c r="D575" s="3"/>
      <c r="E575" s="3"/>
      <c r="F575" s="42"/>
      <c r="G575" s="42"/>
      <c r="H575" s="42"/>
      <c r="I575" s="13">
        <f>VLOOKUP($B575,'Elec wholesale lookups'!$A$3:$L$15,'Elec wholesale index'!I$2,FALSE)</f>
        <v>181634.52552031272</v>
      </c>
      <c r="J575" s="13">
        <f>VLOOKUP($B575,'Elec wholesale lookups'!$A$3:$L$15,'Elec wholesale index'!J$2,FALSE)</f>
        <v>205597.26549163138</v>
      </c>
      <c r="K575" s="13">
        <f>VLOOKUP($B575,'Elec wholesale lookups'!$A$3:$L$15,'Elec wholesale index'!K$2,FALSE)</f>
        <v>181634.52552031272</v>
      </c>
      <c r="L575" s="38">
        <f>VLOOKUP($B575,'Elec wholesale lookups'!$A$3:$O$15,'Elec wholesale index'!L$2,FALSE)</f>
        <v>1</v>
      </c>
      <c r="M575" s="38">
        <f>VLOOKUP($B575,'Elec wholesale lookups'!$A$3:$O$15,'Elec wholesale index'!M$2,FALSE)</f>
        <v>1</v>
      </c>
      <c r="N575" s="38">
        <f>VLOOKUP($B575,'Elec wholesale lookups'!$A$3:$O$15,'Elec wholesale index'!N$2,FALSE)</f>
        <v>0</v>
      </c>
      <c r="O575" s="13">
        <f t="shared" si="138"/>
        <v>181634.52552031272</v>
      </c>
      <c r="P575" s="13">
        <f t="shared" si="139"/>
        <v>205597.26549163138</v>
      </c>
      <c r="Q575" s="13">
        <f t="shared" si="140"/>
        <v>0</v>
      </c>
      <c r="R575" s="13">
        <f t="shared" si="141"/>
        <v>387231.79101194406</v>
      </c>
      <c r="S575" s="23">
        <f t="shared" si="142"/>
        <v>0</v>
      </c>
      <c r="T575" s="23">
        <f t="shared" si="143"/>
        <v>0</v>
      </c>
      <c r="U575" s="23">
        <f t="shared" si="144"/>
        <v>0</v>
      </c>
      <c r="V575" s="23">
        <f t="shared" si="145"/>
        <v>0</v>
      </c>
      <c r="W575" s="44" t="str">
        <f t="shared" si="146"/>
        <v>n/a</v>
      </c>
      <c r="X575" s="23">
        <f t="shared" si="147"/>
        <v>0</v>
      </c>
      <c r="Y575" s="23">
        <f t="shared" si="148"/>
        <v>0</v>
      </c>
      <c r="Z575" s="23">
        <f t="shared" si="149"/>
        <v>0</v>
      </c>
      <c r="AA575" s="43">
        <f t="shared" si="150"/>
        <v>0</v>
      </c>
      <c r="AB575" s="44" t="str">
        <f t="shared" si="151"/>
        <v>n/a</v>
      </c>
      <c r="AC575" s="45" t="str">
        <f>IFERROR(W575*Inputs!$E$27+'Elec wholesale index'!AB575*Inputs!$F$27,"n/a")</f>
        <v>n/a</v>
      </c>
      <c r="AD575" s="2" t="str">
        <f t="shared" si="152"/>
        <v>2017-18 Summer</v>
      </c>
      <c r="AE575" s="2" t="str">
        <f t="shared" si="153"/>
        <v>2016-17 Winter</v>
      </c>
      <c r="AF575" s="41">
        <v>0</v>
      </c>
      <c r="AG575" s="8"/>
    </row>
    <row r="576" spans="1:33" x14ac:dyDescent="0.3">
      <c r="A576" s="47">
        <v>42674</v>
      </c>
      <c r="B576" s="14" t="str">
        <f t="shared" si="154"/>
        <v>Oct</v>
      </c>
      <c r="C576" s="3"/>
      <c r="D576" s="3"/>
      <c r="E576" s="3"/>
      <c r="F576" s="42"/>
      <c r="G576" s="42"/>
      <c r="H576" s="42"/>
      <c r="I576" s="13">
        <f>VLOOKUP($B576,'Elec wholesale lookups'!$A$3:$L$15,'Elec wholesale index'!I$2,FALSE)</f>
        <v>181634.52552031272</v>
      </c>
      <c r="J576" s="13">
        <f>VLOOKUP($B576,'Elec wholesale lookups'!$A$3:$L$15,'Elec wholesale index'!J$2,FALSE)</f>
        <v>205597.26549163138</v>
      </c>
      <c r="K576" s="13">
        <f>VLOOKUP($B576,'Elec wholesale lookups'!$A$3:$L$15,'Elec wholesale index'!K$2,FALSE)</f>
        <v>181634.52552031272</v>
      </c>
      <c r="L576" s="38">
        <f>VLOOKUP($B576,'Elec wholesale lookups'!$A$3:$O$15,'Elec wholesale index'!L$2,FALSE)</f>
        <v>1</v>
      </c>
      <c r="M576" s="38">
        <f>VLOOKUP($B576,'Elec wholesale lookups'!$A$3:$O$15,'Elec wholesale index'!M$2,FALSE)</f>
        <v>1</v>
      </c>
      <c r="N576" s="38">
        <f>VLOOKUP($B576,'Elec wholesale lookups'!$A$3:$O$15,'Elec wholesale index'!N$2,FALSE)</f>
        <v>0</v>
      </c>
      <c r="O576" s="13">
        <f t="shared" si="138"/>
        <v>181634.52552031272</v>
      </c>
      <c r="P576" s="13">
        <f t="shared" si="139"/>
        <v>205597.26549163138</v>
      </c>
      <c r="Q576" s="13">
        <f t="shared" si="140"/>
        <v>0</v>
      </c>
      <c r="R576" s="13">
        <f t="shared" si="141"/>
        <v>387231.79101194406</v>
      </c>
      <c r="S576" s="23">
        <f t="shared" si="142"/>
        <v>0</v>
      </c>
      <c r="T576" s="23">
        <f t="shared" si="143"/>
        <v>0</v>
      </c>
      <c r="U576" s="23">
        <f t="shared" si="144"/>
        <v>0</v>
      </c>
      <c r="V576" s="23">
        <f t="shared" si="145"/>
        <v>0</v>
      </c>
      <c r="W576" s="44" t="str">
        <f t="shared" si="146"/>
        <v>n/a</v>
      </c>
      <c r="X576" s="23">
        <f t="shared" si="147"/>
        <v>0</v>
      </c>
      <c r="Y576" s="23">
        <f t="shared" si="148"/>
        <v>0</v>
      </c>
      <c r="Z576" s="23">
        <f t="shared" si="149"/>
        <v>0</v>
      </c>
      <c r="AA576" s="43">
        <f t="shared" si="150"/>
        <v>0</v>
      </c>
      <c r="AB576" s="44" t="str">
        <f t="shared" si="151"/>
        <v>n/a</v>
      </c>
      <c r="AC576" s="45" t="str">
        <f>IFERROR(W576*Inputs!$E$27+'Elec wholesale index'!AB576*Inputs!$F$27,"n/a")</f>
        <v>n/a</v>
      </c>
      <c r="AD576" s="2" t="str">
        <f t="shared" si="152"/>
        <v>2017-18 Summer</v>
      </c>
      <c r="AE576" s="2" t="str">
        <f t="shared" si="153"/>
        <v>2016-17 Winter</v>
      </c>
      <c r="AF576" s="41">
        <v>0</v>
      </c>
      <c r="AG576" s="8"/>
    </row>
    <row r="577" spans="1:33" x14ac:dyDescent="0.3">
      <c r="A577" s="47">
        <v>42675</v>
      </c>
      <c r="B577" s="14" t="str">
        <f t="shared" si="154"/>
        <v>Nov</v>
      </c>
      <c r="C577" s="3"/>
      <c r="D577" s="3"/>
      <c r="E577" s="3"/>
      <c r="F577" s="42"/>
      <c r="G577" s="42"/>
      <c r="H577" s="42"/>
      <c r="I577" s="13">
        <f>VLOOKUP($B577,'Elec wholesale lookups'!$A$3:$L$15,'Elec wholesale index'!I$2,FALSE)</f>
        <v>181634.52552031272</v>
      </c>
      <c r="J577" s="13">
        <f>VLOOKUP($B577,'Elec wholesale lookups'!$A$3:$L$15,'Elec wholesale index'!J$2,FALSE)</f>
        <v>205597.26549163138</v>
      </c>
      <c r="K577" s="13">
        <f>VLOOKUP($B577,'Elec wholesale lookups'!$A$3:$L$15,'Elec wholesale index'!K$2,FALSE)</f>
        <v>181634.52552031272</v>
      </c>
      <c r="L577" s="38">
        <f>VLOOKUP($B577,'Elec wholesale lookups'!$A$3:$O$15,'Elec wholesale index'!L$2,FALSE)</f>
        <v>1</v>
      </c>
      <c r="M577" s="38">
        <f>VLOOKUP($B577,'Elec wholesale lookups'!$A$3:$O$15,'Elec wholesale index'!M$2,FALSE)</f>
        <v>1</v>
      </c>
      <c r="N577" s="38">
        <f>VLOOKUP($B577,'Elec wholesale lookups'!$A$3:$O$15,'Elec wholesale index'!N$2,FALSE)</f>
        <v>0</v>
      </c>
      <c r="O577" s="13">
        <f t="shared" si="138"/>
        <v>181634.52552031272</v>
      </c>
      <c r="P577" s="13">
        <f t="shared" si="139"/>
        <v>205597.26549163138</v>
      </c>
      <c r="Q577" s="13">
        <f t="shared" si="140"/>
        <v>0</v>
      </c>
      <c r="R577" s="13">
        <f t="shared" si="141"/>
        <v>387231.79101194406</v>
      </c>
      <c r="S577" s="23">
        <f t="shared" si="142"/>
        <v>0</v>
      </c>
      <c r="T577" s="23">
        <f t="shared" si="143"/>
        <v>0</v>
      </c>
      <c r="U577" s="23">
        <f t="shared" si="144"/>
        <v>0</v>
      </c>
      <c r="V577" s="23">
        <f t="shared" si="145"/>
        <v>0</v>
      </c>
      <c r="W577" s="44" t="str">
        <f t="shared" si="146"/>
        <v>n/a</v>
      </c>
      <c r="X577" s="23">
        <f t="shared" si="147"/>
        <v>0</v>
      </c>
      <c r="Y577" s="23">
        <f t="shared" si="148"/>
        <v>0</v>
      </c>
      <c r="Z577" s="23">
        <f t="shared" si="149"/>
        <v>0</v>
      </c>
      <c r="AA577" s="43">
        <f t="shared" si="150"/>
        <v>0</v>
      </c>
      <c r="AB577" s="44" t="str">
        <f t="shared" si="151"/>
        <v>n/a</v>
      </c>
      <c r="AC577" s="45" t="str">
        <f>IFERROR(W577*Inputs!$E$27+'Elec wholesale index'!AB577*Inputs!$F$27,"n/a")</f>
        <v>n/a</v>
      </c>
      <c r="AD577" s="2" t="str">
        <f t="shared" si="152"/>
        <v>2017-18 Summer</v>
      </c>
      <c r="AE577" s="2" t="str">
        <f t="shared" si="153"/>
        <v>2016-17 Winter</v>
      </c>
      <c r="AF577" s="41">
        <v>0</v>
      </c>
      <c r="AG577" s="8"/>
    </row>
    <row r="578" spans="1:33" x14ac:dyDescent="0.3">
      <c r="A578" s="47">
        <v>42676</v>
      </c>
      <c r="B578" s="14" t="str">
        <f t="shared" si="154"/>
        <v>Nov</v>
      </c>
      <c r="C578" s="3"/>
      <c r="D578" s="3"/>
      <c r="E578" s="3"/>
      <c r="F578" s="42"/>
      <c r="G578" s="42"/>
      <c r="H578" s="42"/>
      <c r="I578" s="13">
        <f>VLOOKUP($B578,'Elec wholesale lookups'!$A$3:$L$15,'Elec wholesale index'!I$2,FALSE)</f>
        <v>181634.52552031272</v>
      </c>
      <c r="J578" s="13">
        <f>VLOOKUP($B578,'Elec wholesale lookups'!$A$3:$L$15,'Elec wholesale index'!J$2,FALSE)</f>
        <v>205597.26549163138</v>
      </c>
      <c r="K578" s="13">
        <f>VLOOKUP($B578,'Elec wholesale lookups'!$A$3:$L$15,'Elec wholesale index'!K$2,FALSE)</f>
        <v>181634.52552031272</v>
      </c>
      <c r="L578" s="38">
        <f>VLOOKUP($B578,'Elec wholesale lookups'!$A$3:$O$15,'Elec wholesale index'!L$2,FALSE)</f>
        <v>1</v>
      </c>
      <c r="M578" s="38">
        <f>VLOOKUP($B578,'Elec wholesale lookups'!$A$3:$O$15,'Elec wholesale index'!M$2,FALSE)</f>
        <v>1</v>
      </c>
      <c r="N578" s="38">
        <f>VLOOKUP($B578,'Elec wholesale lookups'!$A$3:$O$15,'Elec wholesale index'!N$2,FALSE)</f>
        <v>0</v>
      </c>
      <c r="O578" s="13">
        <f t="shared" si="138"/>
        <v>181634.52552031272</v>
      </c>
      <c r="P578" s="13">
        <f t="shared" si="139"/>
        <v>205597.26549163138</v>
      </c>
      <c r="Q578" s="13">
        <f t="shared" si="140"/>
        <v>0</v>
      </c>
      <c r="R578" s="13">
        <f t="shared" si="141"/>
        <v>387231.79101194406</v>
      </c>
      <c r="S578" s="23">
        <f t="shared" si="142"/>
        <v>0</v>
      </c>
      <c r="T578" s="23">
        <f t="shared" si="143"/>
        <v>0</v>
      </c>
      <c r="U578" s="23">
        <f t="shared" si="144"/>
        <v>0</v>
      </c>
      <c r="V578" s="23">
        <f t="shared" si="145"/>
        <v>0</v>
      </c>
      <c r="W578" s="44" t="str">
        <f t="shared" si="146"/>
        <v>n/a</v>
      </c>
      <c r="X578" s="23">
        <f t="shared" si="147"/>
        <v>0</v>
      </c>
      <c r="Y578" s="23">
        <f t="shared" si="148"/>
        <v>0</v>
      </c>
      <c r="Z578" s="23">
        <f t="shared" si="149"/>
        <v>0</v>
      </c>
      <c r="AA578" s="43">
        <f t="shared" si="150"/>
        <v>0</v>
      </c>
      <c r="AB578" s="44" t="str">
        <f t="shared" si="151"/>
        <v>n/a</v>
      </c>
      <c r="AC578" s="45" t="str">
        <f>IFERROR(W578*Inputs!$E$27+'Elec wholesale index'!AB578*Inputs!$F$27,"n/a")</f>
        <v>n/a</v>
      </c>
      <c r="AD578" s="2" t="str">
        <f t="shared" si="152"/>
        <v>2017-18 Summer</v>
      </c>
      <c r="AE578" s="2" t="str">
        <f t="shared" si="153"/>
        <v>2016-17 Winter</v>
      </c>
      <c r="AF578" s="41">
        <v>0</v>
      </c>
      <c r="AG578" s="8"/>
    </row>
    <row r="579" spans="1:33" x14ac:dyDescent="0.3">
      <c r="A579" s="47">
        <v>42677</v>
      </c>
      <c r="B579" s="14" t="str">
        <f t="shared" si="154"/>
        <v>Nov</v>
      </c>
      <c r="C579" s="3"/>
      <c r="D579" s="3"/>
      <c r="E579" s="3"/>
      <c r="F579" s="42"/>
      <c r="G579" s="42"/>
      <c r="H579" s="42"/>
      <c r="I579" s="13">
        <f>VLOOKUP($B579,'Elec wholesale lookups'!$A$3:$L$15,'Elec wholesale index'!I$2,FALSE)</f>
        <v>181634.52552031272</v>
      </c>
      <c r="J579" s="13">
        <f>VLOOKUP($B579,'Elec wholesale lookups'!$A$3:$L$15,'Elec wholesale index'!J$2,FALSE)</f>
        <v>205597.26549163138</v>
      </c>
      <c r="K579" s="13">
        <f>VLOOKUP($B579,'Elec wholesale lookups'!$A$3:$L$15,'Elec wholesale index'!K$2,FALSE)</f>
        <v>181634.52552031272</v>
      </c>
      <c r="L579" s="38">
        <f>VLOOKUP($B579,'Elec wholesale lookups'!$A$3:$O$15,'Elec wholesale index'!L$2,FALSE)</f>
        <v>1</v>
      </c>
      <c r="M579" s="38">
        <f>VLOOKUP($B579,'Elec wholesale lookups'!$A$3:$O$15,'Elec wholesale index'!M$2,FALSE)</f>
        <v>1</v>
      </c>
      <c r="N579" s="38">
        <f>VLOOKUP($B579,'Elec wholesale lookups'!$A$3:$O$15,'Elec wholesale index'!N$2,FALSE)</f>
        <v>0</v>
      </c>
      <c r="O579" s="13">
        <f t="shared" si="138"/>
        <v>181634.52552031272</v>
      </c>
      <c r="P579" s="13">
        <f t="shared" si="139"/>
        <v>205597.26549163138</v>
      </c>
      <c r="Q579" s="13">
        <f t="shared" si="140"/>
        <v>0</v>
      </c>
      <c r="R579" s="13">
        <f t="shared" si="141"/>
        <v>387231.79101194406</v>
      </c>
      <c r="S579" s="23">
        <f t="shared" si="142"/>
        <v>0</v>
      </c>
      <c r="T579" s="23">
        <f t="shared" si="143"/>
        <v>0</v>
      </c>
      <c r="U579" s="23">
        <f t="shared" si="144"/>
        <v>0</v>
      </c>
      <c r="V579" s="23">
        <f t="shared" si="145"/>
        <v>0</v>
      </c>
      <c r="W579" s="44" t="str">
        <f t="shared" si="146"/>
        <v>n/a</v>
      </c>
      <c r="X579" s="23">
        <f t="shared" si="147"/>
        <v>0</v>
      </c>
      <c r="Y579" s="23">
        <f t="shared" si="148"/>
        <v>0</v>
      </c>
      <c r="Z579" s="23">
        <f t="shared" si="149"/>
        <v>0</v>
      </c>
      <c r="AA579" s="43">
        <f t="shared" si="150"/>
        <v>0</v>
      </c>
      <c r="AB579" s="44" t="str">
        <f t="shared" si="151"/>
        <v>n/a</v>
      </c>
      <c r="AC579" s="45" t="str">
        <f>IFERROR(W579*Inputs!$E$27+'Elec wholesale index'!AB579*Inputs!$F$27,"n/a")</f>
        <v>n/a</v>
      </c>
      <c r="AD579" s="2" t="str">
        <f t="shared" si="152"/>
        <v>2017-18 Summer</v>
      </c>
      <c r="AE579" s="2" t="str">
        <f t="shared" si="153"/>
        <v>2016-17 Winter</v>
      </c>
      <c r="AF579" s="41">
        <v>0</v>
      </c>
      <c r="AG579" s="8"/>
    </row>
    <row r="580" spans="1:33" x14ac:dyDescent="0.3">
      <c r="A580" s="47">
        <v>42678</v>
      </c>
      <c r="B580" s="14" t="str">
        <f t="shared" si="154"/>
        <v>Nov</v>
      </c>
      <c r="C580" s="3"/>
      <c r="D580" s="3"/>
      <c r="E580" s="3"/>
      <c r="F580" s="42"/>
      <c r="G580" s="42"/>
      <c r="H580" s="42"/>
      <c r="I580" s="13">
        <f>VLOOKUP($B580,'Elec wholesale lookups'!$A$3:$L$15,'Elec wholesale index'!I$2,FALSE)</f>
        <v>181634.52552031272</v>
      </c>
      <c r="J580" s="13">
        <f>VLOOKUP($B580,'Elec wholesale lookups'!$A$3:$L$15,'Elec wholesale index'!J$2,FALSE)</f>
        <v>205597.26549163138</v>
      </c>
      <c r="K580" s="13">
        <f>VLOOKUP($B580,'Elec wholesale lookups'!$A$3:$L$15,'Elec wholesale index'!K$2,FALSE)</f>
        <v>181634.52552031272</v>
      </c>
      <c r="L580" s="38">
        <f>VLOOKUP($B580,'Elec wholesale lookups'!$A$3:$O$15,'Elec wholesale index'!L$2,FALSE)</f>
        <v>1</v>
      </c>
      <c r="M580" s="38">
        <f>VLOOKUP($B580,'Elec wholesale lookups'!$A$3:$O$15,'Elec wholesale index'!M$2,FALSE)</f>
        <v>1</v>
      </c>
      <c r="N580" s="38">
        <f>VLOOKUP($B580,'Elec wholesale lookups'!$A$3:$O$15,'Elec wholesale index'!N$2,FALSE)</f>
        <v>0</v>
      </c>
      <c r="O580" s="13">
        <f t="shared" si="138"/>
        <v>181634.52552031272</v>
      </c>
      <c r="P580" s="13">
        <f t="shared" si="139"/>
        <v>205597.26549163138</v>
      </c>
      <c r="Q580" s="13">
        <f t="shared" si="140"/>
        <v>0</v>
      </c>
      <c r="R580" s="13">
        <f t="shared" si="141"/>
        <v>387231.79101194406</v>
      </c>
      <c r="S580" s="23">
        <f t="shared" si="142"/>
        <v>0</v>
      </c>
      <c r="T580" s="23">
        <f t="shared" si="143"/>
        <v>0</v>
      </c>
      <c r="U580" s="23">
        <f t="shared" si="144"/>
        <v>0</v>
      </c>
      <c r="V580" s="23">
        <f t="shared" si="145"/>
        <v>0</v>
      </c>
      <c r="W580" s="44" t="str">
        <f t="shared" si="146"/>
        <v>n/a</v>
      </c>
      <c r="X580" s="23">
        <f t="shared" si="147"/>
        <v>0</v>
      </c>
      <c r="Y580" s="23">
        <f t="shared" si="148"/>
        <v>0</v>
      </c>
      <c r="Z580" s="23">
        <f t="shared" si="149"/>
        <v>0</v>
      </c>
      <c r="AA580" s="43">
        <f t="shared" si="150"/>
        <v>0</v>
      </c>
      <c r="AB580" s="44" t="str">
        <f t="shared" si="151"/>
        <v>n/a</v>
      </c>
      <c r="AC580" s="45" t="str">
        <f>IFERROR(W580*Inputs!$E$27+'Elec wholesale index'!AB580*Inputs!$F$27,"n/a")</f>
        <v>n/a</v>
      </c>
      <c r="AD580" s="2" t="str">
        <f t="shared" si="152"/>
        <v>2017-18 Summer</v>
      </c>
      <c r="AE580" s="2" t="str">
        <f t="shared" si="153"/>
        <v>2016-17 Winter</v>
      </c>
      <c r="AF580" s="41">
        <v>0</v>
      </c>
      <c r="AG580" s="8"/>
    </row>
    <row r="581" spans="1:33" x14ac:dyDescent="0.3">
      <c r="A581" s="47">
        <v>42681</v>
      </c>
      <c r="B581" s="14" t="str">
        <f t="shared" si="154"/>
        <v>Nov</v>
      </c>
      <c r="C581" s="3"/>
      <c r="D581" s="3"/>
      <c r="E581" s="3"/>
      <c r="F581" s="42"/>
      <c r="G581" s="42"/>
      <c r="H581" s="42"/>
      <c r="I581" s="13">
        <f>VLOOKUP($B581,'Elec wholesale lookups'!$A$3:$L$15,'Elec wholesale index'!I$2,FALSE)</f>
        <v>181634.52552031272</v>
      </c>
      <c r="J581" s="13">
        <f>VLOOKUP($B581,'Elec wholesale lookups'!$A$3:$L$15,'Elec wholesale index'!J$2,FALSE)</f>
        <v>205597.26549163138</v>
      </c>
      <c r="K581" s="13">
        <f>VLOOKUP($B581,'Elec wholesale lookups'!$A$3:$L$15,'Elec wholesale index'!K$2,FALSE)</f>
        <v>181634.52552031272</v>
      </c>
      <c r="L581" s="38">
        <f>VLOOKUP($B581,'Elec wholesale lookups'!$A$3:$O$15,'Elec wholesale index'!L$2,FALSE)</f>
        <v>1</v>
      </c>
      <c r="M581" s="38">
        <f>VLOOKUP($B581,'Elec wholesale lookups'!$A$3:$O$15,'Elec wholesale index'!M$2,FALSE)</f>
        <v>1</v>
      </c>
      <c r="N581" s="38">
        <f>VLOOKUP($B581,'Elec wholesale lookups'!$A$3:$O$15,'Elec wholesale index'!N$2,FALSE)</f>
        <v>0</v>
      </c>
      <c r="O581" s="13">
        <f t="shared" si="138"/>
        <v>181634.52552031272</v>
      </c>
      <c r="P581" s="13">
        <f t="shared" si="139"/>
        <v>205597.26549163138</v>
      </c>
      <c r="Q581" s="13">
        <f t="shared" si="140"/>
        <v>0</v>
      </c>
      <c r="R581" s="13">
        <f t="shared" si="141"/>
        <v>387231.79101194406</v>
      </c>
      <c r="S581" s="23">
        <f t="shared" si="142"/>
        <v>0</v>
      </c>
      <c r="T581" s="23">
        <f t="shared" si="143"/>
        <v>0</v>
      </c>
      <c r="U581" s="23">
        <f t="shared" si="144"/>
        <v>0</v>
      </c>
      <c r="V581" s="23">
        <f t="shared" si="145"/>
        <v>0</v>
      </c>
      <c r="W581" s="44" t="str">
        <f t="shared" si="146"/>
        <v>n/a</v>
      </c>
      <c r="X581" s="23">
        <f t="shared" si="147"/>
        <v>0</v>
      </c>
      <c r="Y581" s="23">
        <f t="shared" si="148"/>
        <v>0</v>
      </c>
      <c r="Z581" s="23">
        <f t="shared" si="149"/>
        <v>0</v>
      </c>
      <c r="AA581" s="43">
        <f t="shared" si="150"/>
        <v>0</v>
      </c>
      <c r="AB581" s="44" t="str">
        <f t="shared" si="151"/>
        <v>n/a</v>
      </c>
      <c r="AC581" s="45" t="str">
        <f>IFERROR(W581*Inputs!$E$27+'Elec wholesale index'!AB581*Inputs!$F$27,"n/a")</f>
        <v>n/a</v>
      </c>
      <c r="AD581" s="2" t="str">
        <f t="shared" si="152"/>
        <v>2017-18 Summer</v>
      </c>
      <c r="AE581" s="2" t="str">
        <f t="shared" si="153"/>
        <v>2016-17 Winter</v>
      </c>
      <c r="AF581" s="41">
        <v>0</v>
      </c>
      <c r="AG581" s="8"/>
    </row>
    <row r="582" spans="1:33" x14ac:dyDescent="0.3">
      <c r="A582" s="47">
        <v>42682</v>
      </c>
      <c r="B582" s="14" t="str">
        <f t="shared" si="154"/>
        <v>Nov</v>
      </c>
      <c r="C582" s="3"/>
      <c r="D582" s="3"/>
      <c r="E582" s="3"/>
      <c r="F582" s="42"/>
      <c r="G582" s="42"/>
      <c r="H582" s="42"/>
      <c r="I582" s="13">
        <f>VLOOKUP($B582,'Elec wholesale lookups'!$A$3:$L$15,'Elec wholesale index'!I$2,FALSE)</f>
        <v>181634.52552031272</v>
      </c>
      <c r="J582" s="13">
        <f>VLOOKUP($B582,'Elec wholesale lookups'!$A$3:$L$15,'Elec wholesale index'!J$2,FALSE)</f>
        <v>205597.26549163138</v>
      </c>
      <c r="K582" s="13">
        <f>VLOOKUP($B582,'Elec wholesale lookups'!$A$3:$L$15,'Elec wholesale index'!K$2,FALSE)</f>
        <v>181634.52552031272</v>
      </c>
      <c r="L582" s="38">
        <f>VLOOKUP($B582,'Elec wholesale lookups'!$A$3:$O$15,'Elec wholesale index'!L$2,FALSE)</f>
        <v>1</v>
      </c>
      <c r="M582" s="38">
        <f>VLOOKUP($B582,'Elec wholesale lookups'!$A$3:$O$15,'Elec wholesale index'!M$2,FALSE)</f>
        <v>1</v>
      </c>
      <c r="N582" s="38">
        <f>VLOOKUP($B582,'Elec wholesale lookups'!$A$3:$O$15,'Elec wholesale index'!N$2,FALSE)</f>
        <v>0</v>
      </c>
      <c r="O582" s="13">
        <f t="shared" si="138"/>
        <v>181634.52552031272</v>
      </c>
      <c r="P582" s="13">
        <f t="shared" si="139"/>
        <v>205597.26549163138</v>
      </c>
      <c r="Q582" s="13">
        <f t="shared" si="140"/>
        <v>0</v>
      </c>
      <c r="R582" s="13">
        <f t="shared" si="141"/>
        <v>387231.79101194406</v>
      </c>
      <c r="S582" s="23">
        <f t="shared" si="142"/>
        <v>0</v>
      </c>
      <c r="T582" s="23">
        <f t="shared" si="143"/>
        <v>0</v>
      </c>
      <c r="U582" s="23">
        <f t="shared" si="144"/>
        <v>0</v>
      </c>
      <c r="V582" s="23">
        <f t="shared" si="145"/>
        <v>0</v>
      </c>
      <c r="W582" s="44" t="str">
        <f t="shared" si="146"/>
        <v>n/a</v>
      </c>
      <c r="X582" s="23">
        <f t="shared" si="147"/>
        <v>0</v>
      </c>
      <c r="Y582" s="23">
        <f t="shared" si="148"/>
        <v>0</v>
      </c>
      <c r="Z582" s="23">
        <f t="shared" si="149"/>
        <v>0</v>
      </c>
      <c r="AA582" s="43">
        <f t="shared" si="150"/>
        <v>0</v>
      </c>
      <c r="AB582" s="44" t="str">
        <f t="shared" si="151"/>
        <v>n/a</v>
      </c>
      <c r="AC582" s="45" t="str">
        <f>IFERROR(W582*Inputs!$E$27+'Elec wholesale index'!AB582*Inputs!$F$27,"n/a")</f>
        <v>n/a</v>
      </c>
      <c r="AD582" s="2" t="str">
        <f t="shared" si="152"/>
        <v>2017-18 Summer</v>
      </c>
      <c r="AE582" s="2" t="str">
        <f t="shared" si="153"/>
        <v>2016-17 Winter</v>
      </c>
      <c r="AF582" s="41">
        <v>0</v>
      </c>
      <c r="AG582" s="8"/>
    </row>
    <row r="583" spans="1:33" x14ac:dyDescent="0.3">
      <c r="A583" s="47">
        <v>42683</v>
      </c>
      <c r="B583" s="14" t="str">
        <f t="shared" si="154"/>
        <v>Nov</v>
      </c>
      <c r="C583" s="3"/>
      <c r="D583" s="3"/>
      <c r="E583" s="3"/>
      <c r="F583" s="42"/>
      <c r="G583" s="42"/>
      <c r="H583" s="42"/>
      <c r="I583" s="13">
        <f>VLOOKUP($B583,'Elec wholesale lookups'!$A$3:$L$15,'Elec wholesale index'!I$2,FALSE)</f>
        <v>181634.52552031272</v>
      </c>
      <c r="J583" s="13">
        <f>VLOOKUP($B583,'Elec wholesale lookups'!$A$3:$L$15,'Elec wholesale index'!J$2,FALSE)</f>
        <v>205597.26549163138</v>
      </c>
      <c r="K583" s="13">
        <f>VLOOKUP($B583,'Elec wholesale lookups'!$A$3:$L$15,'Elec wholesale index'!K$2,FALSE)</f>
        <v>181634.52552031272</v>
      </c>
      <c r="L583" s="38">
        <f>VLOOKUP($B583,'Elec wholesale lookups'!$A$3:$O$15,'Elec wholesale index'!L$2,FALSE)</f>
        <v>1</v>
      </c>
      <c r="M583" s="38">
        <f>VLOOKUP($B583,'Elec wholesale lookups'!$A$3:$O$15,'Elec wholesale index'!M$2,FALSE)</f>
        <v>1</v>
      </c>
      <c r="N583" s="38">
        <f>VLOOKUP($B583,'Elec wholesale lookups'!$A$3:$O$15,'Elec wholesale index'!N$2,FALSE)</f>
        <v>0</v>
      </c>
      <c r="O583" s="13">
        <f t="shared" ref="O583:O646" si="155">IF(L583="","",I583*L583)</f>
        <v>181634.52552031272</v>
      </c>
      <c r="P583" s="13">
        <f t="shared" ref="P583:P646" si="156">IF(M583="","",J583*M583)</f>
        <v>205597.26549163138</v>
      </c>
      <c r="Q583" s="13">
        <f t="shared" ref="Q583:Q646" si="157">IF(N583="","",K583*N583)</f>
        <v>0</v>
      </c>
      <c r="R583" s="13">
        <f t="shared" ref="R583:R646" si="158">SUM(O583:Q583)</f>
        <v>387231.79101194406</v>
      </c>
      <c r="S583" s="23">
        <f t="shared" ref="S583:S646" si="159">IF(O583="","",O583*C583)</f>
        <v>0</v>
      </c>
      <c r="T583" s="23">
        <f t="shared" ref="T583:T646" si="160">IF(P583="","",P583*D583)</f>
        <v>0</v>
      </c>
      <c r="U583" s="23">
        <f t="shared" ref="U583:U646" si="161">IF(Q583="","",Q583*E583)</f>
        <v>0</v>
      </c>
      <c r="V583" s="23">
        <f t="shared" ref="V583:V646" si="162">SUM(S583:U583)</f>
        <v>0</v>
      </c>
      <c r="W583" s="44" t="str">
        <f t="shared" ref="W583:W646" si="163">IF(MIN(C583:E583)&lt;1,"n/a",V583/R583)</f>
        <v>n/a</v>
      </c>
      <c r="X583" s="23">
        <f t="shared" ref="X583:X646" si="164">IF(O583="","",O583*F583)</f>
        <v>0</v>
      </c>
      <c r="Y583" s="23">
        <f t="shared" ref="Y583:Y646" si="165">IF(P583="","",P583*G583)</f>
        <v>0</v>
      </c>
      <c r="Z583" s="23">
        <f t="shared" ref="Z583:Z646" si="166">IF(Q583="","",Q583*H583)</f>
        <v>0</v>
      </c>
      <c r="AA583" s="43">
        <f t="shared" ref="AA583:AA646" si="167">SUM(X583:Z583)</f>
        <v>0</v>
      </c>
      <c r="AB583" s="44" t="str">
        <f t="shared" ref="AB583:AB646" si="168">IF(MIN(F583:H583)&lt;1,"n/a",AA583/$R583)</f>
        <v>n/a</v>
      </c>
      <c r="AC583" s="45" t="str">
        <f>IFERROR(W583*Inputs!$E$27+'Elec wholesale index'!AB583*Inputs!$F$27,"n/a")</f>
        <v>n/a</v>
      </c>
      <c r="AD583" s="2" t="str">
        <f t="shared" ref="AD583:AD646" si="169">IF(AND(MONTH(A583)=8,MONTH(A582)=7),YEAR(A583)+1&amp;"-"&amp;YEAR(A583)-1998&amp;" Summer",IF(AND(MONTH(A583)=2,MONTH(A582)=1),YEAR(A583)&amp;"-"&amp;YEAR(A583)-1999&amp;" Winter",AD582))</f>
        <v>2017-18 Summer</v>
      </c>
      <c r="AE583" s="2" t="str">
        <f t="shared" ref="AE583:AE646" si="170">IF(AND(MONTH(A583)=4,MONTH(A582)=3),YEAR(A583)&amp;"-"&amp;YEAR(A583)-1999&amp;" Summer",IF(AND(MONTH(A583)=10,MONTH(A582)=9),YEAR(A583)&amp;"-"&amp;YEAR(A583)-1999&amp;" Winter",AE582))</f>
        <v>2016-17 Winter</v>
      </c>
      <c r="AF583" s="41">
        <v>0</v>
      </c>
      <c r="AG583" s="8"/>
    </row>
    <row r="584" spans="1:33" x14ac:dyDescent="0.3">
      <c r="A584" s="47">
        <v>42684</v>
      </c>
      <c r="B584" s="14" t="str">
        <f t="shared" si="154"/>
        <v>Nov</v>
      </c>
      <c r="C584" s="3"/>
      <c r="D584" s="3"/>
      <c r="E584" s="3"/>
      <c r="F584" s="42"/>
      <c r="G584" s="42"/>
      <c r="H584" s="42"/>
      <c r="I584" s="13">
        <f>VLOOKUP($B584,'Elec wholesale lookups'!$A$3:$L$15,'Elec wholesale index'!I$2,FALSE)</f>
        <v>181634.52552031272</v>
      </c>
      <c r="J584" s="13">
        <f>VLOOKUP($B584,'Elec wholesale lookups'!$A$3:$L$15,'Elec wholesale index'!J$2,FALSE)</f>
        <v>205597.26549163138</v>
      </c>
      <c r="K584" s="13">
        <f>VLOOKUP($B584,'Elec wholesale lookups'!$A$3:$L$15,'Elec wholesale index'!K$2,FALSE)</f>
        <v>181634.52552031272</v>
      </c>
      <c r="L584" s="38">
        <f>VLOOKUP($B584,'Elec wholesale lookups'!$A$3:$O$15,'Elec wholesale index'!L$2,FALSE)</f>
        <v>1</v>
      </c>
      <c r="M584" s="38">
        <f>VLOOKUP($B584,'Elec wholesale lookups'!$A$3:$O$15,'Elec wholesale index'!M$2,FALSE)</f>
        <v>1</v>
      </c>
      <c r="N584" s="38">
        <f>VLOOKUP($B584,'Elec wholesale lookups'!$A$3:$O$15,'Elec wholesale index'!N$2,FALSE)</f>
        <v>0</v>
      </c>
      <c r="O584" s="13">
        <f t="shared" si="155"/>
        <v>181634.52552031272</v>
      </c>
      <c r="P584" s="13">
        <f t="shared" si="156"/>
        <v>205597.26549163138</v>
      </c>
      <c r="Q584" s="13">
        <f t="shared" si="157"/>
        <v>0</v>
      </c>
      <c r="R584" s="13">
        <f t="shared" si="158"/>
        <v>387231.79101194406</v>
      </c>
      <c r="S584" s="23">
        <f t="shared" si="159"/>
        <v>0</v>
      </c>
      <c r="T584" s="23">
        <f t="shared" si="160"/>
        <v>0</v>
      </c>
      <c r="U584" s="23">
        <f t="shared" si="161"/>
        <v>0</v>
      </c>
      <c r="V584" s="23">
        <f t="shared" si="162"/>
        <v>0</v>
      </c>
      <c r="W584" s="44" t="str">
        <f t="shared" si="163"/>
        <v>n/a</v>
      </c>
      <c r="X584" s="23">
        <f t="shared" si="164"/>
        <v>0</v>
      </c>
      <c r="Y584" s="23">
        <f t="shared" si="165"/>
        <v>0</v>
      </c>
      <c r="Z584" s="23">
        <f t="shared" si="166"/>
        <v>0</v>
      </c>
      <c r="AA584" s="43">
        <f t="shared" si="167"/>
        <v>0</v>
      </c>
      <c r="AB584" s="44" t="str">
        <f t="shared" si="168"/>
        <v>n/a</v>
      </c>
      <c r="AC584" s="45" t="str">
        <f>IFERROR(W584*Inputs!$E$27+'Elec wholesale index'!AB584*Inputs!$F$27,"n/a")</f>
        <v>n/a</v>
      </c>
      <c r="AD584" s="2" t="str">
        <f t="shared" si="169"/>
        <v>2017-18 Summer</v>
      </c>
      <c r="AE584" s="2" t="str">
        <f t="shared" si="170"/>
        <v>2016-17 Winter</v>
      </c>
      <c r="AF584" s="41">
        <v>0</v>
      </c>
      <c r="AG584" s="8"/>
    </row>
    <row r="585" spans="1:33" x14ac:dyDescent="0.3">
      <c r="A585" s="47">
        <v>42685</v>
      </c>
      <c r="B585" s="14" t="str">
        <f t="shared" si="154"/>
        <v>Nov</v>
      </c>
      <c r="C585" s="3"/>
      <c r="D585" s="3"/>
      <c r="E585" s="3"/>
      <c r="F585" s="42"/>
      <c r="G585" s="42"/>
      <c r="H585" s="42"/>
      <c r="I585" s="13">
        <f>VLOOKUP($B585,'Elec wholesale lookups'!$A$3:$L$15,'Elec wholesale index'!I$2,FALSE)</f>
        <v>181634.52552031272</v>
      </c>
      <c r="J585" s="13">
        <f>VLOOKUP($B585,'Elec wholesale lookups'!$A$3:$L$15,'Elec wholesale index'!J$2,FALSE)</f>
        <v>205597.26549163138</v>
      </c>
      <c r="K585" s="13">
        <f>VLOOKUP($B585,'Elec wholesale lookups'!$A$3:$L$15,'Elec wholesale index'!K$2,FALSE)</f>
        <v>181634.52552031272</v>
      </c>
      <c r="L585" s="38">
        <f>VLOOKUP($B585,'Elec wholesale lookups'!$A$3:$O$15,'Elec wholesale index'!L$2,FALSE)</f>
        <v>1</v>
      </c>
      <c r="M585" s="38">
        <f>VLOOKUP($B585,'Elec wholesale lookups'!$A$3:$O$15,'Elec wholesale index'!M$2,FALSE)</f>
        <v>1</v>
      </c>
      <c r="N585" s="38">
        <f>VLOOKUP($B585,'Elec wholesale lookups'!$A$3:$O$15,'Elec wholesale index'!N$2,FALSE)</f>
        <v>0</v>
      </c>
      <c r="O585" s="13">
        <f t="shared" si="155"/>
        <v>181634.52552031272</v>
      </c>
      <c r="P585" s="13">
        <f t="shared" si="156"/>
        <v>205597.26549163138</v>
      </c>
      <c r="Q585" s="13">
        <f t="shared" si="157"/>
        <v>0</v>
      </c>
      <c r="R585" s="13">
        <f t="shared" si="158"/>
        <v>387231.79101194406</v>
      </c>
      <c r="S585" s="23">
        <f t="shared" si="159"/>
        <v>0</v>
      </c>
      <c r="T585" s="23">
        <f t="shared" si="160"/>
        <v>0</v>
      </c>
      <c r="U585" s="23">
        <f t="shared" si="161"/>
        <v>0</v>
      </c>
      <c r="V585" s="23">
        <f t="shared" si="162"/>
        <v>0</v>
      </c>
      <c r="W585" s="44" t="str">
        <f t="shared" si="163"/>
        <v>n/a</v>
      </c>
      <c r="X585" s="23">
        <f t="shared" si="164"/>
        <v>0</v>
      </c>
      <c r="Y585" s="23">
        <f t="shared" si="165"/>
        <v>0</v>
      </c>
      <c r="Z585" s="23">
        <f t="shared" si="166"/>
        <v>0</v>
      </c>
      <c r="AA585" s="43">
        <f t="shared" si="167"/>
        <v>0</v>
      </c>
      <c r="AB585" s="44" t="str">
        <f t="shared" si="168"/>
        <v>n/a</v>
      </c>
      <c r="AC585" s="45" t="str">
        <f>IFERROR(W585*Inputs!$E$27+'Elec wholesale index'!AB585*Inputs!$F$27,"n/a")</f>
        <v>n/a</v>
      </c>
      <c r="AD585" s="2" t="str">
        <f t="shared" si="169"/>
        <v>2017-18 Summer</v>
      </c>
      <c r="AE585" s="2" t="str">
        <f t="shared" si="170"/>
        <v>2016-17 Winter</v>
      </c>
      <c r="AF585" s="41">
        <v>0</v>
      </c>
      <c r="AG585" s="8"/>
    </row>
    <row r="586" spans="1:33" x14ac:dyDescent="0.3">
      <c r="A586" s="47">
        <v>42688</v>
      </c>
      <c r="B586" s="14" t="str">
        <f t="shared" si="154"/>
        <v>Nov</v>
      </c>
      <c r="C586" s="3"/>
      <c r="D586" s="3"/>
      <c r="E586" s="3"/>
      <c r="F586" s="42"/>
      <c r="G586" s="42"/>
      <c r="H586" s="42"/>
      <c r="I586" s="13">
        <f>VLOOKUP($B586,'Elec wholesale lookups'!$A$3:$L$15,'Elec wholesale index'!I$2,FALSE)</f>
        <v>181634.52552031272</v>
      </c>
      <c r="J586" s="13">
        <f>VLOOKUP($B586,'Elec wholesale lookups'!$A$3:$L$15,'Elec wholesale index'!J$2,FALSE)</f>
        <v>205597.26549163138</v>
      </c>
      <c r="K586" s="13">
        <f>VLOOKUP($B586,'Elec wholesale lookups'!$A$3:$L$15,'Elec wholesale index'!K$2,FALSE)</f>
        <v>181634.52552031272</v>
      </c>
      <c r="L586" s="38">
        <f>VLOOKUP($B586,'Elec wholesale lookups'!$A$3:$O$15,'Elec wholesale index'!L$2,FALSE)</f>
        <v>1</v>
      </c>
      <c r="M586" s="38">
        <f>VLOOKUP($B586,'Elec wholesale lookups'!$A$3:$O$15,'Elec wholesale index'!M$2,FALSE)</f>
        <v>1</v>
      </c>
      <c r="N586" s="38">
        <f>VLOOKUP($B586,'Elec wholesale lookups'!$A$3:$O$15,'Elec wholesale index'!N$2,FALSE)</f>
        <v>0</v>
      </c>
      <c r="O586" s="13">
        <f t="shared" si="155"/>
        <v>181634.52552031272</v>
      </c>
      <c r="P586" s="13">
        <f t="shared" si="156"/>
        <v>205597.26549163138</v>
      </c>
      <c r="Q586" s="13">
        <f t="shared" si="157"/>
        <v>0</v>
      </c>
      <c r="R586" s="13">
        <f t="shared" si="158"/>
        <v>387231.79101194406</v>
      </c>
      <c r="S586" s="23">
        <f t="shared" si="159"/>
        <v>0</v>
      </c>
      <c r="T586" s="23">
        <f t="shared" si="160"/>
        <v>0</v>
      </c>
      <c r="U586" s="23">
        <f t="shared" si="161"/>
        <v>0</v>
      </c>
      <c r="V586" s="23">
        <f t="shared" si="162"/>
        <v>0</v>
      </c>
      <c r="W586" s="44" t="str">
        <f t="shared" si="163"/>
        <v>n/a</v>
      </c>
      <c r="X586" s="23">
        <f t="shared" si="164"/>
        <v>0</v>
      </c>
      <c r="Y586" s="23">
        <f t="shared" si="165"/>
        <v>0</v>
      </c>
      <c r="Z586" s="23">
        <f t="shared" si="166"/>
        <v>0</v>
      </c>
      <c r="AA586" s="43">
        <f t="shared" si="167"/>
        <v>0</v>
      </c>
      <c r="AB586" s="44" t="str">
        <f t="shared" si="168"/>
        <v>n/a</v>
      </c>
      <c r="AC586" s="45" t="str">
        <f>IFERROR(W586*Inputs!$E$27+'Elec wholesale index'!AB586*Inputs!$F$27,"n/a")</f>
        <v>n/a</v>
      </c>
      <c r="AD586" s="2" t="str">
        <f t="shared" si="169"/>
        <v>2017-18 Summer</v>
      </c>
      <c r="AE586" s="2" t="str">
        <f t="shared" si="170"/>
        <v>2016-17 Winter</v>
      </c>
      <c r="AF586" s="41">
        <v>0</v>
      </c>
      <c r="AG586" s="8"/>
    </row>
    <row r="587" spans="1:33" x14ac:dyDescent="0.3">
      <c r="A587" s="47">
        <v>42689</v>
      </c>
      <c r="B587" s="14" t="str">
        <f t="shared" si="154"/>
        <v>Nov</v>
      </c>
      <c r="C587" s="3"/>
      <c r="D587" s="3"/>
      <c r="E587" s="3"/>
      <c r="F587" s="42"/>
      <c r="G587" s="42"/>
      <c r="H587" s="42"/>
      <c r="I587" s="13">
        <f>VLOOKUP($B587,'Elec wholesale lookups'!$A$3:$L$15,'Elec wholesale index'!I$2,FALSE)</f>
        <v>181634.52552031272</v>
      </c>
      <c r="J587" s="13">
        <f>VLOOKUP($B587,'Elec wholesale lookups'!$A$3:$L$15,'Elec wholesale index'!J$2,FALSE)</f>
        <v>205597.26549163138</v>
      </c>
      <c r="K587" s="13">
        <f>VLOOKUP($B587,'Elec wholesale lookups'!$A$3:$L$15,'Elec wholesale index'!K$2,FALSE)</f>
        <v>181634.52552031272</v>
      </c>
      <c r="L587" s="38">
        <f>VLOOKUP($B587,'Elec wholesale lookups'!$A$3:$O$15,'Elec wholesale index'!L$2,FALSE)</f>
        <v>1</v>
      </c>
      <c r="M587" s="38">
        <f>VLOOKUP($B587,'Elec wholesale lookups'!$A$3:$O$15,'Elec wholesale index'!M$2,FALSE)</f>
        <v>1</v>
      </c>
      <c r="N587" s="38">
        <f>VLOOKUP($B587,'Elec wholesale lookups'!$A$3:$O$15,'Elec wholesale index'!N$2,FALSE)</f>
        <v>0</v>
      </c>
      <c r="O587" s="13">
        <f t="shared" si="155"/>
        <v>181634.52552031272</v>
      </c>
      <c r="P587" s="13">
        <f t="shared" si="156"/>
        <v>205597.26549163138</v>
      </c>
      <c r="Q587" s="13">
        <f t="shared" si="157"/>
        <v>0</v>
      </c>
      <c r="R587" s="13">
        <f t="shared" si="158"/>
        <v>387231.79101194406</v>
      </c>
      <c r="S587" s="23">
        <f t="shared" si="159"/>
        <v>0</v>
      </c>
      <c r="T587" s="23">
        <f t="shared" si="160"/>
        <v>0</v>
      </c>
      <c r="U587" s="23">
        <f t="shared" si="161"/>
        <v>0</v>
      </c>
      <c r="V587" s="23">
        <f t="shared" si="162"/>
        <v>0</v>
      </c>
      <c r="W587" s="44" t="str">
        <f t="shared" si="163"/>
        <v>n/a</v>
      </c>
      <c r="X587" s="23">
        <f t="shared" si="164"/>
        <v>0</v>
      </c>
      <c r="Y587" s="23">
        <f t="shared" si="165"/>
        <v>0</v>
      </c>
      <c r="Z587" s="23">
        <f t="shared" si="166"/>
        <v>0</v>
      </c>
      <c r="AA587" s="43">
        <f t="shared" si="167"/>
        <v>0</v>
      </c>
      <c r="AB587" s="44" t="str">
        <f t="shared" si="168"/>
        <v>n/a</v>
      </c>
      <c r="AC587" s="45" t="str">
        <f>IFERROR(W587*Inputs!$E$27+'Elec wholesale index'!AB587*Inputs!$F$27,"n/a")</f>
        <v>n/a</v>
      </c>
      <c r="AD587" s="2" t="str">
        <f t="shared" si="169"/>
        <v>2017-18 Summer</v>
      </c>
      <c r="AE587" s="2" t="str">
        <f t="shared" si="170"/>
        <v>2016-17 Winter</v>
      </c>
      <c r="AF587" s="41">
        <v>0</v>
      </c>
      <c r="AG587" s="8"/>
    </row>
    <row r="588" spans="1:33" x14ac:dyDescent="0.3">
      <c r="A588" s="47">
        <v>42690</v>
      </c>
      <c r="B588" s="14" t="str">
        <f t="shared" si="154"/>
        <v>Nov</v>
      </c>
      <c r="C588" s="3"/>
      <c r="D588" s="3"/>
      <c r="E588" s="3"/>
      <c r="F588" s="42"/>
      <c r="G588" s="42"/>
      <c r="H588" s="42"/>
      <c r="I588" s="13">
        <f>VLOOKUP($B588,'Elec wholesale lookups'!$A$3:$L$15,'Elec wholesale index'!I$2,FALSE)</f>
        <v>181634.52552031272</v>
      </c>
      <c r="J588" s="13">
        <f>VLOOKUP($B588,'Elec wholesale lookups'!$A$3:$L$15,'Elec wholesale index'!J$2,FALSE)</f>
        <v>205597.26549163138</v>
      </c>
      <c r="K588" s="13">
        <f>VLOOKUP($B588,'Elec wholesale lookups'!$A$3:$L$15,'Elec wholesale index'!K$2,FALSE)</f>
        <v>181634.52552031272</v>
      </c>
      <c r="L588" s="38">
        <f>VLOOKUP($B588,'Elec wholesale lookups'!$A$3:$O$15,'Elec wholesale index'!L$2,FALSE)</f>
        <v>1</v>
      </c>
      <c r="M588" s="38">
        <f>VLOOKUP($B588,'Elec wholesale lookups'!$A$3:$O$15,'Elec wholesale index'!M$2,FALSE)</f>
        <v>1</v>
      </c>
      <c r="N588" s="38">
        <f>VLOOKUP($B588,'Elec wholesale lookups'!$A$3:$O$15,'Elec wholesale index'!N$2,FALSE)</f>
        <v>0</v>
      </c>
      <c r="O588" s="13">
        <f t="shared" si="155"/>
        <v>181634.52552031272</v>
      </c>
      <c r="P588" s="13">
        <f t="shared" si="156"/>
        <v>205597.26549163138</v>
      </c>
      <c r="Q588" s="13">
        <f t="shared" si="157"/>
        <v>0</v>
      </c>
      <c r="R588" s="13">
        <f t="shared" si="158"/>
        <v>387231.79101194406</v>
      </c>
      <c r="S588" s="23">
        <f t="shared" si="159"/>
        <v>0</v>
      </c>
      <c r="T588" s="23">
        <f t="shared" si="160"/>
        <v>0</v>
      </c>
      <c r="U588" s="23">
        <f t="shared" si="161"/>
        <v>0</v>
      </c>
      <c r="V588" s="23">
        <f t="shared" si="162"/>
        <v>0</v>
      </c>
      <c r="W588" s="44" t="str">
        <f t="shared" si="163"/>
        <v>n/a</v>
      </c>
      <c r="X588" s="23">
        <f t="shared" si="164"/>
        <v>0</v>
      </c>
      <c r="Y588" s="23">
        <f t="shared" si="165"/>
        <v>0</v>
      </c>
      <c r="Z588" s="23">
        <f t="shared" si="166"/>
        <v>0</v>
      </c>
      <c r="AA588" s="43">
        <f t="shared" si="167"/>
        <v>0</v>
      </c>
      <c r="AB588" s="44" t="str">
        <f t="shared" si="168"/>
        <v>n/a</v>
      </c>
      <c r="AC588" s="45" t="str">
        <f>IFERROR(W588*Inputs!$E$27+'Elec wholesale index'!AB588*Inputs!$F$27,"n/a")</f>
        <v>n/a</v>
      </c>
      <c r="AD588" s="2" t="str">
        <f t="shared" si="169"/>
        <v>2017-18 Summer</v>
      </c>
      <c r="AE588" s="2" t="str">
        <f t="shared" si="170"/>
        <v>2016-17 Winter</v>
      </c>
      <c r="AF588" s="41">
        <v>0</v>
      </c>
      <c r="AG588" s="8"/>
    </row>
    <row r="589" spans="1:33" x14ac:dyDescent="0.3">
      <c r="A589" s="47">
        <v>42691</v>
      </c>
      <c r="B589" s="14" t="str">
        <f t="shared" si="154"/>
        <v>Nov</v>
      </c>
      <c r="C589" s="3"/>
      <c r="D589" s="3"/>
      <c r="E589" s="3"/>
      <c r="F589" s="42"/>
      <c r="G589" s="42"/>
      <c r="H589" s="42"/>
      <c r="I589" s="13">
        <f>VLOOKUP($B589,'Elec wholesale lookups'!$A$3:$L$15,'Elec wholesale index'!I$2,FALSE)</f>
        <v>181634.52552031272</v>
      </c>
      <c r="J589" s="13">
        <f>VLOOKUP($B589,'Elec wholesale lookups'!$A$3:$L$15,'Elec wholesale index'!J$2,FALSE)</f>
        <v>205597.26549163138</v>
      </c>
      <c r="K589" s="13">
        <f>VLOOKUP($B589,'Elec wholesale lookups'!$A$3:$L$15,'Elec wholesale index'!K$2,FALSE)</f>
        <v>181634.52552031272</v>
      </c>
      <c r="L589" s="38">
        <f>VLOOKUP($B589,'Elec wholesale lookups'!$A$3:$O$15,'Elec wholesale index'!L$2,FALSE)</f>
        <v>1</v>
      </c>
      <c r="M589" s="38">
        <f>VLOOKUP($B589,'Elec wholesale lookups'!$A$3:$O$15,'Elec wholesale index'!M$2,FALSE)</f>
        <v>1</v>
      </c>
      <c r="N589" s="38">
        <f>VLOOKUP($B589,'Elec wholesale lookups'!$A$3:$O$15,'Elec wholesale index'!N$2,FALSE)</f>
        <v>0</v>
      </c>
      <c r="O589" s="13">
        <f t="shared" si="155"/>
        <v>181634.52552031272</v>
      </c>
      <c r="P589" s="13">
        <f t="shared" si="156"/>
        <v>205597.26549163138</v>
      </c>
      <c r="Q589" s="13">
        <f t="shared" si="157"/>
        <v>0</v>
      </c>
      <c r="R589" s="13">
        <f t="shared" si="158"/>
        <v>387231.79101194406</v>
      </c>
      <c r="S589" s="23">
        <f t="shared" si="159"/>
        <v>0</v>
      </c>
      <c r="T589" s="23">
        <f t="shared" si="160"/>
        <v>0</v>
      </c>
      <c r="U589" s="23">
        <f t="shared" si="161"/>
        <v>0</v>
      </c>
      <c r="V589" s="23">
        <f t="shared" si="162"/>
        <v>0</v>
      </c>
      <c r="W589" s="44" t="str">
        <f t="shared" si="163"/>
        <v>n/a</v>
      </c>
      <c r="X589" s="23">
        <f t="shared" si="164"/>
        <v>0</v>
      </c>
      <c r="Y589" s="23">
        <f t="shared" si="165"/>
        <v>0</v>
      </c>
      <c r="Z589" s="23">
        <f t="shared" si="166"/>
        <v>0</v>
      </c>
      <c r="AA589" s="43">
        <f t="shared" si="167"/>
        <v>0</v>
      </c>
      <c r="AB589" s="44" t="str">
        <f t="shared" si="168"/>
        <v>n/a</v>
      </c>
      <c r="AC589" s="45" t="str">
        <f>IFERROR(W589*Inputs!$E$27+'Elec wholesale index'!AB589*Inputs!$F$27,"n/a")</f>
        <v>n/a</v>
      </c>
      <c r="AD589" s="2" t="str">
        <f t="shared" si="169"/>
        <v>2017-18 Summer</v>
      </c>
      <c r="AE589" s="2" t="str">
        <f t="shared" si="170"/>
        <v>2016-17 Winter</v>
      </c>
      <c r="AF589" s="41">
        <v>0</v>
      </c>
      <c r="AG589" s="8"/>
    </row>
    <row r="590" spans="1:33" x14ac:dyDescent="0.3">
      <c r="A590" s="47">
        <v>42692</v>
      </c>
      <c r="B590" s="14" t="str">
        <f t="shared" si="154"/>
        <v>Nov</v>
      </c>
      <c r="C590" s="3"/>
      <c r="D590" s="3"/>
      <c r="E590" s="3"/>
      <c r="F590" s="42"/>
      <c r="G590" s="42"/>
      <c r="H590" s="42"/>
      <c r="I590" s="13">
        <f>VLOOKUP($B590,'Elec wholesale lookups'!$A$3:$L$15,'Elec wholesale index'!I$2,FALSE)</f>
        <v>181634.52552031272</v>
      </c>
      <c r="J590" s="13">
        <f>VLOOKUP($B590,'Elec wholesale lookups'!$A$3:$L$15,'Elec wholesale index'!J$2,FALSE)</f>
        <v>205597.26549163138</v>
      </c>
      <c r="K590" s="13">
        <f>VLOOKUP($B590,'Elec wholesale lookups'!$A$3:$L$15,'Elec wholesale index'!K$2,FALSE)</f>
        <v>181634.52552031272</v>
      </c>
      <c r="L590" s="38">
        <f>VLOOKUP($B590,'Elec wholesale lookups'!$A$3:$O$15,'Elec wholesale index'!L$2,FALSE)</f>
        <v>1</v>
      </c>
      <c r="M590" s="38">
        <f>VLOOKUP($B590,'Elec wholesale lookups'!$A$3:$O$15,'Elec wholesale index'!M$2,FALSE)</f>
        <v>1</v>
      </c>
      <c r="N590" s="38">
        <f>VLOOKUP($B590,'Elec wholesale lookups'!$A$3:$O$15,'Elec wholesale index'!N$2,FALSE)</f>
        <v>0</v>
      </c>
      <c r="O590" s="13">
        <f t="shared" si="155"/>
        <v>181634.52552031272</v>
      </c>
      <c r="P590" s="13">
        <f t="shared" si="156"/>
        <v>205597.26549163138</v>
      </c>
      <c r="Q590" s="13">
        <f t="shared" si="157"/>
        <v>0</v>
      </c>
      <c r="R590" s="13">
        <f t="shared" si="158"/>
        <v>387231.79101194406</v>
      </c>
      <c r="S590" s="23">
        <f t="shared" si="159"/>
        <v>0</v>
      </c>
      <c r="T590" s="23">
        <f t="shared" si="160"/>
        <v>0</v>
      </c>
      <c r="U590" s="23">
        <f t="shared" si="161"/>
        <v>0</v>
      </c>
      <c r="V590" s="23">
        <f t="shared" si="162"/>
        <v>0</v>
      </c>
      <c r="W590" s="44" t="str">
        <f t="shared" si="163"/>
        <v>n/a</v>
      </c>
      <c r="X590" s="23">
        <f t="shared" si="164"/>
        <v>0</v>
      </c>
      <c r="Y590" s="23">
        <f t="shared" si="165"/>
        <v>0</v>
      </c>
      <c r="Z590" s="23">
        <f t="shared" si="166"/>
        <v>0</v>
      </c>
      <c r="AA590" s="43">
        <f t="shared" si="167"/>
        <v>0</v>
      </c>
      <c r="AB590" s="44" t="str">
        <f t="shared" si="168"/>
        <v>n/a</v>
      </c>
      <c r="AC590" s="45" t="str">
        <f>IFERROR(W590*Inputs!$E$27+'Elec wholesale index'!AB590*Inputs!$F$27,"n/a")</f>
        <v>n/a</v>
      </c>
      <c r="AD590" s="2" t="str">
        <f t="shared" si="169"/>
        <v>2017-18 Summer</v>
      </c>
      <c r="AE590" s="2" t="str">
        <f t="shared" si="170"/>
        <v>2016-17 Winter</v>
      </c>
      <c r="AF590" s="41">
        <v>0</v>
      </c>
      <c r="AG590" s="8"/>
    </row>
    <row r="591" spans="1:33" x14ac:dyDescent="0.3">
      <c r="A591" s="47">
        <v>42695</v>
      </c>
      <c r="B591" s="14" t="str">
        <f t="shared" si="154"/>
        <v>Nov</v>
      </c>
      <c r="C591" s="3"/>
      <c r="D591" s="3"/>
      <c r="E591" s="3"/>
      <c r="F591" s="42"/>
      <c r="G591" s="42"/>
      <c r="H591" s="42"/>
      <c r="I591" s="13">
        <f>VLOOKUP($B591,'Elec wholesale lookups'!$A$3:$L$15,'Elec wholesale index'!I$2,FALSE)</f>
        <v>181634.52552031272</v>
      </c>
      <c r="J591" s="13">
        <f>VLOOKUP($B591,'Elec wholesale lookups'!$A$3:$L$15,'Elec wholesale index'!J$2,FALSE)</f>
        <v>205597.26549163138</v>
      </c>
      <c r="K591" s="13">
        <f>VLOOKUP($B591,'Elec wholesale lookups'!$A$3:$L$15,'Elec wholesale index'!K$2,FALSE)</f>
        <v>181634.52552031272</v>
      </c>
      <c r="L591" s="38">
        <f>VLOOKUP($B591,'Elec wholesale lookups'!$A$3:$O$15,'Elec wholesale index'!L$2,FALSE)</f>
        <v>1</v>
      </c>
      <c r="M591" s="38">
        <f>VLOOKUP($B591,'Elec wholesale lookups'!$A$3:$O$15,'Elec wholesale index'!M$2,FALSE)</f>
        <v>1</v>
      </c>
      <c r="N591" s="38">
        <f>VLOOKUP($B591,'Elec wholesale lookups'!$A$3:$O$15,'Elec wholesale index'!N$2,FALSE)</f>
        <v>0</v>
      </c>
      <c r="O591" s="13">
        <f t="shared" si="155"/>
        <v>181634.52552031272</v>
      </c>
      <c r="P591" s="13">
        <f t="shared" si="156"/>
        <v>205597.26549163138</v>
      </c>
      <c r="Q591" s="13">
        <f t="shared" si="157"/>
        <v>0</v>
      </c>
      <c r="R591" s="13">
        <f t="shared" si="158"/>
        <v>387231.79101194406</v>
      </c>
      <c r="S591" s="23">
        <f t="shared" si="159"/>
        <v>0</v>
      </c>
      <c r="T591" s="23">
        <f t="shared" si="160"/>
        <v>0</v>
      </c>
      <c r="U591" s="23">
        <f t="shared" si="161"/>
        <v>0</v>
      </c>
      <c r="V591" s="23">
        <f t="shared" si="162"/>
        <v>0</v>
      </c>
      <c r="W591" s="44" t="str">
        <f t="shared" si="163"/>
        <v>n/a</v>
      </c>
      <c r="X591" s="23">
        <f t="shared" si="164"/>
        <v>0</v>
      </c>
      <c r="Y591" s="23">
        <f t="shared" si="165"/>
        <v>0</v>
      </c>
      <c r="Z591" s="23">
        <f t="shared" si="166"/>
        <v>0</v>
      </c>
      <c r="AA591" s="43">
        <f t="shared" si="167"/>
        <v>0</v>
      </c>
      <c r="AB591" s="44" t="str">
        <f t="shared" si="168"/>
        <v>n/a</v>
      </c>
      <c r="AC591" s="45" t="str">
        <f>IFERROR(W591*Inputs!$E$27+'Elec wholesale index'!AB591*Inputs!$F$27,"n/a")</f>
        <v>n/a</v>
      </c>
      <c r="AD591" s="2" t="str">
        <f t="shared" si="169"/>
        <v>2017-18 Summer</v>
      </c>
      <c r="AE591" s="2" t="str">
        <f t="shared" si="170"/>
        <v>2016-17 Winter</v>
      </c>
      <c r="AF591" s="41">
        <v>0</v>
      </c>
      <c r="AG591" s="8"/>
    </row>
    <row r="592" spans="1:33" x14ac:dyDescent="0.3">
      <c r="A592" s="47">
        <v>42696</v>
      </c>
      <c r="B592" s="14" t="str">
        <f t="shared" si="154"/>
        <v>Nov</v>
      </c>
      <c r="C592" s="3"/>
      <c r="D592" s="3"/>
      <c r="E592" s="3"/>
      <c r="F592" s="42"/>
      <c r="G592" s="42"/>
      <c r="H592" s="42"/>
      <c r="I592" s="13">
        <f>VLOOKUP($B592,'Elec wholesale lookups'!$A$3:$L$15,'Elec wholesale index'!I$2,FALSE)</f>
        <v>181634.52552031272</v>
      </c>
      <c r="J592" s="13">
        <f>VLOOKUP($B592,'Elec wholesale lookups'!$A$3:$L$15,'Elec wholesale index'!J$2,FALSE)</f>
        <v>205597.26549163138</v>
      </c>
      <c r="K592" s="13">
        <f>VLOOKUP($B592,'Elec wholesale lookups'!$A$3:$L$15,'Elec wholesale index'!K$2,FALSE)</f>
        <v>181634.52552031272</v>
      </c>
      <c r="L592" s="38">
        <f>VLOOKUP($B592,'Elec wholesale lookups'!$A$3:$O$15,'Elec wholesale index'!L$2,FALSE)</f>
        <v>1</v>
      </c>
      <c r="M592" s="38">
        <f>VLOOKUP($B592,'Elec wholesale lookups'!$A$3:$O$15,'Elec wholesale index'!M$2,FALSE)</f>
        <v>1</v>
      </c>
      <c r="N592" s="38">
        <f>VLOOKUP($B592,'Elec wholesale lookups'!$A$3:$O$15,'Elec wholesale index'!N$2,FALSE)</f>
        <v>0</v>
      </c>
      <c r="O592" s="13">
        <f t="shared" si="155"/>
        <v>181634.52552031272</v>
      </c>
      <c r="P592" s="13">
        <f t="shared" si="156"/>
        <v>205597.26549163138</v>
      </c>
      <c r="Q592" s="13">
        <f t="shared" si="157"/>
        <v>0</v>
      </c>
      <c r="R592" s="13">
        <f t="shared" si="158"/>
        <v>387231.79101194406</v>
      </c>
      <c r="S592" s="23">
        <f t="shared" si="159"/>
        <v>0</v>
      </c>
      <c r="T592" s="23">
        <f t="shared" si="160"/>
        <v>0</v>
      </c>
      <c r="U592" s="23">
        <f t="shared" si="161"/>
        <v>0</v>
      </c>
      <c r="V592" s="23">
        <f t="shared" si="162"/>
        <v>0</v>
      </c>
      <c r="W592" s="44" t="str">
        <f t="shared" si="163"/>
        <v>n/a</v>
      </c>
      <c r="X592" s="23">
        <f t="shared" si="164"/>
        <v>0</v>
      </c>
      <c r="Y592" s="23">
        <f t="shared" si="165"/>
        <v>0</v>
      </c>
      <c r="Z592" s="23">
        <f t="shared" si="166"/>
        <v>0</v>
      </c>
      <c r="AA592" s="43">
        <f t="shared" si="167"/>
        <v>0</v>
      </c>
      <c r="AB592" s="44" t="str">
        <f t="shared" si="168"/>
        <v>n/a</v>
      </c>
      <c r="AC592" s="45" t="str">
        <f>IFERROR(W592*Inputs!$E$27+'Elec wholesale index'!AB592*Inputs!$F$27,"n/a")</f>
        <v>n/a</v>
      </c>
      <c r="AD592" s="2" t="str">
        <f t="shared" si="169"/>
        <v>2017-18 Summer</v>
      </c>
      <c r="AE592" s="2" t="str">
        <f t="shared" si="170"/>
        <v>2016-17 Winter</v>
      </c>
      <c r="AF592" s="41">
        <v>0</v>
      </c>
      <c r="AG592" s="8"/>
    </row>
    <row r="593" spans="1:33" x14ac:dyDescent="0.3">
      <c r="A593" s="47">
        <v>42697</v>
      </c>
      <c r="B593" s="14" t="str">
        <f t="shared" si="154"/>
        <v>Nov</v>
      </c>
      <c r="C593" s="3"/>
      <c r="D593" s="3"/>
      <c r="E593" s="3"/>
      <c r="F593" s="42"/>
      <c r="G593" s="42"/>
      <c r="H593" s="42"/>
      <c r="I593" s="13">
        <f>VLOOKUP($B593,'Elec wholesale lookups'!$A$3:$L$15,'Elec wholesale index'!I$2,FALSE)</f>
        <v>181634.52552031272</v>
      </c>
      <c r="J593" s="13">
        <f>VLOOKUP($B593,'Elec wholesale lookups'!$A$3:$L$15,'Elec wholesale index'!J$2,FALSE)</f>
        <v>205597.26549163138</v>
      </c>
      <c r="K593" s="13">
        <f>VLOOKUP($B593,'Elec wholesale lookups'!$A$3:$L$15,'Elec wholesale index'!K$2,FALSE)</f>
        <v>181634.52552031272</v>
      </c>
      <c r="L593" s="38">
        <f>VLOOKUP($B593,'Elec wholesale lookups'!$A$3:$O$15,'Elec wholesale index'!L$2,FALSE)</f>
        <v>1</v>
      </c>
      <c r="M593" s="38">
        <f>VLOOKUP($B593,'Elec wholesale lookups'!$A$3:$O$15,'Elec wholesale index'!M$2,FALSE)</f>
        <v>1</v>
      </c>
      <c r="N593" s="38">
        <f>VLOOKUP($B593,'Elec wholesale lookups'!$A$3:$O$15,'Elec wholesale index'!N$2,FALSE)</f>
        <v>0</v>
      </c>
      <c r="O593" s="13">
        <f t="shared" si="155"/>
        <v>181634.52552031272</v>
      </c>
      <c r="P593" s="13">
        <f t="shared" si="156"/>
        <v>205597.26549163138</v>
      </c>
      <c r="Q593" s="13">
        <f t="shared" si="157"/>
        <v>0</v>
      </c>
      <c r="R593" s="13">
        <f t="shared" si="158"/>
        <v>387231.79101194406</v>
      </c>
      <c r="S593" s="23">
        <f t="shared" si="159"/>
        <v>0</v>
      </c>
      <c r="T593" s="23">
        <f t="shared" si="160"/>
        <v>0</v>
      </c>
      <c r="U593" s="23">
        <f t="shared" si="161"/>
        <v>0</v>
      </c>
      <c r="V593" s="23">
        <f t="shared" si="162"/>
        <v>0</v>
      </c>
      <c r="W593" s="44" t="str">
        <f t="shared" si="163"/>
        <v>n/a</v>
      </c>
      <c r="X593" s="23">
        <f t="shared" si="164"/>
        <v>0</v>
      </c>
      <c r="Y593" s="23">
        <f t="shared" si="165"/>
        <v>0</v>
      </c>
      <c r="Z593" s="23">
        <f t="shared" si="166"/>
        <v>0</v>
      </c>
      <c r="AA593" s="43">
        <f t="shared" si="167"/>
        <v>0</v>
      </c>
      <c r="AB593" s="44" t="str">
        <f t="shared" si="168"/>
        <v>n/a</v>
      </c>
      <c r="AC593" s="45" t="str">
        <f>IFERROR(W593*Inputs!$E$27+'Elec wholesale index'!AB593*Inputs!$F$27,"n/a")</f>
        <v>n/a</v>
      </c>
      <c r="AD593" s="2" t="str">
        <f t="shared" si="169"/>
        <v>2017-18 Summer</v>
      </c>
      <c r="AE593" s="2" t="str">
        <f t="shared" si="170"/>
        <v>2016-17 Winter</v>
      </c>
      <c r="AF593" s="41">
        <v>0</v>
      </c>
      <c r="AG593" s="8"/>
    </row>
    <row r="594" spans="1:33" x14ac:dyDescent="0.3">
      <c r="A594" s="47">
        <v>42698</v>
      </c>
      <c r="B594" s="14" t="str">
        <f t="shared" si="154"/>
        <v>Nov</v>
      </c>
      <c r="C594" s="3"/>
      <c r="D594" s="3"/>
      <c r="E594" s="3"/>
      <c r="F594" s="42"/>
      <c r="G594" s="42"/>
      <c r="H594" s="42"/>
      <c r="I594" s="13">
        <f>VLOOKUP($B594,'Elec wholesale lookups'!$A$3:$L$15,'Elec wholesale index'!I$2,FALSE)</f>
        <v>181634.52552031272</v>
      </c>
      <c r="J594" s="13">
        <f>VLOOKUP($B594,'Elec wholesale lookups'!$A$3:$L$15,'Elec wholesale index'!J$2,FALSE)</f>
        <v>205597.26549163138</v>
      </c>
      <c r="K594" s="13">
        <f>VLOOKUP($B594,'Elec wholesale lookups'!$A$3:$L$15,'Elec wholesale index'!K$2,FALSE)</f>
        <v>181634.52552031272</v>
      </c>
      <c r="L594" s="38">
        <f>VLOOKUP($B594,'Elec wholesale lookups'!$A$3:$O$15,'Elec wholesale index'!L$2,FALSE)</f>
        <v>1</v>
      </c>
      <c r="M594" s="38">
        <f>VLOOKUP($B594,'Elec wholesale lookups'!$A$3:$O$15,'Elec wholesale index'!M$2,FALSE)</f>
        <v>1</v>
      </c>
      <c r="N594" s="38">
        <f>VLOOKUP($B594,'Elec wholesale lookups'!$A$3:$O$15,'Elec wholesale index'!N$2,FALSE)</f>
        <v>0</v>
      </c>
      <c r="O594" s="13">
        <f t="shared" si="155"/>
        <v>181634.52552031272</v>
      </c>
      <c r="P594" s="13">
        <f t="shared" si="156"/>
        <v>205597.26549163138</v>
      </c>
      <c r="Q594" s="13">
        <f t="shared" si="157"/>
        <v>0</v>
      </c>
      <c r="R594" s="13">
        <f t="shared" si="158"/>
        <v>387231.79101194406</v>
      </c>
      <c r="S594" s="23">
        <f t="shared" si="159"/>
        <v>0</v>
      </c>
      <c r="T594" s="23">
        <f t="shared" si="160"/>
        <v>0</v>
      </c>
      <c r="U594" s="23">
        <f t="shared" si="161"/>
        <v>0</v>
      </c>
      <c r="V594" s="23">
        <f t="shared" si="162"/>
        <v>0</v>
      </c>
      <c r="W594" s="44" t="str">
        <f t="shared" si="163"/>
        <v>n/a</v>
      </c>
      <c r="X594" s="23">
        <f t="shared" si="164"/>
        <v>0</v>
      </c>
      <c r="Y594" s="23">
        <f t="shared" si="165"/>
        <v>0</v>
      </c>
      <c r="Z594" s="23">
        <f t="shared" si="166"/>
        <v>0</v>
      </c>
      <c r="AA594" s="43">
        <f t="shared" si="167"/>
        <v>0</v>
      </c>
      <c r="AB594" s="44" t="str">
        <f t="shared" si="168"/>
        <v>n/a</v>
      </c>
      <c r="AC594" s="45" t="str">
        <f>IFERROR(W594*Inputs!$E$27+'Elec wholesale index'!AB594*Inputs!$F$27,"n/a")</f>
        <v>n/a</v>
      </c>
      <c r="AD594" s="2" t="str">
        <f t="shared" si="169"/>
        <v>2017-18 Summer</v>
      </c>
      <c r="AE594" s="2" t="str">
        <f t="shared" si="170"/>
        <v>2016-17 Winter</v>
      </c>
      <c r="AF594" s="41">
        <v>0</v>
      </c>
      <c r="AG594" s="8"/>
    </row>
    <row r="595" spans="1:33" x14ac:dyDescent="0.3">
      <c r="A595" s="47">
        <v>42699</v>
      </c>
      <c r="B595" s="14" t="str">
        <f t="shared" si="154"/>
        <v>Nov</v>
      </c>
      <c r="C595" s="3"/>
      <c r="D595" s="3"/>
      <c r="E595" s="3"/>
      <c r="F595" s="42"/>
      <c r="G595" s="42"/>
      <c r="H595" s="42"/>
      <c r="I595" s="13">
        <f>VLOOKUP($B595,'Elec wholesale lookups'!$A$3:$L$15,'Elec wholesale index'!I$2,FALSE)</f>
        <v>181634.52552031272</v>
      </c>
      <c r="J595" s="13">
        <f>VLOOKUP($B595,'Elec wholesale lookups'!$A$3:$L$15,'Elec wholesale index'!J$2,FALSE)</f>
        <v>205597.26549163138</v>
      </c>
      <c r="K595" s="13">
        <f>VLOOKUP($B595,'Elec wholesale lookups'!$A$3:$L$15,'Elec wholesale index'!K$2,FALSE)</f>
        <v>181634.52552031272</v>
      </c>
      <c r="L595" s="38">
        <f>VLOOKUP($B595,'Elec wholesale lookups'!$A$3:$O$15,'Elec wholesale index'!L$2,FALSE)</f>
        <v>1</v>
      </c>
      <c r="M595" s="38">
        <f>VLOOKUP($B595,'Elec wholesale lookups'!$A$3:$O$15,'Elec wholesale index'!M$2,FALSE)</f>
        <v>1</v>
      </c>
      <c r="N595" s="38">
        <f>VLOOKUP($B595,'Elec wholesale lookups'!$A$3:$O$15,'Elec wholesale index'!N$2,FALSE)</f>
        <v>0</v>
      </c>
      <c r="O595" s="13">
        <f t="shared" si="155"/>
        <v>181634.52552031272</v>
      </c>
      <c r="P595" s="13">
        <f t="shared" si="156"/>
        <v>205597.26549163138</v>
      </c>
      <c r="Q595" s="13">
        <f t="shared" si="157"/>
        <v>0</v>
      </c>
      <c r="R595" s="13">
        <f t="shared" si="158"/>
        <v>387231.79101194406</v>
      </c>
      <c r="S595" s="23">
        <f t="shared" si="159"/>
        <v>0</v>
      </c>
      <c r="T595" s="23">
        <f t="shared" si="160"/>
        <v>0</v>
      </c>
      <c r="U595" s="23">
        <f t="shared" si="161"/>
        <v>0</v>
      </c>
      <c r="V595" s="23">
        <f t="shared" si="162"/>
        <v>0</v>
      </c>
      <c r="W595" s="44" t="str">
        <f t="shared" si="163"/>
        <v>n/a</v>
      </c>
      <c r="X595" s="23">
        <f t="shared" si="164"/>
        <v>0</v>
      </c>
      <c r="Y595" s="23">
        <f t="shared" si="165"/>
        <v>0</v>
      </c>
      <c r="Z595" s="23">
        <f t="shared" si="166"/>
        <v>0</v>
      </c>
      <c r="AA595" s="43">
        <f t="shared" si="167"/>
        <v>0</v>
      </c>
      <c r="AB595" s="44" t="str">
        <f t="shared" si="168"/>
        <v>n/a</v>
      </c>
      <c r="AC595" s="45" t="str">
        <f>IFERROR(W595*Inputs!$E$27+'Elec wholesale index'!AB595*Inputs!$F$27,"n/a")</f>
        <v>n/a</v>
      </c>
      <c r="AD595" s="2" t="str">
        <f t="shared" si="169"/>
        <v>2017-18 Summer</v>
      </c>
      <c r="AE595" s="2" t="str">
        <f t="shared" si="170"/>
        <v>2016-17 Winter</v>
      </c>
      <c r="AF595" s="41">
        <v>0</v>
      </c>
      <c r="AG595" s="8"/>
    </row>
    <row r="596" spans="1:33" x14ac:dyDescent="0.3">
      <c r="A596" s="47">
        <v>42702</v>
      </c>
      <c r="B596" s="14" t="str">
        <f t="shared" si="154"/>
        <v>Nov</v>
      </c>
      <c r="C596" s="3"/>
      <c r="D596" s="3"/>
      <c r="E596" s="3"/>
      <c r="F596" s="42"/>
      <c r="G596" s="42"/>
      <c r="H596" s="42"/>
      <c r="I596" s="13">
        <f>VLOOKUP($B596,'Elec wholesale lookups'!$A$3:$L$15,'Elec wholesale index'!I$2,FALSE)</f>
        <v>181634.52552031272</v>
      </c>
      <c r="J596" s="13">
        <f>VLOOKUP($B596,'Elec wholesale lookups'!$A$3:$L$15,'Elec wholesale index'!J$2,FALSE)</f>
        <v>205597.26549163138</v>
      </c>
      <c r="K596" s="13">
        <f>VLOOKUP($B596,'Elec wholesale lookups'!$A$3:$L$15,'Elec wholesale index'!K$2,FALSE)</f>
        <v>181634.52552031272</v>
      </c>
      <c r="L596" s="38">
        <f>VLOOKUP($B596,'Elec wholesale lookups'!$A$3:$O$15,'Elec wholesale index'!L$2,FALSE)</f>
        <v>1</v>
      </c>
      <c r="M596" s="38">
        <f>VLOOKUP($B596,'Elec wholesale lookups'!$A$3:$O$15,'Elec wholesale index'!M$2,FALSE)</f>
        <v>1</v>
      </c>
      <c r="N596" s="38">
        <f>VLOOKUP($B596,'Elec wholesale lookups'!$A$3:$O$15,'Elec wholesale index'!N$2,FALSE)</f>
        <v>0</v>
      </c>
      <c r="O596" s="13">
        <f t="shared" si="155"/>
        <v>181634.52552031272</v>
      </c>
      <c r="P596" s="13">
        <f t="shared" si="156"/>
        <v>205597.26549163138</v>
      </c>
      <c r="Q596" s="13">
        <f t="shared" si="157"/>
        <v>0</v>
      </c>
      <c r="R596" s="13">
        <f t="shared" si="158"/>
        <v>387231.79101194406</v>
      </c>
      <c r="S596" s="23">
        <f t="shared" si="159"/>
        <v>0</v>
      </c>
      <c r="T596" s="23">
        <f t="shared" si="160"/>
        <v>0</v>
      </c>
      <c r="U596" s="23">
        <f t="shared" si="161"/>
        <v>0</v>
      </c>
      <c r="V596" s="23">
        <f t="shared" si="162"/>
        <v>0</v>
      </c>
      <c r="W596" s="44" t="str">
        <f t="shared" si="163"/>
        <v>n/a</v>
      </c>
      <c r="X596" s="23">
        <f t="shared" si="164"/>
        <v>0</v>
      </c>
      <c r="Y596" s="23">
        <f t="shared" si="165"/>
        <v>0</v>
      </c>
      <c r="Z596" s="23">
        <f t="shared" si="166"/>
        <v>0</v>
      </c>
      <c r="AA596" s="43">
        <f t="shared" si="167"/>
        <v>0</v>
      </c>
      <c r="AB596" s="44" t="str">
        <f t="shared" si="168"/>
        <v>n/a</v>
      </c>
      <c r="AC596" s="45" t="str">
        <f>IFERROR(W596*Inputs!$E$27+'Elec wholesale index'!AB596*Inputs!$F$27,"n/a")</f>
        <v>n/a</v>
      </c>
      <c r="AD596" s="2" t="str">
        <f t="shared" si="169"/>
        <v>2017-18 Summer</v>
      </c>
      <c r="AE596" s="2" t="str">
        <f t="shared" si="170"/>
        <v>2016-17 Winter</v>
      </c>
      <c r="AF596" s="41">
        <v>0</v>
      </c>
      <c r="AG596" s="8"/>
    </row>
    <row r="597" spans="1:33" x14ac:dyDescent="0.3">
      <c r="A597" s="47">
        <v>42703</v>
      </c>
      <c r="B597" s="14" t="str">
        <f t="shared" si="154"/>
        <v>Nov</v>
      </c>
      <c r="C597" s="3"/>
      <c r="D597" s="3"/>
      <c r="E597" s="3"/>
      <c r="F597" s="42"/>
      <c r="G597" s="42"/>
      <c r="H597" s="42"/>
      <c r="I597" s="13">
        <f>VLOOKUP($B597,'Elec wholesale lookups'!$A$3:$L$15,'Elec wholesale index'!I$2,FALSE)</f>
        <v>181634.52552031272</v>
      </c>
      <c r="J597" s="13">
        <f>VLOOKUP($B597,'Elec wholesale lookups'!$A$3:$L$15,'Elec wholesale index'!J$2,FALSE)</f>
        <v>205597.26549163138</v>
      </c>
      <c r="K597" s="13">
        <f>VLOOKUP($B597,'Elec wholesale lookups'!$A$3:$L$15,'Elec wholesale index'!K$2,FALSE)</f>
        <v>181634.52552031272</v>
      </c>
      <c r="L597" s="38">
        <f>VLOOKUP($B597,'Elec wholesale lookups'!$A$3:$O$15,'Elec wholesale index'!L$2,FALSE)</f>
        <v>1</v>
      </c>
      <c r="M597" s="38">
        <f>VLOOKUP($B597,'Elec wholesale lookups'!$A$3:$O$15,'Elec wholesale index'!M$2,FALSE)</f>
        <v>1</v>
      </c>
      <c r="N597" s="38">
        <f>VLOOKUP($B597,'Elec wholesale lookups'!$A$3:$O$15,'Elec wholesale index'!N$2,FALSE)</f>
        <v>0</v>
      </c>
      <c r="O597" s="13">
        <f t="shared" si="155"/>
        <v>181634.52552031272</v>
      </c>
      <c r="P597" s="13">
        <f t="shared" si="156"/>
        <v>205597.26549163138</v>
      </c>
      <c r="Q597" s="13">
        <f t="shared" si="157"/>
        <v>0</v>
      </c>
      <c r="R597" s="13">
        <f t="shared" si="158"/>
        <v>387231.79101194406</v>
      </c>
      <c r="S597" s="23">
        <f t="shared" si="159"/>
        <v>0</v>
      </c>
      <c r="T597" s="23">
        <f t="shared" si="160"/>
        <v>0</v>
      </c>
      <c r="U597" s="23">
        <f t="shared" si="161"/>
        <v>0</v>
      </c>
      <c r="V597" s="23">
        <f t="shared" si="162"/>
        <v>0</v>
      </c>
      <c r="W597" s="44" t="str">
        <f t="shared" si="163"/>
        <v>n/a</v>
      </c>
      <c r="X597" s="23">
        <f t="shared" si="164"/>
        <v>0</v>
      </c>
      <c r="Y597" s="23">
        <f t="shared" si="165"/>
        <v>0</v>
      </c>
      <c r="Z597" s="23">
        <f t="shared" si="166"/>
        <v>0</v>
      </c>
      <c r="AA597" s="43">
        <f t="shared" si="167"/>
        <v>0</v>
      </c>
      <c r="AB597" s="44" t="str">
        <f t="shared" si="168"/>
        <v>n/a</v>
      </c>
      <c r="AC597" s="45" t="str">
        <f>IFERROR(W597*Inputs!$E$27+'Elec wholesale index'!AB597*Inputs!$F$27,"n/a")</f>
        <v>n/a</v>
      </c>
      <c r="AD597" s="2" t="str">
        <f t="shared" si="169"/>
        <v>2017-18 Summer</v>
      </c>
      <c r="AE597" s="2" t="str">
        <f t="shared" si="170"/>
        <v>2016-17 Winter</v>
      </c>
      <c r="AF597" s="41">
        <v>0</v>
      </c>
      <c r="AG597" s="8"/>
    </row>
    <row r="598" spans="1:33" x14ac:dyDescent="0.3">
      <c r="A598" s="47">
        <v>42704</v>
      </c>
      <c r="B598" s="14" t="str">
        <f t="shared" si="154"/>
        <v>Nov</v>
      </c>
      <c r="C598" s="3"/>
      <c r="D598" s="3"/>
      <c r="E598" s="3"/>
      <c r="F598" s="42"/>
      <c r="G598" s="42"/>
      <c r="H598" s="42"/>
      <c r="I598" s="13">
        <f>VLOOKUP($B598,'Elec wholesale lookups'!$A$3:$L$15,'Elec wholesale index'!I$2,FALSE)</f>
        <v>181634.52552031272</v>
      </c>
      <c r="J598" s="13">
        <f>VLOOKUP($B598,'Elec wholesale lookups'!$A$3:$L$15,'Elec wholesale index'!J$2,FALSE)</f>
        <v>205597.26549163138</v>
      </c>
      <c r="K598" s="13">
        <f>VLOOKUP($B598,'Elec wholesale lookups'!$A$3:$L$15,'Elec wholesale index'!K$2,FALSE)</f>
        <v>181634.52552031272</v>
      </c>
      <c r="L598" s="38">
        <f>VLOOKUP($B598,'Elec wholesale lookups'!$A$3:$O$15,'Elec wholesale index'!L$2,FALSE)</f>
        <v>1</v>
      </c>
      <c r="M598" s="38">
        <f>VLOOKUP($B598,'Elec wholesale lookups'!$A$3:$O$15,'Elec wholesale index'!M$2,FALSE)</f>
        <v>1</v>
      </c>
      <c r="N598" s="38">
        <f>VLOOKUP($B598,'Elec wholesale lookups'!$A$3:$O$15,'Elec wholesale index'!N$2,FALSE)</f>
        <v>0</v>
      </c>
      <c r="O598" s="13">
        <f t="shared" si="155"/>
        <v>181634.52552031272</v>
      </c>
      <c r="P598" s="13">
        <f t="shared" si="156"/>
        <v>205597.26549163138</v>
      </c>
      <c r="Q598" s="13">
        <f t="shared" si="157"/>
        <v>0</v>
      </c>
      <c r="R598" s="13">
        <f t="shared" si="158"/>
        <v>387231.79101194406</v>
      </c>
      <c r="S598" s="23">
        <f t="shared" si="159"/>
        <v>0</v>
      </c>
      <c r="T598" s="23">
        <f t="shared" si="160"/>
        <v>0</v>
      </c>
      <c r="U598" s="23">
        <f t="shared" si="161"/>
        <v>0</v>
      </c>
      <c r="V598" s="23">
        <f t="shared" si="162"/>
        <v>0</v>
      </c>
      <c r="W598" s="44" t="str">
        <f t="shared" si="163"/>
        <v>n/a</v>
      </c>
      <c r="X598" s="23">
        <f t="shared" si="164"/>
        <v>0</v>
      </c>
      <c r="Y598" s="23">
        <f t="shared" si="165"/>
        <v>0</v>
      </c>
      <c r="Z598" s="23">
        <f t="shared" si="166"/>
        <v>0</v>
      </c>
      <c r="AA598" s="43">
        <f t="shared" si="167"/>
        <v>0</v>
      </c>
      <c r="AB598" s="44" t="str">
        <f t="shared" si="168"/>
        <v>n/a</v>
      </c>
      <c r="AC598" s="45" t="str">
        <f>IFERROR(W598*Inputs!$E$27+'Elec wholesale index'!AB598*Inputs!$F$27,"n/a")</f>
        <v>n/a</v>
      </c>
      <c r="AD598" s="2" t="str">
        <f t="shared" si="169"/>
        <v>2017-18 Summer</v>
      </c>
      <c r="AE598" s="2" t="str">
        <f t="shared" si="170"/>
        <v>2016-17 Winter</v>
      </c>
      <c r="AF598" s="41">
        <v>0</v>
      </c>
      <c r="AG598" s="8"/>
    </row>
    <row r="599" spans="1:33" x14ac:dyDescent="0.3">
      <c r="A599" s="47">
        <v>42705</v>
      </c>
      <c r="B599" s="14" t="str">
        <f t="shared" si="154"/>
        <v>Dec</v>
      </c>
      <c r="C599" s="3"/>
      <c r="D599" s="3"/>
      <c r="E599" s="3"/>
      <c r="F599" s="42"/>
      <c r="G599" s="42"/>
      <c r="H599" s="42"/>
      <c r="I599" s="13">
        <f>VLOOKUP($B599,'Elec wholesale lookups'!$A$3:$L$15,'Elec wholesale index'!I$2,FALSE)</f>
        <v>181634.52552031272</v>
      </c>
      <c r="J599" s="13">
        <f>VLOOKUP($B599,'Elec wholesale lookups'!$A$3:$L$15,'Elec wholesale index'!J$2,FALSE)</f>
        <v>205597.26549163138</v>
      </c>
      <c r="K599" s="13">
        <f>VLOOKUP($B599,'Elec wholesale lookups'!$A$3:$L$15,'Elec wholesale index'!K$2,FALSE)</f>
        <v>181634.52552031272</v>
      </c>
      <c r="L599" s="38">
        <f>VLOOKUP($B599,'Elec wholesale lookups'!$A$3:$O$15,'Elec wholesale index'!L$2,FALSE)</f>
        <v>1</v>
      </c>
      <c r="M599" s="38">
        <f>VLOOKUP($B599,'Elec wholesale lookups'!$A$3:$O$15,'Elec wholesale index'!M$2,FALSE)</f>
        <v>1</v>
      </c>
      <c r="N599" s="38">
        <f>VLOOKUP($B599,'Elec wholesale lookups'!$A$3:$O$15,'Elec wholesale index'!N$2,FALSE)</f>
        <v>0</v>
      </c>
      <c r="O599" s="13">
        <f t="shared" si="155"/>
        <v>181634.52552031272</v>
      </c>
      <c r="P599" s="13">
        <f t="shared" si="156"/>
        <v>205597.26549163138</v>
      </c>
      <c r="Q599" s="13">
        <f t="shared" si="157"/>
        <v>0</v>
      </c>
      <c r="R599" s="13">
        <f t="shared" si="158"/>
        <v>387231.79101194406</v>
      </c>
      <c r="S599" s="23">
        <f t="shared" si="159"/>
        <v>0</v>
      </c>
      <c r="T599" s="23">
        <f t="shared" si="160"/>
        <v>0</v>
      </c>
      <c r="U599" s="23">
        <f t="shared" si="161"/>
        <v>0</v>
      </c>
      <c r="V599" s="23">
        <f t="shared" si="162"/>
        <v>0</v>
      </c>
      <c r="W599" s="44" t="str">
        <f t="shared" si="163"/>
        <v>n/a</v>
      </c>
      <c r="X599" s="23">
        <f t="shared" si="164"/>
        <v>0</v>
      </c>
      <c r="Y599" s="23">
        <f t="shared" si="165"/>
        <v>0</v>
      </c>
      <c r="Z599" s="23">
        <f t="shared" si="166"/>
        <v>0</v>
      </c>
      <c r="AA599" s="43">
        <f t="shared" si="167"/>
        <v>0</v>
      </c>
      <c r="AB599" s="44" t="str">
        <f t="shared" si="168"/>
        <v>n/a</v>
      </c>
      <c r="AC599" s="45" t="str">
        <f>IFERROR(W599*Inputs!$E$27+'Elec wholesale index'!AB599*Inputs!$F$27,"n/a")</f>
        <v>n/a</v>
      </c>
      <c r="AD599" s="2" t="str">
        <f t="shared" si="169"/>
        <v>2017-18 Summer</v>
      </c>
      <c r="AE599" s="2" t="str">
        <f t="shared" si="170"/>
        <v>2016-17 Winter</v>
      </c>
      <c r="AF599" s="41">
        <v>0</v>
      </c>
      <c r="AG599" s="8"/>
    </row>
    <row r="600" spans="1:33" x14ac:dyDescent="0.3">
      <c r="A600" s="47">
        <v>42706</v>
      </c>
      <c r="B600" s="14" t="str">
        <f t="shared" si="154"/>
        <v>Dec</v>
      </c>
      <c r="C600" s="3"/>
      <c r="D600" s="3"/>
      <c r="E600" s="3"/>
      <c r="F600" s="42"/>
      <c r="G600" s="42"/>
      <c r="H600" s="42"/>
      <c r="I600" s="13">
        <f>VLOOKUP($B600,'Elec wholesale lookups'!$A$3:$L$15,'Elec wholesale index'!I$2,FALSE)</f>
        <v>181634.52552031272</v>
      </c>
      <c r="J600" s="13">
        <f>VLOOKUP($B600,'Elec wholesale lookups'!$A$3:$L$15,'Elec wholesale index'!J$2,FALSE)</f>
        <v>205597.26549163138</v>
      </c>
      <c r="K600" s="13">
        <f>VLOOKUP($B600,'Elec wholesale lookups'!$A$3:$L$15,'Elec wholesale index'!K$2,FALSE)</f>
        <v>181634.52552031272</v>
      </c>
      <c r="L600" s="38">
        <f>VLOOKUP($B600,'Elec wholesale lookups'!$A$3:$O$15,'Elec wholesale index'!L$2,FALSE)</f>
        <v>1</v>
      </c>
      <c r="M600" s="38">
        <f>VLOOKUP($B600,'Elec wholesale lookups'!$A$3:$O$15,'Elec wholesale index'!M$2,FALSE)</f>
        <v>1</v>
      </c>
      <c r="N600" s="38">
        <f>VLOOKUP($B600,'Elec wholesale lookups'!$A$3:$O$15,'Elec wholesale index'!N$2,FALSE)</f>
        <v>0</v>
      </c>
      <c r="O600" s="13">
        <f t="shared" si="155"/>
        <v>181634.52552031272</v>
      </c>
      <c r="P600" s="13">
        <f t="shared" si="156"/>
        <v>205597.26549163138</v>
      </c>
      <c r="Q600" s="13">
        <f t="shared" si="157"/>
        <v>0</v>
      </c>
      <c r="R600" s="13">
        <f t="shared" si="158"/>
        <v>387231.79101194406</v>
      </c>
      <c r="S600" s="23">
        <f t="shared" si="159"/>
        <v>0</v>
      </c>
      <c r="T600" s="23">
        <f t="shared" si="160"/>
        <v>0</v>
      </c>
      <c r="U600" s="23">
        <f t="shared" si="161"/>
        <v>0</v>
      </c>
      <c r="V600" s="23">
        <f t="shared" si="162"/>
        <v>0</v>
      </c>
      <c r="W600" s="44" t="str">
        <f t="shared" si="163"/>
        <v>n/a</v>
      </c>
      <c r="X600" s="23">
        <f t="shared" si="164"/>
        <v>0</v>
      </c>
      <c r="Y600" s="23">
        <f t="shared" si="165"/>
        <v>0</v>
      </c>
      <c r="Z600" s="23">
        <f t="shared" si="166"/>
        <v>0</v>
      </c>
      <c r="AA600" s="43">
        <f t="shared" si="167"/>
        <v>0</v>
      </c>
      <c r="AB600" s="44" t="str">
        <f t="shared" si="168"/>
        <v>n/a</v>
      </c>
      <c r="AC600" s="45" t="str">
        <f>IFERROR(W600*Inputs!$E$27+'Elec wholesale index'!AB600*Inputs!$F$27,"n/a")</f>
        <v>n/a</v>
      </c>
      <c r="AD600" s="2" t="str">
        <f t="shared" si="169"/>
        <v>2017-18 Summer</v>
      </c>
      <c r="AE600" s="2" t="str">
        <f t="shared" si="170"/>
        <v>2016-17 Winter</v>
      </c>
      <c r="AF600" s="41">
        <v>0</v>
      </c>
      <c r="AG600" s="8"/>
    </row>
    <row r="601" spans="1:33" x14ac:dyDescent="0.3">
      <c r="A601" s="47">
        <v>42709</v>
      </c>
      <c r="B601" s="14" t="str">
        <f t="shared" si="154"/>
        <v>Dec</v>
      </c>
      <c r="C601" s="3"/>
      <c r="D601" s="3"/>
      <c r="E601" s="3"/>
      <c r="F601" s="42"/>
      <c r="G601" s="42"/>
      <c r="H601" s="42"/>
      <c r="I601" s="13">
        <f>VLOOKUP($B601,'Elec wholesale lookups'!$A$3:$L$15,'Elec wholesale index'!I$2,FALSE)</f>
        <v>181634.52552031272</v>
      </c>
      <c r="J601" s="13">
        <f>VLOOKUP($B601,'Elec wholesale lookups'!$A$3:$L$15,'Elec wholesale index'!J$2,FALSE)</f>
        <v>205597.26549163138</v>
      </c>
      <c r="K601" s="13">
        <f>VLOOKUP($B601,'Elec wholesale lookups'!$A$3:$L$15,'Elec wholesale index'!K$2,FALSE)</f>
        <v>181634.52552031272</v>
      </c>
      <c r="L601" s="38">
        <f>VLOOKUP($B601,'Elec wholesale lookups'!$A$3:$O$15,'Elec wholesale index'!L$2,FALSE)</f>
        <v>1</v>
      </c>
      <c r="M601" s="38">
        <f>VLOOKUP($B601,'Elec wholesale lookups'!$A$3:$O$15,'Elec wholesale index'!M$2,FALSE)</f>
        <v>1</v>
      </c>
      <c r="N601" s="38">
        <f>VLOOKUP($B601,'Elec wholesale lookups'!$A$3:$O$15,'Elec wholesale index'!N$2,FALSE)</f>
        <v>0</v>
      </c>
      <c r="O601" s="13">
        <f t="shared" si="155"/>
        <v>181634.52552031272</v>
      </c>
      <c r="P601" s="13">
        <f t="shared" si="156"/>
        <v>205597.26549163138</v>
      </c>
      <c r="Q601" s="13">
        <f t="shared" si="157"/>
        <v>0</v>
      </c>
      <c r="R601" s="13">
        <f t="shared" si="158"/>
        <v>387231.79101194406</v>
      </c>
      <c r="S601" s="23">
        <f t="shared" si="159"/>
        <v>0</v>
      </c>
      <c r="T601" s="23">
        <f t="shared" si="160"/>
        <v>0</v>
      </c>
      <c r="U601" s="23">
        <f t="shared" si="161"/>
        <v>0</v>
      </c>
      <c r="V601" s="23">
        <f t="shared" si="162"/>
        <v>0</v>
      </c>
      <c r="W601" s="44" t="str">
        <f t="shared" si="163"/>
        <v>n/a</v>
      </c>
      <c r="X601" s="23">
        <f t="shared" si="164"/>
        <v>0</v>
      </c>
      <c r="Y601" s="23">
        <f t="shared" si="165"/>
        <v>0</v>
      </c>
      <c r="Z601" s="23">
        <f t="shared" si="166"/>
        <v>0</v>
      </c>
      <c r="AA601" s="43">
        <f t="shared" si="167"/>
        <v>0</v>
      </c>
      <c r="AB601" s="44" t="str">
        <f t="shared" si="168"/>
        <v>n/a</v>
      </c>
      <c r="AC601" s="45" t="str">
        <f>IFERROR(W601*Inputs!$E$27+'Elec wholesale index'!AB601*Inputs!$F$27,"n/a")</f>
        <v>n/a</v>
      </c>
      <c r="AD601" s="2" t="str">
        <f t="shared" si="169"/>
        <v>2017-18 Summer</v>
      </c>
      <c r="AE601" s="2" t="str">
        <f t="shared" si="170"/>
        <v>2016-17 Winter</v>
      </c>
      <c r="AF601" s="41">
        <v>0</v>
      </c>
      <c r="AG601" s="8"/>
    </row>
    <row r="602" spans="1:33" x14ac:dyDescent="0.3">
      <c r="A602" s="47">
        <v>42710</v>
      </c>
      <c r="B602" s="14" t="str">
        <f t="shared" si="154"/>
        <v>Dec</v>
      </c>
      <c r="C602" s="3"/>
      <c r="D602" s="3"/>
      <c r="E602" s="3"/>
      <c r="F602" s="42"/>
      <c r="G602" s="42"/>
      <c r="H602" s="42"/>
      <c r="I602" s="13">
        <f>VLOOKUP($B602,'Elec wholesale lookups'!$A$3:$L$15,'Elec wholesale index'!I$2,FALSE)</f>
        <v>181634.52552031272</v>
      </c>
      <c r="J602" s="13">
        <f>VLOOKUP($B602,'Elec wholesale lookups'!$A$3:$L$15,'Elec wholesale index'!J$2,FALSE)</f>
        <v>205597.26549163138</v>
      </c>
      <c r="K602" s="13">
        <f>VLOOKUP($B602,'Elec wholesale lookups'!$A$3:$L$15,'Elec wholesale index'!K$2,FALSE)</f>
        <v>181634.52552031272</v>
      </c>
      <c r="L602" s="38">
        <f>VLOOKUP($B602,'Elec wholesale lookups'!$A$3:$O$15,'Elec wholesale index'!L$2,FALSE)</f>
        <v>1</v>
      </c>
      <c r="M602" s="38">
        <f>VLOOKUP($B602,'Elec wholesale lookups'!$A$3:$O$15,'Elec wholesale index'!M$2,FALSE)</f>
        <v>1</v>
      </c>
      <c r="N602" s="38">
        <f>VLOOKUP($B602,'Elec wholesale lookups'!$A$3:$O$15,'Elec wholesale index'!N$2,FALSE)</f>
        <v>0</v>
      </c>
      <c r="O602" s="13">
        <f t="shared" si="155"/>
        <v>181634.52552031272</v>
      </c>
      <c r="P602" s="13">
        <f t="shared" si="156"/>
        <v>205597.26549163138</v>
      </c>
      <c r="Q602" s="13">
        <f t="shared" si="157"/>
        <v>0</v>
      </c>
      <c r="R602" s="13">
        <f t="shared" si="158"/>
        <v>387231.79101194406</v>
      </c>
      <c r="S602" s="23">
        <f t="shared" si="159"/>
        <v>0</v>
      </c>
      <c r="T602" s="23">
        <f t="shared" si="160"/>
        <v>0</v>
      </c>
      <c r="U602" s="23">
        <f t="shared" si="161"/>
        <v>0</v>
      </c>
      <c r="V602" s="23">
        <f t="shared" si="162"/>
        <v>0</v>
      </c>
      <c r="W602" s="44" t="str">
        <f t="shared" si="163"/>
        <v>n/a</v>
      </c>
      <c r="X602" s="23">
        <f t="shared" si="164"/>
        <v>0</v>
      </c>
      <c r="Y602" s="23">
        <f t="shared" si="165"/>
        <v>0</v>
      </c>
      <c r="Z602" s="23">
        <f t="shared" si="166"/>
        <v>0</v>
      </c>
      <c r="AA602" s="43">
        <f t="shared" si="167"/>
        <v>0</v>
      </c>
      <c r="AB602" s="44" t="str">
        <f t="shared" si="168"/>
        <v>n/a</v>
      </c>
      <c r="AC602" s="45" t="str">
        <f>IFERROR(W602*Inputs!$E$27+'Elec wholesale index'!AB602*Inputs!$F$27,"n/a")</f>
        <v>n/a</v>
      </c>
      <c r="AD602" s="2" t="str">
        <f t="shared" si="169"/>
        <v>2017-18 Summer</v>
      </c>
      <c r="AE602" s="2" t="str">
        <f t="shared" si="170"/>
        <v>2016-17 Winter</v>
      </c>
      <c r="AF602" s="41">
        <v>0</v>
      </c>
      <c r="AG602" s="8"/>
    </row>
    <row r="603" spans="1:33" x14ac:dyDescent="0.3">
      <c r="A603" s="47">
        <v>42711</v>
      </c>
      <c r="B603" s="14" t="str">
        <f t="shared" si="154"/>
        <v>Dec</v>
      </c>
      <c r="C603" s="3"/>
      <c r="D603" s="3"/>
      <c r="E603" s="3"/>
      <c r="F603" s="42"/>
      <c r="G603" s="42"/>
      <c r="H603" s="42"/>
      <c r="I603" s="13">
        <f>VLOOKUP($B603,'Elec wholesale lookups'!$A$3:$L$15,'Elec wholesale index'!I$2,FALSE)</f>
        <v>181634.52552031272</v>
      </c>
      <c r="J603" s="13">
        <f>VLOOKUP($B603,'Elec wholesale lookups'!$A$3:$L$15,'Elec wholesale index'!J$2,FALSE)</f>
        <v>205597.26549163138</v>
      </c>
      <c r="K603" s="13">
        <f>VLOOKUP($B603,'Elec wholesale lookups'!$A$3:$L$15,'Elec wholesale index'!K$2,FALSE)</f>
        <v>181634.52552031272</v>
      </c>
      <c r="L603" s="38">
        <f>VLOOKUP($B603,'Elec wholesale lookups'!$A$3:$O$15,'Elec wholesale index'!L$2,FALSE)</f>
        <v>1</v>
      </c>
      <c r="M603" s="38">
        <f>VLOOKUP($B603,'Elec wholesale lookups'!$A$3:$O$15,'Elec wholesale index'!M$2,FALSE)</f>
        <v>1</v>
      </c>
      <c r="N603" s="38">
        <f>VLOOKUP($B603,'Elec wholesale lookups'!$A$3:$O$15,'Elec wholesale index'!N$2,FALSE)</f>
        <v>0</v>
      </c>
      <c r="O603" s="13">
        <f t="shared" si="155"/>
        <v>181634.52552031272</v>
      </c>
      <c r="P603" s="13">
        <f t="shared" si="156"/>
        <v>205597.26549163138</v>
      </c>
      <c r="Q603" s="13">
        <f t="shared" si="157"/>
        <v>0</v>
      </c>
      <c r="R603" s="13">
        <f t="shared" si="158"/>
        <v>387231.79101194406</v>
      </c>
      <c r="S603" s="23">
        <f t="shared" si="159"/>
        <v>0</v>
      </c>
      <c r="T603" s="23">
        <f t="shared" si="160"/>
        <v>0</v>
      </c>
      <c r="U603" s="23">
        <f t="shared" si="161"/>
        <v>0</v>
      </c>
      <c r="V603" s="23">
        <f t="shared" si="162"/>
        <v>0</v>
      </c>
      <c r="W603" s="44" t="str">
        <f t="shared" si="163"/>
        <v>n/a</v>
      </c>
      <c r="X603" s="23">
        <f t="shared" si="164"/>
        <v>0</v>
      </c>
      <c r="Y603" s="23">
        <f t="shared" si="165"/>
        <v>0</v>
      </c>
      <c r="Z603" s="23">
        <f t="shared" si="166"/>
        <v>0</v>
      </c>
      <c r="AA603" s="43">
        <f t="shared" si="167"/>
        <v>0</v>
      </c>
      <c r="AB603" s="44" t="str">
        <f t="shared" si="168"/>
        <v>n/a</v>
      </c>
      <c r="AC603" s="45" t="str">
        <f>IFERROR(W603*Inputs!$E$27+'Elec wholesale index'!AB603*Inputs!$F$27,"n/a")</f>
        <v>n/a</v>
      </c>
      <c r="AD603" s="2" t="str">
        <f t="shared" si="169"/>
        <v>2017-18 Summer</v>
      </c>
      <c r="AE603" s="2" t="str">
        <f t="shared" si="170"/>
        <v>2016-17 Winter</v>
      </c>
      <c r="AF603" s="41">
        <v>0</v>
      </c>
      <c r="AG603" s="8"/>
    </row>
    <row r="604" spans="1:33" x14ac:dyDescent="0.3">
      <c r="A604" s="47">
        <v>42712</v>
      </c>
      <c r="B604" s="14" t="str">
        <f t="shared" si="154"/>
        <v>Dec</v>
      </c>
      <c r="C604" s="3"/>
      <c r="D604" s="3"/>
      <c r="E604" s="3"/>
      <c r="F604" s="42"/>
      <c r="G604" s="42"/>
      <c r="H604" s="42"/>
      <c r="I604" s="13">
        <f>VLOOKUP($B604,'Elec wholesale lookups'!$A$3:$L$15,'Elec wholesale index'!I$2,FALSE)</f>
        <v>181634.52552031272</v>
      </c>
      <c r="J604" s="13">
        <f>VLOOKUP($B604,'Elec wholesale lookups'!$A$3:$L$15,'Elec wholesale index'!J$2,FALSE)</f>
        <v>205597.26549163138</v>
      </c>
      <c r="K604" s="13">
        <f>VLOOKUP($B604,'Elec wholesale lookups'!$A$3:$L$15,'Elec wholesale index'!K$2,FALSE)</f>
        <v>181634.52552031272</v>
      </c>
      <c r="L604" s="38">
        <f>VLOOKUP($B604,'Elec wholesale lookups'!$A$3:$O$15,'Elec wholesale index'!L$2,FALSE)</f>
        <v>1</v>
      </c>
      <c r="M604" s="38">
        <f>VLOOKUP($B604,'Elec wholesale lookups'!$A$3:$O$15,'Elec wholesale index'!M$2,FALSE)</f>
        <v>1</v>
      </c>
      <c r="N604" s="38">
        <f>VLOOKUP($B604,'Elec wholesale lookups'!$A$3:$O$15,'Elec wholesale index'!N$2,FALSE)</f>
        <v>0</v>
      </c>
      <c r="O604" s="13">
        <f t="shared" si="155"/>
        <v>181634.52552031272</v>
      </c>
      <c r="P604" s="13">
        <f t="shared" si="156"/>
        <v>205597.26549163138</v>
      </c>
      <c r="Q604" s="13">
        <f t="shared" si="157"/>
        <v>0</v>
      </c>
      <c r="R604" s="13">
        <f t="shared" si="158"/>
        <v>387231.79101194406</v>
      </c>
      <c r="S604" s="23">
        <f t="shared" si="159"/>
        <v>0</v>
      </c>
      <c r="T604" s="23">
        <f t="shared" si="160"/>
        <v>0</v>
      </c>
      <c r="U604" s="23">
        <f t="shared" si="161"/>
        <v>0</v>
      </c>
      <c r="V604" s="23">
        <f t="shared" si="162"/>
        <v>0</v>
      </c>
      <c r="W604" s="44" t="str">
        <f t="shared" si="163"/>
        <v>n/a</v>
      </c>
      <c r="X604" s="23">
        <f t="shared" si="164"/>
        <v>0</v>
      </c>
      <c r="Y604" s="23">
        <f t="shared" si="165"/>
        <v>0</v>
      </c>
      <c r="Z604" s="23">
        <f t="shared" si="166"/>
        <v>0</v>
      </c>
      <c r="AA604" s="43">
        <f t="shared" si="167"/>
        <v>0</v>
      </c>
      <c r="AB604" s="44" t="str">
        <f t="shared" si="168"/>
        <v>n/a</v>
      </c>
      <c r="AC604" s="45" t="str">
        <f>IFERROR(W604*Inputs!$E$27+'Elec wholesale index'!AB604*Inputs!$F$27,"n/a")</f>
        <v>n/a</v>
      </c>
      <c r="AD604" s="2" t="str">
        <f t="shared" si="169"/>
        <v>2017-18 Summer</v>
      </c>
      <c r="AE604" s="2" t="str">
        <f t="shared" si="170"/>
        <v>2016-17 Winter</v>
      </c>
      <c r="AF604" s="41">
        <v>0</v>
      </c>
      <c r="AG604" s="8"/>
    </row>
    <row r="605" spans="1:33" x14ac:dyDescent="0.3">
      <c r="A605" s="47">
        <v>42713</v>
      </c>
      <c r="B605" s="14" t="str">
        <f t="shared" si="154"/>
        <v>Dec</v>
      </c>
      <c r="C605" s="3"/>
      <c r="D605" s="3"/>
      <c r="E605" s="3"/>
      <c r="F605" s="42"/>
      <c r="G605" s="42"/>
      <c r="H605" s="42"/>
      <c r="I605" s="13">
        <f>VLOOKUP($B605,'Elec wholesale lookups'!$A$3:$L$15,'Elec wholesale index'!I$2,FALSE)</f>
        <v>181634.52552031272</v>
      </c>
      <c r="J605" s="13">
        <f>VLOOKUP($B605,'Elec wholesale lookups'!$A$3:$L$15,'Elec wholesale index'!J$2,FALSE)</f>
        <v>205597.26549163138</v>
      </c>
      <c r="K605" s="13">
        <f>VLOOKUP($B605,'Elec wholesale lookups'!$A$3:$L$15,'Elec wholesale index'!K$2,FALSE)</f>
        <v>181634.52552031272</v>
      </c>
      <c r="L605" s="38">
        <f>VLOOKUP($B605,'Elec wholesale lookups'!$A$3:$O$15,'Elec wholesale index'!L$2,FALSE)</f>
        <v>1</v>
      </c>
      <c r="M605" s="38">
        <f>VLOOKUP($B605,'Elec wholesale lookups'!$A$3:$O$15,'Elec wholesale index'!M$2,FALSE)</f>
        <v>1</v>
      </c>
      <c r="N605" s="38">
        <f>VLOOKUP($B605,'Elec wholesale lookups'!$A$3:$O$15,'Elec wholesale index'!N$2,FALSE)</f>
        <v>0</v>
      </c>
      <c r="O605" s="13">
        <f t="shared" si="155"/>
        <v>181634.52552031272</v>
      </c>
      <c r="P605" s="13">
        <f t="shared" si="156"/>
        <v>205597.26549163138</v>
      </c>
      <c r="Q605" s="13">
        <f t="shared" si="157"/>
        <v>0</v>
      </c>
      <c r="R605" s="13">
        <f t="shared" si="158"/>
        <v>387231.79101194406</v>
      </c>
      <c r="S605" s="23">
        <f t="shared" si="159"/>
        <v>0</v>
      </c>
      <c r="T605" s="23">
        <f t="shared" si="160"/>
        <v>0</v>
      </c>
      <c r="U605" s="23">
        <f t="shared" si="161"/>
        <v>0</v>
      </c>
      <c r="V605" s="23">
        <f t="shared" si="162"/>
        <v>0</v>
      </c>
      <c r="W605" s="44" t="str">
        <f t="shared" si="163"/>
        <v>n/a</v>
      </c>
      <c r="X605" s="23">
        <f t="shared" si="164"/>
        <v>0</v>
      </c>
      <c r="Y605" s="23">
        <f t="shared" si="165"/>
        <v>0</v>
      </c>
      <c r="Z605" s="23">
        <f t="shared" si="166"/>
        <v>0</v>
      </c>
      <c r="AA605" s="43">
        <f t="shared" si="167"/>
        <v>0</v>
      </c>
      <c r="AB605" s="44" t="str">
        <f t="shared" si="168"/>
        <v>n/a</v>
      </c>
      <c r="AC605" s="45" t="str">
        <f>IFERROR(W605*Inputs!$E$27+'Elec wholesale index'!AB605*Inputs!$F$27,"n/a")</f>
        <v>n/a</v>
      </c>
      <c r="AD605" s="2" t="str">
        <f t="shared" si="169"/>
        <v>2017-18 Summer</v>
      </c>
      <c r="AE605" s="2" t="str">
        <f t="shared" si="170"/>
        <v>2016-17 Winter</v>
      </c>
      <c r="AF605" s="41">
        <v>0</v>
      </c>
      <c r="AG605" s="8"/>
    </row>
    <row r="606" spans="1:33" x14ac:dyDescent="0.3">
      <c r="A606" s="47">
        <v>42716</v>
      </c>
      <c r="B606" s="14" t="str">
        <f t="shared" si="154"/>
        <v>Dec</v>
      </c>
      <c r="C606" s="3"/>
      <c r="D606" s="3"/>
      <c r="E606" s="3"/>
      <c r="F606" s="42"/>
      <c r="G606" s="42"/>
      <c r="H606" s="42"/>
      <c r="I606" s="13">
        <f>VLOOKUP($B606,'Elec wholesale lookups'!$A$3:$L$15,'Elec wholesale index'!I$2,FALSE)</f>
        <v>181634.52552031272</v>
      </c>
      <c r="J606" s="13">
        <f>VLOOKUP($B606,'Elec wholesale lookups'!$A$3:$L$15,'Elec wholesale index'!J$2,FALSE)</f>
        <v>205597.26549163138</v>
      </c>
      <c r="K606" s="13">
        <f>VLOOKUP($B606,'Elec wholesale lookups'!$A$3:$L$15,'Elec wholesale index'!K$2,FALSE)</f>
        <v>181634.52552031272</v>
      </c>
      <c r="L606" s="38">
        <f>VLOOKUP($B606,'Elec wholesale lookups'!$A$3:$O$15,'Elec wholesale index'!L$2,FALSE)</f>
        <v>1</v>
      </c>
      <c r="M606" s="38">
        <f>VLOOKUP($B606,'Elec wholesale lookups'!$A$3:$O$15,'Elec wholesale index'!M$2,FALSE)</f>
        <v>1</v>
      </c>
      <c r="N606" s="38">
        <f>VLOOKUP($B606,'Elec wholesale lookups'!$A$3:$O$15,'Elec wholesale index'!N$2,FALSE)</f>
        <v>0</v>
      </c>
      <c r="O606" s="13">
        <f t="shared" si="155"/>
        <v>181634.52552031272</v>
      </c>
      <c r="P606" s="13">
        <f t="shared" si="156"/>
        <v>205597.26549163138</v>
      </c>
      <c r="Q606" s="13">
        <f t="shared" si="157"/>
        <v>0</v>
      </c>
      <c r="R606" s="13">
        <f t="shared" si="158"/>
        <v>387231.79101194406</v>
      </c>
      <c r="S606" s="23">
        <f t="shared" si="159"/>
        <v>0</v>
      </c>
      <c r="T606" s="23">
        <f t="shared" si="160"/>
        <v>0</v>
      </c>
      <c r="U606" s="23">
        <f t="shared" si="161"/>
        <v>0</v>
      </c>
      <c r="V606" s="23">
        <f t="shared" si="162"/>
        <v>0</v>
      </c>
      <c r="W606" s="44" t="str">
        <f t="shared" si="163"/>
        <v>n/a</v>
      </c>
      <c r="X606" s="23">
        <f t="shared" si="164"/>
        <v>0</v>
      </c>
      <c r="Y606" s="23">
        <f t="shared" si="165"/>
        <v>0</v>
      </c>
      <c r="Z606" s="23">
        <f t="shared" si="166"/>
        <v>0</v>
      </c>
      <c r="AA606" s="43">
        <f t="shared" si="167"/>
        <v>0</v>
      </c>
      <c r="AB606" s="44" t="str">
        <f t="shared" si="168"/>
        <v>n/a</v>
      </c>
      <c r="AC606" s="45" t="str">
        <f>IFERROR(W606*Inputs!$E$27+'Elec wholesale index'!AB606*Inputs!$F$27,"n/a")</f>
        <v>n/a</v>
      </c>
      <c r="AD606" s="2" t="str">
        <f t="shared" si="169"/>
        <v>2017-18 Summer</v>
      </c>
      <c r="AE606" s="2" t="str">
        <f t="shared" si="170"/>
        <v>2016-17 Winter</v>
      </c>
      <c r="AF606" s="41">
        <v>0</v>
      </c>
      <c r="AG606" s="8"/>
    </row>
    <row r="607" spans="1:33" x14ac:dyDescent="0.3">
      <c r="A607" s="47">
        <v>42717</v>
      </c>
      <c r="B607" s="14" t="str">
        <f t="shared" si="154"/>
        <v>Dec</v>
      </c>
      <c r="C607" s="3"/>
      <c r="D607" s="3"/>
      <c r="E607" s="3"/>
      <c r="F607" s="42"/>
      <c r="G607" s="42"/>
      <c r="H607" s="42"/>
      <c r="I607" s="13">
        <f>VLOOKUP($B607,'Elec wholesale lookups'!$A$3:$L$15,'Elec wholesale index'!I$2,FALSE)</f>
        <v>181634.52552031272</v>
      </c>
      <c r="J607" s="13">
        <f>VLOOKUP($B607,'Elec wholesale lookups'!$A$3:$L$15,'Elec wholesale index'!J$2,FALSE)</f>
        <v>205597.26549163138</v>
      </c>
      <c r="K607" s="13">
        <f>VLOOKUP($B607,'Elec wholesale lookups'!$A$3:$L$15,'Elec wholesale index'!K$2,FALSE)</f>
        <v>181634.52552031272</v>
      </c>
      <c r="L607" s="38">
        <f>VLOOKUP($B607,'Elec wholesale lookups'!$A$3:$O$15,'Elec wholesale index'!L$2,FALSE)</f>
        <v>1</v>
      </c>
      <c r="M607" s="38">
        <f>VLOOKUP($B607,'Elec wholesale lookups'!$A$3:$O$15,'Elec wholesale index'!M$2,FALSE)</f>
        <v>1</v>
      </c>
      <c r="N607" s="38">
        <f>VLOOKUP($B607,'Elec wholesale lookups'!$A$3:$O$15,'Elec wholesale index'!N$2,FALSE)</f>
        <v>0</v>
      </c>
      <c r="O607" s="13">
        <f t="shared" si="155"/>
        <v>181634.52552031272</v>
      </c>
      <c r="P607" s="13">
        <f t="shared" si="156"/>
        <v>205597.26549163138</v>
      </c>
      <c r="Q607" s="13">
        <f t="shared" si="157"/>
        <v>0</v>
      </c>
      <c r="R607" s="13">
        <f t="shared" si="158"/>
        <v>387231.79101194406</v>
      </c>
      <c r="S607" s="23">
        <f t="shared" si="159"/>
        <v>0</v>
      </c>
      <c r="T607" s="23">
        <f t="shared" si="160"/>
        <v>0</v>
      </c>
      <c r="U607" s="23">
        <f t="shared" si="161"/>
        <v>0</v>
      </c>
      <c r="V607" s="23">
        <f t="shared" si="162"/>
        <v>0</v>
      </c>
      <c r="W607" s="44" t="str">
        <f t="shared" si="163"/>
        <v>n/a</v>
      </c>
      <c r="X607" s="23">
        <f t="shared" si="164"/>
        <v>0</v>
      </c>
      <c r="Y607" s="23">
        <f t="shared" si="165"/>
        <v>0</v>
      </c>
      <c r="Z607" s="23">
        <f t="shared" si="166"/>
        <v>0</v>
      </c>
      <c r="AA607" s="43">
        <f t="shared" si="167"/>
        <v>0</v>
      </c>
      <c r="AB607" s="44" t="str">
        <f t="shared" si="168"/>
        <v>n/a</v>
      </c>
      <c r="AC607" s="45" t="str">
        <f>IFERROR(W607*Inputs!$E$27+'Elec wholesale index'!AB607*Inputs!$F$27,"n/a")</f>
        <v>n/a</v>
      </c>
      <c r="AD607" s="2" t="str">
        <f t="shared" si="169"/>
        <v>2017-18 Summer</v>
      </c>
      <c r="AE607" s="2" t="str">
        <f t="shared" si="170"/>
        <v>2016-17 Winter</v>
      </c>
      <c r="AF607" s="41">
        <v>0</v>
      </c>
      <c r="AG607" s="8"/>
    </row>
    <row r="608" spans="1:33" x14ac:dyDescent="0.3">
      <c r="A608" s="47">
        <v>42718</v>
      </c>
      <c r="B608" s="14" t="str">
        <f t="shared" si="154"/>
        <v>Dec</v>
      </c>
      <c r="C608" s="3"/>
      <c r="D608" s="3"/>
      <c r="E608" s="3"/>
      <c r="F608" s="42"/>
      <c r="G608" s="42"/>
      <c r="H608" s="42"/>
      <c r="I608" s="13">
        <f>VLOOKUP($B608,'Elec wholesale lookups'!$A$3:$L$15,'Elec wholesale index'!I$2,FALSE)</f>
        <v>181634.52552031272</v>
      </c>
      <c r="J608" s="13">
        <f>VLOOKUP($B608,'Elec wholesale lookups'!$A$3:$L$15,'Elec wholesale index'!J$2,FALSE)</f>
        <v>205597.26549163138</v>
      </c>
      <c r="K608" s="13">
        <f>VLOOKUP($B608,'Elec wholesale lookups'!$A$3:$L$15,'Elec wholesale index'!K$2,FALSE)</f>
        <v>181634.52552031272</v>
      </c>
      <c r="L608" s="38">
        <f>VLOOKUP($B608,'Elec wholesale lookups'!$A$3:$O$15,'Elec wholesale index'!L$2,FALSE)</f>
        <v>1</v>
      </c>
      <c r="M608" s="38">
        <f>VLOOKUP($B608,'Elec wholesale lookups'!$A$3:$O$15,'Elec wholesale index'!M$2,FALSE)</f>
        <v>1</v>
      </c>
      <c r="N608" s="38">
        <f>VLOOKUP($B608,'Elec wholesale lookups'!$A$3:$O$15,'Elec wholesale index'!N$2,FALSE)</f>
        <v>0</v>
      </c>
      <c r="O608" s="13">
        <f t="shared" si="155"/>
        <v>181634.52552031272</v>
      </c>
      <c r="P608" s="13">
        <f t="shared" si="156"/>
        <v>205597.26549163138</v>
      </c>
      <c r="Q608" s="13">
        <f t="shared" si="157"/>
        <v>0</v>
      </c>
      <c r="R608" s="13">
        <f t="shared" si="158"/>
        <v>387231.79101194406</v>
      </c>
      <c r="S608" s="23">
        <f t="shared" si="159"/>
        <v>0</v>
      </c>
      <c r="T608" s="23">
        <f t="shared" si="160"/>
        <v>0</v>
      </c>
      <c r="U608" s="23">
        <f t="shared" si="161"/>
        <v>0</v>
      </c>
      <c r="V608" s="23">
        <f t="shared" si="162"/>
        <v>0</v>
      </c>
      <c r="W608" s="44" t="str">
        <f t="shared" si="163"/>
        <v>n/a</v>
      </c>
      <c r="X608" s="23">
        <f t="shared" si="164"/>
        <v>0</v>
      </c>
      <c r="Y608" s="23">
        <f t="shared" si="165"/>
        <v>0</v>
      </c>
      <c r="Z608" s="23">
        <f t="shared" si="166"/>
        <v>0</v>
      </c>
      <c r="AA608" s="43">
        <f t="shared" si="167"/>
        <v>0</v>
      </c>
      <c r="AB608" s="44" t="str">
        <f t="shared" si="168"/>
        <v>n/a</v>
      </c>
      <c r="AC608" s="45" t="str">
        <f>IFERROR(W608*Inputs!$E$27+'Elec wholesale index'!AB608*Inputs!$F$27,"n/a")</f>
        <v>n/a</v>
      </c>
      <c r="AD608" s="2" t="str">
        <f t="shared" si="169"/>
        <v>2017-18 Summer</v>
      </c>
      <c r="AE608" s="2" t="str">
        <f t="shared" si="170"/>
        <v>2016-17 Winter</v>
      </c>
      <c r="AF608" s="41">
        <v>0</v>
      </c>
      <c r="AG608" s="8"/>
    </row>
    <row r="609" spans="1:33" x14ac:dyDescent="0.3">
      <c r="A609" s="47">
        <v>42719</v>
      </c>
      <c r="B609" s="14" t="str">
        <f t="shared" si="154"/>
        <v>Dec</v>
      </c>
      <c r="C609" s="3"/>
      <c r="D609" s="3"/>
      <c r="E609" s="3"/>
      <c r="F609" s="42"/>
      <c r="G609" s="42"/>
      <c r="H609" s="42"/>
      <c r="I609" s="13">
        <f>VLOOKUP($B609,'Elec wholesale lookups'!$A$3:$L$15,'Elec wholesale index'!I$2,FALSE)</f>
        <v>181634.52552031272</v>
      </c>
      <c r="J609" s="13">
        <f>VLOOKUP($B609,'Elec wholesale lookups'!$A$3:$L$15,'Elec wholesale index'!J$2,FALSE)</f>
        <v>205597.26549163138</v>
      </c>
      <c r="K609" s="13">
        <f>VLOOKUP($B609,'Elec wholesale lookups'!$A$3:$L$15,'Elec wholesale index'!K$2,FALSE)</f>
        <v>181634.52552031272</v>
      </c>
      <c r="L609" s="38">
        <f>VLOOKUP($B609,'Elec wholesale lookups'!$A$3:$O$15,'Elec wholesale index'!L$2,FALSE)</f>
        <v>1</v>
      </c>
      <c r="M609" s="38">
        <f>VLOOKUP($B609,'Elec wholesale lookups'!$A$3:$O$15,'Elec wholesale index'!M$2,FALSE)</f>
        <v>1</v>
      </c>
      <c r="N609" s="38">
        <f>VLOOKUP($B609,'Elec wholesale lookups'!$A$3:$O$15,'Elec wholesale index'!N$2,FALSE)</f>
        <v>0</v>
      </c>
      <c r="O609" s="13">
        <f t="shared" si="155"/>
        <v>181634.52552031272</v>
      </c>
      <c r="P609" s="13">
        <f t="shared" si="156"/>
        <v>205597.26549163138</v>
      </c>
      <c r="Q609" s="13">
        <f t="shared" si="157"/>
        <v>0</v>
      </c>
      <c r="R609" s="13">
        <f t="shared" si="158"/>
        <v>387231.79101194406</v>
      </c>
      <c r="S609" s="23">
        <f t="shared" si="159"/>
        <v>0</v>
      </c>
      <c r="T609" s="23">
        <f t="shared" si="160"/>
        <v>0</v>
      </c>
      <c r="U609" s="23">
        <f t="shared" si="161"/>
        <v>0</v>
      </c>
      <c r="V609" s="23">
        <f t="shared" si="162"/>
        <v>0</v>
      </c>
      <c r="W609" s="44" t="str">
        <f t="shared" si="163"/>
        <v>n/a</v>
      </c>
      <c r="X609" s="23">
        <f t="shared" si="164"/>
        <v>0</v>
      </c>
      <c r="Y609" s="23">
        <f t="shared" si="165"/>
        <v>0</v>
      </c>
      <c r="Z609" s="23">
        <f t="shared" si="166"/>
        <v>0</v>
      </c>
      <c r="AA609" s="43">
        <f t="shared" si="167"/>
        <v>0</v>
      </c>
      <c r="AB609" s="44" t="str">
        <f t="shared" si="168"/>
        <v>n/a</v>
      </c>
      <c r="AC609" s="45" t="str">
        <f>IFERROR(W609*Inputs!$E$27+'Elec wholesale index'!AB609*Inputs!$F$27,"n/a")</f>
        <v>n/a</v>
      </c>
      <c r="AD609" s="2" t="str">
        <f t="shared" si="169"/>
        <v>2017-18 Summer</v>
      </c>
      <c r="AE609" s="2" t="str">
        <f t="shared" si="170"/>
        <v>2016-17 Winter</v>
      </c>
      <c r="AF609" s="41">
        <v>0</v>
      </c>
      <c r="AG609" s="8"/>
    </row>
    <row r="610" spans="1:33" x14ac:dyDescent="0.3">
      <c r="A610" s="47">
        <v>42720</v>
      </c>
      <c r="B610" s="14" t="str">
        <f t="shared" si="154"/>
        <v>Dec</v>
      </c>
      <c r="C610" s="3"/>
      <c r="D610" s="3"/>
      <c r="E610" s="3"/>
      <c r="F610" s="42"/>
      <c r="G610" s="42"/>
      <c r="H610" s="42"/>
      <c r="I610" s="13">
        <f>VLOOKUP($B610,'Elec wholesale lookups'!$A$3:$L$15,'Elec wholesale index'!I$2,FALSE)</f>
        <v>181634.52552031272</v>
      </c>
      <c r="J610" s="13">
        <f>VLOOKUP($B610,'Elec wholesale lookups'!$A$3:$L$15,'Elec wholesale index'!J$2,FALSE)</f>
        <v>205597.26549163138</v>
      </c>
      <c r="K610" s="13">
        <f>VLOOKUP($B610,'Elec wholesale lookups'!$A$3:$L$15,'Elec wholesale index'!K$2,FALSE)</f>
        <v>181634.52552031272</v>
      </c>
      <c r="L610" s="38">
        <f>VLOOKUP($B610,'Elec wholesale lookups'!$A$3:$O$15,'Elec wholesale index'!L$2,FALSE)</f>
        <v>1</v>
      </c>
      <c r="M610" s="38">
        <f>VLOOKUP($B610,'Elec wholesale lookups'!$A$3:$O$15,'Elec wholesale index'!M$2,FALSE)</f>
        <v>1</v>
      </c>
      <c r="N610" s="38">
        <f>VLOOKUP($B610,'Elec wholesale lookups'!$A$3:$O$15,'Elec wholesale index'!N$2,FALSE)</f>
        <v>0</v>
      </c>
      <c r="O610" s="13">
        <f t="shared" si="155"/>
        <v>181634.52552031272</v>
      </c>
      <c r="P610" s="13">
        <f t="shared" si="156"/>
        <v>205597.26549163138</v>
      </c>
      <c r="Q610" s="13">
        <f t="shared" si="157"/>
        <v>0</v>
      </c>
      <c r="R610" s="13">
        <f t="shared" si="158"/>
        <v>387231.79101194406</v>
      </c>
      <c r="S610" s="23">
        <f t="shared" si="159"/>
        <v>0</v>
      </c>
      <c r="T610" s="23">
        <f t="shared" si="160"/>
        <v>0</v>
      </c>
      <c r="U610" s="23">
        <f t="shared" si="161"/>
        <v>0</v>
      </c>
      <c r="V610" s="23">
        <f t="shared" si="162"/>
        <v>0</v>
      </c>
      <c r="W610" s="44" t="str">
        <f t="shared" si="163"/>
        <v>n/a</v>
      </c>
      <c r="X610" s="23">
        <f t="shared" si="164"/>
        <v>0</v>
      </c>
      <c r="Y610" s="23">
        <f t="shared" si="165"/>
        <v>0</v>
      </c>
      <c r="Z610" s="23">
        <f t="shared" si="166"/>
        <v>0</v>
      </c>
      <c r="AA610" s="43">
        <f t="shared" si="167"/>
        <v>0</v>
      </c>
      <c r="AB610" s="44" t="str">
        <f t="shared" si="168"/>
        <v>n/a</v>
      </c>
      <c r="AC610" s="45" t="str">
        <f>IFERROR(W610*Inputs!$E$27+'Elec wholesale index'!AB610*Inputs!$F$27,"n/a")</f>
        <v>n/a</v>
      </c>
      <c r="AD610" s="2" t="str">
        <f t="shared" si="169"/>
        <v>2017-18 Summer</v>
      </c>
      <c r="AE610" s="2" t="str">
        <f t="shared" si="170"/>
        <v>2016-17 Winter</v>
      </c>
      <c r="AF610" s="41">
        <v>0</v>
      </c>
      <c r="AG610" s="8"/>
    </row>
    <row r="611" spans="1:33" x14ac:dyDescent="0.3">
      <c r="A611" s="47">
        <v>42723</v>
      </c>
      <c r="B611" s="14" t="str">
        <f t="shared" si="154"/>
        <v>Dec</v>
      </c>
      <c r="C611" s="3"/>
      <c r="D611" s="3"/>
      <c r="E611" s="3"/>
      <c r="F611" s="42"/>
      <c r="G611" s="42"/>
      <c r="H611" s="42"/>
      <c r="I611" s="13">
        <f>VLOOKUP($B611,'Elec wholesale lookups'!$A$3:$L$15,'Elec wholesale index'!I$2,FALSE)</f>
        <v>181634.52552031272</v>
      </c>
      <c r="J611" s="13">
        <f>VLOOKUP($B611,'Elec wholesale lookups'!$A$3:$L$15,'Elec wholesale index'!J$2,FALSE)</f>
        <v>205597.26549163138</v>
      </c>
      <c r="K611" s="13">
        <f>VLOOKUP($B611,'Elec wholesale lookups'!$A$3:$L$15,'Elec wholesale index'!K$2,FALSE)</f>
        <v>181634.52552031272</v>
      </c>
      <c r="L611" s="38">
        <f>VLOOKUP($B611,'Elec wholesale lookups'!$A$3:$O$15,'Elec wholesale index'!L$2,FALSE)</f>
        <v>1</v>
      </c>
      <c r="M611" s="38">
        <f>VLOOKUP($B611,'Elec wholesale lookups'!$A$3:$O$15,'Elec wholesale index'!M$2,FALSE)</f>
        <v>1</v>
      </c>
      <c r="N611" s="38">
        <f>VLOOKUP($B611,'Elec wholesale lookups'!$A$3:$O$15,'Elec wholesale index'!N$2,FALSE)</f>
        <v>0</v>
      </c>
      <c r="O611" s="13">
        <f t="shared" si="155"/>
        <v>181634.52552031272</v>
      </c>
      <c r="P611" s="13">
        <f t="shared" si="156"/>
        <v>205597.26549163138</v>
      </c>
      <c r="Q611" s="13">
        <f t="shared" si="157"/>
        <v>0</v>
      </c>
      <c r="R611" s="13">
        <f t="shared" si="158"/>
        <v>387231.79101194406</v>
      </c>
      <c r="S611" s="23">
        <f t="shared" si="159"/>
        <v>0</v>
      </c>
      <c r="T611" s="23">
        <f t="shared" si="160"/>
        <v>0</v>
      </c>
      <c r="U611" s="23">
        <f t="shared" si="161"/>
        <v>0</v>
      </c>
      <c r="V611" s="23">
        <f t="shared" si="162"/>
        <v>0</v>
      </c>
      <c r="W611" s="44" t="str">
        <f t="shared" si="163"/>
        <v>n/a</v>
      </c>
      <c r="X611" s="23">
        <f t="shared" si="164"/>
        <v>0</v>
      </c>
      <c r="Y611" s="23">
        <f t="shared" si="165"/>
        <v>0</v>
      </c>
      <c r="Z611" s="23">
        <f t="shared" si="166"/>
        <v>0</v>
      </c>
      <c r="AA611" s="43">
        <f t="shared" si="167"/>
        <v>0</v>
      </c>
      <c r="AB611" s="44" t="str">
        <f t="shared" si="168"/>
        <v>n/a</v>
      </c>
      <c r="AC611" s="45" t="str">
        <f>IFERROR(W611*Inputs!$E$27+'Elec wholesale index'!AB611*Inputs!$F$27,"n/a")</f>
        <v>n/a</v>
      </c>
      <c r="AD611" s="2" t="str">
        <f t="shared" si="169"/>
        <v>2017-18 Summer</v>
      </c>
      <c r="AE611" s="2" t="str">
        <f t="shared" si="170"/>
        <v>2016-17 Winter</v>
      </c>
      <c r="AF611" s="41">
        <v>0</v>
      </c>
      <c r="AG611" s="8"/>
    </row>
    <row r="612" spans="1:33" x14ac:dyDescent="0.3">
      <c r="A612" s="47">
        <v>42724</v>
      </c>
      <c r="B612" s="14" t="str">
        <f t="shared" si="154"/>
        <v>Dec</v>
      </c>
      <c r="C612" s="3"/>
      <c r="D612" s="3"/>
      <c r="E612" s="3"/>
      <c r="F612" s="42"/>
      <c r="G612" s="42"/>
      <c r="H612" s="42"/>
      <c r="I612" s="13">
        <f>VLOOKUP($B612,'Elec wholesale lookups'!$A$3:$L$15,'Elec wholesale index'!I$2,FALSE)</f>
        <v>181634.52552031272</v>
      </c>
      <c r="J612" s="13">
        <f>VLOOKUP($B612,'Elec wholesale lookups'!$A$3:$L$15,'Elec wholesale index'!J$2,FALSE)</f>
        <v>205597.26549163138</v>
      </c>
      <c r="K612" s="13">
        <f>VLOOKUP($B612,'Elec wholesale lookups'!$A$3:$L$15,'Elec wholesale index'!K$2,FALSE)</f>
        <v>181634.52552031272</v>
      </c>
      <c r="L612" s="38">
        <f>VLOOKUP($B612,'Elec wholesale lookups'!$A$3:$O$15,'Elec wholesale index'!L$2,FALSE)</f>
        <v>1</v>
      </c>
      <c r="M612" s="38">
        <f>VLOOKUP($B612,'Elec wholesale lookups'!$A$3:$O$15,'Elec wholesale index'!M$2,FALSE)</f>
        <v>1</v>
      </c>
      <c r="N612" s="38">
        <f>VLOOKUP($B612,'Elec wholesale lookups'!$A$3:$O$15,'Elec wholesale index'!N$2,FALSE)</f>
        <v>0</v>
      </c>
      <c r="O612" s="13">
        <f t="shared" si="155"/>
        <v>181634.52552031272</v>
      </c>
      <c r="P612" s="13">
        <f t="shared" si="156"/>
        <v>205597.26549163138</v>
      </c>
      <c r="Q612" s="13">
        <f t="shared" si="157"/>
        <v>0</v>
      </c>
      <c r="R612" s="13">
        <f t="shared" si="158"/>
        <v>387231.79101194406</v>
      </c>
      <c r="S612" s="23">
        <f t="shared" si="159"/>
        <v>0</v>
      </c>
      <c r="T612" s="23">
        <f t="shared" si="160"/>
        <v>0</v>
      </c>
      <c r="U612" s="23">
        <f t="shared" si="161"/>
        <v>0</v>
      </c>
      <c r="V612" s="23">
        <f t="shared" si="162"/>
        <v>0</v>
      </c>
      <c r="W612" s="44" t="str">
        <f t="shared" si="163"/>
        <v>n/a</v>
      </c>
      <c r="X612" s="23">
        <f t="shared" si="164"/>
        <v>0</v>
      </c>
      <c r="Y612" s="23">
        <f t="shared" si="165"/>
        <v>0</v>
      </c>
      <c r="Z612" s="23">
        <f t="shared" si="166"/>
        <v>0</v>
      </c>
      <c r="AA612" s="43">
        <f t="shared" si="167"/>
        <v>0</v>
      </c>
      <c r="AB612" s="44" t="str">
        <f t="shared" si="168"/>
        <v>n/a</v>
      </c>
      <c r="AC612" s="45" t="str">
        <f>IFERROR(W612*Inputs!$E$27+'Elec wholesale index'!AB612*Inputs!$F$27,"n/a")</f>
        <v>n/a</v>
      </c>
      <c r="AD612" s="2" t="str">
        <f t="shared" si="169"/>
        <v>2017-18 Summer</v>
      </c>
      <c r="AE612" s="2" t="str">
        <f t="shared" si="170"/>
        <v>2016-17 Winter</v>
      </c>
      <c r="AF612" s="41">
        <v>0</v>
      </c>
      <c r="AG612" s="8"/>
    </row>
    <row r="613" spans="1:33" x14ac:dyDescent="0.3">
      <c r="A613" s="47">
        <v>42725</v>
      </c>
      <c r="B613" s="14" t="str">
        <f t="shared" si="154"/>
        <v>Dec</v>
      </c>
      <c r="C613" s="3"/>
      <c r="D613" s="3"/>
      <c r="E613" s="3"/>
      <c r="F613" s="42"/>
      <c r="G613" s="42"/>
      <c r="H613" s="42"/>
      <c r="I613" s="13">
        <f>VLOOKUP($B613,'Elec wholesale lookups'!$A$3:$L$15,'Elec wholesale index'!I$2,FALSE)</f>
        <v>181634.52552031272</v>
      </c>
      <c r="J613" s="13">
        <f>VLOOKUP($B613,'Elec wholesale lookups'!$A$3:$L$15,'Elec wholesale index'!J$2,FALSE)</f>
        <v>205597.26549163138</v>
      </c>
      <c r="K613" s="13">
        <f>VLOOKUP($B613,'Elec wholesale lookups'!$A$3:$L$15,'Elec wholesale index'!K$2,FALSE)</f>
        <v>181634.52552031272</v>
      </c>
      <c r="L613" s="38">
        <f>VLOOKUP($B613,'Elec wholesale lookups'!$A$3:$O$15,'Elec wholesale index'!L$2,FALSE)</f>
        <v>1</v>
      </c>
      <c r="M613" s="38">
        <f>VLOOKUP($B613,'Elec wholesale lookups'!$A$3:$O$15,'Elec wholesale index'!M$2,FALSE)</f>
        <v>1</v>
      </c>
      <c r="N613" s="38">
        <f>VLOOKUP($B613,'Elec wholesale lookups'!$A$3:$O$15,'Elec wholesale index'!N$2,FALSE)</f>
        <v>0</v>
      </c>
      <c r="O613" s="13">
        <f t="shared" si="155"/>
        <v>181634.52552031272</v>
      </c>
      <c r="P613" s="13">
        <f t="shared" si="156"/>
        <v>205597.26549163138</v>
      </c>
      <c r="Q613" s="13">
        <f t="shared" si="157"/>
        <v>0</v>
      </c>
      <c r="R613" s="13">
        <f t="shared" si="158"/>
        <v>387231.79101194406</v>
      </c>
      <c r="S613" s="23">
        <f t="shared" si="159"/>
        <v>0</v>
      </c>
      <c r="T613" s="23">
        <f t="shared" si="160"/>
        <v>0</v>
      </c>
      <c r="U613" s="23">
        <f t="shared" si="161"/>
        <v>0</v>
      </c>
      <c r="V613" s="23">
        <f t="shared" si="162"/>
        <v>0</v>
      </c>
      <c r="W613" s="44" t="str">
        <f t="shared" si="163"/>
        <v>n/a</v>
      </c>
      <c r="X613" s="23">
        <f t="shared" si="164"/>
        <v>0</v>
      </c>
      <c r="Y613" s="23">
        <f t="shared" si="165"/>
        <v>0</v>
      </c>
      <c r="Z613" s="23">
        <f t="shared" si="166"/>
        <v>0</v>
      </c>
      <c r="AA613" s="43">
        <f t="shared" si="167"/>
        <v>0</v>
      </c>
      <c r="AB613" s="44" t="str">
        <f t="shared" si="168"/>
        <v>n/a</v>
      </c>
      <c r="AC613" s="45" t="str">
        <f>IFERROR(W613*Inputs!$E$27+'Elec wholesale index'!AB613*Inputs!$F$27,"n/a")</f>
        <v>n/a</v>
      </c>
      <c r="AD613" s="2" t="str">
        <f t="shared" si="169"/>
        <v>2017-18 Summer</v>
      </c>
      <c r="AE613" s="2" t="str">
        <f t="shared" si="170"/>
        <v>2016-17 Winter</v>
      </c>
      <c r="AF613" s="41">
        <v>0</v>
      </c>
      <c r="AG613" s="8"/>
    </row>
    <row r="614" spans="1:33" x14ac:dyDescent="0.3">
      <c r="A614" s="47">
        <v>42726</v>
      </c>
      <c r="B614" s="14" t="str">
        <f t="shared" si="154"/>
        <v>Dec</v>
      </c>
      <c r="C614" s="3"/>
      <c r="D614" s="3"/>
      <c r="E614" s="3"/>
      <c r="F614" s="42"/>
      <c r="G614" s="42"/>
      <c r="H614" s="42"/>
      <c r="I614" s="13">
        <f>VLOOKUP($B614,'Elec wholesale lookups'!$A$3:$L$15,'Elec wholesale index'!I$2,FALSE)</f>
        <v>181634.52552031272</v>
      </c>
      <c r="J614" s="13">
        <f>VLOOKUP($B614,'Elec wholesale lookups'!$A$3:$L$15,'Elec wholesale index'!J$2,FALSE)</f>
        <v>205597.26549163138</v>
      </c>
      <c r="K614" s="13">
        <f>VLOOKUP($B614,'Elec wholesale lookups'!$A$3:$L$15,'Elec wholesale index'!K$2,FALSE)</f>
        <v>181634.52552031272</v>
      </c>
      <c r="L614" s="38">
        <f>VLOOKUP($B614,'Elec wholesale lookups'!$A$3:$O$15,'Elec wholesale index'!L$2,FALSE)</f>
        <v>1</v>
      </c>
      <c r="M614" s="38">
        <f>VLOOKUP($B614,'Elec wholesale lookups'!$A$3:$O$15,'Elec wholesale index'!M$2,FALSE)</f>
        <v>1</v>
      </c>
      <c r="N614" s="38">
        <f>VLOOKUP($B614,'Elec wholesale lookups'!$A$3:$O$15,'Elec wholesale index'!N$2,FALSE)</f>
        <v>0</v>
      </c>
      <c r="O614" s="13">
        <f t="shared" si="155"/>
        <v>181634.52552031272</v>
      </c>
      <c r="P614" s="13">
        <f t="shared" si="156"/>
        <v>205597.26549163138</v>
      </c>
      <c r="Q614" s="13">
        <f t="shared" si="157"/>
        <v>0</v>
      </c>
      <c r="R614" s="13">
        <f t="shared" si="158"/>
        <v>387231.79101194406</v>
      </c>
      <c r="S614" s="23">
        <f t="shared" si="159"/>
        <v>0</v>
      </c>
      <c r="T614" s="23">
        <f t="shared" si="160"/>
        <v>0</v>
      </c>
      <c r="U614" s="23">
        <f t="shared" si="161"/>
        <v>0</v>
      </c>
      <c r="V614" s="23">
        <f t="shared" si="162"/>
        <v>0</v>
      </c>
      <c r="W614" s="44" t="str">
        <f t="shared" si="163"/>
        <v>n/a</v>
      </c>
      <c r="X614" s="23">
        <f t="shared" si="164"/>
        <v>0</v>
      </c>
      <c r="Y614" s="23">
        <f t="shared" si="165"/>
        <v>0</v>
      </c>
      <c r="Z614" s="23">
        <f t="shared" si="166"/>
        <v>0</v>
      </c>
      <c r="AA614" s="43">
        <f t="shared" si="167"/>
        <v>0</v>
      </c>
      <c r="AB614" s="44" t="str">
        <f t="shared" si="168"/>
        <v>n/a</v>
      </c>
      <c r="AC614" s="45" t="str">
        <f>IFERROR(W614*Inputs!$E$27+'Elec wholesale index'!AB614*Inputs!$F$27,"n/a")</f>
        <v>n/a</v>
      </c>
      <c r="AD614" s="2" t="str">
        <f t="shared" si="169"/>
        <v>2017-18 Summer</v>
      </c>
      <c r="AE614" s="2" t="str">
        <f t="shared" si="170"/>
        <v>2016-17 Winter</v>
      </c>
      <c r="AF614" s="41">
        <v>0</v>
      </c>
      <c r="AG614" s="8"/>
    </row>
    <row r="615" spans="1:33" x14ac:dyDescent="0.3">
      <c r="A615" s="47">
        <v>42727</v>
      </c>
      <c r="B615" s="14" t="str">
        <f t="shared" si="154"/>
        <v>Dec</v>
      </c>
      <c r="C615" s="3"/>
      <c r="D615" s="3"/>
      <c r="E615" s="3"/>
      <c r="F615" s="42"/>
      <c r="G615" s="42"/>
      <c r="H615" s="42"/>
      <c r="I615" s="13">
        <f>VLOOKUP($B615,'Elec wholesale lookups'!$A$3:$L$15,'Elec wholesale index'!I$2,FALSE)</f>
        <v>181634.52552031272</v>
      </c>
      <c r="J615" s="13">
        <f>VLOOKUP($B615,'Elec wholesale lookups'!$A$3:$L$15,'Elec wholesale index'!J$2,FALSE)</f>
        <v>205597.26549163138</v>
      </c>
      <c r="K615" s="13">
        <f>VLOOKUP($B615,'Elec wholesale lookups'!$A$3:$L$15,'Elec wholesale index'!K$2,FALSE)</f>
        <v>181634.52552031272</v>
      </c>
      <c r="L615" s="38">
        <f>VLOOKUP($B615,'Elec wholesale lookups'!$A$3:$O$15,'Elec wholesale index'!L$2,FALSE)</f>
        <v>1</v>
      </c>
      <c r="M615" s="38">
        <f>VLOOKUP($B615,'Elec wholesale lookups'!$A$3:$O$15,'Elec wholesale index'!M$2,FALSE)</f>
        <v>1</v>
      </c>
      <c r="N615" s="38">
        <f>VLOOKUP($B615,'Elec wholesale lookups'!$A$3:$O$15,'Elec wholesale index'!N$2,FALSE)</f>
        <v>0</v>
      </c>
      <c r="O615" s="13">
        <f t="shared" si="155"/>
        <v>181634.52552031272</v>
      </c>
      <c r="P615" s="13">
        <f t="shared" si="156"/>
        <v>205597.26549163138</v>
      </c>
      <c r="Q615" s="13">
        <f t="shared" si="157"/>
        <v>0</v>
      </c>
      <c r="R615" s="13">
        <f t="shared" si="158"/>
        <v>387231.79101194406</v>
      </c>
      <c r="S615" s="23">
        <f t="shared" si="159"/>
        <v>0</v>
      </c>
      <c r="T615" s="23">
        <f t="shared" si="160"/>
        <v>0</v>
      </c>
      <c r="U615" s="23">
        <f t="shared" si="161"/>
        <v>0</v>
      </c>
      <c r="V615" s="23">
        <f t="shared" si="162"/>
        <v>0</v>
      </c>
      <c r="W615" s="44" t="str">
        <f t="shared" si="163"/>
        <v>n/a</v>
      </c>
      <c r="X615" s="23">
        <f t="shared" si="164"/>
        <v>0</v>
      </c>
      <c r="Y615" s="23">
        <f t="shared" si="165"/>
        <v>0</v>
      </c>
      <c r="Z615" s="23">
        <f t="shared" si="166"/>
        <v>0</v>
      </c>
      <c r="AA615" s="43">
        <f t="shared" si="167"/>
        <v>0</v>
      </c>
      <c r="AB615" s="44" t="str">
        <f t="shared" si="168"/>
        <v>n/a</v>
      </c>
      <c r="AC615" s="45" t="str">
        <f>IFERROR(W615*Inputs!$E$27+'Elec wholesale index'!AB615*Inputs!$F$27,"n/a")</f>
        <v>n/a</v>
      </c>
      <c r="AD615" s="2" t="str">
        <f t="shared" si="169"/>
        <v>2017-18 Summer</v>
      </c>
      <c r="AE615" s="2" t="str">
        <f t="shared" si="170"/>
        <v>2016-17 Winter</v>
      </c>
      <c r="AF615" s="41">
        <v>0</v>
      </c>
      <c r="AG615" s="8"/>
    </row>
    <row r="616" spans="1:33" x14ac:dyDescent="0.3">
      <c r="A616" s="47">
        <v>42732</v>
      </c>
      <c r="B616" s="14" t="str">
        <f t="shared" si="154"/>
        <v>Dec</v>
      </c>
      <c r="C616" s="3"/>
      <c r="D616" s="3"/>
      <c r="E616" s="3"/>
      <c r="F616" s="42"/>
      <c r="G616" s="42"/>
      <c r="H616" s="42"/>
      <c r="I616" s="13">
        <f>VLOOKUP($B616,'Elec wholesale lookups'!$A$3:$L$15,'Elec wholesale index'!I$2,FALSE)</f>
        <v>181634.52552031272</v>
      </c>
      <c r="J616" s="13">
        <f>VLOOKUP($B616,'Elec wholesale lookups'!$A$3:$L$15,'Elec wholesale index'!J$2,FALSE)</f>
        <v>205597.26549163138</v>
      </c>
      <c r="K616" s="13">
        <f>VLOOKUP($B616,'Elec wholesale lookups'!$A$3:$L$15,'Elec wholesale index'!K$2,FALSE)</f>
        <v>181634.52552031272</v>
      </c>
      <c r="L616" s="38">
        <f>VLOOKUP($B616,'Elec wholesale lookups'!$A$3:$O$15,'Elec wholesale index'!L$2,FALSE)</f>
        <v>1</v>
      </c>
      <c r="M616" s="38">
        <f>VLOOKUP($B616,'Elec wholesale lookups'!$A$3:$O$15,'Elec wholesale index'!M$2,FALSE)</f>
        <v>1</v>
      </c>
      <c r="N616" s="38">
        <f>VLOOKUP($B616,'Elec wholesale lookups'!$A$3:$O$15,'Elec wholesale index'!N$2,FALSE)</f>
        <v>0</v>
      </c>
      <c r="O616" s="13">
        <f t="shared" si="155"/>
        <v>181634.52552031272</v>
      </c>
      <c r="P616" s="13">
        <f t="shared" si="156"/>
        <v>205597.26549163138</v>
      </c>
      <c r="Q616" s="13">
        <f t="shared" si="157"/>
        <v>0</v>
      </c>
      <c r="R616" s="13">
        <f t="shared" si="158"/>
        <v>387231.79101194406</v>
      </c>
      <c r="S616" s="23">
        <f t="shared" si="159"/>
        <v>0</v>
      </c>
      <c r="T616" s="23">
        <f t="shared" si="160"/>
        <v>0</v>
      </c>
      <c r="U616" s="23">
        <f t="shared" si="161"/>
        <v>0</v>
      </c>
      <c r="V616" s="23">
        <f t="shared" si="162"/>
        <v>0</v>
      </c>
      <c r="W616" s="44" t="str">
        <f t="shared" si="163"/>
        <v>n/a</v>
      </c>
      <c r="X616" s="23">
        <f t="shared" si="164"/>
        <v>0</v>
      </c>
      <c r="Y616" s="23">
        <f t="shared" si="165"/>
        <v>0</v>
      </c>
      <c r="Z616" s="23">
        <f t="shared" si="166"/>
        <v>0</v>
      </c>
      <c r="AA616" s="43">
        <f t="shared" si="167"/>
        <v>0</v>
      </c>
      <c r="AB616" s="44" t="str">
        <f t="shared" si="168"/>
        <v>n/a</v>
      </c>
      <c r="AC616" s="45" t="str">
        <f>IFERROR(W616*Inputs!$E$27+'Elec wholesale index'!AB616*Inputs!$F$27,"n/a")</f>
        <v>n/a</v>
      </c>
      <c r="AD616" s="2" t="str">
        <f t="shared" si="169"/>
        <v>2017-18 Summer</v>
      </c>
      <c r="AE616" s="2" t="str">
        <f t="shared" si="170"/>
        <v>2016-17 Winter</v>
      </c>
      <c r="AF616" s="41">
        <v>0</v>
      </c>
      <c r="AG616" s="8"/>
    </row>
    <row r="617" spans="1:33" x14ac:dyDescent="0.3">
      <c r="A617" s="47">
        <v>42733</v>
      </c>
      <c r="B617" s="14" t="str">
        <f t="shared" ref="B617:B680" si="171">TEXT(A617,"mmm")</f>
        <v>Dec</v>
      </c>
      <c r="C617" s="3"/>
      <c r="D617" s="3"/>
      <c r="E617" s="3"/>
      <c r="F617" s="42"/>
      <c r="G617" s="42"/>
      <c r="H617" s="42"/>
      <c r="I617" s="13">
        <f>VLOOKUP($B617,'Elec wholesale lookups'!$A$3:$L$15,'Elec wholesale index'!I$2,FALSE)</f>
        <v>181634.52552031272</v>
      </c>
      <c r="J617" s="13">
        <f>VLOOKUP($B617,'Elec wholesale lookups'!$A$3:$L$15,'Elec wholesale index'!J$2,FALSE)</f>
        <v>205597.26549163138</v>
      </c>
      <c r="K617" s="13">
        <f>VLOOKUP($B617,'Elec wholesale lookups'!$A$3:$L$15,'Elec wholesale index'!K$2,FALSE)</f>
        <v>181634.52552031272</v>
      </c>
      <c r="L617" s="38">
        <f>VLOOKUP($B617,'Elec wholesale lookups'!$A$3:$O$15,'Elec wholesale index'!L$2,FALSE)</f>
        <v>1</v>
      </c>
      <c r="M617" s="38">
        <f>VLOOKUP($B617,'Elec wholesale lookups'!$A$3:$O$15,'Elec wholesale index'!M$2,FALSE)</f>
        <v>1</v>
      </c>
      <c r="N617" s="38">
        <f>VLOOKUP($B617,'Elec wholesale lookups'!$A$3:$O$15,'Elec wholesale index'!N$2,FALSE)</f>
        <v>0</v>
      </c>
      <c r="O617" s="13">
        <f t="shared" si="155"/>
        <v>181634.52552031272</v>
      </c>
      <c r="P617" s="13">
        <f t="shared" si="156"/>
        <v>205597.26549163138</v>
      </c>
      <c r="Q617" s="13">
        <f t="shared" si="157"/>
        <v>0</v>
      </c>
      <c r="R617" s="13">
        <f t="shared" si="158"/>
        <v>387231.79101194406</v>
      </c>
      <c r="S617" s="23">
        <f t="shared" si="159"/>
        <v>0</v>
      </c>
      <c r="T617" s="23">
        <f t="shared" si="160"/>
        <v>0</v>
      </c>
      <c r="U617" s="23">
        <f t="shared" si="161"/>
        <v>0</v>
      </c>
      <c r="V617" s="23">
        <f t="shared" si="162"/>
        <v>0</v>
      </c>
      <c r="W617" s="44" t="str">
        <f t="shared" si="163"/>
        <v>n/a</v>
      </c>
      <c r="X617" s="23">
        <f t="shared" si="164"/>
        <v>0</v>
      </c>
      <c r="Y617" s="23">
        <f t="shared" si="165"/>
        <v>0</v>
      </c>
      <c r="Z617" s="23">
        <f t="shared" si="166"/>
        <v>0</v>
      </c>
      <c r="AA617" s="43">
        <f t="shared" si="167"/>
        <v>0</v>
      </c>
      <c r="AB617" s="44" t="str">
        <f t="shared" si="168"/>
        <v>n/a</v>
      </c>
      <c r="AC617" s="45" t="str">
        <f>IFERROR(W617*Inputs!$E$27+'Elec wholesale index'!AB617*Inputs!$F$27,"n/a")</f>
        <v>n/a</v>
      </c>
      <c r="AD617" s="2" t="str">
        <f t="shared" si="169"/>
        <v>2017-18 Summer</v>
      </c>
      <c r="AE617" s="2" t="str">
        <f t="shared" si="170"/>
        <v>2016-17 Winter</v>
      </c>
      <c r="AF617" s="41">
        <v>0</v>
      </c>
      <c r="AG617" s="8"/>
    </row>
    <row r="618" spans="1:33" x14ac:dyDescent="0.3">
      <c r="A618" s="47">
        <v>42734</v>
      </c>
      <c r="B618" s="14" t="str">
        <f t="shared" si="171"/>
        <v>Dec</v>
      </c>
      <c r="C618" s="3"/>
      <c r="D618" s="3"/>
      <c r="E618" s="3"/>
      <c r="F618" s="42"/>
      <c r="G618" s="42"/>
      <c r="H618" s="42"/>
      <c r="I618" s="13">
        <f>VLOOKUP($B618,'Elec wholesale lookups'!$A$3:$L$15,'Elec wholesale index'!I$2,FALSE)</f>
        <v>181634.52552031272</v>
      </c>
      <c r="J618" s="13">
        <f>VLOOKUP($B618,'Elec wholesale lookups'!$A$3:$L$15,'Elec wholesale index'!J$2,FALSE)</f>
        <v>205597.26549163138</v>
      </c>
      <c r="K618" s="13">
        <f>VLOOKUP($B618,'Elec wholesale lookups'!$A$3:$L$15,'Elec wholesale index'!K$2,FALSE)</f>
        <v>181634.52552031272</v>
      </c>
      <c r="L618" s="38">
        <f>VLOOKUP($B618,'Elec wholesale lookups'!$A$3:$O$15,'Elec wholesale index'!L$2,FALSE)</f>
        <v>1</v>
      </c>
      <c r="M618" s="38">
        <f>VLOOKUP($B618,'Elec wholesale lookups'!$A$3:$O$15,'Elec wholesale index'!M$2,FALSE)</f>
        <v>1</v>
      </c>
      <c r="N618" s="38">
        <f>VLOOKUP($B618,'Elec wholesale lookups'!$A$3:$O$15,'Elec wholesale index'!N$2,FALSE)</f>
        <v>0</v>
      </c>
      <c r="O618" s="13">
        <f t="shared" si="155"/>
        <v>181634.52552031272</v>
      </c>
      <c r="P618" s="13">
        <f t="shared" si="156"/>
        <v>205597.26549163138</v>
      </c>
      <c r="Q618" s="13">
        <f t="shared" si="157"/>
        <v>0</v>
      </c>
      <c r="R618" s="13">
        <f t="shared" si="158"/>
        <v>387231.79101194406</v>
      </c>
      <c r="S618" s="23">
        <f t="shared" si="159"/>
        <v>0</v>
      </c>
      <c r="T618" s="23">
        <f t="shared" si="160"/>
        <v>0</v>
      </c>
      <c r="U618" s="23">
        <f t="shared" si="161"/>
        <v>0</v>
      </c>
      <c r="V618" s="23">
        <f t="shared" si="162"/>
        <v>0</v>
      </c>
      <c r="W618" s="44" t="str">
        <f t="shared" si="163"/>
        <v>n/a</v>
      </c>
      <c r="X618" s="23">
        <f t="shared" si="164"/>
        <v>0</v>
      </c>
      <c r="Y618" s="23">
        <f t="shared" si="165"/>
        <v>0</v>
      </c>
      <c r="Z618" s="23">
        <f t="shared" si="166"/>
        <v>0</v>
      </c>
      <c r="AA618" s="43">
        <f t="shared" si="167"/>
        <v>0</v>
      </c>
      <c r="AB618" s="44" t="str">
        <f t="shared" si="168"/>
        <v>n/a</v>
      </c>
      <c r="AC618" s="45" t="str">
        <f>IFERROR(W618*Inputs!$E$27+'Elec wholesale index'!AB618*Inputs!$F$27,"n/a")</f>
        <v>n/a</v>
      </c>
      <c r="AD618" s="2" t="str">
        <f t="shared" si="169"/>
        <v>2017-18 Summer</v>
      </c>
      <c r="AE618" s="2" t="str">
        <f t="shared" si="170"/>
        <v>2016-17 Winter</v>
      </c>
      <c r="AF618" s="41">
        <v>0</v>
      </c>
      <c r="AG618" s="8"/>
    </row>
    <row r="619" spans="1:33" x14ac:dyDescent="0.3">
      <c r="A619" s="47">
        <v>42738</v>
      </c>
      <c r="B619" s="14" t="str">
        <f t="shared" si="171"/>
        <v>Jan</v>
      </c>
      <c r="C619" s="3"/>
      <c r="D619" s="3"/>
      <c r="E619" s="3"/>
      <c r="F619" s="42"/>
      <c r="G619" s="42"/>
      <c r="H619" s="42"/>
      <c r="I619" s="13">
        <f>VLOOKUP($B619,'Elec wholesale lookups'!$A$3:$L$15,'Elec wholesale index'!I$2,FALSE)</f>
        <v>181634.52552031272</v>
      </c>
      <c r="J619" s="13">
        <f>VLOOKUP($B619,'Elec wholesale lookups'!$A$3:$L$15,'Elec wholesale index'!J$2,FALSE)</f>
        <v>205597.26549163138</v>
      </c>
      <c r="K619" s="13">
        <f>VLOOKUP($B619,'Elec wholesale lookups'!$A$3:$L$15,'Elec wholesale index'!K$2,FALSE)</f>
        <v>181634.52552031272</v>
      </c>
      <c r="L619" s="38">
        <f>VLOOKUP($B619,'Elec wholesale lookups'!$A$3:$O$15,'Elec wholesale index'!L$2,FALSE)</f>
        <v>1</v>
      </c>
      <c r="M619" s="38">
        <f>VLOOKUP($B619,'Elec wholesale lookups'!$A$3:$O$15,'Elec wholesale index'!M$2,FALSE)</f>
        <v>1</v>
      </c>
      <c r="N619" s="38">
        <f>VLOOKUP($B619,'Elec wholesale lookups'!$A$3:$O$15,'Elec wholesale index'!N$2,FALSE)</f>
        <v>0</v>
      </c>
      <c r="O619" s="13">
        <f t="shared" si="155"/>
        <v>181634.52552031272</v>
      </c>
      <c r="P619" s="13">
        <f t="shared" si="156"/>
        <v>205597.26549163138</v>
      </c>
      <c r="Q619" s="13">
        <f t="shared" si="157"/>
        <v>0</v>
      </c>
      <c r="R619" s="13">
        <f t="shared" si="158"/>
        <v>387231.79101194406</v>
      </c>
      <c r="S619" s="23">
        <f t="shared" si="159"/>
        <v>0</v>
      </c>
      <c r="T619" s="23">
        <f t="shared" si="160"/>
        <v>0</v>
      </c>
      <c r="U619" s="23">
        <f t="shared" si="161"/>
        <v>0</v>
      </c>
      <c r="V619" s="23">
        <f t="shared" si="162"/>
        <v>0</v>
      </c>
      <c r="W619" s="44" t="str">
        <f t="shared" si="163"/>
        <v>n/a</v>
      </c>
      <c r="X619" s="23">
        <f t="shared" si="164"/>
        <v>0</v>
      </c>
      <c r="Y619" s="23">
        <f t="shared" si="165"/>
        <v>0</v>
      </c>
      <c r="Z619" s="23">
        <f t="shared" si="166"/>
        <v>0</v>
      </c>
      <c r="AA619" s="43">
        <f t="shared" si="167"/>
        <v>0</v>
      </c>
      <c r="AB619" s="44" t="str">
        <f t="shared" si="168"/>
        <v>n/a</v>
      </c>
      <c r="AC619" s="45" t="str">
        <f>IFERROR(W619*Inputs!$E$27+'Elec wholesale index'!AB619*Inputs!$F$27,"n/a")</f>
        <v>n/a</v>
      </c>
      <c r="AD619" s="2" t="str">
        <f t="shared" si="169"/>
        <v>2017-18 Summer</v>
      </c>
      <c r="AE619" s="2" t="str">
        <f t="shared" si="170"/>
        <v>2016-17 Winter</v>
      </c>
      <c r="AF619" s="41">
        <v>0</v>
      </c>
      <c r="AG619" s="8"/>
    </row>
    <row r="620" spans="1:33" x14ac:dyDescent="0.3">
      <c r="A620" s="47">
        <v>42739</v>
      </c>
      <c r="B620" s="14" t="str">
        <f t="shared" si="171"/>
        <v>Jan</v>
      </c>
      <c r="C620" s="3"/>
      <c r="D620" s="3"/>
      <c r="E620" s="3"/>
      <c r="F620" s="42"/>
      <c r="G620" s="42"/>
      <c r="H620" s="42"/>
      <c r="I620" s="13">
        <f>VLOOKUP($B620,'Elec wholesale lookups'!$A$3:$L$15,'Elec wholesale index'!I$2,FALSE)</f>
        <v>181634.52552031272</v>
      </c>
      <c r="J620" s="13">
        <f>VLOOKUP($B620,'Elec wholesale lookups'!$A$3:$L$15,'Elec wholesale index'!J$2,FALSE)</f>
        <v>205597.26549163138</v>
      </c>
      <c r="K620" s="13">
        <f>VLOOKUP($B620,'Elec wholesale lookups'!$A$3:$L$15,'Elec wholesale index'!K$2,FALSE)</f>
        <v>181634.52552031272</v>
      </c>
      <c r="L620" s="38">
        <f>VLOOKUP($B620,'Elec wholesale lookups'!$A$3:$O$15,'Elec wholesale index'!L$2,FALSE)</f>
        <v>1</v>
      </c>
      <c r="M620" s="38">
        <f>VLOOKUP($B620,'Elec wholesale lookups'!$A$3:$O$15,'Elec wholesale index'!M$2,FALSE)</f>
        <v>1</v>
      </c>
      <c r="N620" s="38">
        <f>VLOOKUP($B620,'Elec wholesale lookups'!$A$3:$O$15,'Elec wholesale index'!N$2,FALSE)</f>
        <v>0</v>
      </c>
      <c r="O620" s="13">
        <f t="shared" si="155"/>
        <v>181634.52552031272</v>
      </c>
      <c r="P620" s="13">
        <f t="shared" si="156"/>
        <v>205597.26549163138</v>
      </c>
      <c r="Q620" s="13">
        <f t="shared" si="157"/>
        <v>0</v>
      </c>
      <c r="R620" s="13">
        <f t="shared" si="158"/>
        <v>387231.79101194406</v>
      </c>
      <c r="S620" s="23">
        <f t="shared" si="159"/>
        <v>0</v>
      </c>
      <c r="T620" s="23">
        <f t="shared" si="160"/>
        <v>0</v>
      </c>
      <c r="U620" s="23">
        <f t="shared" si="161"/>
        <v>0</v>
      </c>
      <c r="V620" s="23">
        <f t="shared" si="162"/>
        <v>0</v>
      </c>
      <c r="W620" s="44" t="str">
        <f t="shared" si="163"/>
        <v>n/a</v>
      </c>
      <c r="X620" s="23">
        <f t="shared" si="164"/>
        <v>0</v>
      </c>
      <c r="Y620" s="23">
        <f t="shared" si="165"/>
        <v>0</v>
      </c>
      <c r="Z620" s="23">
        <f t="shared" si="166"/>
        <v>0</v>
      </c>
      <c r="AA620" s="43">
        <f t="shared" si="167"/>
        <v>0</v>
      </c>
      <c r="AB620" s="44" t="str">
        <f t="shared" si="168"/>
        <v>n/a</v>
      </c>
      <c r="AC620" s="45" t="str">
        <f>IFERROR(W620*Inputs!$E$27+'Elec wholesale index'!AB620*Inputs!$F$27,"n/a")</f>
        <v>n/a</v>
      </c>
      <c r="AD620" s="2" t="str">
        <f t="shared" si="169"/>
        <v>2017-18 Summer</v>
      </c>
      <c r="AE620" s="2" t="str">
        <f t="shared" si="170"/>
        <v>2016-17 Winter</v>
      </c>
      <c r="AF620" s="41">
        <v>0</v>
      </c>
      <c r="AG620" s="8"/>
    </row>
    <row r="621" spans="1:33" x14ac:dyDescent="0.3">
      <c r="A621" s="47">
        <v>42740</v>
      </c>
      <c r="B621" s="14" t="str">
        <f t="shared" si="171"/>
        <v>Jan</v>
      </c>
      <c r="C621" s="3"/>
      <c r="D621" s="3"/>
      <c r="E621" s="3"/>
      <c r="F621" s="42"/>
      <c r="G621" s="42"/>
      <c r="H621" s="42"/>
      <c r="I621" s="13">
        <f>VLOOKUP($B621,'Elec wholesale lookups'!$A$3:$L$15,'Elec wholesale index'!I$2,FALSE)</f>
        <v>181634.52552031272</v>
      </c>
      <c r="J621" s="13">
        <f>VLOOKUP($B621,'Elec wholesale lookups'!$A$3:$L$15,'Elec wholesale index'!J$2,FALSE)</f>
        <v>205597.26549163138</v>
      </c>
      <c r="K621" s="13">
        <f>VLOOKUP($B621,'Elec wholesale lookups'!$A$3:$L$15,'Elec wholesale index'!K$2,FALSE)</f>
        <v>181634.52552031272</v>
      </c>
      <c r="L621" s="38">
        <f>VLOOKUP($B621,'Elec wholesale lookups'!$A$3:$O$15,'Elec wholesale index'!L$2,FALSE)</f>
        <v>1</v>
      </c>
      <c r="M621" s="38">
        <f>VLOOKUP($B621,'Elec wholesale lookups'!$A$3:$O$15,'Elec wholesale index'!M$2,FALSE)</f>
        <v>1</v>
      </c>
      <c r="N621" s="38">
        <f>VLOOKUP($B621,'Elec wholesale lookups'!$A$3:$O$15,'Elec wholesale index'!N$2,FALSE)</f>
        <v>0</v>
      </c>
      <c r="O621" s="13">
        <f t="shared" si="155"/>
        <v>181634.52552031272</v>
      </c>
      <c r="P621" s="13">
        <f t="shared" si="156"/>
        <v>205597.26549163138</v>
      </c>
      <c r="Q621" s="13">
        <f t="shared" si="157"/>
        <v>0</v>
      </c>
      <c r="R621" s="13">
        <f t="shared" si="158"/>
        <v>387231.79101194406</v>
      </c>
      <c r="S621" s="23">
        <f t="shared" si="159"/>
        <v>0</v>
      </c>
      <c r="T621" s="23">
        <f t="shared" si="160"/>
        <v>0</v>
      </c>
      <c r="U621" s="23">
        <f t="shared" si="161"/>
        <v>0</v>
      </c>
      <c r="V621" s="23">
        <f t="shared" si="162"/>
        <v>0</v>
      </c>
      <c r="W621" s="44" t="str">
        <f t="shared" si="163"/>
        <v>n/a</v>
      </c>
      <c r="X621" s="23">
        <f t="shared" si="164"/>
        <v>0</v>
      </c>
      <c r="Y621" s="23">
        <f t="shared" si="165"/>
        <v>0</v>
      </c>
      <c r="Z621" s="23">
        <f t="shared" si="166"/>
        <v>0</v>
      </c>
      <c r="AA621" s="43">
        <f t="shared" si="167"/>
        <v>0</v>
      </c>
      <c r="AB621" s="44" t="str">
        <f t="shared" si="168"/>
        <v>n/a</v>
      </c>
      <c r="AC621" s="45" t="str">
        <f>IFERROR(W621*Inputs!$E$27+'Elec wholesale index'!AB621*Inputs!$F$27,"n/a")</f>
        <v>n/a</v>
      </c>
      <c r="AD621" s="2" t="str">
        <f t="shared" si="169"/>
        <v>2017-18 Summer</v>
      </c>
      <c r="AE621" s="2" t="str">
        <f t="shared" si="170"/>
        <v>2016-17 Winter</v>
      </c>
      <c r="AF621" s="41">
        <v>0</v>
      </c>
      <c r="AG621" s="8"/>
    </row>
    <row r="622" spans="1:33" x14ac:dyDescent="0.3">
      <c r="A622" s="47">
        <v>42741</v>
      </c>
      <c r="B622" s="14" t="str">
        <f t="shared" si="171"/>
        <v>Jan</v>
      </c>
      <c r="C622" s="3"/>
      <c r="D622" s="3"/>
      <c r="E622" s="3"/>
      <c r="F622" s="42"/>
      <c r="G622" s="42"/>
      <c r="H622" s="42"/>
      <c r="I622" s="13">
        <f>VLOOKUP($B622,'Elec wholesale lookups'!$A$3:$L$15,'Elec wholesale index'!I$2,FALSE)</f>
        <v>181634.52552031272</v>
      </c>
      <c r="J622" s="13">
        <f>VLOOKUP($B622,'Elec wholesale lookups'!$A$3:$L$15,'Elec wholesale index'!J$2,FALSE)</f>
        <v>205597.26549163138</v>
      </c>
      <c r="K622" s="13">
        <f>VLOOKUP($B622,'Elec wholesale lookups'!$A$3:$L$15,'Elec wholesale index'!K$2,FALSE)</f>
        <v>181634.52552031272</v>
      </c>
      <c r="L622" s="38">
        <f>VLOOKUP($B622,'Elec wholesale lookups'!$A$3:$O$15,'Elec wholesale index'!L$2,FALSE)</f>
        <v>1</v>
      </c>
      <c r="M622" s="38">
        <f>VLOOKUP($B622,'Elec wholesale lookups'!$A$3:$O$15,'Elec wholesale index'!M$2,FALSE)</f>
        <v>1</v>
      </c>
      <c r="N622" s="38">
        <f>VLOOKUP($B622,'Elec wholesale lookups'!$A$3:$O$15,'Elec wholesale index'!N$2,FALSE)</f>
        <v>0</v>
      </c>
      <c r="O622" s="13">
        <f t="shared" si="155"/>
        <v>181634.52552031272</v>
      </c>
      <c r="P622" s="13">
        <f t="shared" si="156"/>
        <v>205597.26549163138</v>
      </c>
      <c r="Q622" s="13">
        <f t="shared" si="157"/>
        <v>0</v>
      </c>
      <c r="R622" s="13">
        <f t="shared" si="158"/>
        <v>387231.79101194406</v>
      </c>
      <c r="S622" s="23">
        <f t="shared" si="159"/>
        <v>0</v>
      </c>
      <c r="T622" s="23">
        <f t="shared" si="160"/>
        <v>0</v>
      </c>
      <c r="U622" s="23">
        <f t="shared" si="161"/>
        <v>0</v>
      </c>
      <c r="V622" s="23">
        <f t="shared" si="162"/>
        <v>0</v>
      </c>
      <c r="W622" s="44" t="str">
        <f t="shared" si="163"/>
        <v>n/a</v>
      </c>
      <c r="X622" s="23">
        <f t="shared" si="164"/>
        <v>0</v>
      </c>
      <c r="Y622" s="23">
        <f t="shared" si="165"/>
        <v>0</v>
      </c>
      <c r="Z622" s="23">
        <f t="shared" si="166"/>
        <v>0</v>
      </c>
      <c r="AA622" s="43">
        <f t="shared" si="167"/>
        <v>0</v>
      </c>
      <c r="AB622" s="44" t="str">
        <f t="shared" si="168"/>
        <v>n/a</v>
      </c>
      <c r="AC622" s="45" t="str">
        <f>IFERROR(W622*Inputs!$E$27+'Elec wholesale index'!AB622*Inputs!$F$27,"n/a")</f>
        <v>n/a</v>
      </c>
      <c r="AD622" s="2" t="str">
        <f t="shared" si="169"/>
        <v>2017-18 Summer</v>
      </c>
      <c r="AE622" s="2" t="str">
        <f t="shared" si="170"/>
        <v>2016-17 Winter</v>
      </c>
      <c r="AF622" s="41">
        <v>0</v>
      </c>
      <c r="AG622" s="8"/>
    </row>
    <row r="623" spans="1:33" x14ac:dyDescent="0.3">
      <c r="A623" s="47">
        <v>42744</v>
      </c>
      <c r="B623" s="14" t="str">
        <f t="shared" si="171"/>
        <v>Jan</v>
      </c>
      <c r="C623" s="3"/>
      <c r="D623" s="3"/>
      <c r="E623" s="3"/>
      <c r="F623" s="42"/>
      <c r="G623" s="42"/>
      <c r="H623" s="42"/>
      <c r="I623" s="13">
        <f>VLOOKUP($B623,'Elec wholesale lookups'!$A$3:$L$15,'Elec wholesale index'!I$2,FALSE)</f>
        <v>181634.52552031272</v>
      </c>
      <c r="J623" s="13">
        <f>VLOOKUP($B623,'Elec wholesale lookups'!$A$3:$L$15,'Elec wholesale index'!J$2,FALSE)</f>
        <v>205597.26549163138</v>
      </c>
      <c r="K623" s="13">
        <f>VLOOKUP($B623,'Elec wholesale lookups'!$A$3:$L$15,'Elec wholesale index'!K$2,FALSE)</f>
        <v>181634.52552031272</v>
      </c>
      <c r="L623" s="38">
        <f>VLOOKUP($B623,'Elec wholesale lookups'!$A$3:$O$15,'Elec wholesale index'!L$2,FALSE)</f>
        <v>1</v>
      </c>
      <c r="M623" s="38">
        <f>VLOOKUP($B623,'Elec wholesale lookups'!$A$3:$O$15,'Elec wholesale index'!M$2,FALSE)</f>
        <v>1</v>
      </c>
      <c r="N623" s="38">
        <f>VLOOKUP($B623,'Elec wholesale lookups'!$A$3:$O$15,'Elec wholesale index'!N$2,FALSE)</f>
        <v>0</v>
      </c>
      <c r="O623" s="13">
        <f t="shared" si="155"/>
        <v>181634.52552031272</v>
      </c>
      <c r="P623" s="13">
        <f t="shared" si="156"/>
        <v>205597.26549163138</v>
      </c>
      <c r="Q623" s="13">
        <f t="shared" si="157"/>
        <v>0</v>
      </c>
      <c r="R623" s="13">
        <f t="shared" si="158"/>
        <v>387231.79101194406</v>
      </c>
      <c r="S623" s="23">
        <f t="shared" si="159"/>
        <v>0</v>
      </c>
      <c r="T623" s="23">
        <f t="shared" si="160"/>
        <v>0</v>
      </c>
      <c r="U623" s="23">
        <f t="shared" si="161"/>
        <v>0</v>
      </c>
      <c r="V623" s="23">
        <f t="shared" si="162"/>
        <v>0</v>
      </c>
      <c r="W623" s="44" t="str">
        <f t="shared" si="163"/>
        <v>n/a</v>
      </c>
      <c r="X623" s="23">
        <f t="shared" si="164"/>
        <v>0</v>
      </c>
      <c r="Y623" s="23">
        <f t="shared" si="165"/>
        <v>0</v>
      </c>
      <c r="Z623" s="23">
        <f t="shared" si="166"/>
        <v>0</v>
      </c>
      <c r="AA623" s="43">
        <f t="shared" si="167"/>
        <v>0</v>
      </c>
      <c r="AB623" s="44" t="str">
        <f t="shared" si="168"/>
        <v>n/a</v>
      </c>
      <c r="AC623" s="45" t="str">
        <f>IFERROR(W623*Inputs!$E$27+'Elec wholesale index'!AB623*Inputs!$F$27,"n/a")</f>
        <v>n/a</v>
      </c>
      <c r="AD623" s="2" t="str">
        <f t="shared" si="169"/>
        <v>2017-18 Summer</v>
      </c>
      <c r="AE623" s="2" t="str">
        <f t="shared" si="170"/>
        <v>2016-17 Winter</v>
      </c>
      <c r="AF623" s="41">
        <v>0</v>
      </c>
      <c r="AG623" s="8"/>
    </row>
    <row r="624" spans="1:33" x14ac:dyDescent="0.3">
      <c r="A624" s="47">
        <v>42745</v>
      </c>
      <c r="B624" s="14" t="str">
        <f t="shared" si="171"/>
        <v>Jan</v>
      </c>
      <c r="C624" s="3"/>
      <c r="D624" s="3"/>
      <c r="E624" s="3"/>
      <c r="F624" s="42"/>
      <c r="G624" s="42"/>
      <c r="H624" s="42"/>
      <c r="I624" s="13">
        <f>VLOOKUP($B624,'Elec wholesale lookups'!$A$3:$L$15,'Elec wholesale index'!I$2,FALSE)</f>
        <v>181634.52552031272</v>
      </c>
      <c r="J624" s="13">
        <f>VLOOKUP($B624,'Elec wholesale lookups'!$A$3:$L$15,'Elec wholesale index'!J$2,FALSE)</f>
        <v>205597.26549163138</v>
      </c>
      <c r="K624" s="13">
        <f>VLOOKUP($B624,'Elec wholesale lookups'!$A$3:$L$15,'Elec wholesale index'!K$2,FALSE)</f>
        <v>181634.52552031272</v>
      </c>
      <c r="L624" s="38">
        <f>VLOOKUP($B624,'Elec wholesale lookups'!$A$3:$O$15,'Elec wholesale index'!L$2,FALSE)</f>
        <v>1</v>
      </c>
      <c r="M624" s="38">
        <f>VLOOKUP($B624,'Elec wholesale lookups'!$A$3:$O$15,'Elec wholesale index'!M$2,FALSE)</f>
        <v>1</v>
      </c>
      <c r="N624" s="38">
        <f>VLOOKUP($B624,'Elec wholesale lookups'!$A$3:$O$15,'Elec wholesale index'!N$2,FALSE)</f>
        <v>0</v>
      </c>
      <c r="O624" s="13">
        <f t="shared" si="155"/>
        <v>181634.52552031272</v>
      </c>
      <c r="P624" s="13">
        <f t="shared" si="156"/>
        <v>205597.26549163138</v>
      </c>
      <c r="Q624" s="13">
        <f t="shared" si="157"/>
        <v>0</v>
      </c>
      <c r="R624" s="13">
        <f t="shared" si="158"/>
        <v>387231.79101194406</v>
      </c>
      <c r="S624" s="23">
        <f t="shared" si="159"/>
        <v>0</v>
      </c>
      <c r="T624" s="23">
        <f t="shared" si="160"/>
        <v>0</v>
      </c>
      <c r="U624" s="23">
        <f t="shared" si="161"/>
        <v>0</v>
      </c>
      <c r="V624" s="23">
        <f t="shared" si="162"/>
        <v>0</v>
      </c>
      <c r="W624" s="44" t="str">
        <f t="shared" si="163"/>
        <v>n/a</v>
      </c>
      <c r="X624" s="23">
        <f t="shared" si="164"/>
        <v>0</v>
      </c>
      <c r="Y624" s="23">
        <f t="shared" si="165"/>
        <v>0</v>
      </c>
      <c r="Z624" s="23">
        <f t="shared" si="166"/>
        <v>0</v>
      </c>
      <c r="AA624" s="43">
        <f t="shared" si="167"/>
        <v>0</v>
      </c>
      <c r="AB624" s="44" t="str">
        <f t="shared" si="168"/>
        <v>n/a</v>
      </c>
      <c r="AC624" s="45" t="str">
        <f>IFERROR(W624*Inputs!$E$27+'Elec wholesale index'!AB624*Inputs!$F$27,"n/a")</f>
        <v>n/a</v>
      </c>
      <c r="AD624" s="2" t="str">
        <f t="shared" si="169"/>
        <v>2017-18 Summer</v>
      </c>
      <c r="AE624" s="2" t="str">
        <f t="shared" si="170"/>
        <v>2016-17 Winter</v>
      </c>
      <c r="AF624" s="41">
        <v>0</v>
      </c>
      <c r="AG624" s="8"/>
    </row>
    <row r="625" spans="1:33" x14ac:dyDescent="0.3">
      <c r="A625" s="47">
        <v>42746</v>
      </c>
      <c r="B625" s="14" t="str">
        <f t="shared" si="171"/>
        <v>Jan</v>
      </c>
      <c r="C625" s="3"/>
      <c r="D625" s="3"/>
      <c r="E625" s="3"/>
      <c r="F625" s="42"/>
      <c r="G625" s="42"/>
      <c r="H625" s="42"/>
      <c r="I625" s="13">
        <f>VLOOKUP($B625,'Elec wholesale lookups'!$A$3:$L$15,'Elec wholesale index'!I$2,FALSE)</f>
        <v>181634.52552031272</v>
      </c>
      <c r="J625" s="13">
        <f>VLOOKUP($B625,'Elec wholesale lookups'!$A$3:$L$15,'Elec wholesale index'!J$2,FALSE)</f>
        <v>205597.26549163138</v>
      </c>
      <c r="K625" s="13">
        <f>VLOOKUP($B625,'Elec wholesale lookups'!$A$3:$L$15,'Elec wholesale index'!K$2,FALSE)</f>
        <v>181634.52552031272</v>
      </c>
      <c r="L625" s="38">
        <f>VLOOKUP($B625,'Elec wholesale lookups'!$A$3:$O$15,'Elec wholesale index'!L$2,FALSE)</f>
        <v>1</v>
      </c>
      <c r="M625" s="38">
        <f>VLOOKUP($B625,'Elec wholesale lookups'!$A$3:$O$15,'Elec wholesale index'!M$2,FALSE)</f>
        <v>1</v>
      </c>
      <c r="N625" s="38">
        <f>VLOOKUP($B625,'Elec wholesale lookups'!$A$3:$O$15,'Elec wholesale index'!N$2,FALSE)</f>
        <v>0</v>
      </c>
      <c r="O625" s="13">
        <f t="shared" si="155"/>
        <v>181634.52552031272</v>
      </c>
      <c r="P625" s="13">
        <f t="shared" si="156"/>
        <v>205597.26549163138</v>
      </c>
      <c r="Q625" s="13">
        <f t="shared" si="157"/>
        <v>0</v>
      </c>
      <c r="R625" s="13">
        <f t="shared" si="158"/>
        <v>387231.79101194406</v>
      </c>
      <c r="S625" s="23">
        <f t="shared" si="159"/>
        <v>0</v>
      </c>
      <c r="T625" s="23">
        <f t="shared" si="160"/>
        <v>0</v>
      </c>
      <c r="U625" s="23">
        <f t="shared" si="161"/>
        <v>0</v>
      </c>
      <c r="V625" s="23">
        <f t="shared" si="162"/>
        <v>0</v>
      </c>
      <c r="W625" s="44" t="str">
        <f t="shared" si="163"/>
        <v>n/a</v>
      </c>
      <c r="X625" s="23">
        <f t="shared" si="164"/>
        <v>0</v>
      </c>
      <c r="Y625" s="23">
        <f t="shared" si="165"/>
        <v>0</v>
      </c>
      <c r="Z625" s="23">
        <f t="shared" si="166"/>
        <v>0</v>
      </c>
      <c r="AA625" s="43">
        <f t="shared" si="167"/>
        <v>0</v>
      </c>
      <c r="AB625" s="44" t="str">
        <f t="shared" si="168"/>
        <v>n/a</v>
      </c>
      <c r="AC625" s="45" t="str">
        <f>IFERROR(W625*Inputs!$E$27+'Elec wholesale index'!AB625*Inputs!$F$27,"n/a")</f>
        <v>n/a</v>
      </c>
      <c r="AD625" s="2" t="str">
        <f t="shared" si="169"/>
        <v>2017-18 Summer</v>
      </c>
      <c r="AE625" s="2" t="str">
        <f t="shared" si="170"/>
        <v>2016-17 Winter</v>
      </c>
      <c r="AF625" s="41">
        <v>0</v>
      </c>
      <c r="AG625" s="8"/>
    </row>
    <row r="626" spans="1:33" x14ac:dyDescent="0.3">
      <c r="A626" s="47">
        <v>42747</v>
      </c>
      <c r="B626" s="14" t="str">
        <f t="shared" si="171"/>
        <v>Jan</v>
      </c>
      <c r="C626" s="3"/>
      <c r="D626" s="3"/>
      <c r="E626" s="3"/>
      <c r="F626" s="42"/>
      <c r="G626" s="42"/>
      <c r="H626" s="42"/>
      <c r="I626" s="13">
        <f>VLOOKUP($B626,'Elec wholesale lookups'!$A$3:$L$15,'Elec wholesale index'!I$2,FALSE)</f>
        <v>181634.52552031272</v>
      </c>
      <c r="J626" s="13">
        <f>VLOOKUP($B626,'Elec wholesale lookups'!$A$3:$L$15,'Elec wholesale index'!J$2,FALSE)</f>
        <v>205597.26549163138</v>
      </c>
      <c r="K626" s="13">
        <f>VLOOKUP($B626,'Elec wholesale lookups'!$A$3:$L$15,'Elec wholesale index'!K$2,FALSE)</f>
        <v>181634.52552031272</v>
      </c>
      <c r="L626" s="38">
        <f>VLOOKUP($B626,'Elec wholesale lookups'!$A$3:$O$15,'Elec wholesale index'!L$2,FALSE)</f>
        <v>1</v>
      </c>
      <c r="M626" s="38">
        <f>VLOOKUP($B626,'Elec wholesale lookups'!$A$3:$O$15,'Elec wholesale index'!M$2,FALSE)</f>
        <v>1</v>
      </c>
      <c r="N626" s="38">
        <f>VLOOKUP($B626,'Elec wholesale lookups'!$A$3:$O$15,'Elec wholesale index'!N$2,FALSE)</f>
        <v>0</v>
      </c>
      <c r="O626" s="13">
        <f t="shared" si="155"/>
        <v>181634.52552031272</v>
      </c>
      <c r="P626" s="13">
        <f t="shared" si="156"/>
        <v>205597.26549163138</v>
      </c>
      <c r="Q626" s="13">
        <f t="shared" si="157"/>
        <v>0</v>
      </c>
      <c r="R626" s="13">
        <f t="shared" si="158"/>
        <v>387231.79101194406</v>
      </c>
      <c r="S626" s="23">
        <f t="shared" si="159"/>
        <v>0</v>
      </c>
      <c r="T626" s="23">
        <f t="shared" si="160"/>
        <v>0</v>
      </c>
      <c r="U626" s="23">
        <f t="shared" si="161"/>
        <v>0</v>
      </c>
      <c r="V626" s="23">
        <f t="shared" si="162"/>
        <v>0</v>
      </c>
      <c r="W626" s="44" t="str">
        <f t="shared" si="163"/>
        <v>n/a</v>
      </c>
      <c r="X626" s="23">
        <f t="shared" si="164"/>
        <v>0</v>
      </c>
      <c r="Y626" s="23">
        <f t="shared" si="165"/>
        <v>0</v>
      </c>
      <c r="Z626" s="23">
        <f t="shared" si="166"/>
        <v>0</v>
      </c>
      <c r="AA626" s="43">
        <f t="shared" si="167"/>
        <v>0</v>
      </c>
      <c r="AB626" s="44" t="str">
        <f t="shared" si="168"/>
        <v>n/a</v>
      </c>
      <c r="AC626" s="45" t="str">
        <f>IFERROR(W626*Inputs!$E$27+'Elec wholesale index'!AB626*Inputs!$F$27,"n/a")</f>
        <v>n/a</v>
      </c>
      <c r="AD626" s="2" t="str">
        <f t="shared" si="169"/>
        <v>2017-18 Summer</v>
      </c>
      <c r="AE626" s="2" t="str">
        <f t="shared" si="170"/>
        <v>2016-17 Winter</v>
      </c>
      <c r="AF626" s="41">
        <v>0</v>
      </c>
      <c r="AG626" s="8"/>
    </row>
    <row r="627" spans="1:33" x14ac:dyDescent="0.3">
      <c r="A627" s="47">
        <v>42748</v>
      </c>
      <c r="B627" s="14" t="str">
        <f t="shared" si="171"/>
        <v>Jan</v>
      </c>
      <c r="C627" s="3"/>
      <c r="D627" s="3"/>
      <c r="E627" s="3"/>
      <c r="F627" s="42"/>
      <c r="G627" s="42"/>
      <c r="H627" s="42"/>
      <c r="I627" s="13">
        <f>VLOOKUP($B627,'Elec wholesale lookups'!$A$3:$L$15,'Elec wholesale index'!I$2,FALSE)</f>
        <v>181634.52552031272</v>
      </c>
      <c r="J627" s="13">
        <f>VLOOKUP($B627,'Elec wholesale lookups'!$A$3:$L$15,'Elec wholesale index'!J$2,FALSE)</f>
        <v>205597.26549163138</v>
      </c>
      <c r="K627" s="13">
        <f>VLOOKUP($B627,'Elec wholesale lookups'!$A$3:$L$15,'Elec wholesale index'!K$2,FALSE)</f>
        <v>181634.52552031272</v>
      </c>
      <c r="L627" s="38">
        <f>VLOOKUP($B627,'Elec wholesale lookups'!$A$3:$O$15,'Elec wholesale index'!L$2,FALSE)</f>
        <v>1</v>
      </c>
      <c r="M627" s="38">
        <f>VLOOKUP($B627,'Elec wholesale lookups'!$A$3:$O$15,'Elec wholesale index'!M$2,FALSE)</f>
        <v>1</v>
      </c>
      <c r="N627" s="38">
        <f>VLOOKUP($B627,'Elec wholesale lookups'!$A$3:$O$15,'Elec wholesale index'!N$2,FALSE)</f>
        <v>0</v>
      </c>
      <c r="O627" s="13">
        <f t="shared" si="155"/>
        <v>181634.52552031272</v>
      </c>
      <c r="P627" s="13">
        <f t="shared" si="156"/>
        <v>205597.26549163138</v>
      </c>
      <c r="Q627" s="13">
        <f t="shared" si="157"/>
        <v>0</v>
      </c>
      <c r="R627" s="13">
        <f t="shared" si="158"/>
        <v>387231.79101194406</v>
      </c>
      <c r="S627" s="23">
        <f t="shared" si="159"/>
        <v>0</v>
      </c>
      <c r="T627" s="23">
        <f t="shared" si="160"/>
        <v>0</v>
      </c>
      <c r="U627" s="23">
        <f t="shared" si="161"/>
        <v>0</v>
      </c>
      <c r="V627" s="23">
        <f t="shared" si="162"/>
        <v>0</v>
      </c>
      <c r="W627" s="44" t="str">
        <f t="shared" si="163"/>
        <v>n/a</v>
      </c>
      <c r="X627" s="23">
        <f t="shared" si="164"/>
        <v>0</v>
      </c>
      <c r="Y627" s="23">
        <f t="shared" si="165"/>
        <v>0</v>
      </c>
      <c r="Z627" s="23">
        <f t="shared" si="166"/>
        <v>0</v>
      </c>
      <c r="AA627" s="43">
        <f t="shared" si="167"/>
        <v>0</v>
      </c>
      <c r="AB627" s="44" t="str">
        <f t="shared" si="168"/>
        <v>n/a</v>
      </c>
      <c r="AC627" s="45" t="str">
        <f>IFERROR(W627*Inputs!$E$27+'Elec wholesale index'!AB627*Inputs!$F$27,"n/a")</f>
        <v>n/a</v>
      </c>
      <c r="AD627" s="2" t="str">
        <f t="shared" si="169"/>
        <v>2017-18 Summer</v>
      </c>
      <c r="AE627" s="2" t="str">
        <f t="shared" si="170"/>
        <v>2016-17 Winter</v>
      </c>
      <c r="AF627" s="41">
        <v>0</v>
      </c>
      <c r="AG627" s="8"/>
    </row>
    <row r="628" spans="1:33" x14ac:dyDescent="0.3">
      <c r="A628" s="47">
        <v>42751</v>
      </c>
      <c r="B628" s="14" t="str">
        <f t="shared" si="171"/>
        <v>Jan</v>
      </c>
      <c r="C628" s="3"/>
      <c r="D628" s="3"/>
      <c r="E628" s="3"/>
      <c r="F628" s="42"/>
      <c r="G628" s="42"/>
      <c r="H628" s="42"/>
      <c r="I628" s="13">
        <f>VLOOKUP($B628,'Elec wholesale lookups'!$A$3:$L$15,'Elec wholesale index'!I$2,FALSE)</f>
        <v>181634.52552031272</v>
      </c>
      <c r="J628" s="13">
        <f>VLOOKUP($B628,'Elec wholesale lookups'!$A$3:$L$15,'Elec wholesale index'!J$2,FALSE)</f>
        <v>205597.26549163138</v>
      </c>
      <c r="K628" s="13">
        <f>VLOOKUP($B628,'Elec wholesale lookups'!$A$3:$L$15,'Elec wholesale index'!K$2,FALSE)</f>
        <v>181634.52552031272</v>
      </c>
      <c r="L628" s="38">
        <f>VLOOKUP($B628,'Elec wholesale lookups'!$A$3:$O$15,'Elec wholesale index'!L$2,FALSE)</f>
        <v>1</v>
      </c>
      <c r="M628" s="38">
        <f>VLOOKUP($B628,'Elec wholesale lookups'!$A$3:$O$15,'Elec wholesale index'!M$2,FALSE)</f>
        <v>1</v>
      </c>
      <c r="N628" s="38">
        <f>VLOOKUP($B628,'Elec wholesale lookups'!$A$3:$O$15,'Elec wholesale index'!N$2,FALSE)</f>
        <v>0</v>
      </c>
      <c r="O628" s="13">
        <f t="shared" si="155"/>
        <v>181634.52552031272</v>
      </c>
      <c r="P628" s="13">
        <f t="shared" si="156"/>
        <v>205597.26549163138</v>
      </c>
      <c r="Q628" s="13">
        <f t="shared" si="157"/>
        <v>0</v>
      </c>
      <c r="R628" s="13">
        <f t="shared" si="158"/>
        <v>387231.79101194406</v>
      </c>
      <c r="S628" s="23">
        <f t="shared" si="159"/>
        <v>0</v>
      </c>
      <c r="T628" s="23">
        <f t="shared" si="160"/>
        <v>0</v>
      </c>
      <c r="U628" s="23">
        <f t="shared" si="161"/>
        <v>0</v>
      </c>
      <c r="V628" s="23">
        <f t="shared" si="162"/>
        <v>0</v>
      </c>
      <c r="W628" s="44" t="str">
        <f t="shared" si="163"/>
        <v>n/a</v>
      </c>
      <c r="X628" s="23">
        <f t="shared" si="164"/>
        <v>0</v>
      </c>
      <c r="Y628" s="23">
        <f t="shared" si="165"/>
        <v>0</v>
      </c>
      <c r="Z628" s="23">
        <f t="shared" si="166"/>
        <v>0</v>
      </c>
      <c r="AA628" s="43">
        <f t="shared" si="167"/>
        <v>0</v>
      </c>
      <c r="AB628" s="44" t="str">
        <f t="shared" si="168"/>
        <v>n/a</v>
      </c>
      <c r="AC628" s="45" t="str">
        <f>IFERROR(W628*Inputs!$E$27+'Elec wholesale index'!AB628*Inputs!$F$27,"n/a")</f>
        <v>n/a</v>
      </c>
      <c r="AD628" s="2" t="str">
        <f t="shared" si="169"/>
        <v>2017-18 Summer</v>
      </c>
      <c r="AE628" s="2" t="str">
        <f t="shared" si="170"/>
        <v>2016-17 Winter</v>
      </c>
      <c r="AF628" s="41">
        <v>0</v>
      </c>
      <c r="AG628" s="8"/>
    </row>
    <row r="629" spans="1:33" x14ac:dyDescent="0.3">
      <c r="A629" s="47">
        <v>42752</v>
      </c>
      <c r="B629" s="14" t="str">
        <f t="shared" si="171"/>
        <v>Jan</v>
      </c>
      <c r="C629" s="3"/>
      <c r="D629" s="3"/>
      <c r="E629" s="3"/>
      <c r="F629" s="42"/>
      <c r="G629" s="42"/>
      <c r="H629" s="42"/>
      <c r="I629" s="13">
        <f>VLOOKUP($B629,'Elec wholesale lookups'!$A$3:$L$15,'Elec wholesale index'!I$2,FALSE)</f>
        <v>181634.52552031272</v>
      </c>
      <c r="J629" s="13">
        <f>VLOOKUP($B629,'Elec wholesale lookups'!$A$3:$L$15,'Elec wholesale index'!J$2,FALSE)</f>
        <v>205597.26549163138</v>
      </c>
      <c r="K629" s="13">
        <f>VLOOKUP($B629,'Elec wholesale lookups'!$A$3:$L$15,'Elec wholesale index'!K$2,FALSE)</f>
        <v>181634.52552031272</v>
      </c>
      <c r="L629" s="38">
        <f>VLOOKUP($B629,'Elec wholesale lookups'!$A$3:$O$15,'Elec wholesale index'!L$2,FALSE)</f>
        <v>1</v>
      </c>
      <c r="M629" s="38">
        <f>VLOOKUP($B629,'Elec wholesale lookups'!$A$3:$O$15,'Elec wholesale index'!M$2,FALSE)</f>
        <v>1</v>
      </c>
      <c r="N629" s="38">
        <f>VLOOKUP($B629,'Elec wholesale lookups'!$A$3:$O$15,'Elec wholesale index'!N$2,FALSE)</f>
        <v>0</v>
      </c>
      <c r="O629" s="13">
        <f t="shared" si="155"/>
        <v>181634.52552031272</v>
      </c>
      <c r="P629" s="13">
        <f t="shared" si="156"/>
        <v>205597.26549163138</v>
      </c>
      <c r="Q629" s="13">
        <f t="shared" si="157"/>
        <v>0</v>
      </c>
      <c r="R629" s="13">
        <f t="shared" si="158"/>
        <v>387231.79101194406</v>
      </c>
      <c r="S629" s="23">
        <f t="shared" si="159"/>
        <v>0</v>
      </c>
      <c r="T629" s="23">
        <f t="shared" si="160"/>
        <v>0</v>
      </c>
      <c r="U629" s="23">
        <f t="shared" si="161"/>
        <v>0</v>
      </c>
      <c r="V629" s="23">
        <f t="shared" si="162"/>
        <v>0</v>
      </c>
      <c r="W629" s="44" t="str">
        <f t="shared" si="163"/>
        <v>n/a</v>
      </c>
      <c r="X629" s="23">
        <f t="shared" si="164"/>
        <v>0</v>
      </c>
      <c r="Y629" s="23">
        <f t="shared" si="165"/>
        <v>0</v>
      </c>
      <c r="Z629" s="23">
        <f t="shared" si="166"/>
        <v>0</v>
      </c>
      <c r="AA629" s="43">
        <f t="shared" si="167"/>
        <v>0</v>
      </c>
      <c r="AB629" s="44" t="str">
        <f t="shared" si="168"/>
        <v>n/a</v>
      </c>
      <c r="AC629" s="45" t="str">
        <f>IFERROR(W629*Inputs!$E$27+'Elec wholesale index'!AB629*Inputs!$F$27,"n/a")</f>
        <v>n/a</v>
      </c>
      <c r="AD629" s="2" t="str">
        <f t="shared" si="169"/>
        <v>2017-18 Summer</v>
      </c>
      <c r="AE629" s="2" t="str">
        <f t="shared" si="170"/>
        <v>2016-17 Winter</v>
      </c>
      <c r="AF629" s="41">
        <v>0</v>
      </c>
      <c r="AG629" s="8"/>
    </row>
    <row r="630" spans="1:33" x14ac:dyDescent="0.3">
      <c r="A630" s="47">
        <v>42753</v>
      </c>
      <c r="B630" s="14" t="str">
        <f t="shared" si="171"/>
        <v>Jan</v>
      </c>
      <c r="C630" s="3"/>
      <c r="D630" s="3"/>
      <c r="E630" s="3"/>
      <c r="F630" s="42"/>
      <c r="G630" s="42"/>
      <c r="H630" s="42"/>
      <c r="I630" s="13">
        <f>VLOOKUP($B630,'Elec wholesale lookups'!$A$3:$L$15,'Elec wholesale index'!I$2,FALSE)</f>
        <v>181634.52552031272</v>
      </c>
      <c r="J630" s="13">
        <f>VLOOKUP($B630,'Elec wholesale lookups'!$A$3:$L$15,'Elec wholesale index'!J$2,FALSE)</f>
        <v>205597.26549163138</v>
      </c>
      <c r="K630" s="13">
        <f>VLOOKUP($B630,'Elec wholesale lookups'!$A$3:$L$15,'Elec wholesale index'!K$2,FALSE)</f>
        <v>181634.52552031272</v>
      </c>
      <c r="L630" s="38">
        <f>VLOOKUP($B630,'Elec wholesale lookups'!$A$3:$O$15,'Elec wholesale index'!L$2,FALSE)</f>
        <v>1</v>
      </c>
      <c r="M630" s="38">
        <f>VLOOKUP($B630,'Elec wholesale lookups'!$A$3:$O$15,'Elec wholesale index'!M$2,FALSE)</f>
        <v>1</v>
      </c>
      <c r="N630" s="38">
        <f>VLOOKUP($B630,'Elec wholesale lookups'!$A$3:$O$15,'Elec wholesale index'!N$2,FALSE)</f>
        <v>0</v>
      </c>
      <c r="O630" s="13">
        <f t="shared" si="155"/>
        <v>181634.52552031272</v>
      </c>
      <c r="P630" s="13">
        <f t="shared" si="156"/>
        <v>205597.26549163138</v>
      </c>
      <c r="Q630" s="13">
        <f t="shared" si="157"/>
        <v>0</v>
      </c>
      <c r="R630" s="13">
        <f t="shared" si="158"/>
        <v>387231.79101194406</v>
      </c>
      <c r="S630" s="23">
        <f t="shared" si="159"/>
        <v>0</v>
      </c>
      <c r="T630" s="23">
        <f t="shared" si="160"/>
        <v>0</v>
      </c>
      <c r="U630" s="23">
        <f t="shared" si="161"/>
        <v>0</v>
      </c>
      <c r="V630" s="23">
        <f t="shared" si="162"/>
        <v>0</v>
      </c>
      <c r="W630" s="44" t="str">
        <f t="shared" si="163"/>
        <v>n/a</v>
      </c>
      <c r="X630" s="23">
        <f t="shared" si="164"/>
        <v>0</v>
      </c>
      <c r="Y630" s="23">
        <f t="shared" si="165"/>
        <v>0</v>
      </c>
      <c r="Z630" s="23">
        <f t="shared" si="166"/>
        <v>0</v>
      </c>
      <c r="AA630" s="43">
        <f t="shared" si="167"/>
        <v>0</v>
      </c>
      <c r="AB630" s="44" t="str">
        <f t="shared" si="168"/>
        <v>n/a</v>
      </c>
      <c r="AC630" s="45" t="str">
        <f>IFERROR(W630*Inputs!$E$27+'Elec wholesale index'!AB630*Inputs!$F$27,"n/a")</f>
        <v>n/a</v>
      </c>
      <c r="AD630" s="2" t="str">
        <f t="shared" si="169"/>
        <v>2017-18 Summer</v>
      </c>
      <c r="AE630" s="2" t="str">
        <f t="shared" si="170"/>
        <v>2016-17 Winter</v>
      </c>
      <c r="AF630" s="41">
        <v>0</v>
      </c>
      <c r="AG630" s="8"/>
    </row>
    <row r="631" spans="1:33" x14ac:dyDescent="0.3">
      <c r="A631" s="47">
        <v>42754</v>
      </c>
      <c r="B631" s="14" t="str">
        <f t="shared" si="171"/>
        <v>Jan</v>
      </c>
      <c r="C631" s="3"/>
      <c r="D631" s="3"/>
      <c r="E631" s="3"/>
      <c r="F631" s="42"/>
      <c r="G631" s="42"/>
      <c r="H631" s="42"/>
      <c r="I631" s="13">
        <f>VLOOKUP($B631,'Elec wholesale lookups'!$A$3:$L$15,'Elec wholesale index'!I$2,FALSE)</f>
        <v>181634.52552031272</v>
      </c>
      <c r="J631" s="13">
        <f>VLOOKUP($B631,'Elec wholesale lookups'!$A$3:$L$15,'Elec wholesale index'!J$2,FALSE)</f>
        <v>205597.26549163138</v>
      </c>
      <c r="K631" s="13">
        <f>VLOOKUP($B631,'Elec wholesale lookups'!$A$3:$L$15,'Elec wholesale index'!K$2,FALSE)</f>
        <v>181634.52552031272</v>
      </c>
      <c r="L631" s="38">
        <f>VLOOKUP($B631,'Elec wholesale lookups'!$A$3:$O$15,'Elec wholesale index'!L$2,FALSE)</f>
        <v>1</v>
      </c>
      <c r="M631" s="38">
        <f>VLOOKUP($B631,'Elec wholesale lookups'!$A$3:$O$15,'Elec wholesale index'!M$2,FALSE)</f>
        <v>1</v>
      </c>
      <c r="N631" s="38">
        <f>VLOOKUP($B631,'Elec wholesale lookups'!$A$3:$O$15,'Elec wholesale index'!N$2,FALSE)</f>
        <v>0</v>
      </c>
      <c r="O631" s="13">
        <f t="shared" si="155"/>
        <v>181634.52552031272</v>
      </c>
      <c r="P631" s="13">
        <f t="shared" si="156"/>
        <v>205597.26549163138</v>
      </c>
      <c r="Q631" s="13">
        <f t="shared" si="157"/>
        <v>0</v>
      </c>
      <c r="R631" s="13">
        <f t="shared" si="158"/>
        <v>387231.79101194406</v>
      </c>
      <c r="S631" s="23">
        <f t="shared" si="159"/>
        <v>0</v>
      </c>
      <c r="T631" s="23">
        <f t="shared" si="160"/>
        <v>0</v>
      </c>
      <c r="U631" s="23">
        <f t="shared" si="161"/>
        <v>0</v>
      </c>
      <c r="V631" s="23">
        <f t="shared" si="162"/>
        <v>0</v>
      </c>
      <c r="W631" s="44" t="str">
        <f t="shared" si="163"/>
        <v>n/a</v>
      </c>
      <c r="X631" s="23">
        <f t="shared" si="164"/>
        <v>0</v>
      </c>
      <c r="Y631" s="23">
        <f t="shared" si="165"/>
        <v>0</v>
      </c>
      <c r="Z631" s="23">
        <f t="shared" si="166"/>
        <v>0</v>
      </c>
      <c r="AA631" s="43">
        <f t="shared" si="167"/>
        <v>0</v>
      </c>
      <c r="AB631" s="44" t="str">
        <f t="shared" si="168"/>
        <v>n/a</v>
      </c>
      <c r="AC631" s="45" t="str">
        <f>IFERROR(W631*Inputs!$E$27+'Elec wholesale index'!AB631*Inputs!$F$27,"n/a")</f>
        <v>n/a</v>
      </c>
      <c r="AD631" s="2" t="str">
        <f t="shared" si="169"/>
        <v>2017-18 Summer</v>
      </c>
      <c r="AE631" s="2" t="str">
        <f t="shared" si="170"/>
        <v>2016-17 Winter</v>
      </c>
      <c r="AF631" s="41">
        <v>0</v>
      </c>
      <c r="AG631" s="8"/>
    </row>
    <row r="632" spans="1:33" x14ac:dyDescent="0.3">
      <c r="A632" s="47">
        <v>42755</v>
      </c>
      <c r="B632" s="14" t="str">
        <f t="shared" si="171"/>
        <v>Jan</v>
      </c>
      <c r="C632" s="3"/>
      <c r="D632" s="3"/>
      <c r="E632" s="3"/>
      <c r="F632" s="42"/>
      <c r="G632" s="42"/>
      <c r="H632" s="42"/>
      <c r="I632" s="13">
        <f>VLOOKUP($B632,'Elec wholesale lookups'!$A$3:$L$15,'Elec wholesale index'!I$2,FALSE)</f>
        <v>181634.52552031272</v>
      </c>
      <c r="J632" s="13">
        <f>VLOOKUP($B632,'Elec wholesale lookups'!$A$3:$L$15,'Elec wholesale index'!J$2,FALSE)</f>
        <v>205597.26549163138</v>
      </c>
      <c r="K632" s="13">
        <f>VLOOKUP($B632,'Elec wholesale lookups'!$A$3:$L$15,'Elec wholesale index'!K$2,FALSE)</f>
        <v>181634.52552031272</v>
      </c>
      <c r="L632" s="38">
        <f>VLOOKUP($B632,'Elec wholesale lookups'!$A$3:$O$15,'Elec wholesale index'!L$2,FALSE)</f>
        <v>1</v>
      </c>
      <c r="M632" s="38">
        <f>VLOOKUP($B632,'Elec wholesale lookups'!$A$3:$O$15,'Elec wholesale index'!M$2,FALSE)</f>
        <v>1</v>
      </c>
      <c r="N632" s="38">
        <f>VLOOKUP($B632,'Elec wholesale lookups'!$A$3:$O$15,'Elec wholesale index'!N$2,FALSE)</f>
        <v>0</v>
      </c>
      <c r="O632" s="13">
        <f t="shared" si="155"/>
        <v>181634.52552031272</v>
      </c>
      <c r="P632" s="13">
        <f t="shared" si="156"/>
        <v>205597.26549163138</v>
      </c>
      <c r="Q632" s="13">
        <f t="shared" si="157"/>
        <v>0</v>
      </c>
      <c r="R632" s="13">
        <f t="shared" si="158"/>
        <v>387231.79101194406</v>
      </c>
      <c r="S632" s="23">
        <f t="shared" si="159"/>
        <v>0</v>
      </c>
      <c r="T632" s="23">
        <f t="shared" si="160"/>
        <v>0</v>
      </c>
      <c r="U632" s="23">
        <f t="shared" si="161"/>
        <v>0</v>
      </c>
      <c r="V632" s="23">
        <f t="shared" si="162"/>
        <v>0</v>
      </c>
      <c r="W632" s="44" t="str">
        <f t="shared" si="163"/>
        <v>n/a</v>
      </c>
      <c r="X632" s="23">
        <f t="shared" si="164"/>
        <v>0</v>
      </c>
      <c r="Y632" s="23">
        <f t="shared" si="165"/>
        <v>0</v>
      </c>
      <c r="Z632" s="23">
        <f t="shared" si="166"/>
        <v>0</v>
      </c>
      <c r="AA632" s="43">
        <f t="shared" si="167"/>
        <v>0</v>
      </c>
      <c r="AB632" s="44" t="str">
        <f t="shared" si="168"/>
        <v>n/a</v>
      </c>
      <c r="AC632" s="45" t="str">
        <f>IFERROR(W632*Inputs!$E$27+'Elec wholesale index'!AB632*Inputs!$F$27,"n/a")</f>
        <v>n/a</v>
      </c>
      <c r="AD632" s="2" t="str">
        <f t="shared" si="169"/>
        <v>2017-18 Summer</v>
      </c>
      <c r="AE632" s="2" t="str">
        <f t="shared" si="170"/>
        <v>2016-17 Winter</v>
      </c>
      <c r="AF632" s="41">
        <v>0</v>
      </c>
      <c r="AG632" s="8"/>
    </row>
    <row r="633" spans="1:33" x14ac:dyDescent="0.3">
      <c r="A633" s="47">
        <v>42758</v>
      </c>
      <c r="B633" s="14" t="str">
        <f t="shared" si="171"/>
        <v>Jan</v>
      </c>
      <c r="C633" s="3"/>
      <c r="D633" s="3"/>
      <c r="E633" s="3"/>
      <c r="F633" s="42"/>
      <c r="G633" s="42"/>
      <c r="H633" s="42"/>
      <c r="I633" s="13">
        <f>VLOOKUP($B633,'Elec wholesale lookups'!$A$3:$L$15,'Elec wholesale index'!I$2,FALSE)</f>
        <v>181634.52552031272</v>
      </c>
      <c r="J633" s="13">
        <f>VLOOKUP($B633,'Elec wholesale lookups'!$A$3:$L$15,'Elec wholesale index'!J$2,FALSE)</f>
        <v>205597.26549163138</v>
      </c>
      <c r="K633" s="13">
        <f>VLOOKUP($B633,'Elec wholesale lookups'!$A$3:$L$15,'Elec wholesale index'!K$2,FALSE)</f>
        <v>181634.52552031272</v>
      </c>
      <c r="L633" s="38">
        <f>VLOOKUP($B633,'Elec wholesale lookups'!$A$3:$O$15,'Elec wholesale index'!L$2,FALSE)</f>
        <v>1</v>
      </c>
      <c r="M633" s="38">
        <f>VLOOKUP($B633,'Elec wholesale lookups'!$A$3:$O$15,'Elec wholesale index'!M$2,FALSE)</f>
        <v>1</v>
      </c>
      <c r="N633" s="38">
        <f>VLOOKUP($B633,'Elec wholesale lookups'!$A$3:$O$15,'Elec wholesale index'!N$2,FALSE)</f>
        <v>0</v>
      </c>
      <c r="O633" s="13">
        <f t="shared" si="155"/>
        <v>181634.52552031272</v>
      </c>
      <c r="P633" s="13">
        <f t="shared" si="156"/>
        <v>205597.26549163138</v>
      </c>
      <c r="Q633" s="13">
        <f t="shared" si="157"/>
        <v>0</v>
      </c>
      <c r="R633" s="13">
        <f t="shared" si="158"/>
        <v>387231.79101194406</v>
      </c>
      <c r="S633" s="23">
        <f t="shared" si="159"/>
        <v>0</v>
      </c>
      <c r="T633" s="23">
        <f t="shared" si="160"/>
        <v>0</v>
      </c>
      <c r="U633" s="23">
        <f t="shared" si="161"/>
        <v>0</v>
      </c>
      <c r="V633" s="23">
        <f t="shared" si="162"/>
        <v>0</v>
      </c>
      <c r="W633" s="44" t="str">
        <f t="shared" si="163"/>
        <v>n/a</v>
      </c>
      <c r="X633" s="23">
        <f t="shared" si="164"/>
        <v>0</v>
      </c>
      <c r="Y633" s="23">
        <f t="shared" si="165"/>
        <v>0</v>
      </c>
      <c r="Z633" s="23">
        <f t="shared" si="166"/>
        <v>0</v>
      </c>
      <c r="AA633" s="43">
        <f t="shared" si="167"/>
        <v>0</v>
      </c>
      <c r="AB633" s="44" t="str">
        <f t="shared" si="168"/>
        <v>n/a</v>
      </c>
      <c r="AC633" s="45" t="str">
        <f>IFERROR(W633*Inputs!$E$27+'Elec wholesale index'!AB633*Inputs!$F$27,"n/a")</f>
        <v>n/a</v>
      </c>
      <c r="AD633" s="2" t="str">
        <f t="shared" si="169"/>
        <v>2017-18 Summer</v>
      </c>
      <c r="AE633" s="2" t="str">
        <f t="shared" si="170"/>
        <v>2016-17 Winter</v>
      </c>
      <c r="AF633" s="41">
        <v>0</v>
      </c>
      <c r="AG633" s="8"/>
    </row>
    <row r="634" spans="1:33" x14ac:dyDescent="0.3">
      <c r="A634" s="47">
        <v>42759</v>
      </c>
      <c r="B634" s="14" t="str">
        <f t="shared" si="171"/>
        <v>Jan</v>
      </c>
      <c r="C634" s="3"/>
      <c r="D634" s="3"/>
      <c r="E634" s="3"/>
      <c r="F634" s="42"/>
      <c r="G634" s="42"/>
      <c r="H634" s="42"/>
      <c r="I634" s="13">
        <f>VLOOKUP($B634,'Elec wholesale lookups'!$A$3:$L$15,'Elec wholesale index'!I$2,FALSE)</f>
        <v>181634.52552031272</v>
      </c>
      <c r="J634" s="13">
        <f>VLOOKUP($B634,'Elec wholesale lookups'!$A$3:$L$15,'Elec wholesale index'!J$2,FALSE)</f>
        <v>205597.26549163138</v>
      </c>
      <c r="K634" s="13">
        <f>VLOOKUP($B634,'Elec wholesale lookups'!$A$3:$L$15,'Elec wholesale index'!K$2,FALSE)</f>
        <v>181634.52552031272</v>
      </c>
      <c r="L634" s="38">
        <f>VLOOKUP($B634,'Elec wholesale lookups'!$A$3:$O$15,'Elec wholesale index'!L$2,FALSE)</f>
        <v>1</v>
      </c>
      <c r="M634" s="38">
        <f>VLOOKUP($B634,'Elec wholesale lookups'!$A$3:$O$15,'Elec wholesale index'!M$2,FALSE)</f>
        <v>1</v>
      </c>
      <c r="N634" s="38">
        <f>VLOOKUP($B634,'Elec wholesale lookups'!$A$3:$O$15,'Elec wholesale index'!N$2,FALSE)</f>
        <v>0</v>
      </c>
      <c r="O634" s="13">
        <f t="shared" si="155"/>
        <v>181634.52552031272</v>
      </c>
      <c r="P634" s="13">
        <f t="shared" si="156"/>
        <v>205597.26549163138</v>
      </c>
      <c r="Q634" s="13">
        <f t="shared" si="157"/>
        <v>0</v>
      </c>
      <c r="R634" s="13">
        <f t="shared" si="158"/>
        <v>387231.79101194406</v>
      </c>
      <c r="S634" s="23">
        <f t="shared" si="159"/>
        <v>0</v>
      </c>
      <c r="T634" s="23">
        <f t="shared" si="160"/>
        <v>0</v>
      </c>
      <c r="U634" s="23">
        <f t="shared" si="161"/>
        <v>0</v>
      </c>
      <c r="V634" s="23">
        <f t="shared" si="162"/>
        <v>0</v>
      </c>
      <c r="W634" s="44" t="str">
        <f t="shared" si="163"/>
        <v>n/a</v>
      </c>
      <c r="X634" s="23">
        <f t="shared" si="164"/>
        <v>0</v>
      </c>
      <c r="Y634" s="23">
        <f t="shared" si="165"/>
        <v>0</v>
      </c>
      <c r="Z634" s="23">
        <f t="shared" si="166"/>
        <v>0</v>
      </c>
      <c r="AA634" s="43">
        <f t="shared" si="167"/>
        <v>0</v>
      </c>
      <c r="AB634" s="44" t="str">
        <f t="shared" si="168"/>
        <v>n/a</v>
      </c>
      <c r="AC634" s="45" t="str">
        <f>IFERROR(W634*Inputs!$E$27+'Elec wholesale index'!AB634*Inputs!$F$27,"n/a")</f>
        <v>n/a</v>
      </c>
      <c r="AD634" s="2" t="str">
        <f t="shared" si="169"/>
        <v>2017-18 Summer</v>
      </c>
      <c r="AE634" s="2" t="str">
        <f t="shared" si="170"/>
        <v>2016-17 Winter</v>
      </c>
      <c r="AF634" s="41">
        <v>0</v>
      </c>
      <c r="AG634" s="8"/>
    </row>
    <row r="635" spans="1:33" x14ac:dyDescent="0.3">
      <c r="A635" s="47">
        <v>42760</v>
      </c>
      <c r="B635" s="14" t="str">
        <f t="shared" si="171"/>
        <v>Jan</v>
      </c>
      <c r="C635" s="3"/>
      <c r="D635" s="3"/>
      <c r="E635" s="3"/>
      <c r="F635" s="42"/>
      <c r="G635" s="42"/>
      <c r="H635" s="42"/>
      <c r="I635" s="13">
        <f>VLOOKUP($B635,'Elec wholesale lookups'!$A$3:$L$15,'Elec wholesale index'!I$2,FALSE)</f>
        <v>181634.52552031272</v>
      </c>
      <c r="J635" s="13">
        <f>VLOOKUP($B635,'Elec wholesale lookups'!$A$3:$L$15,'Elec wholesale index'!J$2,FALSE)</f>
        <v>205597.26549163138</v>
      </c>
      <c r="K635" s="13">
        <f>VLOOKUP($B635,'Elec wholesale lookups'!$A$3:$L$15,'Elec wholesale index'!K$2,FALSE)</f>
        <v>181634.52552031272</v>
      </c>
      <c r="L635" s="38">
        <f>VLOOKUP($B635,'Elec wholesale lookups'!$A$3:$O$15,'Elec wholesale index'!L$2,FALSE)</f>
        <v>1</v>
      </c>
      <c r="M635" s="38">
        <f>VLOOKUP($B635,'Elec wholesale lookups'!$A$3:$O$15,'Elec wholesale index'!M$2,FALSE)</f>
        <v>1</v>
      </c>
      <c r="N635" s="38">
        <f>VLOOKUP($B635,'Elec wholesale lookups'!$A$3:$O$15,'Elec wholesale index'!N$2,FALSE)</f>
        <v>0</v>
      </c>
      <c r="O635" s="13">
        <f t="shared" si="155"/>
        <v>181634.52552031272</v>
      </c>
      <c r="P635" s="13">
        <f t="shared" si="156"/>
        <v>205597.26549163138</v>
      </c>
      <c r="Q635" s="13">
        <f t="shared" si="157"/>
        <v>0</v>
      </c>
      <c r="R635" s="13">
        <f t="shared" si="158"/>
        <v>387231.79101194406</v>
      </c>
      <c r="S635" s="23">
        <f t="shared" si="159"/>
        <v>0</v>
      </c>
      <c r="T635" s="23">
        <f t="shared" si="160"/>
        <v>0</v>
      </c>
      <c r="U635" s="23">
        <f t="shared" si="161"/>
        <v>0</v>
      </c>
      <c r="V635" s="23">
        <f t="shared" si="162"/>
        <v>0</v>
      </c>
      <c r="W635" s="44" t="str">
        <f t="shared" si="163"/>
        <v>n/a</v>
      </c>
      <c r="X635" s="23">
        <f t="shared" si="164"/>
        <v>0</v>
      </c>
      <c r="Y635" s="23">
        <f t="shared" si="165"/>
        <v>0</v>
      </c>
      <c r="Z635" s="23">
        <f t="shared" si="166"/>
        <v>0</v>
      </c>
      <c r="AA635" s="43">
        <f t="shared" si="167"/>
        <v>0</v>
      </c>
      <c r="AB635" s="44" t="str">
        <f t="shared" si="168"/>
        <v>n/a</v>
      </c>
      <c r="AC635" s="45" t="str">
        <f>IFERROR(W635*Inputs!$E$27+'Elec wholesale index'!AB635*Inputs!$F$27,"n/a")</f>
        <v>n/a</v>
      </c>
      <c r="AD635" s="2" t="str">
        <f t="shared" si="169"/>
        <v>2017-18 Summer</v>
      </c>
      <c r="AE635" s="2" t="str">
        <f t="shared" si="170"/>
        <v>2016-17 Winter</v>
      </c>
      <c r="AF635" s="41">
        <v>0</v>
      </c>
      <c r="AG635" s="8"/>
    </row>
    <row r="636" spans="1:33" x14ac:dyDescent="0.3">
      <c r="A636" s="47">
        <v>42761</v>
      </c>
      <c r="B636" s="14" t="str">
        <f t="shared" si="171"/>
        <v>Jan</v>
      </c>
      <c r="C636" s="3"/>
      <c r="D636" s="3"/>
      <c r="E636" s="3"/>
      <c r="F636" s="42"/>
      <c r="G636" s="42"/>
      <c r="H636" s="42"/>
      <c r="I636" s="13">
        <f>VLOOKUP($B636,'Elec wholesale lookups'!$A$3:$L$15,'Elec wholesale index'!I$2,FALSE)</f>
        <v>181634.52552031272</v>
      </c>
      <c r="J636" s="13">
        <f>VLOOKUP($B636,'Elec wholesale lookups'!$A$3:$L$15,'Elec wholesale index'!J$2,FALSE)</f>
        <v>205597.26549163138</v>
      </c>
      <c r="K636" s="13">
        <f>VLOOKUP($B636,'Elec wholesale lookups'!$A$3:$L$15,'Elec wholesale index'!K$2,FALSE)</f>
        <v>181634.52552031272</v>
      </c>
      <c r="L636" s="38">
        <f>VLOOKUP($B636,'Elec wholesale lookups'!$A$3:$O$15,'Elec wholesale index'!L$2,FALSE)</f>
        <v>1</v>
      </c>
      <c r="M636" s="38">
        <f>VLOOKUP($B636,'Elec wholesale lookups'!$A$3:$O$15,'Elec wholesale index'!M$2,FALSE)</f>
        <v>1</v>
      </c>
      <c r="N636" s="38">
        <f>VLOOKUP($B636,'Elec wholesale lookups'!$A$3:$O$15,'Elec wholesale index'!N$2,FALSE)</f>
        <v>0</v>
      </c>
      <c r="O636" s="13">
        <f t="shared" si="155"/>
        <v>181634.52552031272</v>
      </c>
      <c r="P636" s="13">
        <f t="shared" si="156"/>
        <v>205597.26549163138</v>
      </c>
      <c r="Q636" s="13">
        <f t="shared" si="157"/>
        <v>0</v>
      </c>
      <c r="R636" s="13">
        <f t="shared" si="158"/>
        <v>387231.79101194406</v>
      </c>
      <c r="S636" s="23">
        <f t="shared" si="159"/>
        <v>0</v>
      </c>
      <c r="T636" s="23">
        <f t="shared" si="160"/>
        <v>0</v>
      </c>
      <c r="U636" s="23">
        <f t="shared" si="161"/>
        <v>0</v>
      </c>
      <c r="V636" s="23">
        <f t="shared" si="162"/>
        <v>0</v>
      </c>
      <c r="W636" s="44" t="str">
        <f t="shared" si="163"/>
        <v>n/a</v>
      </c>
      <c r="X636" s="23">
        <f t="shared" si="164"/>
        <v>0</v>
      </c>
      <c r="Y636" s="23">
        <f t="shared" si="165"/>
        <v>0</v>
      </c>
      <c r="Z636" s="23">
        <f t="shared" si="166"/>
        <v>0</v>
      </c>
      <c r="AA636" s="43">
        <f t="shared" si="167"/>
        <v>0</v>
      </c>
      <c r="AB636" s="44" t="str">
        <f t="shared" si="168"/>
        <v>n/a</v>
      </c>
      <c r="AC636" s="45" t="str">
        <f>IFERROR(W636*Inputs!$E$27+'Elec wholesale index'!AB636*Inputs!$F$27,"n/a")</f>
        <v>n/a</v>
      </c>
      <c r="AD636" s="2" t="str">
        <f t="shared" si="169"/>
        <v>2017-18 Summer</v>
      </c>
      <c r="AE636" s="2" t="str">
        <f t="shared" si="170"/>
        <v>2016-17 Winter</v>
      </c>
      <c r="AF636" s="41">
        <v>0</v>
      </c>
      <c r="AG636" s="8"/>
    </row>
    <row r="637" spans="1:33" x14ac:dyDescent="0.3">
      <c r="A637" s="47">
        <v>42762</v>
      </c>
      <c r="B637" s="14" t="str">
        <f t="shared" si="171"/>
        <v>Jan</v>
      </c>
      <c r="C637" s="3"/>
      <c r="D637" s="3"/>
      <c r="E637" s="3"/>
      <c r="F637" s="42"/>
      <c r="G637" s="42"/>
      <c r="H637" s="42"/>
      <c r="I637" s="13">
        <f>VLOOKUP($B637,'Elec wholesale lookups'!$A$3:$L$15,'Elec wholesale index'!I$2,FALSE)</f>
        <v>181634.52552031272</v>
      </c>
      <c r="J637" s="13">
        <f>VLOOKUP($B637,'Elec wholesale lookups'!$A$3:$L$15,'Elec wholesale index'!J$2,FALSE)</f>
        <v>205597.26549163138</v>
      </c>
      <c r="K637" s="13">
        <f>VLOOKUP($B637,'Elec wholesale lookups'!$A$3:$L$15,'Elec wholesale index'!K$2,FALSE)</f>
        <v>181634.52552031272</v>
      </c>
      <c r="L637" s="38">
        <f>VLOOKUP($B637,'Elec wholesale lookups'!$A$3:$O$15,'Elec wholesale index'!L$2,FALSE)</f>
        <v>1</v>
      </c>
      <c r="M637" s="38">
        <f>VLOOKUP($B637,'Elec wholesale lookups'!$A$3:$O$15,'Elec wholesale index'!M$2,FALSE)</f>
        <v>1</v>
      </c>
      <c r="N637" s="38">
        <f>VLOOKUP($B637,'Elec wholesale lookups'!$A$3:$O$15,'Elec wholesale index'!N$2,FALSE)</f>
        <v>0</v>
      </c>
      <c r="O637" s="13">
        <f t="shared" si="155"/>
        <v>181634.52552031272</v>
      </c>
      <c r="P637" s="13">
        <f t="shared" si="156"/>
        <v>205597.26549163138</v>
      </c>
      <c r="Q637" s="13">
        <f t="shared" si="157"/>
        <v>0</v>
      </c>
      <c r="R637" s="13">
        <f t="shared" si="158"/>
        <v>387231.79101194406</v>
      </c>
      <c r="S637" s="23">
        <f t="shared" si="159"/>
        <v>0</v>
      </c>
      <c r="T637" s="23">
        <f t="shared" si="160"/>
        <v>0</v>
      </c>
      <c r="U637" s="23">
        <f t="shared" si="161"/>
        <v>0</v>
      </c>
      <c r="V637" s="23">
        <f t="shared" si="162"/>
        <v>0</v>
      </c>
      <c r="W637" s="44" t="str">
        <f t="shared" si="163"/>
        <v>n/a</v>
      </c>
      <c r="X637" s="23">
        <f t="shared" si="164"/>
        <v>0</v>
      </c>
      <c r="Y637" s="23">
        <f t="shared" si="165"/>
        <v>0</v>
      </c>
      <c r="Z637" s="23">
        <f t="shared" si="166"/>
        <v>0</v>
      </c>
      <c r="AA637" s="43">
        <f t="shared" si="167"/>
        <v>0</v>
      </c>
      <c r="AB637" s="44" t="str">
        <f t="shared" si="168"/>
        <v>n/a</v>
      </c>
      <c r="AC637" s="45" t="str">
        <f>IFERROR(W637*Inputs!$E$27+'Elec wholesale index'!AB637*Inputs!$F$27,"n/a")</f>
        <v>n/a</v>
      </c>
      <c r="AD637" s="2" t="str">
        <f t="shared" si="169"/>
        <v>2017-18 Summer</v>
      </c>
      <c r="AE637" s="2" t="str">
        <f t="shared" si="170"/>
        <v>2016-17 Winter</v>
      </c>
      <c r="AF637" s="41">
        <v>0</v>
      </c>
      <c r="AG637" s="8"/>
    </row>
    <row r="638" spans="1:33" x14ac:dyDescent="0.3">
      <c r="A638" s="47">
        <v>42765</v>
      </c>
      <c r="B638" s="14" t="str">
        <f t="shared" si="171"/>
        <v>Jan</v>
      </c>
      <c r="C638" s="3"/>
      <c r="D638" s="3"/>
      <c r="E638" s="3"/>
      <c r="F638" s="42"/>
      <c r="G638" s="42"/>
      <c r="H638" s="42"/>
      <c r="I638" s="13">
        <f>VLOOKUP($B638,'Elec wholesale lookups'!$A$3:$L$15,'Elec wholesale index'!I$2,FALSE)</f>
        <v>181634.52552031272</v>
      </c>
      <c r="J638" s="13">
        <f>VLOOKUP($B638,'Elec wholesale lookups'!$A$3:$L$15,'Elec wholesale index'!J$2,FALSE)</f>
        <v>205597.26549163138</v>
      </c>
      <c r="K638" s="13">
        <f>VLOOKUP($B638,'Elec wholesale lookups'!$A$3:$L$15,'Elec wholesale index'!K$2,FALSE)</f>
        <v>181634.52552031272</v>
      </c>
      <c r="L638" s="38">
        <f>VLOOKUP($B638,'Elec wholesale lookups'!$A$3:$O$15,'Elec wholesale index'!L$2,FALSE)</f>
        <v>1</v>
      </c>
      <c r="M638" s="38">
        <f>VLOOKUP($B638,'Elec wholesale lookups'!$A$3:$O$15,'Elec wholesale index'!M$2,FALSE)</f>
        <v>1</v>
      </c>
      <c r="N638" s="38">
        <f>VLOOKUP($B638,'Elec wholesale lookups'!$A$3:$O$15,'Elec wholesale index'!N$2,FALSE)</f>
        <v>0</v>
      </c>
      <c r="O638" s="13">
        <f t="shared" si="155"/>
        <v>181634.52552031272</v>
      </c>
      <c r="P638" s="13">
        <f t="shared" si="156"/>
        <v>205597.26549163138</v>
      </c>
      <c r="Q638" s="13">
        <f t="shared" si="157"/>
        <v>0</v>
      </c>
      <c r="R638" s="13">
        <f t="shared" si="158"/>
        <v>387231.79101194406</v>
      </c>
      <c r="S638" s="23">
        <f t="shared" si="159"/>
        <v>0</v>
      </c>
      <c r="T638" s="23">
        <f t="shared" si="160"/>
        <v>0</v>
      </c>
      <c r="U638" s="23">
        <f t="shared" si="161"/>
        <v>0</v>
      </c>
      <c r="V638" s="23">
        <f t="shared" si="162"/>
        <v>0</v>
      </c>
      <c r="W638" s="44" t="str">
        <f t="shared" si="163"/>
        <v>n/a</v>
      </c>
      <c r="X638" s="23">
        <f t="shared" si="164"/>
        <v>0</v>
      </c>
      <c r="Y638" s="23">
        <f t="shared" si="165"/>
        <v>0</v>
      </c>
      <c r="Z638" s="23">
        <f t="shared" si="166"/>
        <v>0</v>
      </c>
      <c r="AA638" s="43">
        <f t="shared" si="167"/>
        <v>0</v>
      </c>
      <c r="AB638" s="44" t="str">
        <f t="shared" si="168"/>
        <v>n/a</v>
      </c>
      <c r="AC638" s="45" t="str">
        <f>IFERROR(W638*Inputs!$E$27+'Elec wholesale index'!AB638*Inputs!$F$27,"n/a")</f>
        <v>n/a</v>
      </c>
      <c r="AD638" s="2" t="str">
        <f t="shared" si="169"/>
        <v>2017-18 Summer</v>
      </c>
      <c r="AE638" s="2" t="str">
        <f t="shared" si="170"/>
        <v>2016-17 Winter</v>
      </c>
      <c r="AF638" s="41">
        <v>0</v>
      </c>
      <c r="AG638" s="8"/>
    </row>
    <row r="639" spans="1:33" x14ac:dyDescent="0.3">
      <c r="A639" s="47">
        <v>42766</v>
      </c>
      <c r="B639" s="14" t="str">
        <f t="shared" si="171"/>
        <v>Jan</v>
      </c>
      <c r="C639" s="3"/>
      <c r="D639" s="3"/>
      <c r="E639" s="3"/>
      <c r="F639" s="42"/>
      <c r="G639" s="42"/>
      <c r="H639" s="42"/>
      <c r="I639" s="13">
        <f>VLOOKUP($B639,'Elec wholesale lookups'!$A$3:$L$15,'Elec wholesale index'!I$2,FALSE)</f>
        <v>181634.52552031272</v>
      </c>
      <c r="J639" s="13">
        <f>VLOOKUP($B639,'Elec wholesale lookups'!$A$3:$L$15,'Elec wholesale index'!J$2,FALSE)</f>
        <v>205597.26549163138</v>
      </c>
      <c r="K639" s="13">
        <f>VLOOKUP($B639,'Elec wholesale lookups'!$A$3:$L$15,'Elec wholesale index'!K$2,FALSE)</f>
        <v>181634.52552031272</v>
      </c>
      <c r="L639" s="38">
        <f>VLOOKUP($B639,'Elec wholesale lookups'!$A$3:$O$15,'Elec wholesale index'!L$2,FALSE)</f>
        <v>1</v>
      </c>
      <c r="M639" s="38">
        <f>VLOOKUP($B639,'Elec wholesale lookups'!$A$3:$O$15,'Elec wholesale index'!M$2,FALSE)</f>
        <v>1</v>
      </c>
      <c r="N639" s="38">
        <f>VLOOKUP($B639,'Elec wholesale lookups'!$A$3:$O$15,'Elec wholesale index'!N$2,FALSE)</f>
        <v>0</v>
      </c>
      <c r="O639" s="13">
        <f t="shared" si="155"/>
        <v>181634.52552031272</v>
      </c>
      <c r="P639" s="13">
        <f t="shared" si="156"/>
        <v>205597.26549163138</v>
      </c>
      <c r="Q639" s="13">
        <f t="shared" si="157"/>
        <v>0</v>
      </c>
      <c r="R639" s="13">
        <f t="shared" si="158"/>
        <v>387231.79101194406</v>
      </c>
      <c r="S639" s="23">
        <f t="shared" si="159"/>
        <v>0</v>
      </c>
      <c r="T639" s="23">
        <f t="shared" si="160"/>
        <v>0</v>
      </c>
      <c r="U639" s="23">
        <f t="shared" si="161"/>
        <v>0</v>
      </c>
      <c r="V639" s="23">
        <f t="shared" si="162"/>
        <v>0</v>
      </c>
      <c r="W639" s="44" t="str">
        <f t="shared" si="163"/>
        <v>n/a</v>
      </c>
      <c r="X639" s="23">
        <f t="shared" si="164"/>
        <v>0</v>
      </c>
      <c r="Y639" s="23">
        <f t="shared" si="165"/>
        <v>0</v>
      </c>
      <c r="Z639" s="23">
        <f t="shared" si="166"/>
        <v>0</v>
      </c>
      <c r="AA639" s="43">
        <f t="shared" si="167"/>
        <v>0</v>
      </c>
      <c r="AB639" s="44" t="str">
        <f t="shared" si="168"/>
        <v>n/a</v>
      </c>
      <c r="AC639" s="45" t="str">
        <f>IFERROR(W639*Inputs!$E$27+'Elec wholesale index'!AB639*Inputs!$F$27,"n/a")</f>
        <v>n/a</v>
      </c>
      <c r="AD639" s="2" t="str">
        <f t="shared" si="169"/>
        <v>2017-18 Summer</v>
      </c>
      <c r="AE639" s="2" t="str">
        <f t="shared" si="170"/>
        <v>2016-17 Winter</v>
      </c>
      <c r="AF639" s="41">
        <v>0</v>
      </c>
      <c r="AG639" s="8"/>
    </row>
    <row r="640" spans="1:33" x14ac:dyDescent="0.3">
      <c r="A640" s="47">
        <v>42767</v>
      </c>
      <c r="B640" s="14" t="str">
        <f t="shared" si="171"/>
        <v>Feb</v>
      </c>
      <c r="C640" s="3"/>
      <c r="D640" s="3"/>
      <c r="E640" s="3"/>
      <c r="F640" s="42"/>
      <c r="G640" s="42"/>
      <c r="H640" s="42"/>
      <c r="I640" s="13">
        <f>VLOOKUP($B640,'Elec wholesale lookups'!$A$3:$L$15,'Elec wholesale index'!I$2,FALSE)</f>
        <v>181634.52552031272</v>
      </c>
      <c r="J640" s="13">
        <f>VLOOKUP($B640,'Elec wholesale lookups'!$A$3:$L$15,'Elec wholesale index'!J$2,FALSE)</f>
        <v>205597.26549163138</v>
      </c>
      <c r="K640" s="13">
        <f>VLOOKUP($B640,'Elec wholesale lookups'!$A$3:$L$15,'Elec wholesale index'!K$2,FALSE)</f>
        <v>181634.52552031272</v>
      </c>
      <c r="L640" s="38">
        <f>VLOOKUP($B640,'Elec wholesale lookups'!$A$3:$O$15,'Elec wholesale index'!L$2,FALSE)</f>
        <v>0</v>
      </c>
      <c r="M640" s="38">
        <f>VLOOKUP($B640,'Elec wholesale lookups'!$A$3:$O$15,'Elec wholesale index'!M$2,FALSE)</f>
        <v>1</v>
      </c>
      <c r="N640" s="38">
        <f>VLOOKUP($B640,'Elec wholesale lookups'!$A$3:$O$15,'Elec wholesale index'!N$2,FALSE)</f>
        <v>1</v>
      </c>
      <c r="O640" s="13">
        <f t="shared" si="155"/>
        <v>0</v>
      </c>
      <c r="P640" s="13">
        <f t="shared" si="156"/>
        <v>205597.26549163138</v>
      </c>
      <c r="Q640" s="13">
        <f t="shared" si="157"/>
        <v>181634.52552031272</v>
      </c>
      <c r="R640" s="13">
        <f t="shared" si="158"/>
        <v>387231.79101194406</v>
      </c>
      <c r="S640" s="23">
        <f t="shared" si="159"/>
        <v>0</v>
      </c>
      <c r="T640" s="23">
        <f t="shared" si="160"/>
        <v>0</v>
      </c>
      <c r="U640" s="23">
        <f t="shared" si="161"/>
        <v>0</v>
      </c>
      <c r="V640" s="23">
        <f t="shared" si="162"/>
        <v>0</v>
      </c>
      <c r="W640" s="44" t="str">
        <f t="shared" si="163"/>
        <v>n/a</v>
      </c>
      <c r="X640" s="23">
        <f t="shared" si="164"/>
        <v>0</v>
      </c>
      <c r="Y640" s="23">
        <f t="shared" si="165"/>
        <v>0</v>
      </c>
      <c r="Z640" s="23">
        <f t="shared" si="166"/>
        <v>0</v>
      </c>
      <c r="AA640" s="43">
        <f t="shared" si="167"/>
        <v>0</v>
      </c>
      <c r="AB640" s="44" t="str">
        <f t="shared" si="168"/>
        <v>n/a</v>
      </c>
      <c r="AC640" s="45" t="str">
        <f>IFERROR(W640*Inputs!$E$27+'Elec wholesale index'!AB640*Inputs!$F$27,"n/a")</f>
        <v>n/a</v>
      </c>
      <c r="AD640" s="2" t="str">
        <f t="shared" si="169"/>
        <v>2017-18 Winter</v>
      </c>
      <c r="AE640" s="2" t="str">
        <f t="shared" si="170"/>
        <v>2016-17 Winter</v>
      </c>
      <c r="AF640" s="41">
        <v>0</v>
      </c>
      <c r="AG640" s="8"/>
    </row>
    <row r="641" spans="1:33" x14ac:dyDescent="0.3">
      <c r="A641" s="47">
        <v>42768</v>
      </c>
      <c r="B641" s="14" t="str">
        <f t="shared" si="171"/>
        <v>Feb</v>
      </c>
      <c r="C641" s="3"/>
      <c r="D641" s="3"/>
      <c r="E641" s="3"/>
      <c r="F641" s="42"/>
      <c r="G641" s="42"/>
      <c r="H641" s="42"/>
      <c r="I641" s="13">
        <f>VLOOKUP($B641,'Elec wholesale lookups'!$A$3:$L$15,'Elec wholesale index'!I$2,FALSE)</f>
        <v>181634.52552031272</v>
      </c>
      <c r="J641" s="13">
        <f>VLOOKUP($B641,'Elec wholesale lookups'!$A$3:$L$15,'Elec wholesale index'!J$2,FALSE)</f>
        <v>205597.26549163138</v>
      </c>
      <c r="K641" s="13">
        <f>VLOOKUP($B641,'Elec wholesale lookups'!$A$3:$L$15,'Elec wholesale index'!K$2,FALSE)</f>
        <v>181634.52552031272</v>
      </c>
      <c r="L641" s="38">
        <f>VLOOKUP($B641,'Elec wholesale lookups'!$A$3:$O$15,'Elec wholesale index'!L$2,FALSE)</f>
        <v>0</v>
      </c>
      <c r="M641" s="38">
        <f>VLOOKUP($B641,'Elec wholesale lookups'!$A$3:$O$15,'Elec wholesale index'!M$2,FALSE)</f>
        <v>1</v>
      </c>
      <c r="N641" s="38">
        <f>VLOOKUP($B641,'Elec wholesale lookups'!$A$3:$O$15,'Elec wholesale index'!N$2,FALSE)</f>
        <v>1</v>
      </c>
      <c r="O641" s="13">
        <f t="shared" si="155"/>
        <v>0</v>
      </c>
      <c r="P641" s="13">
        <f t="shared" si="156"/>
        <v>205597.26549163138</v>
      </c>
      <c r="Q641" s="13">
        <f t="shared" si="157"/>
        <v>181634.52552031272</v>
      </c>
      <c r="R641" s="13">
        <f t="shared" si="158"/>
        <v>387231.79101194406</v>
      </c>
      <c r="S641" s="23">
        <f t="shared" si="159"/>
        <v>0</v>
      </c>
      <c r="T641" s="23">
        <f t="shared" si="160"/>
        <v>0</v>
      </c>
      <c r="U641" s="23">
        <f t="shared" si="161"/>
        <v>0</v>
      </c>
      <c r="V641" s="23">
        <f t="shared" si="162"/>
        <v>0</v>
      </c>
      <c r="W641" s="44" t="str">
        <f t="shared" si="163"/>
        <v>n/a</v>
      </c>
      <c r="X641" s="23">
        <f t="shared" si="164"/>
        <v>0</v>
      </c>
      <c r="Y641" s="23">
        <f t="shared" si="165"/>
        <v>0</v>
      </c>
      <c r="Z641" s="23">
        <f t="shared" si="166"/>
        <v>0</v>
      </c>
      <c r="AA641" s="43">
        <f t="shared" si="167"/>
        <v>0</v>
      </c>
      <c r="AB641" s="44" t="str">
        <f t="shared" si="168"/>
        <v>n/a</v>
      </c>
      <c r="AC641" s="45" t="str">
        <f>IFERROR(W641*Inputs!$E$27+'Elec wholesale index'!AB641*Inputs!$F$27,"n/a")</f>
        <v>n/a</v>
      </c>
      <c r="AD641" s="2" t="str">
        <f t="shared" si="169"/>
        <v>2017-18 Winter</v>
      </c>
      <c r="AE641" s="2" t="str">
        <f t="shared" si="170"/>
        <v>2016-17 Winter</v>
      </c>
      <c r="AF641" s="41">
        <v>0</v>
      </c>
      <c r="AG641" s="8"/>
    </row>
    <row r="642" spans="1:33" x14ac:dyDescent="0.3">
      <c r="A642" s="47">
        <v>42769</v>
      </c>
      <c r="B642" s="14" t="str">
        <f t="shared" si="171"/>
        <v>Feb</v>
      </c>
      <c r="C642" s="3"/>
      <c r="D642" s="3"/>
      <c r="E642" s="3"/>
      <c r="F642" s="42"/>
      <c r="G642" s="42"/>
      <c r="H642" s="42"/>
      <c r="I642" s="13">
        <f>VLOOKUP($B642,'Elec wholesale lookups'!$A$3:$L$15,'Elec wholesale index'!I$2,FALSE)</f>
        <v>181634.52552031272</v>
      </c>
      <c r="J642" s="13">
        <f>VLOOKUP($B642,'Elec wholesale lookups'!$A$3:$L$15,'Elec wholesale index'!J$2,FALSE)</f>
        <v>205597.26549163138</v>
      </c>
      <c r="K642" s="13">
        <f>VLOOKUP($B642,'Elec wholesale lookups'!$A$3:$L$15,'Elec wholesale index'!K$2,FALSE)</f>
        <v>181634.52552031272</v>
      </c>
      <c r="L642" s="38">
        <f>VLOOKUP($B642,'Elec wholesale lookups'!$A$3:$O$15,'Elec wholesale index'!L$2,FALSE)</f>
        <v>0</v>
      </c>
      <c r="M642" s="38">
        <f>VLOOKUP($B642,'Elec wholesale lookups'!$A$3:$O$15,'Elec wholesale index'!M$2,FALSE)</f>
        <v>1</v>
      </c>
      <c r="N642" s="38">
        <f>VLOOKUP($B642,'Elec wholesale lookups'!$A$3:$O$15,'Elec wholesale index'!N$2,FALSE)</f>
        <v>1</v>
      </c>
      <c r="O642" s="13">
        <f t="shared" si="155"/>
        <v>0</v>
      </c>
      <c r="P642" s="13">
        <f t="shared" si="156"/>
        <v>205597.26549163138</v>
      </c>
      <c r="Q642" s="13">
        <f t="shared" si="157"/>
        <v>181634.52552031272</v>
      </c>
      <c r="R642" s="13">
        <f t="shared" si="158"/>
        <v>387231.79101194406</v>
      </c>
      <c r="S642" s="23">
        <f t="shared" si="159"/>
        <v>0</v>
      </c>
      <c r="T642" s="23">
        <f t="shared" si="160"/>
        <v>0</v>
      </c>
      <c r="U642" s="23">
        <f t="shared" si="161"/>
        <v>0</v>
      </c>
      <c r="V642" s="23">
        <f t="shared" si="162"/>
        <v>0</v>
      </c>
      <c r="W642" s="44" t="str">
        <f t="shared" si="163"/>
        <v>n/a</v>
      </c>
      <c r="X642" s="23">
        <f t="shared" si="164"/>
        <v>0</v>
      </c>
      <c r="Y642" s="23">
        <f t="shared" si="165"/>
        <v>0</v>
      </c>
      <c r="Z642" s="23">
        <f t="shared" si="166"/>
        <v>0</v>
      </c>
      <c r="AA642" s="43">
        <f t="shared" si="167"/>
        <v>0</v>
      </c>
      <c r="AB642" s="44" t="str">
        <f t="shared" si="168"/>
        <v>n/a</v>
      </c>
      <c r="AC642" s="45" t="str">
        <f>IFERROR(W642*Inputs!$E$27+'Elec wholesale index'!AB642*Inputs!$F$27,"n/a")</f>
        <v>n/a</v>
      </c>
      <c r="AD642" s="2" t="str">
        <f t="shared" si="169"/>
        <v>2017-18 Winter</v>
      </c>
      <c r="AE642" s="2" t="str">
        <f t="shared" si="170"/>
        <v>2016-17 Winter</v>
      </c>
      <c r="AF642" s="41">
        <v>0</v>
      </c>
      <c r="AG642" s="8"/>
    </row>
    <row r="643" spans="1:33" x14ac:dyDescent="0.3">
      <c r="A643" s="47">
        <v>42772</v>
      </c>
      <c r="B643" s="14" t="str">
        <f t="shared" si="171"/>
        <v>Feb</v>
      </c>
      <c r="C643" s="3"/>
      <c r="D643" s="3"/>
      <c r="E643" s="3"/>
      <c r="F643" s="42"/>
      <c r="G643" s="42"/>
      <c r="H643" s="42"/>
      <c r="I643" s="13">
        <f>VLOOKUP($B643,'Elec wholesale lookups'!$A$3:$L$15,'Elec wholesale index'!I$2,FALSE)</f>
        <v>181634.52552031272</v>
      </c>
      <c r="J643" s="13">
        <f>VLOOKUP($B643,'Elec wholesale lookups'!$A$3:$L$15,'Elec wholesale index'!J$2,FALSE)</f>
        <v>205597.26549163138</v>
      </c>
      <c r="K643" s="13">
        <f>VLOOKUP($B643,'Elec wholesale lookups'!$A$3:$L$15,'Elec wholesale index'!K$2,FALSE)</f>
        <v>181634.52552031272</v>
      </c>
      <c r="L643" s="38">
        <f>VLOOKUP($B643,'Elec wholesale lookups'!$A$3:$O$15,'Elec wholesale index'!L$2,FALSE)</f>
        <v>0</v>
      </c>
      <c r="M643" s="38">
        <f>VLOOKUP($B643,'Elec wholesale lookups'!$A$3:$O$15,'Elec wholesale index'!M$2,FALSE)</f>
        <v>1</v>
      </c>
      <c r="N643" s="38">
        <f>VLOOKUP($B643,'Elec wholesale lookups'!$A$3:$O$15,'Elec wholesale index'!N$2,FALSE)</f>
        <v>1</v>
      </c>
      <c r="O643" s="13">
        <f t="shared" si="155"/>
        <v>0</v>
      </c>
      <c r="P643" s="13">
        <f t="shared" si="156"/>
        <v>205597.26549163138</v>
      </c>
      <c r="Q643" s="13">
        <f t="shared" si="157"/>
        <v>181634.52552031272</v>
      </c>
      <c r="R643" s="13">
        <f t="shared" si="158"/>
        <v>387231.79101194406</v>
      </c>
      <c r="S643" s="23">
        <f t="shared" si="159"/>
        <v>0</v>
      </c>
      <c r="T643" s="23">
        <f t="shared" si="160"/>
        <v>0</v>
      </c>
      <c r="U643" s="23">
        <f t="shared" si="161"/>
        <v>0</v>
      </c>
      <c r="V643" s="23">
        <f t="shared" si="162"/>
        <v>0</v>
      </c>
      <c r="W643" s="44" t="str">
        <f t="shared" si="163"/>
        <v>n/a</v>
      </c>
      <c r="X643" s="23">
        <f t="shared" si="164"/>
        <v>0</v>
      </c>
      <c r="Y643" s="23">
        <f t="shared" si="165"/>
        <v>0</v>
      </c>
      <c r="Z643" s="23">
        <f t="shared" si="166"/>
        <v>0</v>
      </c>
      <c r="AA643" s="43">
        <f t="shared" si="167"/>
        <v>0</v>
      </c>
      <c r="AB643" s="44" t="str">
        <f t="shared" si="168"/>
        <v>n/a</v>
      </c>
      <c r="AC643" s="45" t="str">
        <f>IFERROR(W643*Inputs!$E$27+'Elec wholesale index'!AB643*Inputs!$F$27,"n/a")</f>
        <v>n/a</v>
      </c>
      <c r="AD643" s="2" t="str">
        <f t="shared" si="169"/>
        <v>2017-18 Winter</v>
      </c>
      <c r="AE643" s="2" t="str">
        <f t="shared" si="170"/>
        <v>2016-17 Winter</v>
      </c>
      <c r="AF643" s="41">
        <v>0</v>
      </c>
      <c r="AG643" s="8"/>
    </row>
    <row r="644" spans="1:33" x14ac:dyDescent="0.3">
      <c r="A644" s="47">
        <v>42773</v>
      </c>
      <c r="B644" s="14" t="str">
        <f t="shared" si="171"/>
        <v>Feb</v>
      </c>
      <c r="C644" s="3"/>
      <c r="D644" s="3"/>
      <c r="E644" s="3"/>
      <c r="F644" s="42"/>
      <c r="G644" s="42"/>
      <c r="H644" s="42"/>
      <c r="I644" s="13">
        <f>VLOOKUP($B644,'Elec wholesale lookups'!$A$3:$L$15,'Elec wholesale index'!I$2,FALSE)</f>
        <v>181634.52552031272</v>
      </c>
      <c r="J644" s="13">
        <f>VLOOKUP($B644,'Elec wholesale lookups'!$A$3:$L$15,'Elec wholesale index'!J$2,FALSE)</f>
        <v>205597.26549163138</v>
      </c>
      <c r="K644" s="13">
        <f>VLOOKUP($B644,'Elec wholesale lookups'!$A$3:$L$15,'Elec wholesale index'!K$2,FALSE)</f>
        <v>181634.52552031272</v>
      </c>
      <c r="L644" s="38">
        <f>VLOOKUP($B644,'Elec wholesale lookups'!$A$3:$O$15,'Elec wholesale index'!L$2,FALSE)</f>
        <v>0</v>
      </c>
      <c r="M644" s="38">
        <f>VLOOKUP($B644,'Elec wholesale lookups'!$A$3:$O$15,'Elec wholesale index'!M$2,FALSE)</f>
        <v>1</v>
      </c>
      <c r="N644" s="38">
        <f>VLOOKUP($B644,'Elec wholesale lookups'!$A$3:$O$15,'Elec wholesale index'!N$2,FALSE)</f>
        <v>1</v>
      </c>
      <c r="O644" s="13">
        <f t="shared" si="155"/>
        <v>0</v>
      </c>
      <c r="P644" s="13">
        <f t="shared" si="156"/>
        <v>205597.26549163138</v>
      </c>
      <c r="Q644" s="13">
        <f t="shared" si="157"/>
        <v>181634.52552031272</v>
      </c>
      <c r="R644" s="13">
        <f t="shared" si="158"/>
        <v>387231.79101194406</v>
      </c>
      <c r="S644" s="23">
        <f t="shared" si="159"/>
        <v>0</v>
      </c>
      <c r="T644" s="23">
        <f t="shared" si="160"/>
        <v>0</v>
      </c>
      <c r="U644" s="23">
        <f t="shared" si="161"/>
        <v>0</v>
      </c>
      <c r="V644" s="23">
        <f t="shared" si="162"/>
        <v>0</v>
      </c>
      <c r="W644" s="44" t="str">
        <f t="shared" si="163"/>
        <v>n/a</v>
      </c>
      <c r="X644" s="23">
        <f t="shared" si="164"/>
        <v>0</v>
      </c>
      <c r="Y644" s="23">
        <f t="shared" si="165"/>
        <v>0</v>
      </c>
      <c r="Z644" s="23">
        <f t="shared" si="166"/>
        <v>0</v>
      </c>
      <c r="AA644" s="43">
        <f t="shared" si="167"/>
        <v>0</v>
      </c>
      <c r="AB644" s="44" t="str">
        <f t="shared" si="168"/>
        <v>n/a</v>
      </c>
      <c r="AC644" s="45" t="str">
        <f>IFERROR(W644*Inputs!$E$27+'Elec wholesale index'!AB644*Inputs!$F$27,"n/a")</f>
        <v>n/a</v>
      </c>
      <c r="AD644" s="2" t="str">
        <f t="shared" si="169"/>
        <v>2017-18 Winter</v>
      </c>
      <c r="AE644" s="2" t="str">
        <f t="shared" si="170"/>
        <v>2016-17 Winter</v>
      </c>
      <c r="AF644" s="41">
        <v>0</v>
      </c>
      <c r="AG644" s="8"/>
    </row>
    <row r="645" spans="1:33" x14ac:dyDescent="0.3">
      <c r="A645" s="47">
        <v>42774</v>
      </c>
      <c r="B645" s="14" t="str">
        <f t="shared" si="171"/>
        <v>Feb</v>
      </c>
      <c r="C645" s="3"/>
      <c r="D645" s="3"/>
      <c r="E645" s="3"/>
      <c r="F645" s="42"/>
      <c r="G645" s="42"/>
      <c r="H645" s="42"/>
      <c r="I645" s="13">
        <f>VLOOKUP($B645,'Elec wholesale lookups'!$A$3:$L$15,'Elec wholesale index'!I$2,FALSE)</f>
        <v>181634.52552031272</v>
      </c>
      <c r="J645" s="13">
        <f>VLOOKUP($B645,'Elec wholesale lookups'!$A$3:$L$15,'Elec wholesale index'!J$2,FALSE)</f>
        <v>205597.26549163138</v>
      </c>
      <c r="K645" s="13">
        <f>VLOOKUP($B645,'Elec wholesale lookups'!$A$3:$L$15,'Elec wholesale index'!K$2,FALSE)</f>
        <v>181634.52552031272</v>
      </c>
      <c r="L645" s="38">
        <f>VLOOKUP($B645,'Elec wholesale lookups'!$A$3:$O$15,'Elec wholesale index'!L$2,FALSE)</f>
        <v>0</v>
      </c>
      <c r="M645" s="38">
        <f>VLOOKUP($B645,'Elec wholesale lookups'!$A$3:$O$15,'Elec wholesale index'!M$2,FALSE)</f>
        <v>1</v>
      </c>
      <c r="N645" s="38">
        <f>VLOOKUP($B645,'Elec wholesale lookups'!$A$3:$O$15,'Elec wholesale index'!N$2,FALSE)</f>
        <v>1</v>
      </c>
      <c r="O645" s="13">
        <f t="shared" si="155"/>
        <v>0</v>
      </c>
      <c r="P645" s="13">
        <f t="shared" si="156"/>
        <v>205597.26549163138</v>
      </c>
      <c r="Q645" s="13">
        <f t="shared" si="157"/>
        <v>181634.52552031272</v>
      </c>
      <c r="R645" s="13">
        <f t="shared" si="158"/>
        <v>387231.79101194406</v>
      </c>
      <c r="S645" s="23">
        <f t="shared" si="159"/>
        <v>0</v>
      </c>
      <c r="T645" s="23">
        <f t="shared" si="160"/>
        <v>0</v>
      </c>
      <c r="U645" s="23">
        <f t="shared" si="161"/>
        <v>0</v>
      </c>
      <c r="V645" s="23">
        <f t="shared" si="162"/>
        <v>0</v>
      </c>
      <c r="W645" s="44" t="str">
        <f t="shared" si="163"/>
        <v>n/a</v>
      </c>
      <c r="X645" s="23">
        <f t="shared" si="164"/>
        <v>0</v>
      </c>
      <c r="Y645" s="23">
        <f t="shared" si="165"/>
        <v>0</v>
      </c>
      <c r="Z645" s="23">
        <f t="shared" si="166"/>
        <v>0</v>
      </c>
      <c r="AA645" s="43">
        <f t="shared" si="167"/>
        <v>0</v>
      </c>
      <c r="AB645" s="44" t="str">
        <f t="shared" si="168"/>
        <v>n/a</v>
      </c>
      <c r="AC645" s="45" t="str">
        <f>IFERROR(W645*Inputs!$E$27+'Elec wholesale index'!AB645*Inputs!$F$27,"n/a")</f>
        <v>n/a</v>
      </c>
      <c r="AD645" s="2" t="str">
        <f t="shared" si="169"/>
        <v>2017-18 Winter</v>
      </c>
      <c r="AE645" s="2" t="str">
        <f t="shared" si="170"/>
        <v>2016-17 Winter</v>
      </c>
      <c r="AF645" s="41">
        <v>0</v>
      </c>
      <c r="AG645" s="8"/>
    </row>
    <row r="646" spans="1:33" x14ac:dyDescent="0.3">
      <c r="A646" s="47">
        <v>42775</v>
      </c>
      <c r="B646" s="14" t="str">
        <f t="shared" si="171"/>
        <v>Feb</v>
      </c>
      <c r="C646" s="3"/>
      <c r="D646" s="3"/>
      <c r="E646" s="3"/>
      <c r="F646" s="42"/>
      <c r="G646" s="42"/>
      <c r="H646" s="42"/>
      <c r="I646" s="13">
        <f>VLOOKUP($B646,'Elec wholesale lookups'!$A$3:$L$15,'Elec wholesale index'!I$2,FALSE)</f>
        <v>181634.52552031272</v>
      </c>
      <c r="J646" s="13">
        <f>VLOOKUP($B646,'Elec wholesale lookups'!$A$3:$L$15,'Elec wholesale index'!J$2,FALSE)</f>
        <v>205597.26549163138</v>
      </c>
      <c r="K646" s="13">
        <f>VLOOKUP($B646,'Elec wholesale lookups'!$A$3:$L$15,'Elec wholesale index'!K$2,FALSE)</f>
        <v>181634.52552031272</v>
      </c>
      <c r="L646" s="38">
        <f>VLOOKUP($B646,'Elec wholesale lookups'!$A$3:$O$15,'Elec wholesale index'!L$2,FALSE)</f>
        <v>0</v>
      </c>
      <c r="M646" s="38">
        <f>VLOOKUP($B646,'Elec wholesale lookups'!$A$3:$O$15,'Elec wholesale index'!M$2,FALSE)</f>
        <v>1</v>
      </c>
      <c r="N646" s="38">
        <f>VLOOKUP($B646,'Elec wholesale lookups'!$A$3:$O$15,'Elec wholesale index'!N$2,FALSE)</f>
        <v>1</v>
      </c>
      <c r="O646" s="13">
        <f t="shared" si="155"/>
        <v>0</v>
      </c>
      <c r="P646" s="13">
        <f t="shared" si="156"/>
        <v>205597.26549163138</v>
      </c>
      <c r="Q646" s="13">
        <f t="shared" si="157"/>
        <v>181634.52552031272</v>
      </c>
      <c r="R646" s="13">
        <f t="shared" si="158"/>
        <v>387231.79101194406</v>
      </c>
      <c r="S646" s="23">
        <f t="shared" si="159"/>
        <v>0</v>
      </c>
      <c r="T646" s="23">
        <f t="shared" si="160"/>
        <v>0</v>
      </c>
      <c r="U646" s="23">
        <f t="shared" si="161"/>
        <v>0</v>
      </c>
      <c r="V646" s="23">
        <f t="shared" si="162"/>
        <v>0</v>
      </c>
      <c r="W646" s="44" t="str">
        <f t="shared" si="163"/>
        <v>n/a</v>
      </c>
      <c r="X646" s="23">
        <f t="shared" si="164"/>
        <v>0</v>
      </c>
      <c r="Y646" s="23">
        <f t="shared" si="165"/>
        <v>0</v>
      </c>
      <c r="Z646" s="23">
        <f t="shared" si="166"/>
        <v>0</v>
      </c>
      <c r="AA646" s="43">
        <f t="shared" si="167"/>
        <v>0</v>
      </c>
      <c r="AB646" s="44" t="str">
        <f t="shared" si="168"/>
        <v>n/a</v>
      </c>
      <c r="AC646" s="45" t="str">
        <f>IFERROR(W646*Inputs!$E$27+'Elec wholesale index'!AB646*Inputs!$F$27,"n/a")</f>
        <v>n/a</v>
      </c>
      <c r="AD646" s="2" t="str">
        <f t="shared" si="169"/>
        <v>2017-18 Winter</v>
      </c>
      <c r="AE646" s="2" t="str">
        <f t="shared" si="170"/>
        <v>2016-17 Winter</v>
      </c>
      <c r="AF646" s="41">
        <v>0</v>
      </c>
      <c r="AG646" s="8"/>
    </row>
    <row r="647" spans="1:33" x14ac:dyDescent="0.3">
      <c r="A647" s="47">
        <v>42776</v>
      </c>
      <c r="B647" s="14" t="str">
        <f t="shared" si="171"/>
        <v>Feb</v>
      </c>
      <c r="C647" s="3"/>
      <c r="D647" s="3"/>
      <c r="E647" s="3"/>
      <c r="F647" s="42"/>
      <c r="G647" s="42"/>
      <c r="H647" s="42"/>
      <c r="I647" s="13">
        <f>VLOOKUP($B647,'Elec wholesale lookups'!$A$3:$L$15,'Elec wholesale index'!I$2,FALSE)</f>
        <v>181634.52552031272</v>
      </c>
      <c r="J647" s="13">
        <f>VLOOKUP($B647,'Elec wholesale lookups'!$A$3:$L$15,'Elec wholesale index'!J$2,FALSE)</f>
        <v>205597.26549163138</v>
      </c>
      <c r="K647" s="13">
        <f>VLOOKUP($B647,'Elec wholesale lookups'!$A$3:$L$15,'Elec wholesale index'!K$2,FALSE)</f>
        <v>181634.52552031272</v>
      </c>
      <c r="L647" s="38">
        <f>VLOOKUP($B647,'Elec wholesale lookups'!$A$3:$O$15,'Elec wholesale index'!L$2,FALSE)</f>
        <v>0</v>
      </c>
      <c r="M647" s="38">
        <f>VLOOKUP($B647,'Elec wholesale lookups'!$A$3:$O$15,'Elec wholesale index'!M$2,FALSE)</f>
        <v>1</v>
      </c>
      <c r="N647" s="38">
        <f>VLOOKUP($B647,'Elec wholesale lookups'!$A$3:$O$15,'Elec wholesale index'!N$2,FALSE)</f>
        <v>1</v>
      </c>
      <c r="O647" s="13">
        <f t="shared" ref="O647:O710" si="172">IF(L647="","",I647*L647)</f>
        <v>0</v>
      </c>
      <c r="P647" s="13">
        <f t="shared" ref="P647:P710" si="173">IF(M647="","",J647*M647)</f>
        <v>205597.26549163138</v>
      </c>
      <c r="Q647" s="13">
        <f t="shared" ref="Q647:Q710" si="174">IF(N647="","",K647*N647)</f>
        <v>181634.52552031272</v>
      </c>
      <c r="R647" s="13">
        <f t="shared" ref="R647:R710" si="175">SUM(O647:Q647)</f>
        <v>387231.79101194406</v>
      </c>
      <c r="S647" s="23">
        <f t="shared" ref="S647:S710" si="176">IF(O647="","",O647*C647)</f>
        <v>0</v>
      </c>
      <c r="T647" s="23">
        <f t="shared" ref="T647:T710" si="177">IF(P647="","",P647*D647)</f>
        <v>0</v>
      </c>
      <c r="U647" s="23">
        <f t="shared" ref="U647:U710" si="178">IF(Q647="","",Q647*E647)</f>
        <v>0</v>
      </c>
      <c r="V647" s="23">
        <f t="shared" ref="V647:V710" si="179">SUM(S647:U647)</f>
        <v>0</v>
      </c>
      <c r="W647" s="44" t="str">
        <f t="shared" ref="W647:W710" si="180">IF(MIN(C647:E647)&lt;1,"n/a",V647/R647)</f>
        <v>n/a</v>
      </c>
      <c r="X647" s="23">
        <f t="shared" ref="X647:X710" si="181">IF(O647="","",O647*F647)</f>
        <v>0</v>
      </c>
      <c r="Y647" s="23">
        <f t="shared" ref="Y647:Y710" si="182">IF(P647="","",P647*G647)</f>
        <v>0</v>
      </c>
      <c r="Z647" s="23">
        <f t="shared" ref="Z647:Z710" si="183">IF(Q647="","",Q647*H647)</f>
        <v>0</v>
      </c>
      <c r="AA647" s="43">
        <f t="shared" ref="AA647:AA710" si="184">SUM(X647:Z647)</f>
        <v>0</v>
      </c>
      <c r="AB647" s="44" t="str">
        <f t="shared" ref="AB647:AB710" si="185">IF(MIN(F647:H647)&lt;1,"n/a",AA647/$R647)</f>
        <v>n/a</v>
      </c>
      <c r="AC647" s="45" t="str">
        <f>IFERROR(W647*Inputs!$E$27+'Elec wholesale index'!AB647*Inputs!$F$27,"n/a")</f>
        <v>n/a</v>
      </c>
      <c r="AD647" s="2" t="str">
        <f t="shared" ref="AD647:AD710" si="186">IF(AND(MONTH(A647)=8,MONTH(A646)=7),YEAR(A647)+1&amp;"-"&amp;YEAR(A647)-1998&amp;" Summer",IF(AND(MONTH(A647)=2,MONTH(A646)=1),YEAR(A647)&amp;"-"&amp;YEAR(A647)-1999&amp;" Winter",AD646))</f>
        <v>2017-18 Winter</v>
      </c>
      <c r="AE647" s="2" t="str">
        <f t="shared" ref="AE647:AE710" si="187">IF(AND(MONTH(A647)=4,MONTH(A646)=3),YEAR(A647)&amp;"-"&amp;YEAR(A647)-1999&amp;" Summer",IF(AND(MONTH(A647)=10,MONTH(A646)=9),YEAR(A647)&amp;"-"&amp;YEAR(A647)-1999&amp;" Winter",AE646))</f>
        <v>2016-17 Winter</v>
      </c>
      <c r="AF647" s="41">
        <v>0</v>
      </c>
      <c r="AG647" s="8"/>
    </row>
    <row r="648" spans="1:33" x14ac:dyDescent="0.3">
      <c r="A648" s="47">
        <v>42779</v>
      </c>
      <c r="B648" s="14" t="str">
        <f t="shared" si="171"/>
        <v>Feb</v>
      </c>
      <c r="C648" s="3"/>
      <c r="D648" s="3"/>
      <c r="E648" s="3"/>
      <c r="F648" s="42"/>
      <c r="G648" s="42"/>
      <c r="H648" s="42"/>
      <c r="I648" s="13">
        <f>VLOOKUP($B648,'Elec wholesale lookups'!$A$3:$L$15,'Elec wholesale index'!I$2,FALSE)</f>
        <v>181634.52552031272</v>
      </c>
      <c r="J648" s="13">
        <f>VLOOKUP($B648,'Elec wholesale lookups'!$A$3:$L$15,'Elec wholesale index'!J$2,FALSE)</f>
        <v>205597.26549163138</v>
      </c>
      <c r="K648" s="13">
        <f>VLOOKUP($B648,'Elec wholesale lookups'!$A$3:$L$15,'Elec wholesale index'!K$2,FALSE)</f>
        <v>181634.52552031272</v>
      </c>
      <c r="L648" s="38">
        <f>VLOOKUP($B648,'Elec wholesale lookups'!$A$3:$O$15,'Elec wholesale index'!L$2,FALSE)</f>
        <v>0</v>
      </c>
      <c r="M648" s="38">
        <f>VLOOKUP($B648,'Elec wholesale lookups'!$A$3:$O$15,'Elec wholesale index'!M$2,FALSE)</f>
        <v>1</v>
      </c>
      <c r="N648" s="38">
        <f>VLOOKUP($B648,'Elec wholesale lookups'!$A$3:$O$15,'Elec wholesale index'!N$2,FALSE)</f>
        <v>1</v>
      </c>
      <c r="O648" s="13">
        <f t="shared" si="172"/>
        <v>0</v>
      </c>
      <c r="P648" s="13">
        <f t="shared" si="173"/>
        <v>205597.26549163138</v>
      </c>
      <c r="Q648" s="13">
        <f t="shared" si="174"/>
        <v>181634.52552031272</v>
      </c>
      <c r="R648" s="13">
        <f t="shared" si="175"/>
        <v>387231.79101194406</v>
      </c>
      <c r="S648" s="23">
        <f t="shared" si="176"/>
        <v>0</v>
      </c>
      <c r="T648" s="23">
        <f t="shared" si="177"/>
        <v>0</v>
      </c>
      <c r="U648" s="23">
        <f t="shared" si="178"/>
        <v>0</v>
      </c>
      <c r="V648" s="23">
        <f t="shared" si="179"/>
        <v>0</v>
      </c>
      <c r="W648" s="44" t="str">
        <f t="shared" si="180"/>
        <v>n/a</v>
      </c>
      <c r="X648" s="23">
        <f t="shared" si="181"/>
        <v>0</v>
      </c>
      <c r="Y648" s="23">
        <f t="shared" si="182"/>
        <v>0</v>
      </c>
      <c r="Z648" s="23">
        <f t="shared" si="183"/>
        <v>0</v>
      </c>
      <c r="AA648" s="43">
        <f t="shared" si="184"/>
        <v>0</v>
      </c>
      <c r="AB648" s="44" t="str">
        <f t="shared" si="185"/>
        <v>n/a</v>
      </c>
      <c r="AC648" s="45" t="str">
        <f>IFERROR(W648*Inputs!$E$27+'Elec wholesale index'!AB648*Inputs!$F$27,"n/a")</f>
        <v>n/a</v>
      </c>
      <c r="AD648" s="2" t="str">
        <f t="shared" si="186"/>
        <v>2017-18 Winter</v>
      </c>
      <c r="AE648" s="2" t="str">
        <f t="shared" si="187"/>
        <v>2016-17 Winter</v>
      </c>
      <c r="AF648" s="41">
        <v>0</v>
      </c>
      <c r="AG648" s="8"/>
    </row>
    <row r="649" spans="1:33" x14ac:dyDescent="0.3">
      <c r="A649" s="47">
        <v>42780</v>
      </c>
      <c r="B649" s="14" t="str">
        <f t="shared" si="171"/>
        <v>Feb</v>
      </c>
      <c r="C649" s="3"/>
      <c r="D649" s="3"/>
      <c r="E649" s="3"/>
      <c r="F649" s="42"/>
      <c r="G649" s="42"/>
      <c r="H649" s="42"/>
      <c r="I649" s="13">
        <f>VLOOKUP($B649,'Elec wholesale lookups'!$A$3:$L$15,'Elec wholesale index'!I$2,FALSE)</f>
        <v>181634.52552031272</v>
      </c>
      <c r="J649" s="13">
        <f>VLOOKUP($B649,'Elec wholesale lookups'!$A$3:$L$15,'Elec wholesale index'!J$2,FALSE)</f>
        <v>205597.26549163138</v>
      </c>
      <c r="K649" s="13">
        <f>VLOOKUP($B649,'Elec wholesale lookups'!$A$3:$L$15,'Elec wholesale index'!K$2,FALSE)</f>
        <v>181634.52552031272</v>
      </c>
      <c r="L649" s="38">
        <f>VLOOKUP($B649,'Elec wholesale lookups'!$A$3:$O$15,'Elec wholesale index'!L$2,FALSE)</f>
        <v>0</v>
      </c>
      <c r="M649" s="38">
        <f>VLOOKUP($B649,'Elec wholesale lookups'!$A$3:$O$15,'Elec wholesale index'!M$2,FALSE)</f>
        <v>1</v>
      </c>
      <c r="N649" s="38">
        <f>VLOOKUP($B649,'Elec wholesale lookups'!$A$3:$O$15,'Elec wholesale index'!N$2,FALSE)</f>
        <v>1</v>
      </c>
      <c r="O649" s="13">
        <f t="shared" si="172"/>
        <v>0</v>
      </c>
      <c r="P649" s="13">
        <f t="shared" si="173"/>
        <v>205597.26549163138</v>
      </c>
      <c r="Q649" s="13">
        <f t="shared" si="174"/>
        <v>181634.52552031272</v>
      </c>
      <c r="R649" s="13">
        <f t="shared" si="175"/>
        <v>387231.79101194406</v>
      </c>
      <c r="S649" s="23">
        <f t="shared" si="176"/>
        <v>0</v>
      </c>
      <c r="T649" s="23">
        <f t="shared" si="177"/>
        <v>0</v>
      </c>
      <c r="U649" s="23">
        <f t="shared" si="178"/>
        <v>0</v>
      </c>
      <c r="V649" s="23">
        <f t="shared" si="179"/>
        <v>0</v>
      </c>
      <c r="W649" s="44" t="str">
        <f t="shared" si="180"/>
        <v>n/a</v>
      </c>
      <c r="X649" s="23">
        <f t="shared" si="181"/>
        <v>0</v>
      </c>
      <c r="Y649" s="23">
        <f t="shared" si="182"/>
        <v>0</v>
      </c>
      <c r="Z649" s="23">
        <f t="shared" si="183"/>
        <v>0</v>
      </c>
      <c r="AA649" s="43">
        <f t="shared" si="184"/>
        <v>0</v>
      </c>
      <c r="AB649" s="44" t="str">
        <f t="shared" si="185"/>
        <v>n/a</v>
      </c>
      <c r="AC649" s="45" t="str">
        <f>IFERROR(W649*Inputs!$E$27+'Elec wholesale index'!AB649*Inputs!$F$27,"n/a")</f>
        <v>n/a</v>
      </c>
      <c r="AD649" s="2" t="str">
        <f t="shared" si="186"/>
        <v>2017-18 Winter</v>
      </c>
      <c r="AE649" s="2" t="str">
        <f t="shared" si="187"/>
        <v>2016-17 Winter</v>
      </c>
      <c r="AF649" s="41">
        <v>0</v>
      </c>
      <c r="AG649" s="8"/>
    </row>
    <row r="650" spans="1:33" x14ac:dyDescent="0.3">
      <c r="A650" s="47">
        <v>42781</v>
      </c>
      <c r="B650" s="14" t="str">
        <f t="shared" si="171"/>
        <v>Feb</v>
      </c>
      <c r="C650" s="3"/>
      <c r="D650" s="3"/>
      <c r="E650" s="3"/>
      <c r="F650" s="42"/>
      <c r="G650" s="42"/>
      <c r="H650" s="42"/>
      <c r="I650" s="13">
        <f>VLOOKUP($B650,'Elec wholesale lookups'!$A$3:$L$15,'Elec wholesale index'!I$2,FALSE)</f>
        <v>181634.52552031272</v>
      </c>
      <c r="J650" s="13">
        <f>VLOOKUP($B650,'Elec wholesale lookups'!$A$3:$L$15,'Elec wholesale index'!J$2,FALSE)</f>
        <v>205597.26549163138</v>
      </c>
      <c r="K650" s="13">
        <f>VLOOKUP($B650,'Elec wholesale lookups'!$A$3:$L$15,'Elec wholesale index'!K$2,FALSE)</f>
        <v>181634.52552031272</v>
      </c>
      <c r="L650" s="38">
        <f>VLOOKUP($B650,'Elec wholesale lookups'!$A$3:$O$15,'Elec wholesale index'!L$2,FALSE)</f>
        <v>0</v>
      </c>
      <c r="M650" s="38">
        <f>VLOOKUP($B650,'Elec wholesale lookups'!$A$3:$O$15,'Elec wholesale index'!M$2,FALSE)</f>
        <v>1</v>
      </c>
      <c r="N650" s="38">
        <f>VLOOKUP($B650,'Elec wholesale lookups'!$A$3:$O$15,'Elec wholesale index'!N$2,FALSE)</f>
        <v>1</v>
      </c>
      <c r="O650" s="13">
        <f t="shared" si="172"/>
        <v>0</v>
      </c>
      <c r="P650" s="13">
        <f t="shared" si="173"/>
        <v>205597.26549163138</v>
      </c>
      <c r="Q650" s="13">
        <f t="shared" si="174"/>
        <v>181634.52552031272</v>
      </c>
      <c r="R650" s="13">
        <f t="shared" si="175"/>
        <v>387231.79101194406</v>
      </c>
      <c r="S650" s="23">
        <f t="shared" si="176"/>
        <v>0</v>
      </c>
      <c r="T650" s="23">
        <f t="shared" si="177"/>
        <v>0</v>
      </c>
      <c r="U650" s="23">
        <f t="shared" si="178"/>
        <v>0</v>
      </c>
      <c r="V650" s="23">
        <f t="shared" si="179"/>
        <v>0</v>
      </c>
      <c r="W650" s="44" t="str">
        <f t="shared" si="180"/>
        <v>n/a</v>
      </c>
      <c r="X650" s="23">
        <f t="shared" si="181"/>
        <v>0</v>
      </c>
      <c r="Y650" s="23">
        <f t="shared" si="182"/>
        <v>0</v>
      </c>
      <c r="Z650" s="23">
        <f t="shared" si="183"/>
        <v>0</v>
      </c>
      <c r="AA650" s="43">
        <f t="shared" si="184"/>
        <v>0</v>
      </c>
      <c r="AB650" s="44" t="str">
        <f t="shared" si="185"/>
        <v>n/a</v>
      </c>
      <c r="AC650" s="45" t="str">
        <f>IFERROR(W650*Inputs!$E$27+'Elec wholesale index'!AB650*Inputs!$F$27,"n/a")</f>
        <v>n/a</v>
      </c>
      <c r="AD650" s="2" t="str">
        <f t="shared" si="186"/>
        <v>2017-18 Winter</v>
      </c>
      <c r="AE650" s="2" t="str">
        <f t="shared" si="187"/>
        <v>2016-17 Winter</v>
      </c>
      <c r="AF650" s="41">
        <v>0</v>
      </c>
      <c r="AG650" s="8"/>
    </row>
    <row r="651" spans="1:33" x14ac:dyDescent="0.3">
      <c r="A651" s="47">
        <v>42782</v>
      </c>
      <c r="B651" s="14" t="str">
        <f t="shared" si="171"/>
        <v>Feb</v>
      </c>
      <c r="C651" s="3"/>
      <c r="D651" s="3"/>
      <c r="E651" s="3"/>
      <c r="F651" s="42"/>
      <c r="G651" s="42"/>
      <c r="H651" s="42"/>
      <c r="I651" s="13">
        <f>VLOOKUP($B651,'Elec wholesale lookups'!$A$3:$L$15,'Elec wholesale index'!I$2,FALSE)</f>
        <v>181634.52552031272</v>
      </c>
      <c r="J651" s="13">
        <f>VLOOKUP($B651,'Elec wholesale lookups'!$A$3:$L$15,'Elec wholesale index'!J$2,FALSE)</f>
        <v>205597.26549163138</v>
      </c>
      <c r="K651" s="13">
        <f>VLOOKUP($B651,'Elec wholesale lookups'!$A$3:$L$15,'Elec wholesale index'!K$2,FALSE)</f>
        <v>181634.52552031272</v>
      </c>
      <c r="L651" s="38">
        <f>VLOOKUP($B651,'Elec wholesale lookups'!$A$3:$O$15,'Elec wholesale index'!L$2,FALSE)</f>
        <v>0</v>
      </c>
      <c r="M651" s="38">
        <f>VLOOKUP($B651,'Elec wholesale lookups'!$A$3:$O$15,'Elec wholesale index'!M$2,FALSE)</f>
        <v>1</v>
      </c>
      <c r="N651" s="38">
        <f>VLOOKUP($B651,'Elec wholesale lookups'!$A$3:$O$15,'Elec wholesale index'!N$2,FALSE)</f>
        <v>1</v>
      </c>
      <c r="O651" s="13">
        <f t="shared" si="172"/>
        <v>0</v>
      </c>
      <c r="P651" s="13">
        <f t="shared" si="173"/>
        <v>205597.26549163138</v>
      </c>
      <c r="Q651" s="13">
        <f t="shared" si="174"/>
        <v>181634.52552031272</v>
      </c>
      <c r="R651" s="13">
        <f t="shared" si="175"/>
        <v>387231.79101194406</v>
      </c>
      <c r="S651" s="23">
        <f t="shared" si="176"/>
        <v>0</v>
      </c>
      <c r="T651" s="23">
        <f t="shared" si="177"/>
        <v>0</v>
      </c>
      <c r="U651" s="23">
        <f t="shared" si="178"/>
        <v>0</v>
      </c>
      <c r="V651" s="23">
        <f t="shared" si="179"/>
        <v>0</v>
      </c>
      <c r="W651" s="44" t="str">
        <f t="shared" si="180"/>
        <v>n/a</v>
      </c>
      <c r="X651" s="23">
        <f t="shared" si="181"/>
        <v>0</v>
      </c>
      <c r="Y651" s="23">
        <f t="shared" si="182"/>
        <v>0</v>
      </c>
      <c r="Z651" s="23">
        <f t="shared" si="183"/>
        <v>0</v>
      </c>
      <c r="AA651" s="43">
        <f t="shared" si="184"/>
        <v>0</v>
      </c>
      <c r="AB651" s="44" t="str">
        <f t="shared" si="185"/>
        <v>n/a</v>
      </c>
      <c r="AC651" s="45" t="str">
        <f>IFERROR(W651*Inputs!$E$27+'Elec wholesale index'!AB651*Inputs!$F$27,"n/a")</f>
        <v>n/a</v>
      </c>
      <c r="AD651" s="2" t="str">
        <f t="shared" si="186"/>
        <v>2017-18 Winter</v>
      </c>
      <c r="AE651" s="2" t="str">
        <f t="shared" si="187"/>
        <v>2016-17 Winter</v>
      </c>
      <c r="AF651" s="41">
        <v>0</v>
      </c>
      <c r="AG651" s="8"/>
    </row>
    <row r="652" spans="1:33" x14ac:dyDescent="0.3">
      <c r="A652" s="47">
        <v>42783</v>
      </c>
      <c r="B652" s="14" t="str">
        <f t="shared" si="171"/>
        <v>Feb</v>
      </c>
      <c r="C652" s="3"/>
      <c r="D652" s="3"/>
      <c r="E652" s="3"/>
      <c r="F652" s="42"/>
      <c r="G652" s="42"/>
      <c r="H652" s="42"/>
      <c r="I652" s="13">
        <f>VLOOKUP($B652,'Elec wholesale lookups'!$A$3:$L$15,'Elec wholesale index'!I$2,FALSE)</f>
        <v>181634.52552031272</v>
      </c>
      <c r="J652" s="13">
        <f>VLOOKUP($B652,'Elec wholesale lookups'!$A$3:$L$15,'Elec wholesale index'!J$2,FALSE)</f>
        <v>205597.26549163138</v>
      </c>
      <c r="K652" s="13">
        <f>VLOOKUP($B652,'Elec wholesale lookups'!$A$3:$L$15,'Elec wholesale index'!K$2,FALSE)</f>
        <v>181634.52552031272</v>
      </c>
      <c r="L652" s="38">
        <f>VLOOKUP($B652,'Elec wholesale lookups'!$A$3:$O$15,'Elec wholesale index'!L$2,FALSE)</f>
        <v>0</v>
      </c>
      <c r="M652" s="38">
        <f>VLOOKUP($B652,'Elec wholesale lookups'!$A$3:$O$15,'Elec wholesale index'!M$2,FALSE)</f>
        <v>1</v>
      </c>
      <c r="N652" s="38">
        <f>VLOOKUP($B652,'Elec wholesale lookups'!$A$3:$O$15,'Elec wholesale index'!N$2,FALSE)</f>
        <v>1</v>
      </c>
      <c r="O652" s="13">
        <f t="shared" si="172"/>
        <v>0</v>
      </c>
      <c r="P652" s="13">
        <f t="shared" si="173"/>
        <v>205597.26549163138</v>
      </c>
      <c r="Q652" s="13">
        <f t="shared" si="174"/>
        <v>181634.52552031272</v>
      </c>
      <c r="R652" s="13">
        <f t="shared" si="175"/>
        <v>387231.79101194406</v>
      </c>
      <c r="S652" s="23">
        <f t="shared" si="176"/>
        <v>0</v>
      </c>
      <c r="T652" s="23">
        <f t="shared" si="177"/>
        <v>0</v>
      </c>
      <c r="U652" s="23">
        <f t="shared" si="178"/>
        <v>0</v>
      </c>
      <c r="V652" s="23">
        <f t="shared" si="179"/>
        <v>0</v>
      </c>
      <c r="W652" s="44" t="str">
        <f t="shared" si="180"/>
        <v>n/a</v>
      </c>
      <c r="X652" s="23">
        <f t="shared" si="181"/>
        <v>0</v>
      </c>
      <c r="Y652" s="23">
        <f t="shared" si="182"/>
        <v>0</v>
      </c>
      <c r="Z652" s="23">
        <f t="shared" si="183"/>
        <v>0</v>
      </c>
      <c r="AA652" s="43">
        <f t="shared" si="184"/>
        <v>0</v>
      </c>
      <c r="AB652" s="44" t="str">
        <f t="shared" si="185"/>
        <v>n/a</v>
      </c>
      <c r="AC652" s="45" t="str">
        <f>IFERROR(W652*Inputs!$E$27+'Elec wholesale index'!AB652*Inputs!$F$27,"n/a")</f>
        <v>n/a</v>
      </c>
      <c r="AD652" s="2" t="str">
        <f t="shared" si="186"/>
        <v>2017-18 Winter</v>
      </c>
      <c r="AE652" s="2" t="str">
        <f t="shared" si="187"/>
        <v>2016-17 Winter</v>
      </c>
      <c r="AF652" s="41">
        <v>0</v>
      </c>
      <c r="AG652" s="8"/>
    </row>
    <row r="653" spans="1:33" x14ac:dyDescent="0.3">
      <c r="A653" s="47">
        <v>42786</v>
      </c>
      <c r="B653" s="14" t="str">
        <f t="shared" si="171"/>
        <v>Feb</v>
      </c>
      <c r="C653" s="3"/>
      <c r="D653" s="3"/>
      <c r="E653" s="3"/>
      <c r="F653" s="42"/>
      <c r="G653" s="42"/>
      <c r="H653" s="42"/>
      <c r="I653" s="13">
        <f>VLOOKUP($B653,'Elec wholesale lookups'!$A$3:$L$15,'Elec wholesale index'!I$2,FALSE)</f>
        <v>181634.52552031272</v>
      </c>
      <c r="J653" s="13">
        <f>VLOOKUP($B653,'Elec wholesale lookups'!$A$3:$L$15,'Elec wholesale index'!J$2,FALSE)</f>
        <v>205597.26549163138</v>
      </c>
      <c r="K653" s="13">
        <f>VLOOKUP($B653,'Elec wholesale lookups'!$A$3:$L$15,'Elec wholesale index'!K$2,FALSE)</f>
        <v>181634.52552031272</v>
      </c>
      <c r="L653" s="38">
        <f>VLOOKUP($B653,'Elec wholesale lookups'!$A$3:$O$15,'Elec wholesale index'!L$2,FALSE)</f>
        <v>0</v>
      </c>
      <c r="M653" s="38">
        <f>VLOOKUP($B653,'Elec wholesale lookups'!$A$3:$O$15,'Elec wholesale index'!M$2,FALSE)</f>
        <v>1</v>
      </c>
      <c r="N653" s="38">
        <f>VLOOKUP($B653,'Elec wholesale lookups'!$A$3:$O$15,'Elec wholesale index'!N$2,FALSE)</f>
        <v>1</v>
      </c>
      <c r="O653" s="13">
        <f t="shared" si="172"/>
        <v>0</v>
      </c>
      <c r="P653" s="13">
        <f t="shared" si="173"/>
        <v>205597.26549163138</v>
      </c>
      <c r="Q653" s="13">
        <f t="shared" si="174"/>
        <v>181634.52552031272</v>
      </c>
      <c r="R653" s="13">
        <f t="shared" si="175"/>
        <v>387231.79101194406</v>
      </c>
      <c r="S653" s="23">
        <f t="shared" si="176"/>
        <v>0</v>
      </c>
      <c r="T653" s="23">
        <f t="shared" si="177"/>
        <v>0</v>
      </c>
      <c r="U653" s="23">
        <f t="shared" si="178"/>
        <v>0</v>
      </c>
      <c r="V653" s="23">
        <f t="shared" si="179"/>
        <v>0</v>
      </c>
      <c r="W653" s="44" t="str">
        <f t="shared" si="180"/>
        <v>n/a</v>
      </c>
      <c r="X653" s="23">
        <f t="shared" si="181"/>
        <v>0</v>
      </c>
      <c r="Y653" s="23">
        <f t="shared" si="182"/>
        <v>0</v>
      </c>
      <c r="Z653" s="23">
        <f t="shared" si="183"/>
        <v>0</v>
      </c>
      <c r="AA653" s="43">
        <f t="shared" si="184"/>
        <v>0</v>
      </c>
      <c r="AB653" s="44" t="str">
        <f t="shared" si="185"/>
        <v>n/a</v>
      </c>
      <c r="AC653" s="45" t="str">
        <f>IFERROR(W653*Inputs!$E$27+'Elec wholesale index'!AB653*Inputs!$F$27,"n/a")</f>
        <v>n/a</v>
      </c>
      <c r="AD653" s="2" t="str">
        <f t="shared" si="186"/>
        <v>2017-18 Winter</v>
      </c>
      <c r="AE653" s="2" t="str">
        <f t="shared" si="187"/>
        <v>2016-17 Winter</v>
      </c>
      <c r="AF653" s="41">
        <v>0</v>
      </c>
      <c r="AG653" s="8"/>
    </row>
    <row r="654" spans="1:33" x14ac:dyDescent="0.3">
      <c r="A654" s="47">
        <v>42787</v>
      </c>
      <c r="B654" s="14" t="str">
        <f t="shared" si="171"/>
        <v>Feb</v>
      </c>
      <c r="C654" s="3"/>
      <c r="D654" s="3"/>
      <c r="E654" s="3"/>
      <c r="F654" s="42"/>
      <c r="G654" s="42"/>
      <c r="H654" s="42"/>
      <c r="I654" s="13">
        <f>VLOOKUP($B654,'Elec wholesale lookups'!$A$3:$L$15,'Elec wholesale index'!I$2,FALSE)</f>
        <v>181634.52552031272</v>
      </c>
      <c r="J654" s="13">
        <f>VLOOKUP($B654,'Elec wholesale lookups'!$A$3:$L$15,'Elec wholesale index'!J$2,FALSE)</f>
        <v>205597.26549163138</v>
      </c>
      <c r="K654" s="13">
        <f>VLOOKUP($B654,'Elec wholesale lookups'!$A$3:$L$15,'Elec wholesale index'!K$2,FALSE)</f>
        <v>181634.52552031272</v>
      </c>
      <c r="L654" s="38">
        <f>VLOOKUP($B654,'Elec wholesale lookups'!$A$3:$O$15,'Elec wholesale index'!L$2,FALSE)</f>
        <v>0</v>
      </c>
      <c r="M654" s="38">
        <f>VLOOKUP($B654,'Elec wholesale lookups'!$A$3:$O$15,'Elec wholesale index'!M$2,FALSE)</f>
        <v>1</v>
      </c>
      <c r="N654" s="38">
        <f>VLOOKUP($B654,'Elec wholesale lookups'!$A$3:$O$15,'Elec wholesale index'!N$2,FALSE)</f>
        <v>1</v>
      </c>
      <c r="O654" s="13">
        <f t="shared" si="172"/>
        <v>0</v>
      </c>
      <c r="P654" s="13">
        <f t="shared" si="173"/>
        <v>205597.26549163138</v>
      </c>
      <c r="Q654" s="13">
        <f t="shared" si="174"/>
        <v>181634.52552031272</v>
      </c>
      <c r="R654" s="13">
        <f t="shared" si="175"/>
        <v>387231.79101194406</v>
      </c>
      <c r="S654" s="23">
        <f t="shared" si="176"/>
        <v>0</v>
      </c>
      <c r="T654" s="23">
        <f t="shared" si="177"/>
        <v>0</v>
      </c>
      <c r="U654" s="23">
        <f t="shared" si="178"/>
        <v>0</v>
      </c>
      <c r="V654" s="23">
        <f t="shared" si="179"/>
        <v>0</v>
      </c>
      <c r="W654" s="44" t="str">
        <f t="shared" si="180"/>
        <v>n/a</v>
      </c>
      <c r="X654" s="23">
        <f t="shared" si="181"/>
        <v>0</v>
      </c>
      <c r="Y654" s="23">
        <f t="shared" si="182"/>
        <v>0</v>
      </c>
      <c r="Z654" s="23">
        <f t="shared" si="183"/>
        <v>0</v>
      </c>
      <c r="AA654" s="43">
        <f t="shared" si="184"/>
        <v>0</v>
      </c>
      <c r="AB654" s="44" t="str">
        <f t="shared" si="185"/>
        <v>n/a</v>
      </c>
      <c r="AC654" s="45" t="str">
        <f>IFERROR(W654*Inputs!$E$27+'Elec wholesale index'!AB654*Inputs!$F$27,"n/a")</f>
        <v>n/a</v>
      </c>
      <c r="AD654" s="2" t="str">
        <f t="shared" si="186"/>
        <v>2017-18 Winter</v>
      </c>
      <c r="AE654" s="2" t="str">
        <f t="shared" si="187"/>
        <v>2016-17 Winter</v>
      </c>
      <c r="AF654" s="41">
        <v>0</v>
      </c>
      <c r="AG654" s="8"/>
    </row>
    <row r="655" spans="1:33" x14ac:dyDescent="0.3">
      <c r="A655" s="47">
        <v>42788</v>
      </c>
      <c r="B655" s="14" t="str">
        <f t="shared" si="171"/>
        <v>Feb</v>
      </c>
      <c r="C655" s="3"/>
      <c r="D655" s="3"/>
      <c r="E655" s="3"/>
      <c r="F655" s="42"/>
      <c r="G655" s="42"/>
      <c r="H655" s="42"/>
      <c r="I655" s="13">
        <f>VLOOKUP($B655,'Elec wholesale lookups'!$A$3:$L$15,'Elec wholesale index'!I$2,FALSE)</f>
        <v>181634.52552031272</v>
      </c>
      <c r="J655" s="13">
        <f>VLOOKUP($B655,'Elec wholesale lookups'!$A$3:$L$15,'Elec wholesale index'!J$2,FALSE)</f>
        <v>205597.26549163138</v>
      </c>
      <c r="K655" s="13">
        <f>VLOOKUP($B655,'Elec wholesale lookups'!$A$3:$L$15,'Elec wholesale index'!K$2,FALSE)</f>
        <v>181634.52552031272</v>
      </c>
      <c r="L655" s="38">
        <f>VLOOKUP($B655,'Elec wholesale lookups'!$A$3:$O$15,'Elec wholesale index'!L$2,FALSE)</f>
        <v>0</v>
      </c>
      <c r="M655" s="38">
        <f>VLOOKUP($B655,'Elec wholesale lookups'!$A$3:$O$15,'Elec wholesale index'!M$2,FALSE)</f>
        <v>1</v>
      </c>
      <c r="N655" s="38">
        <f>VLOOKUP($B655,'Elec wholesale lookups'!$A$3:$O$15,'Elec wholesale index'!N$2,FALSE)</f>
        <v>1</v>
      </c>
      <c r="O655" s="13">
        <f t="shared" si="172"/>
        <v>0</v>
      </c>
      <c r="P655" s="13">
        <f t="shared" si="173"/>
        <v>205597.26549163138</v>
      </c>
      <c r="Q655" s="13">
        <f t="shared" si="174"/>
        <v>181634.52552031272</v>
      </c>
      <c r="R655" s="13">
        <f t="shared" si="175"/>
        <v>387231.79101194406</v>
      </c>
      <c r="S655" s="23">
        <f t="shared" si="176"/>
        <v>0</v>
      </c>
      <c r="T655" s="23">
        <f t="shared" si="177"/>
        <v>0</v>
      </c>
      <c r="U655" s="23">
        <f t="shared" si="178"/>
        <v>0</v>
      </c>
      <c r="V655" s="23">
        <f t="shared" si="179"/>
        <v>0</v>
      </c>
      <c r="W655" s="44" t="str">
        <f t="shared" si="180"/>
        <v>n/a</v>
      </c>
      <c r="X655" s="23">
        <f t="shared" si="181"/>
        <v>0</v>
      </c>
      <c r="Y655" s="23">
        <f t="shared" si="182"/>
        <v>0</v>
      </c>
      <c r="Z655" s="23">
        <f t="shared" si="183"/>
        <v>0</v>
      </c>
      <c r="AA655" s="43">
        <f t="shared" si="184"/>
        <v>0</v>
      </c>
      <c r="AB655" s="44" t="str">
        <f t="shared" si="185"/>
        <v>n/a</v>
      </c>
      <c r="AC655" s="45" t="str">
        <f>IFERROR(W655*Inputs!$E$27+'Elec wholesale index'!AB655*Inputs!$F$27,"n/a")</f>
        <v>n/a</v>
      </c>
      <c r="AD655" s="2" t="str">
        <f t="shared" si="186"/>
        <v>2017-18 Winter</v>
      </c>
      <c r="AE655" s="2" t="str">
        <f t="shared" si="187"/>
        <v>2016-17 Winter</v>
      </c>
      <c r="AF655" s="41">
        <v>0</v>
      </c>
      <c r="AG655" s="8"/>
    </row>
    <row r="656" spans="1:33" x14ac:dyDescent="0.3">
      <c r="A656" s="47">
        <v>42789</v>
      </c>
      <c r="B656" s="14" t="str">
        <f t="shared" si="171"/>
        <v>Feb</v>
      </c>
      <c r="C656" s="3"/>
      <c r="D656" s="3"/>
      <c r="E656" s="3"/>
      <c r="F656" s="42"/>
      <c r="G656" s="42"/>
      <c r="H656" s="42"/>
      <c r="I656" s="13">
        <f>VLOOKUP($B656,'Elec wholesale lookups'!$A$3:$L$15,'Elec wholesale index'!I$2,FALSE)</f>
        <v>181634.52552031272</v>
      </c>
      <c r="J656" s="13">
        <f>VLOOKUP($B656,'Elec wholesale lookups'!$A$3:$L$15,'Elec wholesale index'!J$2,FALSE)</f>
        <v>205597.26549163138</v>
      </c>
      <c r="K656" s="13">
        <f>VLOOKUP($B656,'Elec wholesale lookups'!$A$3:$L$15,'Elec wholesale index'!K$2,FALSE)</f>
        <v>181634.52552031272</v>
      </c>
      <c r="L656" s="38">
        <f>VLOOKUP($B656,'Elec wholesale lookups'!$A$3:$O$15,'Elec wholesale index'!L$2,FALSE)</f>
        <v>0</v>
      </c>
      <c r="M656" s="38">
        <f>VLOOKUP($B656,'Elec wholesale lookups'!$A$3:$O$15,'Elec wholesale index'!M$2,FALSE)</f>
        <v>1</v>
      </c>
      <c r="N656" s="38">
        <f>VLOOKUP($B656,'Elec wholesale lookups'!$A$3:$O$15,'Elec wholesale index'!N$2,FALSE)</f>
        <v>1</v>
      </c>
      <c r="O656" s="13">
        <f t="shared" si="172"/>
        <v>0</v>
      </c>
      <c r="P656" s="13">
        <f t="shared" si="173"/>
        <v>205597.26549163138</v>
      </c>
      <c r="Q656" s="13">
        <f t="shared" si="174"/>
        <v>181634.52552031272</v>
      </c>
      <c r="R656" s="13">
        <f t="shared" si="175"/>
        <v>387231.79101194406</v>
      </c>
      <c r="S656" s="23">
        <f t="shared" si="176"/>
        <v>0</v>
      </c>
      <c r="T656" s="23">
        <f t="shared" si="177"/>
        <v>0</v>
      </c>
      <c r="U656" s="23">
        <f t="shared" si="178"/>
        <v>0</v>
      </c>
      <c r="V656" s="23">
        <f t="shared" si="179"/>
        <v>0</v>
      </c>
      <c r="W656" s="44" t="str">
        <f t="shared" si="180"/>
        <v>n/a</v>
      </c>
      <c r="X656" s="23">
        <f t="shared" si="181"/>
        <v>0</v>
      </c>
      <c r="Y656" s="23">
        <f t="shared" si="182"/>
        <v>0</v>
      </c>
      <c r="Z656" s="23">
        <f t="shared" si="183"/>
        <v>0</v>
      </c>
      <c r="AA656" s="43">
        <f t="shared" si="184"/>
        <v>0</v>
      </c>
      <c r="AB656" s="44" t="str">
        <f t="shared" si="185"/>
        <v>n/a</v>
      </c>
      <c r="AC656" s="45" t="str">
        <f>IFERROR(W656*Inputs!$E$27+'Elec wholesale index'!AB656*Inputs!$F$27,"n/a")</f>
        <v>n/a</v>
      </c>
      <c r="AD656" s="2" t="str">
        <f t="shared" si="186"/>
        <v>2017-18 Winter</v>
      </c>
      <c r="AE656" s="2" t="str">
        <f t="shared" si="187"/>
        <v>2016-17 Winter</v>
      </c>
      <c r="AF656" s="41">
        <v>0</v>
      </c>
      <c r="AG656" s="8"/>
    </row>
    <row r="657" spans="1:33" x14ac:dyDescent="0.3">
      <c r="A657" s="47">
        <v>42790</v>
      </c>
      <c r="B657" s="14" t="str">
        <f t="shared" si="171"/>
        <v>Feb</v>
      </c>
      <c r="C657" s="3"/>
      <c r="D657" s="3"/>
      <c r="E657" s="3"/>
      <c r="F657" s="42"/>
      <c r="G657" s="42"/>
      <c r="H657" s="42"/>
      <c r="I657" s="13">
        <f>VLOOKUP($B657,'Elec wholesale lookups'!$A$3:$L$15,'Elec wholesale index'!I$2,FALSE)</f>
        <v>181634.52552031272</v>
      </c>
      <c r="J657" s="13">
        <f>VLOOKUP($B657,'Elec wholesale lookups'!$A$3:$L$15,'Elec wholesale index'!J$2,FALSE)</f>
        <v>205597.26549163138</v>
      </c>
      <c r="K657" s="13">
        <f>VLOOKUP($B657,'Elec wholesale lookups'!$A$3:$L$15,'Elec wholesale index'!K$2,FALSE)</f>
        <v>181634.52552031272</v>
      </c>
      <c r="L657" s="38">
        <f>VLOOKUP($B657,'Elec wholesale lookups'!$A$3:$O$15,'Elec wholesale index'!L$2,FALSE)</f>
        <v>0</v>
      </c>
      <c r="M657" s="38">
        <f>VLOOKUP($B657,'Elec wholesale lookups'!$A$3:$O$15,'Elec wholesale index'!M$2,FALSE)</f>
        <v>1</v>
      </c>
      <c r="N657" s="38">
        <f>VLOOKUP($B657,'Elec wholesale lookups'!$A$3:$O$15,'Elec wholesale index'!N$2,FALSE)</f>
        <v>1</v>
      </c>
      <c r="O657" s="13">
        <f t="shared" si="172"/>
        <v>0</v>
      </c>
      <c r="P657" s="13">
        <f t="shared" si="173"/>
        <v>205597.26549163138</v>
      </c>
      <c r="Q657" s="13">
        <f t="shared" si="174"/>
        <v>181634.52552031272</v>
      </c>
      <c r="R657" s="13">
        <f t="shared" si="175"/>
        <v>387231.79101194406</v>
      </c>
      <c r="S657" s="23">
        <f t="shared" si="176"/>
        <v>0</v>
      </c>
      <c r="T657" s="23">
        <f t="shared" si="177"/>
        <v>0</v>
      </c>
      <c r="U657" s="23">
        <f t="shared" si="178"/>
        <v>0</v>
      </c>
      <c r="V657" s="23">
        <f t="shared" si="179"/>
        <v>0</v>
      </c>
      <c r="W657" s="44" t="str">
        <f t="shared" si="180"/>
        <v>n/a</v>
      </c>
      <c r="X657" s="23">
        <f t="shared" si="181"/>
        <v>0</v>
      </c>
      <c r="Y657" s="23">
        <f t="shared" si="182"/>
        <v>0</v>
      </c>
      <c r="Z657" s="23">
        <f t="shared" si="183"/>
        <v>0</v>
      </c>
      <c r="AA657" s="43">
        <f t="shared" si="184"/>
        <v>0</v>
      </c>
      <c r="AB657" s="44" t="str">
        <f t="shared" si="185"/>
        <v>n/a</v>
      </c>
      <c r="AC657" s="45" t="str">
        <f>IFERROR(W657*Inputs!$E$27+'Elec wholesale index'!AB657*Inputs!$F$27,"n/a")</f>
        <v>n/a</v>
      </c>
      <c r="AD657" s="2" t="str">
        <f t="shared" si="186"/>
        <v>2017-18 Winter</v>
      </c>
      <c r="AE657" s="2" t="str">
        <f t="shared" si="187"/>
        <v>2016-17 Winter</v>
      </c>
      <c r="AF657" s="41">
        <v>0</v>
      </c>
      <c r="AG657" s="8"/>
    </row>
    <row r="658" spans="1:33" x14ac:dyDescent="0.3">
      <c r="A658" s="47">
        <v>42793</v>
      </c>
      <c r="B658" s="14" t="str">
        <f t="shared" si="171"/>
        <v>Feb</v>
      </c>
      <c r="C658" s="3"/>
      <c r="D658" s="3"/>
      <c r="E658" s="3"/>
      <c r="F658" s="42"/>
      <c r="G658" s="42"/>
      <c r="H658" s="42"/>
      <c r="I658" s="13">
        <f>VLOOKUP($B658,'Elec wholesale lookups'!$A$3:$L$15,'Elec wholesale index'!I$2,FALSE)</f>
        <v>181634.52552031272</v>
      </c>
      <c r="J658" s="13">
        <f>VLOOKUP($B658,'Elec wholesale lookups'!$A$3:$L$15,'Elec wholesale index'!J$2,FALSE)</f>
        <v>205597.26549163138</v>
      </c>
      <c r="K658" s="13">
        <f>VLOOKUP($B658,'Elec wholesale lookups'!$A$3:$L$15,'Elec wholesale index'!K$2,FALSE)</f>
        <v>181634.52552031272</v>
      </c>
      <c r="L658" s="38">
        <f>VLOOKUP($B658,'Elec wholesale lookups'!$A$3:$O$15,'Elec wholesale index'!L$2,FALSE)</f>
        <v>0</v>
      </c>
      <c r="M658" s="38">
        <f>VLOOKUP($B658,'Elec wholesale lookups'!$A$3:$O$15,'Elec wholesale index'!M$2,FALSE)</f>
        <v>1</v>
      </c>
      <c r="N658" s="38">
        <f>VLOOKUP($B658,'Elec wholesale lookups'!$A$3:$O$15,'Elec wholesale index'!N$2,FALSE)</f>
        <v>1</v>
      </c>
      <c r="O658" s="13">
        <f t="shared" si="172"/>
        <v>0</v>
      </c>
      <c r="P658" s="13">
        <f t="shared" si="173"/>
        <v>205597.26549163138</v>
      </c>
      <c r="Q658" s="13">
        <f t="shared" si="174"/>
        <v>181634.52552031272</v>
      </c>
      <c r="R658" s="13">
        <f t="shared" si="175"/>
        <v>387231.79101194406</v>
      </c>
      <c r="S658" s="23">
        <f t="shared" si="176"/>
        <v>0</v>
      </c>
      <c r="T658" s="23">
        <f t="shared" si="177"/>
        <v>0</v>
      </c>
      <c r="U658" s="23">
        <f t="shared" si="178"/>
        <v>0</v>
      </c>
      <c r="V658" s="23">
        <f t="shared" si="179"/>
        <v>0</v>
      </c>
      <c r="W658" s="44" t="str">
        <f t="shared" si="180"/>
        <v>n/a</v>
      </c>
      <c r="X658" s="23">
        <f t="shared" si="181"/>
        <v>0</v>
      </c>
      <c r="Y658" s="23">
        <f t="shared" si="182"/>
        <v>0</v>
      </c>
      <c r="Z658" s="23">
        <f t="shared" si="183"/>
        <v>0</v>
      </c>
      <c r="AA658" s="43">
        <f t="shared" si="184"/>
        <v>0</v>
      </c>
      <c r="AB658" s="44" t="str">
        <f t="shared" si="185"/>
        <v>n/a</v>
      </c>
      <c r="AC658" s="45" t="str">
        <f>IFERROR(W658*Inputs!$E$27+'Elec wholesale index'!AB658*Inputs!$F$27,"n/a")</f>
        <v>n/a</v>
      </c>
      <c r="AD658" s="2" t="str">
        <f t="shared" si="186"/>
        <v>2017-18 Winter</v>
      </c>
      <c r="AE658" s="2" t="str">
        <f t="shared" si="187"/>
        <v>2016-17 Winter</v>
      </c>
      <c r="AF658" s="41">
        <v>0</v>
      </c>
      <c r="AG658" s="8"/>
    </row>
    <row r="659" spans="1:33" x14ac:dyDescent="0.3">
      <c r="A659" s="47">
        <v>42794</v>
      </c>
      <c r="B659" s="14" t="str">
        <f t="shared" si="171"/>
        <v>Feb</v>
      </c>
      <c r="C659" s="3"/>
      <c r="D659" s="3"/>
      <c r="E659" s="3"/>
      <c r="F659" s="42"/>
      <c r="G659" s="42"/>
      <c r="H659" s="42"/>
      <c r="I659" s="13">
        <f>VLOOKUP($B659,'Elec wholesale lookups'!$A$3:$L$15,'Elec wholesale index'!I$2,FALSE)</f>
        <v>181634.52552031272</v>
      </c>
      <c r="J659" s="13">
        <f>VLOOKUP($B659,'Elec wholesale lookups'!$A$3:$L$15,'Elec wholesale index'!J$2,FALSE)</f>
        <v>205597.26549163138</v>
      </c>
      <c r="K659" s="13">
        <f>VLOOKUP($B659,'Elec wholesale lookups'!$A$3:$L$15,'Elec wholesale index'!K$2,FALSE)</f>
        <v>181634.52552031272</v>
      </c>
      <c r="L659" s="38">
        <f>VLOOKUP($B659,'Elec wholesale lookups'!$A$3:$O$15,'Elec wholesale index'!L$2,FALSE)</f>
        <v>0</v>
      </c>
      <c r="M659" s="38">
        <f>VLOOKUP($B659,'Elec wholesale lookups'!$A$3:$O$15,'Elec wholesale index'!M$2,FALSE)</f>
        <v>1</v>
      </c>
      <c r="N659" s="38">
        <f>VLOOKUP($B659,'Elec wholesale lookups'!$A$3:$O$15,'Elec wholesale index'!N$2,FALSE)</f>
        <v>1</v>
      </c>
      <c r="O659" s="13">
        <f t="shared" si="172"/>
        <v>0</v>
      </c>
      <c r="P659" s="13">
        <f t="shared" si="173"/>
        <v>205597.26549163138</v>
      </c>
      <c r="Q659" s="13">
        <f t="shared" si="174"/>
        <v>181634.52552031272</v>
      </c>
      <c r="R659" s="13">
        <f t="shared" si="175"/>
        <v>387231.79101194406</v>
      </c>
      <c r="S659" s="23">
        <f t="shared" si="176"/>
        <v>0</v>
      </c>
      <c r="T659" s="23">
        <f t="shared" si="177"/>
        <v>0</v>
      </c>
      <c r="U659" s="23">
        <f t="shared" si="178"/>
        <v>0</v>
      </c>
      <c r="V659" s="23">
        <f t="shared" si="179"/>
        <v>0</v>
      </c>
      <c r="W659" s="44" t="str">
        <f t="shared" si="180"/>
        <v>n/a</v>
      </c>
      <c r="X659" s="23">
        <f t="shared" si="181"/>
        <v>0</v>
      </c>
      <c r="Y659" s="23">
        <f t="shared" si="182"/>
        <v>0</v>
      </c>
      <c r="Z659" s="23">
        <f t="shared" si="183"/>
        <v>0</v>
      </c>
      <c r="AA659" s="43">
        <f t="shared" si="184"/>
        <v>0</v>
      </c>
      <c r="AB659" s="44" t="str">
        <f t="shared" si="185"/>
        <v>n/a</v>
      </c>
      <c r="AC659" s="45" t="str">
        <f>IFERROR(W659*Inputs!$E$27+'Elec wholesale index'!AB659*Inputs!$F$27,"n/a")</f>
        <v>n/a</v>
      </c>
      <c r="AD659" s="2" t="str">
        <f t="shared" si="186"/>
        <v>2017-18 Winter</v>
      </c>
      <c r="AE659" s="2" t="str">
        <f t="shared" si="187"/>
        <v>2016-17 Winter</v>
      </c>
      <c r="AF659" s="41">
        <v>0</v>
      </c>
      <c r="AG659" s="8"/>
    </row>
    <row r="660" spans="1:33" x14ac:dyDescent="0.3">
      <c r="A660" s="47">
        <v>42795</v>
      </c>
      <c r="B660" s="14" t="str">
        <f t="shared" si="171"/>
        <v>Mar</v>
      </c>
      <c r="C660" s="3"/>
      <c r="D660" s="3"/>
      <c r="E660" s="3"/>
      <c r="F660" s="42"/>
      <c r="G660" s="42"/>
      <c r="H660" s="42"/>
      <c r="I660" s="13">
        <f>VLOOKUP($B660,'Elec wholesale lookups'!$A$3:$L$15,'Elec wholesale index'!I$2,FALSE)</f>
        <v>181634.52552031272</v>
      </c>
      <c r="J660" s="13">
        <f>VLOOKUP($B660,'Elec wholesale lookups'!$A$3:$L$15,'Elec wholesale index'!J$2,FALSE)</f>
        <v>205597.26549163138</v>
      </c>
      <c r="K660" s="13">
        <f>VLOOKUP($B660,'Elec wholesale lookups'!$A$3:$L$15,'Elec wholesale index'!K$2,FALSE)</f>
        <v>181634.52552031272</v>
      </c>
      <c r="L660" s="38">
        <f>VLOOKUP($B660,'Elec wholesale lookups'!$A$3:$O$15,'Elec wholesale index'!L$2,FALSE)</f>
        <v>0</v>
      </c>
      <c r="M660" s="38">
        <f>VLOOKUP($B660,'Elec wholesale lookups'!$A$3:$O$15,'Elec wholesale index'!M$2,FALSE)</f>
        <v>1</v>
      </c>
      <c r="N660" s="38">
        <f>VLOOKUP($B660,'Elec wholesale lookups'!$A$3:$O$15,'Elec wholesale index'!N$2,FALSE)</f>
        <v>1</v>
      </c>
      <c r="O660" s="13">
        <f t="shared" si="172"/>
        <v>0</v>
      </c>
      <c r="P660" s="13">
        <f t="shared" si="173"/>
        <v>205597.26549163138</v>
      </c>
      <c r="Q660" s="13">
        <f t="shared" si="174"/>
        <v>181634.52552031272</v>
      </c>
      <c r="R660" s="13">
        <f t="shared" si="175"/>
        <v>387231.79101194406</v>
      </c>
      <c r="S660" s="23">
        <f t="shared" si="176"/>
        <v>0</v>
      </c>
      <c r="T660" s="23">
        <f t="shared" si="177"/>
        <v>0</v>
      </c>
      <c r="U660" s="23">
        <f t="shared" si="178"/>
        <v>0</v>
      </c>
      <c r="V660" s="23">
        <f t="shared" si="179"/>
        <v>0</v>
      </c>
      <c r="W660" s="44" t="str">
        <f t="shared" si="180"/>
        <v>n/a</v>
      </c>
      <c r="X660" s="23">
        <f t="shared" si="181"/>
        <v>0</v>
      </c>
      <c r="Y660" s="23">
        <f t="shared" si="182"/>
        <v>0</v>
      </c>
      <c r="Z660" s="23">
        <f t="shared" si="183"/>
        <v>0</v>
      </c>
      <c r="AA660" s="43">
        <f t="shared" si="184"/>
        <v>0</v>
      </c>
      <c r="AB660" s="44" t="str">
        <f t="shared" si="185"/>
        <v>n/a</v>
      </c>
      <c r="AC660" s="45" t="str">
        <f>IFERROR(W660*Inputs!$E$27+'Elec wholesale index'!AB660*Inputs!$F$27,"n/a")</f>
        <v>n/a</v>
      </c>
      <c r="AD660" s="2" t="str">
        <f t="shared" si="186"/>
        <v>2017-18 Winter</v>
      </c>
      <c r="AE660" s="2" t="str">
        <f t="shared" si="187"/>
        <v>2016-17 Winter</v>
      </c>
      <c r="AF660" s="41">
        <v>0</v>
      </c>
      <c r="AG660" s="8"/>
    </row>
    <row r="661" spans="1:33" x14ac:dyDescent="0.3">
      <c r="A661" s="47">
        <v>42796</v>
      </c>
      <c r="B661" s="14" t="str">
        <f t="shared" si="171"/>
        <v>Mar</v>
      </c>
      <c r="C661" s="3"/>
      <c r="D661" s="3"/>
      <c r="E661" s="3"/>
      <c r="F661" s="42"/>
      <c r="G661" s="42"/>
      <c r="H661" s="42"/>
      <c r="I661" s="13">
        <f>VLOOKUP($B661,'Elec wholesale lookups'!$A$3:$L$15,'Elec wholesale index'!I$2,FALSE)</f>
        <v>181634.52552031272</v>
      </c>
      <c r="J661" s="13">
        <f>VLOOKUP($B661,'Elec wholesale lookups'!$A$3:$L$15,'Elec wholesale index'!J$2,FALSE)</f>
        <v>205597.26549163138</v>
      </c>
      <c r="K661" s="13">
        <f>VLOOKUP($B661,'Elec wholesale lookups'!$A$3:$L$15,'Elec wholesale index'!K$2,FALSE)</f>
        <v>181634.52552031272</v>
      </c>
      <c r="L661" s="38">
        <f>VLOOKUP($B661,'Elec wholesale lookups'!$A$3:$O$15,'Elec wholesale index'!L$2,FALSE)</f>
        <v>0</v>
      </c>
      <c r="M661" s="38">
        <f>VLOOKUP($B661,'Elec wholesale lookups'!$A$3:$O$15,'Elec wholesale index'!M$2,FALSE)</f>
        <v>1</v>
      </c>
      <c r="N661" s="38">
        <f>VLOOKUP($B661,'Elec wholesale lookups'!$A$3:$O$15,'Elec wholesale index'!N$2,FALSE)</f>
        <v>1</v>
      </c>
      <c r="O661" s="13">
        <f t="shared" si="172"/>
        <v>0</v>
      </c>
      <c r="P661" s="13">
        <f t="shared" si="173"/>
        <v>205597.26549163138</v>
      </c>
      <c r="Q661" s="13">
        <f t="shared" si="174"/>
        <v>181634.52552031272</v>
      </c>
      <c r="R661" s="13">
        <f t="shared" si="175"/>
        <v>387231.79101194406</v>
      </c>
      <c r="S661" s="23">
        <f t="shared" si="176"/>
        <v>0</v>
      </c>
      <c r="T661" s="23">
        <f t="shared" si="177"/>
        <v>0</v>
      </c>
      <c r="U661" s="23">
        <f t="shared" si="178"/>
        <v>0</v>
      </c>
      <c r="V661" s="23">
        <f t="shared" si="179"/>
        <v>0</v>
      </c>
      <c r="W661" s="44" t="str">
        <f t="shared" si="180"/>
        <v>n/a</v>
      </c>
      <c r="X661" s="23">
        <f t="shared" si="181"/>
        <v>0</v>
      </c>
      <c r="Y661" s="23">
        <f t="shared" si="182"/>
        <v>0</v>
      </c>
      <c r="Z661" s="23">
        <f t="shared" si="183"/>
        <v>0</v>
      </c>
      <c r="AA661" s="43">
        <f t="shared" si="184"/>
        <v>0</v>
      </c>
      <c r="AB661" s="44" t="str">
        <f t="shared" si="185"/>
        <v>n/a</v>
      </c>
      <c r="AC661" s="45" t="str">
        <f>IFERROR(W661*Inputs!$E$27+'Elec wholesale index'!AB661*Inputs!$F$27,"n/a")</f>
        <v>n/a</v>
      </c>
      <c r="AD661" s="2" t="str">
        <f t="shared" si="186"/>
        <v>2017-18 Winter</v>
      </c>
      <c r="AE661" s="2" t="str">
        <f t="shared" si="187"/>
        <v>2016-17 Winter</v>
      </c>
      <c r="AF661" s="41">
        <v>0</v>
      </c>
      <c r="AG661" s="8"/>
    </row>
    <row r="662" spans="1:33" x14ac:dyDescent="0.3">
      <c r="A662" s="47">
        <v>42797</v>
      </c>
      <c r="B662" s="14" t="str">
        <f t="shared" si="171"/>
        <v>Mar</v>
      </c>
      <c r="C662" s="3"/>
      <c r="D662" s="3"/>
      <c r="E662" s="3"/>
      <c r="F662" s="42"/>
      <c r="G662" s="42"/>
      <c r="H662" s="42"/>
      <c r="I662" s="13">
        <f>VLOOKUP($B662,'Elec wholesale lookups'!$A$3:$L$15,'Elec wholesale index'!I$2,FALSE)</f>
        <v>181634.52552031272</v>
      </c>
      <c r="J662" s="13">
        <f>VLOOKUP($B662,'Elec wholesale lookups'!$A$3:$L$15,'Elec wholesale index'!J$2,FALSE)</f>
        <v>205597.26549163138</v>
      </c>
      <c r="K662" s="13">
        <f>VLOOKUP($B662,'Elec wholesale lookups'!$A$3:$L$15,'Elec wholesale index'!K$2,FALSE)</f>
        <v>181634.52552031272</v>
      </c>
      <c r="L662" s="38">
        <f>VLOOKUP($B662,'Elec wholesale lookups'!$A$3:$O$15,'Elec wholesale index'!L$2,FALSE)</f>
        <v>0</v>
      </c>
      <c r="M662" s="38">
        <f>VLOOKUP($B662,'Elec wholesale lookups'!$A$3:$O$15,'Elec wholesale index'!M$2,FALSE)</f>
        <v>1</v>
      </c>
      <c r="N662" s="38">
        <f>VLOOKUP($B662,'Elec wholesale lookups'!$A$3:$O$15,'Elec wholesale index'!N$2,FALSE)</f>
        <v>1</v>
      </c>
      <c r="O662" s="13">
        <f t="shared" si="172"/>
        <v>0</v>
      </c>
      <c r="P662" s="13">
        <f t="shared" si="173"/>
        <v>205597.26549163138</v>
      </c>
      <c r="Q662" s="13">
        <f t="shared" si="174"/>
        <v>181634.52552031272</v>
      </c>
      <c r="R662" s="13">
        <f t="shared" si="175"/>
        <v>387231.79101194406</v>
      </c>
      <c r="S662" s="23">
        <f t="shared" si="176"/>
        <v>0</v>
      </c>
      <c r="T662" s="23">
        <f t="shared" si="177"/>
        <v>0</v>
      </c>
      <c r="U662" s="23">
        <f t="shared" si="178"/>
        <v>0</v>
      </c>
      <c r="V662" s="23">
        <f t="shared" si="179"/>
        <v>0</v>
      </c>
      <c r="W662" s="44" t="str">
        <f t="shared" si="180"/>
        <v>n/a</v>
      </c>
      <c r="X662" s="23">
        <f t="shared" si="181"/>
        <v>0</v>
      </c>
      <c r="Y662" s="23">
        <f t="shared" si="182"/>
        <v>0</v>
      </c>
      <c r="Z662" s="23">
        <f t="shared" si="183"/>
        <v>0</v>
      </c>
      <c r="AA662" s="43">
        <f t="shared" si="184"/>
        <v>0</v>
      </c>
      <c r="AB662" s="44" t="str">
        <f t="shared" si="185"/>
        <v>n/a</v>
      </c>
      <c r="AC662" s="45" t="str">
        <f>IFERROR(W662*Inputs!$E$27+'Elec wholesale index'!AB662*Inputs!$F$27,"n/a")</f>
        <v>n/a</v>
      </c>
      <c r="AD662" s="2" t="str">
        <f t="shared" si="186"/>
        <v>2017-18 Winter</v>
      </c>
      <c r="AE662" s="2" t="str">
        <f t="shared" si="187"/>
        <v>2016-17 Winter</v>
      </c>
      <c r="AF662" s="41">
        <v>0</v>
      </c>
      <c r="AG662" s="8"/>
    </row>
    <row r="663" spans="1:33" x14ac:dyDescent="0.3">
      <c r="A663" s="47">
        <v>42800</v>
      </c>
      <c r="B663" s="14" t="str">
        <f t="shared" si="171"/>
        <v>Mar</v>
      </c>
      <c r="C663" s="3"/>
      <c r="D663" s="3"/>
      <c r="E663" s="3"/>
      <c r="F663" s="42"/>
      <c r="G663" s="42"/>
      <c r="H663" s="42"/>
      <c r="I663" s="13">
        <f>VLOOKUP($B663,'Elec wholesale lookups'!$A$3:$L$15,'Elec wholesale index'!I$2,FALSE)</f>
        <v>181634.52552031272</v>
      </c>
      <c r="J663" s="13">
        <f>VLOOKUP($B663,'Elec wholesale lookups'!$A$3:$L$15,'Elec wholesale index'!J$2,FALSE)</f>
        <v>205597.26549163138</v>
      </c>
      <c r="K663" s="13">
        <f>VLOOKUP($B663,'Elec wholesale lookups'!$A$3:$L$15,'Elec wholesale index'!K$2,FALSE)</f>
        <v>181634.52552031272</v>
      </c>
      <c r="L663" s="38">
        <f>VLOOKUP($B663,'Elec wholesale lookups'!$A$3:$O$15,'Elec wholesale index'!L$2,FALSE)</f>
        <v>0</v>
      </c>
      <c r="M663" s="38">
        <f>VLOOKUP($B663,'Elec wholesale lookups'!$A$3:$O$15,'Elec wholesale index'!M$2,FALSE)</f>
        <v>1</v>
      </c>
      <c r="N663" s="38">
        <f>VLOOKUP($B663,'Elec wholesale lookups'!$A$3:$O$15,'Elec wholesale index'!N$2,FALSE)</f>
        <v>1</v>
      </c>
      <c r="O663" s="13">
        <f t="shared" si="172"/>
        <v>0</v>
      </c>
      <c r="P663" s="13">
        <f t="shared" si="173"/>
        <v>205597.26549163138</v>
      </c>
      <c r="Q663" s="13">
        <f t="shared" si="174"/>
        <v>181634.52552031272</v>
      </c>
      <c r="R663" s="13">
        <f t="shared" si="175"/>
        <v>387231.79101194406</v>
      </c>
      <c r="S663" s="23">
        <f t="shared" si="176"/>
        <v>0</v>
      </c>
      <c r="T663" s="23">
        <f t="shared" si="177"/>
        <v>0</v>
      </c>
      <c r="U663" s="23">
        <f t="shared" si="178"/>
        <v>0</v>
      </c>
      <c r="V663" s="23">
        <f t="shared" si="179"/>
        <v>0</v>
      </c>
      <c r="W663" s="44" t="str">
        <f t="shared" si="180"/>
        <v>n/a</v>
      </c>
      <c r="X663" s="23">
        <f t="shared" si="181"/>
        <v>0</v>
      </c>
      <c r="Y663" s="23">
        <f t="shared" si="182"/>
        <v>0</v>
      </c>
      <c r="Z663" s="23">
        <f t="shared" si="183"/>
        <v>0</v>
      </c>
      <c r="AA663" s="43">
        <f t="shared" si="184"/>
        <v>0</v>
      </c>
      <c r="AB663" s="44" t="str">
        <f t="shared" si="185"/>
        <v>n/a</v>
      </c>
      <c r="AC663" s="45" t="str">
        <f>IFERROR(W663*Inputs!$E$27+'Elec wholesale index'!AB663*Inputs!$F$27,"n/a")</f>
        <v>n/a</v>
      </c>
      <c r="AD663" s="2" t="str">
        <f t="shared" si="186"/>
        <v>2017-18 Winter</v>
      </c>
      <c r="AE663" s="2" t="str">
        <f t="shared" si="187"/>
        <v>2016-17 Winter</v>
      </c>
      <c r="AF663" s="41">
        <v>0</v>
      </c>
      <c r="AG663" s="8"/>
    </row>
    <row r="664" spans="1:33" x14ac:dyDescent="0.3">
      <c r="A664" s="47">
        <v>42801</v>
      </c>
      <c r="B664" s="14" t="str">
        <f t="shared" si="171"/>
        <v>Mar</v>
      </c>
      <c r="C664" s="3"/>
      <c r="D664" s="3"/>
      <c r="E664" s="3"/>
      <c r="F664" s="42"/>
      <c r="G664" s="42"/>
      <c r="H664" s="42"/>
      <c r="I664" s="13">
        <f>VLOOKUP($B664,'Elec wholesale lookups'!$A$3:$L$15,'Elec wholesale index'!I$2,FALSE)</f>
        <v>181634.52552031272</v>
      </c>
      <c r="J664" s="13">
        <f>VLOOKUP($B664,'Elec wholesale lookups'!$A$3:$L$15,'Elec wholesale index'!J$2,FALSE)</f>
        <v>205597.26549163138</v>
      </c>
      <c r="K664" s="13">
        <f>VLOOKUP($B664,'Elec wholesale lookups'!$A$3:$L$15,'Elec wholesale index'!K$2,FALSE)</f>
        <v>181634.52552031272</v>
      </c>
      <c r="L664" s="38">
        <f>VLOOKUP($B664,'Elec wholesale lookups'!$A$3:$O$15,'Elec wholesale index'!L$2,FALSE)</f>
        <v>0</v>
      </c>
      <c r="M664" s="38">
        <f>VLOOKUP($B664,'Elec wholesale lookups'!$A$3:$O$15,'Elec wholesale index'!M$2,FALSE)</f>
        <v>1</v>
      </c>
      <c r="N664" s="38">
        <f>VLOOKUP($B664,'Elec wholesale lookups'!$A$3:$O$15,'Elec wholesale index'!N$2,FALSE)</f>
        <v>1</v>
      </c>
      <c r="O664" s="13">
        <f t="shared" si="172"/>
        <v>0</v>
      </c>
      <c r="P664" s="13">
        <f t="shared" si="173"/>
        <v>205597.26549163138</v>
      </c>
      <c r="Q664" s="13">
        <f t="shared" si="174"/>
        <v>181634.52552031272</v>
      </c>
      <c r="R664" s="13">
        <f t="shared" si="175"/>
        <v>387231.79101194406</v>
      </c>
      <c r="S664" s="23">
        <f t="shared" si="176"/>
        <v>0</v>
      </c>
      <c r="T664" s="23">
        <f t="shared" si="177"/>
        <v>0</v>
      </c>
      <c r="U664" s="23">
        <f t="shared" si="178"/>
        <v>0</v>
      </c>
      <c r="V664" s="23">
        <f t="shared" si="179"/>
        <v>0</v>
      </c>
      <c r="W664" s="44" t="str">
        <f t="shared" si="180"/>
        <v>n/a</v>
      </c>
      <c r="X664" s="23">
        <f t="shared" si="181"/>
        <v>0</v>
      </c>
      <c r="Y664" s="23">
        <f t="shared" si="182"/>
        <v>0</v>
      </c>
      <c r="Z664" s="23">
        <f t="shared" si="183"/>
        <v>0</v>
      </c>
      <c r="AA664" s="43">
        <f t="shared" si="184"/>
        <v>0</v>
      </c>
      <c r="AB664" s="44" t="str">
        <f t="shared" si="185"/>
        <v>n/a</v>
      </c>
      <c r="AC664" s="45" t="str">
        <f>IFERROR(W664*Inputs!$E$27+'Elec wholesale index'!AB664*Inputs!$F$27,"n/a")</f>
        <v>n/a</v>
      </c>
      <c r="AD664" s="2" t="str">
        <f t="shared" si="186"/>
        <v>2017-18 Winter</v>
      </c>
      <c r="AE664" s="2" t="str">
        <f t="shared" si="187"/>
        <v>2016-17 Winter</v>
      </c>
      <c r="AF664" s="41">
        <v>0</v>
      </c>
      <c r="AG664" s="8"/>
    </row>
    <row r="665" spans="1:33" x14ac:dyDescent="0.3">
      <c r="A665" s="47">
        <v>42802</v>
      </c>
      <c r="B665" s="14" t="str">
        <f t="shared" si="171"/>
        <v>Mar</v>
      </c>
      <c r="C665" s="3"/>
      <c r="D665" s="3"/>
      <c r="E665" s="3"/>
      <c r="F665" s="42"/>
      <c r="G665" s="42"/>
      <c r="H665" s="42"/>
      <c r="I665" s="13">
        <f>VLOOKUP($B665,'Elec wholesale lookups'!$A$3:$L$15,'Elec wholesale index'!I$2,FALSE)</f>
        <v>181634.52552031272</v>
      </c>
      <c r="J665" s="13">
        <f>VLOOKUP($B665,'Elec wholesale lookups'!$A$3:$L$15,'Elec wholesale index'!J$2,FALSE)</f>
        <v>205597.26549163138</v>
      </c>
      <c r="K665" s="13">
        <f>VLOOKUP($B665,'Elec wholesale lookups'!$A$3:$L$15,'Elec wholesale index'!K$2,FALSE)</f>
        <v>181634.52552031272</v>
      </c>
      <c r="L665" s="38">
        <f>VLOOKUP($B665,'Elec wholesale lookups'!$A$3:$O$15,'Elec wholesale index'!L$2,FALSE)</f>
        <v>0</v>
      </c>
      <c r="M665" s="38">
        <f>VLOOKUP($B665,'Elec wholesale lookups'!$A$3:$O$15,'Elec wholesale index'!M$2,FALSE)</f>
        <v>1</v>
      </c>
      <c r="N665" s="38">
        <f>VLOOKUP($B665,'Elec wholesale lookups'!$A$3:$O$15,'Elec wholesale index'!N$2,FALSE)</f>
        <v>1</v>
      </c>
      <c r="O665" s="13">
        <f t="shared" si="172"/>
        <v>0</v>
      </c>
      <c r="P665" s="13">
        <f t="shared" si="173"/>
        <v>205597.26549163138</v>
      </c>
      <c r="Q665" s="13">
        <f t="shared" si="174"/>
        <v>181634.52552031272</v>
      </c>
      <c r="R665" s="13">
        <f t="shared" si="175"/>
        <v>387231.79101194406</v>
      </c>
      <c r="S665" s="23">
        <f t="shared" si="176"/>
        <v>0</v>
      </c>
      <c r="T665" s="23">
        <f t="shared" si="177"/>
        <v>0</v>
      </c>
      <c r="U665" s="23">
        <f t="shared" si="178"/>
        <v>0</v>
      </c>
      <c r="V665" s="23">
        <f t="shared" si="179"/>
        <v>0</v>
      </c>
      <c r="W665" s="44" t="str">
        <f t="shared" si="180"/>
        <v>n/a</v>
      </c>
      <c r="X665" s="23">
        <f t="shared" si="181"/>
        <v>0</v>
      </c>
      <c r="Y665" s="23">
        <f t="shared" si="182"/>
        <v>0</v>
      </c>
      <c r="Z665" s="23">
        <f t="shared" si="183"/>
        <v>0</v>
      </c>
      <c r="AA665" s="43">
        <f t="shared" si="184"/>
        <v>0</v>
      </c>
      <c r="AB665" s="44" t="str">
        <f t="shared" si="185"/>
        <v>n/a</v>
      </c>
      <c r="AC665" s="45" t="str">
        <f>IFERROR(W665*Inputs!$E$27+'Elec wholesale index'!AB665*Inputs!$F$27,"n/a")</f>
        <v>n/a</v>
      </c>
      <c r="AD665" s="2" t="str">
        <f t="shared" si="186"/>
        <v>2017-18 Winter</v>
      </c>
      <c r="AE665" s="2" t="str">
        <f t="shared" si="187"/>
        <v>2016-17 Winter</v>
      </c>
      <c r="AF665" s="41">
        <v>0</v>
      </c>
      <c r="AG665" s="8"/>
    </row>
    <row r="666" spans="1:33" x14ac:dyDescent="0.3">
      <c r="A666" s="47">
        <v>42803</v>
      </c>
      <c r="B666" s="14" t="str">
        <f t="shared" si="171"/>
        <v>Mar</v>
      </c>
      <c r="C666" s="3"/>
      <c r="D666" s="3"/>
      <c r="E666" s="3"/>
      <c r="F666" s="42"/>
      <c r="G666" s="42"/>
      <c r="H666" s="42"/>
      <c r="I666" s="13">
        <f>VLOOKUP($B666,'Elec wholesale lookups'!$A$3:$L$15,'Elec wholesale index'!I$2,FALSE)</f>
        <v>181634.52552031272</v>
      </c>
      <c r="J666" s="13">
        <f>VLOOKUP($B666,'Elec wholesale lookups'!$A$3:$L$15,'Elec wholesale index'!J$2,FALSE)</f>
        <v>205597.26549163138</v>
      </c>
      <c r="K666" s="13">
        <f>VLOOKUP($B666,'Elec wholesale lookups'!$A$3:$L$15,'Elec wholesale index'!K$2,FALSE)</f>
        <v>181634.52552031272</v>
      </c>
      <c r="L666" s="38">
        <f>VLOOKUP($B666,'Elec wholesale lookups'!$A$3:$O$15,'Elec wholesale index'!L$2,FALSE)</f>
        <v>0</v>
      </c>
      <c r="M666" s="38">
        <f>VLOOKUP($B666,'Elec wholesale lookups'!$A$3:$O$15,'Elec wholesale index'!M$2,FALSE)</f>
        <v>1</v>
      </c>
      <c r="N666" s="38">
        <f>VLOOKUP($B666,'Elec wholesale lookups'!$A$3:$O$15,'Elec wholesale index'!N$2,FALSE)</f>
        <v>1</v>
      </c>
      <c r="O666" s="13">
        <f t="shared" si="172"/>
        <v>0</v>
      </c>
      <c r="P666" s="13">
        <f t="shared" si="173"/>
        <v>205597.26549163138</v>
      </c>
      <c r="Q666" s="13">
        <f t="shared" si="174"/>
        <v>181634.52552031272</v>
      </c>
      <c r="R666" s="13">
        <f t="shared" si="175"/>
        <v>387231.79101194406</v>
      </c>
      <c r="S666" s="23">
        <f t="shared" si="176"/>
        <v>0</v>
      </c>
      <c r="T666" s="23">
        <f t="shared" si="177"/>
        <v>0</v>
      </c>
      <c r="U666" s="23">
        <f t="shared" si="178"/>
        <v>0</v>
      </c>
      <c r="V666" s="23">
        <f t="shared" si="179"/>
        <v>0</v>
      </c>
      <c r="W666" s="44" t="str">
        <f t="shared" si="180"/>
        <v>n/a</v>
      </c>
      <c r="X666" s="23">
        <f t="shared" si="181"/>
        <v>0</v>
      </c>
      <c r="Y666" s="23">
        <f t="shared" si="182"/>
        <v>0</v>
      </c>
      <c r="Z666" s="23">
        <f t="shared" si="183"/>
        <v>0</v>
      </c>
      <c r="AA666" s="43">
        <f t="shared" si="184"/>
        <v>0</v>
      </c>
      <c r="AB666" s="44" t="str">
        <f t="shared" si="185"/>
        <v>n/a</v>
      </c>
      <c r="AC666" s="45" t="str">
        <f>IFERROR(W666*Inputs!$E$27+'Elec wholesale index'!AB666*Inputs!$F$27,"n/a")</f>
        <v>n/a</v>
      </c>
      <c r="AD666" s="2" t="str">
        <f t="shared" si="186"/>
        <v>2017-18 Winter</v>
      </c>
      <c r="AE666" s="2" t="str">
        <f t="shared" si="187"/>
        <v>2016-17 Winter</v>
      </c>
      <c r="AF666" s="41">
        <v>0</v>
      </c>
      <c r="AG666" s="8"/>
    </row>
    <row r="667" spans="1:33" x14ac:dyDescent="0.3">
      <c r="A667" s="47">
        <v>42804</v>
      </c>
      <c r="B667" s="14" t="str">
        <f t="shared" si="171"/>
        <v>Mar</v>
      </c>
      <c r="C667" s="3"/>
      <c r="D667" s="3"/>
      <c r="E667" s="3"/>
      <c r="F667" s="42"/>
      <c r="G667" s="42"/>
      <c r="H667" s="42"/>
      <c r="I667" s="13">
        <f>VLOOKUP($B667,'Elec wholesale lookups'!$A$3:$L$15,'Elec wholesale index'!I$2,FALSE)</f>
        <v>181634.52552031272</v>
      </c>
      <c r="J667" s="13">
        <f>VLOOKUP($B667,'Elec wholesale lookups'!$A$3:$L$15,'Elec wholesale index'!J$2,FALSE)</f>
        <v>205597.26549163138</v>
      </c>
      <c r="K667" s="13">
        <f>VLOOKUP($B667,'Elec wholesale lookups'!$A$3:$L$15,'Elec wholesale index'!K$2,FALSE)</f>
        <v>181634.52552031272</v>
      </c>
      <c r="L667" s="38">
        <f>VLOOKUP($B667,'Elec wholesale lookups'!$A$3:$O$15,'Elec wholesale index'!L$2,FALSE)</f>
        <v>0</v>
      </c>
      <c r="M667" s="38">
        <f>VLOOKUP($B667,'Elec wholesale lookups'!$A$3:$O$15,'Elec wholesale index'!M$2,FALSE)</f>
        <v>1</v>
      </c>
      <c r="N667" s="38">
        <f>VLOOKUP($B667,'Elec wholesale lookups'!$A$3:$O$15,'Elec wholesale index'!N$2,FALSE)</f>
        <v>1</v>
      </c>
      <c r="O667" s="13">
        <f t="shared" si="172"/>
        <v>0</v>
      </c>
      <c r="P667" s="13">
        <f t="shared" si="173"/>
        <v>205597.26549163138</v>
      </c>
      <c r="Q667" s="13">
        <f t="shared" si="174"/>
        <v>181634.52552031272</v>
      </c>
      <c r="R667" s="13">
        <f t="shared" si="175"/>
        <v>387231.79101194406</v>
      </c>
      <c r="S667" s="23">
        <f t="shared" si="176"/>
        <v>0</v>
      </c>
      <c r="T667" s="23">
        <f t="shared" si="177"/>
        <v>0</v>
      </c>
      <c r="U667" s="23">
        <f t="shared" si="178"/>
        <v>0</v>
      </c>
      <c r="V667" s="23">
        <f t="shared" si="179"/>
        <v>0</v>
      </c>
      <c r="W667" s="44" t="str">
        <f t="shared" si="180"/>
        <v>n/a</v>
      </c>
      <c r="X667" s="23">
        <f t="shared" si="181"/>
        <v>0</v>
      </c>
      <c r="Y667" s="23">
        <f t="shared" si="182"/>
        <v>0</v>
      </c>
      <c r="Z667" s="23">
        <f t="shared" si="183"/>
        <v>0</v>
      </c>
      <c r="AA667" s="43">
        <f t="shared" si="184"/>
        <v>0</v>
      </c>
      <c r="AB667" s="44" t="str">
        <f t="shared" si="185"/>
        <v>n/a</v>
      </c>
      <c r="AC667" s="45" t="str">
        <f>IFERROR(W667*Inputs!$E$27+'Elec wholesale index'!AB667*Inputs!$F$27,"n/a")</f>
        <v>n/a</v>
      </c>
      <c r="AD667" s="2" t="str">
        <f t="shared" si="186"/>
        <v>2017-18 Winter</v>
      </c>
      <c r="AE667" s="2" t="str">
        <f t="shared" si="187"/>
        <v>2016-17 Winter</v>
      </c>
      <c r="AF667" s="41">
        <v>0</v>
      </c>
      <c r="AG667" s="8"/>
    </row>
    <row r="668" spans="1:33" x14ac:dyDescent="0.3">
      <c r="A668" s="47">
        <v>42807</v>
      </c>
      <c r="B668" s="14" t="str">
        <f t="shared" si="171"/>
        <v>Mar</v>
      </c>
      <c r="C668" s="3"/>
      <c r="D668" s="3"/>
      <c r="E668" s="3"/>
      <c r="F668" s="42"/>
      <c r="G668" s="42"/>
      <c r="H668" s="42"/>
      <c r="I668" s="13">
        <f>VLOOKUP($B668,'Elec wholesale lookups'!$A$3:$L$15,'Elec wholesale index'!I$2,FALSE)</f>
        <v>181634.52552031272</v>
      </c>
      <c r="J668" s="13">
        <f>VLOOKUP($B668,'Elec wholesale lookups'!$A$3:$L$15,'Elec wholesale index'!J$2,FALSE)</f>
        <v>205597.26549163138</v>
      </c>
      <c r="K668" s="13">
        <f>VLOOKUP($B668,'Elec wholesale lookups'!$A$3:$L$15,'Elec wholesale index'!K$2,FALSE)</f>
        <v>181634.52552031272</v>
      </c>
      <c r="L668" s="38">
        <f>VLOOKUP($B668,'Elec wholesale lookups'!$A$3:$O$15,'Elec wholesale index'!L$2,FALSE)</f>
        <v>0</v>
      </c>
      <c r="M668" s="38">
        <f>VLOOKUP($B668,'Elec wholesale lookups'!$A$3:$O$15,'Elec wholesale index'!M$2,FALSE)</f>
        <v>1</v>
      </c>
      <c r="N668" s="38">
        <f>VLOOKUP($B668,'Elec wholesale lookups'!$A$3:$O$15,'Elec wholesale index'!N$2,FALSE)</f>
        <v>1</v>
      </c>
      <c r="O668" s="13">
        <f t="shared" si="172"/>
        <v>0</v>
      </c>
      <c r="P668" s="13">
        <f t="shared" si="173"/>
        <v>205597.26549163138</v>
      </c>
      <c r="Q668" s="13">
        <f t="shared" si="174"/>
        <v>181634.52552031272</v>
      </c>
      <c r="R668" s="13">
        <f t="shared" si="175"/>
        <v>387231.79101194406</v>
      </c>
      <c r="S668" s="23">
        <f t="shared" si="176"/>
        <v>0</v>
      </c>
      <c r="T668" s="23">
        <f t="shared" si="177"/>
        <v>0</v>
      </c>
      <c r="U668" s="23">
        <f t="shared" si="178"/>
        <v>0</v>
      </c>
      <c r="V668" s="23">
        <f t="shared" si="179"/>
        <v>0</v>
      </c>
      <c r="W668" s="44" t="str">
        <f t="shared" si="180"/>
        <v>n/a</v>
      </c>
      <c r="X668" s="23">
        <f t="shared" si="181"/>
        <v>0</v>
      </c>
      <c r="Y668" s="23">
        <f t="shared" si="182"/>
        <v>0</v>
      </c>
      <c r="Z668" s="23">
        <f t="shared" si="183"/>
        <v>0</v>
      </c>
      <c r="AA668" s="43">
        <f t="shared" si="184"/>
        <v>0</v>
      </c>
      <c r="AB668" s="44" t="str">
        <f t="shared" si="185"/>
        <v>n/a</v>
      </c>
      <c r="AC668" s="45" t="str">
        <f>IFERROR(W668*Inputs!$E$27+'Elec wholesale index'!AB668*Inputs!$F$27,"n/a")</f>
        <v>n/a</v>
      </c>
      <c r="AD668" s="2" t="str">
        <f t="shared" si="186"/>
        <v>2017-18 Winter</v>
      </c>
      <c r="AE668" s="2" t="str">
        <f t="shared" si="187"/>
        <v>2016-17 Winter</v>
      </c>
      <c r="AF668" s="41">
        <v>0</v>
      </c>
      <c r="AG668" s="8"/>
    </row>
    <row r="669" spans="1:33" x14ac:dyDescent="0.3">
      <c r="A669" s="47">
        <v>42808</v>
      </c>
      <c r="B669" s="14" t="str">
        <f t="shared" si="171"/>
        <v>Mar</v>
      </c>
      <c r="C669" s="3"/>
      <c r="D669" s="3"/>
      <c r="E669" s="3"/>
      <c r="F669" s="42"/>
      <c r="G669" s="42"/>
      <c r="H669" s="42"/>
      <c r="I669" s="13">
        <f>VLOOKUP($B669,'Elec wholesale lookups'!$A$3:$L$15,'Elec wholesale index'!I$2,FALSE)</f>
        <v>181634.52552031272</v>
      </c>
      <c r="J669" s="13">
        <f>VLOOKUP($B669,'Elec wholesale lookups'!$A$3:$L$15,'Elec wholesale index'!J$2,FALSE)</f>
        <v>205597.26549163138</v>
      </c>
      <c r="K669" s="13">
        <f>VLOOKUP($B669,'Elec wholesale lookups'!$A$3:$L$15,'Elec wholesale index'!K$2,FALSE)</f>
        <v>181634.52552031272</v>
      </c>
      <c r="L669" s="38">
        <f>VLOOKUP($B669,'Elec wholesale lookups'!$A$3:$O$15,'Elec wholesale index'!L$2,FALSE)</f>
        <v>0</v>
      </c>
      <c r="M669" s="38">
        <f>VLOOKUP($B669,'Elec wholesale lookups'!$A$3:$O$15,'Elec wholesale index'!M$2,FALSE)</f>
        <v>1</v>
      </c>
      <c r="N669" s="38">
        <f>VLOOKUP($B669,'Elec wholesale lookups'!$A$3:$O$15,'Elec wholesale index'!N$2,FALSE)</f>
        <v>1</v>
      </c>
      <c r="O669" s="13">
        <f t="shared" si="172"/>
        <v>0</v>
      </c>
      <c r="P669" s="13">
        <f t="shared" si="173"/>
        <v>205597.26549163138</v>
      </c>
      <c r="Q669" s="13">
        <f t="shared" si="174"/>
        <v>181634.52552031272</v>
      </c>
      <c r="R669" s="13">
        <f t="shared" si="175"/>
        <v>387231.79101194406</v>
      </c>
      <c r="S669" s="23">
        <f t="shared" si="176"/>
        <v>0</v>
      </c>
      <c r="T669" s="23">
        <f t="shared" si="177"/>
        <v>0</v>
      </c>
      <c r="U669" s="23">
        <f t="shared" si="178"/>
        <v>0</v>
      </c>
      <c r="V669" s="23">
        <f t="shared" si="179"/>
        <v>0</v>
      </c>
      <c r="W669" s="44" t="str">
        <f t="shared" si="180"/>
        <v>n/a</v>
      </c>
      <c r="X669" s="23">
        <f t="shared" si="181"/>
        <v>0</v>
      </c>
      <c r="Y669" s="23">
        <f t="shared" si="182"/>
        <v>0</v>
      </c>
      <c r="Z669" s="23">
        <f t="shared" si="183"/>
        <v>0</v>
      </c>
      <c r="AA669" s="43">
        <f t="shared" si="184"/>
        <v>0</v>
      </c>
      <c r="AB669" s="44" t="str">
        <f t="shared" si="185"/>
        <v>n/a</v>
      </c>
      <c r="AC669" s="45" t="str">
        <f>IFERROR(W669*Inputs!$E$27+'Elec wholesale index'!AB669*Inputs!$F$27,"n/a")</f>
        <v>n/a</v>
      </c>
      <c r="AD669" s="2" t="str">
        <f t="shared" si="186"/>
        <v>2017-18 Winter</v>
      </c>
      <c r="AE669" s="2" t="str">
        <f t="shared" si="187"/>
        <v>2016-17 Winter</v>
      </c>
      <c r="AF669" s="41">
        <v>0</v>
      </c>
      <c r="AG669" s="8"/>
    </row>
    <row r="670" spans="1:33" x14ac:dyDescent="0.3">
      <c r="A670" s="47">
        <v>42809</v>
      </c>
      <c r="B670" s="14" t="str">
        <f t="shared" si="171"/>
        <v>Mar</v>
      </c>
      <c r="C670" s="3"/>
      <c r="D670" s="3"/>
      <c r="E670" s="3"/>
      <c r="F670" s="42"/>
      <c r="G670" s="42"/>
      <c r="H670" s="42"/>
      <c r="I670" s="13">
        <f>VLOOKUP($B670,'Elec wholesale lookups'!$A$3:$L$15,'Elec wholesale index'!I$2,FALSE)</f>
        <v>181634.52552031272</v>
      </c>
      <c r="J670" s="13">
        <f>VLOOKUP($B670,'Elec wholesale lookups'!$A$3:$L$15,'Elec wholesale index'!J$2,FALSE)</f>
        <v>205597.26549163138</v>
      </c>
      <c r="K670" s="13">
        <f>VLOOKUP($B670,'Elec wholesale lookups'!$A$3:$L$15,'Elec wholesale index'!K$2,FALSE)</f>
        <v>181634.52552031272</v>
      </c>
      <c r="L670" s="38">
        <f>VLOOKUP($B670,'Elec wholesale lookups'!$A$3:$O$15,'Elec wholesale index'!L$2,FALSE)</f>
        <v>0</v>
      </c>
      <c r="M670" s="38">
        <f>VLOOKUP($B670,'Elec wholesale lookups'!$A$3:$O$15,'Elec wholesale index'!M$2,FALSE)</f>
        <v>1</v>
      </c>
      <c r="N670" s="38">
        <f>VLOOKUP($B670,'Elec wholesale lookups'!$A$3:$O$15,'Elec wholesale index'!N$2,FALSE)</f>
        <v>1</v>
      </c>
      <c r="O670" s="13">
        <f t="shared" si="172"/>
        <v>0</v>
      </c>
      <c r="P670" s="13">
        <f t="shared" si="173"/>
        <v>205597.26549163138</v>
      </c>
      <c r="Q670" s="13">
        <f t="shared" si="174"/>
        <v>181634.52552031272</v>
      </c>
      <c r="R670" s="13">
        <f t="shared" si="175"/>
        <v>387231.79101194406</v>
      </c>
      <c r="S670" s="23">
        <f t="shared" si="176"/>
        <v>0</v>
      </c>
      <c r="T670" s="23">
        <f t="shared" si="177"/>
        <v>0</v>
      </c>
      <c r="U670" s="23">
        <f t="shared" si="178"/>
        <v>0</v>
      </c>
      <c r="V670" s="23">
        <f t="shared" si="179"/>
        <v>0</v>
      </c>
      <c r="W670" s="44" t="str">
        <f t="shared" si="180"/>
        <v>n/a</v>
      </c>
      <c r="X670" s="23">
        <f t="shared" si="181"/>
        <v>0</v>
      </c>
      <c r="Y670" s="23">
        <f t="shared" si="182"/>
        <v>0</v>
      </c>
      <c r="Z670" s="23">
        <f t="shared" si="183"/>
        <v>0</v>
      </c>
      <c r="AA670" s="43">
        <f t="shared" si="184"/>
        <v>0</v>
      </c>
      <c r="AB670" s="44" t="str">
        <f t="shared" si="185"/>
        <v>n/a</v>
      </c>
      <c r="AC670" s="45" t="str">
        <f>IFERROR(W670*Inputs!$E$27+'Elec wholesale index'!AB670*Inputs!$F$27,"n/a")</f>
        <v>n/a</v>
      </c>
      <c r="AD670" s="2" t="str">
        <f t="shared" si="186"/>
        <v>2017-18 Winter</v>
      </c>
      <c r="AE670" s="2" t="str">
        <f t="shared" si="187"/>
        <v>2016-17 Winter</v>
      </c>
      <c r="AF670" s="41">
        <v>0</v>
      </c>
      <c r="AG670" s="8"/>
    </row>
    <row r="671" spans="1:33" x14ac:dyDescent="0.3">
      <c r="A671" s="47">
        <v>42810</v>
      </c>
      <c r="B671" s="14" t="str">
        <f t="shared" si="171"/>
        <v>Mar</v>
      </c>
      <c r="C671" s="3"/>
      <c r="D671" s="3"/>
      <c r="E671" s="3"/>
      <c r="F671" s="42"/>
      <c r="G671" s="42"/>
      <c r="H671" s="42"/>
      <c r="I671" s="13">
        <f>VLOOKUP($B671,'Elec wholesale lookups'!$A$3:$L$15,'Elec wholesale index'!I$2,FALSE)</f>
        <v>181634.52552031272</v>
      </c>
      <c r="J671" s="13">
        <f>VLOOKUP($B671,'Elec wholesale lookups'!$A$3:$L$15,'Elec wholesale index'!J$2,FALSE)</f>
        <v>205597.26549163138</v>
      </c>
      <c r="K671" s="13">
        <f>VLOOKUP($B671,'Elec wholesale lookups'!$A$3:$L$15,'Elec wholesale index'!K$2,FALSE)</f>
        <v>181634.52552031272</v>
      </c>
      <c r="L671" s="38">
        <f>VLOOKUP($B671,'Elec wholesale lookups'!$A$3:$O$15,'Elec wholesale index'!L$2,FALSE)</f>
        <v>0</v>
      </c>
      <c r="M671" s="38">
        <f>VLOOKUP($B671,'Elec wholesale lookups'!$A$3:$O$15,'Elec wholesale index'!M$2,FALSE)</f>
        <v>1</v>
      </c>
      <c r="N671" s="38">
        <f>VLOOKUP($B671,'Elec wholesale lookups'!$A$3:$O$15,'Elec wholesale index'!N$2,FALSE)</f>
        <v>1</v>
      </c>
      <c r="O671" s="13">
        <f t="shared" si="172"/>
        <v>0</v>
      </c>
      <c r="P671" s="13">
        <f t="shared" si="173"/>
        <v>205597.26549163138</v>
      </c>
      <c r="Q671" s="13">
        <f t="shared" si="174"/>
        <v>181634.52552031272</v>
      </c>
      <c r="R671" s="13">
        <f t="shared" si="175"/>
        <v>387231.79101194406</v>
      </c>
      <c r="S671" s="23">
        <f t="shared" si="176"/>
        <v>0</v>
      </c>
      <c r="T671" s="23">
        <f t="shared" si="177"/>
        <v>0</v>
      </c>
      <c r="U671" s="23">
        <f t="shared" si="178"/>
        <v>0</v>
      </c>
      <c r="V671" s="23">
        <f t="shared" si="179"/>
        <v>0</v>
      </c>
      <c r="W671" s="44" t="str">
        <f t="shared" si="180"/>
        <v>n/a</v>
      </c>
      <c r="X671" s="23">
        <f t="shared" si="181"/>
        <v>0</v>
      </c>
      <c r="Y671" s="23">
        <f t="shared" si="182"/>
        <v>0</v>
      </c>
      <c r="Z671" s="23">
        <f t="shared" si="183"/>
        <v>0</v>
      </c>
      <c r="AA671" s="43">
        <f t="shared" si="184"/>
        <v>0</v>
      </c>
      <c r="AB671" s="44" t="str">
        <f t="shared" si="185"/>
        <v>n/a</v>
      </c>
      <c r="AC671" s="45" t="str">
        <f>IFERROR(W671*Inputs!$E$27+'Elec wholesale index'!AB671*Inputs!$F$27,"n/a")</f>
        <v>n/a</v>
      </c>
      <c r="AD671" s="2" t="str">
        <f t="shared" si="186"/>
        <v>2017-18 Winter</v>
      </c>
      <c r="AE671" s="2" t="str">
        <f t="shared" si="187"/>
        <v>2016-17 Winter</v>
      </c>
      <c r="AF671" s="41">
        <v>0</v>
      </c>
      <c r="AG671" s="8"/>
    </row>
    <row r="672" spans="1:33" x14ac:dyDescent="0.3">
      <c r="A672" s="47">
        <v>42811</v>
      </c>
      <c r="B672" s="14" t="str">
        <f t="shared" si="171"/>
        <v>Mar</v>
      </c>
      <c r="C672" s="3"/>
      <c r="D672" s="3"/>
      <c r="E672" s="3"/>
      <c r="F672" s="42"/>
      <c r="G672" s="42"/>
      <c r="H672" s="42"/>
      <c r="I672" s="13">
        <f>VLOOKUP($B672,'Elec wholesale lookups'!$A$3:$L$15,'Elec wholesale index'!I$2,FALSE)</f>
        <v>181634.52552031272</v>
      </c>
      <c r="J672" s="13">
        <f>VLOOKUP($B672,'Elec wholesale lookups'!$A$3:$L$15,'Elec wholesale index'!J$2,FALSE)</f>
        <v>205597.26549163138</v>
      </c>
      <c r="K672" s="13">
        <f>VLOOKUP($B672,'Elec wholesale lookups'!$A$3:$L$15,'Elec wholesale index'!K$2,FALSE)</f>
        <v>181634.52552031272</v>
      </c>
      <c r="L672" s="38">
        <f>VLOOKUP($B672,'Elec wholesale lookups'!$A$3:$O$15,'Elec wholesale index'!L$2,FALSE)</f>
        <v>0</v>
      </c>
      <c r="M672" s="38">
        <f>VLOOKUP($B672,'Elec wholesale lookups'!$A$3:$O$15,'Elec wholesale index'!M$2,FALSE)</f>
        <v>1</v>
      </c>
      <c r="N672" s="38">
        <f>VLOOKUP($B672,'Elec wholesale lookups'!$A$3:$O$15,'Elec wholesale index'!N$2,FALSE)</f>
        <v>1</v>
      </c>
      <c r="O672" s="13">
        <f t="shared" si="172"/>
        <v>0</v>
      </c>
      <c r="P672" s="13">
        <f t="shared" si="173"/>
        <v>205597.26549163138</v>
      </c>
      <c r="Q672" s="13">
        <f t="shared" si="174"/>
        <v>181634.52552031272</v>
      </c>
      <c r="R672" s="13">
        <f t="shared" si="175"/>
        <v>387231.79101194406</v>
      </c>
      <c r="S672" s="23">
        <f t="shared" si="176"/>
        <v>0</v>
      </c>
      <c r="T672" s="23">
        <f t="shared" si="177"/>
        <v>0</v>
      </c>
      <c r="U672" s="23">
        <f t="shared" si="178"/>
        <v>0</v>
      </c>
      <c r="V672" s="23">
        <f t="shared" si="179"/>
        <v>0</v>
      </c>
      <c r="W672" s="44" t="str">
        <f t="shared" si="180"/>
        <v>n/a</v>
      </c>
      <c r="X672" s="23">
        <f t="shared" si="181"/>
        <v>0</v>
      </c>
      <c r="Y672" s="23">
        <f t="shared" si="182"/>
        <v>0</v>
      </c>
      <c r="Z672" s="23">
        <f t="shared" si="183"/>
        <v>0</v>
      </c>
      <c r="AA672" s="43">
        <f t="shared" si="184"/>
        <v>0</v>
      </c>
      <c r="AB672" s="44" t="str">
        <f t="shared" si="185"/>
        <v>n/a</v>
      </c>
      <c r="AC672" s="45" t="str">
        <f>IFERROR(W672*Inputs!$E$27+'Elec wholesale index'!AB672*Inputs!$F$27,"n/a")</f>
        <v>n/a</v>
      </c>
      <c r="AD672" s="2" t="str">
        <f t="shared" si="186"/>
        <v>2017-18 Winter</v>
      </c>
      <c r="AE672" s="2" t="str">
        <f t="shared" si="187"/>
        <v>2016-17 Winter</v>
      </c>
      <c r="AF672" s="41">
        <v>0</v>
      </c>
      <c r="AG672" s="8"/>
    </row>
    <row r="673" spans="1:33" x14ac:dyDescent="0.3">
      <c r="A673" s="47">
        <v>42814</v>
      </c>
      <c r="B673" s="14" t="str">
        <f t="shared" si="171"/>
        <v>Mar</v>
      </c>
      <c r="C673" s="3"/>
      <c r="D673" s="3"/>
      <c r="E673" s="3"/>
      <c r="F673" s="42"/>
      <c r="G673" s="42"/>
      <c r="H673" s="42"/>
      <c r="I673" s="13">
        <f>VLOOKUP($B673,'Elec wholesale lookups'!$A$3:$L$15,'Elec wholesale index'!I$2,FALSE)</f>
        <v>181634.52552031272</v>
      </c>
      <c r="J673" s="13">
        <f>VLOOKUP($B673,'Elec wholesale lookups'!$A$3:$L$15,'Elec wholesale index'!J$2,FALSE)</f>
        <v>205597.26549163138</v>
      </c>
      <c r="K673" s="13">
        <f>VLOOKUP($B673,'Elec wholesale lookups'!$A$3:$L$15,'Elec wholesale index'!K$2,FALSE)</f>
        <v>181634.52552031272</v>
      </c>
      <c r="L673" s="38">
        <f>VLOOKUP($B673,'Elec wholesale lookups'!$A$3:$O$15,'Elec wholesale index'!L$2,FALSE)</f>
        <v>0</v>
      </c>
      <c r="M673" s="38">
        <f>VLOOKUP($B673,'Elec wholesale lookups'!$A$3:$O$15,'Elec wholesale index'!M$2,FALSE)</f>
        <v>1</v>
      </c>
      <c r="N673" s="38">
        <f>VLOOKUP($B673,'Elec wholesale lookups'!$A$3:$O$15,'Elec wholesale index'!N$2,FALSE)</f>
        <v>1</v>
      </c>
      <c r="O673" s="13">
        <f t="shared" si="172"/>
        <v>0</v>
      </c>
      <c r="P673" s="13">
        <f t="shared" si="173"/>
        <v>205597.26549163138</v>
      </c>
      <c r="Q673" s="13">
        <f t="shared" si="174"/>
        <v>181634.52552031272</v>
      </c>
      <c r="R673" s="13">
        <f t="shared" si="175"/>
        <v>387231.79101194406</v>
      </c>
      <c r="S673" s="23">
        <f t="shared" si="176"/>
        <v>0</v>
      </c>
      <c r="T673" s="23">
        <f t="shared" si="177"/>
        <v>0</v>
      </c>
      <c r="U673" s="23">
        <f t="shared" si="178"/>
        <v>0</v>
      </c>
      <c r="V673" s="23">
        <f t="shared" si="179"/>
        <v>0</v>
      </c>
      <c r="W673" s="44" t="str">
        <f t="shared" si="180"/>
        <v>n/a</v>
      </c>
      <c r="X673" s="23">
        <f t="shared" si="181"/>
        <v>0</v>
      </c>
      <c r="Y673" s="23">
        <f t="shared" si="182"/>
        <v>0</v>
      </c>
      <c r="Z673" s="23">
        <f t="shared" si="183"/>
        <v>0</v>
      </c>
      <c r="AA673" s="43">
        <f t="shared" si="184"/>
        <v>0</v>
      </c>
      <c r="AB673" s="44" t="str">
        <f t="shared" si="185"/>
        <v>n/a</v>
      </c>
      <c r="AC673" s="45" t="str">
        <f>IFERROR(W673*Inputs!$E$27+'Elec wholesale index'!AB673*Inputs!$F$27,"n/a")</f>
        <v>n/a</v>
      </c>
      <c r="AD673" s="2" t="str">
        <f t="shared" si="186"/>
        <v>2017-18 Winter</v>
      </c>
      <c r="AE673" s="2" t="str">
        <f t="shared" si="187"/>
        <v>2016-17 Winter</v>
      </c>
      <c r="AF673" s="41">
        <v>0</v>
      </c>
      <c r="AG673" s="8"/>
    </row>
    <row r="674" spans="1:33" x14ac:dyDescent="0.3">
      <c r="A674" s="47">
        <v>42815</v>
      </c>
      <c r="B674" s="14" t="str">
        <f t="shared" si="171"/>
        <v>Mar</v>
      </c>
      <c r="C674" s="3"/>
      <c r="D674" s="3"/>
      <c r="E674" s="3"/>
      <c r="F674" s="42"/>
      <c r="G674" s="42"/>
      <c r="H674" s="42"/>
      <c r="I674" s="13">
        <f>VLOOKUP($B674,'Elec wholesale lookups'!$A$3:$L$15,'Elec wholesale index'!I$2,FALSE)</f>
        <v>181634.52552031272</v>
      </c>
      <c r="J674" s="13">
        <f>VLOOKUP($B674,'Elec wholesale lookups'!$A$3:$L$15,'Elec wholesale index'!J$2,FALSE)</f>
        <v>205597.26549163138</v>
      </c>
      <c r="K674" s="13">
        <f>VLOOKUP($B674,'Elec wholesale lookups'!$A$3:$L$15,'Elec wholesale index'!K$2,FALSE)</f>
        <v>181634.52552031272</v>
      </c>
      <c r="L674" s="38">
        <f>VLOOKUP($B674,'Elec wholesale lookups'!$A$3:$O$15,'Elec wholesale index'!L$2,FALSE)</f>
        <v>0</v>
      </c>
      <c r="M674" s="38">
        <f>VLOOKUP($B674,'Elec wholesale lookups'!$A$3:$O$15,'Elec wholesale index'!M$2,FALSE)</f>
        <v>1</v>
      </c>
      <c r="N674" s="38">
        <f>VLOOKUP($B674,'Elec wholesale lookups'!$A$3:$O$15,'Elec wholesale index'!N$2,FALSE)</f>
        <v>1</v>
      </c>
      <c r="O674" s="13">
        <f t="shared" si="172"/>
        <v>0</v>
      </c>
      <c r="P674" s="13">
        <f t="shared" si="173"/>
        <v>205597.26549163138</v>
      </c>
      <c r="Q674" s="13">
        <f t="shared" si="174"/>
        <v>181634.52552031272</v>
      </c>
      <c r="R674" s="13">
        <f t="shared" si="175"/>
        <v>387231.79101194406</v>
      </c>
      <c r="S674" s="23">
        <f t="shared" si="176"/>
        <v>0</v>
      </c>
      <c r="T674" s="23">
        <f t="shared" si="177"/>
        <v>0</v>
      </c>
      <c r="U674" s="23">
        <f t="shared" si="178"/>
        <v>0</v>
      </c>
      <c r="V674" s="23">
        <f t="shared" si="179"/>
        <v>0</v>
      </c>
      <c r="W674" s="44" t="str">
        <f t="shared" si="180"/>
        <v>n/a</v>
      </c>
      <c r="X674" s="23">
        <f t="shared" si="181"/>
        <v>0</v>
      </c>
      <c r="Y674" s="23">
        <f t="shared" si="182"/>
        <v>0</v>
      </c>
      <c r="Z674" s="23">
        <f t="shared" si="183"/>
        <v>0</v>
      </c>
      <c r="AA674" s="43">
        <f t="shared" si="184"/>
        <v>0</v>
      </c>
      <c r="AB674" s="44" t="str">
        <f t="shared" si="185"/>
        <v>n/a</v>
      </c>
      <c r="AC674" s="45" t="str">
        <f>IFERROR(W674*Inputs!$E$27+'Elec wholesale index'!AB674*Inputs!$F$27,"n/a")</f>
        <v>n/a</v>
      </c>
      <c r="AD674" s="2" t="str">
        <f t="shared" si="186"/>
        <v>2017-18 Winter</v>
      </c>
      <c r="AE674" s="2" t="str">
        <f t="shared" si="187"/>
        <v>2016-17 Winter</v>
      </c>
      <c r="AF674" s="41">
        <v>0</v>
      </c>
      <c r="AG674" s="8"/>
    </row>
    <row r="675" spans="1:33" x14ac:dyDescent="0.3">
      <c r="A675" s="47">
        <v>42816</v>
      </c>
      <c r="B675" s="14" t="str">
        <f t="shared" si="171"/>
        <v>Mar</v>
      </c>
      <c r="C675" s="3"/>
      <c r="D675" s="3"/>
      <c r="E675" s="3"/>
      <c r="F675" s="42"/>
      <c r="G675" s="42"/>
      <c r="H675" s="42"/>
      <c r="I675" s="13">
        <f>VLOOKUP($B675,'Elec wholesale lookups'!$A$3:$L$15,'Elec wholesale index'!I$2,FALSE)</f>
        <v>181634.52552031272</v>
      </c>
      <c r="J675" s="13">
        <f>VLOOKUP($B675,'Elec wholesale lookups'!$A$3:$L$15,'Elec wholesale index'!J$2,FALSE)</f>
        <v>205597.26549163138</v>
      </c>
      <c r="K675" s="13">
        <f>VLOOKUP($B675,'Elec wholesale lookups'!$A$3:$L$15,'Elec wholesale index'!K$2,FALSE)</f>
        <v>181634.52552031272</v>
      </c>
      <c r="L675" s="38">
        <f>VLOOKUP($B675,'Elec wholesale lookups'!$A$3:$O$15,'Elec wholesale index'!L$2,FALSE)</f>
        <v>0</v>
      </c>
      <c r="M675" s="38">
        <f>VLOOKUP($B675,'Elec wholesale lookups'!$A$3:$O$15,'Elec wholesale index'!M$2,FALSE)</f>
        <v>1</v>
      </c>
      <c r="N675" s="38">
        <f>VLOOKUP($B675,'Elec wholesale lookups'!$A$3:$O$15,'Elec wholesale index'!N$2,FALSE)</f>
        <v>1</v>
      </c>
      <c r="O675" s="13">
        <f t="shared" si="172"/>
        <v>0</v>
      </c>
      <c r="P675" s="13">
        <f t="shared" si="173"/>
        <v>205597.26549163138</v>
      </c>
      <c r="Q675" s="13">
        <f t="shared" si="174"/>
        <v>181634.52552031272</v>
      </c>
      <c r="R675" s="13">
        <f t="shared" si="175"/>
        <v>387231.79101194406</v>
      </c>
      <c r="S675" s="23">
        <f t="shared" si="176"/>
        <v>0</v>
      </c>
      <c r="T675" s="23">
        <f t="shared" si="177"/>
        <v>0</v>
      </c>
      <c r="U675" s="23">
        <f t="shared" si="178"/>
        <v>0</v>
      </c>
      <c r="V675" s="23">
        <f t="shared" si="179"/>
        <v>0</v>
      </c>
      <c r="W675" s="44" t="str">
        <f t="shared" si="180"/>
        <v>n/a</v>
      </c>
      <c r="X675" s="23">
        <f t="shared" si="181"/>
        <v>0</v>
      </c>
      <c r="Y675" s="23">
        <f t="shared" si="182"/>
        <v>0</v>
      </c>
      <c r="Z675" s="23">
        <f t="shared" si="183"/>
        <v>0</v>
      </c>
      <c r="AA675" s="43">
        <f t="shared" si="184"/>
        <v>0</v>
      </c>
      <c r="AB675" s="44" t="str">
        <f t="shared" si="185"/>
        <v>n/a</v>
      </c>
      <c r="AC675" s="45" t="str">
        <f>IFERROR(W675*Inputs!$E$27+'Elec wholesale index'!AB675*Inputs!$F$27,"n/a")</f>
        <v>n/a</v>
      </c>
      <c r="AD675" s="2" t="str">
        <f t="shared" si="186"/>
        <v>2017-18 Winter</v>
      </c>
      <c r="AE675" s="2" t="str">
        <f t="shared" si="187"/>
        <v>2016-17 Winter</v>
      </c>
      <c r="AF675" s="41">
        <v>0</v>
      </c>
      <c r="AG675" s="8"/>
    </row>
    <row r="676" spans="1:33" x14ac:dyDescent="0.3">
      <c r="A676" s="47">
        <v>42817</v>
      </c>
      <c r="B676" s="14" t="str">
        <f t="shared" si="171"/>
        <v>Mar</v>
      </c>
      <c r="C676" s="3"/>
      <c r="D676" s="3"/>
      <c r="E676" s="3"/>
      <c r="F676" s="42"/>
      <c r="G676" s="42"/>
      <c r="H676" s="42"/>
      <c r="I676" s="13">
        <f>VLOOKUP($B676,'Elec wholesale lookups'!$A$3:$L$15,'Elec wholesale index'!I$2,FALSE)</f>
        <v>181634.52552031272</v>
      </c>
      <c r="J676" s="13">
        <f>VLOOKUP($B676,'Elec wholesale lookups'!$A$3:$L$15,'Elec wholesale index'!J$2,FALSE)</f>
        <v>205597.26549163138</v>
      </c>
      <c r="K676" s="13">
        <f>VLOOKUP($B676,'Elec wholesale lookups'!$A$3:$L$15,'Elec wholesale index'!K$2,FALSE)</f>
        <v>181634.52552031272</v>
      </c>
      <c r="L676" s="38">
        <f>VLOOKUP($B676,'Elec wholesale lookups'!$A$3:$O$15,'Elec wholesale index'!L$2,FALSE)</f>
        <v>0</v>
      </c>
      <c r="M676" s="38">
        <f>VLOOKUP($B676,'Elec wholesale lookups'!$A$3:$O$15,'Elec wholesale index'!M$2,FALSE)</f>
        <v>1</v>
      </c>
      <c r="N676" s="38">
        <f>VLOOKUP($B676,'Elec wholesale lookups'!$A$3:$O$15,'Elec wholesale index'!N$2,FALSE)</f>
        <v>1</v>
      </c>
      <c r="O676" s="13">
        <f t="shared" si="172"/>
        <v>0</v>
      </c>
      <c r="P676" s="13">
        <f t="shared" si="173"/>
        <v>205597.26549163138</v>
      </c>
      <c r="Q676" s="13">
        <f t="shared" si="174"/>
        <v>181634.52552031272</v>
      </c>
      <c r="R676" s="13">
        <f t="shared" si="175"/>
        <v>387231.79101194406</v>
      </c>
      <c r="S676" s="23">
        <f t="shared" si="176"/>
        <v>0</v>
      </c>
      <c r="T676" s="23">
        <f t="shared" si="177"/>
        <v>0</v>
      </c>
      <c r="U676" s="23">
        <f t="shared" si="178"/>
        <v>0</v>
      </c>
      <c r="V676" s="23">
        <f t="shared" si="179"/>
        <v>0</v>
      </c>
      <c r="W676" s="44" t="str">
        <f t="shared" si="180"/>
        <v>n/a</v>
      </c>
      <c r="X676" s="23">
        <f t="shared" si="181"/>
        <v>0</v>
      </c>
      <c r="Y676" s="23">
        <f t="shared" si="182"/>
        <v>0</v>
      </c>
      <c r="Z676" s="23">
        <f t="shared" si="183"/>
        <v>0</v>
      </c>
      <c r="AA676" s="43">
        <f t="shared" si="184"/>
        <v>0</v>
      </c>
      <c r="AB676" s="44" t="str">
        <f t="shared" si="185"/>
        <v>n/a</v>
      </c>
      <c r="AC676" s="45" t="str">
        <f>IFERROR(W676*Inputs!$E$27+'Elec wholesale index'!AB676*Inputs!$F$27,"n/a")</f>
        <v>n/a</v>
      </c>
      <c r="AD676" s="2" t="str">
        <f t="shared" si="186"/>
        <v>2017-18 Winter</v>
      </c>
      <c r="AE676" s="2" t="str">
        <f t="shared" si="187"/>
        <v>2016-17 Winter</v>
      </c>
      <c r="AF676" s="41">
        <v>0</v>
      </c>
      <c r="AG676" s="8"/>
    </row>
    <row r="677" spans="1:33" x14ac:dyDescent="0.3">
      <c r="A677" s="47">
        <v>42818</v>
      </c>
      <c r="B677" s="14" t="str">
        <f t="shared" si="171"/>
        <v>Mar</v>
      </c>
      <c r="C677" s="3"/>
      <c r="D677" s="3"/>
      <c r="E677" s="3"/>
      <c r="F677" s="42"/>
      <c r="G677" s="42"/>
      <c r="H677" s="42"/>
      <c r="I677" s="13">
        <f>VLOOKUP($B677,'Elec wholesale lookups'!$A$3:$L$15,'Elec wholesale index'!I$2,FALSE)</f>
        <v>181634.52552031272</v>
      </c>
      <c r="J677" s="13">
        <f>VLOOKUP($B677,'Elec wholesale lookups'!$A$3:$L$15,'Elec wholesale index'!J$2,FALSE)</f>
        <v>205597.26549163138</v>
      </c>
      <c r="K677" s="13">
        <f>VLOOKUP($B677,'Elec wholesale lookups'!$A$3:$L$15,'Elec wholesale index'!K$2,FALSE)</f>
        <v>181634.52552031272</v>
      </c>
      <c r="L677" s="38">
        <f>VLOOKUP($B677,'Elec wholesale lookups'!$A$3:$O$15,'Elec wholesale index'!L$2,FALSE)</f>
        <v>0</v>
      </c>
      <c r="M677" s="38">
        <f>VLOOKUP($B677,'Elec wholesale lookups'!$A$3:$O$15,'Elec wholesale index'!M$2,FALSE)</f>
        <v>1</v>
      </c>
      <c r="N677" s="38">
        <f>VLOOKUP($B677,'Elec wholesale lookups'!$A$3:$O$15,'Elec wholesale index'!N$2,FALSE)</f>
        <v>1</v>
      </c>
      <c r="O677" s="13">
        <f t="shared" si="172"/>
        <v>0</v>
      </c>
      <c r="P677" s="13">
        <f t="shared" si="173"/>
        <v>205597.26549163138</v>
      </c>
      <c r="Q677" s="13">
        <f t="shared" si="174"/>
        <v>181634.52552031272</v>
      </c>
      <c r="R677" s="13">
        <f t="shared" si="175"/>
        <v>387231.79101194406</v>
      </c>
      <c r="S677" s="23">
        <f t="shared" si="176"/>
        <v>0</v>
      </c>
      <c r="T677" s="23">
        <f t="shared" si="177"/>
        <v>0</v>
      </c>
      <c r="U677" s="23">
        <f t="shared" si="178"/>
        <v>0</v>
      </c>
      <c r="V677" s="23">
        <f t="shared" si="179"/>
        <v>0</v>
      </c>
      <c r="W677" s="44" t="str">
        <f t="shared" si="180"/>
        <v>n/a</v>
      </c>
      <c r="X677" s="23">
        <f t="shared" si="181"/>
        <v>0</v>
      </c>
      <c r="Y677" s="23">
        <f t="shared" si="182"/>
        <v>0</v>
      </c>
      <c r="Z677" s="23">
        <f t="shared" si="183"/>
        <v>0</v>
      </c>
      <c r="AA677" s="43">
        <f t="shared" si="184"/>
        <v>0</v>
      </c>
      <c r="AB677" s="44" t="str">
        <f t="shared" si="185"/>
        <v>n/a</v>
      </c>
      <c r="AC677" s="45" t="str">
        <f>IFERROR(W677*Inputs!$E$27+'Elec wholesale index'!AB677*Inputs!$F$27,"n/a")</f>
        <v>n/a</v>
      </c>
      <c r="AD677" s="2" t="str">
        <f t="shared" si="186"/>
        <v>2017-18 Winter</v>
      </c>
      <c r="AE677" s="2" t="str">
        <f t="shared" si="187"/>
        <v>2016-17 Winter</v>
      </c>
      <c r="AF677" s="41">
        <v>0</v>
      </c>
      <c r="AG677" s="8"/>
    </row>
    <row r="678" spans="1:33" x14ac:dyDescent="0.3">
      <c r="A678" s="47">
        <v>42821</v>
      </c>
      <c r="B678" s="14" t="str">
        <f t="shared" si="171"/>
        <v>Mar</v>
      </c>
      <c r="C678" s="3"/>
      <c r="D678" s="3"/>
      <c r="E678" s="3"/>
      <c r="F678" s="42"/>
      <c r="G678" s="42"/>
      <c r="H678" s="42"/>
      <c r="I678" s="13">
        <f>VLOOKUP($B678,'Elec wholesale lookups'!$A$3:$L$15,'Elec wholesale index'!I$2,FALSE)</f>
        <v>181634.52552031272</v>
      </c>
      <c r="J678" s="13">
        <f>VLOOKUP($B678,'Elec wholesale lookups'!$A$3:$L$15,'Elec wholesale index'!J$2,FALSE)</f>
        <v>205597.26549163138</v>
      </c>
      <c r="K678" s="13">
        <f>VLOOKUP($B678,'Elec wholesale lookups'!$A$3:$L$15,'Elec wholesale index'!K$2,FALSE)</f>
        <v>181634.52552031272</v>
      </c>
      <c r="L678" s="38">
        <f>VLOOKUP($B678,'Elec wholesale lookups'!$A$3:$O$15,'Elec wholesale index'!L$2,FALSE)</f>
        <v>0</v>
      </c>
      <c r="M678" s="38">
        <f>VLOOKUP($B678,'Elec wholesale lookups'!$A$3:$O$15,'Elec wholesale index'!M$2,FALSE)</f>
        <v>1</v>
      </c>
      <c r="N678" s="38">
        <f>VLOOKUP($B678,'Elec wholesale lookups'!$A$3:$O$15,'Elec wholesale index'!N$2,FALSE)</f>
        <v>1</v>
      </c>
      <c r="O678" s="13">
        <f t="shared" si="172"/>
        <v>0</v>
      </c>
      <c r="P678" s="13">
        <f t="shared" si="173"/>
        <v>205597.26549163138</v>
      </c>
      <c r="Q678" s="13">
        <f t="shared" si="174"/>
        <v>181634.52552031272</v>
      </c>
      <c r="R678" s="13">
        <f t="shared" si="175"/>
        <v>387231.79101194406</v>
      </c>
      <c r="S678" s="23">
        <f t="shared" si="176"/>
        <v>0</v>
      </c>
      <c r="T678" s="23">
        <f t="shared" si="177"/>
        <v>0</v>
      </c>
      <c r="U678" s="23">
        <f t="shared" si="178"/>
        <v>0</v>
      </c>
      <c r="V678" s="23">
        <f t="shared" si="179"/>
        <v>0</v>
      </c>
      <c r="W678" s="44" t="str">
        <f t="shared" si="180"/>
        <v>n/a</v>
      </c>
      <c r="X678" s="23">
        <f t="shared" si="181"/>
        <v>0</v>
      </c>
      <c r="Y678" s="23">
        <f t="shared" si="182"/>
        <v>0</v>
      </c>
      <c r="Z678" s="23">
        <f t="shared" si="183"/>
        <v>0</v>
      </c>
      <c r="AA678" s="43">
        <f t="shared" si="184"/>
        <v>0</v>
      </c>
      <c r="AB678" s="44" t="str">
        <f t="shared" si="185"/>
        <v>n/a</v>
      </c>
      <c r="AC678" s="45" t="str">
        <f>IFERROR(W678*Inputs!$E$27+'Elec wholesale index'!AB678*Inputs!$F$27,"n/a")</f>
        <v>n/a</v>
      </c>
      <c r="AD678" s="2" t="str">
        <f t="shared" si="186"/>
        <v>2017-18 Winter</v>
      </c>
      <c r="AE678" s="2" t="str">
        <f t="shared" si="187"/>
        <v>2016-17 Winter</v>
      </c>
      <c r="AF678" s="41">
        <v>0</v>
      </c>
      <c r="AG678" s="8"/>
    </row>
    <row r="679" spans="1:33" x14ac:dyDescent="0.3">
      <c r="A679" s="47">
        <v>42822</v>
      </c>
      <c r="B679" s="14" t="str">
        <f t="shared" si="171"/>
        <v>Mar</v>
      </c>
      <c r="C679" s="3"/>
      <c r="D679" s="3"/>
      <c r="E679" s="3"/>
      <c r="F679" s="42"/>
      <c r="G679" s="42"/>
      <c r="H679" s="42"/>
      <c r="I679" s="13">
        <f>VLOOKUP($B679,'Elec wholesale lookups'!$A$3:$L$15,'Elec wholesale index'!I$2,FALSE)</f>
        <v>181634.52552031272</v>
      </c>
      <c r="J679" s="13">
        <f>VLOOKUP($B679,'Elec wholesale lookups'!$A$3:$L$15,'Elec wholesale index'!J$2,FALSE)</f>
        <v>205597.26549163138</v>
      </c>
      <c r="K679" s="13">
        <f>VLOOKUP($B679,'Elec wholesale lookups'!$A$3:$L$15,'Elec wholesale index'!K$2,FALSE)</f>
        <v>181634.52552031272</v>
      </c>
      <c r="L679" s="38">
        <f>VLOOKUP($B679,'Elec wholesale lookups'!$A$3:$O$15,'Elec wholesale index'!L$2,FALSE)</f>
        <v>0</v>
      </c>
      <c r="M679" s="38">
        <f>VLOOKUP($B679,'Elec wholesale lookups'!$A$3:$O$15,'Elec wholesale index'!M$2,FALSE)</f>
        <v>1</v>
      </c>
      <c r="N679" s="38">
        <f>VLOOKUP($B679,'Elec wholesale lookups'!$A$3:$O$15,'Elec wholesale index'!N$2,FALSE)</f>
        <v>1</v>
      </c>
      <c r="O679" s="13">
        <f t="shared" si="172"/>
        <v>0</v>
      </c>
      <c r="P679" s="13">
        <f t="shared" si="173"/>
        <v>205597.26549163138</v>
      </c>
      <c r="Q679" s="13">
        <f t="shared" si="174"/>
        <v>181634.52552031272</v>
      </c>
      <c r="R679" s="13">
        <f t="shared" si="175"/>
        <v>387231.79101194406</v>
      </c>
      <c r="S679" s="23">
        <f t="shared" si="176"/>
        <v>0</v>
      </c>
      <c r="T679" s="23">
        <f t="shared" si="177"/>
        <v>0</v>
      </c>
      <c r="U679" s="23">
        <f t="shared" si="178"/>
        <v>0</v>
      </c>
      <c r="V679" s="23">
        <f t="shared" si="179"/>
        <v>0</v>
      </c>
      <c r="W679" s="44" t="str">
        <f t="shared" si="180"/>
        <v>n/a</v>
      </c>
      <c r="X679" s="23">
        <f t="shared" si="181"/>
        <v>0</v>
      </c>
      <c r="Y679" s="23">
        <f t="shared" si="182"/>
        <v>0</v>
      </c>
      <c r="Z679" s="23">
        <f t="shared" si="183"/>
        <v>0</v>
      </c>
      <c r="AA679" s="43">
        <f t="shared" si="184"/>
        <v>0</v>
      </c>
      <c r="AB679" s="44" t="str">
        <f t="shared" si="185"/>
        <v>n/a</v>
      </c>
      <c r="AC679" s="45" t="str">
        <f>IFERROR(W679*Inputs!$E$27+'Elec wholesale index'!AB679*Inputs!$F$27,"n/a")</f>
        <v>n/a</v>
      </c>
      <c r="AD679" s="2" t="str">
        <f t="shared" si="186"/>
        <v>2017-18 Winter</v>
      </c>
      <c r="AE679" s="2" t="str">
        <f t="shared" si="187"/>
        <v>2016-17 Winter</v>
      </c>
      <c r="AF679" s="41">
        <v>0</v>
      </c>
      <c r="AG679" s="8"/>
    </row>
    <row r="680" spans="1:33" x14ac:dyDescent="0.3">
      <c r="A680" s="47">
        <v>42823</v>
      </c>
      <c r="B680" s="14" t="str">
        <f t="shared" si="171"/>
        <v>Mar</v>
      </c>
      <c r="C680" s="3"/>
      <c r="D680" s="3"/>
      <c r="E680" s="3"/>
      <c r="F680" s="42"/>
      <c r="G680" s="42"/>
      <c r="H680" s="42"/>
      <c r="I680" s="13">
        <f>VLOOKUP($B680,'Elec wholesale lookups'!$A$3:$L$15,'Elec wholesale index'!I$2,FALSE)</f>
        <v>181634.52552031272</v>
      </c>
      <c r="J680" s="13">
        <f>VLOOKUP($B680,'Elec wholesale lookups'!$A$3:$L$15,'Elec wholesale index'!J$2,FALSE)</f>
        <v>205597.26549163138</v>
      </c>
      <c r="K680" s="13">
        <f>VLOOKUP($B680,'Elec wholesale lookups'!$A$3:$L$15,'Elec wholesale index'!K$2,FALSE)</f>
        <v>181634.52552031272</v>
      </c>
      <c r="L680" s="38">
        <f>VLOOKUP($B680,'Elec wholesale lookups'!$A$3:$O$15,'Elec wholesale index'!L$2,FALSE)</f>
        <v>0</v>
      </c>
      <c r="M680" s="38">
        <f>VLOOKUP($B680,'Elec wholesale lookups'!$A$3:$O$15,'Elec wholesale index'!M$2,FALSE)</f>
        <v>1</v>
      </c>
      <c r="N680" s="38">
        <f>VLOOKUP($B680,'Elec wholesale lookups'!$A$3:$O$15,'Elec wholesale index'!N$2,FALSE)</f>
        <v>1</v>
      </c>
      <c r="O680" s="13">
        <f t="shared" si="172"/>
        <v>0</v>
      </c>
      <c r="P680" s="13">
        <f t="shared" si="173"/>
        <v>205597.26549163138</v>
      </c>
      <c r="Q680" s="13">
        <f t="shared" si="174"/>
        <v>181634.52552031272</v>
      </c>
      <c r="R680" s="13">
        <f t="shared" si="175"/>
        <v>387231.79101194406</v>
      </c>
      <c r="S680" s="23">
        <f t="shared" si="176"/>
        <v>0</v>
      </c>
      <c r="T680" s="23">
        <f t="shared" si="177"/>
        <v>0</v>
      </c>
      <c r="U680" s="23">
        <f t="shared" si="178"/>
        <v>0</v>
      </c>
      <c r="V680" s="23">
        <f t="shared" si="179"/>
        <v>0</v>
      </c>
      <c r="W680" s="44" t="str">
        <f t="shared" si="180"/>
        <v>n/a</v>
      </c>
      <c r="X680" s="23">
        <f t="shared" si="181"/>
        <v>0</v>
      </c>
      <c r="Y680" s="23">
        <f t="shared" si="182"/>
        <v>0</v>
      </c>
      <c r="Z680" s="23">
        <f t="shared" si="183"/>
        <v>0</v>
      </c>
      <c r="AA680" s="43">
        <f t="shared" si="184"/>
        <v>0</v>
      </c>
      <c r="AB680" s="44" t="str">
        <f t="shared" si="185"/>
        <v>n/a</v>
      </c>
      <c r="AC680" s="45" t="str">
        <f>IFERROR(W680*Inputs!$E$27+'Elec wholesale index'!AB680*Inputs!$F$27,"n/a")</f>
        <v>n/a</v>
      </c>
      <c r="AD680" s="2" t="str">
        <f t="shared" si="186"/>
        <v>2017-18 Winter</v>
      </c>
      <c r="AE680" s="2" t="str">
        <f t="shared" si="187"/>
        <v>2016-17 Winter</v>
      </c>
      <c r="AF680" s="41">
        <v>0</v>
      </c>
      <c r="AG680" s="8"/>
    </row>
    <row r="681" spans="1:33" x14ac:dyDescent="0.3">
      <c r="A681" s="47">
        <v>42824</v>
      </c>
      <c r="B681" s="14" t="str">
        <f t="shared" ref="B681:B744" si="188">TEXT(A681,"mmm")</f>
        <v>Mar</v>
      </c>
      <c r="C681" s="3"/>
      <c r="D681" s="3"/>
      <c r="E681" s="3"/>
      <c r="F681" s="42"/>
      <c r="G681" s="42"/>
      <c r="H681" s="42"/>
      <c r="I681" s="13">
        <f>VLOOKUP($B681,'Elec wholesale lookups'!$A$3:$L$15,'Elec wholesale index'!I$2,FALSE)</f>
        <v>181634.52552031272</v>
      </c>
      <c r="J681" s="13">
        <f>VLOOKUP($B681,'Elec wholesale lookups'!$A$3:$L$15,'Elec wholesale index'!J$2,FALSE)</f>
        <v>205597.26549163138</v>
      </c>
      <c r="K681" s="13">
        <f>VLOOKUP($B681,'Elec wholesale lookups'!$A$3:$L$15,'Elec wholesale index'!K$2,FALSE)</f>
        <v>181634.52552031272</v>
      </c>
      <c r="L681" s="38">
        <f>VLOOKUP($B681,'Elec wholesale lookups'!$A$3:$O$15,'Elec wholesale index'!L$2,FALSE)</f>
        <v>0</v>
      </c>
      <c r="M681" s="38">
        <f>VLOOKUP($B681,'Elec wholesale lookups'!$A$3:$O$15,'Elec wholesale index'!M$2,FALSE)</f>
        <v>1</v>
      </c>
      <c r="N681" s="38">
        <f>VLOOKUP($B681,'Elec wholesale lookups'!$A$3:$O$15,'Elec wholesale index'!N$2,FALSE)</f>
        <v>1</v>
      </c>
      <c r="O681" s="13">
        <f t="shared" si="172"/>
        <v>0</v>
      </c>
      <c r="P681" s="13">
        <f t="shared" si="173"/>
        <v>205597.26549163138</v>
      </c>
      <c r="Q681" s="13">
        <f t="shared" si="174"/>
        <v>181634.52552031272</v>
      </c>
      <c r="R681" s="13">
        <f t="shared" si="175"/>
        <v>387231.79101194406</v>
      </c>
      <c r="S681" s="23">
        <f t="shared" si="176"/>
        <v>0</v>
      </c>
      <c r="T681" s="23">
        <f t="shared" si="177"/>
        <v>0</v>
      </c>
      <c r="U681" s="23">
        <f t="shared" si="178"/>
        <v>0</v>
      </c>
      <c r="V681" s="23">
        <f t="shared" si="179"/>
        <v>0</v>
      </c>
      <c r="W681" s="44" t="str">
        <f t="shared" si="180"/>
        <v>n/a</v>
      </c>
      <c r="X681" s="23">
        <f t="shared" si="181"/>
        <v>0</v>
      </c>
      <c r="Y681" s="23">
        <f t="shared" si="182"/>
        <v>0</v>
      </c>
      <c r="Z681" s="23">
        <f t="shared" si="183"/>
        <v>0</v>
      </c>
      <c r="AA681" s="43">
        <f t="shared" si="184"/>
        <v>0</v>
      </c>
      <c r="AB681" s="44" t="str">
        <f t="shared" si="185"/>
        <v>n/a</v>
      </c>
      <c r="AC681" s="45" t="str">
        <f>IFERROR(W681*Inputs!$E$27+'Elec wholesale index'!AB681*Inputs!$F$27,"n/a")</f>
        <v>n/a</v>
      </c>
      <c r="AD681" s="2" t="str">
        <f t="shared" si="186"/>
        <v>2017-18 Winter</v>
      </c>
      <c r="AE681" s="2" t="str">
        <f t="shared" si="187"/>
        <v>2016-17 Winter</v>
      </c>
      <c r="AF681" s="41">
        <v>0</v>
      </c>
      <c r="AG681" s="8"/>
    </row>
    <row r="682" spans="1:33" x14ac:dyDescent="0.3">
      <c r="A682" s="47">
        <v>42825</v>
      </c>
      <c r="B682" s="14" t="str">
        <f t="shared" si="188"/>
        <v>Mar</v>
      </c>
      <c r="C682" s="3"/>
      <c r="D682" s="3"/>
      <c r="E682" s="3"/>
      <c r="F682" s="42"/>
      <c r="G682" s="42"/>
      <c r="H682" s="42"/>
      <c r="I682" s="13">
        <f>VLOOKUP($B682,'Elec wholesale lookups'!$A$3:$L$15,'Elec wholesale index'!I$2,FALSE)</f>
        <v>181634.52552031272</v>
      </c>
      <c r="J682" s="13">
        <f>VLOOKUP($B682,'Elec wholesale lookups'!$A$3:$L$15,'Elec wholesale index'!J$2,FALSE)</f>
        <v>205597.26549163138</v>
      </c>
      <c r="K682" s="13">
        <f>VLOOKUP($B682,'Elec wholesale lookups'!$A$3:$L$15,'Elec wholesale index'!K$2,FALSE)</f>
        <v>181634.52552031272</v>
      </c>
      <c r="L682" s="38">
        <f>VLOOKUP($B682,'Elec wholesale lookups'!$A$3:$O$15,'Elec wholesale index'!L$2,FALSE)</f>
        <v>0</v>
      </c>
      <c r="M682" s="38">
        <f>VLOOKUP($B682,'Elec wholesale lookups'!$A$3:$O$15,'Elec wholesale index'!M$2,FALSE)</f>
        <v>1</v>
      </c>
      <c r="N682" s="38">
        <f>VLOOKUP($B682,'Elec wholesale lookups'!$A$3:$O$15,'Elec wholesale index'!N$2,FALSE)</f>
        <v>1</v>
      </c>
      <c r="O682" s="13">
        <f t="shared" si="172"/>
        <v>0</v>
      </c>
      <c r="P682" s="13">
        <f t="shared" si="173"/>
        <v>205597.26549163138</v>
      </c>
      <c r="Q682" s="13">
        <f t="shared" si="174"/>
        <v>181634.52552031272</v>
      </c>
      <c r="R682" s="13">
        <f t="shared" si="175"/>
        <v>387231.79101194406</v>
      </c>
      <c r="S682" s="23">
        <f t="shared" si="176"/>
        <v>0</v>
      </c>
      <c r="T682" s="23">
        <f t="shared" si="177"/>
        <v>0</v>
      </c>
      <c r="U682" s="23">
        <f t="shared" si="178"/>
        <v>0</v>
      </c>
      <c r="V682" s="23">
        <f t="shared" si="179"/>
        <v>0</v>
      </c>
      <c r="W682" s="44" t="str">
        <f t="shared" si="180"/>
        <v>n/a</v>
      </c>
      <c r="X682" s="23">
        <f t="shared" si="181"/>
        <v>0</v>
      </c>
      <c r="Y682" s="23">
        <f t="shared" si="182"/>
        <v>0</v>
      </c>
      <c r="Z682" s="23">
        <f t="shared" si="183"/>
        <v>0</v>
      </c>
      <c r="AA682" s="43">
        <f t="shared" si="184"/>
        <v>0</v>
      </c>
      <c r="AB682" s="44" t="str">
        <f t="shared" si="185"/>
        <v>n/a</v>
      </c>
      <c r="AC682" s="45" t="str">
        <f>IFERROR(W682*Inputs!$E$27+'Elec wholesale index'!AB682*Inputs!$F$27,"n/a")</f>
        <v>n/a</v>
      </c>
      <c r="AD682" s="2" t="str">
        <f t="shared" si="186"/>
        <v>2017-18 Winter</v>
      </c>
      <c r="AE682" s="2" t="str">
        <f t="shared" si="187"/>
        <v>2016-17 Winter</v>
      </c>
      <c r="AF682" s="41">
        <v>0</v>
      </c>
      <c r="AG682" s="8"/>
    </row>
    <row r="683" spans="1:33" x14ac:dyDescent="0.3">
      <c r="A683" s="47">
        <v>42828</v>
      </c>
      <c r="B683" s="14" t="str">
        <f t="shared" si="188"/>
        <v>Apr</v>
      </c>
      <c r="C683" s="3"/>
      <c r="D683" s="3"/>
      <c r="E683" s="3"/>
      <c r="F683" s="42"/>
      <c r="G683" s="42"/>
      <c r="H683" s="42"/>
      <c r="I683" s="13">
        <f>VLOOKUP($B683,'Elec wholesale lookups'!$A$3:$L$15,'Elec wholesale index'!I$2,FALSE)</f>
        <v>205597.26549163138</v>
      </c>
      <c r="J683" s="13">
        <f>VLOOKUP($B683,'Elec wholesale lookups'!$A$3:$L$15,'Elec wholesale index'!J$2,FALSE)</f>
        <v>181634.52552031272</v>
      </c>
      <c r="K683" s="13">
        <f>VLOOKUP($B683,'Elec wholesale lookups'!$A$3:$L$15,'Elec wholesale index'!K$2,FALSE)</f>
        <v>205597.26549163138</v>
      </c>
      <c r="L683" s="38">
        <f>VLOOKUP($B683,'Elec wholesale lookups'!$A$3:$O$15,'Elec wholesale index'!L$2,FALSE)</f>
        <v>1</v>
      </c>
      <c r="M683" s="38">
        <f>VLOOKUP($B683,'Elec wholesale lookups'!$A$3:$O$15,'Elec wholesale index'!M$2,FALSE)</f>
        <v>1</v>
      </c>
      <c r="N683" s="38">
        <f>VLOOKUP($B683,'Elec wholesale lookups'!$A$3:$O$15,'Elec wholesale index'!N$2,FALSE)</f>
        <v>0</v>
      </c>
      <c r="O683" s="13">
        <f t="shared" si="172"/>
        <v>205597.26549163138</v>
      </c>
      <c r="P683" s="13">
        <f t="shared" si="173"/>
        <v>181634.52552031272</v>
      </c>
      <c r="Q683" s="13">
        <f t="shared" si="174"/>
        <v>0</v>
      </c>
      <c r="R683" s="13">
        <f t="shared" si="175"/>
        <v>387231.79101194406</v>
      </c>
      <c r="S683" s="23">
        <f t="shared" si="176"/>
        <v>0</v>
      </c>
      <c r="T683" s="23">
        <f t="shared" si="177"/>
        <v>0</v>
      </c>
      <c r="U683" s="23">
        <f t="shared" si="178"/>
        <v>0</v>
      </c>
      <c r="V683" s="23">
        <f t="shared" si="179"/>
        <v>0</v>
      </c>
      <c r="W683" s="44" t="str">
        <f t="shared" si="180"/>
        <v>n/a</v>
      </c>
      <c r="X683" s="23">
        <f t="shared" si="181"/>
        <v>0</v>
      </c>
      <c r="Y683" s="23">
        <f t="shared" si="182"/>
        <v>0</v>
      </c>
      <c r="Z683" s="23">
        <f t="shared" si="183"/>
        <v>0</v>
      </c>
      <c r="AA683" s="43">
        <f t="shared" si="184"/>
        <v>0</v>
      </c>
      <c r="AB683" s="44" t="str">
        <f t="shared" si="185"/>
        <v>n/a</v>
      </c>
      <c r="AC683" s="45" t="str">
        <f>IFERROR(W683*Inputs!$E$27+'Elec wholesale index'!AB683*Inputs!$F$27,"n/a")</f>
        <v>n/a</v>
      </c>
      <c r="AD683" s="2" t="str">
        <f t="shared" si="186"/>
        <v>2017-18 Winter</v>
      </c>
      <c r="AE683" s="2" t="str">
        <f t="shared" si="187"/>
        <v>2017-18 Summer</v>
      </c>
      <c r="AF683" s="41">
        <v>0</v>
      </c>
      <c r="AG683" s="8"/>
    </row>
    <row r="684" spans="1:33" x14ac:dyDescent="0.3">
      <c r="A684" s="47">
        <v>42829</v>
      </c>
      <c r="B684" s="14" t="str">
        <f t="shared" si="188"/>
        <v>Apr</v>
      </c>
      <c r="C684" s="3"/>
      <c r="D684" s="3"/>
      <c r="E684" s="3"/>
      <c r="F684" s="42"/>
      <c r="G684" s="42"/>
      <c r="H684" s="42"/>
      <c r="I684" s="13">
        <f>VLOOKUP($B684,'Elec wholesale lookups'!$A$3:$L$15,'Elec wholesale index'!I$2,FALSE)</f>
        <v>205597.26549163138</v>
      </c>
      <c r="J684" s="13">
        <f>VLOOKUP($B684,'Elec wholesale lookups'!$A$3:$L$15,'Elec wholesale index'!J$2,FALSE)</f>
        <v>181634.52552031272</v>
      </c>
      <c r="K684" s="13">
        <f>VLOOKUP($B684,'Elec wholesale lookups'!$A$3:$L$15,'Elec wholesale index'!K$2,FALSE)</f>
        <v>205597.26549163138</v>
      </c>
      <c r="L684" s="38">
        <f>VLOOKUP($B684,'Elec wholesale lookups'!$A$3:$O$15,'Elec wholesale index'!L$2,FALSE)</f>
        <v>1</v>
      </c>
      <c r="M684" s="38">
        <f>VLOOKUP($B684,'Elec wholesale lookups'!$A$3:$O$15,'Elec wholesale index'!M$2,FALSE)</f>
        <v>1</v>
      </c>
      <c r="N684" s="38">
        <f>VLOOKUP($B684,'Elec wholesale lookups'!$A$3:$O$15,'Elec wholesale index'!N$2,FALSE)</f>
        <v>0</v>
      </c>
      <c r="O684" s="13">
        <f t="shared" si="172"/>
        <v>205597.26549163138</v>
      </c>
      <c r="P684" s="13">
        <f t="shared" si="173"/>
        <v>181634.52552031272</v>
      </c>
      <c r="Q684" s="13">
        <f t="shared" si="174"/>
        <v>0</v>
      </c>
      <c r="R684" s="13">
        <f t="shared" si="175"/>
        <v>387231.79101194406</v>
      </c>
      <c r="S684" s="23">
        <f t="shared" si="176"/>
        <v>0</v>
      </c>
      <c r="T684" s="23">
        <f t="shared" si="177"/>
        <v>0</v>
      </c>
      <c r="U684" s="23">
        <f t="shared" si="178"/>
        <v>0</v>
      </c>
      <c r="V684" s="23">
        <f t="shared" si="179"/>
        <v>0</v>
      </c>
      <c r="W684" s="44" t="str">
        <f t="shared" si="180"/>
        <v>n/a</v>
      </c>
      <c r="X684" s="23">
        <f t="shared" si="181"/>
        <v>0</v>
      </c>
      <c r="Y684" s="23">
        <f t="shared" si="182"/>
        <v>0</v>
      </c>
      <c r="Z684" s="23">
        <f t="shared" si="183"/>
        <v>0</v>
      </c>
      <c r="AA684" s="43">
        <f t="shared" si="184"/>
        <v>0</v>
      </c>
      <c r="AB684" s="44" t="str">
        <f t="shared" si="185"/>
        <v>n/a</v>
      </c>
      <c r="AC684" s="45" t="str">
        <f>IFERROR(W684*Inputs!$E$27+'Elec wholesale index'!AB684*Inputs!$F$27,"n/a")</f>
        <v>n/a</v>
      </c>
      <c r="AD684" s="2" t="str">
        <f t="shared" si="186"/>
        <v>2017-18 Winter</v>
      </c>
      <c r="AE684" s="2" t="str">
        <f t="shared" si="187"/>
        <v>2017-18 Summer</v>
      </c>
      <c r="AF684" s="41">
        <v>0</v>
      </c>
      <c r="AG684" s="8"/>
    </row>
    <row r="685" spans="1:33" x14ac:dyDescent="0.3">
      <c r="A685" s="47">
        <v>42830</v>
      </c>
      <c r="B685" s="14" t="str">
        <f t="shared" si="188"/>
        <v>Apr</v>
      </c>
      <c r="C685" s="3"/>
      <c r="D685" s="3"/>
      <c r="E685" s="3"/>
      <c r="F685" s="42"/>
      <c r="G685" s="42"/>
      <c r="H685" s="42"/>
      <c r="I685" s="13">
        <f>VLOOKUP($B685,'Elec wholesale lookups'!$A$3:$L$15,'Elec wholesale index'!I$2,FALSE)</f>
        <v>205597.26549163138</v>
      </c>
      <c r="J685" s="13">
        <f>VLOOKUP($B685,'Elec wholesale lookups'!$A$3:$L$15,'Elec wholesale index'!J$2,FALSE)</f>
        <v>181634.52552031272</v>
      </c>
      <c r="K685" s="13">
        <f>VLOOKUP($B685,'Elec wholesale lookups'!$A$3:$L$15,'Elec wholesale index'!K$2,FALSE)</f>
        <v>205597.26549163138</v>
      </c>
      <c r="L685" s="38">
        <f>VLOOKUP($B685,'Elec wholesale lookups'!$A$3:$O$15,'Elec wholesale index'!L$2,FALSE)</f>
        <v>1</v>
      </c>
      <c r="M685" s="38">
        <f>VLOOKUP($B685,'Elec wholesale lookups'!$A$3:$O$15,'Elec wholesale index'!M$2,FALSE)</f>
        <v>1</v>
      </c>
      <c r="N685" s="38">
        <f>VLOOKUP($B685,'Elec wholesale lookups'!$A$3:$O$15,'Elec wholesale index'!N$2,FALSE)</f>
        <v>0</v>
      </c>
      <c r="O685" s="13">
        <f t="shared" si="172"/>
        <v>205597.26549163138</v>
      </c>
      <c r="P685" s="13">
        <f t="shared" si="173"/>
        <v>181634.52552031272</v>
      </c>
      <c r="Q685" s="13">
        <f t="shared" si="174"/>
        <v>0</v>
      </c>
      <c r="R685" s="13">
        <f t="shared" si="175"/>
        <v>387231.79101194406</v>
      </c>
      <c r="S685" s="23">
        <f t="shared" si="176"/>
        <v>0</v>
      </c>
      <c r="T685" s="23">
        <f t="shared" si="177"/>
        <v>0</v>
      </c>
      <c r="U685" s="23">
        <f t="shared" si="178"/>
        <v>0</v>
      </c>
      <c r="V685" s="23">
        <f t="shared" si="179"/>
        <v>0</v>
      </c>
      <c r="W685" s="44" t="str">
        <f t="shared" si="180"/>
        <v>n/a</v>
      </c>
      <c r="X685" s="23">
        <f t="shared" si="181"/>
        <v>0</v>
      </c>
      <c r="Y685" s="23">
        <f t="shared" si="182"/>
        <v>0</v>
      </c>
      <c r="Z685" s="23">
        <f t="shared" si="183"/>
        <v>0</v>
      </c>
      <c r="AA685" s="43">
        <f t="shared" si="184"/>
        <v>0</v>
      </c>
      <c r="AB685" s="44" t="str">
        <f t="shared" si="185"/>
        <v>n/a</v>
      </c>
      <c r="AC685" s="45" t="str">
        <f>IFERROR(W685*Inputs!$E$27+'Elec wholesale index'!AB685*Inputs!$F$27,"n/a")</f>
        <v>n/a</v>
      </c>
      <c r="AD685" s="2" t="str">
        <f t="shared" si="186"/>
        <v>2017-18 Winter</v>
      </c>
      <c r="AE685" s="2" t="str">
        <f t="shared" si="187"/>
        <v>2017-18 Summer</v>
      </c>
      <c r="AF685" s="41">
        <v>0</v>
      </c>
      <c r="AG685" s="8"/>
    </row>
    <row r="686" spans="1:33" x14ac:dyDescent="0.3">
      <c r="A686" s="47">
        <v>42831</v>
      </c>
      <c r="B686" s="14" t="str">
        <f t="shared" si="188"/>
        <v>Apr</v>
      </c>
      <c r="C686" s="3"/>
      <c r="D686" s="3"/>
      <c r="E686" s="3"/>
      <c r="F686" s="42"/>
      <c r="G686" s="42"/>
      <c r="H686" s="42"/>
      <c r="I686" s="13">
        <f>VLOOKUP($B686,'Elec wholesale lookups'!$A$3:$L$15,'Elec wholesale index'!I$2,FALSE)</f>
        <v>205597.26549163138</v>
      </c>
      <c r="J686" s="13">
        <f>VLOOKUP($B686,'Elec wholesale lookups'!$A$3:$L$15,'Elec wholesale index'!J$2,FALSE)</f>
        <v>181634.52552031272</v>
      </c>
      <c r="K686" s="13">
        <f>VLOOKUP($B686,'Elec wholesale lookups'!$A$3:$L$15,'Elec wholesale index'!K$2,FALSE)</f>
        <v>205597.26549163138</v>
      </c>
      <c r="L686" s="38">
        <f>VLOOKUP($B686,'Elec wholesale lookups'!$A$3:$O$15,'Elec wholesale index'!L$2,FALSE)</f>
        <v>1</v>
      </c>
      <c r="M686" s="38">
        <f>VLOOKUP($B686,'Elec wholesale lookups'!$A$3:$O$15,'Elec wholesale index'!M$2,FALSE)</f>
        <v>1</v>
      </c>
      <c r="N686" s="38">
        <f>VLOOKUP($B686,'Elec wholesale lookups'!$A$3:$O$15,'Elec wholesale index'!N$2,FALSE)</f>
        <v>0</v>
      </c>
      <c r="O686" s="13">
        <f t="shared" si="172"/>
        <v>205597.26549163138</v>
      </c>
      <c r="P686" s="13">
        <f t="shared" si="173"/>
        <v>181634.52552031272</v>
      </c>
      <c r="Q686" s="13">
        <f t="shared" si="174"/>
        <v>0</v>
      </c>
      <c r="R686" s="13">
        <f t="shared" si="175"/>
        <v>387231.79101194406</v>
      </c>
      <c r="S686" s="23">
        <f t="shared" si="176"/>
        <v>0</v>
      </c>
      <c r="T686" s="23">
        <f t="shared" si="177"/>
        <v>0</v>
      </c>
      <c r="U686" s="23">
        <f t="shared" si="178"/>
        <v>0</v>
      </c>
      <c r="V686" s="23">
        <f t="shared" si="179"/>
        <v>0</v>
      </c>
      <c r="W686" s="44" t="str">
        <f t="shared" si="180"/>
        <v>n/a</v>
      </c>
      <c r="X686" s="23">
        <f t="shared" si="181"/>
        <v>0</v>
      </c>
      <c r="Y686" s="23">
        <f t="shared" si="182"/>
        <v>0</v>
      </c>
      <c r="Z686" s="23">
        <f t="shared" si="183"/>
        <v>0</v>
      </c>
      <c r="AA686" s="43">
        <f t="shared" si="184"/>
        <v>0</v>
      </c>
      <c r="AB686" s="44" t="str">
        <f t="shared" si="185"/>
        <v>n/a</v>
      </c>
      <c r="AC686" s="45" t="str">
        <f>IFERROR(W686*Inputs!$E$27+'Elec wholesale index'!AB686*Inputs!$F$27,"n/a")</f>
        <v>n/a</v>
      </c>
      <c r="AD686" s="2" t="str">
        <f t="shared" si="186"/>
        <v>2017-18 Winter</v>
      </c>
      <c r="AE686" s="2" t="str">
        <f t="shared" si="187"/>
        <v>2017-18 Summer</v>
      </c>
      <c r="AF686" s="41">
        <v>0</v>
      </c>
      <c r="AG686" s="8"/>
    </row>
    <row r="687" spans="1:33" x14ac:dyDescent="0.3">
      <c r="A687" s="47">
        <v>42832</v>
      </c>
      <c r="B687" s="14" t="str">
        <f t="shared" si="188"/>
        <v>Apr</v>
      </c>
      <c r="C687" s="3"/>
      <c r="D687" s="3"/>
      <c r="E687" s="3"/>
      <c r="F687" s="42"/>
      <c r="G687" s="42"/>
      <c r="H687" s="42"/>
      <c r="I687" s="13">
        <f>VLOOKUP($B687,'Elec wholesale lookups'!$A$3:$L$15,'Elec wholesale index'!I$2,FALSE)</f>
        <v>205597.26549163138</v>
      </c>
      <c r="J687" s="13">
        <f>VLOOKUP($B687,'Elec wholesale lookups'!$A$3:$L$15,'Elec wholesale index'!J$2,FALSE)</f>
        <v>181634.52552031272</v>
      </c>
      <c r="K687" s="13">
        <f>VLOOKUP($B687,'Elec wholesale lookups'!$A$3:$L$15,'Elec wholesale index'!K$2,FALSE)</f>
        <v>205597.26549163138</v>
      </c>
      <c r="L687" s="38">
        <f>VLOOKUP($B687,'Elec wholesale lookups'!$A$3:$O$15,'Elec wholesale index'!L$2,FALSE)</f>
        <v>1</v>
      </c>
      <c r="M687" s="38">
        <f>VLOOKUP($B687,'Elec wholesale lookups'!$A$3:$O$15,'Elec wholesale index'!M$2,FALSE)</f>
        <v>1</v>
      </c>
      <c r="N687" s="38">
        <f>VLOOKUP($B687,'Elec wholesale lookups'!$A$3:$O$15,'Elec wholesale index'!N$2,FALSE)</f>
        <v>0</v>
      </c>
      <c r="O687" s="13">
        <f t="shared" si="172"/>
        <v>205597.26549163138</v>
      </c>
      <c r="P687" s="13">
        <f t="shared" si="173"/>
        <v>181634.52552031272</v>
      </c>
      <c r="Q687" s="13">
        <f t="shared" si="174"/>
        <v>0</v>
      </c>
      <c r="R687" s="13">
        <f t="shared" si="175"/>
        <v>387231.79101194406</v>
      </c>
      <c r="S687" s="23">
        <f t="shared" si="176"/>
        <v>0</v>
      </c>
      <c r="T687" s="23">
        <f t="shared" si="177"/>
        <v>0</v>
      </c>
      <c r="U687" s="23">
        <f t="shared" si="178"/>
        <v>0</v>
      </c>
      <c r="V687" s="23">
        <f t="shared" si="179"/>
        <v>0</v>
      </c>
      <c r="W687" s="44" t="str">
        <f t="shared" si="180"/>
        <v>n/a</v>
      </c>
      <c r="X687" s="23">
        <f t="shared" si="181"/>
        <v>0</v>
      </c>
      <c r="Y687" s="23">
        <f t="shared" si="182"/>
        <v>0</v>
      </c>
      <c r="Z687" s="23">
        <f t="shared" si="183"/>
        <v>0</v>
      </c>
      <c r="AA687" s="43">
        <f t="shared" si="184"/>
        <v>0</v>
      </c>
      <c r="AB687" s="44" t="str">
        <f t="shared" si="185"/>
        <v>n/a</v>
      </c>
      <c r="AC687" s="45" t="str">
        <f>IFERROR(W687*Inputs!$E$27+'Elec wholesale index'!AB687*Inputs!$F$27,"n/a")</f>
        <v>n/a</v>
      </c>
      <c r="AD687" s="2" t="str">
        <f t="shared" si="186"/>
        <v>2017-18 Winter</v>
      </c>
      <c r="AE687" s="2" t="str">
        <f t="shared" si="187"/>
        <v>2017-18 Summer</v>
      </c>
      <c r="AF687" s="41">
        <v>0</v>
      </c>
      <c r="AG687" s="8"/>
    </row>
    <row r="688" spans="1:33" x14ac:dyDescent="0.3">
      <c r="A688" s="47">
        <v>42835</v>
      </c>
      <c r="B688" s="14" t="str">
        <f t="shared" si="188"/>
        <v>Apr</v>
      </c>
      <c r="C688" s="3"/>
      <c r="D688" s="3"/>
      <c r="E688" s="3"/>
      <c r="F688" s="42"/>
      <c r="G688" s="42"/>
      <c r="H688" s="42"/>
      <c r="I688" s="13">
        <f>VLOOKUP($B688,'Elec wholesale lookups'!$A$3:$L$15,'Elec wholesale index'!I$2,FALSE)</f>
        <v>205597.26549163138</v>
      </c>
      <c r="J688" s="13">
        <f>VLOOKUP($B688,'Elec wholesale lookups'!$A$3:$L$15,'Elec wholesale index'!J$2,FALSE)</f>
        <v>181634.52552031272</v>
      </c>
      <c r="K688" s="13">
        <f>VLOOKUP($B688,'Elec wholesale lookups'!$A$3:$L$15,'Elec wholesale index'!K$2,FALSE)</f>
        <v>205597.26549163138</v>
      </c>
      <c r="L688" s="38">
        <f>VLOOKUP($B688,'Elec wholesale lookups'!$A$3:$O$15,'Elec wholesale index'!L$2,FALSE)</f>
        <v>1</v>
      </c>
      <c r="M688" s="38">
        <f>VLOOKUP($B688,'Elec wholesale lookups'!$A$3:$O$15,'Elec wholesale index'!M$2,FALSE)</f>
        <v>1</v>
      </c>
      <c r="N688" s="38">
        <f>VLOOKUP($B688,'Elec wholesale lookups'!$A$3:$O$15,'Elec wholesale index'!N$2,FALSE)</f>
        <v>0</v>
      </c>
      <c r="O688" s="13">
        <f t="shared" si="172"/>
        <v>205597.26549163138</v>
      </c>
      <c r="P688" s="13">
        <f t="shared" si="173"/>
        <v>181634.52552031272</v>
      </c>
      <c r="Q688" s="13">
        <f t="shared" si="174"/>
        <v>0</v>
      </c>
      <c r="R688" s="13">
        <f t="shared" si="175"/>
        <v>387231.79101194406</v>
      </c>
      <c r="S688" s="23">
        <f t="shared" si="176"/>
        <v>0</v>
      </c>
      <c r="T688" s="23">
        <f t="shared" si="177"/>
        <v>0</v>
      </c>
      <c r="U688" s="23">
        <f t="shared" si="178"/>
        <v>0</v>
      </c>
      <c r="V688" s="23">
        <f t="shared" si="179"/>
        <v>0</v>
      </c>
      <c r="W688" s="44" t="str">
        <f t="shared" si="180"/>
        <v>n/a</v>
      </c>
      <c r="X688" s="23">
        <f t="shared" si="181"/>
        <v>0</v>
      </c>
      <c r="Y688" s="23">
        <f t="shared" si="182"/>
        <v>0</v>
      </c>
      <c r="Z688" s="23">
        <f t="shared" si="183"/>
        <v>0</v>
      </c>
      <c r="AA688" s="43">
        <f t="shared" si="184"/>
        <v>0</v>
      </c>
      <c r="AB688" s="44" t="str">
        <f t="shared" si="185"/>
        <v>n/a</v>
      </c>
      <c r="AC688" s="45" t="str">
        <f>IFERROR(W688*Inputs!$E$27+'Elec wholesale index'!AB688*Inputs!$F$27,"n/a")</f>
        <v>n/a</v>
      </c>
      <c r="AD688" s="2" t="str">
        <f t="shared" si="186"/>
        <v>2017-18 Winter</v>
      </c>
      <c r="AE688" s="2" t="str">
        <f t="shared" si="187"/>
        <v>2017-18 Summer</v>
      </c>
      <c r="AF688" s="41">
        <v>0</v>
      </c>
      <c r="AG688" s="8"/>
    </row>
    <row r="689" spans="1:33" x14ac:dyDescent="0.3">
      <c r="A689" s="47">
        <v>42836</v>
      </c>
      <c r="B689" s="14" t="str">
        <f t="shared" si="188"/>
        <v>Apr</v>
      </c>
      <c r="C689" s="3"/>
      <c r="D689" s="3"/>
      <c r="E689" s="3"/>
      <c r="F689" s="42"/>
      <c r="G689" s="42"/>
      <c r="H689" s="42"/>
      <c r="I689" s="13">
        <f>VLOOKUP($B689,'Elec wholesale lookups'!$A$3:$L$15,'Elec wholesale index'!I$2,FALSE)</f>
        <v>205597.26549163138</v>
      </c>
      <c r="J689" s="13">
        <f>VLOOKUP($B689,'Elec wholesale lookups'!$A$3:$L$15,'Elec wholesale index'!J$2,FALSE)</f>
        <v>181634.52552031272</v>
      </c>
      <c r="K689" s="13">
        <f>VLOOKUP($B689,'Elec wholesale lookups'!$A$3:$L$15,'Elec wholesale index'!K$2,FALSE)</f>
        <v>205597.26549163138</v>
      </c>
      <c r="L689" s="38">
        <f>VLOOKUP($B689,'Elec wholesale lookups'!$A$3:$O$15,'Elec wholesale index'!L$2,FALSE)</f>
        <v>1</v>
      </c>
      <c r="M689" s="38">
        <f>VLOOKUP($B689,'Elec wholesale lookups'!$A$3:$O$15,'Elec wholesale index'!M$2,FALSE)</f>
        <v>1</v>
      </c>
      <c r="N689" s="38">
        <f>VLOOKUP($B689,'Elec wholesale lookups'!$A$3:$O$15,'Elec wholesale index'!N$2,FALSE)</f>
        <v>0</v>
      </c>
      <c r="O689" s="13">
        <f t="shared" si="172"/>
        <v>205597.26549163138</v>
      </c>
      <c r="P689" s="13">
        <f t="shared" si="173"/>
        <v>181634.52552031272</v>
      </c>
      <c r="Q689" s="13">
        <f t="shared" si="174"/>
        <v>0</v>
      </c>
      <c r="R689" s="13">
        <f t="shared" si="175"/>
        <v>387231.79101194406</v>
      </c>
      <c r="S689" s="23">
        <f t="shared" si="176"/>
        <v>0</v>
      </c>
      <c r="T689" s="23">
        <f t="shared" si="177"/>
        <v>0</v>
      </c>
      <c r="U689" s="23">
        <f t="shared" si="178"/>
        <v>0</v>
      </c>
      <c r="V689" s="23">
        <f t="shared" si="179"/>
        <v>0</v>
      </c>
      <c r="W689" s="44" t="str">
        <f t="shared" si="180"/>
        <v>n/a</v>
      </c>
      <c r="X689" s="23">
        <f t="shared" si="181"/>
        <v>0</v>
      </c>
      <c r="Y689" s="23">
        <f t="shared" si="182"/>
        <v>0</v>
      </c>
      <c r="Z689" s="23">
        <f t="shared" si="183"/>
        <v>0</v>
      </c>
      <c r="AA689" s="43">
        <f t="shared" si="184"/>
        <v>0</v>
      </c>
      <c r="AB689" s="44" t="str">
        <f t="shared" si="185"/>
        <v>n/a</v>
      </c>
      <c r="AC689" s="45" t="str">
        <f>IFERROR(W689*Inputs!$E$27+'Elec wholesale index'!AB689*Inputs!$F$27,"n/a")</f>
        <v>n/a</v>
      </c>
      <c r="AD689" s="2" t="str">
        <f t="shared" si="186"/>
        <v>2017-18 Winter</v>
      </c>
      <c r="AE689" s="2" t="str">
        <f t="shared" si="187"/>
        <v>2017-18 Summer</v>
      </c>
      <c r="AF689" s="41">
        <v>0</v>
      </c>
      <c r="AG689" s="8"/>
    </row>
    <row r="690" spans="1:33" x14ac:dyDescent="0.3">
      <c r="A690" s="47">
        <v>42837</v>
      </c>
      <c r="B690" s="14" t="str">
        <f t="shared" si="188"/>
        <v>Apr</v>
      </c>
      <c r="C690" s="3"/>
      <c r="D690" s="3"/>
      <c r="E690" s="3"/>
      <c r="F690" s="42"/>
      <c r="G690" s="42"/>
      <c r="H690" s="42"/>
      <c r="I690" s="13">
        <f>VLOOKUP($B690,'Elec wholesale lookups'!$A$3:$L$15,'Elec wholesale index'!I$2,FALSE)</f>
        <v>205597.26549163138</v>
      </c>
      <c r="J690" s="13">
        <f>VLOOKUP($B690,'Elec wholesale lookups'!$A$3:$L$15,'Elec wholesale index'!J$2,FALSE)</f>
        <v>181634.52552031272</v>
      </c>
      <c r="K690" s="13">
        <f>VLOOKUP($B690,'Elec wholesale lookups'!$A$3:$L$15,'Elec wholesale index'!K$2,FALSE)</f>
        <v>205597.26549163138</v>
      </c>
      <c r="L690" s="38">
        <f>VLOOKUP($B690,'Elec wholesale lookups'!$A$3:$O$15,'Elec wholesale index'!L$2,FALSE)</f>
        <v>1</v>
      </c>
      <c r="M690" s="38">
        <f>VLOOKUP($B690,'Elec wholesale lookups'!$A$3:$O$15,'Elec wholesale index'!M$2,FALSE)</f>
        <v>1</v>
      </c>
      <c r="N690" s="38">
        <f>VLOOKUP($B690,'Elec wholesale lookups'!$A$3:$O$15,'Elec wholesale index'!N$2,FALSE)</f>
        <v>0</v>
      </c>
      <c r="O690" s="13">
        <f t="shared" si="172"/>
        <v>205597.26549163138</v>
      </c>
      <c r="P690" s="13">
        <f t="shared" si="173"/>
        <v>181634.52552031272</v>
      </c>
      <c r="Q690" s="13">
        <f t="shared" si="174"/>
        <v>0</v>
      </c>
      <c r="R690" s="13">
        <f t="shared" si="175"/>
        <v>387231.79101194406</v>
      </c>
      <c r="S690" s="23">
        <f t="shared" si="176"/>
        <v>0</v>
      </c>
      <c r="T690" s="23">
        <f t="shared" si="177"/>
        <v>0</v>
      </c>
      <c r="U690" s="23">
        <f t="shared" si="178"/>
        <v>0</v>
      </c>
      <c r="V690" s="23">
        <f t="shared" si="179"/>
        <v>0</v>
      </c>
      <c r="W690" s="44" t="str">
        <f t="shared" si="180"/>
        <v>n/a</v>
      </c>
      <c r="X690" s="23">
        <f t="shared" si="181"/>
        <v>0</v>
      </c>
      <c r="Y690" s="23">
        <f t="shared" si="182"/>
        <v>0</v>
      </c>
      <c r="Z690" s="23">
        <f t="shared" si="183"/>
        <v>0</v>
      </c>
      <c r="AA690" s="43">
        <f t="shared" si="184"/>
        <v>0</v>
      </c>
      <c r="AB690" s="44" t="str">
        <f t="shared" si="185"/>
        <v>n/a</v>
      </c>
      <c r="AC690" s="45" t="str">
        <f>IFERROR(W690*Inputs!$E$27+'Elec wholesale index'!AB690*Inputs!$F$27,"n/a")</f>
        <v>n/a</v>
      </c>
      <c r="AD690" s="2" t="str">
        <f t="shared" si="186"/>
        <v>2017-18 Winter</v>
      </c>
      <c r="AE690" s="2" t="str">
        <f t="shared" si="187"/>
        <v>2017-18 Summer</v>
      </c>
      <c r="AF690" s="41">
        <v>0</v>
      </c>
      <c r="AG690" s="8"/>
    </row>
    <row r="691" spans="1:33" x14ac:dyDescent="0.3">
      <c r="A691" s="47">
        <v>42838</v>
      </c>
      <c r="B691" s="14" t="str">
        <f t="shared" si="188"/>
        <v>Apr</v>
      </c>
      <c r="C691" s="3"/>
      <c r="D691" s="3"/>
      <c r="E691" s="3"/>
      <c r="F691" s="42"/>
      <c r="G691" s="42"/>
      <c r="H691" s="42"/>
      <c r="I691" s="13">
        <f>VLOOKUP($B691,'Elec wholesale lookups'!$A$3:$L$15,'Elec wholesale index'!I$2,FALSE)</f>
        <v>205597.26549163138</v>
      </c>
      <c r="J691" s="13">
        <f>VLOOKUP($B691,'Elec wholesale lookups'!$A$3:$L$15,'Elec wholesale index'!J$2,FALSE)</f>
        <v>181634.52552031272</v>
      </c>
      <c r="K691" s="13">
        <f>VLOOKUP($B691,'Elec wholesale lookups'!$A$3:$L$15,'Elec wholesale index'!K$2,FALSE)</f>
        <v>205597.26549163138</v>
      </c>
      <c r="L691" s="38">
        <f>VLOOKUP($B691,'Elec wholesale lookups'!$A$3:$O$15,'Elec wholesale index'!L$2,FALSE)</f>
        <v>1</v>
      </c>
      <c r="M691" s="38">
        <f>VLOOKUP($B691,'Elec wholesale lookups'!$A$3:$O$15,'Elec wholesale index'!M$2,FALSE)</f>
        <v>1</v>
      </c>
      <c r="N691" s="38">
        <f>VLOOKUP($B691,'Elec wholesale lookups'!$A$3:$O$15,'Elec wholesale index'!N$2,FALSE)</f>
        <v>0</v>
      </c>
      <c r="O691" s="13">
        <f t="shared" si="172"/>
        <v>205597.26549163138</v>
      </c>
      <c r="P691" s="13">
        <f t="shared" si="173"/>
        <v>181634.52552031272</v>
      </c>
      <c r="Q691" s="13">
        <f t="shared" si="174"/>
        <v>0</v>
      </c>
      <c r="R691" s="13">
        <f t="shared" si="175"/>
        <v>387231.79101194406</v>
      </c>
      <c r="S691" s="23">
        <f t="shared" si="176"/>
        <v>0</v>
      </c>
      <c r="T691" s="23">
        <f t="shared" si="177"/>
        <v>0</v>
      </c>
      <c r="U691" s="23">
        <f t="shared" si="178"/>
        <v>0</v>
      </c>
      <c r="V691" s="23">
        <f t="shared" si="179"/>
        <v>0</v>
      </c>
      <c r="W691" s="44" t="str">
        <f t="shared" si="180"/>
        <v>n/a</v>
      </c>
      <c r="X691" s="23">
        <f t="shared" si="181"/>
        <v>0</v>
      </c>
      <c r="Y691" s="23">
        <f t="shared" si="182"/>
        <v>0</v>
      </c>
      <c r="Z691" s="23">
        <f t="shared" si="183"/>
        <v>0</v>
      </c>
      <c r="AA691" s="43">
        <f t="shared" si="184"/>
        <v>0</v>
      </c>
      <c r="AB691" s="44" t="str">
        <f t="shared" si="185"/>
        <v>n/a</v>
      </c>
      <c r="AC691" s="45" t="str">
        <f>IFERROR(W691*Inputs!$E$27+'Elec wholesale index'!AB691*Inputs!$F$27,"n/a")</f>
        <v>n/a</v>
      </c>
      <c r="AD691" s="2" t="str">
        <f t="shared" si="186"/>
        <v>2017-18 Winter</v>
      </c>
      <c r="AE691" s="2" t="str">
        <f t="shared" si="187"/>
        <v>2017-18 Summer</v>
      </c>
      <c r="AF691" s="41">
        <v>0</v>
      </c>
      <c r="AG691" s="8"/>
    </row>
    <row r="692" spans="1:33" x14ac:dyDescent="0.3">
      <c r="A692" s="47">
        <v>42843</v>
      </c>
      <c r="B692" s="14" t="str">
        <f t="shared" si="188"/>
        <v>Apr</v>
      </c>
      <c r="C692" s="3"/>
      <c r="D692" s="3"/>
      <c r="E692" s="3"/>
      <c r="F692" s="42"/>
      <c r="G692" s="42"/>
      <c r="H692" s="42"/>
      <c r="I692" s="13">
        <f>VLOOKUP($B692,'Elec wholesale lookups'!$A$3:$L$15,'Elec wholesale index'!I$2,FALSE)</f>
        <v>205597.26549163138</v>
      </c>
      <c r="J692" s="13">
        <f>VLOOKUP($B692,'Elec wholesale lookups'!$A$3:$L$15,'Elec wholesale index'!J$2,FALSE)</f>
        <v>181634.52552031272</v>
      </c>
      <c r="K692" s="13">
        <f>VLOOKUP($B692,'Elec wholesale lookups'!$A$3:$L$15,'Elec wholesale index'!K$2,FALSE)</f>
        <v>205597.26549163138</v>
      </c>
      <c r="L692" s="38">
        <f>VLOOKUP($B692,'Elec wholesale lookups'!$A$3:$O$15,'Elec wholesale index'!L$2,FALSE)</f>
        <v>1</v>
      </c>
      <c r="M692" s="38">
        <f>VLOOKUP($B692,'Elec wholesale lookups'!$A$3:$O$15,'Elec wholesale index'!M$2,FALSE)</f>
        <v>1</v>
      </c>
      <c r="N692" s="38">
        <f>VLOOKUP($B692,'Elec wholesale lookups'!$A$3:$O$15,'Elec wholesale index'!N$2,FALSE)</f>
        <v>0</v>
      </c>
      <c r="O692" s="13">
        <f t="shared" si="172"/>
        <v>205597.26549163138</v>
      </c>
      <c r="P692" s="13">
        <f t="shared" si="173"/>
        <v>181634.52552031272</v>
      </c>
      <c r="Q692" s="13">
        <f t="shared" si="174"/>
        <v>0</v>
      </c>
      <c r="R692" s="13">
        <f t="shared" si="175"/>
        <v>387231.79101194406</v>
      </c>
      <c r="S692" s="23">
        <f t="shared" si="176"/>
        <v>0</v>
      </c>
      <c r="T692" s="23">
        <f t="shared" si="177"/>
        <v>0</v>
      </c>
      <c r="U692" s="23">
        <f t="shared" si="178"/>
        <v>0</v>
      </c>
      <c r="V692" s="23">
        <f t="shared" si="179"/>
        <v>0</v>
      </c>
      <c r="W692" s="44" t="str">
        <f t="shared" si="180"/>
        <v>n/a</v>
      </c>
      <c r="X692" s="23">
        <f t="shared" si="181"/>
        <v>0</v>
      </c>
      <c r="Y692" s="23">
        <f t="shared" si="182"/>
        <v>0</v>
      </c>
      <c r="Z692" s="23">
        <f t="shared" si="183"/>
        <v>0</v>
      </c>
      <c r="AA692" s="43">
        <f t="shared" si="184"/>
        <v>0</v>
      </c>
      <c r="AB692" s="44" t="str">
        <f t="shared" si="185"/>
        <v>n/a</v>
      </c>
      <c r="AC692" s="45" t="str">
        <f>IFERROR(W692*Inputs!$E$27+'Elec wholesale index'!AB692*Inputs!$F$27,"n/a")</f>
        <v>n/a</v>
      </c>
      <c r="AD692" s="2" t="str">
        <f t="shared" si="186"/>
        <v>2017-18 Winter</v>
      </c>
      <c r="AE692" s="2" t="str">
        <f t="shared" si="187"/>
        <v>2017-18 Summer</v>
      </c>
      <c r="AF692" s="41">
        <v>0</v>
      </c>
      <c r="AG692" s="8"/>
    </row>
    <row r="693" spans="1:33" x14ac:dyDescent="0.3">
      <c r="A693" s="47">
        <v>42844</v>
      </c>
      <c r="B693" s="14" t="str">
        <f t="shared" si="188"/>
        <v>Apr</v>
      </c>
      <c r="C693" s="3"/>
      <c r="D693" s="3"/>
      <c r="E693" s="3"/>
      <c r="F693" s="42"/>
      <c r="G693" s="42"/>
      <c r="H693" s="42"/>
      <c r="I693" s="13">
        <f>VLOOKUP($B693,'Elec wholesale lookups'!$A$3:$L$15,'Elec wholesale index'!I$2,FALSE)</f>
        <v>205597.26549163138</v>
      </c>
      <c r="J693" s="13">
        <f>VLOOKUP($B693,'Elec wholesale lookups'!$A$3:$L$15,'Elec wholesale index'!J$2,FALSE)</f>
        <v>181634.52552031272</v>
      </c>
      <c r="K693" s="13">
        <f>VLOOKUP($B693,'Elec wholesale lookups'!$A$3:$L$15,'Elec wholesale index'!K$2,FALSE)</f>
        <v>205597.26549163138</v>
      </c>
      <c r="L693" s="38">
        <f>VLOOKUP($B693,'Elec wholesale lookups'!$A$3:$O$15,'Elec wholesale index'!L$2,FALSE)</f>
        <v>1</v>
      </c>
      <c r="M693" s="38">
        <f>VLOOKUP($B693,'Elec wholesale lookups'!$A$3:$O$15,'Elec wholesale index'!M$2,FALSE)</f>
        <v>1</v>
      </c>
      <c r="N693" s="38">
        <f>VLOOKUP($B693,'Elec wholesale lookups'!$A$3:$O$15,'Elec wholesale index'!N$2,FALSE)</f>
        <v>0</v>
      </c>
      <c r="O693" s="13">
        <f t="shared" si="172"/>
        <v>205597.26549163138</v>
      </c>
      <c r="P693" s="13">
        <f t="shared" si="173"/>
        <v>181634.52552031272</v>
      </c>
      <c r="Q693" s="13">
        <f t="shared" si="174"/>
        <v>0</v>
      </c>
      <c r="R693" s="13">
        <f t="shared" si="175"/>
        <v>387231.79101194406</v>
      </c>
      <c r="S693" s="23">
        <f t="shared" si="176"/>
        <v>0</v>
      </c>
      <c r="T693" s="23">
        <f t="shared" si="177"/>
        <v>0</v>
      </c>
      <c r="U693" s="23">
        <f t="shared" si="178"/>
        <v>0</v>
      </c>
      <c r="V693" s="23">
        <f t="shared" si="179"/>
        <v>0</v>
      </c>
      <c r="W693" s="44" t="str">
        <f t="shared" si="180"/>
        <v>n/a</v>
      </c>
      <c r="X693" s="23">
        <f t="shared" si="181"/>
        <v>0</v>
      </c>
      <c r="Y693" s="23">
        <f t="shared" si="182"/>
        <v>0</v>
      </c>
      <c r="Z693" s="23">
        <f t="shared" si="183"/>
        <v>0</v>
      </c>
      <c r="AA693" s="43">
        <f t="shared" si="184"/>
        <v>0</v>
      </c>
      <c r="AB693" s="44" t="str">
        <f t="shared" si="185"/>
        <v>n/a</v>
      </c>
      <c r="AC693" s="45" t="str">
        <f>IFERROR(W693*Inputs!$E$27+'Elec wholesale index'!AB693*Inputs!$F$27,"n/a")</f>
        <v>n/a</v>
      </c>
      <c r="AD693" s="2" t="str">
        <f t="shared" si="186"/>
        <v>2017-18 Winter</v>
      </c>
      <c r="AE693" s="2" t="str">
        <f t="shared" si="187"/>
        <v>2017-18 Summer</v>
      </c>
      <c r="AF693" s="41">
        <v>0</v>
      </c>
      <c r="AG693" s="8"/>
    </row>
    <row r="694" spans="1:33" x14ac:dyDescent="0.3">
      <c r="A694" s="47">
        <v>42845</v>
      </c>
      <c r="B694" s="14" t="str">
        <f t="shared" si="188"/>
        <v>Apr</v>
      </c>
      <c r="C694" s="3"/>
      <c r="D694" s="3"/>
      <c r="E694" s="3"/>
      <c r="F694" s="42"/>
      <c r="G694" s="42"/>
      <c r="H694" s="42"/>
      <c r="I694" s="13">
        <f>VLOOKUP($B694,'Elec wholesale lookups'!$A$3:$L$15,'Elec wholesale index'!I$2,FALSE)</f>
        <v>205597.26549163138</v>
      </c>
      <c r="J694" s="13">
        <f>VLOOKUP($B694,'Elec wholesale lookups'!$A$3:$L$15,'Elec wholesale index'!J$2,FALSE)</f>
        <v>181634.52552031272</v>
      </c>
      <c r="K694" s="13">
        <f>VLOOKUP($B694,'Elec wholesale lookups'!$A$3:$L$15,'Elec wholesale index'!K$2,FALSE)</f>
        <v>205597.26549163138</v>
      </c>
      <c r="L694" s="38">
        <f>VLOOKUP($B694,'Elec wholesale lookups'!$A$3:$O$15,'Elec wholesale index'!L$2,FALSE)</f>
        <v>1</v>
      </c>
      <c r="M694" s="38">
        <f>VLOOKUP($B694,'Elec wholesale lookups'!$A$3:$O$15,'Elec wholesale index'!M$2,FALSE)</f>
        <v>1</v>
      </c>
      <c r="N694" s="38">
        <f>VLOOKUP($B694,'Elec wholesale lookups'!$A$3:$O$15,'Elec wholesale index'!N$2,FALSE)</f>
        <v>0</v>
      </c>
      <c r="O694" s="13">
        <f t="shared" si="172"/>
        <v>205597.26549163138</v>
      </c>
      <c r="P694" s="13">
        <f t="shared" si="173"/>
        <v>181634.52552031272</v>
      </c>
      <c r="Q694" s="13">
        <f t="shared" si="174"/>
        <v>0</v>
      </c>
      <c r="R694" s="13">
        <f t="shared" si="175"/>
        <v>387231.79101194406</v>
      </c>
      <c r="S694" s="23">
        <f t="shared" si="176"/>
        <v>0</v>
      </c>
      <c r="T694" s="23">
        <f t="shared" si="177"/>
        <v>0</v>
      </c>
      <c r="U694" s="23">
        <f t="shared" si="178"/>
        <v>0</v>
      </c>
      <c r="V694" s="23">
        <f t="shared" si="179"/>
        <v>0</v>
      </c>
      <c r="W694" s="44" t="str">
        <f t="shared" si="180"/>
        <v>n/a</v>
      </c>
      <c r="X694" s="23">
        <f t="shared" si="181"/>
        <v>0</v>
      </c>
      <c r="Y694" s="23">
        <f t="shared" si="182"/>
        <v>0</v>
      </c>
      <c r="Z694" s="23">
        <f t="shared" si="183"/>
        <v>0</v>
      </c>
      <c r="AA694" s="43">
        <f t="shared" si="184"/>
        <v>0</v>
      </c>
      <c r="AB694" s="44" t="str">
        <f t="shared" si="185"/>
        <v>n/a</v>
      </c>
      <c r="AC694" s="45" t="str">
        <f>IFERROR(W694*Inputs!$E$27+'Elec wholesale index'!AB694*Inputs!$F$27,"n/a")</f>
        <v>n/a</v>
      </c>
      <c r="AD694" s="2" t="str">
        <f t="shared" si="186"/>
        <v>2017-18 Winter</v>
      </c>
      <c r="AE694" s="2" t="str">
        <f t="shared" si="187"/>
        <v>2017-18 Summer</v>
      </c>
      <c r="AF694" s="41">
        <v>0</v>
      </c>
      <c r="AG694" s="8"/>
    </row>
    <row r="695" spans="1:33" x14ac:dyDescent="0.3">
      <c r="A695" s="47">
        <v>42846</v>
      </c>
      <c r="B695" s="14" t="str">
        <f t="shared" si="188"/>
        <v>Apr</v>
      </c>
      <c r="C695" s="3"/>
      <c r="D695" s="3"/>
      <c r="E695" s="3"/>
      <c r="F695" s="42"/>
      <c r="G695" s="42"/>
      <c r="H695" s="42"/>
      <c r="I695" s="13">
        <f>VLOOKUP($B695,'Elec wholesale lookups'!$A$3:$L$15,'Elec wholesale index'!I$2,FALSE)</f>
        <v>205597.26549163138</v>
      </c>
      <c r="J695" s="13">
        <f>VLOOKUP($B695,'Elec wholesale lookups'!$A$3:$L$15,'Elec wholesale index'!J$2,FALSE)</f>
        <v>181634.52552031272</v>
      </c>
      <c r="K695" s="13">
        <f>VLOOKUP($B695,'Elec wholesale lookups'!$A$3:$L$15,'Elec wholesale index'!K$2,FALSE)</f>
        <v>205597.26549163138</v>
      </c>
      <c r="L695" s="38">
        <f>VLOOKUP($B695,'Elec wholesale lookups'!$A$3:$O$15,'Elec wholesale index'!L$2,FALSE)</f>
        <v>1</v>
      </c>
      <c r="M695" s="38">
        <f>VLOOKUP($B695,'Elec wholesale lookups'!$A$3:$O$15,'Elec wholesale index'!M$2,FALSE)</f>
        <v>1</v>
      </c>
      <c r="N695" s="38">
        <f>VLOOKUP($B695,'Elec wholesale lookups'!$A$3:$O$15,'Elec wholesale index'!N$2,FALSE)</f>
        <v>0</v>
      </c>
      <c r="O695" s="13">
        <f t="shared" si="172"/>
        <v>205597.26549163138</v>
      </c>
      <c r="P695" s="13">
        <f t="shared" si="173"/>
        <v>181634.52552031272</v>
      </c>
      <c r="Q695" s="13">
        <f t="shared" si="174"/>
        <v>0</v>
      </c>
      <c r="R695" s="13">
        <f t="shared" si="175"/>
        <v>387231.79101194406</v>
      </c>
      <c r="S695" s="23">
        <f t="shared" si="176"/>
        <v>0</v>
      </c>
      <c r="T695" s="23">
        <f t="shared" si="177"/>
        <v>0</v>
      </c>
      <c r="U695" s="23">
        <f t="shared" si="178"/>
        <v>0</v>
      </c>
      <c r="V695" s="23">
        <f t="shared" si="179"/>
        <v>0</v>
      </c>
      <c r="W695" s="44" t="str">
        <f t="shared" si="180"/>
        <v>n/a</v>
      </c>
      <c r="X695" s="23">
        <f t="shared" si="181"/>
        <v>0</v>
      </c>
      <c r="Y695" s="23">
        <f t="shared" si="182"/>
        <v>0</v>
      </c>
      <c r="Z695" s="23">
        <f t="shared" si="183"/>
        <v>0</v>
      </c>
      <c r="AA695" s="43">
        <f t="shared" si="184"/>
        <v>0</v>
      </c>
      <c r="AB695" s="44" t="str">
        <f t="shared" si="185"/>
        <v>n/a</v>
      </c>
      <c r="AC695" s="45" t="str">
        <f>IFERROR(W695*Inputs!$E$27+'Elec wholesale index'!AB695*Inputs!$F$27,"n/a")</f>
        <v>n/a</v>
      </c>
      <c r="AD695" s="2" t="str">
        <f t="shared" si="186"/>
        <v>2017-18 Winter</v>
      </c>
      <c r="AE695" s="2" t="str">
        <f t="shared" si="187"/>
        <v>2017-18 Summer</v>
      </c>
      <c r="AF695" s="41">
        <v>0</v>
      </c>
      <c r="AG695" s="8"/>
    </row>
    <row r="696" spans="1:33" x14ac:dyDescent="0.3">
      <c r="A696" s="47">
        <v>42849</v>
      </c>
      <c r="B696" s="14" t="str">
        <f t="shared" si="188"/>
        <v>Apr</v>
      </c>
      <c r="C696" s="3"/>
      <c r="D696" s="3"/>
      <c r="E696" s="3"/>
      <c r="F696" s="42"/>
      <c r="G696" s="42"/>
      <c r="H696" s="42"/>
      <c r="I696" s="13">
        <f>VLOOKUP($B696,'Elec wholesale lookups'!$A$3:$L$15,'Elec wholesale index'!I$2,FALSE)</f>
        <v>205597.26549163138</v>
      </c>
      <c r="J696" s="13">
        <f>VLOOKUP($B696,'Elec wholesale lookups'!$A$3:$L$15,'Elec wholesale index'!J$2,FALSE)</f>
        <v>181634.52552031272</v>
      </c>
      <c r="K696" s="13">
        <f>VLOOKUP($B696,'Elec wholesale lookups'!$A$3:$L$15,'Elec wholesale index'!K$2,FALSE)</f>
        <v>205597.26549163138</v>
      </c>
      <c r="L696" s="38">
        <f>VLOOKUP($B696,'Elec wholesale lookups'!$A$3:$O$15,'Elec wholesale index'!L$2,FALSE)</f>
        <v>1</v>
      </c>
      <c r="M696" s="38">
        <f>VLOOKUP($B696,'Elec wholesale lookups'!$A$3:$O$15,'Elec wholesale index'!M$2,FALSE)</f>
        <v>1</v>
      </c>
      <c r="N696" s="38">
        <f>VLOOKUP($B696,'Elec wholesale lookups'!$A$3:$O$15,'Elec wholesale index'!N$2,FALSE)</f>
        <v>0</v>
      </c>
      <c r="O696" s="13">
        <f t="shared" si="172"/>
        <v>205597.26549163138</v>
      </c>
      <c r="P696" s="13">
        <f t="shared" si="173"/>
        <v>181634.52552031272</v>
      </c>
      <c r="Q696" s="13">
        <f t="shared" si="174"/>
        <v>0</v>
      </c>
      <c r="R696" s="13">
        <f t="shared" si="175"/>
        <v>387231.79101194406</v>
      </c>
      <c r="S696" s="23">
        <f t="shared" si="176"/>
        <v>0</v>
      </c>
      <c r="T696" s="23">
        <f t="shared" si="177"/>
        <v>0</v>
      </c>
      <c r="U696" s="23">
        <f t="shared" si="178"/>
        <v>0</v>
      </c>
      <c r="V696" s="23">
        <f t="shared" si="179"/>
        <v>0</v>
      </c>
      <c r="W696" s="44" t="str">
        <f t="shared" si="180"/>
        <v>n/a</v>
      </c>
      <c r="X696" s="23">
        <f t="shared" si="181"/>
        <v>0</v>
      </c>
      <c r="Y696" s="23">
        <f t="shared" si="182"/>
        <v>0</v>
      </c>
      <c r="Z696" s="23">
        <f t="shared" si="183"/>
        <v>0</v>
      </c>
      <c r="AA696" s="43">
        <f t="shared" si="184"/>
        <v>0</v>
      </c>
      <c r="AB696" s="44" t="str">
        <f t="shared" si="185"/>
        <v>n/a</v>
      </c>
      <c r="AC696" s="45" t="str">
        <f>IFERROR(W696*Inputs!$E$27+'Elec wholesale index'!AB696*Inputs!$F$27,"n/a")</f>
        <v>n/a</v>
      </c>
      <c r="AD696" s="2" t="str">
        <f t="shared" si="186"/>
        <v>2017-18 Winter</v>
      </c>
      <c r="AE696" s="2" t="str">
        <f t="shared" si="187"/>
        <v>2017-18 Summer</v>
      </c>
      <c r="AF696" s="41">
        <v>0</v>
      </c>
      <c r="AG696" s="8"/>
    </row>
    <row r="697" spans="1:33" x14ac:dyDescent="0.3">
      <c r="A697" s="47">
        <v>42850</v>
      </c>
      <c r="B697" s="14" t="str">
        <f t="shared" si="188"/>
        <v>Apr</v>
      </c>
      <c r="C697" s="3"/>
      <c r="D697" s="3"/>
      <c r="E697" s="3"/>
      <c r="F697" s="42"/>
      <c r="G697" s="42"/>
      <c r="H697" s="42"/>
      <c r="I697" s="13">
        <f>VLOOKUP($B697,'Elec wholesale lookups'!$A$3:$L$15,'Elec wholesale index'!I$2,FALSE)</f>
        <v>205597.26549163138</v>
      </c>
      <c r="J697" s="13">
        <f>VLOOKUP($B697,'Elec wholesale lookups'!$A$3:$L$15,'Elec wholesale index'!J$2,FALSE)</f>
        <v>181634.52552031272</v>
      </c>
      <c r="K697" s="13">
        <f>VLOOKUP($B697,'Elec wholesale lookups'!$A$3:$L$15,'Elec wholesale index'!K$2,FALSE)</f>
        <v>205597.26549163138</v>
      </c>
      <c r="L697" s="38">
        <f>VLOOKUP($B697,'Elec wholesale lookups'!$A$3:$O$15,'Elec wholesale index'!L$2,FALSE)</f>
        <v>1</v>
      </c>
      <c r="M697" s="38">
        <f>VLOOKUP($B697,'Elec wholesale lookups'!$A$3:$O$15,'Elec wholesale index'!M$2,FALSE)</f>
        <v>1</v>
      </c>
      <c r="N697" s="38">
        <f>VLOOKUP($B697,'Elec wholesale lookups'!$A$3:$O$15,'Elec wholesale index'!N$2,FALSE)</f>
        <v>0</v>
      </c>
      <c r="O697" s="13">
        <f t="shared" si="172"/>
        <v>205597.26549163138</v>
      </c>
      <c r="P697" s="13">
        <f t="shared" si="173"/>
        <v>181634.52552031272</v>
      </c>
      <c r="Q697" s="13">
        <f t="shared" si="174"/>
        <v>0</v>
      </c>
      <c r="R697" s="13">
        <f t="shared" si="175"/>
        <v>387231.79101194406</v>
      </c>
      <c r="S697" s="23">
        <f t="shared" si="176"/>
        <v>0</v>
      </c>
      <c r="T697" s="23">
        <f t="shared" si="177"/>
        <v>0</v>
      </c>
      <c r="U697" s="23">
        <f t="shared" si="178"/>
        <v>0</v>
      </c>
      <c r="V697" s="23">
        <f t="shared" si="179"/>
        <v>0</v>
      </c>
      <c r="W697" s="44" t="str">
        <f t="shared" si="180"/>
        <v>n/a</v>
      </c>
      <c r="X697" s="23">
        <f t="shared" si="181"/>
        <v>0</v>
      </c>
      <c r="Y697" s="23">
        <f t="shared" si="182"/>
        <v>0</v>
      </c>
      <c r="Z697" s="23">
        <f t="shared" si="183"/>
        <v>0</v>
      </c>
      <c r="AA697" s="43">
        <f t="shared" si="184"/>
        <v>0</v>
      </c>
      <c r="AB697" s="44" t="str">
        <f t="shared" si="185"/>
        <v>n/a</v>
      </c>
      <c r="AC697" s="45" t="str">
        <f>IFERROR(W697*Inputs!$E$27+'Elec wholesale index'!AB697*Inputs!$F$27,"n/a")</f>
        <v>n/a</v>
      </c>
      <c r="AD697" s="2" t="str">
        <f t="shared" si="186"/>
        <v>2017-18 Winter</v>
      </c>
      <c r="AE697" s="2" t="str">
        <f t="shared" si="187"/>
        <v>2017-18 Summer</v>
      </c>
      <c r="AF697" s="41">
        <v>0</v>
      </c>
      <c r="AG697" s="8"/>
    </row>
    <row r="698" spans="1:33" x14ac:dyDescent="0.3">
      <c r="A698" s="47">
        <v>42851</v>
      </c>
      <c r="B698" s="14" t="str">
        <f t="shared" si="188"/>
        <v>Apr</v>
      </c>
      <c r="C698" s="3"/>
      <c r="D698" s="3"/>
      <c r="E698" s="3"/>
      <c r="F698" s="42"/>
      <c r="G698" s="42"/>
      <c r="H698" s="42"/>
      <c r="I698" s="13">
        <f>VLOOKUP($B698,'Elec wholesale lookups'!$A$3:$L$15,'Elec wholesale index'!I$2,FALSE)</f>
        <v>205597.26549163138</v>
      </c>
      <c r="J698" s="13">
        <f>VLOOKUP($B698,'Elec wholesale lookups'!$A$3:$L$15,'Elec wholesale index'!J$2,FALSE)</f>
        <v>181634.52552031272</v>
      </c>
      <c r="K698" s="13">
        <f>VLOOKUP($B698,'Elec wholesale lookups'!$A$3:$L$15,'Elec wholesale index'!K$2,FALSE)</f>
        <v>205597.26549163138</v>
      </c>
      <c r="L698" s="38">
        <f>VLOOKUP($B698,'Elec wholesale lookups'!$A$3:$O$15,'Elec wholesale index'!L$2,FALSE)</f>
        <v>1</v>
      </c>
      <c r="M698" s="38">
        <f>VLOOKUP($B698,'Elec wholesale lookups'!$A$3:$O$15,'Elec wholesale index'!M$2,FALSE)</f>
        <v>1</v>
      </c>
      <c r="N698" s="38">
        <f>VLOOKUP($B698,'Elec wholesale lookups'!$A$3:$O$15,'Elec wholesale index'!N$2,FALSE)</f>
        <v>0</v>
      </c>
      <c r="O698" s="13">
        <f t="shared" si="172"/>
        <v>205597.26549163138</v>
      </c>
      <c r="P698" s="13">
        <f t="shared" si="173"/>
        <v>181634.52552031272</v>
      </c>
      <c r="Q698" s="13">
        <f t="shared" si="174"/>
        <v>0</v>
      </c>
      <c r="R698" s="13">
        <f t="shared" si="175"/>
        <v>387231.79101194406</v>
      </c>
      <c r="S698" s="23">
        <f t="shared" si="176"/>
        <v>0</v>
      </c>
      <c r="T698" s="23">
        <f t="shared" si="177"/>
        <v>0</v>
      </c>
      <c r="U698" s="23">
        <f t="shared" si="178"/>
        <v>0</v>
      </c>
      <c r="V698" s="23">
        <f t="shared" si="179"/>
        <v>0</v>
      </c>
      <c r="W698" s="44" t="str">
        <f t="shared" si="180"/>
        <v>n/a</v>
      </c>
      <c r="X698" s="23">
        <f t="shared" si="181"/>
        <v>0</v>
      </c>
      <c r="Y698" s="23">
        <f t="shared" si="182"/>
        <v>0</v>
      </c>
      <c r="Z698" s="23">
        <f t="shared" si="183"/>
        <v>0</v>
      </c>
      <c r="AA698" s="43">
        <f t="shared" si="184"/>
        <v>0</v>
      </c>
      <c r="AB698" s="44" t="str">
        <f t="shared" si="185"/>
        <v>n/a</v>
      </c>
      <c r="AC698" s="45" t="str">
        <f>IFERROR(W698*Inputs!$E$27+'Elec wholesale index'!AB698*Inputs!$F$27,"n/a")</f>
        <v>n/a</v>
      </c>
      <c r="AD698" s="2" t="str">
        <f t="shared" si="186"/>
        <v>2017-18 Winter</v>
      </c>
      <c r="AE698" s="2" t="str">
        <f t="shared" si="187"/>
        <v>2017-18 Summer</v>
      </c>
      <c r="AF698" s="41">
        <v>0</v>
      </c>
      <c r="AG698" s="8"/>
    </row>
    <row r="699" spans="1:33" x14ac:dyDescent="0.3">
      <c r="A699" s="47">
        <v>42852</v>
      </c>
      <c r="B699" s="14" t="str">
        <f t="shared" si="188"/>
        <v>Apr</v>
      </c>
      <c r="C699" s="3"/>
      <c r="D699" s="3"/>
      <c r="E699" s="3"/>
      <c r="F699" s="42"/>
      <c r="G699" s="42"/>
      <c r="H699" s="42"/>
      <c r="I699" s="13">
        <f>VLOOKUP($B699,'Elec wholesale lookups'!$A$3:$L$15,'Elec wholesale index'!I$2,FALSE)</f>
        <v>205597.26549163138</v>
      </c>
      <c r="J699" s="13">
        <f>VLOOKUP($B699,'Elec wholesale lookups'!$A$3:$L$15,'Elec wholesale index'!J$2,FALSE)</f>
        <v>181634.52552031272</v>
      </c>
      <c r="K699" s="13">
        <f>VLOOKUP($B699,'Elec wholesale lookups'!$A$3:$L$15,'Elec wholesale index'!K$2,FALSE)</f>
        <v>205597.26549163138</v>
      </c>
      <c r="L699" s="38">
        <f>VLOOKUP($B699,'Elec wholesale lookups'!$A$3:$O$15,'Elec wholesale index'!L$2,FALSE)</f>
        <v>1</v>
      </c>
      <c r="M699" s="38">
        <f>VLOOKUP($B699,'Elec wholesale lookups'!$A$3:$O$15,'Elec wholesale index'!M$2,FALSE)</f>
        <v>1</v>
      </c>
      <c r="N699" s="38">
        <f>VLOOKUP($B699,'Elec wholesale lookups'!$A$3:$O$15,'Elec wholesale index'!N$2,FALSE)</f>
        <v>0</v>
      </c>
      <c r="O699" s="13">
        <f t="shared" si="172"/>
        <v>205597.26549163138</v>
      </c>
      <c r="P699" s="13">
        <f t="shared" si="173"/>
        <v>181634.52552031272</v>
      </c>
      <c r="Q699" s="13">
        <f t="shared" si="174"/>
        <v>0</v>
      </c>
      <c r="R699" s="13">
        <f t="shared" si="175"/>
        <v>387231.79101194406</v>
      </c>
      <c r="S699" s="23">
        <f t="shared" si="176"/>
        <v>0</v>
      </c>
      <c r="T699" s="23">
        <f t="shared" si="177"/>
        <v>0</v>
      </c>
      <c r="U699" s="23">
        <f t="shared" si="178"/>
        <v>0</v>
      </c>
      <c r="V699" s="23">
        <f t="shared" si="179"/>
        <v>0</v>
      </c>
      <c r="W699" s="44" t="str">
        <f t="shared" si="180"/>
        <v>n/a</v>
      </c>
      <c r="X699" s="23">
        <f t="shared" si="181"/>
        <v>0</v>
      </c>
      <c r="Y699" s="23">
        <f t="shared" si="182"/>
        <v>0</v>
      </c>
      <c r="Z699" s="23">
        <f t="shared" si="183"/>
        <v>0</v>
      </c>
      <c r="AA699" s="43">
        <f t="shared" si="184"/>
        <v>0</v>
      </c>
      <c r="AB699" s="44" t="str">
        <f t="shared" si="185"/>
        <v>n/a</v>
      </c>
      <c r="AC699" s="45" t="str">
        <f>IFERROR(W699*Inputs!$E$27+'Elec wholesale index'!AB699*Inputs!$F$27,"n/a")</f>
        <v>n/a</v>
      </c>
      <c r="AD699" s="2" t="str">
        <f t="shared" si="186"/>
        <v>2017-18 Winter</v>
      </c>
      <c r="AE699" s="2" t="str">
        <f t="shared" si="187"/>
        <v>2017-18 Summer</v>
      </c>
      <c r="AF699" s="41">
        <v>0</v>
      </c>
      <c r="AG699" s="8"/>
    </row>
    <row r="700" spans="1:33" x14ac:dyDescent="0.3">
      <c r="A700" s="47">
        <v>42853</v>
      </c>
      <c r="B700" s="14" t="str">
        <f t="shared" si="188"/>
        <v>Apr</v>
      </c>
      <c r="C700" s="3"/>
      <c r="D700" s="3"/>
      <c r="E700" s="3"/>
      <c r="F700" s="42"/>
      <c r="G700" s="42"/>
      <c r="H700" s="42"/>
      <c r="I700" s="13">
        <f>VLOOKUP($B700,'Elec wholesale lookups'!$A$3:$L$15,'Elec wholesale index'!I$2,FALSE)</f>
        <v>205597.26549163138</v>
      </c>
      <c r="J700" s="13">
        <f>VLOOKUP($B700,'Elec wholesale lookups'!$A$3:$L$15,'Elec wholesale index'!J$2,FALSE)</f>
        <v>181634.52552031272</v>
      </c>
      <c r="K700" s="13">
        <f>VLOOKUP($B700,'Elec wholesale lookups'!$A$3:$L$15,'Elec wholesale index'!K$2,FALSE)</f>
        <v>205597.26549163138</v>
      </c>
      <c r="L700" s="38">
        <f>VLOOKUP($B700,'Elec wholesale lookups'!$A$3:$O$15,'Elec wholesale index'!L$2,FALSE)</f>
        <v>1</v>
      </c>
      <c r="M700" s="38">
        <f>VLOOKUP($B700,'Elec wholesale lookups'!$A$3:$O$15,'Elec wholesale index'!M$2,FALSE)</f>
        <v>1</v>
      </c>
      <c r="N700" s="38">
        <f>VLOOKUP($B700,'Elec wholesale lookups'!$A$3:$O$15,'Elec wholesale index'!N$2,FALSE)</f>
        <v>0</v>
      </c>
      <c r="O700" s="13">
        <f t="shared" si="172"/>
        <v>205597.26549163138</v>
      </c>
      <c r="P700" s="13">
        <f t="shared" si="173"/>
        <v>181634.52552031272</v>
      </c>
      <c r="Q700" s="13">
        <f t="shared" si="174"/>
        <v>0</v>
      </c>
      <c r="R700" s="13">
        <f t="shared" si="175"/>
        <v>387231.79101194406</v>
      </c>
      <c r="S700" s="23">
        <f t="shared" si="176"/>
        <v>0</v>
      </c>
      <c r="T700" s="23">
        <f t="shared" si="177"/>
        <v>0</v>
      </c>
      <c r="U700" s="23">
        <f t="shared" si="178"/>
        <v>0</v>
      </c>
      <c r="V700" s="23">
        <f t="shared" si="179"/>
        <v>0</v>
      </c>
      <c r="W700" s="44" t="str">
        <f t="shared" si="180"/>
        <v>n/a</v>
      </c>
      <c r="X700" s="23">
        <f t="shared" si="181"/>
        <v>0</v>
      </c>
      <c r="Y700" s="23">
        <f t="shared" si="182"/>
        <v>0</v>
      </c>
      <c r="Z700" s="23">
        <f t="shared" si="183"/>
        <v>0</v>
      </c>
      <c r="AA700" s="43">
        <f t="shared" si="184"/>
        <v>0</v>
      </c>
      <c r="AB700" s="44" t="str">
        <f t="shared" si="185"/>
        <v>n/a</v>
      </c>
      <c r="AC700" s="45" t="str">
        <f>IFERROR(W700*Inputs!$E$27+'Elec wholesale index'!AB700*Inputs!$F$27,"n/a")</f>
        <v>n/a</v>
      </c>
      <c r="AD700" s="2" t="str">
        <f t="shared" si="186"/>
        <v>2017-18 Winter</v>
      </c>
      <c r="AE700" s="2" t="str">
        <f t="shared" si="187"/>
        <v>2017-18 Summer</v>
      </c>
      <c r="AF700" s="41">
        <v>0</v>
      </c>
      <c r="AG700" s="8"/>
    </row>
    <row r="701" spans="1:33" x14ac:dyDescent="0.3">
      <c r="A701" s="47">
        <v>42857</v>
      </c>
      <c r="B701" s="14" t="str">
        <f t="shared" si="188"/>
        <v>May</v>
      </c>
      <c r="C701" s="3"/>
      <c r="D701" s="3"/>
      <c r="E701" s="3"/>
      <c r="F701" s="42"/>
      <c r="G701" s="42"/>
      <c r="H701" s="42"/>
      <c r="I701" s="13">
        <f>VLOOKUP($B701,'Elec wholesale lookups'!$A$3:$L$15,'Elec wholesale index'!I$2,FALSE)</f>
        <v>205597.26549163138</v>
      </c>
      <c r="J701" s="13">
        <f>VLOOKUP($B701,'Elec wholesale lookups'!$A$3:$L$15,'Elec wholesale index'!J$2,FALSE)</f>
        <v>181634.52552031272</v>
      </c>
      <c r="K701" s="13">
        <f>VLOOKUP($B701,'Elec wholesale lookups'!$A$3:$L$15,'Elec wholesale index'!K$2,FALSE)</f>
        <v>205597.26549163138</v>
      </c>
      <c r="L701" s="38">
        <f>VLOOKUP($B701,'Elec wholesale lookups'!$A$3:$O$15,'Elec wholesale index'!L$2,FALSE)</f>
        <v>1</v>
      </c>
      <c r="M701" s="38">
        <f>VLOOKUP($B701,'Elec wholesale lookups'!$A$3:$O$15,'Elec wholesale index'!M$2,FALSE)</f>
        <v>1</v>
      </c>
      <c r="N701" s="38">
        <f>VLOOKUP($B701,'Elec wholesale lookups'!$A$3:$O$15,'Elec wholesale index'!N$2,FALSE)</f>
        <v>0</v>
      </c>
      <c r="O701" s="13">
        <f t="shared" si="172"/>
        <v>205597.26549163138</v>
      </c>
      <c r="P701" s="13">
        <f t="shared" si="173"/>
        <v>181634.52552031272</v>
      </c>
      <c r="Q701" s="13">
        <f t="shared" si="174"/>
        <v>0</v>
      </c>
      <c r="R701" s="13">
        <f t="shared" si="175"/>
        <v>387231.79101194406</v>
      </c>
      <c r="S701" s="23">
        <f t="shared" si="176"/>
        <v>0</v>
      </c>
      <c r="T701" s="23">
        <f t="shared" si="177"/>
        <v>0</v>
      </c>
      <c r="U701" s="23">
        <f t="shared" si="178"/>
        <v>0</v>
      </c>
      <c r="V701" s="23">
        <f t="shared" si="179"/>
        <v>0</v>
      </c>
      <c r="W701" s="44" t="str">
        <f t="shared" si="180"/>
        <v>n/a</v>
      </c>
      <c r="X701" s="23">
        <f t="shared" si="181"/>
        <v>0</v>
      </c>
      <c r="Y701" s="23">
        <f t="shared" si="182"/>
        <v>0</v>
      </c>
      <c r="Z701" s="23">
        <f t="shared" si="183"/>
        <v>0</v>
      </c>
      <c r="AA701" s="43">
        <f t="shared" si="184"/>
        <v>0</v>
      </c>
      <c r="AB701" s="44" t="str">
        <f t="shared" si="185"/>
        <v>n/a</v>
      </c>
      <c r="AC701" s="45" t="str">
        <f>IFERROR(W701*Inputs!$E$27+'Elec wholesale index'!AB701*Inputs!$F$27,"n/a")</f>
        <v>n/a</v>
      </c>
      <c r="AD701" s="2" t="str">
        <f t="shared" si="186"/>
        <v>2017-18 Winter</v>
      </c>
      <c r="AE701" s="2" t="str">
        <f t="shared" si="187"/>
        <v>2017-18 Summer</v>
      </c>
      <c r="AF701" s="41">
        <v>0</v>
      </c>
      <c r="AG701" s="8"/>
    </row>
    <row r="702" spans="1:33" x14ac:dyDescent="0.3">
      <c r="A702" s="47">
        <v>42858</v>
      </c>
      <c r="B702" s="14" t="str">
        <f t="shared" si="188"/>
        <v>May</v>
      </c>
      <c r="C702" s="3"/>
      <c r="D702" s="3"/>
      <c r="E702" s="3"/>
      <c r="F702" s="42"/>
      <c r="G702" s="42"/>
      <c r="H702" s="42"/>
      <c r="I702" s="13">
        <f>VLOOKUP($B702,'Elec wholesale lookups'!$A$3:$L$15,'Elec wholesale index'!I$2,FALSE)</f>
        <v>205597.26549163138</v>
      </c>
      <c r="J702" s="13">
        <f>VLOOKUP($B702,'Elec wholesale lookups'!$A$3:$L$15,'Elec wholesale index'!J$2,FALSE)</f>
        <v>181634.52552031272</v>
      </c>
      <c r="K702" s="13">
        <f>VLOOKUP($B702,'Elec wholesale lookups'!$A$3:$L$15,'Elec wholesale index'!K$2,FALSE)</f>
        <v>205597.26549163138</v>
      </c>
      <c r="L702" s="38">
        <f>VLOOKUP($B702,'Elec wholesale lookups'!$A$3:$O$15,'Elec wholesale index'!L$2,FALSE)</f>
        <v>1</v>
      </c>
      <c r="M702" s="38">
        <f>VLOOKUP($B702,'Elec wholesale lookups'!$A$3:$O$15,'Elec wholesale index'!M$2,FALSE)</f>
        <v>1</v>
      </c>
      <c r="N702" s="38">
        <f>VLOOKUP($B702,'Elec wholesale lookups'!$A$3:$O$15,'Elec wholesale index'!N$2,FALSE)</f>
        <v>0</v>
      </c>
      <c r="O702" s="13">
        <f t="shared" si="172"/>
        <v>205597.26549163138</v>
      </c>
      <c r="P702" s="13">
        <f t="shared" si="173"/>
        <v>181634.52552031272</v>
      </c>
      <c r="Q702" s="13">
        <f t="shared" si="174"/>
        <v>0</v>
      </c>
      <c r="R702" s="13">
        <f t="shared" si="175"/>
        <v>387231.79101194406</v>
      </c>
      <c r="S702" s="23">
        <f t="shared" si="176"/>
        <v>0</v>
      </c>
      <c r="T702" s="23">
        <f t="shared" si="177"/>
        <v>0</v>
      </c>
      <c r="U702" s="23">
        <f t="shared" si="178"/>
        <v>0</v>
      </c>
      <c r="V702" s="23">
        <f t="shared" si="179"/>
        <v>0</v>
      </c>
      <c r="W702" s="44" t="str">
        <f t="shared" si="180"/>
        <v>n/a</v>
      </c>
      <c r="X702" s="23">
        <f t="shared" si="181"/>
        <v>0</v>
      </c>
      <c r="Y702" s="23">
        <f t="shared" si="182"/>
        <v>0</v>
      </c>
      <c r="Z702" s="23">
        <f t="shared" si="183"/>
        <v>0</v>
      </c>
      <c r="AA702" s="43">
        <f t="shared" si="184"/>
        <v>0</v>
      </c>
      <c r="AB702" s="44" t="str">
        <f t="shared" si="185"/>
        <v>n/a</v>
      </c>
      <c r="AC702" s="45" t="str">
        <f>IFERROR(W702*Inputs!$E$27+'Elec wholesale index'!AB702*Inputs!$F$27,"n/a")</f>
        <v>n/a</v>
      </c>
      <c r="AD702" s="2" t="str">
        <f t="shared" si="186"/>
        <v>2017-18 Winter</v>
      </c>
      <c r="AE702" s="2" t="str">
        <f t="shared" si="187"/>
        <v>2017-18 Summer</v>
      </c>
      <c r="AF702" s="41">
        <v>0</v>
      </c>
      <c r="AG702" s="8"/>
    </row>
    <row r="703" spans="1:33" x14ac:dyDescent="0.3">
      <c r="A703" s="47">
        <v>42859</v>
      </c>
      <c r="B703" s="14" t="str">
        <f t="shared" si="188"/>
        <v>May</v>
      </c>
      <c r="C703" s="3"/>
      <c r="D703" s="3"/>
      <c r="E703" s="3"/>
      <c r="F703" s="42"/>
      <c r="G703" s="42"/>
      <c r="H703" s="42"/>
      <c r="I703" s="13">
        <f>VLOOKUP($B703,'Elec wholesale lookups'!$A$3:$L$15,'Elec wholesale index'!I$2,FALSE)</f>
        <v>205597.26549163138</v>
      </c>
      <c r="J703" s="13">
        <f>VLOOKUP($B703,'Elec wholesale lookups'!$A$3:$L$15,'Elec wholesale index'!J$2,FALSE)</f>
        <v>181634.52552031272</v>
      </c>
      <c r="K703" s="13">
        <f>VLOOKUP($B703,'Elec wholesale lookups'!$A$3:$L$15,'Elec wholesale index'!K$2,FALSE)</f>
        <v>205597.26549163138</v>
      </c>
      <c r="L703" s="38">
        <f>VLOOKUP($B703,'Elec wholesale lookups'!$A$3:$O$15,'Elec wholesale index'!L$2,FALSE)</f>
        <v>1</v>
      </c>
      <c r="M703" s="38">
        <f>VLOOKUP($B703,'Elec wholesale lookups'!$A$3:$O$15,'Elec wholesale index'!M$2,FALSE)</f>
        <v>1</v>
      </c>
      <c r="N703" s="38">
        <f>VLOOKUP($B703,'Elec wholesale lookups'!$A$3:$O$15,'Elec wholesale index'!N$2,FALSE)</f>
        <v>0</v>
      </c>
      <c r="O703" s="13">
        <f t="shared" si="172"/>
        <v>205597.26549163138</v>
      </c>
      <c r="P703" s="13">
        <f t="shared" si="173"/>
        <v>181634.52552031272</v>
      </c>
      <c r="Q703" s="13">
        <f t="shared" si="174"/>
        <v>0</v>
      </c>
      <c r="R703" s="13">
        <f t="shared" si="175"/>
        <v>387231.79101194406</v>
      </c>
      <c r="S703" s="23">
        <f t="shared" si="176"/>
        <v>0</v>
      </c>
      <c r="T703" s="23">
        <f t="shared" si="177"/>
        <v>0</v>
      </c>
      <c r="U703" s="23">
        <f t="shared" si="178"/>
        <v>0</v>
      </c>
      <c r="V703" s="23">
        <f t="shared" si="179"/>
        <v>0</v>
      </c>
      <c r="W703" s="44" t="str">
        <f t="shared" si="180"/>
        <v>n/a</v>
      </c>
      <c r="X703" s="23">
        <f t="shared" si="181"/>
        <v>0</v>
      </c>
      <c r="Y703" s="23">
        <f t="shared" si="182"/>
        <v>0</v>
      </c>
      <c r="Z703" s="23">
        <f t="shared" si="183"/>
        <v>0</v>
      </c>
      <c r="AA703" s="43">
        <f t="shared" si="184"/>
        <v>0</v>
      </c>
      <c r="AB703" s="44" t="str">
        <f t="shared" si="185"/>
        <v>n/a</v>
      </c>
      <c r="AC703" s="45" t="str">
        <f>IFERROR(W703*Inputs!$E$27+'Elec wholesale index'!AB703*Inputs!$F$27,"n/a")</f>
        <v>n/a</v>
      </c>
      <c r="AD703" s="2" t="str">
        <f t="shared" si="186"/>
        <v>2017-18 Winter</v>
      </c>
      <c r="AE703" s="2" t="str">
        <f t="shared" si="187"/>
        <v>2017-18 Summer</v>
      </c>
      <c r="AF703" s="41">
        <v>0</v>
      </c>
      <c r="AG703" s="8"/>
    </row>
    <row r="704" spans="1:33" x14ac:dyDescent="0.3">
      <c r="A704" s="47">
        <v>42860</v>
      </c>
      <c r="B704" s="14" t="str">
        <f t="shared" si="188"/>
        <v>May</v>
      </c>
      <c r="C704" s="3"/>
      <c r="D704" s="3"/>
      <c r="E704" s="3"/>
      <c r="F704" s="42"/>
      <c r="G704" s="42"/>
      <c r="H704" s="42"/>
      <c r="I704" s="13">
        <f>VLOOKUP($B704,'Elec wholesale lookups'!$A$3:$L$15,'Elec wholesale index'!I$2,FALSE)</f>
        <v>205597.26549163138</v>
      </c>
      <c r="J704" s="13">
        <f>VLOOKUP($B704,'Elec wholesale lookups'!$A$3:$L$15,'Elec wholesale index'!J$2,FALSE)</f>
        <v>181634.52552031272</v>
      </c>
      <c r="K704" s="13">
        <f>VLOOKUP($B704,'Elec wholesale lookups'!$A$3:$L$15,'Elec wholesale index'!K$2,FALSE)</f>
        <v>205597.26549163138</v>
      </c>
      <c r="L704" s="38">
        <f>VLOOKUP($B704,'Elec wholesale lookups'!$A$3:$O$15,'Elec wholesale index'!L$2,FALSE)</f>
        <v>1</v>
      </c>
      <c r="M704" s="38">
        <f>VLOOKUP($B704,'Elec wholesale lookups'!$A$3:$O$15,'Elec wholesale index'!M$2,FALSE)</f>
        <v>1</v>
      </c>
      <c r="N704" s="38">
        <f>VLOOKUP($B704,'Elec wholesale lookups'!$A$3:$O$15,'Elec wholesale index'!N$2,FALSE)</f>
        <v>0</v>
      </c>
      <c r="O704" s="13">
        <f t="shared" si="172"/>
        <v>205597.26549163138</v>
      </c>
      <c r="P704" s="13">
        <f t="shared" si="173"/>
        <v>181634.52552031272</v>
      </c>
      <c r="Q704" s="13">
        <f t="shared" si="174"/>
        <v>0</v>
      </c>
      <c r="R704" s="13">
        <f t="shared" si="175"/>
        <v>387231.79101194406</v>
      </c>
      <c r="S704" s="23">
        <f t="shared" si="176"/>
        <v>0</v>
      </c>
      <c r="T704" s="23">
        <f t="shared" si="177"/>
        <v>0</v>
      </c>
      <c r="U704" s="23">
        <f t="shared" si="178"/>
        <v>0</v>
      </c>
      <c r="V704" s="23">
        <f t="shared" si="179"/>
        <v>0</v>
      </c>
      <c r="W704" s="44" t="str">
        <f t="shared" si="180"/>
        <v>n/a</v>
      </c>
      <c r="X704" s="23">
        <f t="shared" si="181"/>
        <v>0</v>
      </c>
      <c r="Y704" s="23">
        <f t="shared" si="182"/>
        <v>0</v>
      </c>
      <c r="Z704" s="23">
        <f t="shared" si="183"/>
        <v>0</v>
      </c>
      <c r="AA704" s="43">
        <f t="shared" si="184"/>
        <v>0</v>
      </c>
      <c r="AB704" s="44" t="str">
        <f t="shared" si="185"/>
        <v>n/a</v>
      </c>
      <c r="AC704" s="45" t="str">
        <f>IFERROR(W704*Inputs!$E$27+'Elec wholesale index'!AB704*Inputs!$F$27,"n/a")</f>
        <v>n/a</v>
      </c>
      <c r="AD704" s="2" t="str">
        <f t="shared" si="186"/>
        <v>2017-18 Winter</v>
      </c>
      <c r="AE704" s="2" t="str">
        <f t="shared" si="187"/>
        <v>2017-18 Summer</v>
      </c>
      <c r="AF704" s="41">
        <v>0</v>
      </c>
    </row>
    <row r="705" spans="1:32" x14ac:dyDescent="0.3">
      <c r="A705" s="47">
        <v>42863</v>
      </c>
      <c r="B705" s="14" t="str">
        <f t="shared" si="188"/>
        <v>May</v>
      </c>
      <c r="C705" s="3"/>
      <c r="D705" s="3"/>
      <c r="E705" s="3"/>
      <c r="F705" s="42"/>
      <c r="G705" s="42"/>
      <c r="H705" s="42"/>
      <c r="I705" s="13">
        <f>VLOOKUP($B705,'Elec wholesale lookups'!$A$3:$L$15,'Elec wholesale index'!I$2,FALSE)</f>
        <v>205597.26549163138</v>
      </c>
      <c r="J705" s="13">
        <f>VLOOKUP($B705,'Elec wholesale lookups'!$A$3:$L$15,'Elec wholesale index'!J$2,FALSE)</f>
        <v>181634.52552031272</v>
      </c>
      <c r="K705" s="13">
        <f>VLOOKUP($B705,'Elec wholesale lookups'!$A$3:$L$15,'Elec wholesale index'!K$2,FALSE)</f>
        <v>205597.26549163138</v>
      </c>
      <c r="L705" s="38">
        <f>VLOOKUP($B705,'Elec wholesale lookups'!$A$3:$O$15,'Elec wholesale index'!L$2,FALSE)</f>
        <v>1</v>
      </c>
      <c r="M705" s="38">
        <f>VLOOKUP($B705,'Elec wholesale lookups'!$A$3:$O$15,'Elec wholesale index'!M$2,FALSE)</f>
        <v>1</v>
      </c>
      <c r="N705" s="38">
        <f>VLOOKUP($B705,'Elec wholesale lookups'!$A$3:$O$15,'Elec wholesale index'!N$2,FALSE)</f>
        <v>0</v>
      </c>
      <c r="O705" s="13">
        <f t="shared" si="172"/>
        <v>205597.26549163138</v>
      </c>
      <c r="P705" s="13">
        <f t="shared" si="173"/>
        <v>181634.52552031272</v>
      </c>
      <c r="Q705" s="13">
        <f t="shared" si="174"/>
        <v>0</v>
      </c>
      <c r="R705" s="13">
        <f t="shared" si="175"/>
        <v>387231.79101194406</v>
      </c>
      <c r="S705" s="23">
        <f t="shared" si="176"/>
        <v>0</v>
      </c>
      <c r="T705" s="23">
        <f t="shared" si="177"/>
        <v>0</v>
      </c>
      <c r="U705" s="23">
        <f t="shared" si="178"/>
        <v>0</v>
      </c>
      <c r="V705" s="23">
        <f t="shared" si="179"/>
        <v>0</v>
      </c>
      <c r="W705" s="44" t="str">
        <f t="shared" si="180"/>
        <v>n/a</v>
      </c>
      <c r="X705" s="23">
        <f t="shared" si="181"/>
        <v>0</v>
      </c>
      <c r="Y705" s="23">
        <f t="shared" si="182"/>
        <v>0</v>
      </c>
      <c r="Z705" s="23">
        <f t="shared" si="183"/>
        <v>0</v>
      </c>
      <c r="AA705" s="43">
        <f t="shared" si="184"/>
        <v>0</v>
      </c>
      <c r="AB705" s="44" t="str">
        <f t="shared" si="185"/>
        <v>n/a</v>
      </c>
      <c r="AC705" s="45" t="str">
        <f>IFERROR(W705*Inputs!$E$27+'Elec wholesale index'!AB705*Inputs!$F$27,"n/a")</f>
        <v>n/a</v>
      </c>
      <c r="AD705" s="2" t="str">
        <f t="shared" si="186"/>
        <v>2017-18 Winter</v>
      </c>
      <c r="AE705" s="2" t="str">
        <f t="shared" si="187"/>
        <v>2017-18 Summer</v>
      </c>
      <c r="AF705" s="41">
        <v>0</v>
      </c>
    </row>
    <row r="706" spans="1:32" x14ac:dyDescent="0.3">
      <c r="A706" s="47">
        <v>42864</v>
      </c>
      <c r="B706" s="14" t="str">
        <f t="shared" si="188"/>
        <v>May</v>
      </c>
      <c r="C706" s="3"/>
      <c r="D706" s="3"/>
      <c r="E706" s="3"/>
      <c r="F706" s="42"/>
      <c r="G706" s="42"/>
      <c r="H706" s="42"/>
      <c r="I706" s="13">
        <f>VLOOKUP($B706,'Elec wholesale lookups'!$A$3:$L$15,'Elec wholesale index'!I$2,FALSE)</f>
        <v>205597.26549163138</v>
      </c>
      <c r="J706" s="13">
        <f>VLOOKUP($B706,'Elec wholesale lookups'!$A$3:$L$15,'Elec wholesale index'!J$2,FALSE)</f>
        <v>181634.52552031272</v>
      </c>
      <c r="K706" s="13">
        <f>VLOOKUP($B706,'Elec wholesale lookups'!$A$3:$L$15,'Elec wholesale index'!K$2,FALSE)</f>
        <v>205597.26549163138</v>
      </c>
      <c r="L706" s="38">
        <f>VLOOKUP($B706,'Elec wholesale lookups'!$A$3:$O$15,'Elec wholesale index'!L$2,FALSE)</f>
        <v>1</v>
      </c>
      <c r="M706" s="38">
        <f>VLOOKUP($B706,'Elec wholesale lookups'!$A$3:$O$15,'Elec wholesale index'!M$2,FALSE)</f>
        <v>1</v>
      </c>
      <c r="N706" s="38">
        <f>VLOOKUP($B706,'Elec wholesale lookups'!$A$3:$O$15,'Elec wholesale index'!N$2,FALSE)</f>
        <v>0</v>
      </c>
      <c r="O706" s="13">
        <f t="shared" si="172"/>
        <v>205597.26549163138</v>
      </c>
      <c r="P706" s="13">
        <f t="shared" si="173"/>
        <v>181634.52552031272</v>
      </c>
      <c r="Q706" s="13">
        <f t="shared" si="174"/>
        <v>0</v>
      </c>
      <c r="R706" s="13">
        <f t="shared" si="175"/>
        <v>387231.79101194406</v>
      </c>
      <c r="S706" s="23">
        <f t="shared" si="176"/>
        <v>0</v>
      </c>
      <c r="T706" s="23">
        <f t="shared" si="177"/>
        <v>0</v>
      </c>
      <c r="U706" s="23">
        <f t="shared" si="178"/>
        <v>0</v>
      </c>
      <c r="V706" s="23">
        <f t="shared" si="179"/>
        <v>0</v>
      </c>
      <c r="W706" s="44" t="str">
        <f t="shared" si="180"/>
        <v>n/a</v>
      </c>
      <c r="X706" s="23">
        <f t="shared" si="181"/>
        <v>0</v>
      </c>
      <c r="Y706" s="23">
        <f t="shared" si="182"/>
        <v>0</v>
      </c>
      <c r="Z706" s="23">
        <f t="shared" si="183"/>
        <v>0</v>
      </c>
      <c r="AA706" s="43">
        <f t="shared" si="184"/>
        <v>0</v>
      </c>
      <c r="AB706" s="44" t="str">
        <f t="shared" si="185"/>
        <v>n/a</v>
      </c>
      <c r="AC706" s="45" t="str">
        <f>IFERROR(W706*Inputs!$E$27+'Elec wholesale index'!AB706*Inputs!$F$27,"n/a")</f>
        <v>n/a</v>
      </c>
      <c r="AD706" s="2" t="str">
        <f t="shared" si="186"/>
        <v>2017-18 Winter</v>
      </c>
      <c r="AE706" s="2" t="str">
        <f t="shared" si="187"/>
        <v>2017-18 Summer</v>
      </c>
      <c r="AF706" s="41">
        <v>0</v>
      </c>
    </row>
    <row r="707" spans="1:32" x14ac:dyDescent="0.3">
      <c r="A707" s="47">
        <v>42865</v>
      </c>
      <c r="B707" s="14" t="str">
        <f t="shared" si="188"/>
        <v>May</v>
      </c>
      <c r="C707" s="3"/>
      <c r="D707" s="3"/>
      <c r="E707" s="3"/>
      <c r="F707" s="42"/>
      <c r="G707" s="42"/>
      <c r="H707" s="42"/>
      <c r="I707" s="13">
        <f>VLOOKUP($B707,'Elec wholesale lookups'!$A$3:$L$15,'Elec wholesale index'!I$2,FALSE)</f>
        <v>205597.26549163138</v>
      </c>
      <c r="J707" s="13">
        <f>VLOOKUP($B707,'Elec wholesale lookups'!$A$3:$L$15,'Elec wholesale index'!J$2,FALSE)</f>
        <v>181634.52552031272</v>
      </c>
      <c r="K707" s="13">
        <f>VLOOKUP($B707,'Elec wholesale lookups'!$A$3:$L$15,'Elec wholesale index'!K$2,FALSE)</f>
        <v>205597.26549163138</v>
      </c>
      <c r="L707" s="38">
        <f>VLOOKUP($B707,'Elec wholesale lookups'!$A$3:$O$15,'Elec wholesale index'!L$2,FALSE)</f>
        <v>1</v>
      </c>
      <c r="M707" s="38">
        <f>VLOOKUP($B707,'Elec wholesale lookups'!$A$3:$O$15,'Elec wholesale index'!M$2,FALSE)</f>
        <v>1</v>
      </c>
      <c r="N707" s="38">
        <f>VLOOKUP($B707,'Elec wholesale lookups'!$A$3:$O$15,'Elec wholesale index'!N$2,FALSE)</f>
        <v>0</v>
      </c>
      <c r="O707" s="13">
        <f t="shared" si="172"/>
        <v>205597.26549163138</v>
      </c>
      <c r="P707" s="13">
        <f t="shared" si="173"/>
        <v>181634.52552031272</v>
      </c>
      <c r="Q707" s="13">
        <f t="shared" si="174"/>
        <v>0</v>
      </c>
      <c r="R707" s="13">
        <f t="shared" si="175"/>
        <v>387231.79101194406</v>
      </c>
      <c r="S707" s="23">
        <f t="shared" si="176"/>
        <v>0</v>
      </c>
      <c r="T707" s="23">
        <f t="shared" si="177"/>
        <v>0</v>
      </c>
      <c r="U707" s="23">
        <f t="shared" si="178"/>
        <v>0</v>
      </c>
      <c r="V707" s="23">
        <f t="shared" si="179"/>
        <v>0</v>
      </c>
      <c r="W707" s="44" t="str">
        <f t="shared" si="180"/>
        <v>n/a</v>
      </c>
      <c r="X707" s="23">
        <f t="shared" si="181"/>
        <v>0</v>
      </c>
      <c r="Y707" s="23">
        <f t="shared" si="182"/>
        <v>0</v>
      </c>
      <c r="Z707" s="23">
        <f t="shared" si="183"/>
        <v>0</v>
      </c>
      <c r="AA707" s="43">
        <f t="shared" si="184"/>
        <v>0</v>
      </c>
      <c r="AB707" s="44" t="str">
        <f t="shared" si="185"/>
        <v>n/a</v>
      </c>
      <c r="AC707" s="45" t="str">
        <f>IFERROR(W707*Inputs!$E$27+'Elec wholesale index'!AB707*Inputs!$F$27,"n/a")</f>
        <v>n/a</v>
      </c>
      <c r="AD707" s="2" t="str">
        <f t="shared" si="186"/>
        <v>2017-18 Winter</v>
      </c>
      <c r="AE707" s="2" t="str">
        <f t="shared" si="187"/>
        <v>2017-18 Summer</v>
      </c>
      <c r="AF707" s="41">
        <v>0</v>
      </c>
    </row>
    <row r="708" spans="1:32" x14ac:dyDescent="0.3">
      <c r="A708" s="47">
        <v>42866</v>
      </c>
      <c r="B708" s="14" t="str">
        <f t="shared" si="188"/>
        <v>May</v>
      </c>
      <c r="C708" s="3"/>
      <c r="D708" s="3"/>
      <c r="E708" s="3"/>
      <c r="F708" s="42"/>
      <c r="G708" s="42"/>
      <c r="H708" s="42"/>
      <c r="I708" s="13">
        <f>VLOOKUP($B708,'Elec wholesale lookups'!$A$3:$L$15,'Elec wholesale index'!I$2,FALSE)</f>
        <v>205597.26549163138</v>
      </c>
      <c r="J708" s="13">
        <f>VLOOKUP($B708,'Elec wholesale lookups'!$A$3:$L$15,'Elec wholesale index'!J$2,FALSE)</f>
        <v>181634.52552031272</v>
      </c>
      <c r="K708" s="13">
        <f>VLOOKUP($B708,'Elec wholesale lookups'!$A$3:$L$15,'Elec wholesale index'!K$2,FALSE)</f>
        <v>205597.26549163138</v>
      </c>
      <c r="L708" s="38">
        <f>VLOOKUP($B708,'Elec wholesale lookups'!$A$3:$O$15,'Elec wholesale index'!L$2,FALSE)</f>
        <v>1</v>
      </c>
      <c r="M708" s="38">
        <f>VLOOKUP($B708,'Elec wholesale lookups'!$A$3:$O$15,'Elec wholesale index'!M$2,FALSE)</f>
        <v>1</v>
      </c>
      <c r="N708" s="38">
        <f>VLOOKUP($B708,'Elec wholesale lookups'!$A$3:$O$15,'Elec wholesale index'!N$2,FALSE)</f>
        <v>0</v>
      </c>
      <c r="O708" s="13">
        <f t="shared" si="172"/>
        <v>205597.26549163138</v>
      </c>
      <c r="P708" s="13">
        <f t="shared" si="173"/>
        <v>181634.52552031272</v>
      </c>
      <c r="Q708" s="13">
        <f t="shared" si="174"/>
        <v>0</v>
      </c>
      <c r="R708" s="13">
        <f t="shared" si="175"/>
        <v>387231.79101194406</v>
      </c>
      <c r="S708" s="23">
        <f t="shared" si="176"/>
        <v>0</v>
      </c>
      <c r="T708" s="23">
        <f t="shared" si="177"/>
        <v>0</v>
      </c>
      <c r="U708" s="23">
        <f t="shared" si="178"/>
        <v>0</v>
      </c>
      <c r="V708" s="23">
        <f t="shared" si="179"/>
        <v>0</v>
      </c>
      <c r="W708" s="44" t="str">
        <f t="shared" si="180"/>
        <v>n/a</v>
      </c>
      <c r="X708" s="23">
        <f t="shared" si="181"/>
        <v>0</v>
      </c>
      <c r="Y708" s="23">
        <f t="shared" si="182"/>
        <v>0</v>
      </c>
      <c r="Z708" s="23">
        <f t="shared" si="183"/>
        <v>0</v>
      </c>
      <c r="AA708" s="43">
        <f t="shared" si="184"/>
        <v>0</v>
      </c>
      <c r="AB708" s="44" t="str">
        <f t="shared" si="185"/>
        <v>n/a</v>
      </c>
      <c r="AC708" s="45" t="str">
        <f>IFERROR(W708*Inputs!$E$27+'Elec wholesale index'!AB708*Inputs!$F$27,"n/a")</f>
        <v>n/a</v>
      </c>
      <c r="AD708" s="2" t="str">
        <f t="shared" si="186"/>
        <v>2017-18 Winter</v>
      </c>
      <c r="AE708" s="2" t="str">
        <f t="shared" si="187"/>
        <v>2017-18 Summer</v>
      </c>
      <c r="AF708" s="41">
        <v>0</v>
      </c>
    </row>
    <row r="709" spans="1:32" x14ac:dyDescent="0.3">
      <c r="A709" s="47">
        <v>42867</v>
      </c>
      <c r="B709" s="14" t="str">
        <f t="shared" si="188"/>
        <v>May</v>
      </c>
      <c r="C709" s="3"/>
      <c r="D709" s="3"/>
      <c r="E709" s="3"/>
      <c r="F709" s="42"/>
      <c r="G709" s="42"/>
      <c r="H709" s="42"/>
      <c r="I709" s="13">
        <f>VLOOKUP($B709,'Elec wholesale lookups'!$A$3:$L$15,'Elec wholesale index'!I$2,FALSE)</f>
        <v>205597.26549163138</v>
      </c>
      <c r="J709" s="13">
        <f>VLOOKUP($B709,'Elec wholesale lookups'!$A$3:$L$15,'Elec wholesale index'!J$2,FALSE)</f>
        <v>181634.52552031272</v>
      </c>
      <c r="K709" s="13">
        <f>VLOOKUP($B709,'Elec wholesale lookups'!$A$3:$L$15,'Elec wholesale index'!K$2,FALSE)</f>
        <v>205597.26549163138</v>
      </c>
      <c r="L709" s="38">
        <f>VLOOKUP($B709,'Elec wholesale lookups'!$A$3:$O$15,'Elec wholesale index'!L$2,FALSE)</f>
        <v>1</v>
      </c>
      <c r="M709" s="38">
        <f>VLOOKUP($B709,'Elec wholesale lookups'!$A$3:$O$15,'Elec wholesale index'!M$2,FALSE)</f>
        <v>1</v>
      </c>
      <c r="N709" s="38">
        <f>VLOOKUP($B709,'Elec wholesale lookups'!$A$3:$O$15,'Elec wholesale index'!N$2,FALSE)</f>
        <v>0</v>
      </c>
      <c r="O709" s="13">
        <f t="shared" si="172"/>
        <v>205597.26549163138</v>
      </c>
      <c r="P709" s="13">
        <f t="shared" si="173"/>
        <v>181634.52552031272</v>
      </c>
      <c r="Q709" s="13">
        <f t="shared" si="174"/>
        <v>0</v>
      </c>
      <c r="R709" s="13">
        <f t="shared" si="175"/>
        <v>387231.79101194406</v>
      </c>
      <c r="S709" s="23">
        <f t="shared" si="176"/>
        <v>0</v>
      </c>
      <c r="T709" s="23">
        <f t="shared" si="177"/>
        <v>0</v>
      </c>
      <c r="U709" s="23">
        <f t="shared" si="178"/>
        <v>0</v>
      </c>
      <c r="V709" s="23">
        <f t="shared" si="179"/>
        <v>0</v>
      </c>
      <c r="W709" s="44" t="str">
        <f t="shared" si="180"/>
        <v>n/a</v>
      </c>
      <c r="X709" s="23">
        <f t="shared" si="181"/>
        <v>0</v>
      </c>
      <c r="Y709" s="23">
        <f t="shared" si="182"/>
        <v>0</v>
      </c>
      <c r="Z709" s="23">
        <f t="shared" si="183"/>
        <v>0</v>
      </c>
      <c r="AA709" s="43">
        <f t="shared" si="184"/>
        <v>0</v>
      </c>
      <c r="AB709" s="44" t="str">
        <f t="shared" si="185"/>
        <v>n/a</v>
      </c>
      <c r="AC709" s="45" t="str">
        <f>IFERROR(W709*Inputs!$E$27+'Elec wholesale index'!AB709*Inputs!$F$27,"n/a")</f>
        <v>n/a</v>
      </c>
      <c r="AD709" s="2" t="str">
        <f t="shared" si="186"/>
        <v>2017-18 Winter</v>
      </c>
      <c r="AE709" s="2" t="str">
        <f t="shared" si="187"/>
        <v>2017-18 Summer</v>
      </c>
      <c r="AF709" s="41">
        <v>0</v>
      </c>
    </row>
    <row r="710" spans="1:32" x14ac:dyDescent="0.3">
      <c r="A710" s="47">
        <v>42870</v>
      </c>
      <c r="B710" s="14" t="str">
        <f t="shared" si="188"/>
        <v>May</v>
      </c>
      <c r="C710" s="3"/>
      <c r="D710" s="3"/>
      <c r="E710" s="3"/>
      <c r="F710" s="42"/>
      <c r="G710" s="42"/>
      <c r="H710" s="42"/>
      <c r="I710" s="13">
        <f>VLOOKUP($B710,'Elec wholesale lookups'!$A$3:$L$15,'Elec wholesale index'!I$2,FALSE)</f>
        <v>205597.26549163138</v>
      </c>
      <c r="J710" s="13">
        <f>VLOOKUP($B710,'Elec wholesale lookups'!$A$3:$L$15,'Elec wholesale index'!J$2,FALSE)</f>
        <v>181634.52552031272</v>
      </c>
      <c r="K710" s="13">
        <f>VLOOKUP($B710,'Elec wholesale lookups'!$A$3:$L$15,'Elec wholesale index'!K$2,FALSE)</f>
        <v>205597.26549163138</v>
      </c>
      <c r="L710" s="38">
        <f>VLOOKUP($B710,'Elec wholesale lookups'!$A$3:$O$15,'Elec wholesale index'!L$2,FALSE)</f>
        <v>1</v>
      </c>
      <c r="M710" s="38">
        <f>VLOOKUP($B710,'Elec wholesale lookups'!$A$3:$O$15,'Elec wholesale index'!M$2,FALSE)</f>
        <v>1</v>
      </c>
      <c r="N710" s="38">
        <f>VLOOKUP($B710,'Elec wholesale lookups'!$A$3:$O$15,'Elec wholesale index'!N$2,FALSE)</f>
        <v>0</v>
      </c>
      <c r="O710" s="13">
        <f t="shared" si="172"/>
        <v>205597.26549163138</v>
      </c>
      <c r="P710" s="13">
        <f t="shared" si="173"/>
        <v>181634.52552031272</v>
      </c>
      <c r="Q710" s="13">
        <f t="shared" si="174"/>
        <v>0</v>
      </c>
      <c r="R710" s="13">
        <f t="shared" si="175"/>
        <v>387231.79101194406</v>
      </c>
      <c r="S710" s="23">
        <f t="shared" si="176"/>
        <v>0</v>
      </c>
      <c r="T710" s="23">
        <f t="shared" si="177"/>
        <v>0</v>
      </c>
      <c r="U710" s="23">
        <f t="shared" si="178"/>
        <v>0</v>
      </c>
      <c r="V710" s="23">
        <f t="shared" si="179"/>
        <v>0</v>
      </c>
      <c r="W710" s="44" t="str">
        <f t="shared" si="180"/>
        <v>n/a</v>
      </c>
      <c r="X710" s="23">
        <f t="shared" si="181"/>
        <v>0</v>
      </c>
      <c r="Y710" s="23">
        <f t="shared" si="182"/>
        <v>0</v>
      </c>
      <c r="Z710" s="23">
        <f t="shared" si="183"/>
        <v>0</v>
      </c>
      <c r="AA710" s="43">
        <f t="shared" si="184"/>
        <v>0</v>
      </c>
      <c r="AB710" s="44" t="str">
        <f t="shared" si="185"/>
        <v>n/a</v>
      </c>
      <c r="AC710" s="45" t="str">
        <f>IFERROR(W710*Inputs!$E$27+'Elec wholesale index'!AB710*Inputs!$F$27,"n/a")</f>
        <v>n/a</v>
      </c>
      <c r="AD710" s="2" t="str">
        <f t="shared" si="186"/>
        <v>2017-18 Winter</v>
      </c>
      <c r="AE710" s="2" t="str">
        <f t="shared" si="187"/>
        <v>2017-18 Summer</v>
      </c>
      <c r="AF710" s="41">
        <v>0</v>
      </c>
    </row>
    <row r="711" spans="1:32" x14ac:dyDescent="0.3">
      <c r="A711" s="47">
        <v>42871</v>
      </c>
      <c r="B711" s="14" t="str">
        <f t="shared" si="188"/>
        <v>May</v>
      </c>
      <c r="C711" s="3"/>
      <c r="D711" s="3"/>
      <c r="E711" s="3"/>
      <c r="F711" s="42"/>
      <c r="G711" s="42"/>
      <c r="H711" s="42"/>
      <c r="I711" s="13">
        <f>VLOOKUP($B711,'Elec wholesale lookups'!$A$3:$L$15,'Elec wholesale index'!I$2,FALSE)</f>
        <v>205597.26549163138</v>
      </c>
      <c r="J711" s="13">
        <f>VLOOKUP($B711,'Elec wholesale lookups'!$A$3:$L$15,'Elec wholesale index'!J$2,FALSE)</f>
        <v>181634.52552031272</v>
      </c>
      <c r="K711" s="13">
        <f>VLOOKUP($B711,'Elec wholesale lookups'!$A$3:$L$15,'Elec wholesale index'!K$2,FALSE)</f>
        <v>205597.26549163138</v>
      </c>
      <c r="L711" s="38">
        <f>VLOOKUP($B711,'Elec wholesale lookups'!$A$3:$O$15,'Elec wholesale index'!L$2,FALSE)</f>
        <v>1</v>
      </c>
      <c r="M711" s="38">
        <f>VLOOKUP($B711,'Elec wholesale lookups'!$A$3:$O$15,'Elec wholesale index'!M$2,FALSE)</f>
        <v>1</v>
      </c>
      <c r="N711" s="38">
        <f>VLOOKUP($B711,'Elec wholesale lookups'!$A$3:$O$15,'Elec wholesale index'!N$2,FALSE)</f>
        <v>0</v>
      </c>
      <c r="O711" s="13">
        <f t="shared" ref="O711:O774" si="189">IF(L711="","",I711*L711)</f>
        <v>205597.26549163138</v>
      </c>
      <c r="P711" s="13">
        <f t="shared" ref="P711:P774" si="190">IF(M711="","",J711*M711)</f>
        <v>181634.52552031272</v>
      </c>
      <c r="Q711" s="13">
        <f t="shared" ref="Q711:Q774" si="191">IF(N711="","",K711*N711)</f>
        <v>0</v>
      </c>
      <c r="R711" s="13">
        <f t="shared" ref="R711:R774" si="192">SUM(O711:Q711)</f>
        <v>387231.79101194406</v>
      </c>
      <c r="S711" s="23">
        <f t="shared" ref="S711:S774" si="193">IF(O711="","",O711*C711)</f>
        <v>0</v>
      </c>
      <c r="T711" s="23">
        <f t="shared" ref="T711:T774" si="194">IF(P711="","",P711*D711)</f>
        <v>0</v>
      </c>
      <c r="U711" s="23">
        <f t="shared" ref="U711:U774" si="195">IF(Q711="","",Q711*E711)</f>
        <v>0</v>
      </c>
      <c r="V711" s="23">
        <f t="shared" ref="V711:V774" si="196">SUM(S711:U711)</f>
        <v>0</v>
      </c>
      <c r="W711" s="44" t="str">
        <f t="shared" ref="W711:W774" si="197">IF(MIN(C711:E711)&lt;1,"n/a",V711/R711)</f>
        <v>n/a</v>
      </c>
      <c r="X711" s="23">
        <f t="shared" ref="X711:X774" si="198">IF(O711="","",O711*F711)</f>
        <v>0</v>
      </c>
      <c r="Y711" s="23">
        <f t="shared" ref="Y711:Y774" si="199">IF(P711="","",P711*G711)</f>
        <v>0</v>
      </c>
      <c r="Z711" s="23">
        <f t="shared" ref="Z711:Z774" si="200">IF(Q711="","",Q711*H711)</f>
        <v>0</v>
      </c>
      <c r="AA711" s="43">
        <f t="shared" ref="AA711:AA774" si="201">SUM(X711:Z711)</f>
        <v>0</v>
      </c>
      <c r="AB711" s="44" t="str">
        <f t="shared" ref="AB711:AB774" si="202">IF(MIN(F711:H711)&lt;1,"n/a",AA711/$R711)</f>
        <v>n/a</v>
      </c>
      <c r="AC711" s="45" t="str">
        <f>IFERROR(W711*Inputs!$E$27+'Elec wholesale index'!AB711*Inputs!$F$27,"n/a")</f>
        <v>n/a</v>
      </c>
      <c r="AD711" s="2" t="str">
        <f t="shared" ref="AD711:AD774" si="203">IF(AND(MONTH(A711)=8,MONTH(A710)=7),YEAR(A711)+1&amp;"-"&amp;YEAR(A711)-1998&amp;" Summer",IF(AND(MONTH(A711)=2,MONTH(A710)=1),YEAR(A711)&amp;"-"&amp;YEAR(A711)-1999&amp;" Winter",AD710))</f>
        <v>2017-18 Winter</v>
      </c>
      <c r="AE711" s="2" t="str">
        <f t="shared" ref="AE711:AE774" si="204">IF(AND(MONTH(A711)=4,MONTH(A710)=3),YEAR(A711)&amp;"-"&amp;YEAR(A711)-1999&amp;" Summer",IF(AND(MONTH(A711)=10,MONTH(A710)=9),YEAR(A711)&amp;"-"&amp;YEAR(A711)-1999&amp;" Winter",AE710))</f>
        <v>2017-18 Summer</v>
      </c>
      <c r="AF711" s="41">
        <v>0</v>
      </c>
    </row>
    <row r="712" spans="1:32" x14ac:dyDescent="0.3">
      <c r="A712" s="47">
        <v>42872</v>
      </c>
      <c r="B712" s="14" t="str">
        <f t="shared" si="188"/>
        <v>May</v>
      </c>
      <c r="C712" s="3"/>
      <c r="D712" s="3"/>
      <c r="E712" s="3"/>
      <c r="F712" s="42"/>
      <c r="G712" s="42"/>
      <c r="H712" s="42"/>
      <c r="I712" s="13">
        <f>VLOOKUP($B712,'Elec wholesale lookups'!$A$3:$L$15,'Elec wholesale index'!I$2,FALSE)</f>
        <v>205597.26549163138</v>
      </c>
      <c r="J712" s="13">
        <f>VLOOKUP($B712,'Elec wholesale lookups'!$A$3:$L$15,'Elec wholesale index'!J$2,FALSE)</f>
        <v>181634.52552031272</v>
      </c>
      <c r="K712" s="13">
        <f>VLOOKUP($B712,'Elec wholesale lookups'!$A$3:$L$15,'Elec wholesale index'!K$2,FALSE)</f>
        <v>205597.26549163138</v>
      </c>
      <c r="L712" s="38">
        <f>VLOOKUP($B712,'Elec wholesale lookups'!$A$3:$O$15,'Elec wholesale index'!L$2,FALSE)</f>
        <v>1</v>
      </c>
      <c r="M712" s="38">
        <f>VLOOKUP($B712,'Elec wholesale lookups'!$A$3:$O$15,'Elec wholesale index'!M$2,FALSE)</f>
        <v>1</v>
      </c>
      <c r="N712" s="38">
        <f>VLOOKUP($B712,'Elec wholesale lookups'!$A$3:$O$15,'Elec wholesale index'!N$2,FALSE)</f>
        <v>0</v>
      </c>
      <c r="O712" s="13">
        <f t="shared" si="189"/>
        <v>205597.26549163138</v>
      </c>
      <c r="P712" s="13">
        <f t="shared" si="190"/>
        <v>181634.52552031272</v>
      </c>
      <c r="Q712" s="13">
        <f t="shared" si="191"/>
        <v>0</v>
      </c>
      <c r="R712" s="13">
        <f t="shared" si="192"/>
        <v>387231.79101194406</v>
      </c>
      <c r="S712" s="23">
        <f t="shared" si="193"/>
        <v>0</v>
      </c>
      <c r="T712" s="23">
        <f t="shared" si="194"/>
        <v>0</v>
      </c>
      <c r="U712" s="23">
        <f t="shared" si="195"/>
        <v>0</v>
      </c>
      <c r="V712" s="23">
        <f t="shared" si="196"/>
        <v>0</v>
      </c>
      <c r="W712" s="44" t="str">
        <f t="shared" si="197"/>
        <v>n/a</v>
      </c>
      <c r="X712" s="23">
        <f t="shared" si="198"/>
        <v>0</v>
      </c>
      <c r="Y712" s="23">
        <f t="shared" si="199"/>
        <v>0</v>
      </c>
      <c r="Z712" s="23">
        <f t="shared" si="200"/>
        <v>0</v>
      </c>
      <c r="AA712" s="43">
        <f t="shared" si="201"/>
        <v>0</v>
      </c>
      <c r="AB712" s="44" t="str">
        <f t="shared" si="202"/>
        <v>n/a</v>
      </c>
      <c r="AC712" s="45" t="str">
        <f>IFERROR(W712*Inputs!$E$27+'Elec wholesale index'!AB712*Inputs!$F$27,"n/a")</f>
        <v>n/a</v>
      </c>
      <c r="AD712" s="2" t="str">
        <f t="shared" si="203"/>
        <v>2017-18 Winter</v>
      </c>
      <c r="AE712" s="2" t="str">
        <f t="shared" si="204"/>
        <v>2017-18 Summer</v>
      </c>
      <c r="AF712" s="41">
        <v>0</v>
      </c>
    </row>
    <row r="713" spans="1:32" x14ac:dyDescent="0.3">
      <c r="A713" s="47">
        <v>42873</v>
      </c>
      <c r="B713" s="14" t="str">
        <f t="shared" si="188"/>
        <v>May</v>
      </c>
      <c r="C713" s="3"/>
      <c r="D713" s="3"/>
      <c r="E713" s="3"/>
      <c r="F713" s="42"/>
      <c r="G713" s="42"/>
      <c r="H713" s="42"/>
      <c r="I713" s="13">
        <f>VLOOKUP($B713,'Elec wholesale lookups'!$A$3:$L$15,'Elec wholesale index'!I$2,FALSE)</f>
        <v>205597.26549163138</v>
      </c>
      <c r="J713" s="13">
        <f>VLOOKUP($B713,'Elec wholesale lookups'!$A$3:$L$15,'Elec wholesale index'!J$2,FALSE)</f>
        <v>181634.52552031272</v>
      </c>
      <c r="K713" s="13">
        <f>VLOOKUP($B713,'Elec wholesale lookups'!$A$3:$L$15,'Elec wholesale index'!K$2,FALSE)</f>
        <v>205597.26549163138</v>
      </c>
      <c r="L713" s="38">
        <f>VLOOKUP($B713,'Elec wholesale lookups'!$A$3:$O$15,'Elec wholesale index'!L$2,FALSE)</f>
        <v>1</v>
      </c>
      <c r="M713" s="38">
        <f>VLOOKUP($B713,'Elec wholesale lookups'!$A$3:$O$15,'Elec wholesale index'!M$2,FALSE)</f>
        <v>1</v>
      </c>
      <c r="N713" s="38">
        <f>VLOOKUP($B713,'Elec wholesale lookups'!$A$3:$O$15,'Elec wholesale index'!N$2,FALSE)</f>
        <v>0</v>
      </c>
      <c r="O713" s="13">
        <f t="shared" si="189"/>
        <v>205597.26549163138</v>
      </c>
      <c r="P713" s="13">
        <f t="shared" si="190"/>
        <v>181634.52552031272</v>
      </c>
      <c r="Q713" s="13">
        <f t="shared" si="191"/>
        <v>0</v>
      </c>
      <c r="R713" s="13">
        <f t="shared" si="192"/>
        <v>387231.79101194406</v>
      </c>
      <c r="S713" s="23">
        <f t="shared" si="193"/>
        <v>0</v>
      </c>
      <c r="T713" s="23">
        <f t="shared" si="194"/>
        <v>0</v>
      </c>
      <c r="U713" s="23">
        <f t="shared" si="195"/>
        <v>0</v>
      </c>
      <c r="V713" s="23">
        <f t="shared" si="196"/>
        <v>0</v>
      </c>
      <c r="W713" s="44" t="str">
        <f t="shared" si="197"/>
        <v>n/a</v>
      </c>
      <c r="X713" s="23">
        <f t="shared" si="198"/>
        <v>0</v>
      </c>
      <c r="Y713" s="23">
        <f t="shared" si="199"/>
        <v>0</v>
      </c>
      <c r="Z713" s="23">
        <f t="shared" si="200"/>
        <v>0</v>
      </c>
      <c r="AA713" s="43">
        <f t="shared" si="201"/>
        <v>0</v>
      </c>
      <c r="AB713" s="44" t="str">
        <f t="shared" si="202"/>
        <v>n/a</v>
      </c>
      <c r="AC713" s="45" t="str">
        <f>IFERROR(W713*Inputs!$E$27+'Elec wholesale index'!AB713*Inputs!$F$27,"n/a")</f>
        <v>n/a</v>
      </c>
      <c r="AD713" s="2" t="str">
        <f t="shared" si="203"/>
        <v>2017-18 Winter</v>
      </c>
      <c r="AE713" s="2" t="str">
        <f t="shared" si="204"/>
        <v>2017-18 Summer</v>
      </c>
      <c r="AF713" s="41">
        <v>0</v>
      </c>
    </row>
    <row r="714" spans="1:32" x14ac:dyDescent="0.3">
      <c r="A714" s="47">
        <v>42874</v>
      </c>
      <c r="B714" s="14" t="str">
        <f t="shared" si="188"/>
        <v>May</v>
      </c>
      <c r="C714" s="3"/>
      <c r="D714" s="3"/>
      <c r="E714" s="3"/>
      <c r="F714" s="42"/>
      <c r="G714" s="42"/>
      <c r="H714" s="42"/>
      <c r="I714" s="13">
        <f>VLOOKUP($B714,'Elec wholesale lookups'!$A$3:$L$15,'Elec wholesale index'!I$2,FALSE)</f>
        <v>205597.26549163138</v>
      </c>
      <c r="J714" s="13">
        <f>VLOOKUP($B714,'Elec wholesale lookups'!$A$3:$L$15,'Elec wholesale index'!J$2,FALSE)</f>
        <v>181634.52552031272</v>
      </c>
      <c r="K714" s="13">
        <f>VLOOKUP($B714,'Elec wholesale lookups'!$A$3:$L$15,'Elec wholesale index'!K$2,FALSE)</f>
        <v>205597.26549163138</v>
      </c>
      <c r="L714" s="38">
        <f>VLOOKUP($B714,'Elec wholesale lookups'!$A$3:$O$15,'Elec wholesale index'!L$2,FALSE)</f>
        <v>1</v>
      </c>
      <c r="M714" s="38">
        <f>VLOOKUP($B714,'Elec wholesale lookups'!$A$3:$O$15,'Elec wholesale index'!M$2,FALSE)</f>
        <v>1</v>
      </c>
      <c r="N714" s="38">
        <f>VLOOKUP($B714,'Elec wholesale lookups'!$A$3:$O$15,'Elec wholesale index'!N$2,FALSE)</f>
        <v>0</v>
      </c>
      <c r="O714" s="13">
        <f t="shared" si="189"/>
        <v>205597.26549163138</v>
      </c>
      <c r="P714" s="13">
        <f t="shared" si="190"/>
        <v>181634.52552031272</v>
      </c>
      <c r="Q714" s="13">
        <f t="shared" si="191"/>
        <v>0</v>
      </c>
      <c r="R714" s="13">
        <f t="shared" si="192"/>
        <v>387231.79101194406</v>
      </c>
      <c r="S714" s="23">
        <f t="shared" si="193"/>
        <v>0</v>
      </c>
      <c r="T714" s="23">
        <f t="shared" si="194"/>
        <v>0</v>
      </c>
      <c r="U714" s="23">
        <f t="shared" si="195"/>
        <v>0</v>
      </c>
      <c r="V714" s="23">
        <f t="shared" si="196"/>
        <v>0</v>
      </c>
      <c r="W714" s="44" t="str">
        <f t="shared" si="197"/>
        <v>n/a</v>
      </c>
      <c r="X714" s="23">
        <f t="shared" si="198"/>
        <v>0</v>
      </c>
      <c r="Y714" s="23">
        <f t="shared" si="199"/>
        <v>0</v>
      </c>
      <c r="Z714" s="23">
        <f t="shared" si="200"/>
        <v>0</v>
      </c>
      <c r="AA714" s="43">
        <f t="shared" si="201"/>
        <v>0</v>
      </c>
      <c r="AB714" s="44" t="str">
        <f t="shared" si="202"/>
        <v>n/a</v>
      </c>
      <c r="AC714" s="45" t="str">
        <f>IFERROR(W714*Inputs!$E$27+'Elec wholesale index'!AB714*Inputs!$F$27,"n/a")</f>
        <v>n/a</v>
      </c>
      <c r="AD714" s="2" t="str">
        <f t="shared" si="203"/>
        <v>2017-18 Winter</v>
      </c>
      <c r="AE714" s="2" t="str">
        <f t="shared" si="204"/>
        <v>2017-18 Summer</v>
      </c>
      <c r="AF714" s="41">
        <v>0</v>
      </c>
    </row>
    <row r="715" spans="1:32" x14ac:dyDescent="0.3">
      <c r="A715" s="47">
        <v>42877</v>
      </c>
      <c r="B715" s="14" t="str">
        <f t="shared" si="188"/>
        <v>May</v>
      </c>
      <c r="C715" s="3"/>
      <c r="D715" s="3"/>
      <c r="E715" s="3"/>
      <c r="F715" s="42"/>
      <c r="G715" s="42"/>
      <c r="H715" s="42"/>
      <c r="I715" s="13">
        <f>VLOOKUP($B715,'Elec wholesale lookups'!$A$3:$L$15,'Elec wholesale index'!I$2,FALSE)</f>
        <v>205597.26549163138</v>
      </c>
      <c r="J715" s="13">
        <f>VLOOKUP($B715,'Elec wholesale lookups'!$A$3:$L$15,'Elec wholesale index'!J$2,FALSE)</f>
        <v>181634.52552031272</v>
      </c>
      <c r="K715" s="13">
        <f>VLOOKUP($B715,'Elec wholesale lookups'!$A$3:$L$15,'Elec wholesale index'!K$2,FALSE)</f>
        <v>205597.26549163138</v>
      </c>
      <c r="L715" s="38">
        <f>VLOOKUP($B715,'Elec wholesale lookups'!$A$3:$O$15,'Elec wholesale index'!L$2,FALSE)</f>
        <v>1</v>
      </c>
      <c r="M715" s="38">
        <f>VLOOKUP($B715,'Elec wholesale lookups'!$A$3:$O$15,'Elec wholesale index'!M$2,FALSE)</f>
        <v>1</v>
      </c>
      <c r="N715" s="38">
        <f>VLOOKUP($B715,'Elec wholesale lookups'!$A$3:$O$15,'Elec wholesale index'!N$2,FALSE)</f>
        <v>0</v>
      </c>
      <c r="O715" s="13">
        <f t="shared" si="189"/>
        <v>205597.26549163138</v>
      </c>
      <c r="P715" s="13">
        <f t="shared" si="190"/>
        <v>181634.52552031272</v>
      </c>
      <c r="Q715" s="13">
        <f t="shared" si="191"/>
        <v>0</v>
      </c>
      <c r="R715" s="13">
        <f t="shared" si="192"/>
        <v>387231.79101194406</v>
      </c>
      <c r="S715" s="23">
        <f t="shared" si="193"/>
        <v>0</v>
      </c>
      <c r="T715" s="23">
        <f t="shared" si="194"/>
        <v>0</v>
      </c>
      <c r="U715" s="23">
        <f t="shared" si="195"/>
        <v>0</v>
      </c>
      <c r="V715" s="23">
        <f t="shared" si="196"/>
        <v>0</v>
      </c>
      <c r="W715" s="44" t="str">
        <f t="shared" si="197"/>
        <v>n/a</v>
      </c>
      <c r="X715" s="23">
        <f t="shared" si="198"/>
        <v>0</v>
      </c>
      <c r="Y715" s="23">
        <f t="shared" si="199"/>
        <v>0</v>
      </c>
      <c r="Z715" s="23">
        <f t="shared" si="200"/>
        <v>0</v>
      </c>
      <c r="AA715" s="43">
        <f t="shared" si="201"/>
        <v>0</v>
      </c>
      <c r="AB715" s="44" t="str">
        <f t="shared" si="202"/>
        <v>n/a</v>
      </c>
      <c r="AC715" s="45" t="str">
        <f>IFERROR(W715*Inputs!$E$27+'Elec wholesale index'!AB715*Inputs!$F$27,"n/a")</f>
        <v>n/a</v>
      </c>
      <c r="AD715" s="2" t="str">
        <f t="shared" si="203"/>
        <v>2017-18 Winter</v>
      </c>
      <c r="AE715" s="2" t="str">
        <f t="shared" si="204"/>
        <v>2017-18 Summer</v>
      </c>
      <c r="AF715" s="41">
        <v>0</v>
      </c>
    </row>
    <row r="716" spans="1:32" x14ac:dyDescent="0.3">
      <c r="A716" s="47">
        <v>42878</v>
      </c>
      <c r="B716" s="14" t="str">
        <f t="shared" si="188"/>
        <v>May</v>
      </c>
      <c r="C716" s="3"/>
      <c r="D716" s="3"/>
      <c r="E716" s="3"/>
      <c r="F716" s="42"/>
      <c r="G716" s="42"/>
      <c r="H716" s="42"/>
      <c r="I716" s="13">
        <f>VLOOKUP($B716,'Elec wholesale lookups'!$A$3:$L$15,'Elec wholesale index'!I$2,FALSE)</f>
        <v>205597.26549163138</v>
      </c>
      <c r="J716" s="13">
        <f>VLOOKUP($B716,'Elec wholesale lookups'!$A$3:$L$15,'Elec wholesale index'!J$2,FALSE)</f>
        <v>181634.52552031272</v>
      </c>
      <c r="K716" s="13">
        <f>VLOOKUP($B716,'Elec wholesale lookups'!$A$3:$L$15,'Elec wholesale index'!K$2,FALSE)</f>
        <v>205597.26549163138</v>
      </c>
      <c r="L716" s="38">
        <f>VLOOKUP($B716,'Elec wholesale lookups'!$A$3:$O$15,'Elec wholesale index'!L$2,FALSE)</f>
        <v>1</v>
      </c>
      <c r="M716" s="38">
        <f>VLOOKUP($B716,'Elec wholesale lookups'!$A$3:$O$15,'Elec wholesale index'!M$2,FALSE)</f>
        <v>1</v>
      </c>
      <c r="N716" s="38">
        <f>VLOOKUP($B716,'Elec wholesale lookups'!$A$3:$O$15,'Elec wholesale index'!N$2,FALSE)</f>
        <v>0</v>
      </c>
      <c r="O716" s="13">
        <f t="shared" si="189"/>
        <v>205597.26549163138</v>
      </c>
      <c r="P716" s="13">
        <f t="shared" si="190"/>
        <v>181634.52552031272</v>
      </c>
      <c r="Q716" s="13">
        <f t="shared" si="191"/>
        <v>0</v>
      </c>
      <c r="R716" s="13">
        <f t="shared" si="192"/>
        <v>387231.79101194406</v>
      </c>
      <c r="S716" s="23">
        <f t="shared" si="193"/>
        <v>0</v>
      </c>
      <c r="T716" s="23">
        <f t="shared" si="194"/>
        <v>0</v>
      </c>
      <c r="U716" s="23">
        <f t="shared" si="195"/>
        <v>0</v>
      </c>
      <c r="V716" s="23">
        <f t="shared" si="196"/>
        <v>0</v>
      </c>
      <c r="W716" s="44" t="str">
        <f t="shared" si="197"/>
        <v>n/a</v>
      </c>
      <c r="X716" s="23">
        <f t="shared" si="198"/>
        <v>0</v>
      </c>
      <c r="Y716" s="23">
        <f t="shared" si="199"/>
        <v>0</v>
      </c>
      <c r="Z716" s="23">
        <f t="shared" si="200"/>
        <v>0</v>
      </c>
      <c r="AA716" s="43">
        <f t="shared" si="201"/>
        <v>0</v>
      </c>
      <c r="AB716" s="44" t="str">
        <f t="shared" si="202"/>
        <v>n/a</v>
      </c>
      <c r="AC716" s="45" t="str">
        <f>IFERROR(W716*Inputs!$E$27+'Elec wholesale index'!AB716*Inputs!$F$27,"n/a")</f>
        <v>n/a</v>
      </c>
      <c r="AD716" s="2" t="str">
        <f t="shared" si="203"/>
        <v>2017-18 Winter</v>
      </c>
      <c r="AE716" s="2" t="str">
        <f t="shared" si="204"/>
        <v>2017-18 Summer</v>
      </c>
      <c r="AF716" s="41">
        <v>0</v>
      </c>
    </row>
    <row r="717" spans="1:32" x14ac:dyDescent="0.3">
      <c r="A717" s="47">
        <v>42879</v>
      </c>
      <c r="B717" s="14" t="str">
        <f t="shared" si="188"/>
        <v>May</v>
      </c>
      <c r="C717" s="3"/>
      <c r="D717" s="3"/>
      <c r="E717" s="3"/>
      <c r="F717" s="42"/>
      <c r="G717" s="42"/>
      <c r="H717" s="42"/>
      <c r="I717" s="13">
        <f>VLOOKUP($B717,'Elec wholesale lookups'!$A$3:$L$15,'Elec wholesale index'!I$2,FALSE)</f>
        <v>205597.26549163138</v>
      </c>
      <c r="J717" s="13">
        <f>VLOOKUP($B717,'Elec wholesale lookups'!$A$3:$L$15,'Elec wholesale index'!J$2,FALSE)</f>
        <v>181634.52552031272</v>
      </c>
      <c r="K717" s="13">
        <f>VLOOKUP($B717,'Elec wholesale lookups'!$A$3:$L$15,'Elec wholesale index'!K$2,FALSE)</f>
        <v>205597.26549163138</v>
      </c>
      <c r="L717" s="38">
        <f>VLOOKUP($B717,'Elec wholesale lookups'!$A$3:$O$15,'Elec wholesale index'!L$2,FALSE)</f>
        <v>1</v>
      </c>
      <c r="M717" s="38">
        <f>VLOOKUP($B717,'Elec wholesale lookups'!$A$3:$O$15,'Elec wholesale index'!M$2,FALSE)</f>
        <v>1</v>
      </c>
      <c r="N717" s="38">
        <f>VLOOKUP($B717,'Elec wholesale lookups'!$A$3:$O$15,'Elec wholesale index'!N$2,FALSE)</f>
        <v>0</v>
      </c>
      <c r="O717" s="13">
        <f t="shared" si="189"/>
        <v>205597.26549163138</v>
      </c>
      <c r="P717" s="13">
        <f t="shared" si="190"/>
        <v>181634.52552031272</v>
      </c>
      <c r="Q717" s="13">
        <f t="shared" si="191"/>
        <v>0</v>
      </c>
      <c r="R717" s="13">
        <f t="shared" si="192"/>
        <v>387231.79101194406</v>
      </c>
      <c r="S717" s="23">
        <f t="shared" si="193"/>
        <v>0</v>
      </c>
      <c r="T717" s="23">
        <f t="shared" si="194"/>
        <v>0</v>
      </c>
      <c r="U717" s="23">
        <f t="shared" si="195"/>
        <v>0</v>
      </c>
      <c r="V717" s="23">
        <f t="shared" si="196"/>
        <v>0</v>
      </c>
      <c r="W717" s="44" t="str">
        <f t="shared" si="197"/>
        <v>n/a</v>
      </c>
      <c r="X717" s="23">
        <f t="shared" si="198"/>
        <v>0</v>
      </c>
      <c r="Y717" s="23">
        <f t="shared" si="199"/>
        <v>0</v>
      </c>
      <c r="Z717" s="23">
        <f t="shared" si="200"/>
        <v>0</v>
      </c>
      <c r="AA717" s="43">
        <f t="shared" si="201"/>
        <v>0</v>
      </c>
      <c r="AB717" s="44" t="str">
        <f t="shared" si="202"/>
        <v>n/a</v>
      </c>
      <c r="AC717" s="45" t="str">
        <f>IFERROR(W717*Inputs!$E$27+'Elec wholesale index'!AB717*Inputs!$F$27,"n/a")</f>
        <v>n/a</v>
      </c>
      <c r="AD717" s="2" t="str">
        <f t="shared" si="203"/>
        <v>2017-18 Winter</v>
      </c>
      <c r="AE717" s="2" t="str">
        <f t="shared" si="204"/>
        <v>2017-18 Summer</v>
      </c>
      <c r="AF717" s="41">
        <v>0</v>
      </c>
    </row>
    <row r="718" spans="1:32" x14ac:dyDescent="0.3">
      <c r="A718" s="47">
        <v>42880</v>
      </c>
      <c r="B718" s="14" t="str">
        <f t="shared" si="188"/>
        <v>May</v>
      </c>
      <c r="C718" s="3"/>
      <c r="D718" s="3"/>
      <c r="E718" s="3"/>
      <c r="F718" s="42"/>
      <c r="G718" s="42"/>
      <c r="H718" s="42"/>
      <c r="I718" s="13">
        <f>VLOOKUP($B718,'Elec wholesale lookups'!$A$3:$L$15,'Elec wholesale index'!I$2,FALSE)</f>
        <v>205597.26549163138</v>
      </c>
      <c r="J718" s="13">
        <f>VLOOKUP($B718,'Elec wholesale lookups'!$A$3:$L$15,'Elec wholesale index'!J$2,FALSE)</f>
        <v>181634.52552031272</v>
      </c>
      <c r="K718" s="13">
        <f>VLOOKUP($B718,'Elec wholesale lookups'!$A$3:$L$15,'Elec wholesale index'!K$2,FALSE)</f>
        <v>205597.26549163138</v>
      </c>
      <c r="L718" s="38">
        <f>VLOOKUP($B718,'Elec wholesale lookups'!$A$3:$O$15,'Elec wholesale index'!L$2,FALSE)</f>
        <v>1</v>
      </c>
      <c r="M718" s="38">
        <f>VLOOKUP($B718,'Elec wholesale lookups'!$A$3:$O$15,'Elec wholesale index'!M$2,FALSE)</f>
        <v>1</v>
      </c>
      <c r="N718" s="38">
        <f>VLOOKUP($B718,'Elec wholesale lookups'!$A$3:$O$15,'Elec wholesale index'!N$2,FALSE)</f>
        <v>0</v>
      </c>
      <c r="O718" s="13">
        <f t="shared" si="189"/>
        <v>205597.26549163138</v>
      </c>
      <c r="P718" s="13">
        <f t="shared" si="190"/>
        <v>181634.52552031272</v>
      </c>
      <c r="Q718" s="13">
        <f t="shared" si="191"/>
        <v>0</v>
      </c>
      <c r="R718" s="13">
        <f t="shared" si="192"/>
        <v>387231.79101194406</v>
      </c>
      <c r="S718" s="23">
        <f t="shared" si="193"/>
        <v>0</v>
      </c>
      <c r="T718" s="23">
        <f t="shared" si="194"/>
        <v>0</v>
      </c>
      <c r="U718" s="23">
        <f t="shared" si="195"/>
        <v>0</v>
      </c>
      <c r="V718" s="23">
        <f t="shared" si="196"/>
        <v>0</v>
      </c>
      <c r="W718" s="44" t="str">
        <f t="shared" si="197"/>
        <v>n/a</v>
      </c>
      <c r="X718" s="23">
        <f t="shared" si="198"/>
        <v>0</v>
      </c>
      <c r="Y718" s="23">
        <f t="shared" si="199"/>
        <v>0</v>
      </c>
      <c r="Z718" s="23">
        <f t="shared" si="200"/>
        <v>0</v>
      </c>
      <c r="AA718" s="43">
        <f t="shared" si="201"/>
        <v>0</v>
      </c>
      <c r="AB718" s="44" t="str">
        <f t="shared" si="202"/>
        <v>n/a</v>
      </c>
      <c r="AC718" s="45" t="str">
        <f>IFERROR(W718*Inputs!$E$27+'Elec wholesale index'!AB718*Inputs!$F$27,"n/a")</f>
        <v>n/a</v>
      </c>
      <c r="AD718" s="2" t="str">
        <f t="shared" si="203"/>
        <v>2017-18 Winter</v>
      </c>
      <c r="AE718" s="2" t="str">
        <f t="shared" si="204"/>
        <v>2017-18 Summer</v>
      </c>
      <c r="AF718" s="41">
        <v>0</v>
      </c>
    </row>
    <row r="719" spans="1:32" x14ac:dyDescent="0.3">
      <c r="A719" s="47">
        <v>42881</v>
      </c>
      <c r="B719" s="14" t="str">
        <f t="shared" si="188"/>
        <v>May</v>
      </c>
      <c r="C719" s="3"/>
      <c r="D719" s="3"/>
      <c r="E719" s="3"/>
      <c r="F719" s="42"/>
      <c r="G719" s="42"/>
      <c r="H719" s="42"/>
      <c r="I719" s="13">
        <f>VLOOKUP($B719,'Elec wholesale lookups'!$A$3:$L$15,'Elec wholesale index'!I$2,FALSE)</f>
        <v>205597.26549163138</v>
      </c>
      <c r="J719" s="13">
        <f>VLOOKUP($B719,'Elec wholesale lookups'!$A$3:$L$15,'Elec wholesale index'!J$2,FALSE)</f>
        <v>181634.52552031272</v>
      </c>
      <c r="K719" s="13">
        <f>VLOOKUP($B719,'Elec wholesale lookups'!$A$3:$L$15,'Elec wholesale index'!K$2,FALSE)</f>
        <v>205597.26549163138</v>
      </c>
      <c r="L719" s="38">
        <f>VLOOKUP($B719,'Elec wholesale lookups'!$A$3:$O$15,'Elec wholesale index'!L$2,FALSE)</f>
        <v>1</v>
      </c>
      <c r="M719" s="38">
        <f>VLOOKUP($B719,'Elec wholesale lookups'!$A$3:$O$15,'Elec wholesale index'!M$2,FALSE)</f>
        <v>1</v>
      </c>
      <c r="N719" s="38">
        <f>VLOOKUP($B719,'Elec wholesale lookups'!$A$3:$O$15,'Elec wholesale index'!N$2,FALSE)</f>
        <v>0</v>
      </c>
      <c r="O719" s="13">
        <f t="shared" si="189"/>
        <v>205597.26549163138</v>
      </c>
      <c r="P719" s="13">
        <f t="shared" si="190"/>
        <v>181634.52552031272</v>
      </c>
      <c r="Q719" s="13">
        <f t="shared" si="191"/>
        <v>0</v>
      </c>
      <c r="R719" s="13">
        <f t="shared" si="192"/>
        <v>387231.79101194406</v>
      </c>
      <c r="S719" s="23">
        <f t="shared" si="193"/>
        <v>0</v>
      </c>
      <c r="T719" s="23">
        <f t="shared" si="194"/>
        <v>0</v>
      </c>
      <c r="U719" s="23">
        <f t="shared" si="195"/>
        <v>0</v>
      </c>
      <c r="V719" s="23">
        <f t="shared" si="196"/>
        <v>0</v>
      </c>
      <c r="W719" s="44" t="str">
        <f t="shared" si="197"/>
        <v>n/a</v>
      </c>
      <c r="X719" s="23">
        <f t="shared" si="198"/>
        <v>0</v>
      </c>
      <c r="Y719" s="23">
        <f t="shared" si="199"/>
        <v>0</v>
      </c>
      <c r="Z719" s="23">
        <f t="shared" si="200"/>
        <v>0</v>
      </c>
      <c r="AA719" s="43">
        <f t="shared" si="201"/>
        <v>0</v>
      </c>
      <c r="AB719" s="44" t="str">
        <f t="shared" si="202"/>
        <v>n/a</v>
      </c>
      <c r="AC719" s="45" t="str">
        <f>IFERROR(W719*Inputs!$E$27+'Elec wholesale index'!AB719*Inputs!$F$27,"n/a")</f>
        <v>n/a</v>
      </c>
      <c r="AD719" s="2" t="str">
        <f t="shared" si="203"/>
        <v>2017-18 Winter</v>
      </c>
      <c r="AE719" s="2" t="str">
        <f t="shared" si="204"/>
        <v>2017-18 Summer</v>
      </c>
      <c r="AF719" s="41">
        <v>0</v>
      </c>
    </row>
    <row r="720" spans="1:32" x14ac:dyDescent="0.3">
      <c r="A720" s="47">
        <v>42885</v>
      </c>
      <c r="B720" s="14" t="str">
        <f t="shared" si="188"/>
        <v>May</v>
      </c>
      <c r="C720" s="3"/>
      <c r="D720" s="3"/>
      <c r="E720" s="3"/>
      <c r="F720" s="42"/>
      <c r="G720" s="42"/>
      <c r="H720" s="42"/>
      <c r="I720" s="13">
        <f>VLOOKUP($B720,'Elec wholesale lookups'!$A$3:$L$15,'Elec wholesale index'!I$2,FALSE)</f>
        <v>205597.26549163138</v>
      </c>
      <c r="J720" s="13">
        <f>VLOOKUP($B720,'Elec wholesale lookups'!$A$3:$L$15,'Elec wholesale index'!J$2,FALSE)</f>
        <v>181634.52552031272</v>
      </c>
      <c r="K720" s="13">
        <f>VLOOKUP($B720,'Elec wholesale lookups'!$A$3:$L$15,'Elec wholesale index'!K$2,FALSE)</f>
        <v>205597.26549163138</v>
      </c>
      <c r="L720" s="38">
        <f>VLOOKUP($B720,'Elec wholesale lookups'!$A$3:$O$15,'Elec wholesale index'!L$2,FALSE)</f>
        <v>1</v>
      </c>
      <c r="M720" s="38">
        <f>VLOOKUP($B720,'Elec wholesale lookups'!$A$3:$O$15,'Elec wholesale index'!M$2,FALSE)</f>
        <v>1</v>
      </c>
      <c r="N720" s="38">
        <f>VLOOKUP($B720,'Elec wholesale lookups'!$A$3:$O$15,'Elec wholesale index'!N$2,FALSE)</f>
        <v>0</v>
      </c>
      <c r="O720" s="13">
        <f t="shared" si="189"/>
        <v>205597.26549163138</v>
      </c>
      <c r="P720" s="13">
        <f t="shared" si="190"/>
        <v>181634.52552031272</v>
      </c>
      <c r="Q720" s="13">
        <f t="shared" si="191"/>
        <v>0</v>
      </c>
      <c r="R720" s="13">
        <f t="shared" si="192"/>
        <v>387231.79101194406</v>
      </c>
      <c r="S720" s="23">
        <f t="shared" si="193"/>
        <v>0</v>
      </c>
      <c r="T720" s="23">
        <f t="shared" si="194"/>
        <v>0</v>
      </c>
      <c r="U720" s="23">
        <f t="shared" si="195"/>
        <v>0</v>
      </c>
      <c r="V720" s="23">
        <f t="shared" si="196"/>
        <v>0</v>
      </c>
      <c r="W720" s="44" t="str">
        <f t="shared" si="197"/>
        <v>n/a</v>
      </c>
      <c r="X720" s="23">
        <f t="shared" si="198"/>
        <v>0</v>
      </c>
      <c r="Y720" s="23">
        <f t="shared" si="199"/>
        <v>0</v>
      </c>
      <c r="Z720" s="23">
        <f t="shared" si="200"/>
        <v>0</v>
      </c>
      <c r="AA720" s="43">
        <f t="shared" si="201"/>
        <v>0</v>
      </c>
      <c r="AB720" s="44" t="str">
        <f t="shared" si="202"/>
        <v>n/a</v>
      </c>
      <c r="AC720" s="45" t="str">
        <f>IFERROR(W720*Inputs!$E$27+'Elec wholesale index'!AB720*Inputs!$F$27,"n/a")</f>
        <v>n/a</v>
      </c>
      <c r="AD720" s="2" t="str">
        <f t="shared" si="203"/>
        <v>2017-18 Winter</v>
      </c>
      <c r="AE720" s="2" t="str">
        <f t="shared" si="204"/>
        <v>2017-18 Summer</v>
      </c>
      <c r="AF720" s="41">
        <v>0</v>
      </c>
    </row>
    <row r="721" spans="1:32" x14ac:dyDescent="0.3">
      <c r="A721" s="47">
        <v>42886</v>
      </c>
      <c r="B721" s="14" t="str">
        <f t="shared" si="188"/>
        <v>May</v>
      </c>
      <c r="C721" s="3"/>
      <c r="D721" s="3"/>
      <c r="E721" s="3"/>
      <c r="F721" s="42"/>
      <c r="G721" s="42"/>
      <c r="H721" s="42"/>
      <c r="I721" s="13">
        <f>VLOOKUP($B721,'Elec wholesale lookups'!$A$3:$L$15,'Elec wholesale index'!I$2,FALSE)</f>
        <v>205597.26549163138</v>
      </c>
      <c r="J721" s="13">
        <f>VLOOKUP($B721,'Elec wholesale lookups'!$A$3:$L$15,'Elec wholesale index'!J$2,FALSE)</f>
        <v>181634.52552031272</v>
      </c>
      <c r="K721" s="13">
        <f>VLOOKUP($B721,'Elec wholesale lookups'!$A$3:$L$15,'Elec wholesale index'!K$2,FALSE)</f>
        <v>205597.26549163138</v>
      </c>
      <c r="L721" s="38">
        <f>VLOOKUP($B721,'Elec wholesale lookups'!$A$3:$O$15,'Elec wholesale index'!L$2,FALSE)</f>
        <v>1</v>
      </c>
      <c r="M721" s="38">
        <f>VLOOKUP($B721,'Elec wholesale lookups'!$A$3:$O$15,'Elec wholesale index'!M$2,FALSE)</f>
        <v>1</v>
      </c>
      <c r="N721" s="38">
        <f>VLOOKUP($B721,'Elec wholesale lookups'!$A$3:$O$15,'Elec wholesale index'!N$2,FALSE)</f>
        <v>0</v>
      </c>
      <c r="O721" s="13">
        <f t="shared" si="189"/>
        <v>205597.26549163138</v>
      </c>
      <c r="P721" s="13">
        <f t="shared" si="190"/>
        <v>181634.52552031272</v>
      </c>
      <c r="Q721" s="13">
        <f t="shared" si="191"/>
        <v>0</v>
      </c>
      <c r="R721" s="13">
        <f t="shared" si="192"/>
        <v>387231.79101194406</v>
      </c>
      <c r="S721" s="23">
        <f t="shared" si="193"/>
        <v>0</v>
      </c>
      <c r="T721" s="23">
        <f t="shared" si="194"/>
        <v>0</v>
      </c>
      <c r="U721" s="23">
        <f t="shared" si="195"/>
        <v>0</v>
      </c>
      <c r="V721" s="23">
        <f t="shared" si="196"/>
        <v>0</v>
      </c>
      <c r="W721" s="44" t="str">
        <f t="shared" si="197"/>
        <v>n/a</v>
      </c>
      <c r="X721" s="23">
        <f t="shared" si="198"/>
        <v>0</v>
      </c>
      <c r="Y721" s="23">
        <f t="shared" si="199"/>
        <v>0</v>
      </c>
      <c r="Z721" s="23">
        <f t="shared" si="200"/>
        <v>0</v>
      </c>
      <c r="AA721" s="43">
        <f t="shared" si="201"/>
        <v>0</v>
      </c>
      <c r="AB721" s="44" t="str">
        <f t="shared" si="202"/>
        <v>n/a</v>
      </c>
      <c r="AC721" s="45" t="str">
        <f>IFERROR(W721*Inputs!$E$27+'Elec wholesale index'!AB721*Inputs!$F$27,"n/a")</f>
        <v>n/a</v>
      </c>
      <c r="AD721" s="2" t="str">
        <f t="shared" si="203"/>
        <v>2017-18 Winter</v>
      </c>
      <c r="AE721" s="2" t="str">
        <f t="shared" si="204"/>
        <v>2017-18 Summer</v>
      </c>
      <c r="AF721" s="41">
        <v>0</v>
      </c>
    </row>
    <row r="722" spans="1:32" x14ac:dyDescent="0.3">
      <c r="A722" s="47">
        <v>42887</v>
      </c>
      <c r="B722" s="14" t="str">
        <f t="shared" si="188"/>
        <v>Jun</v>
      </c>
      <c r="C722" s="3"/>
      <c r="D722" s="3"/>
      <c r="E722" s="3"/>
      <c r="F722" s="42"/>
      <c r="G722" s="42"/>
      <c r="H722" s="42"/>
      <c r="I722" s="13">
        <f>VLOOKUP($B722,'Elec wholesale lookups'!$A$3:$L$15,'Elec wholesale index'!I$2,FALSE)</f>
        <v>205597.26549163138</v>
      </c>
      <c r="J722" s="13">
        <f>VLOOKUP($B722,'Elec wholesale lookups'!$A$3:$L$15,'Elec wholesale index'!J$2,FALSE)</f>
        <v>181634.52552031272</v>
      </c>
      <c r="K722" s="13">
        <f>VLOOKUP($B722,'Elec wholesale lookups'!$A$3:$L$15,'Elec wholesale index'!K$2,FALSE)</f>
        <v>205597.26549163138</v>
      </c>
      <c r="L722" s="38">
        <f>VLOOKUP($B722,'Elec wholesale lookups'!$A$3:$O$15,'Elec wholesale index'!L$2,FALSE)</f>
        <v>1</v>
      </c>
      <c r="M722" s="38">
        <f>VLOOKUP($B722,'Elec wholesale lookups'!$A$3:$O$15,'Elec wholesale index'!M$2,FALSE)</f>
        <v>1</v>
      </c>
      <c r="N722" s="38">
        <f>VLOOKUP($B722,'Elec wholesale lookups'!$A$3:$O$15,'Elec wholesale index'!N$2,FALSE)</f>
        <v>0</v>
      </c>
      <c r="O722" s="13">
        <f t="shared" si="189"/>
        <v>205597.26549163138</v>
      </c>
      <c r="P722" s="13">
        <f t="shared" si="190"/>
        <v>181634.52552031272</v>
      </c>
      <c r="Q722" s="13">
        <f t="shared" si="191"/>
        <v>0</v>
      </c>
      <c r="R722" s="13">
        <f t="shared" si="192"/>
        <v>387231.79101194406</v>
      </c>
      <c r="S722" s="23">
        <f t="shared" si="193"/>
        <v>0</v>
      </c>
      <c r="T722" s="23">
        <f t="shared" si="194"/>
        <v>0</v>
      </c>
      <c r="U722" s="23">
        <f t="shared" si="195"/>
        <v>0</v>
      </c>
      <c r="V722" s="23">
        <f t="shared" si="196"/>
        <v>0</v>
      </c>
      <c r="W722" s="44" t="str">
        <f t="shared" si="197"/>
        <v>n/a</v>
      </c>
      <c r="X722" s="23">
        <f t="shared" si="198"/>
        <v>0</v>
      </c>
      <c r="Y722" s="23">
        <f t="shared" si="199"/>
        <v>0</v>
      </c>
      <c r="Z722" s="23">
        <f t="shared" si="200"/>
        <v>0</v>
      </c>
      <c r="AA722" s="43">
        <f t="shared" si="201"/>
        <v>0</v>
      </c>
      <c r="AB722" s="44" t="str">
        <f t="shared" si="202"/>
        <v>n/a</v>
      </c>
      <c r="AC722" s="45" t="str">
        <f>IFERROR(W722*Inputs!$E$27+'Elec wholesale index'!AB722*Inputs!$F$27,"n/a")</f>
        <v>n/a</v>
      </c>
      <c r="AD722" s="2" t="str">
        <f t="shared" si="203"/>
        <v>2017-18 Winter</v>
      </c>
      <c r="AE722" s="2" t="str">
        <f t="shared" si="204"/>
        <v>2017-18 Summer</v>
      </c>
      <c r="AF722" s="41">
        <v>0</v>
      </c>
    </row>
    <row r="723" spans="1:32" x14ac:dyDescent="0.3">
      <c r="A723" s="47">
        <v>42888</v>
      </c>
      <c r="B723" s="14" t="str">
        <f t="shared" si="188"/>
        <v>Jun</v>
      </c>
      <c r="C723" s="3"/>
      <c r="D723" s="3"/>
      <c r="E723" s="3"/>
      <c r="F723" s="42"/>
      <c r="G723" s="42"/>
      <c r="H723" s="42"/>
      <c r="I723" s="13">
        <f>VLOOKUP($B723,'Elec wholesale lookups'!$A$3:$L$15,'Elec wholesale index'!I$2,FALSE)</f>
        <v>205597.26549163138</v>
      </c>
      <c r="J723" s="13">
        <f>VLOOKUP($B723,'Elec wholesale lookups'!$A$3:$L$15,'Elec wholesale index'!J$2,FALSE)</f>
        <v>181634.52552031272</v>
      </c>
      <c r="K723" s="13">
        <f>VLOOKUP($B723,'Elec wholesale lookups'!$A$3:$L$15,'Elec wholesale index'!K$2,FALSE)</f>
        <v>205597.26549163138</v>
      </c>
      <c r="L723" s="38">
        <f>VLOOKUP($B723,'Elec wholesale lookups'!$A$3:$O$15,'Elec wholesale index'!L$2,FALSE)</f>
        <v>1</v>
      </c>
      <c r="M723" s="38">
        <f>VLOOKUP($B723,'Elec wholesale lookups'!$A$3:$O$15,'Elec wholesale index'!M$2,FALSE)</f>
        <v>1</v>
      </c>
      <c r="N723" s="38">
        <f>VLOOKUP($B723,'Elec wholesale lookups'!$A$3:$O$15,'Elec wholesale index'!N$2,FALSE)</f>
        <v>0</v>
      </c>
      <c r="O723" s="13">
        <f t="shared" si="189"/>
        <v>205597.26549163138</v>
      </c>
      <c r="P723" s="13">
        <f t="shared" si="190"/>
        <v>181634.52552031272</v>
      </c>
      <c r="Q723" s="13">
        <f t="shared" si="191"/>
        <v>0</v>
      </c>
      <c r="R723" s="13">
        <f t="shared" si="192"/>
        <v>387231.79101194406</v>
      </c>
      <c r="S723" s="23">
        <f t="shared" si="193"/>
        <v>0</v>
      </c>
      <c r="T723" s="23">
        <f t="shared" si="194"/>
        <v>0</v>
      </c>
      <c r="U723" s="23">
        <f t="shared" si="195"/>
        <v>0</v>
      </c>
      <c r="V723" s="23">
        <f t="shared" si="196"/>
        <v>0</v>
      </c>
      <c r="W723" s="44" t="str">
        <f t="shared" si="197"/>
        <v>n/a</v>
      </c>
      <c r="X723" s="23">
        <f t="shared" si="198"/>
        <v>0</v>
      </c>
      <c r="Y723" s="23">
        <f t="shared" si="199"/>
        <v>0</v>
      </c>
      <c r="Z723" s="23">
        <f t="shared" si="200"/>
        <v>0</v>
      </c>
      <c r="AA723" s="43">
        <f t="shared" si="201"/>
        <v>0</v>
      </c>
      <c r="AB723" s="44" t="str">
        <f t="shared" si="202"/>
        <v>n/a</v>
      </c>
      <c r="AC723" s="45" t="str">
        <f>IFERROR(W723*Inputs!$E$27+'Elec wholesale index'!AB723*Inputs!$F$27,"n/a")</f>
        <v>n/a</v>
      </c>
      <c r="AD723" s="2" t="str">
        <f t="shared" si="203"/>
        <v>2017-18 Winter</v>
      </c>
      <c r="AE723" s="2" t="str">
        <f t="shared" si="204"/>
        <v>2017-18 Summer</v>
      </c>
      <c r="AF723" s="41">
        <v>0</v>
      </c>
    </row>
    <row r="724" spans="1:32" x14ac:dyDescent="0.3">
      <c r="A724" s="47">
        <v>42891</v>
      </c>
      <c r="B724" s="14" t="str">
        <f t="shared" si="188"/>
        <v>Jun</v>
      </c>
      <c r="C724" s="3"/>
      <c r="D724" s="3"/>
      <c r="E724" s="3"/>
      <c r="F724" s="42"/>
      <c r="G724" s="42"/>
      <c r="H724" s="42"/>
      <c r="I724" s="13">
        <f>VLOOKUP($B724,'Elec wholesale lookups'!$A$3:$L$15,'Elec wholesale index'!I$2,FALSE)</f>
        <v>205597.26549163138</v>
      </c>
      <c r="J724" s="13">
        <f>VLOOKUP($B724,'Elec wholesale lookups'!$A$3:$L$15,'Elec wholesale index'!J$2,FALSE)</f>
        <v>181634.52552031272</v>
      </c>
      <c r="K724" s="13">
        <f>VLOOKUP($B724,'Elec wholesale lookups'!$A$3:$L$15,'Elec wholesale index'!K$2,FALSE)</f>
        <v>205597.26549163138</v>
      </c>
      <c r="L724" s="38">
        <f>VLOOKUP($B724,'Elec wholesale lookups'!$A$3:$O$15,'Elec wholesale index'!L$2,FALSE)</f>
        <v>1</v>
      </c>
      <c r="M724" s="38">
        <f>VLOOKUP($B724,'Elec wholesale lookups'!$A$3:$O$15,'Elec wholesale index'!M$2,FALSE)</f>
        <v>1</v>
      </c>
      <c r="N724" s="38">
        <f>VLOOKUP($B724,'Elec wholesale lookups'!$A$3:$O$15,'Elec wholesale index'!N$2,FALSE)</f>
        <v>0</v>
      </c>
      <c r="O724" s="13">
        <f t="shared" si="189"/>
        <v>205597.26549163138</v>
      </c>
      <c r="P724" s="13">
        <f t="shared" si="190"/>
        <v>181634.52552031272</v>
      </c>
      <c r="Q724" s="13">
        <f t="shared" si="191"/>
        <v>0</v>
      </c>
      <c r="R724" s="13">
        <f t="shared" si="192"/>
        <v>387231.79101194406</v>
      </c>
      <c r="S724" s="23">
        <f t="shared" si="193"/>
        <v>0</v>
      </c>
      <c r="T724" s="23">
        <f t="shared" si="194"/>
        <v>0</v>
      </c>
      <c r="U724" s="23">
        <f t="shared" si="195"/>
        <v>0</v>
      </c>
      <c r="V724" s="23">
        <f t="shared" si="196"/>
        <v>0</v>
      </c>
      <c r="W724" s="44" t="str">
        <f t="shared" si="197"/>
        <v>n/a</v>
      </c>
      <c r="X724" s="23">
        <f t="shared" si="198"/>
        <v>0</v>
      </c>
      <c r="Y724" s="23">
        <f t="shared" si="199"/>
        <v>0</v>
      </c>
      <c r="Z724" s="23">
        <f t="shared" si="200"/>
        <v>0</v>
      </c>
      <c r="AA724" s="43">
        <f t="shared" si="201"/>
        <v>0</v>
      </c>
      <c r="AB724" s="44" t="str">
        <f t="shared" si="202"/>
        <v>n/a</v>
      </c>
      <c r="AC724" s="45" t="str">
        <f>IFERROR(W724*Inputs!$E$27+'Elec wholesale index'!AB724*Inputs!$F$27,"n/a")</f>
        <v>n/a</v>
      </c>
      <c r="AD724" s="2" t="str">
        <f t="shared" si="203"/>
        <v>2017-18 Winter</v>
      </c>
      <c r="AE724" s="2" t="str">
        <f t="shared" si="204"/>
        <v>2017-18 Summer</v>
      </c>
      <c r="AF724" s="41">
        <v>0</v>
      </c>
    </row>
    <row r="725" spans="1:32" x14ac:dyDescent="0.3">
      <c r="A725" s="47">
        <v>42892</v>
      </c>
      <c r="B725" s="14" t="str">
        <f t="shared" si="188"/>
        <v>Jun</v>
      </c>
      <c r="C725" s="3"/>
      <c r="D725" s="3"/>
      <c r="E725" s="3"/>
      <c r="F725" s="42"/>
      <c r="G725" s="42"/>
      <c r="H725" s="42"/>
      <c r="I725" s="13">
        <f>VLOOKUP($B725,'Elec wholesale lookups'!$A$3:$L$15,'Elec wholesale index'!I$2,FALSE)</f>
        <v>205597.26549163138</v>
      </c>
      <c r="J725" s="13">
        <f>VLOOKUP($B725,'Elec wholesale lookups'!$A$3:$L$15,'Elec wholesale index'!J$2,FALSE)</f>
        <v>181634.52552031272</v>
      </c>
      <c r="K725" s="13">
        <f>VLOOKUP($B725,'Elec wholesale lookups'!$A$3:$L$15,'Elec wholesale index'!K$2,FALSE)</f>
        <v>205597.26549163138</v>
      </c>
      <c r="L725" s="38">
        <f>VLOOKUP($B725,'Elec wholesale lookups'!$A$3:$O$15,'Elec wholesale index'!L$2,FALSE)</f>
        <v>1</v>
      </c>
      <c r="M725" s="38">
        <f>VLOOKUP($B725,'Elec wholesale lookups'!$A$3:$O$15,'Elec wholesale index'!M$2,FALSE)</f>
        <v>1</v>
      </c>
      <c r="N725" s="38">
        <f>VLOOKUP($B725,'Elec wholesale lookups'!$A$3:$O$15,'Elec wholesale index'!N$2,FALSE)</f>
        <v>0</v>
      </c>
      <c r="O725" s="13">
        <f t="shared" si="189"/>
        <v>205597.26549163138</v>
      </c>
      <c r="P725" s="13">
        <f t="shared" si="190"/>
        <v>181634.52552031272</v>
      </c>
      <c r="Q725" s="13">
        <f t="shared" si="191"/>
        <v>0</v>
      </c>
      <c r="R725" s="13">
        <f t="shared" si="192"/>
        <v>387231.79101194406</v>
      </c>
      <c r="S725" s="23">
        <f t="shared" si="193"/>
        <v>0</v>
      </c>
      <c r="T725" s="23">
        <f t="shared" si="194"/>
        <v>0</v>
      </c>
      <c r="U725" s="23">
        <f t="shared" si="195"/>
        <v>0</v>
      </c>
      <c r="V725" s="23">
        <f t="shared" si="196"/>
        <v>0</v>
      </c>
      <c r="W725" s="44" t="str">
        <f t="shared" si="197"/>
        <v>n/a</v>
      </c>
      <c r="X725" s="23">
        <f t="shared" si="198"/>
        <v>0</v>
      </c>
      <c r="Y725" s="23">
        <f t="shared" si="199"/>
        <v>0</v>
      </c>
      <c r="Z725" s="23">
        <f t="shared" si="200"/>
        <v>0</v>
      </c>
      <c r="AA725" s="43">
        <f t="shared" si="201"/>
        <v>0</v>
      </c>
      <c r="AB725" s="44" t="str">
        <f t="shared" si="202"/>
        <v>n/a</v>
      </c>
      <c r="AC725" s="45" t="str">
        <f>IFERROR(W725*Inputs!$E$27+'Elec wholesale index'!AB725*Inputs!$F$27,"n/a")</f>
        <v>n/a</v>
      </c>
      <c r="AD725" s="2" t="str">
        <f t="shared" si="203"/>
        <v>2017-18 Winter</v>
      </c>
      <c r="AE725" s="2" t="str">
        <f t="shared" si="204"/>
        <v>2017-18 Summer</v>
      </c>
      <c r="AF725" s="41">
        <v>0</v>
      </c>
    </row>
    <row r="726" spans="1:32" x14ac:dyDescent="0.3">
      <c r="A726" s="47">
        <v>42893</v>
      </c>
      <c r="B726" s="14" t="str">
        <f t="shared" si="188"/>
        <v>Jun</v>
      </c>
      <c r="C726" s="3"/>
      <c r="D726" s="3"/>
      <c r="E726" s="3"/>
      <c r="F726" s="42"/>
      <c r="G726" s="42"/>
      <c r="H726" s="42"/>
      <c r="I726" s="13">
        <f>VLOOKUP($B726,'Elec wholesale lookups'!$A$3:$L$15,'Elec wholesale index'!I$2,FALSE)</f>
        <v>205597.26549163138</v>
      </c>
      <c r="J726" s="13">
        <f>VLOOKUP($B726,'Elec wholesale lookups'!$A$3:$L$15,'Elec wholesale index'!J$2,FALSE)</f>
        <v>181634.52552031272</v>
      </c>
      <c r="K726" s="13">
        <f>VLOOKUP($B726,'Elec wholesale lookups'!$A$3:$L$15,'Elec wholesale index'!K$2,FALSE)</f>
        <v>205597.26549163138</v>
      </c>
      <c r="L726" s="38">
        <f>VLOOKUP($B726,'Elec wholesale lookups'!$A$3:$O$15,'Elec wholesale index'!L$2,FALSE)</f>
        <v>1</v>
      </c>
      <c r="M726" s="38">
        <f>VLOOKUP($B726,'Elec wholesale lookups'!$A$3:$O$15,'Elec wholesale index'!M$2,FALSE)</f>
        <v>1</v>
      </c>
      <c r="N726" s="38">
        <f>VLOOKUP($B726,'Elec wholesale lookups'!$A$3:$O$15,'Elec wholesale index'!N$2,FALSE)</f>
        <v>0</v>
      </c>
      <c r="O726" s="13">
        <f t="shared" si="189"/>
        <v>205597.26549163138</v>
      </c>
      <c r="P726" s="13">
        <f t="shared" si="190"/>
        <v>181634.52552031272</v>
      </c>
      <c r="Q726" s="13">
        <f t="shared" si="191"/>
        <v>0</v>
      </c>
      <c r="R726" s="13">
        <f t="shared" si="192"/>
        <v>387231.79101194406</v>
      </c>
      <c r="S726" s="23">
        <f t="shared" si="193"/>
        <v>0</v>
      </c>
      <c r="T726" s="23">
        <f t="shared" si="194"/>
        <v>0</v>
      </c>
      <c r="U726" s="23">
        <f t="shared" si="195"/>
        <v>0</v>
      </c>
      <c r="V726" s="23">
        <f t="shared" si="196"/>
        <v>0</v>
      </c>
      <c r="W726" s="44" t="str">
        <f t="shared" si="197"/>
        <v>n/a</v>
      </c>
      <c r="X726" s="23">
        <f t="shared" si="198"/>
        <v>0</v>
      </c>
      <c r="Y726" s="23">
        <f t="shared" si="199"/>
        <v>0</v>
      </c>
      <c r="Z726" s="23">
        <f t="shared" si="200"/>
        <v>0</v>
      </c>
      <c r="AA726" s="43">
        <f t="shared" si="201"/>
        <v>0</v>
      </c>
      <c r="AB726" s="44" t="str">
        <f t="shared" si="202"/>
        <v>n/a</v>
      </c>
      <c r="AC726" s="45" t="str">
        <f>IFERROR(W726*Inputs!$E$27+'Elec wholesale index'!AB726*Inputs!$F$27,"n/a")</f>
        <v>n/a</v>
      </c>
      <c r="AD726" s="2" t="str">
        <f t="shared" si="203"/>
        <v>2017-18 Winter</v>
      </c>
      <c r="AE726" s="2" t="str">
        <f t="shared" si="204"/>
        <v>2017-18 Summer</v>
      </c>
      <c r="AF726" s="41">
        <v>0</v>
      </c>
    </row>
    <row r="727" spans="1:32" x14ac:dyDescent="0.3">
      <c r="A727" s="47">
        <v>42894</v>
      </c>
      <c r="B727" s="14" t="str">
        <f t="shared" si="188"/>
        <v>Jun</v>
      </c>
      <c r="C727" s="3"/>
      <c r="D727" s="3"/>
      <c r="E727" s="3"/>
      <c r="F727" s="42"/>
      <c r="G727" s="42"/>
      <c r="H727" s="42"/>
      <c r="I727" s="13">
        <f>VLOOKUP($B727,'Elec wholesale lookups'!$A$3:$L$15,'Elec wholesale index'!I$2,FALSE)</f>
        <v>205597.26549163138</v>
      </c>
      <c r="J727" s="13">
        <f>VLOOKUP($B727,'Elec wholesale lookups'!$A$3:$L$15,'Elec wholesale index'!J$2,FALSE)</f>
        <v>181634.52552031272</v>
      </c>
      <c r="K727" s="13">
        <f>VLOOKUP($B727,'Elec wholesale lookups'!$A$3:$L$15,'Elec wholesale index'!K$2,FALSE)</f>
        <v>205597.26549163138</v>
      </c>
      <c r="L727" s="38">
        <f>VLOOKUP($B727,'Elec wholesale lookups'!$A$3:$O$15,'Elec wholesale index'!L$2,FALSE)</f>
        <v>1</v>
      </c>
      <c r="M727" s="38">
        <f>VLOOKUP($B727,'Elec wholesale lookups'!$A$3:$O$15,'Elec wholesale index'!M$2,FALSE)</f>
        <v>1</v>
      </c>
      <c r="N727" s="38">
        <f>VLOOKUP($B727,'Elec wholesale lookups'!$A$3:$O$15,'Elec wholesale index'!N$2,FALSE)</f>
        <v>0</v>
      </c>
      <c r="O727" s="13">
        <f t="shared" si="189"/>
        <v>205597.26549163138</v>
      </c>
      <c r="P727" s="13">
        <f t="shared" si="190"/>
        <v>181634.52552031272</v>
      </c>
      <c r="Q727" s="13">
        <f t="shared" si="191"/>
        <v>0</v>
      </c>
      <c r="R727" s="13">
        <f t="shared" si="192"/>
        <v>387231.79101194406</v>
      </c>
      <c r="S727" s="23">
        <f t="shared" si="193"/>
        <v>0</v>
      </c>
      <c r="T727" s="23">
        <f t="shared" si="194"/>
        <v>0</v>
      </c>
      <c r="U727" s="23">
        <f t="shared" si="195"/>
        <v>0</v>
      </c>
      <c r="V727" s="23">
        <f t="shared" si="196"/>
        <v>0</v>
      </c>
      <c r="W727" s="44" t="str">
        <f t="shared" si="197"/>
        <v>n/a</v>
      </c>
      <c r="X727" s="23">
        <f t="shared" si="198"/>
        <v>0</v>
      </c>
      <c r="Y727" s="23">
        <f t="shared" si="199"/>
        <v>0</v>
      </c>
      <c r="Z727" s="23">
        <f t="shared" si="200"/>
        <v>0</v>
      </c>
      <c r="AA727" s="43">
        <f t="shared" si="201"/>
        <v>0</v>
      </c>
      <c r="AB727" s="44" t="str">
        <f t="shared" si="202"/>
        <v>n/a</v>
      </c>
      <c r="AC727" s="45" t="str">
        <f>IFERROR(W727*Inputs!$E$27+'Elec wholesale index'!AB727*Inputs!$F$27,"n/a")</f>
        <v>n/a</v>
      </c>
      <c r="AD727" s="2" t="str">
        <f t="shared" si="203"/>
        <v>2017-18 Winter</v>
      </c>
      <c r="AE727" s="2" t="str">
        <f t="shared" si="204"/>
        <v>2017-18 Summer</v>
      </c>
      <c r="AF727" s="41">
        <v>0</v>
      </c>
    </row>
    <row r="728" spans="1:32" x14ac:dyDescent="0.3">
      <c r="A728" s="47">
        <v>42895</v>
      </c>
      <c r="B728" s="14" t="str">
        <f t="shared" si="188"/>
        <v>Jun</v>
      </c>
      <c r="C728" s="3"/>
      <c r="D728" s="3"/>
      <c r="E728" s="3"/>
      <c r="F728" s="42"/>
      <c r="G728" s="42"/>
      <c r="H728" s="42"/>
      <c r="I728" s="13">
        <f>VLOOKUP($B728,'Elec wholesale lookups'!$A$3:$L$15,'Elec wholesale index'!I$2,FALSE)</f>
        <v>205597.26549163138</v>
      </c>
      <c r="J728" s="13">
        <f>VLOOKUP($B728,'Elec wholesale lookups'!$A$3:$L$15,'Elec wholesale index'!J$2,FALSE)</f>
        <v>181634.52552031272</v>
      </c>
      <c r="K728" s="13">
        <f>VLOOKUP($B728,'Elec wholesale lookups'!$A$3:$L$15,'Elec wholesale index'!K$2,FALSE)</f>
        <v>205597.26549163138</v>
      </c>
      <c r="L728" s="38">
        <f>VLOOKUP($B728,'Elec wholesale lookups'!$A$3:$O$15,'Elec wholesale index'!L$2,FALSE)</f>
        <v>1</v>
      </c>
      <c r="M728" s="38">
        <f>VLOOKUP($B728,'Elec wholesale lookups'!$A$3:$O$15,'Elec wholesale index'!M$2,FALSE)</f>
        <v>1</v>
      </c>
      <c r="N728" s="38">
        <f>VLOOKUP($B728,'Elec wholesale lookups'!$A$3:$O$15,'Elec wholesale index'!N$2,FALSE)</f>
        <v>0</v>
      </c>
      <c r="O728" s="13">
        <f t="shared" si="189"/>
        <v>205597.26549163138</v>
      </c>
      <c r="P728" s="13">
        <f t="shared" si="190"/>
        <v>181634.52552031272</v>
      </c>
      <c r="Q728" s="13">
        <f t="shared" si="191"/>
        <v>0</v>
      </c>
      <c r="R728" s="13">
        <f t="shared" si="192"/>
        <v>387231.79101194406</v>
      </c>
      <c r="S728" s="23">
        <f t="shared" si="193"/>
        <v>0</v>
      </c>
      <c r="T728" s="23">
        <f t="shared" si="194"/>
        <v>0</v>
      </c>
      <c r="U728" s="23">
        <f t="shared" si="195"/>
        <v>0</v>
      </c>
      <c r="V728" s="23">
        <f t="shared" si="196"/>
        <v>0</v>
      </c>
      <c r="W728" s="44" t="str">
        <f t="shared" si="197"/>
        <v>n/a</v>
      </c>
      <c r="X728" s="23">
        <f t="shared" si="198"/>
        <v>0</v>
      </c>
      <c r="Y728" s="23">
        <f t="shared" si="199"/>
        <v>0</v>
      </c>
      <c r="Z728" s="23">
        <f t="shared" si="200"/>
        <v>0</v>
      </c>
      <c r="AA728" s="43">
        <f t="shared" si="201"/>
        <v>0</v>
      </c>
      <c r="AB728" s="44" t="str">
        <f t="shared" si="202"/>
        <v>n/a</v>
      </c>
      <c r="AC728" s="45" t="str">
        <f>IFERROR(W728*Inputs!$E$27+'Elec wholesale index'!AB728*Inputs!$F$27,"n/a")</f>
        <v>n/a</v>
      </c>
      <c r="AD728" s="2" t="str">
        <f t="shared" si="203"/>
        <v>2017-18 Winter</v>
      </c>
      <c r="AE728" s="2" t="str">
        <f t="shared" si="204"/>
        <v>2017-18 Summer</v>
      </c>
      <c r="AF728" s="41">
        <v>0</v>
      </c>
    </row>
    <row r="729" spans="1:32" x14ac:dyDescent="0.3">
      <c r="A729" s="47">
        <v>42898</v>
      </c>
      <c r="B729" s="14" t="str">
        <f t="shared" si="188"/>
        <v>Jun</v>
      </c>
      <c r="C729" s="3"/>
      <c r="D729" s="3"/>
      <c r="E729" s="3"/>
      <c r="F729" s="42"/>
      <c r="G729" s="42"/>
      <c r="H729" s="42"/>
      <c r="I729" s="13">
        <f>VLOOKUP($B729,'Elec wholesale lookups'!$A$3:$L$15,'Elec wholesale index'!I$2,FALSE)</f>
        <v>205597.26549163138</v>
      </c>
      <c r="J729" s="13">
        <f>VLOOKUP($B729,'Elec wholesale lookups'!$A$3:$L$15,'Elec wholesale index'!J$2,FALSE)</f>
        <v>181634.52552031272</v>
      </c>
      <c r="K729" s="13">
        <f>VLOOKUP($B729,'Elec wholesale lookups'!$A$3:$L$15,'Elec wholesale index'!K$2,FALSE)</f>
        <v>205597.26549163138</v>
      </c>
      <c r="L729" s="38">
        <f>VLOOKUP($B729,'Elec wholesale lookups'!$A$3:$O$15,'Elec wholesale index'!L$2,FALSE)</f>
        <v>1</v>
      </c>
      <c r="M729" s="38">
        <f>VLOOKUP($B729,'Elec wholesale lookups'!$A$3:$O$15,'Elec wholesale index'!M$2,FALSE)</f>
        <v>1</v>
      </c>
      <c r="N729" s="38">
        <f>VLOOKUP($B729,'Elec wholesale lookups'!$A$3:$O$15,'Elec wholesale index'!N$2,FALSE)</f>
        <v>0</v>
      </c>
      <c r="O729" s="13">
        <f t="shared" si="189"/>
        <v>205597.26549163138</v>
      </c>
      <c r="P729" s="13">
        <f t="shared" si="190"/>
        <v>181634.52552031272</v>
      </c>
      <c r="Q729" s="13">
        <f t="shared" si="191"/>
        <v>0</v>
      </c>
      <c r="R729" s="13">
        <f t="shared" si="192"/>
        <v>387231.79101194406</v>
      </c>
      <c r="S729" s="23">
        <f t="shared" si="193"/>
        <v>0</v>
      </c>
      <c r="T729" s="23">
        <f t="shared" si="194"/>
        <v>0</v>
      </c>
      <c r="U729" s="23">
        <f t="shared" si="195"/>
        <v>0</v>
      </c>
      <c r="V729" s="23">
        <f t="shared" si="196"/>
        <v>0</v>
      </c>
      <c r="W729" s="44" t="str">
        <f t="shared" si="197"/>
        <v>n/a</v>
      </c>
      <c r="X729" s="23">
        <f t="shared" si="198"/>
        <v>0</v>
      </c>
      <c r="Y729" s="23">
        <f t="shared" si="199"/>
        <v>0</v>
      </c>
      <c r="Z729" s="23">
        <f t="shared" si="200"/>
        <v>0</v>
      </c>
      <c r="AA729" s="43">
        <f t="shared" si="201"/>
        <v>0</v>
      </c>
      <c r="AB729" s="44" t="str">
        <f t="shared" si="202"/>
        <v>n/a</v>
      </c>
      <c r="AC729" s="45" t="str">
        <f>IFERROR(W729*Inputs!$E$27+'Elec wholesale index'!AB729*Inputs!$F$27,"n/a")</f>
        <v>n/a</v>
      </c>
      <c r="AD729" s="2" t="str">
        <f t="shared" si="203"/>
        <v>2017-18 Winter</v>
      </c>
      <c r="AE729" s="2" t="str">
        <f t="shared" si="204"/>
        <v>2017-18 Summer</v>
      </c>
      <c r="AF729" s="41">
        <v>0</v>
      </c>
    </row>
    <row r="730" spans="1:32" x14ac:dyDescent="0.3">
      <c r="A730" s="47">
        <v>42899</v>
      </c>
      <c r="B730" s="14" t="str">
        <f t="shared" si="188"/>
        <v>Jun</v>
      </c>
      <c r="C730" s="3"/>
      <c r="D730" s="3"/>
      <c r="E730" s="3"/>
      <c r="F730" s="42"/>
      <c r="G730" s="42"/>
      <c r="H730" s="42"/>
      <c r="I730" s="13">
        <f>VLOOKUP($B730,'Elec wholesale lookups'!$A$3:$L$15,'Elec wholesale index'!I$2,FALSE)</f>
        <v>205597.26549163138</v>
      </c>
      <c r="J730" s="13">
        <f>VLOOKUP($B730,'Elec wholesale lookups'!$A$3:$L$15,'Elec wholesale index'!J$2,FALSE)</f>
        <v>181634.52552031272</v>
      </c>
      <c r="K730" s="13">
        <f>VLOOKUP($B730,'Elec wholesale lookups'!$A$3:$L$15,'Elec wholesale index'!K$2,FALSE)</f>
        <v>205597.26549163138</v>
      </c>
      <c r="L730" s="38">
        <f>VLOOKUP($B730,'Elec wholesale lookups'!$A$3:$O$15,'Elec wholesale index'!L$2,FALSE)</f>
        <v>1</v>
      </c>
      <c r="M730" s="38">
        <f>VLOOKUP($B730,'Elec wholesale lookups'!$A$3:$O$15,'Elec wholesale index'!M$2,FALSE)</f>
        <v>1</v>
      </c>
      <c r="N730" s="38">
        <f>VLOOKUP($B730,'Elec wholesale lookups'!$A$3:$O$15,'Elec wholesale index'!N$2,FALSE)</f>
        <v>0</v>
      </c>
      <c r="O730" s="13">
        <f t="shared" si="189"/>
        <v>205597.26549163138</v>
      </c>
      <c r="P730" s="13">
        <f t="shared" si="190"/>
        <v>181634.52552031272</v>
      </c>
      <c r="Q730" s="13">
        <f t="shared" si="191"/>
        <v>0</v>
      </c>
      <c r="R730" s="13">
        <f t="shared" si="192"/>
        <v>387231.79101194406</v>
      </c>
      <c r="S730" s="23">
        <f t="shared" si="193"/>
        <v>0</v>
      </c>
      <c r="T730" s="23">
        <f t="shared" si="194"/>
        <v>0</v>
      </c>
      <c r="U730" s="23">
        <f t="shared" si="195"/>
        <v>0</v>
      </c>
      <c r="V730" s="23">
        <f t="shared" si="196"/>
        <v>0</v>
      </c>
      <c r="W730" s="44" t="str">
        <f t="shared" si="197"/>
        <v>n/a</v>
      </c>
      <c r="X730" s="23">
        <f t="shared" si="198"/>
        <v>0</v>
      </c>
      <c r="Y730" s="23">
        <f t="shared" si="199"/>
        <v>0</v>
      </c>
      <c r="Z730" s="23">
        <f t="shared" si="200"/>
        <v>0</v>
      </c>
      <c r="AA730" s="43">
        <f t="shared" si="201"/>
        <v>0</v>
      </c>
      <c r="AB730" s="44" t="str">
        <f t="shared" si="202"/>
        <v>n/a</v>
      </c>
      <c r="AC730" s="45" t="str">
        <f>IFERROR(W730*Inputs!$E$27+'Elec wholesale index'!AB730*Inputs!$F$27,"n/a")</f>
        <v>n/a</v>
      </c>
      <c r="AD730" s="2" t="str">
        <f t="shared" si="203"/>
        <v>2017-18 Winter</v>
      </c>
      <c r="AE730" s="2" t="str">
        <f t="shared" si="204"/>
        <v>2017-18 Summer</v>
      </c>
      <c r="AF730" s="41">
        <v>0</v>
      </c>
    </row>
    <row r="731" spans="1:32" x14ac:dyDescent="0.3">
      <c r="A731" s="47">
        <v>42900</v>
      </c>
      <c r="B731" s="14" t="str">
        <f t="shared" si="188"/>
        <v>Jun</v>
      </c>
      <c r="C731" s="3"/>
      <c r="D731" s="3"/>
      <c r="E731" s="3"/>
      <c r="F731" s="42"/>
      <c r="G731" s="42"/>
      <c r="H731" s="42"/>
      <c r="I731" s="13">
        <f>VLOOKUP($B731,'Elec wholesale lookups'!$A$3:$L$15,'Elec wholesale index'!I$2,FALSE)</f>
        <v>205597.26549163138</v>
      </c>
      <c r="J731" s="13">
        <f>VLOOKUP($B731,'Elec wholesale lookups'!$A$3:$L$15,'Elec wholesale index'!J$2,FALSE)</f>
        <v>181634.52552031272</v>
      </c>
      <c r="K731" s="13">
        <f>VLOOKUP($B731,'Elec wholesale lookups'!$A$3:$L$15,'Elec wholesale index'!K$2,FALSE)</f>
        <v>205597.26549163138</v>
      </c>
      <c r="L731" s="38">
        <f>VLOOKUP($B731,'Elec wholesale lookups'!$A$3:$O$15,'Elec wholesale index'!L$2,FALSE)</f>
        <v>1</v>
      </c>
      <c r="M731" s="38">
        <f>VLOOKUP($B731,'Elec wholesale lookups'!$A$3:$O$15,'Elec wholesale index'!M$2,FALSE)</f>
        <v>1</v>
      </c>
      <c r="N731" s="38">
        <f>VLOOKUP($B731,'Elec wholesale lookups'!$A$3:$O$15,'Elec wholesale index'!N$2,FALSE)</f>
        <v>0</v>
      </c>
      <c r="O731" s="13">
        <f t="shared" si="189"/>
        <v>205597.26549163138</v>
      </c>
      <c r="P731" s="13">
        <f t="shared" si="190"/>
        <v>181634.52552031272</v>
      </c>
      <c r="Q731" s="13">
        <f t="shared" si="191"/>
        <v>0</v>
      </c>
      <c r="R731" s="13">
        <f t="shared" si="192"/>
        <v>387231.79101194406</v>
      </c>
      <c r="S731" s="23">
        <f t="shared" si="193"/>
        <v>0</v>
      </c>
      <c r="T731" s="23">
        <f t="shared" si="194"/>
        <v>0</v>
      </c>
      <c r="U731" s="23">
        <f t="shared" si="195"/>
        <v>0</v>
      </c>
      <c r="V731" s="23">
        <f t="shared" si="196"/>
        <v>0</v>
      </c>
      <c r="W731" s="44" t="str">
        <f t="shared" si="197"/>
        <v>n/a</v>
      </c>
      <c r="X731" s="23">
        <f t="shared" si="198"/>
        <v>0</v>
      </c>
      <c r="Y731" s="23">
        <f t="shared" si="199"/>
        <v>0</v>
      </c>
      <c r="Z731" s="23">
        <f t="shared" si="200"/>
        <v>0</v>
      </c>
      <c r="AA731" s="43">
        <f t="shared" si="201"/>
        <v>0</v>
      </c>
      <c r="AB731" s="44" t="str">
        <f t="shared" si="202"/>
        <v>n/a</v>
      </c>
      <c r="AC731" s="45" t="str">
        <f>IFERROR(W731*Inputs!$E$27+'Elec wholesale index'!AB731*Inputs!$F$27,"n/a")</f>
        <v>n/a</v>
      </c>
      <c r="AD731" s="2" t="str">
        <f t="shared" si="203"/>
        <v>2017-18 Winter</v>
      </c>
      <c r="AE731" s="2" t="str">
        <f t="shared" si="204"/>
        <v>2017-18 Summer</v>
      </c>
      <c r="AF731" s="41">
        <v>0</v>
      </c>
    </row>
    <row r="732" spans="1:32" x14ac:dyDescent="0.3">
      <c r="A732" s="47">
        <v>42901</v>
      </c>
      <c r="B732" s="14" t="str">
        <f t="shared" si="188"/>
        <v>Jun</v>
      </c>
      <c r="C732" s="3"/>
      <c r="D732" s="3"/>
      <c r="E732" s="3"/>
      <c r="F732" s="42"/>
      <c r="G732" s="42"/>
      <c r="H732" s="42"/>
      <c r="I732" s="13">
        <f>VLOOKUP($B732,'Elec wholesale lookups'!$A$3:$L$15,'Elec wholesale index'!I$2,FALSE)</f>
        <v>205597.26549163138</v>
      </c>
      <c r="J732" s="13">
        <f>VLOOKUP($B732,'Elec wholesale lookups'!$A$3:$L$15,'Elec wholesale index'!J$2,FALSE)</f>
        <v>181634.52552031272</v>
      </c>
      <c r="K732" s="13">
        <f>VLOOKUP($B732,'Elec wholesale lookups'!$A$3:$L$15,'Elec wholesale index'!K$2,FALSE)</f>
        <v>205597.26549163138</v>
      </c>
      <c r="L732" s="38">
        <f>VLOOKUP($B732,'Elec wholesale lookups'!$A$3:$O$15,'Elec wholesale index'!L$2,FALSE)</f>
        <v>1</v>
      </c>
      <c r="M732" s="38">
        <f>VLOOKUP($B732,'Elec wholesale lookups'!$A$3:$O$15,'Elec wholesale index'!M$2,FALSE)</f>
        <v>1</v>
      </c>
      <c r="N732" s="38">
        <f>VLOOKUP($B732,'Elec wholesale lookups'!$A$3:$O$15,'Elec wholesale index'!N$2,FALSE)</f>
        <v>0</v>
      </c>
      <c r="O732" s="13">
        <f t="shared" si="189"/>
        <v>205597.26549163138</v>
      </c>
      <c r="P732" s="13">
        <f t="shared" si="190"/>
        <v>181634.52552031272</v>
      </c>
      <c r="Q732" s="13">
        <f t="shared" si="191"/>
        <v>0</v>
      </c>
      <c r="R732" s="13">
        <f t="shared" si="192"/>
        <v>387231.79101194406</v>
      </c>
      <c r="S732" s="23">
        <f t="shared" si="193"/>
        <v>0</v>
      </c>
      <c r="T732" s="23">
        <f t="shared" si="194"/>
        <v>0</v>
      </c>
      <c r="U732" s="23">
        <f t="shared" si="195"/>
        <v>0</v>
      </c>
      <c r="V732" s="23">
        <f t="shared" si="196"/>
        <v>0</v>
      </c>
      <c r="W732" s="44" t="str">
        <f t="shared" si="197"/>
        <v>n/a</v>
      </c>
      <c r="X732" s="23">
        <f t="shared" si="198"/>
        <v>0</v>
      </c>
      <c r="Y732" s="23">
        <f t="shared" si="199"/>
        <v>0</v>
      </c>
      <c r="Z732" s="23">
        <f t="shared" si="200"/>
        <v>0</v>
      </c>
      <c r="AA732" s="43">
        <f t="shared" si="201"/>
        <v>0</v>
      </c>
      <c r="AB732" s="44" t="str">
        <f t="shared" si="202"/>
        <v>n/a</v>
      </c>
      <c r="AC732" s="45" t="str">
        <f>IFERROR(W732*Inputs!$E$27+'Elec wholesale index'!AB732*Inputs!$F$27,"n/a")</f>
        <v>n/a</v>
      </c>
      <c r="AD732" s="2" t="str">
        <f t="shared" si="203"/>
        <v>2017-18 Winter</v>
      </c>
      <c r="AE732" s="2" t="str">
        <f t="shared" si="204"/>
        <v>2017-18 Summer</v>
      </c>
      <c r="AF732" s="41">
        <v>0</v>
      </c>
    </row>
    <row r="733" spans="1:32" x14ac:dyDescent="0.3">
      <c r="A733" s="47">
        <v>42902</v>
      </c>
      <c r="B733" s="14" t="str">
        <f t="shared" si="188"/>
        <v>Jun</v>
      </c>
      <c r="C733" s="3"/>
      <c r="D733" s="3"/>
      <c r="E733" s="3"/>
      <c r="F733" s="42"/>
      <c r="G733" s="42"/>
      <c r="H733" s="42"/>
      <c r="I733" s="13">
        <f>VLOOKUP($B733,'Elec wholesale lookups'!$A$3:$L$15,'Elec wholesale index'!I$2,FALSE)</f>
        <v>205597.26549163138</v>
      </c>
      <c r="J733" s="13">
        <f>VLOOKUP($B733,'Elec wholesale lookups'!$A$3:$L$15,'Elec wholesale index'!J$2,FALSE)</f>
        <v>181634.52552031272</v>
      </c>
      <c r="K733" s="13">
        <f>VLOOKUP($B733,'Elec wholesale lookups'!$A$3:$L$15,'Elec wholesale index'!K$2,FALSE)</f>
        <v>205597.26549163138</v>
      </c>
      <c r="L733" s="38">
        <f>VLOOKUP($B733,'Elec wholesale lookups'!$A$3:$O$15,'Elec wholesale index'!L$2,FALSE)</f>
        <v>1</v>
      </c>
      <c r="M733" s="38">
        <f>VLOOKUP($B733,'Elec wholesale lookups'!$A$3:$O$15,'Elec wholesale index'!M$2,FALSE)</f>
        <v>1</v>
      </c>
      <c r="N733" s="38">
        <f>VLOOKUP($B733,'Elec wholesale lookups'!$A$3:$O$15,'Elec wholesale index'!N$2,FALSE)</f>
        <v>0</v>
      </c>
      <c r="O733" s="13">
        <f t="shared" si="189"/>
        <v>205597.26549163138</v>
      </c>
      <c r="P733" s="13">
        <f t="shared" si="190"/>
        <v>181634.52552031272</v>
      </c>
      <c r="Q733" s="13">
        <f t="shared" si="191"/>
        <v>0</v>
      </c>
      <c r="R733" s="13">
        <f t="shared" si="192"/>
        <v>387231.79101194406</v>
      </c>
      <c r="S733" s="23">
        <f t="shared" si="193"/>
        <v>0</v>
      </c>
      <c r="T733" s="23">
        <f t="shared" si="194"/>
        <v>0</v>
      </c>
      <c r="U733" s="23">
        <f t="shared" si="195"/>
        <v>0</v>
      </c>
      <c r="V733" s="23">
        <f t="shared" si="196"/>
        <v>0</v>
      </c>
      <c r="W733" s="44" t="str">
        <f t="shared" si="197"/>
        <v>n/a</v>
      </c>
      <c r="X733" s="23">
        <f t="shared" si="198"/>
        <v>0</v>
      </c>
      <c r="Y733" s="23">
        <f t="shared" si="199"/>
        <v>0</v>
      </c>
      <c r="Z733" s="23">
        <f t="shared" si="200"/>
        <v>0</v>
      </c>
      <c r="AA733" s="43">
        <f t="shared" si="201"/>
        <v>0</v>
      </c>
      <c r="AB733" s="44" t="str">
        <f t="shared" si="202"/>
        <v>n/a</v>
      </c>
      <c r="AC733" s="45" t="str">
        <f>IFERROR(W733*Inputs!$E$27+'Elec wholesale index'!AB733*Inputs!$F$27,"n/a")</f>
        <v>n/a</v>
      </c>
      <c r="AD733" s="2" t="str">
        <f t="shared" si="203"/>
        <v>2017-18 Winter</v>
      </c>
      <c r="AE733" s="2" t="str">
        <f t="shared" si="204"/>
        <v>2017-18 Summer</v>
      </c>
      <c r="AF733" s="41">
        <v>0</v>
      </c>
    </row>
    <row r="734" spans="1:32" x14ac:dyDescent="0.3">
      <c r="A734" s="47">
        <v>42905</v>
      </c>
      <c r="B734" s="14" t="str">
        <f t="shared" si="188"/>
        <v>Jun</v>
      </c>
      <c r="C734" s="3"/>
      <c r="D734" s="3"/>
      <c r="E734" s="3"/>
      <c r="F734" s="42"/>
      <c r="G734" s="42"/>
      <c r="H734" s="42"/>
      <c r="I734" s="13">
        <f>VLOOKUP($B734,'Elec wholesale lookups'!$A$3:$L$15,'Elec wholesale index'!I$2,FALSE)</f>
        <v>205597.26549163138</v>
      </c>
      <c r="J734" s="13">
        <f>VLOOKUP($B734,'Elec wholesale lookups'!$A$3:$L$15,'Elec wholesale index'!J$2,FALSE)</f>
        <v>181634.52552031272</v>
      </c>
      <c r="K734" s="13">
        <f>VLOOKUP($B734,'Elec wholesale lookups'!$A$3:$L$15,'Elec wholesale index'!K$2,FALSE)</f>
        <v>205597.26549163138</v>
      </c>
      <c r="L734" s="38">
        <f>VLOOKUP($B734,'Elec wholesale lookups'!$A$3:$O$15,'Elec wholesale index'!L$2,FALSE)</f>
        <v>1</v>
      </c>
      <c r="M734" s="38">
        <f>VLOOKUP($B734,'Elec wholesale lookups'!$A$3:$O$15,'Elec wholesale index'!M$2,FALSE)</f>
        <v>1</v>
      </c>
      <c r="N734" s="38">
        <f>VLOOKUP($B734,'Elec wholesale lookups'!$A$3:$O$15,'Elec wholesale index'!N$2,FALSE)</f>
        <v>0</v>
      </c>
      <c r="O734" s="13">
        <f t="shared" si="189"/>
        <v>205597.26549163138</v>
      </c>
      <c r="P734" s="13">
        <f t="shared" si="190"/>
        <v>181634.52552031272</v>
      </c>
      <c r="Q734" s="13">
        <f t="shared" si="191"/>
        <v>0</v>
      </c>
      <c r="R734" s="13">
        <f t="shared" si="192"/>
        <v>387231.79101194406</v>
      </c>
      <c r="S734" s="23">
        <f t="shared" si="193"/>
        <v>0</v>
      </c>
      <c r="T734" s="23">
        <f t="shared" si="194"/>
        <v>0</v>
      </c>
      <c r="U734" s="23">
        <f t="shared" si="195"/>
        <v>0</v>
      </c>
      <c r="V734" s="23">
        <f t="shared" si="196"/>
        <v>0</v>
      </c>
      <c r="W734" s="44" t="str">
        <f t="shared" si="197"/>
        <v>n/a</v>
      </c>
      <c r="X734" s="23">
        <f t="shared" si="198"/>
        <v>0</v>
      </c>
      <c r="Y734" s="23">
        <f t="shared" si="199"/>
        <v>0</v>
      </c>
      <c r="Z734" s="23">
        <f t="shared" si="200"/>
        <v>0</v>
      </c>
      <c r="AA734" s="43">
        <f t="shared" si="201"/>
        <v>0</v>
      </c>
      <c r="AB734" s="44" t="str">
        <f t="shared" si="202"/>
        <v>n/a</v>
      </c>
      <c r="AC734" s="45" t="str">
        <f>IFERROR(W734*Inputs!$E$27+'Elec wholesale index'!AB734*Inputs!$F$27,"n/a")</f>
        <v>n/a</v>
      </c>
      <c r="AD734" s="2" t="str">
        <f t="shared" si="203"/>
        <v>2017-18 Winter</v>
      </c>
      <c r="AE734" s="2" t="str">
        <f t="shared" si="204"/>
        <v>2017-18 Summer</v>
      </c>
      <c r="AF734" s="41">
        <v>0</v>
      </c>
    </row>
    <row r="735" spans="1:32" x14ac:dyDescent="0.3">
      <c r="A735" s="47">
        <v>42906</v>
      </c>
      <c r="B735" s="14" t="str">
        <f t="shared" si="188"/>
        <v>Jun</v>
      </c>
      <c r="C735" s="3"/>
      <c r="D735" s="3"/>
      <c r="E735" s="3"/>
      <c r="F735" s="42"/>
      <c r="G735" s="42"/>
      <c r="H735" s="42"/>
      <c r="I735" s="13">
        <f>VLOOKUP($B735,'Elec wholesale lookups'!$A$3:$L$15,'Elec wholesale index'!I$2,FALSE)</f>
        <v>205597.26549163138</v>
      </c>
      <c r="J735" s="13">
        <f>VLOOKUP($B735,'Elec wholesale lookups'!$A$3:$L$15,'Elec wholesale index'!J$2,FALSE)</f>
        <v>181634.52552031272</v>
      </c>
      <c r="K735" s="13">
        <f>VLOOKUP($B735,'Elec wholesale lookups'!$A$3:$L$15,'Elec wholesale index'!K$2,FALSE)</f>
        <v>205597.26549163138</v>
      </c>
      <c r="L735" s="38">
        <f>VLOOKUP($B735,'Elec wholesale lookups'!$A$3:$O$15,'Elec wholesale index'!L$2,FALSE)</f>
        <v>1</v>
      </c>
      <c r="M735" s="38">
        <f>VLOOKUP($B735,'Elec wholesale lookups'!$A$3:$O$15,'Elec wholesale index'!M$2,FALSE)</f>
        <v>1</v>
      </c>
      <c r="N735" s="38">
        <f>VLOOKUP($B735,'Elec wholesale lookups'!$A$3:$O$15,'Elec wholesale index'!N$2,FALSE)</f>
        <v>0</v>
      </c>
      <c r="O735" s="13">
        <f t="shared" si="189"/>
        <v>205597.26549163138</v>
      </c>
      <c r="P735" s="13">
        <f t="shared" si="190"/>
        <v>181634.52552031272</v>
      </c>
      <c r="Q735" s="13">
        <f t="shared" si="191"/>
        <v>0</v>
      </c>
      <c r="R735" s="13">
        <f t="shared" si="192"/>
        <v>387231.79101194406</v>
      </c>
      <c r="S735" s="23">
        <f t="shared" si="193"/>
        <v>0</v>
      </c>
      <c r="T735" s="23">
        <f t="shared" si="194"/>
        <v>0</v>
      </c>
      <c r="U735" s="23">
        <f t="shared" si="195"/>
        <v>0</v>
      </c>
      <c r="V735" s="23">
        <f t="shared" si="196"/>
        <v>0</v>
      </c>
      <c r="W735" s="44" t="str">
        <f t="shared" si="197"/>
        <v>n/a</v>
      </c>
      <c r="X735" s="23">
        <f t="shared" si="198"/>
        <v>0</v>
      </c>
      <c r="Y735" s="23">
        <f t="shared" si="199"/>
        <v>0</v>
      </c>
      <c r="Z735" s="23">
        <f t="shared" si="200"/>
        <v>0</v>
      </c>
      <c r="AA735" s="43">
        <f t="shared" si="201"/>
        <v>0</v>
      </c>
      <c r="AB735" s="44" t="str">
        <f t="shared" si="202"/>
        <v>n/a</v>
      </c>
      <c r="AC735" s="45" t="str">
        <f>IFERROR(W735*Inputs!$E$27+'Elec wholesale index'!AB735*Inputs!$F$27,"n/a")</f>
        <v>n/a</v>
      </c>
      <c r="AD735" s="2" t="str">
        <f t="shared" si="203"/>
        <v>2017-18 Winter</v>
      </c>
      <c r="AE735" s="2" t="str">
        <f t="shared" si="204"/>
        <v>2017-18 Summer</v>
      </c>
      <c r="AF735" s="41">
        <v>0</v>
      </c>
    </row>
    <row r="736" spans="1:32" x14ac:dyDescent="0.3">
      <c r="A736" s="47">
        <v>42907</v>
      </c>
      <c r="B736" s="14" t="str">
        <f t="shared" si="188"/>
        <v>Jun</v>
      </c>
      <c r="C736" s="3"/>
      <c r="D736" s="3"/>
      <c r="E736" s="3"/>
      <c r="F736" s="42"/>
      <c r="G736" s="42"/>
      <c r="H736" s="42"/>
      <c r="I736" s="13">
        <f>VLOOKUP($B736,'Elec wholesale lookups'!$A$3:$L$15,'Elec wholesale index'!I$2,FALSE)</f>
        <v>205597.26549163138</v>
      </c>
      <c r="J736" s="13">
        <f>VLOOKUP($B736,'Elec wholesale lookups'!$A$3:$L$15,'Elec wholesale index'!J$2,FALSE)</f>
        <v>181634.52552031272</v>
      </c>
      <c r="K736" s="13">
        <f>VLOOKUP($B736,'Elec wholesale lookups'!$A$3:$L$15,'Elec wholesale index'!K$2,FALSE)</f>
        <v>205597.26549163138</v>
      </c>
      <c r="L736" s="38">
        <f>VLOOKUP($B736,'Elec wholesale lookups'!$A$3:$O$15,'Elec wholesale index'!L$2,FALSE)</f>
        <v>1</v>
      </c>
      <c r="M736" s="38">
        <f>VLOOKUP($B736,'Elec wholesale lookups'!$A$3:$O$15,'Elec wholesale index'!M$2,FALSE)</f>
        <v>1</v>
      </c>
      <c r="N736" s="38">
        <f>VLOOKUP($B736,'Elec wholesale lookups'!$A$3:$O$15,'Elec wholesale index'!N$2,FALSE)</f>
        <v>0</v>
      </c>
      <c r="O736" s="13">
        <f t="shared" si="189"/>
        <v>205597.26549163138</v>
      </c>
      <c r="P736" s="13">
        <f t="shared" si="190"/>
        <v>181634.52552031272</v>
      </c>
      <c r="Q736" s="13">
        <f t="shared" si="191"/>
        <v>0</v>
      </c>
      <c r="R736" s="13">
        <f t="shared" si="192"/>
        <v>387231.79101194406</v>
      </c>
      <c r="S736" s="23">
        <f t="shared" si="193"/>
        <v>0</v>
      </c>
      <c r="T736" s="23">
        <f t="shared" si="194"/>
        <v>0</v>
      </c>
      <c r="U736" s="23">
        <f t="shared" si="195"/>
        <v>0</v>
      </c>
      <c r="V736" s="23">
        <f t="shared" si="196"/>
        <v>0</v>
      </c>
      <c r="W736" s="44" t="str">
        <f t="shared" si="197"/>
        <v>n/a</v>
      </c>
      <c r="X736" s="23">
        <f t="shared" si="198"/>
        <v>0</v>
      </c>
      <c r="Y736" s="23">
        <f t="shared" si="199"/>
        <v>0</v>
      </c>
      <c r="Z736" s="23">
        <f t="shared" si="200"/>
        <v>0</v>
      </c>
      <c r="AA736" s="43">
        <f t="shared" si="201"/>
        <v>0</v>
      </c>
      <c r="AB736" s="44" t="str">
        <f t="shared" si="202"/>
        <v>n/a</v>
      </c>
      <c r="AC736" s="45" t="str">
        <f>IFERROR(W736*Inputs!$E$27+'Elec wholesale index'!AB736*Inputs!$F$27,"n/a")</f>
        <v>n/a</v>
      </c>
      <c r="AD736" s="2" t="str">
        <f t="shared" si="203"/>
        <v>2017-18 Winter</v>
      </c>
      <c r="AE736" s="2" t="str">
        <f t="shared" si="204"/>
        <v>2017-18 Summer</v>
      </c>
      <c r="AF736" s="41">
        <v>0</v>
      </c>
    </row>
    <row r="737" spans="1:32" x14ac:dyDescent="0.3">
      <c r="A737" s="47">
        <v>42908</v>
      </c>
      <c r="B737" s="14" t="str">
        <f t="shared" si="188"/>
        <v>Jun</v>
      </c>
      <c r="C737" s="3"/>
      <c r="D737" s="3"/>
      <c r="E737" s="3"/>
      <c r="F737" s="42"/>
      <c r="G737" s="42"/>
      <c r="H737" s="42"/>
      <c r="I737" s="13">
        <f>VLOOKUP($B737,'Elec wholesale lookups'!$A$3:$L$15,'Elec wholesale index'!I$2,FALSE)</f>
        <v>205597.26549163138</v>
      </c>
      <c r="J737" s="13">
        <f>VLOOKUP($B737,'Elec wholesale lookups'!$A$3:$L$15,'Elec wholesale index'!J$2,FALSE)</f>
        <v>181634.52552031272</v>
      </c>
      <c r="K737" s="13">
        <f>VLOOKUP($B737,'Elec wholesale lookups'!$A$3:$L$15,'Elec wholesale index'!K$2,FALSE)</f>
        <v>205597.26549163138</v>
      </c>
      <c r="L737" s="38">
        <f>VLOOKUP($B737,'Elec wholesale lookups'!$A$3:$O$15,'Elec wholesale index'!L$2,FALSE)</f>
        <v>1</v>
      </c>
      <c r="M737" s="38">
        <f>VLOOKUP($B737,'Elec wholesale lookups'!$A$3:$O$15,'Elec wholesale index'!M$2,FALSE)</f>
        <v>1</v>
      </c>
      <c r="N737" s="38">
        <f>VLOOKUP($B737,'Elec wholesale lookups'!$A$3:$O$15,'Elec wholesale index'!N$2,FALSE)</f>
        <v>0</v>
      </c>
      <c r="O737" s="13">
        <f t="shared" si="189"/>
        <v>205597.26549163138</v>
      </c>
      <c r="P737" s="13">
        <f t="shared" si="190"/>
        <v>181634.52552031272</v>
      </c>
      <c r="Q737" s="13">
        <f t="shared" si="191"/>
        <v>0</v>
      </c>
      <c r="R737" s="13">
        <f t="shared" si="192"/>
        <v>387231.79101194406</v>
      </c>
      <c r="S737" s="23">
        <f t="shared" si="193"/>
        <v>0</v>
      </c>
      <c r="T737" s="23">
        <f t="shared" si="194"/>
        <v>0</v>
      </c>
      <c r="U737" s="23">
        <f t="shared" si="195"/>
        <v>0</v>
      </c>
      <c r="V737" s="23">
        <f t="shared" si="196"/>
        <v>0</v>
      </c>
      <c r="W737" s="44" t="str">
        <f t="shared" si="197"/>
        <v>n/a</v>
      </c>
      <c r="X737" s="23">
        <f t="shared" si="198"/>
        <v>0</v>
      </c>
      <c r="Y737" s="23">
        <f t="shared" si="199"/>
        <v>0</v>
      </c>
      <c r="Z737" s="23">
        <f t="shared" si="200"/>
        <v>0</v>
      </c>
      <c r="AA737" s="43">
        <f t="shared" si="201"/>
        <v>0</v>
      </c>
      <c r="AB737" s="44" t="str">
        <f t="shared" si="202"/>
        <v>n/a</v>
      </c>
      <c r="AC737" s="45" t="str">
        <f>IFERROR(W737*Inputs!$E$27+'Elec wholesale index'!AB737*Inputs!$F$27,"n/a")</f>
        <v>n/a</v>
      </c>
      <c r="AD737" s="2" t="str">
        <f t="shared" si="203"/>
        <v>2017-18 Winter</v>
      </c>
      <c r="AE737" s="2" t="str">
        <f t="shared" si="204"/>
        <v>2017-18 Summer</v>
      </c>
      <c r="AF737" s="41">
        <v>0</v>
      </c>
    </row>
    <row r="738" spans="1:32" x14ac:dyDescent="0.3">
      <c r="A738" s="47">
        <v>42909</v>
      </c>
      <c r="B738" s="14" t="str">
        <f t="shared" si="188"/>
        <v>Jun</v>
      </c>
      <c r="C738" s="3"/>
      <c r="D738" s="3"/>
      <c r="E738" s="3"/>
      <c r="F738" s="42"/>
      <c r="G738" s="42"/>
      <c r="H738" s="42"/>
      <c r="I738" s="13">
        <f>VLOOKUP($B738,'Elec wholesale lookups'!$A$3:$L$15,'Elec wholesale index'!I$2,FALSE)</f>
        <v>205597.26549163138</v>
      </c>
      <c r="J738" s="13">
        <f>VLOOKUP($B738,'Elec wholesale lookups'!$A$3:$L$15,'Elec wholesale index'!J$2,FALSE)</f>
        <v>181634.52552031272</v>
      </c>
      <c r="K738" s="13">
        <f>VLOOKUP($B738,'Elec wholesale lookups'!$A$3:$L$15,'Elec wholesale index'!K$2,FALSE)</f>
        <v>205597.26549163138</v>
      </c>
      <c r="L738" s="38">
        <f>VLOOKUP($B738,'Elec wholesale lookups'!$A$3:$O$15,'Elec wholesale index'!L$2,FALSE)</f>
        <v>1</v>
      </c>
      <c r="M738" s="38">
        <f>VLOOKUP($B738,'Elec wholesale lookups'!$A$3:$O$15,'Elec wholesale index'!M$2,FALSE)</f>
        <v>1</v>
      </c>
      <c r="N738" s="38">
        <f>VLOOKUP($B738,'Elec wholesale lookups'!$A$3:$O$15,'Elec wholesale index'!N$2,FALSE)</f>
        <v>0</v>
      </c>
      <c r="O738" s="13">
        <f t="shared" si="189"/>
        <v>205597.26549163138</v>
      </c>
      <c r="P738" s="13">
        <f t="shared" si="190"/>
        <v>181634.52552031272</v>
      </c>
      <c r="Q738" s="13">
        <f t="shared" si="191"/>
        <v>0</v>
      </c>
      <c r="R738" s="13">
        <f t="shared" si="192"/>
        <v>387231.79101194406</v>
      </c>
      <c r="S738" s="23">
        <f t="shared" si="193"/>
        <v>0</v>
      </c>
      <c r="T738" s="23">
        <f t="shared" si="194"/>
        <v>0</v>
      </c>
      <c r="U738" s="23">
        <f t="shared" si="195"/>
        <v>0</v>
      </c>
      <c r="V738" s="23">
        <f t="shared" si="196"/>
        <v>0</v>
      </c>
      <c r="W738" s="44" t="str">
        <f t="shared" si="197"/>
        <v>n/a</v>
      </c>
      <c r="X738" s="23">
        <f t="shared" si="198"/>
        <v>0</v>
      </c>
      <c r="Y738" s="23">
        <f t="shared" si="199"/>
        <v>0</v>
      </c>
      <c r="Z738" s="23">
        <f t="shared" si="200"/>
        <v>0</v>
      </c>
      <c r="AA738" s="43">
        <f t="shared" si="201"/>
        <v>0</v>
      </c>
      <c r="AB738" s="44" t="str">
        <f t="shared" si="202"/>
        <v>n/a</v>
      </c>
      <c r="AC738" s="45" t="str">
        <f>IFERROR(W738*Inputs!$E$27+'Elec wholesale index'!AB738*Inputs!$F$27,"n/a")</f>
        <v>n/a</v>
      </c>
      <c r="AD738" s="2" t="str">
        <f t="shared" si="203"/>
        <v>2017-18 Winter</v>
      </c>
      <c r="AE738" s="2" t="str">
        <f t="shared" si="204"/>
        <v>2017-18 Summer</v>
      </c>
      <c r="AF738" s="41">
        <v>0</v>
      </c>
    </row>
    <row r="739" spans="1:32" x14ac:dyDescent="0.3">
      <c r="A739" s="47">
        <v>42912</v>
      </c>
      <c r="B739" s="14" t="str">
        <f t="shared" si="188"/>
        <v>Jun</v>
      </c>
      <c r="C739" s="3"/>
      <c r="D739" s="3"/>
      <c r="E739" s="3"/>
      <c r="F739" s="42"/>
      <c r="G739" s="42"/>
      <c r="H739" s="42"/>
      <c r="I739" s="13">
        <f>VLOOKUP($B739,'Elec wholesale lookups'!$A$3:$L$15,'Elec wholesale index'!I$2,FALSE)</f>
        <v>205597.26549163138</v>
      </c>
      <c r="J739" s="13">
        <f>VLOOKUP($B739,'Elec wholesale lookups'!$A$3:$L$15,'Elec wholesale index'!J$2,FALSE)</f>
        <v>181634.52552031272</v>
      </c>
      <c r="K739" s="13">
        <f>VLOOKUP($B739,'Elec wholesale lookups'!$A$3:$L$15,'Elec wholesale index'!K$2,FALSE)</f>
        <v>205597.26549163138</v>
      </c>
      <c r="L739" s="38">
        <f>VLOOKUP($B739,'Elec wholesale lookups'!$A$3:$O$15,'Elec wholesale index'!L$2,FALSE)</f>
        <v>1</v>
      </c>
      <c r="M739" s="38">
        <f>VLOOKUP($B739,'Elec wholesale lookups'!$A$3:$O$15,'Elec wholesale index'!M$2,FALSE)</f>
        <v>1</v>
      </c>
      <c r="N739" s="38">
        <f>VLOOKUP($B739,'Elec wholesale lookups'!$A$3:$O$15,'Elec wholesale index'!N$2,FALSE)</f>
        <v>0</v>
      </c>
      <c r="O739" s="13">
        <f t="shared" si="189"/>
        <v>205597.26549163138</v>
      </c>
      <c r="P739" s="13">
        <f t="shared" si="190"/>
        <v>181634.52552031272</v>
      </c>
      <c r="Q739" s="13">
        <f t="shared" si="191"/>
        <v>0</v>
      </c>
      <c r="R739" s="13">
        <f t="shared" si="192"/>
        <v>387231.79101194406</v>
      </c>
      <c r="S739" s="23">
        <f t="shared" si="193"/>
        <v>0</v>
      </c>
      <c r="T739" s="23">
        <f t="shared" si="194"/>
        <v>0</v>
      </c>
      <c r="U739" s="23">
        <f t="shared" si="195"/>
        <v>0</v>
      </c>
      <c r="V739" s="23">
        <f t="shared" si="196"/>
        <v>0</v>
      </c>
      <c r="W739" s="44" t="str">
        <f t="shared" si="197"/>
        <v>n/a</v>
      </c>
      <c r="X739" s="23">
        <f t="shared" si="198"/>
        <v>0</v>
      </c>
      <c r="Y739" s="23">
        <f t="shared" si="199"/>
        <v>0</v>
      </c>
      <c r="Z739" s="23">
        <f t="shared" si="200"/>
        <v>0</v>
      </c>
      <c r="AA739" s="43">
        <f t="shared" si="201"/>
        <v>0</v>
      </c>
      <c r="AB739" s="44" t="str">
        <f t="shared" si="202"/>
        <v>n/a</v>
      </c>
      <c r="AC739" s="45" t="str">
        <f>IFERROR(W739*Inputs!$E$27+'Elec wholesale index'!AB739*Inputs!$F$27,"n/a")</f>
        <v>n/a</v>
      </c>
      <c r="AD739" s="2" t="str">
        <f t="shared" si="203"/>
        <v>2017-18 Winter</v>
      </c>
      <c r="AE739" s="2" t="str">
        <f t="shared" si="204"/>
        <v>2017-18 Summer</v>
      </c>
      <c r="AF739" s="41">
        <v>0</v>
      </c>
    </row>
    <row r="740" spans="1:32" x14ac:dyDescent="0.3">
      <c r="A740" s="47">
        <v>42913</v>
      </c>
      <c r="B740" s="14" t="str">
        <f t="shared" si="188"/>
        <v>Jun</v>
      </c>
      <c r="C740" s="3"/>
      <c r="D740" s="3"/>
      <c r="E740" s="3"/>
      <c r="F740" s="42"/>
      <c r="G740" s="42"/>
      <c r="H740" s="42"/>
      <c r="I740" s="13">
        <f>VLOOKUP($B740,'Elec wholesale lookups'!$A$3:$L$15,'Elec wholesale index'!I$2,FALSE)</f>
        <v>205597.26549163138</v>
      </c>
      <c r="J740" s="13">
        <f>VLOOKUP($B740,'Elec wholesale lookups'!$A$3:$L$15,'Elec wholesale index'!J$2,FALSE)</f>
        <v>181634.52552031272</v>
      </c>
      <c r="K740" s="13">
        <f>VLOOKUP($B740,'Elec wholesale lookups'!$A$3:$L$15,'Elec wholesale index'!K$2,FALSE)</f>
        <v>205597.26549163138</v>
      </c>
      <c r="L740" s="38">
        <f>VLOOKUP($B740,'Elec wholesale lookups'!$A$3:$O$15,'Elec wholesale index'!L$2,FALSE)</f>
        <v>1</v>
      </c>
      <c r="M740" s="38">
        <f>VLOOKUP($B740,'Elec wholesale lookups'!$A$3:$O$15,'Elec wholesale index'!M$2,FALSE)</f>
        <v>1</v>
      </c>
      <c r="N740" s="38">
        <f>VLOOKUP($B740,'Elec wholesale lookups'!$A$3:$O$15,'Elec wholesale index'!N$2,FALSE)</f>
        <v>0</v>
      </c>
      <c r="O740" s="13">
        <f t="shared" si="189"/>
        <v>205597.26549163138</v>
      </c>
      <c r="P740" s="13">
        <f t="shared" si="190"/>
        <v>181634.52552031272</v>
      </c>
      <c r="Q740" s="13">
        <f t="shared" si="191"/>
        <v>0</v>
      </c>
      <c r="R740" s="13">
        <f t="shared" si="192"/>
        <v>387231.79101194406</v>
      </c>
      <c r="S740" s="23">
        <f t="shared" si="193"/>
        <v>0</v>
      </c>
      <c r="T740" s="23">
        <f t="shared" si="194"/>
        <v>0</v>
      </c>
      <c r="U740" s="23">
        <f t="shared" si="195"/>
        <v>0</v>
      </c>
      <c r="V740" s="23">
        <f t="shared" si="196"/>
        <v>0</v>
      </c>
      <c r="W740" s="44" t="str">
        <f t="shared" si="197"/>
        <v>n/a</v>
      </c>
      <c r="X740" s="23">
        <f t="shared" si="198"/>
        <v>0</v>
      </c>
      <c r="Y740" s="23">
        <f t="shared" si="199"/>
        <v>0</v>
      </c>
      <c r="Z740" s="23">
        <f t="shared" si="200"/>
        <v>0</v>
      </c>
      <c r="AA740" s="43">
        <f t="shared" si="201"/>
        <v>0</v>
      </c>
      <c r="AB740" s="44" t="str">
        <f t="shared" si="202"/>
        <v>n/a</v>
      </c>
      <c r="AC740" s="45" t="str">
        <f>IFERROR(W740*Inputs!$E$27+'Elec wholesale index'!AB740*Inputs!$F$27,"n/a")</f>
        <v>n/a</v>
      </c>
      <c r="AD740" s="2" t="str">
        <f t="shared" si="203"/>
        <v>2017-18 Winter</v>
      </c>
      <c r="AE740" s="2" t="str">
        <f t="shared" si="204"/>
        <v>2017-18 Summer</v>
      </c>
      <c r="AF740" s="41">
        <v>0</v>
      </c>
    </row>
    <row r="741" spans="1:32" x14ac:dyDescent="0.3">
      <c r="A741" s="47">
        <v>42914</v>
      </c>
      <c r="B741" s="14" t="str">
        <f t="shared" si="188"/>
        <v>Jun</v>
      </c>
      <c r="C741" s="3"/>
      <c r="D741" s="3"/>
      <c r="E741" s="3"/>
      <c r="F741" s="42"/>
      <c r="G741" s="42"/>
      <c r="H741" s="42"/>
      <c r="I741" s="13">
        <f>VLOOKUP($B741,'Elec wholesale lookups'!$A$3:$L$15,'Elec wholesale index'!I$2,FALSE)</f>
        <v>205597.26549163138</v>
      </c>
      <c r="J741" s="13">
        <f>VLOOKUP($B741,'Elec wholesale lookups'!$A$3:$L$15,'Elec wholesale index'!J$2,FALSE)</f>
        <v>181634.52552031272</v>
      </c>
      <c r="K741" s="13">
        <f>VLOOKUP($B741,'Elec wholesale lookups'!$A$3:$L$15,'Elec wholesale index'!K$2,FALSE)</f>
        <v>205597.26549163138</v>
      </c>
      <c r="L741" s="38">
        <f>VLOOKUP($B741,'Elec wholesale lookups'!$A$3:$O$15,'Elec wholesale index'!L$2,FALSE)</f>
        <v>1</v>
      </c>
      <c r="M741" s="38">
        <f>VLOOKUP($B741,'Elec wholesale lookups'!$A$3:$O$15,'Elec wholesale index'!M$2,FALSE)</f>
        <v>1</v>
      </c>
      <c r="N741" s="38">
        <f>VLOOKUP($B741,'Elec wholesale lookups'!$A$3:$O$15,'Elec wholesale index'!N$2,FALSE)</f>
        <v>0</v>
      </c>
      <c r="O741" s="13">
        <f t="shared" si="189"/>
        <v>205597.26549163138</v>
      </c>
      <c r="P741" s="13">
        <f t="shared" si="190"/>
        <v>181634.52552031272</v>
      </c>
      <c r="Q741" s="13">
        <f t="shared" si="191"/>
        <v>0</v>
      </c>
      <c r="R741" s="13">
        <f t="shared" si="192"/>
        <v>387231.79101194406</v>
      </c>
      <c r="S741" s="23">
        <f t="shared" si="193"/>
        <v>0</v>
      </c>
      <c r="T741" s="23">
        <f t="shared" si="194"/>
        <v>0</v>
      </c>
      <c r="U741" s="23">
        <f t="shared" si="195"/>
        <v>0</v>
      </c>
      <c r="V741" s="23">
        <f t="shared" si="196"/>
        <v>0</v>
      </c>
      <c r="W741" s="44" t="str">
        <f t="shared" si="197"/>
        <v>n/a</v>
      </c>
      <c r="X741" s="23">
        <f t="shared" si="198"/>
        <v>0</v>
      </c>
      <c r="Y741" s="23">
        <f t="shared" si="199"/>
        <v>0</v>
      </c>
      <c r="Z741" s="23">
        <f t="shared" si="200"/>
        <v>0</v>
      </c>
      <c r="AA741" s="43">
        <f t="shared" si="201"/>
        <v>0</v>
      </c>
      <c r="AB741" s="44" t="str">
        <f t="shared" si="202"/>
        <v>n/a</v>
      </c>
      <c r="AC741" s="45" t="str">
        <f>IFERROR(W741*Inputs!$E$27+'Elec wholesale index'!AB741*Inputs!$F$27,"n/a")</f>
        <v>n/a</v>
      </c>
      <c r="AD741" s="2" t="str">
        <f t="shared" si="203"/>
        <v>2017-18 Winter</v>
      </c>
      <c r="AE741" s="2" t="str">
        <f t="shared" si="204"/>
        <v>2017-18 Summer</v>
      </c>
      <c r="AF741" s="41">
        <v>0</v>
      </c>
    </row>
    <row r="742" spans="1:32" x14ac:dyDescent="0.3">
      <c r="A742" s="47">
        <v>42915</v>
      </c>
      <c r="B742" s="14" t="str">
        <f t="shared" si="188"/>
        <v>Jun</v>
      </c>
      <c r="C742" s="3"/>
      <c r="D742" s="3"/>
      <c r="E742" s="3"/>
      <c r="F742" s="42"/>
      <c r="G742" s="42"/>
      <c r="H742" s="42"/>
      <c r="I742" s="13">
        <f>VLOOKUP($B742,'Elec wholesale lookups'!$A$3:$L$15,'Elec wholesale index'!I$2,FALSE)</f>
        <v>205597.26549163138</v>
      </c>
      <c r="J742" s="13">
        <f>VLOOKUP($B742,'Elec wholesale lookups'!$A$3:$L$15,'Elec wholesale index'!J$2,FALSE)</f>
        <v>181634.52552031272</v>
      </c>
      <c r="K742" s="13">
        <f>VLOOKUP($B742,'Elec wholesale lookups'!$A$3:$L$15,'Elec wholesale index'!K$2,FALSE)</f>
        <v>205597.26549163138</v>
      </c>
      <c r="L742" s="38">
        <f>VLOOKUP($B742,'Elec wholesale lookups'!$A$3:$O$15,'Elec wholesale index'!L$2,FALSE)</f>
        <v>1</v>
      </c>
      <c r="M742" s="38">
        <f>VLOOKUP($B742,'Elec wholesale lookups'!$A$3:$O$15,'Elec wholesale index'!M$2,FALSE)</f>
        <v>1</v>
      </c>
      <c r="N742" s="38">
        <f>VLOOKUP($B742,'Elec wholesale lookups'!$A$3:$O$15,'Elec wholesale index'!N$2,FALSE)</f>
        <v>0</v>
      </c>
      <c r="O742" s="13">
        <f t="shared" si="189"/>
        <v>205597.26549163138</v>
      </c>
      <c r="P742" s="13">
        <f t="shared" si="190"/>
        <v>181634.52552031272</v>
      </c>
      <c r="Q742" s="13">
        <f t="shared" si="191"/>
        <v>0</v>
      </c>
      <c r="R742" s="13">
        <f t="shared" si="192"/>
        <v>387231.79101194406</v>
      </c>
      <c r="S742" s="23">
        <f t="shared" si="193"/>
        <v>0</v>
      </c>
      <c r="T742" s="23">
        <f t="shared" si="194"/>
        <v>0</v>
      </c>
      <c r="U742" s="23">
        <f t="shared" si="195"/>
        <v>0</v>
      </c>
      <c r="V742" s="23">
        <f t="shared" si="196"/>
        <v>0</v>
      </c>
      <c r="W742" s="44" t="str">
        <f t="shared" si="197"/>
        <v>n/a</v>
      </c>
      <c r="X742" s="23">
        <f t="shared" si="198"/>
        <v>0</v>
      </c>
      <c r="Y742" s="23">
        <f t="shared" si="199"/>
        <v>0</v>
      </c>
      <c r="Z742" s="23">
        <f t="shared" si="200"/>
        <v>0</v>
      </c>
      <c r="AA742" s="43">
        <f t="shared" si="201"/>
        <v>0</v>
      </c>
      <c r="AB742" s="44" t="str">
        <f t="shared" si="202"/>
        <v>n/a</v>
      </c>
      <c r="AC742" s="45" t="str">
        <f>IFERROR(W742*Inputs!$E$27+'Elec wholesale index'!AB742*Inputs!$F$27,"n/a")</f>
        <v>n/a</v>
      </c>
      <c r="AD742" s="2" t="str">
        <f t="shared" si="203"/>
        <v>2017-18 Winter</v>
      </c>
      <c r="AE742" s="2" t="str">
        <f t="shared" si="204"/>
        <v>2017-18 Summer</v>
      </c>
      <c r="AF742" s="41">
        <v>0</v>
      </c>
    </row>
    <row r="743" spans="1:32" x14ac:dyDescent="0.3">
      <c r="A743" s="47">
        <v>42916</v>
      </c>
      <c r="B743" s="14" t="str">
        <f t="shared" si="188"/>
        <v>Jun</v>
      </c>
      <c r="C743" s="3"/>
      <c r="D743" s="3"/>
      <c r="E743" s="3"/>
      <c r="F743" s="42"/>
      <c r="G743" s="42"/>
      <c r="H743" s="42"/>
      <c r="I743" s="13">
        <f>VLOOKUP($B743,'Elec wholesale lookups'!$A$3:$L$15,'Elec wholesale index'!I$2,FALSE)</f>
        <v>205597.26549163138</v>
      </c>
      <c r="J743" s="13">
        <f>VLOOKUP($B743,'Elec wholesale lookups'!$A$3:$L$15,'Elec wholesale index'!J$2,FALSE)</f>
        <v>181634.52552031272</v>
      </c>
      <c r="K743" s="13">
        <f>VLOOKUP($B743,'Elec wholesale lookups'!$A$3:$L$15,'Elec wholesale index'!K$2,FALSE)</f>
        <v>205597.26549163138</v>
      </c>
      <c r="L743" s="38">
        <f>VLOOKUP($B743,'Elec wholesale lookups'!$A$3:$O$15,'Elec wholesale index'!L$2,FALSE)</f>
        <v>1</v>
      </c>
      <c r="M743" s="38">
        <f>VLOOKUP($B743,'Elec wholesale lookups'!$A$3:$O$15,'Elec wholesale index'!M$2,FALSE)</f>
        <v>1</v>
      </c>
      <c r="N743" s="38">
        <f>VLOOKUP($B743,'Elec wholesale lookups'!$A$3:$O$15,'Elec wholesale index'!N$2,FALSE)</f>
        <v>0</v>
      </c>
      <c r="O743" s="13">
        <f t="shared" si="189"/>
        <v>205597.26549163138</v>
      </c>
      <c r="P743" s="13">
        <f t="shared" si="190"/>
        <v>181634.52552031272</v>
      </c>
      <c r="Q743" s="13">
        <f t="shared" si="191"/>
        <v>0</v>
      </c>
      <c r="R743" s="13">
        <f t="shared" si="192"/>
        <v>387231.79101194406</v>
      </c>
      <c r="S743" s="23">
        <f t="shared" si="193"/>
        <v>0</v>
      </c>
      <c r="T743" s="23">
        <f t="shared" si="194"/>
        <v>0</v>
      </c>
      <c r="U743" s="23">
        <f t="shared" si="195"/>
        <v>0</v>
      </c>
      <c r="V743" s="23">
        <f t="shared" si="196"/>
        <v>0</v>
      </c>
      <c r="W743" s="44" t="str">
        <f t="shared" si="197"/>
        <v>n/a</v>
      </c>
      <c r="X743" s="23">
        <f t="shared" si="198"/>
        <v>0</v>
      </c>
      <c r="Y743" s="23">
        <f t="shared" si="199"/>
        <v>0</v>
      </c>
      <c r="Z743" s="23">
        <f t="shared" si="200"/>
        <v>0</v>
      </c>
      <c r="AA743" s="43">
        <f t="shared" si="201"/>
        <v>0</v>
      </c>
      <c r="AB743" s="44" t="str">
        <f t="shared" si="202"/>
        <v>n/a</v>
      </c>
      <c r="AC743" s="45" t="str">
        <f>IFERROR(W743*Inputs!$E$27+'Elec wholesale index'!AB743*Inputs!$F$27,"n/a")</f>
        <v>n/a</v>
      </c>
      <c r="AD743" s="2" t="str">
        <f t="shared" si="203"/>
        <v>2017-18 Winter</v>
      </c>
      <c r="AE743" s="2" t="str">
        <f t="shared" si="204"/>
        <v>2017-18 Summer</v>
      </c>
      <c r="AF743" s="41">
        <v>0</v>
      </c>
    </row>
    <row r="744" spans="1:32" x14ac:dyDescent="0.3">
      <c r="A744" s="47">
        <v>42919</v>
      </c>
      <c r="B744" s="14" t="str">
        <f t="shared" si="188"/>
        <v>Jul</v>
      </c>
      <c r="C744" s="3"/>
      <c r="D744" s="3"/>
      <c r="E744" s="3"/>
      <c r="F744" s="42"/>
      <c r="G744" s="42"/>
      <c r="H744" s="42"/>
      <c r="I744" s="13">
        <f>VLOOKUP($B744,'Elec wholesale lookups'!$A$3:$L$15,'Elec wholesale index'!I$2,FALSE)</f>
        <v>205597.26549163138</v>
      </c>
      <c r="J744" s="13">
        <f>VLOOKUP($B744,'Elec wholesale lookups'!$A$3:$L$15,'Elec wholesale index'!J$2,FALSE)</f>
        <v>181634.52552031272</v>
      </c>
      <c r="K744" s="13">
        <f>VLOOKUP($B744,'Elec wholesale lookups'!$A$3:$L$15,'Elec wholesale index'!K$2,FALSE)</f>
        <v>205597.26549163138</v>
      </c>
      <c r="L744" s="38">
        <f>VLOOKUP($B744,'Elec wholesale lookups'!$A$3:$O$15,'Elec wholesale index'!L$2,FALSE)</f>
        <v>1</v>
      </c>
      <c r="M744" s="38">
        <f>VLOOKUP($B744,'Elec wholesale lookups'!$A$3:$O$15,'Elec wholesale index'!M$2,FALSE)</f>
        <v>1</v>
      </c>
      <c r="N744" s="38">
        <f>VLOOKUP($B744,'Elec wholesale lookups'!$A$3:$O$15,'Elec wholesale index'!N$2,FALSE)</f>
        <v>0</v>
      </c>
      <c r="O744" s="13">
        <f t="shared" si="189"/>
        <v>205597.26549163138</v>
      </c>
      <c r="P744" s="13">
        <f t="shared" si="190"/>
        <v>181634.52552031272</v>
      </c>
      <c r="Q744" s="13">
        <f t="shared" si="191"/>
        <v>0</v>
      </c>
      <c r="R744" s="13">
        <f t="shared" si="192"/>
        <v>387231.79101194406</v>
      </c>
      <c r="S744" s="23">
        <f t="shared" si="193"/>
        <v>0</v>
      </c>
      <c r="T744" s="23">
        <f t="shared" si="194"/>
        <v>0</v>
      </c>
      <c r="U744" s="23">
        <f t="shared" si="195"/>
        <v>0</v>
      </c>
      <c r="V744" s="23">
        <f t="shared" si="196"/>
        <v>0</v>
      </c>
      <c r="W744" s="44" t="str">
        <f t="shared" si="197"/>
        <v>n/a</v>
      </c>
      <c r="X744" s="23">
        <f t="shared" si="198"/>
        <v>0</v>
      </c>
      <c r="Y744" s="23">
        <f t="shared" si="199"/>
        <v>0</v>
      </c>
      <c r="Z744" s="23">
        <f t="shared" si="200"/>
        <v>0</v>
      </c>
      <c r="AA744" s="43">
        <f t="shared" si="201"/>
        <v>0</v>
      </c>
      <c r="AB744" s="44" t="str">
        <f t="shared" si="202"/>
        <v>n/a</v>
      </c>
      <c r="AC744" s="45" t="str">
        <f>IFERROR(W744*Inputs!$E$27+'Elec wholesale index'!AB744*Inputs!$F$27,"n/a")</f>
        <v>n/a</v>
      </c>
      <c r="AD744" s="2" t="str">
        <f t="shared" si="203"/>
        <v>2017-18 Winter</v>
      </c>
      <c r="AE744" s="2" t="str">
        <f t="shared" si="204"/>
        <v>2017-18 Summer</v>
      </c>
      <c r="AF744" s="41">
        <v>0</v>
      </c>
    </row>
    <row r="745" spans="1:32" x14ac:dyDescent="0.3">
      <c r="A745" s="47">
        <v>42920</v>
      </c>
      <c r="B745" s="14" t="str">
        <f t="shared" ref="B745:B808" si="205">TEXT(A745,"mmm")</f>
        <v>Jul</v>
      </c>
      <c r="C745" s="3"/>
      <c r="D745" s="3"/>
      <c r="E745" s="3"/>
      <c r="F745" s="42"/>
      <c r="G745" s="42"/>
      <c r="H745" s="42"/>
      <c r="I745" s="13">
        <f>VLOOKUP($B745,'Elec wholesale lookups'!$A$3:$L$15,'Elec wholesale index'!I$2,FALSE)</f>
        <v>205597.26549163138</v>
      </c>
      <c r="J745" s="13">
        <f>VLOOKUP($B745,'Elec wholesale lookups'!$A$3:$L$15,'Elec wholesale index'!J$2,FALSE)</f>
        <v>181634.52552031272</v>
      </c>
      <c r="K745" s="13">
        <f>VLOOKUP($B745,'Elec wholesale lookups'!$A$3:$L$15,'Elec wholesale index'!K$2,FALSE)</f>
        <v>205597.26549163138</v>
      </c>
      <c r="L745" s="38">
        <f>VLOOKUP($B745,'Elec wholesale lookups'!$A$3:$O$15,'Elec wholesale index'!L$2,FALSE)</f>
        <v>1</v>
      </c>
      <c r="M745" s="38">
        <f>VLOOKUP($B745,'Elec wholesale lookups'!$A$3:$O$15,'Elec wholesale index'!M$2,FALSE)</f>
        <v>1</v>
      </c>
      <c r="N745" s="38">
        <f>VLOOKUP($B745,'Elec wholesale lookups'!$A$3:$O$15,'Elec wholesale index'!N$2,FALSE)</f>
        <v>0</v>
      </c>
      <c r="O745" s="13">
        <f t="shared" si="189"/>
        <v>205597.26549163138</v>
      </c>
      <c r="P745" s="13">
        <f t="shared" si="190"/>
        <v>181634.52552031272</v>
      </c>
      <c r="Q745" s="13">
        <f t="shared" si="191"/>
        <v>0</v>
      </c>
      <c r="R745" s="13">
        <f t="shared" si="192"/>
        <v>387231.79101194406</v>
      </c>
      <c r="S745" s="23">
        <f t="shared" si="193"/>
        <v>0</v>
      </c>
      <c r="T745" s="23">
        <f t="shared" si="194"/>
        <v>0</v>
      </c>
      <c r="U745" s="23">
        <f t="shared" si="195"/>
        <v>0</v>
      </c>
      <c r="V745" s="23">
        <f t="shared" si="196"/>
        <v>0</v>
      </c>
      <c r="W745" s="44" t="str">
        <f t="shared" si="197"/>
        <v>n/a</v>
      </c>
      <c r="X745" s="23">
        <f t="shared" si="198"/>
        <v>0</v>
      </c>
      <c r="Y745" s="23">
        <f t="shared" si="199"/>
        <v>0</v>
      </c>
      <c r="Z745" s="23">
        <f t="shared" si="200"/>
        <v>0</v>
      </c>
      <c r="AA745" s="43">
        <f t="shared" si="201"/>
        <v>0</v>
      </c>
      <c r="AB745" s="44" t="str">
        <f t="shared" si="202"/>
        <v>n/a</v>
      </c>
      <c r="AC745" s="45" t="str">
        <f>IFERROR(W745*Inputs!$E$27+'Elec wholesale index'!AB745*Inputs!$F$27,"n/a")</f>
        <v>n/a</v>
      </c>
      <c r="AD745" s="2" t="str">
        <f t="shared" si="203"/>
        <v>2017-18 Winter</v>
      </c>
      <c r="AE745" s="2" t="str">
        <f t="shared" si="204"/>
        <v>2017-18 Summer</v>
      </c>
      <c r="AF745" s="41">
        <v>0</v>
      </c>
    </row>
    <row r="746" spans="1:32" x14ac:dyDescent="0.3">
      <c r="A746" s="47">
        <v>42921</v>
      </c>
      <c r="B746" s="14" t="str">
        <f t="shared" si="205"/>
        <v>Jul</v>
      </c>
      <c r="C746" s="3"/>
      <c r="D746" s="3"/>
      <c r="E746" s="3"/>
      <c r="F746" s="42"/>
      <c r="G746" s="42"/>
      <c r="H746" s="42"/>
      <c r="I746" s="13">
        <f>VLOOKUP($B746,'Elec wholesale lookups'!$A$3:$L$15,'Elec wholesale index'!I$2,FALSE)</f>
        <v>205597.26549163138</v>
      </c>
      <c r="J746" s="13">
        <f>VLOOKUP($B746,'Elec wholesale lookups'!$A$3:$L$15,'Elec wholesale index'!J$2,FALSE)</f>
        <v>181634.52552031272</v>
      </c>
      <c r="K746" s="13">
        <f>VLOOKUP($B746,'Elec wholesale lookups'!$A$3:$L$15,'Elec wholesale index'!K$2,FALSE)</f>
        <v>205597.26549163138</v>
      </c>
      <c r="L746" s="38">
        <f>VLOOKUP($B746,'Elec wholesale lookups'!$A$3:$O$15,'Elec wholesale index'!L$2,FALSE)</f>
        <v>1</v>
      </c>
      <c r="M746" s="38">
        <f>VLOOKUP($B746,'Elec wholesale lookups'!$A$3:$O$15,'Elec wholesale index'!M$2,FALSE)</f>
        <v>1</v>
      </c>
      <c r="N746" s="38">
        <f>VLOOKUP($B746,'Elec wholesale lookups'!$A$3:$O$15,'Elec wholesale index'!N$2,FALSE)</f>
        <v>0</v>
      </c>
      <c r="O746" s="13">
        <f t="shared" si="189"/>
        <v>205597.26549163138</v>
      </c>
      <c r="P746" s="13">
        <f t="shared" si="190"/>
        <v>181634.52552031272</v>
      </c>
      <c r="Q746" s="13">
        <f t="shared" si="191"/>
        <v>0</v>
      </c>
      <c r="R746" s="13">
        <f t="shared" si="192"/>
        <v>387231.79101194406</v>
      </c>
      <c r="S746" s="23">
        <f t="shared" si="193"/>
        <v>0</v>
      </c>
      <c r="T746" s="23">
        <f t="shared" si="194"/>
        <v>0</v>
      </c>
      <c r="U746" s="23">
        <f t="shared" si="195"/>
        <v>0</v>
      </c>
      <c r="V746" s="23">
        <f t="shared" si="196"/>
        <v>0</v>
      </c>
      <c r="W746" s="44" t="str">
        <f t="shared" si="197"/>
        <v>n/a</v>
      </c>
      <c r="X746" s="23">
        <f t="shared" si="198"/>
        <v>0</v>
      </c>
      <c r="Y746" s="23">
        <f t="shared" si="199"/>
        <v>0</v>
      </c>
      <c r="Z746" s="23">
        <f t="shared" si="200"/>
        <v>0</v>
      </c>
      <c r="AA746" s="43">
        <f t="shared" si="201"/>
        <v>0</v>
      </c>
      <c r="AB746" s="44" t="str">
        <f t="shared" si="202"/>
        <v>n/a</v>
      </c>
      <c r="AC746" s="45" t="str">
        <f>IFERROR(W746*Inputs!$E$27+'Elec wholesale index'!AB746*Inputs!$F$27,"n/a")</f>
        <v>n/a</v>
      </c>
      <c r="AD746" s="2" t="str">
        <f t="shared" si="203"/>
        <v>2017-18 Winter</v>
      </c>
      <c r="AE746" s="2" t="str">
        <f t="shared" si="204"/>
        <v>2017-18 Summer</v>
      </c>
      <c r="AF746" s="41">
        <v>0</v>
      </c>
    </row>
    <row r="747" spans="1:32" x14ac:dyDescent="0.3">
      <c r="A747" s="47">
        <v>42922</v>
      </c>
      <c r="B747" s="14" t="str">
        <f t="shared" si="205"/>
        <v>Jul</v>
      </c>
      <c r="C747" s="3"/>
      <c r="D747" s="3"/>
      <c r="E747" s="3"/>
      <c r="F747" s="42"/>
      <c r="G747" s="42"/>
      <c r="H747" s="42"/>
      <c r="I747" s="13">
        <f>VLOOKUP($B747,'Elec wholesale lookups'!$A$3:$L$15,'Elec wholesale index'!I$2,FALSE)</f>
        <v>205597.26549163138</v>
      </c>
      <c r="J747" s="13">
        <f>VLOOKUP($B747,'Elec wholesale lookups'!$A$3:$L$15,'Elec wholesale index'!J$2,FALSE)</f>
        <v>181634.52552031272</v>
      </c>
      <c r="K747" s="13">
        <f>VLOOKUP($B747,'Elec wholesale lookups'!$A$3:$L$15,'Elec wholesale index'!K$2,FALSE)</f>
        <v>205597.26549163138</v>
      </c>
      <c r="L747" s="38">
        <f>VLOOKUP($B747,'Elec wholesale lookups'!$A$3:$O$15,'Elec wholesale index'!L$2,FALSE)</f>
        <v>1</v>
      </c>
      <c r="M747" s="38">
        <f>VLOOKUP($B747,'Elec wholesale lookups'!$A$3:$O$15,'Elec wholesale index'!M$2,FALSE)</f>
        <v>1</v>
      </c>
      <c r="N747" s="38">
        <f>VLOOKUP($B747,'Elec wholesale lookups'!$A$3:$O$15,'Elec wholesale index'!N$2,FALSE)</f>
        <v>0</v>
      </c>
      <c r="O747" s="13">
        <f t="shared" si="189"/>
        <v>205597.26549163138</v>
      </c>
      <c r="P747" s="13">
        <f t="shared" si="190"/>
        <v>181634.52552031272</v>
      </c>
      <c r="Q747" s="13">
        <f t="shared" si="191"/>
        <v>0</v>
      </c>
      <c r="R747" s="13">
        <f t="shared" si="192"/>
        <v>387231.79101194406</v>
      </c>
      <c r="S747" s="23">
        <f t="shared" si="193"/>
        <v>0</v>
      </c>
      <c r="T747" s="23">
        <f t="shared" si="194"/>
        <v>0</v>
      </c>
      <c r="U747" s="23">
        <f t="shared" si="195"/>
        <v>0</v>
      </c>
      <c r="V747" s="23">
        <f t="shared" si="196"/>
        <v>0</v>
      </c>
      <c r="W747" s="44" t="str">
        <f t="shared" si="197"/>
        <v>n/a</v>
      </c>
      <c r="X747" s="23">
        <f t="shared" si="198"/>
        <v>0</v>
      </c>
      <c r="Y747" s="23">
        <f t="shared" si="199"/>
        <v>0</v>
      </c>
      <c r="Z747" s="23">
        <f t="shared" si="200"/>
        <v>0</v>
      </c>
      <c r="AA747" s="43">
        <f t="shared" si="201"/>
        <v>0</v>
      </c>
      <c r="AB747" s="44" t="str">
        <f t="shared" si="202"/>
        <v>n/a</v>
      </c>
      <c r="AC747" s="45" t="str">
        <f>IFERROR(W747*Inputs!$E$27+'Elec wholesale index'!AB747*Inputs!$F$27,"n/a")</f>
        <v>n/a</v>
      </c>
      <c r="AD747" s="2" t="str">
        <f t="shared" si="203"/>
        <v>2017-18 Winter</v>
      </c>
      <c r="AE747" s="2" t="str">
        <f t="shared" si="204"/>
        <v>2017-18 Summer</v>
      </c>
      <c r="AF747" s="41">
        <v>0</v>
      </c>
    </row>
    <row r="748" spans="1:32" x14ac:dyDescent="0.3">
      <c r="A748" s="47">
        <v>42923</v>
      </c>
      <c r="B748" s="14" t="str">
        <f t="shared" si="205"/>
        <v>Jul</v>
      </c>
      <c r="C748" s="3"/>
      <c r="D748" s="3"/>
      <c r="E748" s="3"/>
      <c r="F748" s="42"/>
      <c r="G748" s="42"/>
      <c r="H748" s="42"/>
      <c r="I748" s="13">
        <f>VLOOKUP($B748,'Elec wholesale lookups'!$A$3:$L$15,'Elec wholesale index'!I$2,FALSE)</f>
        <v>205597.26549163138</v>
      </c>
      <c r="J748" s="13">
        <f>VLOOKUP($B748,'Elec wholesale lookups'!$A$3:$L$15,'Elec wholesale index'!J$2,FALSE)</f>
        <v>181634.52552031272</v>
      </c>
      <c r="K748" s="13">
        <f>VLOOKUP($B748,'Elec wholesale lookups'!$A$3:$L$15,'Elec wholesale index'!K$2,FALSE)</f>
        <v>205597.26549163138</v>
      </c>
      <c r="L748" s="38">
        <f>VLOOKUP($B748,'Elec wholesale lookups'!$A$3:$O$15,'Elec wholesale index'!L$2,FALSE)</f>
        <v>1</v>
      </c>
      <c r="M748" s="38">
        <f>VLOOKUP($B748,'Elec wholesale lookups'!$A$3:$O$15,'Elec wholesale index'!M$2,FALSE)</f>
        <v>1</v>
      </c>
      <c r="N748" s="38">
        <f>VLOOKUP($B748,'Elec wholesale lookups'!$A$3:$O$15,'Elec wholesale index'!N$2,FALSE)</f>
        <v>0</v>
      </c>
      <c r="O748" s="13">
        <f t="shared" si="189"/>
        <v>205597.26549163138</v>
      </c>
      <c r="P748" s="13">
        <f t="shared" si="190"/>
        <v>181634.52552031272</v>
      </c>
      <c r="Q748" s="13">
        <f t="shared" si="191"/>
        <v>0</v>
      </c>
      <c r="R748" s="13">
        <f t="shared" si="192"/>
        <v>387231.79101194406</v>
      </c>
      <c r="S748" s="23">
        <f t="shared" si="193"/>
        <v>0</v>
      </c>
      <c r="T748" s="23">
        <f t="shared" si="194"/>
        <v>0</v>
      </c>
      <c r="U748" s="23">
        <f t="shared" si="195"/>
        <v>0</v>
      </c>
      <c r="V748" s="23">
        <f t="shared" si="196"/>
        <v>0</v>
      </c>
      <c r="W748" s="44" t="str">
        <f t="shared" si="197"/>
        <v>n/a</v>
      </c>
      <c r="X748" s="23">
        <f t="shared" si="198"/>
        <v>0</v>
      </c>
      <c r="Y748" s="23">
        <f t="shared" si="199"/>
        <v>0</v>
      </c>
      <c r="Z748" s="23">
        <f t="shared" si="200"/>
        <v>0</v>
      </c>
      <c r="AA748" s="43">
        <f t="shared" si="201"/>
        <v>0</v>
      </c>
      <c r="AB748" s="44" t="str">
        <f t="shared" si="202"/>
        <v>n/a</v>
      </c>
      <c r="AC748" s="45" t="str">
        <f>IFERROR(W748*Inputs!$E$27+'Elec wholesale index'!AB748*Inputs!$F$27,"n/a")</f>
        <v>n/a</v>
      </c>
      <c r="AD748" s="2" t="str">
        <f t="shared" si="203"/>
        <v>2017-18 Winter</v>
      </c>
      <c r="AE748" s="2" t="str">
        <f t="shared" si="204"/>
        <v>2017-18 Summer</v>
      </c>
      <c r="AF748" s="41">
        <v>0</v>
      </c>
    </row>
    <row r="749" spans="1:32" x14ac:dyDescent="0.3">
      <c r="A749" s="47">
        <v>42926</v>
      </c>
      <c r="B749" s="14" t="str">
        <f t="shared" si="205"/>
        <v>Jul</v>
      </c>
      <c r="C749" s="3"/>
      <c r="D749" s="3"/>
      <c r="E749" s="3"/>
      <c r="F749" s="42"/>
      <c r="G749" s="42"/>
      <c r="H749" s="42"/>
      <c r="I749" s="13">
        <f>VLOOKUP($B749,'Elec wholesale lookups'!$A$3:$L$15,'Elec wholesale index'!I$2,FALSE)</f>
        <v>205597.26549163138</v>
      </c>
      <c r="J749" s="13">
        <f>VLOOKUP($B749,'Elec wholesale lookups'!$A$3:$L$15,'Elec wholesale index'!J$2,FALSE)</f>
        <v>181634.52552031272</v>
      </c>
      <c r="K749" s="13">
        <f>VLOOKUP($B749,'Elec wholesale lookups'!$A$3:$L$15,'Elec wholesale index'!K$2,FALSE)</f>
        <v>205597.26549163138</v>
      </c>
      <c r="L749" s="38">
        <f>VLOOKUP($B749,'Elec wholesale lookups'!$A$3:$O$15,'Elec wholesale index'!L$2,FALSE)</f>
        <v>1</v>
      </c>
      <c r="M749" s="38">
        <f>VLOOKUP($B749,'Elec wholesale lookups'!$A$3:$O$15,'Elec wholesale index'!M$2,FALSE)</f>
        <v>1</v>
      </c>
      <c r="N749" s="38">
        <f>VLOOKUP($B749,'Elec wholesale lookups'!$A$3:$O$15,'Elec wholesale index'!N$2,FALSE)</f>
        <v>0</v>
      </c>
      <c r="O749" s="13">
        <f t="shared" si="189"/>
        <v>205597.26549163138</v>
      </c>
      <c r="P749" s="13">
        <f t="shared" si="190"/>
        <v>181634.52552031272</v>
      </c>
      <c r="Q749" s="13">
        <f t="shared" si="191"/>
        <v>0</v>
      </c>
      <c r="R749" s="13">
        <f t="shared" si="192"/>
        <v>387231.79101194406</v>
      </c>
      <c r="S749" s="23">
        <f t="shared" si="193"/>
        <v>0</v>
      </c>
      <c r="T749" s="23">
        <f t="shared" si="194"/>
        <v>0</v>
      </c>
      <c r="U749" s="23">
        <f t="shared" si="195"/>
        <v>0</v>
      </c>
      <c r="V749" s="23">
        <f t="shared" si="196"/>
        <v>0</v>
      </c>
      <c r="W749" s="44" t="str">
        <f t="shared" si="197"/>
        <v>n/a</v>
      </c>
      <c r="X749" s="23">
        <f t="shared" si="198"/>
        <v>0</v>
      </c>
      <c r="Y749" s="23">
        <f t="shared" si="199"/>
        <v>0</v>
      </c>
      <c r="Z749" s="23">
        <f t="shared" si="200"/>
        <v>0</v>
      </c>
      <c r="AA749" s="43">
        <f t="shared" si="201"/>
        <v>0</v>
      </c>
      <c r="AB749" s="44" t="str">
        <f t="shared" si="202"/>
        <v>n/a</v>
      </c>
      <c r="AC749" s="45" t="str">
        <f>IFERROR(W749*Inputs!$E$27+'Elec wholesale index'!AB749*Inputs!$F$27,"n/a")</f>
        <v>n/a</v>
      </c>
      <c r="AD749" s="2" t="str">
        <f t="shared" si="203"/>
        <v>2017-18 Winter</v>
      </c>
      <c r="AE749" s="2" t="str">
        <f t="shared" si="204"/>
        <v>2017-18 Summer</v>
      </c>
      <c r="AF749" s="41">
        <v>0</v>
      </c>
    </row>
    <row r="750" spans="1:32" x14ac:dyDescent="0.3">
      <c r="A750" s="47">
        <v>42927</v>
      </c>
      <c r="B750" s="14" t="str">
        <f t="shared" si="205"/>
        <v>Jul</v>
      </c>
      <c r="C750" s="3"/>
      <c r="D750" s="3"/>
      <c r="E750" s="3"/>
      <c r="F750" s="42"/>
      <c r="G750" s="42"/>
      <c r="H750" s="42"/>
      <c r="I750" s="13">
        <f>VLOOKUP($B750,'Elec wholesale lookups'!$A$3:$L$15,'Elec wholesale index'!I$2,FALSE)</f>
        <v>205597.26549163138</v>
      </c>
      <c r="J750" s="13">
        <f>VLOOKUP($B750,'Elec wholesale lookups'!$A$3:$L$15,'Elec wholesale index'!J$2,FALSE)</f>
        <v>181634.52552031272</v>
      </c>
      <c r="K750" s="13">
        <f>VLOOKUP($B750,'Elec wholesale lookups'!$A$3:$L$15,'Elec wholesale index'!K$2,FALSE)</f>
        <v>205597.26549163138</v>
      </c>
      <c r="L750" s="38">
        <f>VLOOKUP($B750,'Elec wholesale lookups'!$A$3:$O$15,'Elec wholesale index'!L$2,FALSE)</f>
        <v>1</v>
      </c>
      <c r="M750" s="38">
        <f>VLOOKUP($B750,'Elec wholesale lookups'!$A$3:$O$15,'Elec wholesale index'!M$2,FALSE)</f>
        <v>1</v>
      </c>
      <c r="N750" s="38">
        <f>VLOOKUP($B750,'Elec wholesale lookups'!$A$3:$O$15,'Elec wholesale index'!N$2,FALSE)</f>
        <v>0</v>
      </c>
      <c r="O750" s="13">
        <f t="shared" si="189"/>
        <v>205597.26549163138</v>
      </c>
      <c r="P750" s="13">
        <f t="shared" si="190"/>
        <v>181634.52552031272</v>
      </c>
      <c r="Q750" s="13">
        <f t="shared" si="191"/>
        <v>0</v>
      </c>
      <c r="R750" s="13">
        <f t="shared" si="192"/>
        <v>387231.79101194406</v>
      </c>
      <c r="S750" s="23">
        <f t="shared" si="193"/>
        <v>0</v>
      </c>
      <c r="T750" s="23">
        <f t="shared" si="194"/>
        <v>0</v>
      </c>
      <c r="U750" s="23">
        <f t="shared" si="195"/>
        <v>0</v>
      </c>
      <c r="V750" s="23">
        <f t="shared" si="196"/>
        <v>0</v>
      </c>
      <c r="W750" s="44" t="str">
        <f t="shared" si="197"/>
        <v>n/a</v>
      </c>
      <c r="X750" s="23">
        <f t="shared" si="198"/>
        <v>0</v>
      </c>
      <c r="Y750" s="23">
        <f t="shared" si="199"/>
        <v>0</v>
      </c>
      <c r="Z750" s="23">
        <f t="shared" si="200"/>
        <v>0</v>
      </c>
      <c r="AA750" s="43">
        <f t="shared" si="201"/>
        <v>0</v>
      </c>
      <c r="AB750" s="44" t="str">
        <f t="shared" si="202"/>
        <v>n/a</v>
      </c>
      <c r="AC750" s="45" t="str">
        <f>IFERROR(W750*Inputs!$E$27+'Elec wholesale index'!AB750*Inputs!$F$27,"n/a")</f>
        <v>n/a</v>
      </c>
      <c r="AD750" s="2" t="str">
        <f t="shared" si="203"/>
        <v>2017-18 Winter</v>
      </c>
      <c r="AE750" s="2" t="str">
        <f t="shared" si="204"/>
        <v>2017-18 Summer</v>
      </c>
      <c r="AF750" s="41">
        <v>0</v>
      </c>
    </row>
    <row r="751" spans="1:32" x14ac:dyDescent="0.3">
      <c r="A751" s="47">
        <v>42928</v>
      </c>
      <c r="B751" s="14" t="str">
        <f t="shared" si="205"/>
        <v>Jul</v>
      </c>
      <c r="C751" s="3"/>
      <c r="D751" s="3"/>
      <c r="E751" s="3"/>
      <c r="F751" s="42"/>
      <c r="G751" s="42"/>
      <c r="H751" s="42"/>
      <c r="I751" s="13">
        <f>VLOOKUP($B751,'Elec wholesale lookups'!$A$3:$L$15,'Elec wholesale index'!I$2,FALSE)</f>
        <v>205597.26549163138</v>
      </c>
      <c r="J751" s="13">
        <f>VLOOKUP($B751,'Elec wholesale lookups'!$A$3:$L$15,'Elec wholesale index'!J$2,FALSE)</f>
        <v>181634.52552031272</v>
      </c>
      <c r="K751" s="13">
        <f>VLOOKUP($B751,'Elec wholesale lookups'!$A$3:$L$15,'Elec wholesale index'!K$2,FALSE)</f>
        <v>205597.26549163138</v>
      </c>
      <c r="L751" s="38">
        <f>VLOOKUP($B751,'Elec wholesale lookups'!$A$3:$O$15,'Elec wholesale index'!L$2,FALSE)</f>
        <v>1</v>
      </c>
      <c r="M751" s="38">
        <f>VLOOKUP($B751,'Elec wholesale lookups'!$A$3:$O$15,'Elec wholesale index'!M$2,FALSE)</f>
        <v>1</v>
      </c>
      <c r="N751" s="38">
        <f>VLOOKUP($B751,'Elec wholesale lookups'!$A$3:$O$15,'Elec wholesale index'!N$2,FALSE)</f>
        <v>0</v>
      </c>
      <c r="O751" s="13">
        <f t="shared" si="189"/>
        <v>205597.26549163138</v>
      </c>
      <c r="P751" s="13">
        <f t="shared" si="190"/>
        <v>181634.52552031272</v>
      </c>
      <c r="Q751" s="13">
        <f t="shared" si="191"/>
        <v>0</v>
      </c>
      <c r="R751" s="13">
        <f t="shared" si="192"/>
        <v>387231.79101194406</v>
      </c>
      <c r="S751" s="23">
        <f t="shared" si="193"/>
        <v>0</v>
      </c>
      <c r="T751" s="23">
        <f t="shared" si="194"/>
        <v>0</v>
      </c>
      <c r="U751" s="23">
        <f t="shared" si="195"/>
        <v>0</v>
      </c>
      <c r="V751" s="23">
        <f t="shared" si="196"/>
        <v>0</v>
      </c>
      <c r="W751" s="44" t="str">
        <f t="shared" si="197"/>
        <v>n/a</v>
      </c>
      <c r="X751" s="23">
        <f t="shared" si="198"/>
        <v>0</v>
      </c>
      <c r="Y751" s="23">
        <f t="shared" si="199"/>
        <v>0</v>
      </c>
      <c r="Z751" s="23">
        <f t="shared" si="200"/>
        <v>0</v>
      </c>
      <c r="AA751" s="43">
        <f t="shared" si="201"/>
        <v>0</v>
      </c>
      <c r="AB751" s="44" t="str">
        <f t="shared" si="202"/>
        <v>n/a</v>
      </c>
      <c r="AC751" s="45" t="str">
        <f>IFERROR(W751*Inputs!$E$27+'Elec wholesale index'!AB751*Inputs!$F$27,"n/a")</f>
        <v>n/a</v>
      </c>
      <c r="AD751" s="2" t="str">
        <f t="shared" si="203"/>
        <v>2017-18 Winter</v>
      </c>
      <c r="AE751" s="2" t="str">
        <f t="shared" si="204"/>
        <v>2017-18 Summer</v>
      </c>
      <c r="AF751" s="41">
        <v>0</v>
      </c>
    </row>
    <row r="752" spans="1:32" x14ac:dyDescent="0.3">
      <c r="A752" s="47">
        <v>42929</v>
      </c>
      <c r="B752" s="14" t="str">
        <f t="shared" si="205"/>
        <v>Jul</v>
      </c>
      <c r="C752" s="3"/>
      <c r="D752" s="3"/>
      <c r="E752" s="3"/>
      <c r="F752" s="42"/>
      <c r="G752" s="42"/>
      <c r="H752" s="42"/>
      <c r="I752" s="13">
        <f>VLOOKUP($B752,'Elec wholesale lookups'!$A$3:$L$15,'Elec wholesale index'!I$2,FALSE)</f>
        <v>205597.26549163138</v>
      </c>
      <c r="J752" s="13">
        <f>VLOOKUP($B752,'Elec wholesale lookups'!$A$3:$L$15,'Elec wholesale index'!J$2,FALSE)</f>
        <v>181634.52552031272</v>
      </c>
      <c r="K752" s="13">
        <f>VLOOKUP($B752,'Elec wholesale lookups'!$A$3:$L$15,'Elec wholesale index'!K$2,FALSE)</f>
        <v>205597.26549163138</v>
      </c>
      <c r="L752" s="38">
        <f>VLOOKUP($B752,'Elec wholesale lookups'!$A$3:$O$15,'Elec wholesale index'!L$2,FALSE)</f>
        <v>1</v>
      </c>
      <c r="M752" s="38">
        <f>VLOOKUP($B752,'Elec wholesale lookups'!$A$3:$O$15,'Elec wholesale index'!M$2,FALSE)</f>
        <v>1</v>
      </c>
      <c r="N752" s="38">
        <f>VLOOKUP($B752,'Elec wholesale lookups'!$A$3:$O$15,'Elec wholesale index'!N$2,FALSE)</f>
        <v>0</v>
      </c>
      <c r="O752" s="13">
        <f t="shared" si="189"/>
        <v>205597.26549163138</v>
      </c>
      <c r="P752" s="13">
        <f t="shared" si="190"/>
        <v>181634.52552031272</v>
      </c>
      <c r="Q752" s="13">
        <f t="shared" si="191"/>
        <v>0</v>
      </c>
      <c r="R752" s="13">
        <f t="shared" si="192"/>
        <v>387231.79101194406</v>
      </c>
      <c r="S752" s="23">
        <f t="shared" si="193"/>
        <v>0</v>
      </c>
      <c r="T752" s="23">
        <f t="shared" si="194"/>
        <v>0</v>
      </c>
      <c r="U752" s="23">
        <f t="shared" si="195"/>
        <v>0</v>
      </c>
      <c r="V752" s="23">
        <f t="shared" si="196"/>
        <v>0</v>
      </c>
      <c r="W752" s="44" t="str">
        <f t="shared" si="197"/>
        <v>n/a</v>
      </c>
      <c r="X752" s="23">
        <f t="shared" si="198"/>
        <v>0</v>
      </c>
      <c r="Y752" s="23">
        <f t="shared" si="199"/>
        <v>0</v>
      </c>
      <c r="Z752" s="23">
        <f t="shared" si="200"/>
        <v>0</v>
      </c>
      <c r="AA752" s="43">
        <f t="shared" si="201"/>
        <v>0</v>
      </c>
      <c r="AB752" s="44" t="str">
        <f t="shared" si="202"/>
        <v>n/a</v>
      </c>
      <c r="AC752" s="45" t="str">
        <f>IFERROR(W752*Inputs!$E$27+'Elec wholesale index'!AB752*Inputs!$F$27,"n/a")</f>
        <v>n/a</v>
      </c>
      <c r="AD752" s="2" t="str">
        <f t="shared" si="203"/>
        <v>2017-18 Winter</v>
      </c>
      <c r="AE752" s="2" t="str">
        <f t="shared" si="204"/>
        <v>2017-18 Summer</v>
      </c>
      <c r="AF752" s="41">
        <v>0</v>
      </c>
    </row>
    <row r="753" spans="1:32" x14ac:dyDescent="0.3">
      <c r="A753" s="47">
        <v>42930</v>
      </c>
      <c r="B753" s="14" t="str">
        <f t="shared" si="205"/>
        <v>Jul</v>
      </c>
      <c r="C753" s="3"/>
      <c r="D753" s="3"/>
      <c r="E753" s="3"/>
      <c r="F753" s="42"/>
      <c r="G753" s="42"/>
      <c r="H753" s="42"/>
      <c r="I753" s="13">
        <f>VLOOKUP($B753,'Elec wholesale lookups'!$A$3:$L$15,'Elec wholesale index'!I$2,FALSE)</f>
        <v>205597.26549163138</v>
      </c>
      <c r="J753" s="13">
        <f>VLOOKUP($B753,'Elec wholesale lookups'!$A$3:$L$15,'Elec wholesale index'!J$2,FALSE)</f>
        <v>181634.52552031272</v>
      </c>
      <c r="K753" s="13">
        <f>VLOOKUP($B753,'Elec wholesale lookups'!$A$3:$L$15,'Elec wholesale index'!K$2,FALSE)</f>
        <v>205597.26549163138</v>
      </c>
      <c r="L753" s="38">
        <f>VLOOKUP($B753,'Elec wholesale lookups'!$A$3:$O$15,'Elec wholesale index'!L$2,FALSE)</f>
        <v>1</v>
      </c>
      <c r="M753" s="38">
        <f>VLOOKUP($B753,'Elec wholesale lookups'!$A$3:$O$15,'Elec wholesale index'!M$2,FALSE)</f>
        <v>1</v>
      </c>
      <c r="N753" s="38">
        <f>VLOOKUP($B753,'Elec wholesale lookups'!$A$3:$O$15,'Elec wholesale index'!N$2,FALSE)</f>
        <v>0</v>
      </c>
      <c r="O753" s="13">
        <f t="shared" si="189"/>
        <v>205597.26549163138</v>
      </c>
      <c r="P753" s="13">
        <f t="shared" si="190"/>
        <v>181634.52552031272</v>
      </c>
      <c r="Q753" s="13">
        <f t="shared" si="191"/>
        <v>0</v>
      </c>
      <c r="R753" s="13">
        <f t="shared" si="192"/>
        <v>387231.79101194406</v>
      </c>
      <c r="S753" s="23">
        <f t="shared" si="193"/>
        <v>0</v>
      </c>
      <c r="T753" s="23">
        <f t="shared" si="194"/>
        <v>0</v>
      </c>
      <c r="U753" s="23">
        <f t="shared" si="195"/>
        <v>0</v>
      </c>
      <c r="V753" s="23">
        <f t="shared" si="196"/>
        <v>0</v>
      </c>
      <c r="W753" s="44" t="str">
        <f t="shared" si="197"/>
        <v>n/a</v>
      </c>
      <c r="X753" s="23">
        <f t="shared" si="198"/>
        <v>0</v>
      </c>
      <c r="Y753" s="23">
        <f t="shared" si="199"/>
        <v>0</v>
      </c>
      <c r="Z753" s="23">
        <f t="shared" si="200"/>
        <v>0</v>
      </c>
      <c r="AA753" s="43">
        <f t="shared" si="201"/>
        <v>0</v>
      </c>
      <c r="AB753" s="44" t="str">
        <f t="shared" si="202"/>
        <v>n/a</v>
      </c>
      <c r="AC753" s="45" t="str">
        <f>IFERROR(W753*Inputs!$E$27+'Elec wholesale index'!AB753*Inputs!$F$27,"n/a")</f>
        <v>n/a</v>
      </c>
      <c r="AD753" s="2" t="str">
        <f t="shared" si="203"/>
        <v>2017-18 Winter</v>
      </c>
      <c r="AE753" s="2" t="str">
        <f t="shared" si="204"/>
        <v>2017-18 Summer</v>
      </c>
      <c r="AF753" s="41">
        <v>0</v>
      </c>
    </row>
    <row r="754" spans="1:32" x14ac:dyDescent="0.3">
      <c r="A754" s="47">
        <v>42933</v>
      </c>
      <c r="B754" s="14" t="str">
        <f t="shared" si="205"/>
        <v>Jul</v>
      </c>
      <c r="C754" s="3"/>
      <c r="D754" s="3"/>
      <c r="E754" s="3"/>
      <c r="F754" s="42"/>
      <c r="G754" s="42"/>
      <c r="H754" s="42"/>
      <c r="I754" s="13">
        <f>VLOOKUP($B754,'Elec wholesale lookups'!$A$3:$L$15,'Elec wholesale index'!I$2,FALSE)</f>
        <v>205597.26549163138</v>
      </c>
      <c r="J754" s="13">
        <f>VLOOKUP($B754,'Elec wholesale lookups'!$A$3:$L$15,'Elec wholesale index'!J$2,FALSE)</f>
        <v>181634.52552031272</v>
      </c>
      <c r="K754" s="13">
        <f>VLOOKUP($B754,'Elec wholesale lookups'!$A$3:$L$15,'Elec wholesale index'!K$2,FALSE)</f>
        <v>205597.26549163138</v>
      </c>
      <c r="L754" s="38">
        <f>VLOOKUP($B754,'Elec wholesale lookups'!$A$3:$O$15,'Elec wholesale index'!L$2,FALSE)</f>
        <v>1</v>
      </c>
      <c r="M754" s="38">
        <f>VLOOKUP($B754,'Elec wholesale lookups'!$A$3:$O$15,'Elec wholesale index'!M$2,FALSE)</f>
        <v>1</v>
      </c>
      <c r="N754" s="38">
        <f>VLOOKUP($B754,'Elec wholesale lookups'!$A$3:$O$15,'Elec wholesale index'!N$2,FALSE)</f>
        <v>0</v>
      </c>
      <c r="O754" s="13">
        <f t="shared" si="189"/>
        <v>205597.26549163138</v>
      </c>
      <c r="P754" s="13">
        <f t="shared" si="190"/>
        <v>181634.52552031272</v>
      </c>
      <c r="Q754" s="13">
        <f t="shared" si="191"/>
        <v>0</v>
      </c>
      <c r="R754" s="13">
        <f t="shared" si="192"/>
        <v>387231.79101194406</v>
      </c>
      <c r="S754" s="23">
        <f t="shared" si="193"/>
        <v>0</v>
      </c>
      <c r="T754" s="23">
        <f t="shared" si="194"/>
        <v>0</v>
      </c>
      <c r="U754" s="23">
        <f t="shared" si="195"/>
        <v>0</v>
      </c>
      <c r="V754" s="23">
        <f t="shared" si="196"/>
        <v>0</v>
      </c>
      <c r="W754" s="44" t="str">
        <f t="shared" si="197"/>
        <v>n/a</v>
      </c>
      <c r="X754" s="23">
        <f t="shared" si="198"/>
        <v>0</v>
      </c>
      <c r="Y754" s="23">
        <f t="shared" si="199"/>
        <v>0</v>
      </c>
      <c r="Z754" s="23">
        <f t="shared" si="200"/>
        <v>0</v>
      </c>
      <c r="AA754" s="43">
        <f t="shared" si="201"/>
        <v>0</v>
      </c>
      <c r="AB754" s="44" t="str">
        <f t="shared" si="202"/>
        <v>n/a</v>
      </c>
      <c r="AC754" s="45" t="str">
        <f>IFERROR(W754*Inputs!$E$27+'Elec wholesale index'!AB754*Inputs!$F$27,"n/a")</f>
        <v>n/a</v>
      </c>
      <c r="AD754" s="2" t="str">
        <f t="shared" si="203"/>
        <v>2017-18 Winter</v>
      </c>
      <c r="AE754" s="2" t="str">
        <f t="shared" si="204"/>
        <v>2017-18 Summer</v>
      </c>
      <c r="AF754" s="41">
        <v>0</v>
      </c>
    </row>
    <row r="755" spans="1:32" x14ac:dyDescent="0.3">
      <c r="A755" s="47">
        <v>42934</v>
      </c>
      <c r="B755" s="14" t="str">
        <f t="shared" si="205"/>
        <v>Jul</v>
      </c>
      <c r="C755" s="3"/>
      <c r="D755" s="3"/>
      <c r="E755" s="3"/>
      <c r="F755" s="42"/>
      <c r="G755" s="42"/>
      <c r="H755" s="42"/>
      <c r="I755" s="13">
        <f>VLOOKUP($B755,'Elec wholesale lookups'!$A$3:$L$15,'Elec wholesale index'!I$2,FALSE)</f>
        <v>205597.26549163138</v>
      </c>
      <c r="J755" s="13">
        <f>VLOOKUP($B755,'Elec wholesale lookups'!$A$3:$L$15,'Elec wholesale index'!J$2,FALSE)</f>
        <v>181634.52552031272</v>
      </c>
      <c r="K755" s="13">
        <f>VLOOKUP($B755,'Elec wholesale lookups'!$A$3:$L$15,'Elec wholesale index'!K$2,FALSE)</f>
        <v>205597.26549163138</v>
      </c>
      <c r="L755" s="38">
        <f>VLOOKUP($B755,'Elec wholesale lookups'!$A$3:$O$15,'Elec wholesale index'!L$2,FALSE)</f>
        <v>1</v>
      </c>
      <c r="M755" s="38">
        <f>VLOOKUP($B755,'Elec wholesale lookups'!$A$3:$O$15,'Elec wholesale index'!M$2,FALSE)</f>
        <v>1</v>
      </c>
      <c r="N755" s="38">
        <f>VLOOKUP($B755,'Elec wholesale lookups'!$A$3:$O$15,'Elec wholesale index'!N$2,FALSE)</f>
        <v>0</v>
      </c>
      <c r="O755" s="13">
        <f t="shared" si="189"/>
        <v>205597.26549163138</v>
      </c>
      <c r="P755" s="13">
        <f t="shared" si="190"/>
        <v>181634.52552031272</v>
      </c>
      <c r="Q755" s="13">
        <f t="shared" si="191"/>
        <v>0</v>
      </c>
      <c r="R755" s="13">
        <f t="shared" si="192"/>
        <v>387231.79101194406</v>
      </c>
      <c r="S755" s="23">
        <f t="shared" si="193"/>
        <v>0</v>
      </c>
      <c r="T755" s="23">
        <f t="shared" si="194"/>
        <v>0</v>
      </c>
      <c r="U755" s="23">
        <f t="shared" si="195"/>
        <v>0</v>
      </c>
      <c r="V755" s="23">
        <f t="shared" si="196"/>
        <v>0</v>
      </c>
      <c r="W755" s="44" t="str">
        <f t="shared" si="197"/>
        <v>n/a</v>
      </c>
      <c r="X755" s="23">
        <f t="shared" si="198"/>
        <v>0</v>
      </c>
      <c r="Y755" s="23">
        <f t="shared" si="199"/>
        <v>0</v>
      </c>
      <c r="Z755" s="23">
        <f t="shared" si="200"/>
        <v>0</v>
      </c>
      <c r="AA755" s="43">
        <f t="shared" si="201"/>
        <v>0</v>
      </c>
      <c r="AB755" s="44" t="str">
        <f t="shared" si="202"/>
        <v>n/a</v>
      </c>
      <c r="AC755" s="45" t="str">
        <f>IFERROR(W755*Inputs!$E$27+'Elec wholesale index'!AB755*Inputs!$F$27,"n/a")</f>
        <v>n/a</v>
      </c>
      <c r="AD755" s="2" t="str">
        <f t="shared" si="203"/>
        <v>2017-18 Winter</v>
      </c>
      <c r="AE755" s="2" t="str">
        <f t="shared" si="204"/>
        <v>2017-18 Summer</v>
      </c>
      <c r="AF755" s="41">
        <v>0</v>
      </c>
    </row>
    <row r="756" spans="1:32" x14ac:dyDescent="0.3">
      <c r="A756" s="47">
        <v>42935</v>
      </c>
      <c r="B756" s="14" t="str">
        <f t="shared" si="205"/>
        <v>Jul</v>
      </c>
      <c r="C756" s="3"/>
      <c r="D756" s="3"/>
      <c r="E756" s="3"/>
      <c r="F756" s="42"/>
      <c r="G756" s="42"/>
      <c r="H756" s="42"/>
      <c r="I756" s="13">
        <f>VLOOKUP($B756,'Elec wholesale lookups'!$A$3:$L$15,'Elec wholesale index'!I$2,FALSE)</f>
        <v>205597.26549163138</v>
      </c>
      <c r="J756" s="13">
        <f>VLOOKUP($B756,'Elec wholesale lookups'!$A$3:$L$15,'Elec wholesale index'!J$2,FALSE)</f>
        <v>181634.52552031272</v>
      </c>
      <c r="K756" s="13">
        <f>VLOOKUP($B756,'Elec wholesale lookups'!$A$3:$L$15,'Elec wholesale index'!K$2,FALSE)</f>
        <v>205597.26549163138</v>
      </c>
      <c r="L756" s="38">
        <f>VLOOKUP($B756,'Elec wholesale lookups'!$A$3:$O$15,'Elec wholesale index'!L$2,FALSE)</f>
        <v>1</v>
      </c>
      <c r="M756" s="38">
        <f>VLOOKUP($B756,'Elec wholesale lookups'!$A$3:$O$15,'Elec wholesale index'!M$2,FALSE)</f>
        <v>1</v>
      </c>
      <c r="N756" s="38">
        <f>VLOOKUP($B756,'Elec wholesale lookups'!$A$3:$O$15,'Elec wholesale index'!N$2,FALSE)</f>
        <v>0</v>
      </c>
      <c r="O756" s="13">
        <f t="shared" si="189"/>
        <v>205597.26549163138</v>
      </c>
      <c r="P756" s="13">
        <f t="shared" si="190"/>
        <v>181634.52552031272</v>
      </c>
      <c r="Q756" s="13">
        <f t="shared" si="191"/>
        <v>0</v>
      </c>
      <c r="R756" s="13">
        <f t="shared" si="192"/>
        <v>387231.79101194406</v>
      </c>
      <c r="S756" s="23">
        <f t="shared" si="193"/>
        <v>0</v>
      </c>
      <c r="T756" s="23">
        <f t="shared" si="194"/>
        <v>0</v>
      </c>
      <c r="U756" s="23">
        <f t="shared" si="195"/>
        <v>0</v>
      </c>
      <c r="V756" s="23">
        <f t="shared" si="196"/>
        <v>0</v>
      </c>
      <c r="W756" s="44" t="str">
        <f t="shared" si="197"/>
        <v>n/a</v>
      </c>
      <c r="X756" s="23">
        <f t="shared" si="198"/>
        <v>0</v>
      </c>
      <c r="Y756" s="23">
        <f t="shared" si="199"/>
        <v>0</v>
      </c>
      <c r="Z756" s="23">
        <f t="shared" si="200"/>
        <v>0</v>
      </c>
      <c r="AA756" s="43">
        <f t="shared" si="201"/>
        <v>0</v>
      </c>
      <c r="AB756" s="44" t="str">
        <f t="shared" si="202"/>
        <v>n/a</v>
      </c>
      <c r="AC756" s="45" t="str">
        <f>IFERROR(W756*Inputs!$E$27+'Elec wholesale index'!AB756*Inputs!$F$27,"n/a")</f>
        <v>n/a</v>
      </c>
      <c r="AD756" s="2" t="str">
        <f t="shared" si="203"/>
        <v>2017-18 Winter</v>
      </c>
      <c r="AE756" s="2" t="str">
        <f t="shared" si="204"/>
        <v>2017-18 Summer</v>
      </c>
      <c r="AF756" s="41">
        <v>0</v>
      </c>
    </row>
    <row r="757" spans="1:32" x14ac:dyDescent="0.3">
      <c r="A757" s="47">
        <v>42936</v>
      </c>
      <c r="B757" s="14" t="str">
        <f t="shared" si="205"/>
        <v>Jul</v>
      </c>
      <c r="C757" s="3"/>
      <c r="D757" s="3"/>
      <c r="E757" s="3"/>
      <c r="F757" s="42"/>
      <c r="G757" s="42"/>
      <c r="H757" s="42"/>
      <c r="I757" s="13">
        <f>VLOOKUP($B757,'Elec wholesale lookups'!$A$3:$L$15,'Elec wholesale index'!I$2,FALSE)</f>
        <v>205597.26549163138</v>
      </c>
      <c r="J757" s="13">
        <f>VLOOKUP($B757,'Elec wholesale lookups'!$A$3:$L$15,'Elec wholesale index'!J$2,FALSE)</f>
        <v>181634.52552031272</v>
      </c>
      <c r="K757" s="13">
        <f>VLOOKUP($B757,'Elec wholesale lookups'!$A$3:$L$15,'Elec wholesale index'!K$2,FALSE)</f>
        <v>205597.26549163138</v>
      </c>
      <c r="L757" s="38">
        <f>VLOOKUP($B757,'Elec wholesale lookups'!$A$3:$O$15,'Elec wholesale index'!L$2,FALSE)</f>
        <v>1</v>
      </c>
      <c r="M757" s="38">
        <f>VLOOKUP($B757,'Elec wholesale lookups'!$A$3:$O$15,'Elec wholesale index'!M$2,FALSE)</f>
        <v>1</v>
      </c>
      <c r="N757" s="38">
        <f>VLOOKUP($B757,'Elec wholesale lookups'!$A$3:$O$15,'Elec wholesale index'!N$2,FALSE)</f>
        <v>0</v>
      </c>
      <c r="O757" s="13">
        <f t="shared" si="189"/>
        <v>205597.26549163138</v>
      </c>
      <c r="P757" s="13">
        <f t="shared" si="190"/>
        <v>181634.52552031272</v>
      </c>
      <c r="Q757" s="13">
        <f t="shared" si="191"/>
        <v>0</v>
      </c>
      <c r="R757" s="13">
        <f t="shared" si="192"/>
        <v>387231.79101194406</v>
      </c>
      <c r="S757" s="23">
        <f t="shared" si="193"/>
        <v>0</v>
      </c>
      <c r="T757" s="23">
        <f t="shared" si="194"/>
        <v>0</v>
      </c>
      <c r="U757" s="23">
        <f t="shared" si="195"/>
        <v>0</v>
      </c>
      <c r="V757" s="23">
        <f t="shared" si="196"/>
        <v>0</v>
      </c>
      <c r="W757" s="44" t="str">
        <f t="shared" si="197"/>
        <v>n/a</v>
      </c>
      <c r="X757" s="23">
        <f t="shared" si="198"/>
        <v>0</v>
      </c>
      <c r="Y757" s="23">
        <f t="shared" si="199"/>
        <v>0</v>
      </c>
      <c r="Z757" s="23">
        <f t="shared" si="200"/>
        <v>0</v>
      </c>
      <c r="AA757" s="43">
        <f t="shared" si="201"/>
        <v>0</v>
      </c>
      <c r="AB757" s="44" t="str">
        <f t="shared" si="202"/>
        <v>n/a</v>
      </c>
      <c r="AC757" s="45" t="str">
        <f>IFERROR(W757*Inputs!$E$27+'Elec wholesale index'!AB757*Inputs!$F$27,"n/a")</f>
        <v>n/a</v>
      </c>
      <c r="AD757" s="2" t="str">
        <f t="shared" si="203"/>
        <v>2017-18 Winter</v>
      </c>
      <c r="AE757" s="2" t="str">
        <f t="shared" si="204"/>
        <v>2017-18 Summer</v>
      </c>
      <c r="AF757" s="41">
        <v>0</v>
      </c>
    </row>
    <row r="758" spans="1:32" x14ac:dyDescent="0.3">
      <c r="A758" s="47">
        <v>42937</v>
      </c>
      <c r="B758" s="14" t="str">
        <f t="shared" si="205"/>
        <v>Jul</v>
      </c>
      <c r="C758" s="3"/>
      <c r="D758" s="3"/>
      <c r="E758" s="3"/>
      <c r="F758" s="42"/>
      <c r="G758" s="42"/>
      <c r="H758" s="42"/>
      <c r="I758" s="13">
        <f>VLOOKUP($B758,'Elec wholesale lookups'!$A$3:$L$15,'Elec wholesale index'!I$2,FALSE)</f>
        <v>205597.26549163138</v>
      </c>
      <c r="J758" s="13">
        <f>VLOOKUP($B758,'Elec wholesale lookups'!$A$3:$L$15,'Elec wholesale index'!J$2,FALSE)</f>
        <v>181634.52552031272</v>
      </c>
      <c r="K758" s="13">
        <f>VLOOKUP($B758,'Elec wholesale lookups'!$A$3:$L$15,'Elec wholesale index'!K$2,FALSE)</f>
        <v>205597.26549163138</v>
      </c>
      <c r="L758" s="38">
        <f>VLOOKUP($B758,'Elec wholesale lookups'!$A$3:$O$15,'Elec wholesale index'!L$2,FALSE)</f>
        <v>1</v>
      </c>
      <c r="M758" s="38">
        <f>VLOOKUP($B758,'Elec wholesale lookups'!$A$3:$O$15,'Elec wholesale index'!M$2,FALSE)</f>
        <v>1</v>
      </c>
      <c r="N758" s="38">
        <f>VLOOKUP($B758,'Elec wholesale lookups'!$A$3:$O$15,'Elec wholesale index'!N$2,FALSE)</f>
        <v>0</v>
      </c>
      <c r="O758" s="13">
        <f t="shared" si="189"/>
        <v>205597.26549163138</v>
      </c>
      <c r="P758" s="13">
        <f t="shared" si="190"/>
        <v>181634.52552031272</v>
      </c>
      <c r="Q758" s="13">
        <f t="shared" si="191"/>
        <v>0</v>
      </c>
      <c r="R758" s="13">
        <f t="shared" si="192"/>
        <v>387231.79101194406</v>
      </c>
      <c r="S758" s="23">
        <f t="shared" si="193"/>
        <v>0</v>
      </c>
      <c r="T758" s="23">
        <f t="shared" si="194"/>
        <v>0</v>
      </c>
      <c r="U758" s="23">
        <f t="shared" si="195"/>
        <v>0</v>
      </c>
      <c r="V758" s="23">
        <f t="shared" si="196"/>
        <v>0</v>
      </c>
      <c r="W758" s="44" t="str">
        <f t="shared" si="197"/>
        <v>n/a</v>
      </c>
      <c r="X758" s="23">
        <f t="shared" si="198"/>
        <v>0</v>
      </c>
      <c r="Y758" s="23">
        <f t="shared" si="199"/>
        <v>0</v>
      </c>
      <c r="Z758" s="23">
        <f t="shared" si="200"/>
        <v>0</v>
      </c>
      <c r="AA758" s="43">
        <f t="shared" si="201"/>
        <v>0</v>
      </c>
      <c r="AB758" s="44" t="str">
        <f t="shared" si="202"/>
        <v>n/a</v>
      </c>
      <c r="AC758" s="45" t="str">
        <f>IFERROR(W758*Inputs!$E$27+'Elec wholesale index'!AB758*Inputs!$F$27,"n/a")</f>
        <v>n/a</v>
      </c>
      <c r="AD758" s="2" t="str">
        <f t="shared" si="203"/>
        <v>2017-18 Winter</v>
      </c>
      <c r="AE758" s="2" t="str">
        <f t="shared" si="204"/>
        <v>2017-18 Summer</v>
      </c>
      <c r="AF758" s="41">
        <v>0</v>
      </c>
    </row>
    <row r="759" spans="1:32" x14ac:dyDescent="0.3">
      <c r="A759" s="47">
        <v>42940</v>
      </c>
      <c r="B759" s="14" t="str">
        <f t="shared" si="205"/>
        <v>Jul</v>
      </c>
      <c r="C759" s="3"/>
      <c r="D759" s="3"/>
      <c r="E759" s="3"/>
      <c r="F759" s="42"/>
      <c r="G759" s="42"/>
      <c r="H759" s="42"/>
      <c r="I759" s="13">
        <f>VLOOKUP($B759,'Elec wholesale lookups'!$A$3:$L$15,'Elec wholesale index'!I$2,FALSE)</f>
        <v>205597.26549163138</v>
      </c>
      <c r="J759" s="13">
        <f>VLOOKUP($B759,'Elec wholesale lookups'!$A$3:$L$15,'Elec wholesale index'!J$2,FALSE)</f>
        <v>181634.52552031272</v>
      </c>
      <c r="K759" s="13">
        <f>VLOOKUP($B759,'Elec wholesale lookups'!$A$3:$L$15,'Elec wholesale index'!K$2,FALSE)</f>
        <v>205597.26549163138</v>
      </c>
      <c r="L759" s="38">
        <f>VLOOKUP($B759,'Elec wholesale lookups'!$A$3:$O$15,'Elec wholesale index'!L$2,FALSE)</f>
        <v>1</v>
      </c>
      <c r="M759" s="38">
        <f>VLOOKUP($B759,'Elec wholesale lookups'!$A$3:$O$15,'Elec wholesale index'!M$2,FALSE)</f>
        <v>1</v>
      </c>
      <c r="N759" s="38">
        <f>VLOOKUP($B759,'Elec wholesale lookups'!$A$3:$O$15,'Elec wholesale index'!N$2,FALSE)</f>
        <v>0</v>
      </c>
      <c r="O759" s="13">
        <f t="shared" si="189"/>
        <v>205597.26549163138</v>
      </c>
      <c r="P759" s="13">
        <f t="shared" si="190"/>
        <v>181634.52552031272</v>
      </c>
      <c r="Q759" s="13">
        <f t="shared" si="191"/>
        <v>0</v>
      </c>
      <c r="R759" s="13">
        <f t="shared" si="192"/>
        <v>387231.79101194406</v>
      </c>
      <c r="S759" s="23">
        <f t="shared" si="193"/>
        <v>0</v>
      </c>
      <c r="T759" s="23">
        <f t="shared" si="194"/>
        <v>0</v>
      </c>
      <c r="U759" s="23">
        <f t="shared" si="195"/>
        <v>0</v>
      </c>
      <c r="V759" s="23">
        <f t="shared" si="196"/>
        <v>0</v>
      </c>
      <c r="W759" s="44" t="str">
        <f t="shared" si="197"/>
        <v>n/a</v>
      </c>
      <c r="X759" s="23">
        <f t="shared" si="198"/>
        <v>0</v>
      </c>
      <c r="Y759" s="23">
        <f t="shared" si="199"/>
        <v>0</v>
      </c>
      <c r="Z759" s="23">
        <f t="shared" si="200"/>
        <v>0</v>
      </c>
      <c r="AA759" s="43">
        <f t="shared" si="201"/>
        <v>0</v>
      </c>
      <c r="AB759" s="44" t="str">
        <f t="shared" si="202"/>
        <v>n/a</v>
      </c>
      <c r="AC759" s="45" t="str">
        <f>IFERROR(W759*Inputs!$E$27+'Elec wholesale index'!AB759*Inputs!$F$27,"n/a")</f>
        <v>n/a</v>
      </c>
      <c r="AD759" s="2" t="str">
        <f t="shared" si="203"/>
        <v>2017-18 Winter</v>
      </c>
      <c r="AE759" s="2" t="str">
        <f t="shared" si="204"/>
        <v>2017-18 Summer</v>
      </c>
      <c r="AF759" s="41">
        <v>0</v>
      </c>
    </row>
    <row r="760" spans="1:32" x14ac:dyDescent="0.3">
      <c r="A760" s="47">
        <v>42941</v>
      </c>
      <c r="B760" s="14" t="str">
        <f t="shared" si="205"/>
        <v>Jul</v>
      </c>
      <c r="C760" s="3"/>
      <c r="D760" s="3"/>
      <c r="E760" s="3"/>
      <c r="F760" s="42"/>
      <c r="G760" s="42"/>
      <c r="H760" s="42"/>
      <c r="I760" s="13">
        <f>VLOOKUP($B760,'Elec wholesale lookups'!$A$3:$L$15,'Elec wholesale index'!I$2,FALSE)</f>
        <v>205597.26549163138</v>
      </c>
      <c r="J760" s="13">
        <f>VLOOKUP($B760,'Elec wholesale lookups'!$A$3:$L$15,'Elec wholesale index'!J$2,FALSE)</f>
        <v>181634.52552031272</v>
      </c>
      <c r="K760" s="13">
        <f>VLOOKUP($B760,'Elec wholesale lookups'!$A$3:$L$15,'Elec wholesale index'!K$2,FALSE)</f>
        <v>205597.26549163138</v>
      </c>
      <c r="L760" s="38">
        <f>VLOOKUP($B760,'Elec wholesale lookups'!$A$3:$O$15,'Elec wholesale index'!L$2,FALSE)</f>
        <v>1</v>
      </c>
      <c r="M760" s="38">
        <f>VLOOKUP($B760,'Elec wholesale lookups'!$A$3:$O$15,'Elec wholesale index'!M$2,FALSE)</f>
        <v>1</v>
      </c>
      <c r="N760" s="38">
        <f>VLOOKUP($B760,'Elec wholesale lookups'!$A$3:$O$15,'Elec wholesale index'!N$2,FALSE)</f>
        <v>0</v>
      </c>
      <c r="O760" s="13">
        <f t="shared" si="189"/>
        <v>205597.26549163138</v>
      </c>
      <c r="P760" s="13">
        <f t="shared" si="190"/>
        <v>181634.52552031272</v>
      </c>
      <c r="Q760" s="13">
        <f t="shared" si="191"/>
        <v>0</v>
      </c>
      <c r="R760" s="13">
        <f t="shared" si="192"/>
        <v>387231.79101194406</v>
      </c>
      <c r="S760" s="23">
        <f t="shared" si="193"/>
        <v>0</v>
      </c>
      <c r="T760" s="23">
        <f t="shared" si="194"/>
        <v>0</v>
      </c>
      <c r="U760" s="23">
        <f t="shared" si="195"/>
        <v>0</v>
      </c>
      <c r="V760" s="23">
        <f t="shared" si="196"/>
        <v>0</v>
      </c>
      <c r="W760" s="44" t="str">
        <f t="shared" si="197"/>
        <v>n/a</v>
      </c>
      <c r="X760" s="23">
        <f t="shared" si="198"/>
        <v>0</v>
      </c>
      <c r="Y760" s="23">
        <f t="shared" si="199"/>
        <v>0</v>
      </c>
      <c r="Z760" s="23">
        <f t="shared" si="200"/>
        <v>0</v>
      </c>
      <c r="AA760" s="43">
        <f t="shared" si="201"/>
        <v>0</v>
      </c>
      <c r="AB760" s="44" t="str">
        <f t="shared" si="202"/>
        <v>n/a</v>
      </c>
      <c r="AC760" s="45" t="str">
        <f>IFERROR(W760*Inputs!$E$27+'Elec wholesale index'!AB760*Inputs!$F$27,"n/a")</f>
        <v>n/a</v>
      </c>
      <c r="AD760" s="2" t="str">
        <f t="shared" si="203"/>
        <v>2017-18 Winter</v>
      </c>
      <c r="AE760" s="2" t="str">
        <f t="shared" si="204"/>
        <v>2017-18 Summer</v>
      </c>
      <c r="AF760" s="41">
        <v>0</v>
      </c>
    </row>
    <row r="761" spans="1:32" x14ac:dyDescent="0.3">
      <c r="A761" s="47">
        <v>42942</v>
      </c>
      <c r="B761" s="14" t="str">
        <f t="shared" si="205"/>
        <v>Jul</v>
      </c>
      <c r="C761" s="3"/>
      <c r="D761" s="3"/>
      <c r="E761" s="3"/>
      <c r="F761" s="42"/>
      <c r="G761" s="42"/>
      <c r="H761" s="42"/>
      <c r="I761" s="13">
        <f>VLOOKUP($B761,'Elec wholesale lookups'!$A$3:$L$15,'Elec wholesale index'!I$2,FALSE)</f>
        <v>205597.26549163138</v>
      </c>
      <c r="J761" s="13">
        <f>VLOOKUP($B761,'Elec wholesale lookups'!$A$3:$L$15,'Elec wholesale index'!J$2,FALSE)</f>
        <v>181634.52552031272</v>
      </c>
      <c r="K761" s="13">
        <f>VLOOKUP($B761,'Elec wholesale lookups'!$A$3:$L$15,'Elec wholesale index'!K$2,FALSE)</f>
        <v>205597.26549163138</v>
      </c>
      <c r="L761" s="38">
        <f>VLOOKUP($B761,'Elec wholesale lookups'!$A$3:$O$15,'Elec wholesale index'!L$2,FALSE)</f>
        <v>1</v>
      </c>
      <c r="M761" s="38">
        <f>VLOOKUP($B761,'Elec wholesale lookups'!$A$3:$O$15,'Elec wholesale index'!M$2,FALSE)</f>
        <v>1</v>
      </c>
      <c r="N761" s="38">
        <f>VLOOKUP($B761,'Elec wholesale lookups'!$A$3:$O$15,'Elec wholesale index'!N$2,FALSE)</f>
        <v>0</v>
      </c>
      <c r="O761" s="13">
        <f t="shared" si="189"/>
        <v>205597.26549163138</v>
      </c>
      <c r="P761" s="13">
        <f t="shared" si="190"/>
        <v>181634.52552031272</v>
      </c>
      <c r="Q761" s="13">
        <f t="shared" si="191"/>
        <v>0</v>
      </c>
      <c r="R761" s="13">
        <f t="shared" si="192"/>
        <v>387231.79101194406</v>
      </c>
      <c r="S761" s="23">
        <f t="shared" si="193"/>
        <v>0</v>
      </c>
      <c r="T761" s="23">
        <f t="shared" si="194"/>
        <v>0</v>
      </c>
      <c r="U761" s="23">
        <f t="shared" si="195"/>
        <v>0</v>
      </c>
      <c r="V761" s="23">
        <f t="shared" si="196"/>
        <v>0</v>
      </c>
      <c r="W761" s="44" t="str">
        <f t="shared" si="197"/>
        <v>n/a</v>
      </c>
      <c r="X761" s="23">
        <f t="shared" si="198"/>
        <v>0</v>
      </c>
      <c r="Y761" s="23">
        <f t="shared" si="199"/>
        <v>0</v>
      </c>
      <c r="Z761" s="23">
        <f t="shared" si="200"/>
        <v>0</v>
      </c>
      <c r="AA761" s="43">
        <f t="shared" si="201"/>
        <v>0</v>
      </c>
      <c r="AB761" s="44" t="str">
        <f t="shared" si="202"/>
        <v>n/a</v>
      </c>
      <c r="AC761" s="45" t="str">
        <f>IFERROR(W761*Inputs!$E$27+'Elec wholesale index'!AB761*Inputs!$F$27,"n/a")</f>
        <v>n/a</v>
      </c>
      <c r="AD761" s="2" t="str">
        <f t="shared" si="203"/>
        <v>2017-18 Winter</v>
      </c>
      <c r="AE761" s="2" t="str">
        <f t="shared" si="204"/>
        <v>2017-18 Summer</v>
      </c>
      <c r="AF761" s="41">
        <v>0</v>
      </c>
    </row>
    <row r="762" spans="1:32" x14ac:dyDescent="0.3">
      <c r="A762" s="47">
        <v>42943</v>
      </c>
      <c r="B762" s="14" t="str">
        <f t="shared" si="205"/>
        <v>Jul</v>
      </c>
      <c r="C762" s="3"/>
      <c r="D762" s="3"/>
      <c r="E762" s="3"/>
      <c r="F762" s="42"/>
      <c r="G762" s="42"/>
      <c r="H762" s="42"/>
      <c r="I762" s="13">
        <f>VLOOKUP($B762,'Elec wholesale lookups'!$A$3:$L$15,'Elec wholesale index'!I$2,FALSE)</f>
        <v>205597.26549163138</v>
      </c>
      <c r="J762" s="13">
        <f>VLOOKUP($B762,'Elec wholesale lookups'!$A$3:$L$15,'Elec wholesale index'!J$2,FALSE)</f>
        <v>181634.52552031272</v>
      </c>
      <c r="K762" s="13">
        <f>VLOOKUP($B762,'Elec wholesale lookups'!$A$3:$L$15,'Elec wholesale index'!K$2,FALSE)</f>
        <v>205597.26549163138</v>
      </c>
      <c r="L762" s="38">
        <f>VLOOKUP($B762,'Elec wholesale lookups'!$A$3:$O$15,'Elec wholesale index'!L$2,FALSE)</f>
        <v>1</v>
      </c>
      <c r="M762" s="38">
        <f>VLOOKUP($B762,'Elec wholesale lookups'!$A$3:$O$15,'Elec wholesale index'!M$2,FALSE)</f>
        <v>1</v>
      </c>
      <c r="N762" s="38">
        <f>VLOOKUP($B762,'Elec wholesale lookups'!$A$3:$O$15,'Elec wholesale index'!N$2,FALSE)</f>
        <v>0</v>
      </c>
      <c r="O762" s="13">
        <f t="shared" si="189"/>
        <v>205597.26549163138</v>
      </c>
      <c r="P762" s="13">
        <f t="shared" si="190"/>
        <v>181634.52552031272</v>
      </c>
      <c r="Q762" s="13">
        <f t="shared" si="191"/>
        <v>0</v>
      </c>
      <c r="R762" s="13">
        <f t="shared" si="192"/>
        <v>387231.79101194406</v>
      </c>
      <c r="S762" s="23">
        <f t="shared" si="193"/>
        <v>0</v>
      </c>
      <c r="T762" s="23">
        <f t="shared" si="194"/>
        <v>0</v>
      </c>
      <c r="U762" s="23">
        <f t="shared" si="195"/>
        <v>0</v>
      </c>
      <c r="V762" s="23">
        <f t="shared" si="196"/>
        <v>0</v>
      </c>
      <c r="W762" s="44" t="str">
        <f t="shared" si="197"/>
        <v>n/a</v>
      </c>
      <c r="X762" s="23">
        <f t="shared" si="198"/>
        <v>0</v>
      </c>
      <c r="Y762" s="23">
        <f t="shared" si="199"/>
        <v>0</v>
      </c>
      <c r="Z762" s="23">
        <f t="shared" si="200"/>
        <v>0</v>
      </c>
      <c r="AA762" s="43">
        <f t="shared" si="201"/>
        <v>0</v>
      </c>
      <c r="AB762" s="44" t="str">
        <f t="shared" si="202"/>
        <v>n/a</v>
      </c>
      <c r="AC762" s="45" t="str">
        <f>IFERROR(W762*Inputs!$E$27+'Elec wholesale index'!AB762*Inputs!$F$27,"n/a")</f>
        <v>n/a</v>
      </c>
      <c r="AD762" s="2" t="str">
        <f t="shared" si="203"/>
        <v>2017-18 Winter</v>
      </c>
      <c r="AE762" s="2" t="str">
        <f t="shared" si="204"/>
        <v>2017-18 Summer</v>
      </c>
      <c r="AF762" s="41">
        <v>0</v>
      </c>
    </row>
    <row r="763" spans="1:32" x14ac:dyDescent="0.3">
      <c r="A763" s="47">
        <v>42944</v>
      </c>
      <c r="B763" s="14" t="str">
        <f t="shared" si="205"/>
        <v>Jul</v>
      </c>
      <c r="C763" s="3"/>
      <c r="D763" s="3"/>
      <c r="E763" s="3"/>
      <c r="F763" s="42"/>
      <c r="G763" s="42"/>
      <c r="H763" s="42"/>
      <c r="I763" s="13">
        <f>VLOOKUP($B763,'Elec wholesale lookups'!$A$3:$L$15,'Elec wholesale index'!I$2,FALSE)</f>
        <v>205597.26549163138</v>
      </c>
      <c r="J763" s="13">
        <f>VLOOKUP($B763,'Elec wholesale lookups'!$A$3:$L$15,'Elec wholesale index'!J$2,FALSE)</f>
        <v>181634.52552031272</v>
      </c>
      <c r="K763" s="13">
        <f>VLOOKUP($B763,'Elec wholesale lookups'!$A$3:$L$15,'Elec wholesale index'!K$2,FALSE)</f>
        <v>205597.26549163138</v>
      </c>
      <c r="L763" s="38">
        <f>VLOOKUP($B763,'Elec wholesale lookups'!$A$3:$O$15,'Elec wholesale index'!L$2,FALSE)</f>
        <v>1</v>
      </c>
      <c r="M763" s="38">
        <f>VLOOKUP($B763,'Elec wholesale lookups'!$A$3:$O$15,'Elec wholesale index'!M$2,FALSE)</f>
        <v>1</v>
      </c>
      <c r="N763" s="38">
        <f>VLOOKUP($B763,'Elec wholesale lookups'!$A$3:$O$15,'Elec wholesale index'!N$2,FALSE)</f>
        <v>0</v>
      </c>
      <c r="O763" s="13">
        <f t="shared" si="189"/>
        <v>205597.26549163138</v>
      </c>
      <c r="P763" s="13">
        <f t="shared" si="190"/>
        <v>181634.52552031272</v>
      </c>
      <c r="Q763" s="13">
        <f t="shared" si="191"/>
        <v>0</v>
      </c>
      <c r="R763" s="13">
        <f t="shared" si="192"/>
        <v>387231.79101194406</v>
      </c>
      <c r="S763" s="23">
        <f t="shared" si="193"/>
        <v>0</v>
      </c>
      <c r="T763" s="23">
        <f t="shared" si="194"/>
        <v>0</v>
      </c>
      <c r="U763" s="23">
        <f t="shared" si="195"/>
        <v>0</v>
      </c>
      <c r="V763" s="23">
        <f t="shared" si="196"/>
        <v>0</v>
      </c>
      <c r="W763" s="44" t="str">
        <f t="shared" si="197"/>
        <v>n/a</v>
      </c>
      <c r="X763" s="23">
        <f t="shared" si="198"/>
        <v>0</v>
      </c>
      <c r="Y763" s="23">
        <f t="shared" si="199"/>
        <v>0</v>
      </c>
      <c r="Z763" s="23">
        <f t="shared" si="200"/>
        <v>0</v>
      </c>
      <c r="AA763" s="43">
        <f t="shared" si="201"/>
        <v>0</v>
      </c>
      <c r="AB763" s="44" t="str">
        <f t="shared" si="202"/>
        <v>n/a</v>
      </c>
      <c r="AC763" s="45" t="str">
        <f>IFERROR(W763*Inputs!$E$27+'Elec wholesale index'!AB763*Inputs!$F$27,"n/a")</f>
        <v>n/a</v>
      </c>
      <c r="AD763" s="2" t="str">
        <f t="shared" si="203"/>
        <v>2017-18 Winter</v>
      </c>
      <c r="AE763" s="2" t="str">
        <f t="shared" si="204"/>
        <v>2017-18 Summer</v>
      </c>
      <c r="AF763" s="41">
        <v>0</v>
      </c>
    </row>
    <row r="764" spans="1:32" x14ac:dyDescent="0.3">
      <c r="A764" s="47">
        <v>42947</v>
      </c>
      <c r="B764" s="14" t="str">
        <f t="shared" si="205"/>
        <v>Jul</v>
      </c>
      <c r="C764" s="3"/>
      <c r="D764" s="3"/>
      <c r="E764" s="3"/>
      <c r="F764" s="42"/>
      <c r="G764" s="42"/>
      <c r="H764" s="42"/>
      <c r="I764" s="13">
        <f>VLOOKUP($B764,'Elec wholesale lookups'!$A$3:$L$15,'Elec wholesale index'!I$2,FALSE)</f>
        <v>205597.26549163138</v>
      </c>
      <c r="J764" s="13">
        <f>VLOOKUP($B764,'Elec wholesale lookups'!$A$3:$L$15,'Elec wholesale index'!J$2,FALSE)</f>
        <v>181634.52552031272</v>
      </c>
      <c r="K764" s="13">
        <f>VLOOKUP($B764,'Elec wholesale lookups'!$A$3:$L$15,'Elec wholesale index'!K$2,FALSE)</f>
        <v>205597.26549163138</v>
      </c>
      <c r="L764" s="38">
        <f>VLOOKUP($B764,'Elec wholesale lookups'!$A$3:$O$15,'Elec wholesale index'!L$2,FALSE)</f>
        <v>1</v>
      </c>
      <c r="M764" s="38">
        <f>VLOOKUP($B764,'Elec wholesale lookups'!$A$3:$O$15,'Elec wholesale index'!M$2,FALSE)</f>
        <v>1</v>
      </c>
      <c r="N764" s="38">
        <f>VLOOKUP($B764,'Elec wholesale lookups'!$A$3:$O$15,'Elec wholesale index'!N$2,FALSE)</f>
        <v>0</v>
      </c>
      <c r="O764" s="13">
        <f t="shared" si="189"/>
        <v>205597.26549163138</v>
      </c>
      <c r="P764" s="13">
        <f t="shared" si="190"/>
        <v>181634.52552031272</v>
      </c>
      <c r="Q764" s="13">
        <f t="shared" si="191"/>
        <v>0</v>
      </c>
      <c r="R764" s="13">
        <f t="shared" si="192"/>
        <v>387231.79101194406</v>
      </c>
      <c r="S764" s="23">
        <f t="shared" si="193"/>
        <v>0</v>
      </c>
      <c r="T764" s="23">
        <f t="shared" si="194"/>
        <v>0</v>
      </c>
      <c r="U764" s="23">
        <f t="shared" si="195"/>
        <v>0</v>
      </c>
      <c r="V764" s="23">
        <f t="shared" si="196"/>
        <v>0</v>
      </c>
      <c r="W764" s="44" t="str">
        <f t="shared" si="197"/>
        <v>n/a</v>
      </c>
      <c r="X764" s="23">
        <f t="shared" si="198"/>
        <v>0</v>
      </c>
      <c r="Y764" s="23">
        <f t="shared" si="199"/>
        <v>0</v>
      </c>
      <c r="Z764" s="23">
        <f t="shared" si="200"/>
        <v>0</v>
      </c>
      <c r="AA764" s="43">
        <f t="shared" si="201"/>
        <v>0</v>
      </c>
      <c r="AB764" s="44" t="str">
        <f t="shared" si="202"/>
        <v>n/a</v>
      </c>
      <c r="AC764" s="45" t="str">
        <f>IFERROR(W764*Inputs!$E$27+'Elec wholesale index'!AB764*Inputs!$F$27,"n/a")</f>
        <v>n/a</v>
      </c>
      <c r="AD764" s="2" t="str">
        <f t="shared" si="203"/>
        <v>2017-18 Winter</v>
      </c>
      <c r="AE764" s="2" t="str">
        <f t="shared" si="204"/>
        <v>2017-18 Summer</v>
      </c>
      <c r="AF764" s="41">
        <v>0</v>
      </c>
    </row>
    <row r="765" spans="1:32" x14ac:dyDescent="0.3">
      <c r="A765" s="47">
        <v>42948</v>
      </c>
      <c r="B765" s="14" t="str">
        <f t="shared" si="205"/>
        <v>Aug</v>
      </c>
      <c r="C765" s="3"/>
      <c r="D765" s="3"/>
      <c r="E765" s="3"/>
      <c r="F765" s="42"/>
      <c r="G765" s="42"/>
      <c r="H765" s="42"/>
      <c r="I765" s="13">
        <f>VLOOKUP($B765,'Elec wholesale lookups'!$A$3:$L$15,'Elec wholesale index'!I$2,FALSE)</f>
        <v>205597.26549163138</v>
      </c>
      <c r="J765" s="13">
        <f>VLOOKUP($B765,'Elec wholesale lookups'!$A$3:$L$15,'Elec wholesale index'!J$2,FALSE)</f>
        <v>181634.52552031272</v>
      </c>
      <c r="K765" s="13">
        <f>VLOOKUP($B765,'Elec wholesale lookups'!$A$3:$L$15,'Elec wholesale index'!K$2,FALSE)</f>
        <v>205597.26549163138</v>
      </c>
      <c r="L765" s="38">
        <f>VLOOKUP($B765,'Elec wholesale lookups'!$A$3:$O$15,'Elec wholesale index'!L$2,FALSE)</f>
        <v>0</v>
      </c>
      <c r="M765" s="38">
        <f>VLOOKUP($B765,'Elec wholesale lookups'!$A$3:$O$15,'Elec wholesale index'!M$2,FALSE)</f>
        <v>1</v>
      </c>
      <c r="N765" s="38">
        <f>VLOOKUP($B765,'Elec wholesale lookups'!$A$3:$O$15,'Elec wholesale index'!N$2,FALSE)</f>
        <v>1</v>
      </c>
      <c r="O765" s="13">
        <f t="shared" si="189"/>
        <v>0</v>
      </c>
      <c r="P765" s="13">
        <f t="shared" si="190"/>
        <v>181634.52552031272</v>
      </c>
      <c r="Q765" s="13">
        <f t="shared" si="191"/>
        <v>205597.26549163138</v>
      </c>
      <c r="R765" s="13">
        <f t="shared" si="192"/>
        <v>387231.79101194406</v>
      </c>
      <c r="S765" s="23">
        <f t="shared" si="193"/>
        <v>0</v>
      </c>
      <c r="T765" s="23">
        <f t="shared" si="194"/>
        <v>0</v>
      </c>
      <c r="U765" s="23">
        <f t="shared" si="195"/>
        <v>0</v>
      </c>
      <c r="V765" s="23">
        <f t="shared" si="196"/>
        <v>0</v>
      </c>
      <c r="W765" s="44" t="str">
        <f t="shared" si="197"/>
        <v>n/a</v>
      </c>
      <c r="X765" s="23">
        <f t="shared" si="198"/>
        <v>0</v>
      </c>
      <c r="Y765" s="23">
        <f t="shared" si="199"/>
        <v>0</v>
      </c>
      <c r="Z765" s="23">
        <f t="shared" si="200"/>
        <v>0</v>
      </c>
      <c r="AA765" s="43">
        <f t="shared" si="201"/>
        <v>0</v>
      </c>
      <c r="AB765" s="44" t="str">
        <f t="shared" si="202"/>
        <v>n/a</v>
      </c>
      <c r="AC765" s="45" t="str">
        <f>IFERROR(W765*Inputs!$E$27+'Elec wholesale index'!AB765*Inputs!$F$27,"n/a")</f>
        <v>n/a</v>
      </c>
      <c r="AD765" s="2" t="str">
        <f t="shared" si="203"/>
        <v>2018-19 Summer</v>
      </c>
      <c r="AE765" s="2" t="str">
        <f t="shared" si="204"/>
        <v>2017-18 Summer</v>
      </c>
      <c r="AF765" s="41">
        <v>0</v>
      </c>
    </row>
    <row r="766" spans="1:32" x14ac:dyDescent="0.3">
      <c r="A766" s="47">
        <v>42949</v>
      </c>
      <c r="B766" s="14" t="str">
        <f t="shared" si="205"/>
        <v>Aug</v>
      </c>
      <c r="C766" s="3"/>
      <c r="D766" s="3"/>
      <c r="E766" s="3"/>
      <c r="F766" s="42"/>
      <c r="G766" s="42"/>
      <c r="H766" s="42"/>
      <c r="I766" s="13">
        <f>VLOOKUP($B766,'Elec wholesale lookups'!$A$3:$L$15,'Elec wholesale index'!I$2,FALSE)</f>
        <v>205597.26549163138</v>
      </c>
      <c r="J766" s="13">
        <f>VLOOKUP($B766,'Elec wholesale lookups'!$A$3:$L$15,'Elec wholesale index'!J$2,FALSE)</f>
        <v>181634.52552031272</v>
      </c>
      <c r="K766" s="13">
        <f>VLOOKUP($B766,'Elec wholesale lookups'!$A$3:$L$15,'Elec wholesale index'!K$2,FALSE)</f>
        <v>205597.26549163138</v>
      </c>
      <c r="L766" s="38">
        <f>VLOOKUP($B766,'Elec wholesale lookups'!$A$3:$O$15,'Elec wholesale index'!L$2,FALSE)</f>
        <v>0</v>
      </c>
      <c r="M766" s="38">
        <f>VLOOKUP($B766,'Elec wholesale lookups'!$A$3:$O$15,'Elec wholesale index'!M$2,FALSE)</f>
        <v>1</v>
      </c>
      <c r="N766" s="38">
        <f>VLOOKUP($B766,'Elec wholesale lookups'!$A$3:$O$15,'Elec wholesale index'!N$2,FALSE)</f>
        <v>1</v>
      </c>
      <c r="O766" s="13">
        <f t="shared" si="189"/>
        <v>0</v>
      </c>
      <c r="P766" s="13">
        <f t="shared" si="190"/>
        <v>181634.52552031272</v>
      </c>
      <c r="Q766" s="13">
        <f t="shared" si="191"/>
        <v>205597.26549163138</v>
      </c>
      <c r="R766" s="13">
        <f t="shared" si="192"/>
        <v>387231.79101194406</v>
      </c>
      <c r="S766" s="23">
        <f t="shared" si="193"/>
        <v>0</v>
      </c>
      <c r="T766" s="23">
        <f t="shared" si="194"/>
        <v>0</v>
      </c>
      <c r="U766" s="23">
        <f t="shared" si="195"/>
        <v>0</v>
      </c>
      <c r="V766" s="23">
        <f t="shared" si="196"/>
        <v>0</v>
      </c>
      <c r="W766" s="44" t="str">
        <f t="shared" si="197"/>
        <v>n/a</v>
      </c>
      <c r="X766" s="23">
        <f t="shared" si="198"/>
        <v>0</v>
      </c>
      <c r="Y766" s="23">
        <f t="shared" si="199"/>
        <v>0</v>
      </c>
      <c r="Z766" s="23">
        <f t="shared" si="200"/>
        <v>0</v>
      </c>
      <c r="AA766" s="43">
        <f t="shared" si="201"/>
        <v>0</v>
      </c>
      <c r="AB766" s="44" t="str">
        <f t="shared" si="202"/>
        <v>n/a</v>
      </c>
      <c r="AC766" s="45" t="str">
        <f>IFERROR(W766*Inputs!$E$27+'Elec wholesale index'!AB766*Inputs!$F$27,"n/a")</f>
        <v>n/a</v>
      </c>
      <c r="AD766" s="2" t="str">
        <f t="shared" si="203"/>
        <v>2018-19 Summer</v>
      </c>
      <c r="AE766" s="2" t="str">
        <f t="shared" si="204"/>
        <v>2017-18 Summer</v>
      </c>
      <c r="AF766" s="41">
        <v>0</v>
      </c>
    </row>
    <row r="767" spans="1:32" x14ac:dyDescent="0.3">
      <c r="A767" s="47">
        <v>42950</v>
      </c>
      <c r="B767" s="14" t="str">
        <f t="shared" si="205"/>
        <v>Aug</v>
      </c>
      <c r="C767" s="3"/>
      <c r="D767" s="3"/>
      <c r="E767" s="3"/>
      <c r="F767" s="42"/>
      <c r="G767" s="42"/>
      <c r="H767" s="42"/>
      <c r="I767" s="13">
        <f>VLOOKUP($B767,'Elec wholesale lookups'!$A$3:$L$15,'Elec wholesale index'!I$2,FALSE)</f>
        <v>205597.26549163138</v>
      </c>
      <c r="J767" s="13">
        <f>VLOOKUP($B767,'Elec wholesale lookups'!$A$3:$L$15,'Elec wholesale index'!J$2,FALSE)</f>
        <v>181634.52552031272</v>
      </c>
      <c r="K767" s="13">
        <f>VLOOKUP($B767,'Elec wholesale lookups'!$A$3:$L$15,'Elec wholesale index'!K$2,FALSE)</f>
        <v>205597.26549163138</v>
      </c>
      <c r="L767" s="38">
        <f>VLOOKUP($B767,'Elec wholesale lookups'!$A$3:$O$15,'Elec wholesale index'!L$2,FALSE)</f>
        <v>0</v>
      </c>
      <c r="M767" s="38">
        <f>VLOOKUP($B767,'Elec wholesale lookups'!$A$3:$O$15,'Elec wholesale index'!M$2,FALSE)</f>
        <v>1</v>
      </c>
      <c r="N767" s="38">
        <f>VLOOKUP($B767,'Elec wholesale lookups'!$A$3:$O$15,'Elec wholesale index'!N$2,FALSE)</f>
        <v>1</v>
      </c>
      <c r="O767" s="13">
        <f t="shared" si="189"/>
        <v>0</v>
      </c>
      <c r="P767" s="13">
        <f t="shared" si="190"/>
        <v>181634.52552031272</v>
      </c>
      <c r="Q767" s="13">
        <f t="shared" si="191"/>
        <v>205597.26549163138</v>
      </c>
      <c r="R767" s="13">
        <f t="shared" si="192"/>
        <v>387231.79101194406</v>
      </c>
      <c r="S767" s="23">
        <f t="shared" si="193"/>
        <v>0</v>
      </c>
      <c r="T767" s="23">
        <f t="shared" si="194"/>
        <v>0</v>
      </c>
      <c r="U767" s="23">
        <f t="shared" si="195"/>
        <v>0</v>
      </c>
      <c r="V767" s="23">
        <f t="shared" si="196"/>
        <v>0</v>
      </c>
      <c r="W767" s="44" t="str">
        <f t="shared" si="197"/>
        <v>n/a</v>
      </c>
      <c r="X767" s="23">
        <f t="shared" si="198"/>
        <v>0</v>
      </c>
      <c r="Y767" s="23">
        <f t="shared" si="199"/>
        <v>0</v>
      </c>
      <c r="Z767" s="23">
        <f t="shared" si="200"/>
        <v>0</v>
      </c>
      <c r="AA767" s="43">
        <f t="shared" si="201"/>
        <v>0</v>
      </c>
      <c r="AB767" s="44" t="str">
        <f t="shared" si="202"/>
        <v>n/a</v>
      </c>
      <c r="AC767" s="45" t="str">
        <f>IFERROR(W767*Inputs!$E$27+'Elec wholesale index'!AB767*Inputs!$F$27,"n/a")</f>
        <v>n/a</v>
      </c>
      <c r="AD767" s="2" t="str">
        <f t="shared" si="203"/>
        <v>2018-19 Summer</v>
      </c>
      <c r="AE767" s="2" t="str">
        <f t="shared" si="204"/>
        <v>2017-18 Summer</v>
      </c>
      <c r="AF767" s="41">
        <v>0</v>
      </c>
    </row>
    <row r="768" spans="1:32" x14ac:dyDescent="0.3">
      <c r="A768" s="47">
        <v>42951</v>
      </c>
      <c r="B768" s="14" t="str">
        <f t="shared" si="205"/>
        <v>Aug</v>
      </c>
      <c r="C768" s="3"/>
      <c r="D768" s="3"/>
      <c r="E768" s="3"/>
      <c r="F768" s="42"/>
      <c r="G768" s="42"/>
      <c r="H768" s="42"/>
      <c r="I768" s="13">
        <f>VLOOKUP($B768,'Elec wholesale lookups'!$A$3:$L$15,'Elec wholesale index'!I$2,FALSE)</f>
        <v>205597.26549163138</v>
      </c>
      <c r="J768" s="13">
        <f>VLOOKUP($B768,'Elec wholesale lookups'!$A$3:$L$15,'Elec wholesale index'!J$2,FALSE)</f>
        <v>181634.52552031272</v>
      </c>
      <c r="K768" s="13">
        <f>VLOOKUP($B768,'Elec wholesale lookups'!$A$3:$L$15,'Elec wholesale index'!K$2,FALSE)</f>
        <v>205597.26549163138</v>
      </c>
      <c r="L768" s="38">
        <f>VLOOKUP($B768,'Elec wholesale lookups'!$A$3:$O$15,'Elec wholesale index'!L$2,FALSE)</f>
        <v>0</v>
      </c>
      <c r="M768" s="38">
        <f>VLOOKUP($B768,'Elec wholesale lookups'!$A$3:$O$15,'Elec wholesale index'!M$2,FALSE)</f>
        <v>1</v>
      </c>
      <c r="N768" s="38">
        <f>VLOOKUP($B768,'Elec wholesale lookups'!$A$3:$O$15,'Elec wholesale index'!N$2,FALSE)</f>
        <v>1</v>
      </c>
      <c r="O768" s="13">
        <f t="shared" si="189"/>
        <v>0</v>
      </c>
      <c r="P768" s="13">
        <f t="shared" si="190"/>
        <v>181634.52552031272</v>
      </c>
      <c r="Q768" s="13">
        <f t="shared" si="191"/>
        <v>205597.26549163138</v>
      </c>
      <c r="R768" s="13">
        <f t="shared" si="192"/>
        <v>387231.79101194406</v>
      </c>
      <c r="S768" s="23">
        <f t="shared" si="193"/>
        <v>0</v>
      </c>
      <c r="T768" s="23">
        <f t="shared" si="194"/>
        <v>0</v>
      </c>
      <c r="U768" s="23">
        <f t="shared" si="195"/>
        <v>0</v>
      </c>
      <c r="V768" s="23">
        <f t="shared" si="196"/>
        <v>0</v>
      </c>
      <c r="W768" s="44" t="str">
        <f t="shared" si="197"/>
        <v>n/a</v>
      </c>
      <c r="X768" s="23">
        <f t="shared" si="198"/>
        <v>0</v>
      </c>
      <c r="Y768" s="23">
        <f t="shared" si="199"/>
        <v>0</v>
      </c>
      <c r="Z768" s="23">
        <f t="shared" si="200"/>
        <v>0</v>
      </c>
      <c r="AA768" s="43">
        <f t="shared" si="201"/>
        <v>0</v>
      </c>
      <c r="AB768" s="44" t="str">
        <f t="shared" si="202"/>
        <v>n/a</v>
      </c>
      <c r="AC768" s="45" t="str">
        <f>IFERROR(W768*Inputs!$E$27+'Elec wholesale index'!AB768*Inputs!$F$27,"n/a")</f>
        <v>n/a</v>
      </c>
      <c r="AD768" s="2" t="str">
        <f t="shared" si="203"/>
        <v>2018-19 Summer</v>
      </c>
      <c r="AE768" s="2" t="str">
        <f t="shared" si="204"/>
        <v>2017-18 Summer</v>
      </c>
      <c r="AF768" s="41">
        <v>0</v>
      </c>
    </row>
    <row r="769" spans="1:32" x14ac:dyDescent="0.3">
      <c r="A769" s="47">
        <v>42954</v>
      </c>
      <c r="B769" s="14" t="str">
        <f t="shared" si="205"/>
        <v>Aug</v>
      </c>
      <c r="C769" s="3"/>
      <c r="D769" s="3"/>
      <c r="E769" s="3"/>
      <c r="F769" s="42"/>
      <c r="G769" s="42"/>
      <c r="H769" s="42"/>
      <c r="I769" s="13">
        <f>VLOOKUP($B769,'Elec wholesale lookups'!$A$3:$L$15,'Elec wholesale index'!I$2,FALSE)</f>
        <v>205597.26549163138</v>
      </c>
      <c r="J769" s="13">
        <f>VLOOKUP($B769,'Elec wholesale lookups'!$A$3:$L$15,'Elec wholesale index'!J$2,FALSE)</f>
        <v>181634.52552031272</v>
      </c>
      <c r="K769" s="13">
        <f>VLOOKUP($B769,'Elec wholesale lookups'!$A$3:$L$15,'Elec wholesale index'!K$2,FALSE)</f>
        <v>205597.26549163138</v>
      </c>
      <c r="L769" s="38">
        <f>VLOOKUP($B769,'Elec wholesale lookups'!$A$3:$O$15,'Elec wholesale index'!L$2,FALSE)</f>
        <v>0</v>
      </c>
      <c r="M769" s="38">
        <f>VLOOKUP($B769,'Elec wholesale lookups'!$A$3:$O$15,'Elec wholesale index'!M$2,FALSE)</f>
        <v>1</v>
      </c>
      <c r="N769" s="38">
        <f>VLOOKUP($B769,'Elec wholesale lookups'!$A$3:$O$15,'Elec wholesale index'!N$2,FALSE)</f>
        <v>1</v>
      </c>
      <c r="O769" s="13">
        <f t="shared" si="189"/>
        <v>0</v>
      </c>
      <c r="P769" s="13">
        <f t="shared" si="190"/>
        <v>181634.52552031272</v>
      </c>
      <c r="Q769" s="13">
        <f t="shared" si="191"/>
        <v>205597.26549163138</v>
      </c>
      <c r="R769" s="13">
        <f t="shared" si="192"/>
        <v>387231.79101194406</v>
      </c>
      <c r="S769" s="23">
        <f t="shared" si="193"/>
        <v>0</v>
      </c>
      <c r="T769" s="23">
        <f t="shared" si="194"/>
        <v>0</v>
      </c>
      <c r="U769" s="23">
        <f t="shared" si="195"/>
        <v>0</v>
      </c>
      <c r="V769" s="23">
        <f t="shared" si="196"/>
        <v>0</v>
      </c>
      <c r="W769" s="44" t="str">
        <f t="shared" si="197"/>
        <v>n/a</v>
      </c>
      <c r="X769" s="23">
        <f t="shared" si="198"/>
        <v>0</v>
      </c>
      <c r="Y769" s="23">
        <f t="shared" si="199"/>
        <v>0</v>
      </c>
      <c r="Z769" s="23">
        <f t="shared" si="200"/>
        <v>0</v>
      </c>
      <c r="AA769" s="43">
        <f t="shared" si="201"/>
        <v>0</v>
      </c>
      <c r="AB769" s="44" t="str">
        <f t="shared" si="202"/>
        <v>n/a</v>
      </c>
      <c r="AC769" s="45" t="str">
        <f>IFERROR(W769*Inputs!$E$27+'Elec wholesale index'!AB769*Inputs!$F$27,"n/a")</f>
        <v>n/a</v>
      </c>
      <c r="AD769" s="2" t="str">
        <f t="shared" si="203"/>
        <v>2018-19 Summer</v>
      </c>
      <c r="AE769" s="2" t="str">
        <f t="shared" si="204"/>
        <v>2017-18 Summer</v>
      </c>
      <c r="AF769" s="41">
        <v>0</v>
      </c>
    </row>
    <row r="770" spans="1:32" x14ac:dyDescent="0.3">
      <c r="A770" s="47">
        <v>42955</v>
      </c>
      <c r="B770" s="14" t="str">
        <f t="shared" si="205"/>
        <v>Aug</v>
      </c>
      <c r="C770" s="3"/>
      <c r="D770" s="3"/>
      <c r="E770" s="3"/>
      <c r="F770" s="42"/>
      <c r="G770" s="42"/>
      <c r="H770" s="42"/>
      <c r="I770" s="13">
        <f>VLOOKUP($B770,'Elec wholesale lookups'!$A$3:$L$15,'Elec wholesale index'!I$2,FALSE)</f>
        <v>205597.26549163138</v>
      </c>
      <c r="J770" s="13">
        <f>VLOOKUP($B770,'Elec wholesale lookups'!$A$3:$L$15,'Elec wholesale index'!J$2,FALSE)</f>
        <v>181634.52552031272</v>
      </c>
      <c r="K770" s="13">
        <f>VLOOKUP($B770,'Elec wholesale lookups'!$A$3:$L$15,'Elec wholesale index'!K$2,FALSE)</f>
        <v>205597.26549163138</v>
      </c>
      <c r="L770" s="38">
        <f>VLOOKUP($B770,'Elec wholesale lookups'!$A$3:$O$15,'Elec wholesale index'!L$2,FALSE)</f>
        <v>0</v>
      </c>
      <c r="M770" s="38">
        <f>VLOOKUP($B770,'Elec wholesale lookups'!$A$3:$O$15,'Elec wholesale index'!M$2,FALSE)</f>
        <v>1</v>
      </c>
      <c r="N770" s="38">
        <f>VLOOKUP($B770,'Elec wholesale lookups'!$A$3:$O$15,'Elec wholesale index'!N$2,FALSE)</f>
        <v>1</v>
      </c>
      <c r="O770" s="13">
        <f t="shared" si="189"/>
        <v>0</v>
      </c>
      <c r="P770" s="13">
        <f t="shared" si="190"/>
        <v>181634.52552031272</v>
      </c>
      <c r="Q770" s="13">
        <f t="shared" si="191"/>
        <v>205597.26549163138</v>
      </c>
      <c r="R770" s="13">
        <f t="shared" si="192"/>
        <v>387231.79101194406</v>
      </c>
      <c r="S770" s="23">
        <f t="shared" si="193"/>
        <v>0</v>
      </c>
      <c r="T770" s="23">
        <f t="shared" si="194"/>
        <v>0</v>
      </c>
      <c r="U770" s="23">
        <f t="shared" si="195"/>
        <v>0</v>
      </c>
      <c r="V770" s="23">
        <f t="shared" si="196"/>
        <v>0</v>
      </c>
      <c r="W770" s="44" t="str">
        <f t="shared" si="197"/>
        <v>n/a</v>
      </c>
      <c r="X770" s="23">
        <f t="shared" si="198"/>
        <v>0</v>
      </c>
      <c r="Y770" s="23">
        <f t="shared" si="199"/>
        <v>0</v>
      </c>
      <c r="Z770" s="23">
        <f t="shared" si="200"/>
        <v>0</v>
      </c>
      <c r="AA770" s="43">
        <f t="shared" si="201"/>
        <v>0</v>
      </c>
      <c r="AB770" s="44" t="str">
        <f t="shared" si="202"/>
        <v>n/a</v>
      </c>
      <c r="AC770" s="45" t="str">
        <f>IFERROR(W770*Inputs!$E$27+'Elec wholesale index'!AB770*Inputs!$F$27,"n/a")</f>
        <v>n/a</v>
      </c>
      <c r="AD770" s="2" t="str">
        <f t="shared" si="203"/>
        <v>2018-19 Summer</v>
      </c>
      <c r="AE770" s="2" t="str">
        <f t="shared" si="204"/>
        <v>2017-18 Summer</v>
      </c>
      <c r="AF770" s="41">
        <v>0</v>
      </c>
    </row>
    <row r="771" spans="1:32" x14ac:dyDescent="0.3">
      <c r="A771" s="47">
        <v>42956</v>
      </c>
      <c r="B771" s="14" t="str">
        <f t="shared" si="205"/>
        <v>Aug</v>
      </c>
      <c r="C771" s="3"/>
      <c r="D771" s="3"/>
      <c r="E771" s="3"/>
      <c r="F771" s="42"/>
      <c r="G771" s="42"/>
      <c r="H771" s="42"/>
      <c r="I771" s="13">
        <f>VLOOKUP($B771,'Elec wholesale lookups'!$A$3:$L$15,'Elec wholesale index'!I$2,FALSE)</f>
        <v>205597.26549163138</v>
      </c>
      <c r="J771" s="13">
        <f>VLOOKUP($B771,'Elec wholesale lookups'!$A$3:$L$15,'Elec wholesale index'!J$2,FALSE)</f>
        <v>181634.52552031272</v>
      </c>
      <c r="K771" s="13">
        <f>VLOOKUP($B771,'Elec wholesale lookups'!$A$3:$L$15,'Elec wholesale index'!K$2,FALSE)</f>
        <v>205597.26549163138</v>
      </c>
      <c r="L771" s="38">
        <f>VLOOKUP($B771,'Elec wholesale lookups'!$A$3:$O$15,'Elec wholesale index'!L$2,FALSE)</f>
        <v>0</v>
      </c>
      <c r="M771" s="38">
        <f>VLOOKUP($B771,'Elec wholesale lookups'!$A$3:$O$15,'Elec wholesale index'!M$2,FALSE)</f>
        <v>1</v>
      </c>
      <c r="N771" s="38">
        <f>VLOOKUP($B771,'Elec wholesale lookups'!$A$3:$O$15,'Elec wholesale index'!N$2,FALSE)</f>
        <v>1</v>
      </c>
      <c r="O771" s="13">
        <f t="shared" si="189"/>
        <v>0</v>
      </c>
      <c r="P771" s="13">
        <f t="shared" si="190"/>
        <v>181634.52552031272</v>
      </c>
      <c r="Q771" s="13">
        <f t="shared" si="191"/>
        <v>205597.26549163138</v>
      </c>
      <c r="R771" s="13">
        <f t="shared" si="192"/>
        <v>387231.79101194406</v>
      </c>
      <c r="S771" s="23">
        <f t="shared" si="193"/>
        <v>0</v>
      </c>
      <c r="T771" s="23">
        <f t="shared" si="194"/>
        <v>0</v>
      </c>
      <c r="U771" s="23">
        <f t="shared" si="195"/>
        <v>0</v>
      </c>
      <c r="V771" s="23">
        <f t="shared" si="196"/>
        <v>0</v>
      </c>
      <c r="W771" s="44" t="str">
        <f t="shared" si="197"/>
        <v>n/a</v>
      </c>
      <c r="X771" s="23">
        <f t="shared" si="198"/>
        <v>0</v>
      </c>
      <c r="Y771" s="23">
        <f t="shared" si="199"/>
        <v>0</v>
      </c>
      <c r="Z771" s="23">
        <f t="shared" si="200"/>
        <v>0</v>
      </c>
      <c r="AA771" s="43">
        <f t="shared" si="201"/>
        <v>0</v>
      </c>
      <c r="AB771" s="44" t="str">
        <f t="shared" si="202"/>
        <v>n/a</v>
      </c>
      <c r="AC771" s="45" t="str">
        <f>IFERROR(W771*Inputs!$E$27+'Elec wholesale index'!AB771*Inputs!$F$27,"n/a")</f>
        <v>n/a</v>
      </c>
      <c r="AD771" s="2" t="str">
        <f t="shared" si="203"/>
        <v>2018-19 Summer</v>
      </c>
      <c r="AE771" s="2" t="str">
        <f t="shared" si="204"/>
        <v>2017-18 Summer</v>
      </c>
      <c r="AF771" s="41">
        <v>0</v>
      </c>
    </row>
    <row r="772" spans="1:32" x14ac:dyDescent="0.3">
      <c r="A772" s="47">
        <v>42957</v>
      </c>
      <c r="B772" s="14" t="str">
        <f t="shared" si="205"/>
        <v>Aug</v>
      </c>
      <c r="C772" s="3"/>
      <c r="D772" s="3"/>
      <c r="E772" s="3"/>
      <c r="F772" s="42"/>
      <c r="G772" s="42"/>
      <c r="H772" s="42"/>
      <c r="I772" s="13">
        <f>VLOOKUP($B772,'Elec wholesale lookups'!$A$3:$L$15,'Elec wholesale index'!I$2,FALSE)</f>
        <v>205597.26549163138</v>
      </c>
      <c r="J772" s="13">
        <f>VLOOKUP($B772,'Elec wholesale lookups'!$A$3:$L$15,'Elec wholesale index'!J$2,FALSE)</f>
        <v>181634.52552031272</v>
      </c>
      <c r="K772" s="13">
        <f>VLOOKUP($B772,'Elec wholesale lookups'!$A$3:$L$15,'Elec wholesale index'!K$2,FALSE)</f>
        <v>205597.26549163138</v>
      </c>
      <c r="L772" s="38">
        <f>VLOOKUP($B772,'Elec wholesale lookups'!$A$3:$O$15,'Elec wholesale index'!L$2,FALSE)</f>
        <v>0</v>
      </c>
      <c r="M772" s="38">
        <f>VLOOKUP($B772,'Elec wholesale lookups'!$A$3:$O$15,'Elec wholesale index'!M$2,FALSE)</f>
        <v>1</v>
      </c>
      <c r="N772" s="38">
        <f>VLOOKUP($B772,'Elec wholesale lookups'!$A$3:$O$15,'Elec wholesale index'!N$2,FALSE)</f>
        <v>1</v>
      </c>
      <c r="O772" s="13">
        <f t="shared" si="189"/>
        <v>0</v>
      </c>
      <c r="P772" s="13">
        <f t="shared" si="190"/>
        <v>181634.52552031272</v>
      </c>
      <c r="Q772" s="13">
        <f t="shared" si="191"/>
        <v>205597.26549163138</v>
      </c>
      <c r="R772" s="13">
        <f t="shared" si="192"/>
        <v>387231.79101194406</v>
      </c>
      <c r="S772" s="23">
        <f t="shared" si="193"/>
        <v>0</v>
      </c>
      <c r="T772" s="23">
        <f t="shared" si="194"/>
        <v>0</v>
      </c>
      <c r="U772" s="23">
        <f t="shared" si="195"/>
        <v>0</v>
      </c>
      <c r="V772" s="23">
        <f t="shared" si="196"/>
        <v>0</v>
      </c>
      <c r="W772" s="44" t="str">
        <f t="shared" si="197"/>
        <v>n/a</v>
      </c>
      <c r="X772" s="23">
        <f t="shared" si="198"/>
        <v>0</v>
      </c>
      <c r="Y772" s="23">
        <f t="shared" si="199"/>
        <v>0</v>
      </c>
      <c r="Z772" s="23">
        <f t="shared" si="200"/>
        <v>0</v>
      </c>
      <c r="AA772" s="43">
        <f t="shared" si="201"/>
        <v>0</v>
      </c>
      <c r="AB772" s="44" t="str">
        <f t="shared" si="202"/>
        <v>n/a</v>
      </c>
      <c r="AC772" s="45" t="str">
        <f>IFERROR(W772*Inputs!$E$27+'Elec wholesale index'!AB772*Inputs!$F$27,"n/a")</f>
        <v>n/a</v>
      </c>
      <c r="AD772" s="2" t="str">
        <f t="shared" si="203"/>
        <v>2018-19 Summer</v>
      </c>
      <c r="AE772" s="2" t="str">
        <f t="shared" si="204"/>
        <v>2017-18 Summer</v>
      </c>
      <c r="AF772" s="41">
        <v>0</v>
      </c>
    </row>
    <row r="773" spans="1:32" x14ac:dyDescent="0.3">
      <c r="A773" s="47">
        <v>42958</v>
      </c>
      <c r="B773" s="14" t="str">
        <f t="shared" si="205"/>
        <v>Aug</v>
      </c>
      <c r="C773" s="3"/>
      <c r="D773" s="3"/>
      <c r="E773" s="3"/>
      <c r="F773" s="42"/>
      <c r="G773" s="42"/>
      <c r="H773" s="42"/>
      <c r="I773" s="13">
        <f>VLOOKUP($B773,'Elec wholesale lookups'!$A$3:$L$15,'Elec wholesale index'!I$2,FALSE)</f>
        <v>205597.26549163138</v>
      </c>
      <c r="J773" s="13">
        <f>VLOOKUP($B773,'Elec wholesale lookups'!$A$3:$L$15,'Elec wholesale index'!J$2,FALSE)</f>
        <v>181634.52552031272</v>
      </c>
      <c r="K773" s="13">
        <f>VLOOKUP($B773,'Elec wholesale lookups'!$A$3:$L$15,'Elec wholesale index'!K$2,FALSE)</f>
        <v>205597.26549163138</v>
      </c>
      <c r="L773" s="38">
        <f>VLOOKUP($B773,'Elec wholesale lookups'!$A$3:$O$15,'Elec wholesale index'!L$2,FALSE)</f>
        <v>0</v>
      </c>
      <c r="M773" s="38">
        <f>VLOOKUP($B773,'Elec wholesale lookups'!$A$3:$O$15,'Elec wholesale index'!M$2,FALSE)</f>
        <v>1</v>
      </c>
      <c r="N773" s="38">
        <f>VLOOKUP($B773,'Elec wholesale lookups'!$A$3:$O$15,'Elec wholesale index'!N$2,FALSE)</f>
        <v>1</v>
      </c>
      <c r="O773" s="13">
        <f t="shared" si="189"/>
        <v>0</v>
      </c>
      <c r="P773" s="13">
        <f t="shared" si="190"/>
        <v>181634.52552031272</v>
      </c>
      <c r="Q773" s="13">
        <f t="shared" si="191"/>
        <v>205597.26549163138</v>
      </c>
      <c r="R773" s="13">
        <f t="shared" si="192"/>
        <v>387231.79101194406</v>
      </c>
      <c r="S773" s="23">
        <f t="shared" si="193"/>
        <v>0</v>
      </c>
      <c r="T773" s="23">
        <f t="shared" si="194"/>
        <v>0</v>
      </c>
      <c r="U773" s="23">
        <f t="shared" si="195"/>
        <v>0</v>
      </c>
      <c r="V773" s="23">
        <f t="shared" si="196"/>
        <v>0</v>
      </c>
      <c r="W773" s="44" t="str">
        <f t="shared" si="197"/>
        <v>n/a</v>
      </c>
      <c r="X773" s="23">
        <f t="shared" si="198"/>
        <v>0</v>
      </c>
      <c r="Y773" s="23">
        <f t="shared" si="199"/>
        <v>0</v>
      </c>
      <c r="Z773" s="23">
        <f t="shared" si="200"/>
        <v>0</v>
      </c>
      <c r="AA773" s="43">
        <f t="shared" si="201"/>
        <v>0</v>
      </c>
      <c r="AB773" s="44" t="str">
        <f t="shared" si="202"/>
        <v>n/a</v>
      </c>
      <c r="AC773" s="45" t="str">
        <f>IFERROR(W773*Inputs!$E$27+'Elec wholesale index'!AB773*Inputs!$F$27,"n/a")</f>
        <v>n/a</v>
      </c>
      <c r="AD773" s="2" t="str">
        <f t="shared" si="203"/>
        <v>2018-19 Summer</v>
      </c>
      <c r="AE773" s="2" t="str">
        <f t="shared" si="204"/>
        <v>2017-18 Summer</v>
      </c>
      <c r="AF773" s="41">
        <v>0</v>
      </c>
    </row>
    <row r="774" spans="1:32" x14ac:dyDescent="0.3">
      <c r="A774" s="47">
        <v>42961</v>
      </c>
      <c r="B774" s="14" t="str">
        <f t="shared" si="205"/>
        <v>Aug</v>
      </c>
      <c r="C774" s="3"/>
      <c r="D774" s="3"/>
      <c r="E774" s="3"/>
      <c r="F774" s="42"/>
      <c r="G774" s="42"/>
      <c r="H774" s="42"/>
      <c r="I774" s="13">
        <f>VLOOKUP($B774,'Elec wholesale lookups'!$A$3:$L$15,'Elec wholesale index'!I$2,FALSE)</f>
        <v>205597.26549163138</v>
      </c>
      <c r="J774" s="13">
        <f>VLOOKUP($B774,'Elec wholesale lookups'!$A$3:$L$15,'Elec wholesale index'!J$2,FALSE)</f>
        <v>181634.52552031272</v>
      </c>
      <c r="K774" s="13">
        <f>VLOOKUP($B774,'Elec wholesale lookups'!$A$3:$L$15,'Elec wholesale index'!K$2,FALSE)</f>
        <v>205597.26549163138</v>
      </c>
      <c r="L774" s="38">
        <f>VLOOKUP($B774,'Elec wholesale lookups'!$A$3:$O$15,'Elec wholesale index'!L$2,FALSE)</f>
        <v>0</v>
      </c>
      <c r="M774" s="38">
        <f>VLOOKUP($B774,'Elec wholesale lookups'!$A$3:$O$15,'Elec wholesale index'!M$2,FALSE)</f>
        <v>1</v>
      </c>
      <c r="N774" s="38">
        <f>VLOOKUP($B774,'Elec wholesale lookups'!$A$3:$O$15,'Elec wholesale index'!N$2,FALSE)</f>
        <v>1</v>
      </c>
      <c r="O774" s="13">
        <f t="shared" si="189"/>
        <v>0</v>
      </c>
      <c r="P774" s="13">
        <f t="shared" si="190"/>
        <v>181634.52552031272</v>
      </c>
      <c r="Q774" s="13">
        <f t="shared" si="191"/>
        <v>205597.26549163138</v>
      </c>
      <c r="R774" s="13">
        <f t="shared" si="192"/>
        <v>387231.79101194406</v>
      </c>
      <c r="S774" s="23">
        <f t="shared" si="193"/>
        <v>0</v>
      </c>
      <c r="T774" s="23">
        <f t="shared" si="194"/>
        <v>0</v>
      </c>
      <c r="U774" s="23">
        <f t="shared" si="195"/>
        <v>0</v>
      </c>
      <c r="V774" s="23">
        <f t="shared" si="196"/>
        <v>0</v>
      </c>
      <c r="W774" s="44" t="str">
        <f t="shared" si="197"/>
        <v>n/a</v>
      </c>
      <c r="X774" s="23">
        <f t="shared" si="198"/>
        <v>0</v>
      </c>
      <c r="Y774" s="23">
        <f t="shared" si="199"/>
        <v>0</v>
      </c>
      <c r="Z774" s="23">
        <f t="shared" si="200"/>
        <v>0</v>
      </c>
      <c r="AA774" s="43">
        <f t="shared" si="201"/>
        <v>0</v>
      </c>
      <c r="AB774" s="44" t="str">
        <f t="shared" si="202"/>
        <v>n/a</v>
      </c>
      <c r="AC774" s="45" t="str">
        <f>IFERROR(W774*Inputs!$E$27+'Elec wholesale index'!AB774*Inputs!$F$27,"n/a")</f>
        <v>n/a</v>
      </c>
      <c r="AD774" s="2" t="str">
        <f t="shared" si="203"/>
        <v>2018-19 Summer</v>
      </c>
      <c r="AE774" s="2" t="str">
        <f t="shared" si="204"/>
        <v>2017-18 Summer</v>
      </c>
      <c r="AF774" s="41">
        <v>0</v>
      </c>
    </row>
    <row r="775" spans="1:32" x14ac:dyDescent="0.3">
      <c r="A775" s="47">
        <v>42962</v>
      </c>
      <c r="B775" s="14" t="str">
        <f t="shared" si="205"/>
        <v>Aug</v>
      </c>
      <c r="C775" s="3"/>
      <c r="D775" s="3"/>
      <c r="E775" s="3"/>
      <c r="F775" s="42"/>
      <c r="G775" s="42"/>
      <c r="H775" s="42"/>
      <c r="I775" s="13">
        <f>VLOOKUP($B775,'Elec wholesale lookups'!$A$3:$L$15,'Elec wholesale index'!I$2,FALSE)</f>
        <v>205597.26549163138</v>
      </c>
      <c r="J775" s="13">
        <f>VLOOKUP($B775,'Elec wholesale lookups'!$A$3:$L$15,'Elec wholesale index'!J$2,FALSE)</f>
        <v>181634.52552031272</v>
      </c>
      <c r="K775" s="13">
        <f>VLOOKUP($B775,'Elec wholesale lookups'!$A$3:$L$15,'Elec wholesale index'!K$2,FALSE)</f>
        <v>205597.26549163138</v>
      </c>
      <c r="L775" s="38">
        <f>VLOOKUP($B775,'Elec wholesale lookups'!$A$3:$O$15,'Elec wholesale index'!L$2,FALSE)</f>
        <v>0</v>
      </c>
      <c r="M775" s="38">
        <f>VLOOKUP($B775,'Elec wholesale lookups'!$A$3:$O$15,'Elec wholesale index'!M$2,FALSE)</f>
        <v>1</v>
      </c>
      <c r="N775" s="38">
        <f>VLOOKUP($B775,'Elec wholesale lookups'!$A$3:$O$15,'Elec wholesale index'!N$2,FALSE)</f>
        <v>1</v>
      </c>
      <c r="O775" s="13">
        <f t="shared" ref="O775:O838" si="206">IF(L775="","",I775*L775)</f>
        <v>0</v>
      </c>
      <c r="P775" s="13">
        <f t="shared" ref="P775:P838" si="207">IF(M775="","",J775*M775)</f>
        <v>181634.52552031272</v>
      </c>
      <c r="Q775" s="13">
        <f t="shared" ref="Q775:Q838" si="208">IF(N775="","",K775*N775)</f>
        <v>205597.26549163138</v>
      </c>
      <c r="R775" s="13">
        <f t="shared" ref="R775:R838" si="209">SUM(O775:Q775)</f>
        <v>387231.79101194406</v>
      </c>
      <c r="S775" s="23">
        <f t="shared" ref="S775:S838" si="210">IF(O775="","",O775*C775)</f>
        <v>0</v>
      </c>
      <c r="T775" s="23">
        <f t="shared" ref="T775:T838" si="211">IF(P775="","",P775*D775)</f>
        <v>0</v>
      </c>
      <c r="U775" s="23">
        <f t="shared" ref="U775:U838" si="212">IF(Q775="","",Q775*E775)</f>
        <v>0</v>
      </c>
      <c r="V775" s="23">
        <f t="shared" ref="V775:V838" si="213">SUM(S775:U775)</f>
        <v>0</v>
      </c>
      <c r="W775" s="44" t="str">
        <f t="shared" ref="W775:W838" si="214">IF(MIN(C775:E775)&lt;1,"n/a",V775/R775)</f>
        <v>n/a</v>
      </c>
      <c r="X775" s="23">
        <f t="shared" ref="X775:X838" si="215">IF(O775="","",O775*F775)</f>
        <v>0</v>
      </c>
      <c r="Y775" s="23">
        <f t="shared" ref="Y775:Y838" si="216">IF(P775="","",P775*G775)</f>
        <v>0</v>
      </c>
      <c r="Z775" s="23">
        <f t="shared" ref="Z775:Z838" si="217">IF(Q775="","",Q775*H775)</f>
        <v>0</v>
      </c>
      <c r="AA775" s="43">
        <f t="shared" ref="AA775:AA838" si="218">SUM(X775:Z775)</f>
        <v>0</v>
      </c>
      <c r="AB775" s="44" t="str">
        <f t="shared" ref="AB775:AB838" si="219">IF(MIN(F775:H775)&lt;1,"n/a",AA775/$R775)</f>
        <v>n/a</v>
      </c>
      <c r="AC775" s="45" t="str">
        <f>IFERROR(W775*Inputs!$E$27+'Elec wholesale index'!AB775*Inputs!$F$27,"n/a")</f>
        <v>n/a</v>
      </c>
      <c r="AD775" s="2" t="str">
        <f t="shared" ref="AD775:AD838" si="220">IF(AND(MONTH(A775)=8,MONTH(A774)=7),YEAR(A775)+1&amp;"-"&amp;YEAR(A775)-1998&amp;" Summer",IF(AND(MONTH(A775)=2,MONTH(A774)=1),YEAR(A775)&amp;"-"&amp;YEAR(A775)-1999&amp;" Winter",AD774))</f>
        <v>2018-19 Summer</v>
      </c>
      <c r="AE775" s="2" t="str">
        <f t="shared" ref="AE775:AE838" si="221">IF(AND(MONTH(A775)=4,MONTH(A774)=3),YEAR(A775)&amp;"-"&amp;YEAR(A775)-1999&amp;" Summer",IF(AND(MONTH(A775)=10,MONTH(A774)=9),YEAR(A775)&amp;"-"&amp;YEAR(A775)-1999&amp;" Winter",AE774))</f>
        <v>2017-18 Summer</v>
      </c>
      <c r="AF775" s="41">
        <v>0</v>
      </c>
    </row>
    <row r="776" spans="1:32" x14ac:dyDescent="0.3">
      <c r="A776" s="47">
        <v>42963</v>
      </c>
      <c r="B776" s="14" t="str">
        <f t="shared" si="205"/>
        <v>Aug</v>
      </c>
      <c r="C776" s="3"/>
      <c r="D776" s="3"/>
      <c r="E776" s="3"/>
      <c r="F776" s="42"/>
      <c r="G776" s="42"/>
      <c r="H776" s="42"/>
      <c r="I776" s="13">
        <f>VLOOKUP($B776,'Elec wholesale lookups'!$A$3:$L$15,'Elec wholesale index'!I$2,FALSE)</f>
        <v>205597.26549163138</v>
      </c>
      <c r="J776" s="13">
        <f>VLOOKUP($B776,'Elec wholesale lookups'!$A$3:$L$15,'Elec wholesale index'!J$2,FALSE)</f>
        <v>181634.52552031272</v>
      </c>
      <c r="K776" s="13">
        <f>VLOOKUP($B776,'Elec wholesale lookups'!$A$3:$L$15,'Elec wholesale index'!K$2,FALSE)</f>
        <v>205597.26549163138</v>
      </c>
      <c r="L776" s="38">
        <f>VLOOKUP($B776,'Elec wholesale lookups'!$A$3:$O$15,'Elec wholesale index'!L$2,FALSE)</f>
        <v>0</v>
      </c>
      <c r="M776" s="38">
        <f>VLOOKUP($B776,'Elec wholesale lookups'!$A$3:$O$15,'Elec wholesale index'!M$2,FALSE)</f>
        <v>1</v>
      </c>
      <c r="N776" s="38">
        <f>VLOOKUP($B776,'Elec wholesale lookups'!$A$3:$O$15,'Elec wholesale index'!N$2,FALSE)</f>
        <v>1</v>
      </c>
      <c r="O776" s="13">
        <f t="shared" si="206"/>
        <v>0</v>
      </c>
      <c r="P776" s="13">
        <f t="shared" si="207"/>
        <v>181634.52552031272</v>
      </c>
      <c r="Q776" s="13">
        <f t="shared" si="208"/>
        <v>205597.26549163138</v>
      </c>
      <c r="R776" s="13">
        <f t="shared" si="209"/>
        <v>387231.79101194406</v>
      </c>
      <c r="S776" s="23">
        <f t="shared" si="210"/>
        <v>0</v>
      </c>
      <c r="T776" s="23">
        <f t="shared" si="211"/>
        <v>0</v>
      </c>
      <c r="U776" s="23">
        <f t="shared" si="212"/>
        <v>0</v>
      </c>
      <c r="V776" s="23">
        <f t="shared" si="213"/>
        <v>0</v>
      </c>
      <c r="W776" s="44" t="str">
        <f t="shared" si="214"/>
        <v>n/a</v>
      </c>
      <c r="X776" s="23">
        <f t="shared" si="215"/>
        <v>0</v>
      </c>
      <c r="Y776" s="23">
        <f t="shared" si="216"/>
        <v>0</v>
      </c>
      <c r="Z776" s="23">
        <f t="shared" si="217"/>
        <v>0</v>
      </c>
      <c r="AA776" s="43">
        <f t="shared" si="218"/>
        <v>0</v>
      </c>
      <c r="AB776" s="44" t="str">
        <f t="shared" si="219"/>
        <v>n/a</v>
      </c>
      <c r="AC776" s="45" t="str">
        <f>IFERROR(W776*Inputs!$E$27+'Elec wholesale index'!AB776*Inputs!$F$27,"n/a")</f>
        <v>n/a</v>
      </c>
      <c r="AD776" s="2" t="str">
        <f t="shared" si="220"/>
        <v>2018-19 Summer</v>
      </c>
      <c r="AE776" s="2" t="str">
        <f t="shared" si="221"/>
        <v>2017-18 Summer</v>
      </c>
      <c r="AF776" s="41">
        <v>0</v>
      </c>
    </row>
    <row r="777" spans="1:32" x14ac:dyDescent="0.3">
      <c r="A777" s="47">
        <v>42964</v>
      </c>
      <c r="B777" s="14" t="str">
        <f t="shared" si="205"/>
        <v>Aug</v>
      </c>
      <c r="C777" s="3"/>
      <c r="D777" s="3"/>
      <c r="E777" s="3"/>
      <c r="F777" s="42"/>
      <c r="G777" s="42"/>
      <c r="H777" s="42"/>
      <c r="I777" s="13">
        <f>VLOOKUP($B777,'Elec wholesale lookups'!$A$3:$L$15,'Elec wholesale index'!I$2,FALSE)</f>
        <v>205597.26549163138</v>
      </c>
      <c r="J777" s="13">
        <f>VLOOKUP($B777,'Elec wholesale lookups'!$A$3:$L$15,'Elec wholesale index'!J$2,FALSE)</f>
        <v>181634.52552031272</v>
      </c>
      <c r="K777" s="13">
        <f>VLOOKUP($B777,'Elec wholesale lookups'!$A$3:$L$15,'Elec wholesale index'!K$2,FALSE)</f>
        <v>205597.26549163138</v>
      </c>
      <c r="L777" s="38">
        <f>VLOOKUP($B777,'Elec wholesale lookups'!$A$3:$O$15,'Elec wholesale index'!L$2,FALSE)</f>
        <v>0</v>
      </c>
      <c r="M777" s="38">
        <f>VLOOKUP($B777,'Elec wholesale lookups'!$A$3:$O$15,'Elec wholesale index'!M$2,FALSE)</f>
        <v>1</v>
      </c>
      <c r="N777" s="38">
        <f>VLOOKUP($B777,'Elec wholesale lookups'!$A$3:$O$15,'Elec wholesale index'!N$2,FALSE)</f>
        <v>1</v>
      </c>
      <c r="O777" s="13">
        <f t="shared" si="206"/>
        <v>0</v>
      </c>
      <c r="P777" s="13">
        <f t="shared" si="207"/>
        <v>181634.52552031272</v>
      </c>
      <c r="Q777" s="13">
        <f t="shared" si="208"/>
        <v>205597.26549163138</v>
      </c>
      <c r="R777" s="13">
        <f t="shared" si="209"/>
        <v>387231.79101194406</v>
      </c>
      <c r="S777" s="23">
        <f t="shared" si="210"/>
        <v>0</v>
      </c>
      <c r="T777" s="23">
        <f t="shared" si="211"/>
        <v>0</v>
      </c>
      <c r="U777" s="23">
        <f t="shared" si="212"/>
        <v>0</v>
      </c>
      <c r="V777" s="23">
        <f t="shared" si="213"/>
        <v>0</v>
      </c>
      <c r="W777" s="44" t="str">
        <f t="shared" si="214"/>
        <v>n/a</v>
      </c>
      <c r="X777" s="23">
        <f t="shared" si="215"/>
        <v>0</v>
      </c>
      <c r="Y777" s="23">
        <f t="shared" si="216"/>
        <v>0</v>
      </c>
      <c r="Z777" s="23">
        <f t="shared" si="217"/>
        <v>0</v>
      </c>
      <c r="AA777" s="43">
        <f t="shared" si="218"/>
        <v>0</v>
      </c>
      <c r="AB777" s="44" t="str">
        <f t="shared" si="219"/>
        <v>n/a</v>
      </c>
      <c r="AC777" s="45" t="str">
        <f>IFERROR(W777*Inputs!$E$27+'Elec wholesale index'!AB777*Inputs!$F$27,"n/a")</f>
        <v>n/a</v>
      </c>
      <c r="AD777" s="2" t="str">
        <f t="shared" si="220"/>
        <v>2018-19 Summer</v>
      </c>
      <c r="AE777" s="2" t="str">
        <f t="shared" si="221"/>
        <v>2017-18 Summer</v>
      </c>
      <c r="AF777" s="41">
        <v>0</v>
      </c>
    </row>
    <row r="778" spans="1:32" x14ac:dyDescent="0.3">
      <c r="A778" s="47">
        <v>42965</v>
      </c>
      <c r="B778" s="14" t="str">
        <f t="shared" si="205"/>
        <v>Aug</v>
      </c>
      <c r="C778" s="3"/>
      <c r="D778" s="3"/>
      <c r="E778" s="3"/>
      <c r="F778" s="42"/>
      <c r="G778" s="42"/>
      <c r="H778" s="42"/>
      <c r="I778" s="13">
        <f>VLOOKUP($B778,'Elec wholesale lookups'!$A$3:$L$15,'Elec wholesale index'!I$2,FALSE)</f>
        <v>205597.26549163138</v>
      </c>
      <c r="J778" s="13">
        <f>VLOOKUP($B778,'Elec wholesale lookups'!$A$3:$L$15,'Elec wholesale index'!J$2,FALSE)</f>
        <v>181634.52552031272</v>
      </c>
      <c r="K778" s="13">
        <f>VLOOKUP($B778,'Elec wholesale lookups'!$A$3:$L$15,'Elec wholesale index'!K$2,FALSE)</f>
        <v>205597.26549163138</v>
      </c>
      <c r="L778" s="38">
        <f>VLOOKUP($B778,'Elec wholesale lookups'!$A$3:$O$15,'Elec wholesale index'!L$2,FALSE)</f>
        <v>0</v>
      </c>
      <c r="M778" s="38">
        <f>VLOOKUP($B778,'Elec wholesale lookups'!$A$3:$O$15,'Elec wholesale index'!M$2,FALSE)</f>
        <v>1</v>
      </c>
      <c r="N778" s="38">
        <f>VLOOKUP($B778,'Elec wholesale lookups'!$A$3:$O$15,'Elec wholesale index'!N$2,FALSE)</f>
        <v>1</v>
      </c>
      <c r="O778" s="13">
        <f t="shared" si="206"/>
        <v>0</v>
      </c>
      <c r="P778" s="13">
        <f t="shared" si="207"/>
        <v>181634.52552031272</v>
      </c>
      <c r="Q778" s="13">
        <f t="shared" si="208"/>
        <v>205597.26549163138</v>
      </c>
      <c r="R778" s="13">
        <f t="shared" si="209"/>
        <v>387231.79101194406</v>
      </c>
      <c r="S778" s="23">
        <f t="shared" si="210"/>
        <v>0</v>
      </c>
      <c r="T778" s="23">
        <f t="shared" si="211"/>
        <v>0</v>
      </c>
      <c r="U778" s="23">
        <f t="shared" si="212"/>
        <v>0</v>
      </c>
      <c r="V778" s="23">
        <f t="shared" si="213"/>
        <v>0</v>
      </c>
      <c r="W778" s="44" t="str">
        <f t="shared" si="214"/>
        <v>n/a</v>
      </c>
      <c r="X778" s="23">
        <f t="shared" si="215"/>
        <v>0</v>
      </c>
      <c r="Y778" s="23">
        <f t="shared" si="216"/>
        <v>0</v>
      </c>
      <c r="Z778" s="23">
        <f t="shared" si="217"/>
        <v>0</v>
      </c>
      <c r="AA778" s="43">
        <f t="shared" si="218"/>
        <v>0</v>
      </c>
      <c r="AB778" s="44" t="str">
        <f t="shared" si="219"/>
        <v>n/a</v>
      </c>
      <c r="AC778" s="45" t="str">
        <f>IFERROR(W778*Inputs!$E$27+'Elec wholesale index'!AB778*Inputs!$F$27,"n/a")</f>
        <v>n/a</v>
      </c>
      <c r="AD778" s="2" t="str">
        <f t="shared" si="220"/>
        <v>2018-19 Summer</v>
      </c>
      <c r="AE778" s="2" t="str">
        <f t="shared" si="221"/>
        <v>2017-18 Summer</v>
      </c>
      <c r="AF778" s="41">
        <v>0</v>
      </c>
    </row>
    <row r="779" spans="1:32" x14ac:dyDescent="0.3">
      <c r="A779" s="47">
        <v>42968</v>
      </c>
      <c r="B779" s="14" t="str">
        <f t="shared" si="205"/>
        <v>Aug</v>
      </c>
      <c r="C779" s="3"/>
      <c r="D779" s="3"/>
      <c r="E779" s="3"/>
      <c r="F779" s="42"/>
      <c r="G779" s="42"/>
      <c r="H779" s="42"/>
      <c r="I779" s="13">
        <f>VLOOKUP($B779,'Elec wholesale lookups'!$A$3:$L$15,'Elec wholesale index'!I$2,FALSE)</f>
        <v>205597.26549163138</v>
      </c>
      <c r="J779" s="13">
        <f>VLOOKUP($B779,'Elec wholesale lookups'!$A$3:$L$15,'Elec wholesale index'!J$2,FALSE)</f>
        <v>181634.52552031272</v>
      </c>
      <c r="K779" s="13">
        <f>VLOOKUP($B779,'Elec wholesale lookups'!$A$3:$L$15,'Elec wholesale index'!K$2,FALSE)</f>
        <v>205597.26549163138</v>
      </c>
      <c r="L779" s="38">
        <f>VLOOKUP($B779,'Elec wholesale lookups'!$A$3:$O$15,'Elec wholesale index'!L$2,FALSE)</f>
        <v>0</v>
      </c>
      <c r="M779" s="38">
        <f>VLOOKUP($B779,'Elec wholesale lookups'!$A$3:$O$15,'Elec wholesale index'!M$2,FALSE)</f>
        <v>1</v>
      </c>
      <c r="N779" s="38">
        <f>VLOOKUP($B779,'Elec wholesale lookups'!$A$3:$O$15,'Elec wholesale index'!N$2,FALSE)</f>
        <v>1</v>
      </c>
      <c r="O779" s="13">
        <f t="shared" si="206"/>
        <v>0</v>
      </c>
      <c r="P779" s="13">
        <f t="shared" si="207"/>
        <v>181634.52552031272</v>
      </c>
      <c r="Q779" s="13">
        <f t="shared" si="208"/>
        <v>205597.26549163138</v>
      </c>
      <c r="R779" s="13">
        <f t="shared" si="209"/>
        <v>387231.79101194406</v>
      </c>
      <c r="S779" s="23">
        <f t="shared" si="210"/>
        <v>0</v>
      </c>
      <c r="T779" s="23">
        <f t="shared" si="211"/>
        <v>0</v>
      </c>
      <c r="U779" s="23">
        <f t="shared" si="212"/>
        <v>0</v>
      </c>
      <c r="V779" s="23">
        <f t="shared" si="213"/>
        <v>0</v>
      </c>
      <c r="W779" s="44" t="str">
        <f t="shared" si="214"/>
        <v>n/a</v>
      </c>
      <c r="X779" s="23">
        <f t="shared" si="215"/>
        <v>0</v>
      </c>
      <c r="Y779" s="23">
        <f t="shared" si="216"/>
        <v>0</v>
      </c>
      <c r="Z779" s="23">
        <f t="shared" si="217"/>
        <v>0</v>
      </c>
      <c r="AA779" s="43">
        <f t="shared" si="218"/>
        <v>0</v>
      </c>
      <c r="AB779" s="44" t="str">
        <f t="shared" si="219"/>
        <v>n/a</v>
      </c>
      <c r="AC779" s="45" t="str">
        <f>IFERROR(W779*Inputs!$E$27+'Elec wholesale index'!AB779*Inputs!$F$27,"n/a")</f>
        <v>n/a</v>
      </c>
      <c r="AD779" s="2" t="str">
        <f t="shared" si="220"/>
        <v>2018-19 Summer</v>
      </c>
      <c r="AE779" s="2" t="str">
        <f t="shared" si="221"/>
        <v>2017-18 Summer</v>
      </c>
      <c r="AF779" s="41">
        <v>0</v>
      </c>
    </row>
    <row r="780" spans="1:32" x14ac:dyDescent="0.3">
      <c r="A780" s="47">
        <v>42969</v>
      </c>
      <c r="B780" s="14" t="str">
        <f t="shared" si="205"/>
        <v>Aug</v>
      </c>
      <c r="C780" s="3"/>
      <c r="D780" s="3"/>
      <c r="E780" s="3"/>
      <c r="F780" s="42"/>
      <c r="G780" s="42"/>
      <c r="H780" s="42"/>
      <c r="I780" s="13">
        <f>VLOOKUP($B780,'Elec wholesale lookups'!$A$3:$L$15,'Elec wholesale index'!I$2,FALSE)</f>
        <v>205597.26549163138</v>
      </c>
      <c r="J780" s="13">
        <f>VLOOKUP($B780,'Elec wholesale lookups'!$A$3:$L$15,'Elec wholesale index'!J$2,FALSE)</f>
        <v>181634.52552031272</v>
      </c>
      <c r="K780" s="13">
        <f>VLOOKUP($B780,'Elec wholesale lookups'!$A$3:$L$15,'Elec wholesale index'!K$2,FALSE)</f>
        <v>205597.26549163138</v>
      </c>
      <c r="L780" s="38">
        <f>VLOOKUP($B780,'Elec wholesale lookups'!$A$3:$O$15,'Elec wholesale index'!L$2,FALSE)</f>
        <v>0</v>
      </c>
      <c r="M780" s="38">
        <f>VLOOKUP($B780,'Elec wholesale lookups'!$A$3:$O$15,'Elec wholesale index'!M$2,FALSE)</f>
        <v>1</v>
      </c>
      <c r="N780" s="38">
        <f>VLOOKUP($B780,'Elec wholesale lookups'!$A$3:$O$15,'Elec wholesale index'!N$2,FALSE)</f>
        <v>1</v>
      </c>
      <c r="O780" s="13">
        <f t="shared" si="206"/>
        <v>0</v>
      </c>
      <c r="P780" s="13">
        <f t="shared" si="207"/>
        <v>181634.52552031272</v>
      </c>
      <c r="Q780" s="13">
        <f t="shared" si="208"/>
        <v>205597.26549163138</v>
      </c>
      <c r="R780" s="13">
        <f t="shared" si="209"/>
        <v>387231.79101194406</v>
      </c>
      <c r="S780" s="23">
        <f t="shared" si="210"/>
        <v>0</v>
      </c>
      <c r="T780" s="23">
        <f t="shared" si="211"/>
        <v>0</v>
      </c>
      <c r="U780" s="23">
        <f t="shared" si="212"/>
        <v>0</v>
      </c>
      <c r="V780" s="23">
        <f t="shared" si="213"/>
        <v>0</v>
      </c>
      <c r="W780" s="44" t="str">
        <f t="shared" si="214"/>
        <v>n/a</v>
      </c>
      <c r="X780" s="23">
        <f t="shared" si="215"/>
        <v>0</v>
      </c>
      <c r="Y780" s="23">
        <f t="shared" si="216"/>
        <v>0</v>
      </c>
      <c r="Z780" s="23">
        <f t="shared" si="217"/>
        <v>0</v>
      </c>
      <c r="AA780" s="43">
        <f t="shared" si="218"/>
        <v>0</v>
      </c>
      <c r="AB780" s="44" t="str">
        <f t="shared" si="219"/>
        <v>n/a</v>
      </c>
      <c r="AC780" s="45" t="str">
        <f>IFERROR(W780*Inputs!$E$27+'Elec wholesale index'!AB780*Inputs!$F$27,"n/a")</f>
        <v>n/a</v>
      </c>
      <c r="AD780" s="2" t="str">
        <f t="shared" si="220"/>
        <v>2018-19 Summer</v>
      </c>
      <c r="AE780" s="2" t="str">
        <f t="shared" si="221"/>
        <v>2017-18 Summer</v>
      </c>
      <c r="AF780" s="41">
        <v>0</v>
      </c>
    </row>
    <row r="781" spans="1:32" x14ac:dyDescent="0.3">
      <c r="A781" s="47">
        <v>42970</v>
      </c>
      <c r="B781" s="14" t="str">
        <f t="shared" si="205"/>
        <v>Aug</v>
      </c>
      <c r="C781" s="3"/>
      <c r="D781" s="3"/>
      <c r="E781" s="3"/>
      <c r="F781" s="42"/>
      <c r="G781" s="42"/>
      <c r="H781" s="42"/>
      <c r="I781" s="13">
        <f>VLOOKUP($B781,'Elec wholesale lookups'!$A$3:$L$15,'Elec wholesale index'!I$2,FALSE)</f>
        <v>205597.26549163138</v>
      </c>
      <c r="J781" s="13">
        <f>VLOOKUP($B781,'Elec wholesale lookups'!$A$3:$L$15,'Elec wholesale index'!J$2,FALSE)</f>
        <v>181634.52552031272</v>
      </c>
      <c r="K781" s="13">
        <f>VLOOKUP($B781,'Elec wholesale lookups'!$A$3:$L$15,'Elec wholesale index'!K$2,FALSE)</f>
        <v>205597.26549163138</v>
      </c>
      <c r="L781" s="38">
        <f>VLOOKUP($B781,'Elec wholesale lookups'!$A$3:$O$15,'Elec wholesale index'!L$2,FALSE)</f>
        <v>0</v>
      </c>
      <c r="M781" s="38">
        <f>VLOOKUP($B781,'Elec wholesale lookups'!$A$3:$O$15,'Elec wholesale index'!M$2,FALSE)</f>
        <v>1</v>
      </c>
      <c r="N781" s="38">
        <f>VLOOKUP($B781,'Elec wholesale lookups'!$A$3:$O$15,'Elec wholesale index'!N$2,FALSE)</f>
        <v>1</v>
      </c>
      <c r="O781" s="13">
        <f t="shared" si="206"/>
        <v>0</v>
      </c>
      <c r="P781" s="13">
        <f t="shared" si="207"/>
        <v>181634.52552031272</v>
      </c>
      <c r="Q781" s="13">
        <f t="shared" si="208"/>
        <v>205597.26549163138</v>
      </c>
      <c r="R781" s="13">
        <f t="shared" si="209"/>
        <v>387231.79101194406</v>
      </c>
      <c r="S781" s="23">
        <f t="shared" si="210"/>
        <v>0</v>
      </c>
      <c r="T781" s="23">
        <f t="shared" si="211"/>
        <v>0</v>
      </c>
      <c r="U781" s="23">
        <f t="shared" si="212"/>
        <v>0</v>
      </c>
      <c r="V781" s="23">
        <f t="shared" si="213"/>
        <v>0</v>
      </c>
      <c r="W781" s="44" t="str">
        <f t="shared" si="214"/>
        <v>n/a</v>
      </c>
      <c r="X781" s="23">
        <f t="shared" si="215"/>
        <v>0</v>
      </c>
      <c r="Y781" s="23">
        <f t="shared" si="216"/>
        <v>0</v>
      </c>
      <c r="Z781" s="23">
        <f t="shared" si="217"/>
        <v>0</v>
      </c>
      <c r="AA781" s="43">
        <f t="shared" si="218"/>
        <v>0</v>
      </c>
      <c r="AB781" s="44" t="str">
        <f t="shared" si="219"/>
        <v>n/a</v>
      </c>
      <c r="AC781" s="45" t="str">
        <f>IFERROR(W781*Inputs!$E$27+'Elec wholesale index'!AB781*Inputs!$F$27,"n/a")</f>
        <v>n/a</v>
      </c>
      <c r="AD781" s="2" t="str">
        <f t="shared" si="220"/>
        <v>2018-19 Summer</v>
      </c>
      <c r="AE781" s="2" t="str">
        <f t="shared" si="221"/>
        <v>2017-18 Summer</v>
      </c>
      <c r="AF781" s="41">
        <v>0</v>
      </c>
    </row>
    <row r="782" spans="1:32" x14ac:dyDescent="0.3">
      <c r="A782" s="47">
        <v>42971</v>
      </c>
      <c r="B782" s="14" t="str">
        <f t="shared" si="205"/>
        <v>Aug</v>
      </c>
      <c r="C782" s="3"/>
      <c r="D782" s="3"/>
      <c r="E782" s="3"/>
      <c r="F782" s="42"/>
      <c r="G782" s="42"/>
      <c r="H782" s="42"/>
      <c r="I782" s="13">
        <f>VLOOKUP($B782,'Elec wholesale lookups'!$A$3:$L$15,'Elec wholesale index'!I$2,FALSE)</f>
        <v>205597.26549163138</v>
      </c>
      <c r="J782" s="13">
        <f>VLOOKUP($B782,'Elec wholesale lookups'!$A$3:$L$15,'Elec wholesale index'!J$2,FALSE)</f>
        <v>181634.52552031272</v>
      </c>
      <c r="K782" s="13">
        <f>VLOOKUP($B782,'Elec wholesale lookups'!$A$3:$L$15,'Elec wholesale index'!K$2,FALSE)</f>
        <v>205597.26549163138</v>
      </c>
      <c r="L782" s="38">
        <f>VLOOKUP($B782,'Elec wholesale lookups'!$A$3:$O$15,'Elec wholesale index'!L$2,FALSE)</f>
        <v>0</v>
      </c>
      <c r="M782" s="38">
        <f>VLOOKUP($B782,'Elec wholesale lookups'!$A$3:$O$15,'Elec wholesale index'!M$2,FALSE)</f>
        <v>1</v>
      </c>
      <c r="N782" s="38">
        <f>VLOOKUP($B782,'Elec wholesale lookups'!$A$3:$O$15,'Elec wholesale index'!N$2,FALSE)</f>
        <v>1</v>
      </c>
      <c r="O782" s="13">
        <f t="shared" si="206"/>
        <v>0</v>
      </c>
      <c r="P782" s="13">
        <f t="shared" si="207"/>
        <v>181634.52552031272</v>
      </c>
      <c r="Q782" s="13">
        <f t="shared" si="208"/>
        <v>205597.26549163138</v>
      </c>
      <c r="R782" s="13">
        <f t="shared" si="209"/>
        <v>387231.79101194406</v>
      </c>
      <c r="S782" s="23">
        <f t="shared" si="210"/>
        <v>0</v>
      </c>
      <c r="T782" s="23">
        <f t="shared" si="211"/>
        <v>0</v>
      </c>
      <c r="U782" s="23">
        <f t="shared" si="212"/>
        <v>0</v>
      </c>
      <c r="V782" s="23">
        <f t="shared" si="213"/>
        <v>0</v>
      </c>
      <c r="W782" s="44" t="str">
        <f t="shared" si="214"/>
        <v>n/a</v>
      </c>
      <c r="X782" s="23">
        <f t="shared" si="215"/>
        <v>0</v>
      </c>
      <c r="Y782" s="23">
        <f t="shared" si="216"/>
        <v>0</v>
      </c>
      <c r="Z782" s="23">
        <f t="shared" si="217"/>
        <v>0</v>
      </c>
      <c r="AA782" s="43">
        <f t="shared" si="218"/>
        <v>0</v>
      </c>
      <c r="AB782" s="44" t="str">
        <f t="shared" si="219"/>
        <v>n/a</v>
      </c>
      <c r="AC782" s="45" t="str">
        <f>IFERROR(W782*Inputs!$E$27+'Elec wholesale index'!AB782*Inputs!$F$27,"n/a")</f>
        <v>n/a</v>
      </c>
      <c r="AD782" s="2" t="str">
        <f t="shared" si="220"/>
        <v>2018-19 Summer</v>
      </c>
      <c r="AE782" s="2" t="str">
        <f t="shared" si="221"/>
        <v>2017-18 Summer</v>
      </c>
      <c r="AF782" s="41">
        <v>0</v>
      </c>
    </row>
    <row r="783" spans="1:32" x14ac:dyDescent="0.3">
      <c r="A783" s="47">
        <v>42972</v>
      </c>
      <c r="B783" s="14" t="str">
        <f t="shared" si="205"/>
        <v>Aug</v>
      </c>
      <c r="C783" s="3"/>
      <c r="D783" s="3"/>
      <c r="E783" s="3"/>
      <c r="F783" s="42"/>
      <c r="G783" s="42"/>
      <c r="H783" s="42"/>
      <c r="I783" s="13">
        <f>VLOOKUP($B783,'Elec wholesale lookups'!$A$3:$L$15,'Elec wholesale index'!I$2,FALSE)</f>
        <v>205597.26549163138</v>
      </c>
      <c r="J783" s="13">
        <f>VLOOKUP($B783,'Elec wholesale lookups'!$A$3:$L$15,'Elec wholesale index'!J$2,FALSE)</f>
        <v>181634.52552031272</v>
      </c>
      <c r="K783" s="13">
        <f>VLOOKUP($B783,'Elec wholesale lookups'!$A$3:$L$15,'Elec wholesale index'!K$2,FALSE)</f>
        <v>205597.26549163138</v>
      </c>
      <c r="L783" s="38">
        <f>VLOOKUP($B783,'Elec wholesale lookups'!$A$3:$O$15,'Elec wholesale index'!L$2,FALSE)</f>
        <v>0</v>
      </c>
      <c r="M783" s="38">
        <f>VLOOKUP($B783,'Elec wholesale lookups'!$A$3:$O$15,'Elec wholesale index'!M$2,FALSE)</f>
        <v>1</v>
      </c>
      <c r="N783" s="38">
        <f>VLOOKUP($B783,'Elec wholesale lookups'!$A$3:$O$15,'Elec wholesale index'!N$2,FALSE)</f>
        <v>1</v>
      </c>
      <c r="O783" s="13">
        <f t="shared" si="206"/>
        <v>0</v>
      </c>
      <c r="P783" s="13">
        <f t="shared" si="207"/>
        <v>181634.52552031272</v>
      </c>
      <c r="Q783" s="13">
        <f t="shared" si="208"/>
        <v>205597.26549163138</v>
      </c>
      <c r="R783" s="13">
        <f t="shared" si="209"/>
        <v>387231.79101194406</v>
      </c>
      <c r="S783" s="23">
        <f t="shared" si="210"/>
        <v>0</v>
      </c>
      <c r="T783" s="23">
        <f t="shared" si="211"/>
        <v>0</v>
      </c>
      <c r="U783" s="23">
        <f t="shared" si="212"/>
        <v>0</v>
      </c>
      <c r="V783" s="23">
        <f t="shared" si="213"/>
        <v>0</v>
      </c>
      <c r="W783" s="44" t="str">
        <f t="shared" si="214"/>
        <v>n/a</v>
      </c>
      <c r="X783" s="23">
        <f t="shared" si="215"/>
        <v>0</v>
      </c>
      <c r="Y783" s="23">
        <f t="shared" si="216"/>
        <v>0</v>
      </c>
      <c r="Z783" s="23">
        <f t="shared" si="217"/>
        <v>0</v>
      </c>
      <c r="AA783" s="43">
        <f t="shared" si="218"/>
        <v>0</v>
      </c>
      <c r="AB783" s="44" t="str">
        <f t="shared" si="219"/>
        <v>n/a</v>
      </c>
      <c r="AC783" s="45" t="str">
        <f>IFERROR(W783*Inputs!$E$27+'Elec wholesale index'!AB783*Inputs!$F$27,"n/a")</f>
        <v>n/a</v>
      </c>
      <c r="AD783" s="2" t="str">
        <f t="shared" si="220"/>
        <v>2018-19 Summer</v>
      </c>
      <c r="AE783" s="2" t="str">
        <f t="shared" si="221"/>
        <v>2017-18 Summer</v>
      </c>
      <c r="AF783" s="41">
        <v>0</v>
      </c>
    </row>
    <row r="784" spans="1:32" x14ac:dyDescent="0.3">
      <c r="A784" s="47">
        <v>42976</v>
      </c>
      <c r="B784" s="14" t="str">
        <f t="shared" si="205"/>
        <v>Aug</v>
      </c>
      <c r="C784" s="3"/>
      <c r="D784" s="3"/>
      <c r="E784" s="3"/>
      <c r="F784" s="42"/>
      <c r="G784" s="42"/>
      <c r="H784" s="42"/>
      <c r="I784" s="13">
        <f>VLOOKUP($B784,'Elec wholesale lookups'!$A$3:$L$15,'Elec wholesale index'!I$2,FALSE)</f>
        <v>205597.26549163138</v>
      </c>
      <c r="J784" s="13">
        <f>VLOOKUP($B784,'Elec wholesale lookups'!$A$3:$L$15,'Elec wholesale index'!J$2,FALSE)</f>
        <v>181634.52552031272</v>
      </c>
      <c r="K784" s="13">
        <f>VLOOKUP($B784,'Elec wholesale lookups'!$A$3:$L$15,'Elec wholesale index'!K$2,FALSE)</f>
        <v>205597.26549163138</v>
      </c>
      <c r="L784" s="38">
        <f>VLOOKUP($B784,'Elec wholesale lookups'!$A$3:$O$15,'Elec wholesale index'!L$2,FALSE)</f>
        <v>0</v>
      </c>
      <c r="M784" s="38">
        <f>VLOOKUP($B784,'Elec wholesale lookups'!$A$3:$O$15,'Elec wholesale index'!M$2,FALSE)</f>
        <v>1</v>
      </c>
      <c r="N784" s="38">
        <f>VLOOKUP($B784,'Elec wholesale lookups'!$A$3:$O$15,'Elec wholesale index'!N$2,FALSE)</f>
        <v>1</v>
      </c>
      <c r="O784" s="13">
        <f t="shared" si="206"/>
        <v>0</v>
      </c>
      <c r="P784" s="13">
        <f t="shared" si="207"/>
        <v>181634.52552031272</v>
      </c>
      <c r="Q784" s="13">
        <f t="shared" si="208"/>
        <v>205597.26549163138</v>
      </c>
      <c r="R784" s="13">
        <f t="shared" si="209"/>
        <v>387231.79101194406</v>
      </c>
      <c r="S784" s="23">
        <f t="shared" si="210"/>
        <v>0</v>
      </c>
      <c r="T784" s="23">
        <f t="shared" si="211"/>
        <v>0</v>
      </c>
      <c r="U784" s="23">
        <f t="shared" si="212"/>
        <v>0</v>
      </c>
      <c r="V784" s="23">
        <f t="shared" si="213"/>
        <v>0</v>
      </c>
      <c r="W784" s="44" t="str">
        <f t="shared" si="214"/>
        <v>n/a</v>
      </c>
      <c r="X784" s="23">
        <f t="shared" si="215"/>
        <v>0</v>
      </c>
      <c r="Y784" s="23">
        <f t="shared" si="216"/>
        <v>0</v>
      </c>
      <c r="Z784" s="23">
        <f t="shared" si="217"/>
        <v>0</v>
      </c>
      <c r="AA784" s="43">
        <f t="shared" si="218"/>
        <v>0</v>
      </c>
      <c r="AB784" s="44" t="str">
        <f t="shared" si="219"/>
        <v>n/a</v>
      </c>
      <c r="AC784" s="45" t="str">
        <f>IFERROR(W784*Inputs!$E$27+'Elec wholesale index'!AB784*Inputs!$F$27,"n/a")</f>
        <v>n/a</v>
      </c>
      <c r="AD784" s="2" t="str">
        <f t="shared" si="220"/>
        <v>2018-19 Summer</v>
      </c>
      <c r="AE784" s="2" t="str">
        <f t="shared" si="221"/>
        <v>2017-18 Summer</v>
      </c>
      <c r="AF784" s="41">
        <v>0</v>
      </c>
    </row>
    <row r="785" spans="1:32" x14ac:dyDescent="0.3">
      <c r="A785" s="47">
        <v>42977</v>
      </c>
      <c r="B785" s="14" t="str">
        <f t="shared" si="205"/>
        <v>Aug</v>
      </c>
      <c r="C785" s="3"/>
      <c r="D785" s="3"/>
      <c r="E785" s="3"/>
      <c r="F785" s="42"/>
      <c r="G785" s="42"/>
      <c r="H785" s="42"/>
      <c r="I785" s="13">
        <f>VLOOKUP($B785,'Elec wholesale lookups'!$A$3:$L$15,'Elec wholesale index'!I$2,FALSE)</f>
        <v>205597.26549163138</v>
      </c>
      <c r="J785" s="13">
        <f>VLOOKUP($B785,'Elec wholesale lookups'!$A$3:$L$15,'Elec wholesale index'!J$2,FALSE)</f>
        <v>181634.52552031272</v>
      </c>
      <c r="K785" s="13">
        <f>VLOOKUP($B785,'Elec wholesale lookups'!$A$3:$L$15,'Elec wholesale index'!K$2,FALSE)</f>
        <v>205597.26549163138</v>
      </c>
      <c r="L785" s="38">
        <f>VLOOKUP($B785,'Elec wholesale lookups'!$A$3:$O$15,'Elec wholesale index'!L$2,FALSE)</f>
        <v>0</v>
      </c>
      <c r="M785" s="38">
        <f>VLOOKUP($B785,'Elec wholesale lookups'!$A$3:$O$15,'Elec wholesale index'!M$2,FALSE)</f>
        <v>1</v>
      </c>
      <c r="N785" s="38">
        <f>VLOOKUP($B785,'Elec wholesale lookups'!$A$3:$O$15,'Elec wholesale index'!N$2,FALSE)</f>
        <v>1</v>
      </c>
      <c r="O785" s="13">
        <f t="shared" si="206"/>
        <v>0</v>
      </c>
      <c r="P785" s="13">
        <f t="shared" si="207"/>
        <v>181634.52552031272</v>
      </c>
      <c r="Q785" s="13">
        <f t="shared" si="208"/>
        <v>205597.26549163138</v>
      </c>
      <c r="R785" s="13">
        <f t="shared" si="209"/>
        <v>387231.79101194406</v>
      </c>
      <c r="S785" s="23">
        <f t="shared" si="210"/>
        <v>0</v>
      </c>
      <c r="T785" s="23">
        <f t="shared" si="211"/>
        <v>0</v>
      </c>
      <c r="U785" s="23">
        <f t="shared" si="212"/>
        <v>0</v>
      </c>
      <c r="V785" s="23">
        <f t="shared" si="213"/>
        <v>0</v>
      </c>
      <c r="W785" s="44" t="str">
        <f t="shared" si="214"/>
        <v>n/a</v>
      </c>
      <c r="X785" s="23">
        <f t="shared" si="215"/>
        <v>0</v>
      </c>
      <c r="Y785" s="23">
        <f t="shared" si="216"/>
        <v>0</v>
      </c>
      <c r="Z785" s="23">
        <f t="shared" si="217"/>
        <v>0</v>
      </c>
      <c r="AA785" s="43">
        <f t="shared" si="218"/>
        <v>0</v>
      </c>
      <c r="AB785" s="44" t="str">
        <f t="shared" si="219"/>
        <v>n/a</v>
      </c>
      <c r="AC785" s="45" t="str">
        <f>IFERROR(W785*Inputs!$E$27+'Elec wholesale index'!AB785*Inputs!$F$27,"n/a")</f>
        <v>n/a</v>
      </c>
      <c r="AD785" s="2" t="str">
        <f t="shared" si="220"/>
        <v>2018-19 Summer</v>
      </c>
      <c r="AE785" s="2" t="str">
        <f t="shared" si="221"/>
        <v>2017-18 Summer</v>
      </c>
      <c r="AF785" s="41">
        <v>0</v>
      </c>
    </row>
    <row r="786" spans="1:32" x14ac:dyDescent="0.3">
      <c r="A786" s="47">
        <v>42978</v>
      </c>
      <c r="B786" s="14" t="str">
        <f t="shared" si="205"/>
        <v>Aug</v>
      </c>
      <c r="C786" s="3"/>
      <c r="D786" s="3"/>
      <c r="E786" s="3"/>
      <c r="F786" s="42"/>
      <c r="G786" s="42"/>
      <c r="H786" s="42"/>
      <c r="I786" s="13">
        <f>VLOOKUP($B786,'Elec wholesale lookups'!$A$3:$L$15,'Elec wholesale index'!I$2,FALSE)</f>
        <v>205597.26549163138</v>
      </c>
      <c r="J786" s="13">
        <f>VLOOKUP($B786,'Elec wholesale lookups'!$A$3:$L$15,'Elec wholesale index'!J$2,FALSE)</f>
        <v>181634.52552031272</v>
      </c>
      <c r="K786" s="13">
        <f>VLOOKUP($B786,'Elec wholesale lookups'!$A$3:$L$15,'Elec wholesale index'!K$2,FALSE)</f>
        <v>205597.26549163138</v>
      </c>
      <c r="L786" s="38">
        <f>VLOOKUP($B786,'Elec wholesale lookups'!$A$3:$O$15,'Elec wholesale index'!L$2,FALSE)</f>
        <v>0</v>
      </c>
      <c r="M786" s="38">
        <f>VLOOKUP($B786,'Elec wholesale lookups'!$A$3:$O$15,'Elec wholesale index'!M$2,FALSE)</f>
        <v>1</v>
      </c>
      <c r="N786" s="38">
        <f>VLOOKUP($B786,'Elec wholesale lookups'!$A$3:$O$15,'Elec wholesale index'!N$2,FALSE)</f>
        <v>1</v>
      </c>
      <c r="O786" s="13">
        <f t="shared" si="206"/>
        <v>0</v>
      </c>
      <c r="P786" s="13">
        <f t="shared" si="207"/>
        <v>181634.52552031272</v>
      </c>
      <c r="Q786" s="13">
        <f t="shared" si="208"/>
        <v>205597.26549163138</v>
      </c>
      <c r="R786" s="13">
        <f t="shared" si="209"/>
        <v>387231.79101194406</v>
      </c>
      <c r="S786" s="23">
        <f t="shared" si="210"/>
        <v>0</v>
      </c>
      <c r="T786" s="23">
        <f t="shared" si="211"/>
        <v>0</v>
      </c>
      <c r="U786" s="23">
        <f t="shared" si="212"/>
        <v>0</v>
      </c>
      <c r="V786" s="23">
        <f t="shared" si="213"/>
        <v>0</v>
      </c>
      <c r="W786" s="44" t="str">
        <f t="shared" si="214"/>
        <v>n/a</v>
      </c>
      <c r="X786" s="23">
        <f t="shared" si="215"/>
        <v>0</v>
      </c>
      <c r="Y786" s="23">
        <f t="shared" si="216"/>
        <v>0</v>
      </c>
      <c r="Z786" s="23">
        <f t="shared" si="217"/>
        <v>0</v>
      </c>
      <c r="AA786" s="43">
        <f t="shared" si="218"/>
        <v>0</v>
      </c>
      <c r="AB786" s="44" t="str">
        <f t="shared" si="219"/>
        <v>n/a</v>
      </c>
      <c r="AC786" s="45" t="str">
        <f>IFERROR(W786*Inputs!$E$27+'Elec wholesale index'!AB786*Inputs!$F$27,"n/a")</f>
        <v>n/a</v>
      </c>
      <c r="AD786" s="2" t="str">
        <f t="shared" si="220"/>
        <v>2018-19 Summer</v>
      </c>
      <c r="AE786" s="2" t="str">
        <f t="shared" si="221"/>
        <v>2017-18 Summer</v>
      </c>
      <c r="AF786" s="41">
        <v>0</v>
      </c>
    </row>
    <row r="787" spans="1:32" x14ac:dyDescent="0.3">
      <c r="A787" s="47">
        <v>42979</v>
      </c>
      <c r="B787" s="14" t="str">
        <f t="shared" si="205"/>
        <v>Sep</v>
      </c>
      <c r="C787" s="3"/>
      <c r="D787" s="3"/>
      <c r="E787" s="3"/>
      <c r="F787" s="42"/>
      <c r="G787" s="42"/>
      <c r="H787" s="42"/>
      <c r="I787" s="13">
        <f>VLOOKUP($B787,'Elec wholesale lookups'!$A$3:$L$15,'Elec wholesale index'!I$2,FALSE)</f>
        <v>205597.26549163138</v>
      </c>
      <c r="J787" s="13">
        <f>VLOOKUP($B787,'Elec wholesale lookups'!$A$3:$L$15,'Elec wholesale index'!J$2,FALSE)</f>
        <v>181634.52552031272</v>
      </c>
      <c r="K787" s="13">
        <f>VLOOKUP($B787,'Elec wholesale lookups'!$A$3:$L$15,'Elec wholesale index'!K$2,FALSE)</f>
        <v>205597.26549163138</v>
      </c>
      <c r="L787" s="38">
        <f>VLOOKUP($B787,'Elec wholesale lookups'!$A$3:$O$15,'Elec wholesale index'!L$2,FALSE)</f>
        <v>0</v>
      </c>
      <c r="M787" s="38">
        <f>VLOOKUP($B787,'Elec wholesale lookups'!$A$3:$O$15,'Elec wholesale index'!M$2,FALSE)</f>
        <v>1</v>
      </c>
      <c r="N787" s="38">
        <f>VLOOKUP($B787,'Elec wholesale lookups'!$A$3:$O$15,'Elec wholesale index'!N$2,FALSE)</f>
        <v>1</v>
      </c>
      <c r="O787" s="13">
        <f t="shared" si="206"/>
        <v>0</v>
      </c>
      <c r="P787" s="13">
        <f t="shared" si="207"/>
        <v>181634.52552031272</v>
      </c>
      <c r="Q787" s="13">
        <f t="shared" si="208"/>
        <v>205597.26549163138</v>
      </c>
      <c r="R787" s="13">
        <f t="shared" si="209"/>
        <v>387231.79101194406</v>
      </c>
      <c r="S787" s="23">
        <f t="shared" si="210"/>
        <v>0</v>
      </c>
      <c r="T787" s="23">
        <f t="shared" si="211"/>
        <v>0</v>
      </c>
      <c r="U787" s="23">
        <f t="shared" si="212"/>
        <v>0</v>
      </c>
      <c r="V787" s="23">
        <f t="shared" si="213"/>
        <v>0</v>
      </c>
      <c r="W787" s="44" t="str">
        <f t="shared" si="214"/>
        <v>n/a</v>
      </c>
      <c r="X787" s="23">
        <f t="shared" si="215"/>
        <v>0</v>
      </c>
      <c r="Y787" s="23">
        <f t="shared" si="216"/>
        <v>0</v>
      </c>
      <c r="Z787" s="23">
        <f t="shared" si="217"/>
        <v>0</v>
      </c>
      <c r="AA787" s="43">
        <f t="shared" si="218"/>
        <v>0</v>
      </c>
      <c r="AB787" s="44" t="str">
        <f t="shared" si="219"/>
        <v>n/a</v>
      </c>
      <c r="AC787" s="45" t="str">
        <f>IFERROR(W787*Inputs!$E$27+'Elec wholesale index'!AB787*Inputs!$F$27,"n/a")</f>
        <v>n/a</v>
      </c>
      <c r="AD787" s="2" t="str">
        <f t="shared" si="220"/>
        <v>2018-19 Summer</v>
      </c>
      <c r="AE787" s="2" t="str">
        <f t="shared" si="221"/>
        <v>2017-18 Summer</v>
      </c>
      <c r="AF787" s="41">
        <v>0</v>
      </c>
    </row>
    <row r="788" spans="1:32" x14ac:dyDescent="0.3">
      <c r="A788" s="47">
        <v>42982</v>
      </c>
      <c r="B788" s="14" t="str">
        <f t="shared" si="205"/>
        <v>Sep</v>
      </c>
      <c r="C788" s="3"/>
      <c r="D788" s="3"/>
      <c r="E788" s="3"/>
      <c r="F788" s="42"/>
      <c r="G788" s="42"/>
      <c r="H788" s="42"/>
      <c r="I788" s="13">
        <f>VLOOKUP($B788,'Elec wholesale lookups'!$A$3:$L$15,'Elec wholesale index'!I$2,FALSE)</f>
        <v>205597.26549163138</v>
      </c>
      <c r="J788" s="13">
        <f>VLOOKUP($B788,'Elec wholesale lookups'!$A$3:$L$15,'Elec wholesale index'!J$2,FALSE)</f>
        <v>181634.52552031272</v>
      </c>
      <c r="K788" s="13">
        <f>VLOOKUP($B788,'Elec wholesale lookups'!$A$3:$L$15,'Elec wholesale index'!K$2,FALSE)</f>
        <v>205597.26549163138</v>
      </c>
      <c r="L788" s="38">
        <f>VLOOKUP($B788,'Elec wholesale lookups'!$A$3:$O$15,'Elec wholesale index'!L$2,FALSE)</f>
        <v>0</v>
      </c>
      <c r="M788" s="38">
        <f>VLOOKUP($B788,'Elec wholesale lookups'!$A$3:$O$15,'Elec wholesale index'!M$2,FALSE)</f>
        <v>1</v>
      </c>
      <c r="N788" s="38">
        <f>VLOOKUP($B788,'Elec wholesale lookups'!$A$3:$O$15,'Elec wholesale index'!N$2,FALSE)</f>
        <v>1</v>
      </c>
      <c r="O788" s="13">
        <f t="shared" si="206"/>
        <v>0</v>
      </c>
      <c r="P788" s="13">
        <f t="shared" si="207"/>
        <v>181634.52552031272</v>
      </c>
      <c r="Q788" s="13">
        <f t="shared" si="208"/>
        <v>205597.26549163138</v>
      </c>
      <c r="R788" s="13">
        <f t="shared" si="209"/>
        <v>387231.79101194406</v>
      </c>
      <c r="S788" s="23">
        <f t="shared" si="210"/>
        <v>0</v>
      </c>
      <c r="T788" s="23">
        <f t="shared" si="211"/>
        <v>0</v>
      </c>
      <c r="U788" s="23">
        <f t="shared" si="212"/>
        <v>0</v>
      </c>
      <c r="V788" s="23">
        <f t="shared" si="213"/>
        <v>0</v>
      </c>
      <c r="W788" s="44" t="str">
        <f t="shared" si="214"/>
        <v>n/a</v>
      </c>
      <c r="X788" s="23">
        <f t="shared" si="215"/>
        <v>0</v>
      </c>
      <c r="Y788" s="23">
        <f t="shared" si="216"/>
        <v>0</v>
      </c>
      <c r="Z788" s="23">
        <f t="shared" si="217"/>
        <v>0</v>
      </c>
      <c r="AA788" s="43">
        <f t="shared" si="218"/>
        <v>0</v>
      </c>
      <c r="AB788" s="44" t="str">
        <f t="shared" si="219"/>
        <v>n/a</v>
      </c>
      <c r="AC788" s="45" t="str">
        <f>IFERROR(W788*Inputs!$E$27+'Elec wholesale index'!AB788*Inputs!$F$27,"n/a")</f>
        <v>n/a</v>
      </c>
      <c r="AD788" s="2" t="str">
        <f t="shared" si="220"/>
        <v>2018-19 Summer</v>
      </c>
      <c r="AE788" s="2" t="str">
        <f t="shared" si="221"/>
        <v>2017-18 Summer</v>
      </c>
      <c r="AF788" s="41">
        <v>0</v>
      </c>
    </row>
    <row r="789" spans="1:32" x14ac:dyDescent="0.3">
      <c r="A789" s="47">
        <v>42983</v>
      </c>
      <c r="B789" s="14" t="str">
        <f t="shared" si="205"/>
        <v>Sep</v>
      </c>
      <c r="C789" s="3"/>
      <c r="D789" s="3"/>
      <c r="E789" s="3"/>
      <c r="F789" s="42"/>
      <c r="G789" s="42"/>
      <c r="H789" s="42"/>
      <c r="I789" s="13">
        <f>VLOOKUP($B789,'Elec wholesale lookups'!$A$3:$L$15,'Elec wholesale index'!I$2,FALSE)</f>
        <v>205597.26549163138</v>
      </c>
      <c r="J789" s="13">
        <f>VLOOKUP($B789,'Elec wholesale lookups'!$A$3:$L$15,'Elec wholesale index'!J$2,FALSE)</f>
        <v>181634.52552031272</v>
      </c>
      <c r="K789" s="13">
        <f>VLOOKUP($B789,'Elec wholesale lookups'!$A$3:$L$15,'Elec wholesale index'!K$2,FALSE)</f>
        <v>205597.26549163138</v>
      </c>
      <c r="L789" s="38">
        <f>VLOOKUP($B789,'Elec wholesale lookups'!$A$3:$O$15,'Elec wholesale index'!L$2,FALSE)</f>
        <v>0</v>
      </c>
      <c r="M789" s="38">
        <f>VLOOKUP($B789,'Elec wholesale lookups'!$A$3:$O$15,'Elec wholesale index'!M$2,FALSE)</f>
        <v>1</v>
      </c>
      <c r="N789" s="38">
        <f>VLOOKUP($B789,'Elec wholesale lookups'!$A$3:$O$15,'Elec wholesale index'!N$2,FALSE)</f>
        <v>1</v>
      </c>
      <c r="O789" s="13">
        <f t="shared" si="206"/>
        <v>0</v>
      </c>
      <c r="P789" s="13">
        <f t="shared" si="207"/>
        <v>181634.52552031272</v>
      </c>
      <c r="Q789" s="13">
        <f t="shared" si="208"/>
        <v>205597.26549163138</v>
      </c>
      <c r="R789" s="13">
        <f t="shared" si="209"/>
        <v>387231.79101194406</v>
      </c>
      <c r="S789" s="23">
        <f t="shared" si="210"/>
        <v>0</v>
      </c>
      <c r="T789" s="23">
        <f t="shared" si="211"/>
        <v>0</v>
      </c>
      <c r="U789" s="23">
        <f t="shared" si="212"/>
        <v>0</v>
      </c>
      <c r="V789" s="23">
        <f t="shared" si="213"/>
        <v>0</v>
      </c>
      <c r="W789" s="44" t="str">
        <f t="shared" si="214"/>
        <v>n/a</v>
      </c>
      <c r="X789" s="23">
        <f t="shared" si="215"/>
        <v>0</v>
      </c>
      <c r="Y789" s="23">
        <f t="shared" si="216"/>
        <v>0</v>
      </c>
      <c r="Z789" s="23">
        <f t="shared" si="217"/>
        <v>0</v>
      </c>
      <c r="AA789" s="43">
        <f t="shared" si="218"/>
        <v>0</v>
      </c>
      <c r="AB789" s="44" t="str">
        <f t="shared" si="219"/>
        <v>n/a</v>
      </c>
      <c r="AC789" s="45" t="str">
        <f>IFERROR(W789*Inputs!$E$27+'Elec wholesale index'!AB789*Inputs!$F$27,"n/a")</f>
        <v>n/a</v>
      </c>
      <c r="AD789" s="2" t="str">
        <f t="shared" si="220"/>
        <v>2018-19 Summer</v>
      </c>
      <c r="AE789" s="2" t="str">
        <f t="shared" si="221"/>
        <v>2017-18 Summer</v>
      </c>
      <c r="AF789" s="41">
        <v>0</v>
      </c>
    </row>
    <row r="790" spans="1:32" x14ac:dyDescent="0.3">
      <c r="A790" s="47">
        <v>42984</v>
      </c>
      <c r="B790" s="14" t="str">
        <f t="shared" si="205"/>
        <v>Sep</v>
      </c>
      <c r="C790" s="3"/>
      <c r="D790" s="3"/>
      <c r="E790" s="3"/>
      <c r="F790" s="42"/>
      <c r="G790" s="42"/>
      <c r="H790" s="42"/>
      <c r="I790" s="13">
        <f>VLOOKUP($B790,'Elec wholesale lookups'!$A$3:$L$15,'Elec wholesale index'!I$2,FALSE)</f>
        <v>205597.26549163138</v>
      </c>
      <c r="J790" s="13">
        <f>VLOOKUP($B790,'Elec wholesale lookups'!$A$3:$L$15,'Elec wholesale index'!J$2,FALSE)</f>
        <v>181634.52552031272</v>
      </c>
      <c r="K790" s="13">
        <f>VLOOKUP($B790,'Elec wholesale lookups'!$A$3:$L$15,'Elec wholesale index'!K$2,FALSE)</f>
        <v>205597.26549163138</v>
      </c>
      <c r="L790" s="38">
        <f>VLOOKUP($B790,'Elec wholesale lookups'!$A$3:$O$15,'Elec wholesale index'!L$2,FALSE)</f>
        <v>0</v>
      </c>
      <c r="M790" s="38">
        <f>VLOOKUP($B790,'Elec wholesale lookups'!$A$3:$O$15,'Elec wholesale index'!M$2,FALSE)</f>
        <v>1</v>
      </c>
      <c r="N790" s="38">
        <f>VLOOKUP($B790,'Elec wholesale lookups'!$A$3:$O$15,'Elec wholesale index'!N$2,FALSE)</f>
        <v>1</v>
      </c>
      <c r="O790" s="13">
        <f t="shared" si="206"/>
        <v>0</v>
      </c>
      <c r="P790" s="13">
        <f t="shared" si="207"/>
        <v>181634.52552031272</v>
      </c>
      <c r="Q790" s="13">
        <f t="shared" si="208"/>
        <v>205597.26549163138</v>
      </c>
      <c r="R790" s="13">
        <f t="shared" si="209"/>
        <v>387231.79101194406</v>
      </c>
      <c r="S790" s="23">
        <f t="shared" si="210"/>
        <v>0</v>
      </c>
      <c r="T790" s="23">
        <f t="shared" si="211"/>
        <v>0</v>
      </c>
      <c r="U790" s="23">
        <f t="shared" si="212"/>
        <v>0</v>
      </c>
      <c r="V790" s="23">
        <f t="shared" si="213"/>
        <v>0</v>
      </c>
      <c r="W790" s="44" t="str">
        <f t="shared" si="214"/>
        <v>n/a</v>
      </c>
      <c r="X790" s="23">
        <f t="shared" si="215"/>
        <v>0</v>
      </c>
      <c r="Y790" s="23">
        <f t="shared" si="216"/>
        <v>0</v>
      </c>
      <c r="Z790" s="23">
        <f t="shared" si="217"/>
        <v>0</v>
      </c>
      <c r="AA790" s="43">
        <f t="shared" si="218"/>
        <v>0</v>
      </c>
      <c r="AB790" s="44" t="str">
        <f t="shared" si="219"/>
        <v>n/a</v>
      </c>
      <c r="AC790" s="45" t="str">
        <f>IFERROR(W790*Inputs!$E$27+'Elec wholesale index'!AB790*Inputs!$F$27,"n/a")</f>
        <v>n/a</v>
      </c>
      <c r="AD790" s="2" t="str">
        <f t="shared" si="220"/>
        <v>2018-19 Summer</v>
      </c>
      <c r="AE790" s="2" t="str">
        <f t="shared" si="221"/>
        <v>2017-18 Summer</v>
      </c>
      <c r="AF790" s="41">
        <v>0</v>
      </c>
    </row>
    <row r="791" spans="1:32" x14ac:dyDescent="0.3">
      <c r="A791" s="47">
        <v>42985</v>
      </c>
      <c r="B791" s="14" t="str">
        <f t="shared" si="205"/>
        <v>Sep</v>
      </c>
      <c r="C791" s="3"/>
      <c r="D791" s="3"/>
      <c r="E791" s="3"/>
      <c r="F791" s="42"/>
      <c r="G791" s="42"/>
      <c r="H791" s="42"/>
      <c r="I791" s="13">
        <f>VLOOKUP($B791,'Elec wholesale lookups'!$A$3:$L$15,'Elec wholesale index'!I$2,FALSE)</f>
        <v>205597.26549163138</v>
      </c>
      <c r="J791" s="13">
        <f>VLOOKUP($B791,'Elec wholesale lookups'!$A$3:$L$15,'Elec wholesale index'!J$2,FALSE)</f>
        <v>181634.52552031272</v>
      </c>
      <c r="K791" s="13">
        <f>VLOOKUP($B791,'Elec wholesale lookups'!$A$3:$L$15,'Elec wholesale index'!K$2,FALSE)</f>
        <v>205597.26549163138</v>
      </c>
      <c r="L791" s="38">
        <f>VLOOKUP($B791,'Elec wholesale lookups'!$A$3:$O$15,'Elec wholesale index'!L$2,FALSE)</f>
        <v>0</v>
      </c>
      <c r="M791" s="38">
        <f>VLOOKUP($B791,'Elec wholesale lookups'!$A$3:$O$15,'Elec wholesale index'!M$2,FALSE)</f>
        <v>1</v>
      </c>
      <c r="N791" s="38">
        <f>VLOOKUP($B791,'Elec wholesale lookups'!$A$3:$O$15,'Elec wholesale index'!N$2,FALSE)</f>
        <v>1</v>
      </c>
      <c r="O791" s="13">
        <f t="shared" si="206"/>
        <v>0</v>
      </c>
      <c r="P791" s="13">
        <f t="shared" si="207"/>
        <v>181634.52552031272</v>
      </c>
      <c r="Q791" s="13">
        <f t="shared" si="208"/>
        <v>205597.26549163138</v>
      </c>
      <c r="R791" s="13">
        <f t="shared" si="209"/>
        <v>387231.79101194406</v>
      </c>
      <c r="S791" s="23">
        <f t="shared" si="210"/>
        <v>0</v>
      </c>
      <c r="T791" s="23">
        <f t="shared" si="211"/>
        <v>0</v>
      </c>
      <c r="U791" s="23">
        <f t="shared" si="212"/>
        <v>0</v>
      </c>
      <c r="V791" s="23">
        <f t="shared" si="213"/>
        <v>0</v>
      </c>
      <c r="W791" s="44" t="str">
        <f t="shared" si="214"/>
        <v>n/a</v>
      </c>
      <c r="X791" s="23">
        <f t="shared" si="215"/>
        <v>0</v>
      </c>
      <c r="Y791" s="23">
        <f t="shared" si="216"/>
        <v>0</v>
      </c>
      <c r="Z791" s="23">
        <f t="shared" si="217"/>
        <v>0</v>
      </c>
      <c r="AA791" s="43">
        <f t="shared" si="218"/>
        <v>0</v>
      </c>
      <c r="AB791" s="44" t="str">
        <f t="shared" si="219"/>
        <v>n/a</v>
      </c>
      <c r="AC791" s="45" t="str">
        <f>IFERROR(W791*Inputs!$E$27+'Elec wholesale index'!AB791*Inputs!$F$27,"n/a")</f>
        <v>n/a</v>
      </c>
      <c r="AD791" s="2" t="str">
        <f t="shared" si="220"/>
        <v>2018-19 Summer</v>
      </c>
      <c r="AE791" s="2" t="str">
        <f t="shared" si="221"/>
        <v>2017-18 Summer</v>
      </c>
      <c r="AF791" s="41">
        <v>0</v>
      </c>
    </row>
    <row r="792" spans="1:32" x14ac:dyDescent="0.3">
      <c r="A792" s="47">
        <v>42986</v>
      </c>
      <c r="B792" s="14" t="str">
        <f t="shared" si="205"/>
        <v>Sep</v>
      </c>
      <c r="C792" s="3"/>
      <c r="D792" s="3"/>
      <c r="E792" s="3"/>
      <c r="F792" s="42"/>
      <c r="G792" s="42"/>
      <c r="H792" s="42"/>
      <c r="I792" s="13">
        <f>VLOOKUP($B792,'Elec wholesale lookups'!$A$3:$L$15,'Elec wholesale index'!I$2,FALSE)</f>
        <v>205597.26549163138</v>
      </c>
      <c r="J792" s="13">
        <f>VLOOKUP($B792,'Elec wholesale lookups'!$A$3:$L$15,'Elec wholesale index'!J$2,FALSE)</f>
        <v>181634.52552031272</v>
      </c>
      <c r="K792" s="13">
        <f>VLOOKUP($B792,'Elec wholesale lookups'!$A$3:$L$15,'Elec wholesale index'!K$2,FALSE)</f>
        <v>205597.26549163138</v>
      </c>
      <c r="L792" s="38">
        <f>VLOOKUP($B792,'Elec wholesale lookups'!$A$3:$O$15,'Elec wholesale index'!L$2,FALSE)</f>
        <v>0</v>
      </c>
      <c r="M792" s="38">
        <f>VLOOKUP($B792,'Elec wholesale lookups'!$A$3:$O$15,'Elec wholesale index'!M$2,FALSE)</f>
        <v>1</v>
      </c>
      <c r="N792" s="38">
        <f>VLOOKUP($B792,'Elec wholesale lookups'!$A$3:$O$15,'Elec wholesale index'!N$2,FALSE)</f>
        <v>1</v>
      </c>
      <c r="O792" s="13">
        <f t="shared" si="206"/>
        <v>0</v>
      </c>
      <c r="P792" s="13">
        <f t="shared" si="207"/>
        <v>181634.52552031272</v>
      </c>
      <c r="Q792" s="13">
        <f t="shared" si="208"/>
        <v>205597.26549163138</v>
      </c>
      <c r="R792" s="13">
        <f t="shared" si="209"/>
        <v>387231.79101194406</v>
      </c>
      <c r="S792" s="23">
        <f t="shared" si="210"/>
        <v>0</v>
      </c>
      <c r="T792" s="23">
        <f t="shared" si="211"/>
        <v>0</v>
      </c>
      <c r="U792" s="23">
        <f t="shared" si="212"/>
        <v>0</v>
      </c>
      <c r="V792" s="23">
        <f t="shared" si="213"/>
        <v>0</v>
      </c>
      <c r="W792" s="44" t="str">
        <f t="shared" si="214"/>
        <v>n/a</v>
      </c>
      <c r="X792" s="23">
        <f t="shared" si="215"/>
        <v>0</v>
      </c>
      <c r="Y792" s="23">
        <f t="shared" si="216"/>
        <v>0</v>
      </c>
      <c r="Z792" s="23">
        <f t="shared" si="217"/>
        <v>0</v>
      </c>
      <c r="AA792" s="43">
        <f t="shared" si="218"/>
        <v>0</v>
      </c>
      <c r="AB792" s="44" t="str">
        <f t="shared" si="219"/>
        <v>n/a</v>
      </c>
      <c r="AC792" s="45" t="str">
        <f>IFERROR(W792*Inputs!$E$27+'Elec wholesale index'!AB792*Inputs!$F$27,"n/a")</f>
        <v>n/a</v>
      </c>
      <c r="AD792" s="2" t="str">
        <f t="shared" si="220"/>
        <v>2018-19 Summer</v>
      </c>
      <c r="AE792" s="2" t="str">
        <f t="shared" si="221"/>
        <v>2017-18 Summer</v>
      </c>
      <c r="AF792" s="41">
        <v>0</v>
      </c>
    </row>
    <row r="793" spans="1:32" x14ac:dyDescent="0.3">
      <c r="A793" s="47">
        <v>42989</v>
      </c>
      <c r="B793" s="14" t="str">
        <f t="shared" si="205"/>
        <v>Sep</v>
      </c>
      <c r="C793" s="3"/>
      <c r="D793" s="3"/>
      <c r="E793" s="3"/>
      <c r="F793" s="42"/>
      <c r="G793" s="42"/>
      <c r="H793" s="42"/>
      <c r="I793" s="13">
        <f>VLOOKUP($B793,'Elec wholesale lookups'!$A$3:$L$15,'Elec wholesale index'!I$2,FALSE)</f>
        <v>205597.26549163138</v>
      </c>
      <c r="J793" s="13">
        <f>VLOOKUP($B793,'Elec wholesale lookups'!$A$3:$L$15,'Elec wholesale index'!J$2,FALSE)</f>
        <v>181634.52552031272</v>
      </c>
      <c r="K793" s="13">
        <f>VLOOKUP($B793,'Elec wholesale lookups'!$A$3:$L$15,'Elec wholesale index'!K$2,FALSE)</f>
        <v>205597.26549163138</v>
      </c>
      <c r="L793" s="38">
        <f>VLOOKUP($B793,'Elec wholesale lookups'!$A$3:$O$15,'Elec wholesale index'!L$2,FALSE)</f>
        <v>0</v>
      </c>
      <c r="M793" s="38">
        <f>VLOOKUP($B793,'Elec wholesale lookups'!$A$3:$O$15,'Elec wholesale index'!M$2,FALSE)</f>
        <v>1</v>
      </c>
      <c r="N793" s="38">
        <f>VLOOKUP($B793,'Elec wholesale lookups'!$A$3:$O$15,'Elec wholesale index'!N$2,FALSE)</f>
        <v>1</v>
      </c>
      <c r="O793" s="13">
        <f t="shared" si="206"/>
        <v>0</v>
      </c>
      <c r="P793" s="13">
        <f t="shared" si="207"/>
        <v>181634.52552031272</v>
      </c>
      <c r="Q793" s="13">
        <f t="shared" si="208"/>
        <v>205597.26549163138</v>
      </c>
      <c r="R793" s="13">
        <f t="shared" si="209"/>
        <v>387231.79101194406</v>
      </c>
      <c r="S793" s="23">
        <f t="shared" si="210"/>
        <v>0</v>
      </c>
      <c r="T793" s="23">
        <f t="shared" si="211"/>
        <v>0</v>
      </c>
      <c r="U793" s="23">
        <f t="shared" si="212"/>
        <v>0</v>
      </c>
      <c r="V793" s="23">
        <f t="shared" si="213"/>
        <v>0</v>
      </c>
      <c r="W793" s="44" t="str">
        <f t="shared" si="214"/>
        <v>n/a</v>
      </c>
      <c r="X793" s="23">
        <f t="shared" si="215"/>
        <v>0</v>
      </c>
      <c r="Y793" s="23">
        <f t="shared" si="216"/>
        <v>0</v>
      </c>
      <c r="Z793" s="23">
        <f t="shared" si="217"/>
        <v>0</v>
      </c>
      <c r="AA793" s="43">
        <f t="shared" si="218"/>
        <v>0</v>
      </c>
      <c r="AB793" s="44" t="str">
        <f t="shared" si="219"/>
        <v>n/a</v>
      </c>
      <c r="AC793" s="45" t="str">
        <f>IFERROR(W793*Inputs!$E$27+'Elec wholesale index'!AB793*Inputs!$F$27,"n/a")</f>
        <v>n/a</v>
      </c>
      <c r="AD793" s="2" t="str">
        <f t="shared" si="220"/>
        <v>2018-19 Summer</v>
      </c>
      <c r="AE793" s="2" t="str">
        <f t="shared" si="221"/>
        <v>2017-18 Summer</v>
      </c>
      <c r="AF793" s="41">
        <v>0</v>
      </c>
    </row>
    <row r="794" spans="1:32" x14ac:dyDescent="0.3">
      <c r="A794" s="47">
        <v>42990</v>
      </c>
      <c r="B794" s="14" t="str">
        <f t="shared" si="205"/>
        <v>Sep</v>
      </c>
      <c r="C794" s="3"/>
      <c r="D794" s="3"/>
      <c r="E794" s="3"/>
      <c r="F794" s="42"/>
      <c r="G794" s="42"/>
      <c r="H794" s="42"/>
      <c r="I794" s="13">
        <f>VLOOKUP($B794,'Elec wholesale lookups'!$A$3:$L$15,'Elec wholesale index'!I$2,FALSE)</f>
        <v>205597.26549163138</v>
      </c>
      <c r="J794" s="13">
        <f>VLOOKUP($B794,'Elec wholesale lookups'!$A$3:$L$15,'Elec wholesale index'!J$2,FALSE)</f>
        <v>181634.52552031272</v>
      </c>
      <c r="K794" s="13">
        <f>VLOOKUP($B794,'Elec wholesale lookups'!$A$3:$L$15,'Elec wholesale index'!K$2,FALSE)</f>
        <v>205597.26549163138</v>
      </c>
      <c r="L794" s="38">
        <f>VLOOKUP($B794,'Elec wholesale lookups'!$A$3:$O$15,'Elec wholesale index'!L$2,FALSE)</f>
        <v>0</v>
      </c>
      <c r="M794" s="38">
        <f>VLOOKUP($B794,'Elec wholesale lookups'!$A$3:$O$15,'Elec wholesale index'!M$2,FALSE)</f>
        <v>1</v>
      </c>
      <c r="N794" s="38">
        <f>VLOOKUP($B794,'Elec wholesale lookups'!$A$3:$O$15,'Elec wholesale index'!N$2,FALSE)</f>
        <v>1</v>
      </c>
      <c r="O794" s="13">
        <f t="shared" si="206"/>
        <v>0</v>
      </c>
      <c r="P794" s="13">
        <f t="shared" si="207"/>
        <v>181634.52552031272</v>
      </c>
      <c r="Q794" s="13">
        <f t="shared" si="208"/>
        <v>205597.26549163138</v>
      </c>
      <c r="R794" s="13">
        <f t="shared" si="209"/>
        <v>387231.79101194406</v>
      </c>
      <c r="S794" s="23">
        <f t="shared" si="210"/>
        <v>0</v>
      </c>
      <c r="T794" s="23">
        <f t="shared" si="211"/>
        <v>0</v>
      </c>
      <c r="U794" s="23">
        <f t="shared" si="212"/>
        <v>0</v>
      </c>
      <c r="V794" s="23">
        <f t="shared" si="213"/>
        <v>0</v>
      </c>
      <c r="W794" s="44" t="str">
        <f t="shared" si="214"/>
        <v>n/a</v>
      </c>
      <c r="X794" s="23">
        <f t="shared" si="215"/>
        <v>0</v>
      </c>
      <c r="Y794" s="23">
        <f t="shared" si="216"/>
        <v>0</v>
      </c>
      <c r="Z794" s="23">
        <f t="shared" si="217"/>
        <v>0</v>
      </c>
      <c r="AA794" s="43">
        <f t="shared" si="218"/>
        <v>0</v>
      </c>
      <c r="AB794" s="44" t="str">
        <f t="shared" si="219"/>
        <v>n/a</v>
      </c>
      <c r="AC794" s="45" t="str">
        <f>IFERROR(W794*Inputs!$E$27+'Elec wholesale index'!AB794*Inputs!$F$27,"n/a")</f>
        <v>n/a</v>
      </c>
      <c r="AD794" s="2" t="str">
        <f t="shared" si="220"/>
        <v>2018-19 Summer</v>
      </c>
      <c r="AE794" s="2" t="str">
        <f t="shared" si="221"/>
        <v>2017-18 Summer</v>
      </c>
      <c r="AF794" s="41">
        <v>0</v>
      </c>
    </row>
    <row r="795" spans="1:32" x14ac:dyDescent="0.3">
      <c r="A795" s="47">
        <v>42991</v>
      </c>
      <c r="B795" s="14" t="str">
        <f t="shared" si="205"/>
        <v>Sep</v>
      </c>
      <c r="C795" s="3"/>
      <c r="D795" s="3"/>
      <c r="E795" s="3"/>
      <c r="F795" s="42"/>
      <c r="G795" s="42"/>
      <c r="H795" s="42"/>
      <c r="I795" s="13">
        <f>VLOOKUP($B795,'Elec wholesale lookups'!$A$3:$L$15,'Elec wholesale index'!I$2,FALSE)</f>
        <v>205597.26549163138</v>
      </c>
      <c r="J795" s="13">
        <f>VLOOKUP($B795,'Elec wholesale lookups'!$A$3:$L$15,'Elec wholesale index'!J$2,FALSE)</f>
        <v>181634.52552031272</v>
      </c>
      <c r="K795" s="13">
        <f>VLOOKUP($B795,'Elec wholesale lookups'!$A$3:$L$15,'Elec wholesale index'!K$2,FALSE)</f>
        <v>205597.26549163138</v>
      </c>
      <c r="L795" s="38">
        <f>VLOOKUP($B795,'Elec wholesale lookups'!$A$3:$O$15,'Elec wholesale index'!L$2,FALSE)</f>
        <v>0</v>
      </c>
      <c r="M795" s="38">
        <f>VLOOKUP($B795,'Elec wholesale lookups'!$A$3:$O$15,'Elec wholesale index'!M$2,FALSE)</f>
        <v>1</v>
      </c>
      <c r="N795" s="38">
        <f>VLOOKUP($B795,'Elec wholesale lookups'!$A$3:$O$15,'Elec wholesale index'!N$2,FALSE)</f>
        <v>1</v>
      </c>
      <c r="O795" s="13">
        <f t="shared" si="206"/>
        <v>0</v>
      </c>
      <c r="P795" s="13">
        <f t="shared" si="207"/>
        <v>181634.52552031272</v>
      </c>
      <c r="Q795" s="13">
        <f t="shared" si="208"/>
        <v>205597.26549163138</v>
      </c>
      <c r="R795" s="13">
        <f t="shared" si="209"/>
        <v>387231.79101194406</v>
      </c>
      <c r="S795" s="23">
        <f t="shared" si="210"/>
        <v>0</v>
      </c>
      <c r="T795" s="23">
        <f t="shared" si="211"/>
        <v>0</v>
      </c>
      <c r="U795" s="23">
        <f t="shared" si="212"/>
        <v>0</v>
      </c>
      <c r="V795" s="23">
        <f t="shared" si="213"/>
        <v>0</v>
      </c>
      <c r="W795" s="44" t="str">
        <f t="shared" si="214"/>
        <v>n/a</v>
      </c>
      <c r="X795" s="23">
        <f t="shared" si="215"/>
        <v>0</v>
      </c>
      <c r="Y795" s="23">
        <f t="shared" si="216"/>
        <v>0</v>
      </c>
      <c r="Z795" s="23">
        <f t="shared" si="217"/>
        <v>0</v>
      </c>
      <c r="AA795" s="43">
        <f t="shared" si="218"/>
        <v>0</v>
      </c>
      <c r="AB795" s="44" t="str">
        <f t="shared" si="219"/>
        <v>n/a</v>
      </c>
      <c r="AC795" s="45" t="str">
        <f>IFERROR(W795*Inputs!$E$27+'Elec wholesale index'!AB795*Inputs!$F$27,"n/a")</f>
        <v>n/a</v>
      </c>
      <c r="AD795" s="2" t="str">
        <f t="shared" si="220"/>
        <v>2018-19 Summer</v>
      </c>
      <c r="AE795" s="2" t="str">
        <f t="shared" si="221"/>
        <v>2017-18 Summer</v>
      </c>
      <c r="AF795" s="41">
        <v>0</v>
      </c>
    </row>
    <row r="796" spans="1:32" x14ac:dyDescent="0.3">
      <c r="A796" s="47">
        <v>42992</v>
      </c>
      <c r="B796" s="14" t="str">
        <f t="shared" si="205"/>
        <v>Sep</v>
      </c>
      <c r="C796" s="3"/>
      <c r="D796" s="3"/>
      <c r="E796" s="3"/>
      <c r="F796" s="42"/>
      <c r="G796" s="42"/>
      <c r="H796" s="42"/>
      <c r="I796" s="13">
        <f>VLOOKUP($B796,'Elec wholesale lookups'!$A$3:$L$15,'Elec wholesale index'!I$2,FALSE)</f>
        <v>205597.26549163138</v>
      </c>
      <c r="J796" s="13">
        <f>VLOOKUP($B796,'Elec wholesale lookups'!$A$3:$L$15,'Elec wholesale index'!J$2,FALSE)</f>
        <v>181634.52552031272</v>
      </c>
      <c r="K796" s="13">
        <f>VLOOKUP($B796,'Elec wholesale lookups'!$A$3:$L$15,'Elec wholesale index'!K$2,FALSE)</f>
        <v>205597.26549163138</v>
      </c>
      <c r="L796" s="38">
        <f>VLOOKUP($B796,'Elec wholesale lookups'!$A$3:$O$15,'Elec wholesale index'!L$2,FALSE)</f>
        <v>0</v>
      </c>
      <c r="M796" s="38">
        <f>VLOOKUP($B796,'Elec wholesale lookups'!$A$3:$O$15,'Elec wholesale index'!M$2,FALSE)</f>
        <v>1</v>
      </c>
      <c r="N796" s="38">
        <f>VLOOKUP($B796,'Elec wholesale lookups'!$A$3:$O$15,'Elec wholesale index'!N$2,FALSE)</f>
        <v>1</v>
      </c>
      <c r="O796" s="13">
        <f t="shared" si="206"/>
        <v>0</v>
      </c>
      <c r="P796" s="13">
        <f t="shared" si="207"/>
        <v>181634.52552031272</v>
      </c>
      <c r="Q796" s="13">
        <f t="shared" si="208"/>
        <v>205597.26549163138</v>
      </c>
      <c r="R796" s="13">
        <f t="shared" si="209"/>
        <v>387231.79101194406</v>
      </c>
      <c r="S796" s="23">
        <f t="shared" si="210"/>
        <v>0</v>
      </c>
      <c r="T796" s="23">
        <f t="shared" si="211"/>
        <v>0</v>
      </c>
      <c r="U796" s="23">
        <f t="shared" si="212"/>
        <v>0</v>
      </c>
      <c r="V796" s="23">
        <f t="shared" si="213"/>
        <v>0</v>
      </c>
      <c r="W796" s="44" t="str">
        <f t="shared" si="214"/>
        <v>n/a</v>
      </c>
      <c r="X796" s="23">
        <f t="shared" si="215"/>
        <v>0</v>
      </c>
      <c r="Y796" s="23">
        <f t="shared" si="216"/>
        <v>0</v>
      </c>
      <c r="Z796" s="23">
        <f t="shared" si="217"/>
        <v>0</v>
      </c>
      <c r="AA796" s="43">
        <f t="shared" si="218"/>
        <v>0</v>
      </c>
      <c r="AB796" s="44" t="str">
        <f t="shared" si="219"/>
        <v>n/a</v>
      </c>
      <c r="AC796" s="45" t="str">
        <f>IFERROR(W796*Inputs!$E$27+'Elec wholesale index'!AB796*Inputs!$F$27,"n/a")</f>
        <v>n/a</v>
      </c>
      <c r="AD796" s="2" t="str">
        <f t="shared" si="220"/>
        <v>2018-19 Summer</v>
      </c>
      <c r="AE796" s="2" t="str">
        <f t="shared" si="221"/>
        <v>2017-18 Summer</v>
      </c>
      <c r="AF796" s="41">
        <v>0</v>
      </c>
    </row>
    <row r="797" spans="1:32" x14ac:dyDescent="0.3">
      <c r="A797" s="47">
        <v>42993</v>
      </c>
      <c r="B797" s="14" t="str">
        <f t="shared" si="205"/>
        <v>Sep</v>
      </c>
      <c r="C797" s="3"/>
      <c r="D797" s="3"/>
      <c r="E797" s="3"/>
      <c r="F797" s="42"/>
      <c r="G797" s="42"/>
      <c r="H797" s="42"/>
      <c r="I797" s="13">
        <f>VLOOKUP($B797,'Elec wholesale lookups'!$A$3:$L$15,'Elec wholesale index'!I$2,FALSE)</f>
        <v>205597.26549163138</v>
      </c>
      <c r="J797" s="13">
        <f>VLOOKUP($B797,'Elec wholesale lookups'!$A$3:$L$15,'Elec wholesale index'!J$2,FALSE)</f>
        <v>181634.52552031272</v>
      </c>
      <c r="K797" s="13">
        <f>VLOOKUP($B797,'Elec wholesale lookups'!$A$3:$L$15,'Elec wholesale index'!K$2,FALSE)</f>
        <v>205597.26549163138</v>
      </c>
      <c r="L797" s="38">
        <f>VLOOKUP($B797,'Elec wholesale lookups'!$A$3:$O$15,'Elec wholesale index'!L$2,FALSE)</f>
        <v>0</v>
      </c>
      <c r="M797" s="38">
        <f>VLOOKUP($B797,'Elec wholesale lookups'!$A$3:$O$15,'Elec wholesale index'!M$2,FALSE)</f>
        <v>1</v>
      </c>
      <c r="N797" s="38">
        <f>VLOOKUP($B797,'Elec wholesale lookups'!$A$3:$O$15,'Elec wholesale index'!N$2,FALSE)</f>
        <v>1</v>
      </c>
      <c r="O797" s="13">
        <f t="shared" si="206"/>
        <v>0</v>
      </c>
      <c r="P797" s="13">
        <f t="shared" si="207"/>
        <v>181634.52552031272</v>
      </c>
      <c r="Q797" s="13">
        <f t="shared" si="208"/>
        <v>205597.26549163138</v>
      </c>
      <c r="R797" s="13">
        <f t="shared" si="209"/>
        <v>387231.79101194406</v>
      </c>
      <c r="S797" s="23">
        <f t="shared" si="210"/>
        <v>0</v>
      </c>
      <c r="T797" s="23">
        <f t="shared" si="211"/>
        <v>0</v>
      </c>
      <c r="U797" s="23">
        <f t="shared" si="212"/>
        <v>0</v>
      </c>
      <c r="V797" s="23">
        <f t="shared" si="213"/>
        <v>0</v>
      </c>
      <c r="W797" s="44" t="str">
        <f t="shared" si="214"/>
        <v>n/a</v>
      </c>
      <c r="X797" s="23">
        <f t="shared" si="215"/>
        <v>0</v>
      </c>
      <c r="Y797" s="23">
        <f t="shared" si="216"/>
        <v>0</v>
      </c>
      <c r="Z797" s="23">
        <f t="shared" si="217"/>
        <v>0</v>
      </c>
      <c r="AA797" s="43">
        <f t="shared" si="218"/>
        <v>0</v>
      </c>
      <c r="AB797" s="44" t="str">
        <f t="shared" si="219"/>
        <v>n/a</v>
      </c>
      <c r="AC797" s="45" t="str">
        <f>IFERROR(W797*Inputs!$E$27+'Elec wholesale index'!AB797*Inputs!$F$27,"n/a")</f>
        <v>n/a</v>
      </c>
      <c r="AD797" s="2" t="str">
        <f t="shared" si="220"/>
        <v>2018-19 Summer</v>
      </c>
      <c r="AE797" s="2" t="str">
        <f t="shared" si="221"/>
        <v>2017-18 Summer</v>
      </c>
      <c r="AF797" s="41">
        <v>0</v>
      </c>
    </row>
    <row r="798" spans="1:32" x14ac:dyDescent="0.3">
      <c r="A798" s="47">
        <v>42996</v>
      </c>
      <c r="B798" s="14" t="str">
        <f t="shared" si="205"/>
        <v>Sep</v>
      </c>
      <c r="C798" s="3"/>
      <c r="D798" s="3"/>
      <c r="E798" s="3"/>
      <c r="F798" s="42"/>
      <c r="G798" s="42"/>
      <c r="H798" s="42"/>
      <c r="I798" s="13">
        <f>VLOOKUP($B798,'Elec wholesale lookups'!$A$3:$L$15,'Elec wholesale index'!I$2,FALSE)</f>
        <v>205597.26549163138</v>
      </c>
      <c r="J798" s="13">
        <f>VLOOKUP($B798,'Elec wholesale lookups'!$A$3:$L$15,'Elec wholesale index'!J$2,FALSE)</f>
        <v>181634.52552031272</v>
      </c>
      <c r="K798" s="13">
        <f>VLOOKUP($B798,'Elec wholesale lookups'!$A$3:$L$15,'Elec wholesale index'!K$2,FALSE)</f>
        <v>205597.26549163138</v>
      </c>
      <c r="L798" s="38">
        <f>VLOOKUP($B798,'Elec wholesale lookups'!$A$3:$O$15,'Elec wholesale index'!L$2,FALSE)</f>
        <v>0</v>
      </c>
      <c r="M798" s="38">
        <f>VLOOKUP($B798,'Elec wholesale lookups'!$A$3:$O$15,'Elec wholesale index'!M$2,FALSE)</f>
        <v>1</v>
      </c>
      <c r="N798" s="38">
        <f>VLOOKUP($B798,'Elec wholesale lookups'!$A$3:$O$15,'Elec wholesale index'!N$2,FALSE)</f>
        <v>1</v>
      </c>
      <c r="O798" s="13">
        <f t="shared" si="206"/>
        <v>0</v>
      </c>
      <c r="P798" s="13">
        <f t="shared" si="207"/>
        <v>181634.52552031272</v>
      </c>
      <c r="Q798" s="13">
        <f t="shared" si="208"/>
        <v>205597.26549163138</v>
      </c>
      <c r="R798" s="13">
        <f t="shared" si="209"/>
        <v>387231.79101194406</v>
      </c>
      <c r="S798" s="23">
        <f t="shared" si="210"/>
        <v>0</v>
      </c>
      <c r="T798" s="23">
        <f t="shared" si="211"/>
        <v>0</v>
      </c>
      <c r="U798" s="23">
        <f t="shared" si="212"/>
        <v>0</v>
      </c>
      <c r="V798" s="23">
        <f t="shared" si="213"/>
        <v>0</v>
      </c>
      <c r="W798" s="44" t="str">
        <f t="shared" si="214"/>
        <v>n/a</v>
      </c>
      <c r="X798" s="23">
        <f t="shared" si="215"/>
        <v>0</v>
      </c>
      <c r="Y798" s="23">
        <f t="shared" si="216"/>
        <v>0</v>
      </c>
      <c r="Z798" s="23">
        <f t="shared" si="217"/>
        <v>0</v>
      </c>
      <c r="AA798" s="43">
        <f t="shared" si="218"/>
        <v>0</v>
      </c>
      <c r="AB798" s="44" t="str">
        <f t="shared" si="219"/>
        <v>n/a</v>
      </c>
      <c r="AC798" s="45" t="str">
        <f>IFERROR(W798*Inputs!$E$27+'Elec wholesale index'!AB798*Inputs!$F$27,"n/a")</f>
        <v>n/a</v>
      </c>
      <c r="AD798" s="2" t="str">
        <f t="shared" si="220"/>
        <v>2018-19 Summer</v>
      </c>
      <c r="AE798" s="2" t="str">
        <f t="shared" si="221"/>
        <v>2017-18 Summer</v>
      </c>
      <c r="AF798" s="41">
        <v>0</v>
      </c>
    </row>
    <row r="799" spans="1:32" x14ac:dyDescent="0.3">
      <c r="A799" s="47">
        <v>42997</v>
      </c>
      <c r="B799" s="14" t="str">
        <f t="shared" si="205"/>
        <v>Sep</v>
      </c>
      <c r="C799" s="3"/>
      <c r="D799" s="3"/>
      <c r="E799" s="3"/>
      <c r="F799" s="42"/>
      <c r="G799" s="42"/>
      <c r="H799" s="42"/>
      <c r="I799" s="13">
        <f>VLOOKUP($B799,'Elec wholesale lookups'!$A$3:$L$15,'Elec wholesale index'!I$2,FALSE)</f>
        <v>205597.26549163138</v>
      </c>
      <c r="J799" s="13">
        <f>VLOOKUP($B799,'Elec wholesale lookups'!$A$3:$L$15,'Elec wholesale index'!J$2,FALSE)</f>
        <v>181634.52552031272</v>
      </c>
      <c r="K799" s="13">
        <f>VLOOKUP($B799,'Elec wholesale lookups'!$A$3:$L$15,'Elec wholesale index'!K$2,FALSE)</f>
        <v>205597.26549163138</v>
      </c>
      <c r="L799" s="38">
        <f>VLOOKUP($B799,'Elec wholesale lookups'!$A$3:$O$15,'Elec wholesale index'!L$2,FALSE)</f>
        <v>0</v>
      </c>
      <c r="M799" s="38">
        <f>VLOOKUP($B799,'Elec wholesale lookups'!$A$3:$O$15,'Elec wholesale index'!M$2,FALSE)</f>
        <v>1</v>
      </c>
      <c r="N799" s="38">
        <f>VLOOKUP($B799,'Elec wholesale lookups'!$A$3:$O$15,'Elec wholesale index'!N$2,FALSE)</f>
        <v>1</v>
      </c>
      <c r="O799" s="13">
        <f t="shared" si="206"/>
        <v>0</v>
      </c>
      <c r="P799" s="13">
        <f t="shared" si="207"/>
        <v>181634.52552031272</v>
      </c>
      <c r="Q799" s="13">
        <f t="shared" si="208"/>
        <v>205597.26549163138</v>
      </c>
      <c r="R799" s="13">
        <f t="shared" si="209"/>
        <v>387231.79101194406</v>
      </c>
      <c r="S799" s="23">
        <f t="shared" si="210"/>
        <v>0</v>
      </c>
      <c r="T799" s="23">
        <f t="shared" si="211"/>
        <v>0</v>
      </c>
      <c r="U799" s="23">
        <f t="shared" si="212"/>
        <v>0</v>
      </c>
      <c r="V799" s="23">
        <f t="shared" si="213"/>
        <v>0</v>
      </c>
      <c r="W799" s="44" t="str">
        <f t="shared" si="214"/>
        <v>n/a</v>
      </c>
      <c r="X799" s="23">
        <f t="shared" si="215"/>
        <v>0</v>
      </c>
      <c r="Y799" s="23">
        <f t="shared" si="216"/>
        <v>0</v>
      </c>
      <c r="Z799" s="23">
        <f t="shared" si="217"/>
        <v>0</v>
      </c>
      <c r="AA799" s="43">
        <f t="shared" si="218"/>
        <v>0</v>
      </c>
      <c r="AB799" s="44" t="str">
        <f t="shared" si="219"/>
        <v>n/a</v>
      </c>
      <c r="AC799" s="45" t="str">
        <f>IFERROR(W799*Inputs!$E$27+'Elec wholesale index'!AB799*Inputs!$F$27,"n/a")</f>
        <v>n/a</v>
      </c>
      <c r="AD799" s="2" t="str">
        <f t="shared" si="220"/>
        <v>2018-19 Summer</v>
      </c>
      <c r="AE799" s="2" t="str">
        <f t="shared" si="221"/>
        <v>2017-18 Summer</v>
      </c>
      <c r="AF799" s="41">
        <v>0</v>
      </c>
    </row>
    <row r="800" spans="1:32" x14ac:dyDescent="0.3">
      <c r="A800" s="47">
        <v>42998</v>
      </c>
      <c r="B800" s="14" t="str">
        <f t="shared" si="205"/>
        <v>Sep</v>
      </c>
      <c r="C800" s="3"/>
      <c r="D800" s="3"/>
      <c r="E800" s="3"/>
      <c r="F800" s="42"/>
      <c r="G800" s="42"/>
      <c r="H800" s="42"/>
      <c r="I800" s="13">
        <f>VLOOKUP($B800,'Elec wholesale lookups'!$A$3:$L$15,'Elec wholesale index'!I$2,FALSE)</f>
        <v>205597.26549163138</v>
      </c>
      <c r="J800" s="13">
        <f>VLOOKUP($B800,'Elec wholesale lookups'!$A$3:$L$15,'Elec wholesale index'!J$2,FALSE)</f>
        <v>181634.52552031272</v>
      </c>
      <c r="K800" s="13">
        <f>VLOOKUP($B800,'Elec wholesale lookups'!$A$3:$L$15,'Elec wholesale index'!K$2,FALSE)</f>
        <v>205597.26549163138</v>
      </c>
      <c r="L800" s="38">
        <f>VLOOKUP($B800,'Elec wholesale lookups'!$A$3:$O$15,'Elec wholesale index'!L$2,FALSE)</f>
        <v>0</v>
      </c>
      <c r="M800" s="38">
        <f>VLOOKUP($B800,'Elec wholesale lookups'!$A$3:$O$15,'Elec wholesale index'!M$2,FALSE)</f>
        <v>1</v>
      </c>
      <c r="N800" s="38">
        <f>VLOOKUP($B800,'Elec wholesale lookups'!$A$3:$O$15,'Elec wholesale index'!N$2,FALSE)</f>
        <v>1</v>
      </c>
      <c r="O800" s="13">
        <f t="shared" si="206"/>
        <v>0</v>
      </c>
      <c r="P800" s="13">
        <f t="shared" si="207"/>
        <v>181634.52552031272</v>
      </c>
      <c r="Q800" s="13">
        <f t="shared" si="208"/>
        <v>205597.26549163138</v>
      </c>
      <c r="R800" s="13">
        <f t="shared" si="209"/>
        <v>387231.79101194406</v>
      </c>
      <c r="S800" s="23">
        <f t="shared" si="210"/>
        <v>0</v>
      </c>
      <c r="T800" s="23">
        <f t="shared" si="211"/>
        <v>0</v>
      </c>
      <c r="U800" s="23">
        <f t="shared" si="212"/>
        <v>0</v>
      </c>
      <c r="V800" s="23">
        <f t="shared" si="213"/>
        <v>0</v>
      </c>
      <c r="W800" s="44" t="str">
        <f t="shared" si="214"/>
        <v>n/a</v>
      </c>
      <c r="X800" s="23">
        <f t="shared" si="215"/>
        <v>0</v>
      </c>
      <c r="Y800" s="23">
        <f t="shared" si="216"/>
        <v>0</v>
      </c>
      <c r="Z800" s="23">
        <f t="shared" si="217"/>
        <v>0</v>
      </c>
      <c r="AA800" s="43">
        <f t="shared" si="218"/>
        <v>0</v>
      </c>
      <c r="AB800" s="44" t="str">
        <f t="shared" si="219"/>
        <v>n/a</v>
      </c>
      <c r="AC800" s="45" t="str">
        <f>IFERROR(W800*Inputs!$E$27+'Elec wholesale index'!AB800*Inputs!$F$27,"n/a")</f>
        <v>n/a</v>
      </c>
      <c r="AD800" s="2" t="str">
        <f t="shared" si="220"/>
        <v>2018-19 Summer</v>
      </c>
      <c r="AE800" s="2" t="str">
        <f t="shared" si="221"/>
        <v>2017-18 Summer</v>
      </c>
      <c r="AF800" s="41">
        <v>0</v>
      </c>
    </row>
    <row r="801" spans="1:32" x14ac:dyDescent="0.3">
      <c r="A801" s="47">
        <v>42999</v>
      </c>
      <c r="B801" s="14" t="str">
        <f t="shared" si="205"/>
        <v>Sep</v>
      </c>
      <c r="C801" s="3"/>
      <c r="D801" s="3"/>
      <c r="E801" s="3"/>
      <c r="F801" s="42"/>
      <c r="G801" s="42"/>
      <c r="H801" s="42"/>
      <c r="I801" s="13">
        <f>VLOOKUP($B801,'Elec wholesale lookups'!$A$3:$L$15,'Elec wholesale index'!I$2,FALSE)</f>
        <v>205597.26549163138</v>
      </c>
      <c r="J801" s="13">
        <f>VLOOKUP($B801,'Elec wholesale lookups'!$A$3:$L$15,'Elec wholesale index'!J$2,FALSE)</f>
        <v>181634.52552031272</v>
      </c>
      <c r="K801" s="13">
        <f>VLOOKUP($B801,'Elec wholesale lookups'!$A$3:$L$15,'Elec wholesale index'!K$2,FALSE)</f>
        <v>205597.26549163138</v>
      </c>
      <c r="L801" s="38">
        <f>VLOOKUP($B801,'Elec wholesale lookups'!$A$3:$O$15,'Elec wholesale index'!L$2,FALSE)</f>
        <v>0</v>
      </c>
      <c r="M801" s="38">
        <f>VLOOKUP($B801,'Elec wholesale lookups'!$A$3:$O$15,'Elec wholesale index'!M$2,FALSE)</f>
        <v>1</v>
      </c>
      <c r="N801" s="38">
        <f>VLOOKUP($B801,'Elec wholesale lookups'!$A$3:$O$15,'Elec wholesale index'!N$2,FALSE)</f>
        <v>1</v>
      </c>
      <c r="O801" s="13">
        <f t="shared" si="206"/>
        <v>0</v>
      </c>
      <c r="P801" s="13">
        <f t="shared" si="207"/>
        <v>181634.52552031272</v>
      </c>
      <c r="Q801" s="13">
        <f t="shared" si="208"/>
        <v>205597.26549163138</v>
      </c>
      <c r="R801" s="13">
        <f t="shared" si="209"/>
        <v>387231.79101194406</v>
      </c>
      <c r="S801" s="23">
        <f t="shared" si="210"/>
        <v>0</v>
      </c>
      <c r="T801" s="23">
        <f t="shared" si="211"/>
        <v>0</v>
      </c>
      <c r="U801" s="23">
        <f t="shared" si="212"/>
        <v>0</v>
      </c>
      <c r="V801" s="23">
        <f t="shared" si="213"/>
        <v>0</v>
      </c>
      <c r="W801" s="44" t="str">
        <f t="shared" si="214"/>
        <v>n/a</v>
      </c>
      <c r="X801" s="23">
        <f t="shared" si="215"/>
        <v>0</v>
      </c>
      <c r="Y801" s="23">
        <f t="shared" si="216"/>
        <v>0</v>
      </c>
      <c r="Z801" s="23">
        <f t="shared" si="217"/>
        <v>0</v>
      </c>
      <c r="AA801" s="43">
        <f t="shared" si="218"/>
        <v>0</v>
      </c>
      <c r="AB801" s="44" t="str">
        <f t="shared" si="219"/>
        <v>n/a</v>
      </c>
      <c r="AC801" s="45" t="str">
        <f>IFERROR(W801*Inputs!$E$27+'Elec wholesale index'!AB801*Inputs!$F$27,"n/a")</f>
        <v>n/a</v>
      </c>
      <c r="AD801" s="2" t="str">
        <f t="shared" si="220"/>
        <v>2018-19 Summer</v>
      </c>
      <c r="AE801" s="2" t="str">
        <f t="shared" si="221"/>
        <v>2017-18 Summer</v>
      </c>
      <c r="AF801" s="41">
        <v>0</v>
      </c>
    </row>
    <row r="802" spans="1:32" x14ac:dyDescent="0.3">
      <c r="A802" s="47">
        <v>43000</v>
      </c>
      <c r="B802" s="14" t="str">
        <f t="shared" si="205"/>
        <v>Sep</v>
      </c>
      <c r="C802" s="3"/>
      <c r="D802" s="3"/>
      <c r="E802" s="3"/>
      <c r="F802" s="42"/>
      <c r="G802" s="42"/>
      <c r="H802" s="42"/>
      <c r="I802" s="13">
        <f>VLOOKUP($B802,'Elec wholesale lookups'!$A$3:$L$15,'Elec wholesale index'!I$2,FALSE)</f>
        <v>205597.26549163138</v>
      </c>
      <c r="J802" s="13">
        <f>VLOOKUP($B802,'Elec wholesale lookups'!$A$3:$L$15,'Elec wholesale index'!J$2,FALSE)</f>
        <v>181634.52552031272</v>
      </c>
      <c r="K802" s="13">
        <f>VLOOKUP($B802,'Elec wholesale lookups'!$A$3:$L$15,'Elec wholesale index'!K$2,FALSE)</f>
        <v>205597.26549163138</v>
      </c>
      <c r="L802" s="38">
        <f>VLOOKUP($B802,'Elec wholesale lookups'!$A$3:$O$15,'Elec wholesale index'!L$2,FALSE)</f>
        <v>0</v>
      </c>
      <c r="M802" s="38">
        <f>VLOOKUP($B802,'Elec wholesale lookups'!$A$3:$O$15,'Elec wholesale index'!M$2,FALSE)</f>
        <v>1</v>
      </c>
      <c r="N802" s="38">
        <f>VLOOKUP($B802,'Elec wholesale lookups'!$A$3:$O$15,'Elec wholesale index'!N$2,FALSE)</f>
        <v>1</v>
      </c>
      <c r="O802" s="13">
        <f t="shared" si="206"/>
        <v>0</v>
      </c>
      <c r="P802" s="13">
        <f t="shared" si="207"/>
        <v>181634.52552031272</v>
      </c>
      <c r="Q802" s="13">
        <f t="shared" si="208"/>
        <v>205597.26549163138</v>
      </c>
      <c r="R802" s="13">
        <f t="shared" si="209"/>
        <v>387231.79101194406</v>
      </c>
      <c r="S802" s="23">
        <f t="shared" si="210"/>
        <v>0</v>
      </c>
      <c r="T802" s="23">
        <f t="shared" si="211"/>
        <v>0</v>
      </c>
      <c r="U802" s="23">
        <f t="shared" si="212"/>
        <v>0</v>
      </c>
      <c r="V802" s="23">
        <f t="shared" si="213"/>
        <v>0</v>
      </c>
      <c r="W802" s="44" t="str">
        <f t="shared" si="214"/>
        <v>n/a</v>
      </c>
      <c r="X802" s="23">
        <f t="shared" si="215"/>
        <v>0</v>
      </c>
      <c r="Y802" s="23">
        <f t="shared" si="216"/>
        <v>0</v>
      </c>
      <c r="Z802" s="23">
        <f t="shared" si="217"/>
        <v>0</v>
      </c>
      <c r="AA802" s="43">
        <f t="shared" si="218"/>
        <v>0</v>
      </c>
      <c r="AB802" s="44" t="str">
        <f t="shared" si="219"/>
        <v>n/a</v>
      </c>
      <c r="AC802" s="45" t="str">
        <f>IFERROR(W802*Inputs!$E$27+'Elec wholesale index'!AB802*Inputs!$F$27,"n/a")</f>
        <v>n/a</v>
      </c>
      <c r="AD802" s="2" t="str">
        <f t="shared" si="220"/>
        <v>2018-19 Summer</v>
      </c>
      <c r="AE802" s="2" t="str">
        <f t="shared" si="221"/>
        <v>2017-18 Summer</v>
      </c>
      <c r="AF802" s="41">
        <v>0</v>
      </c>
    </row>
    <row r="803" spans="1:32" x14ac:dyDescent="0.3">
      <c r="A803" s="47">
        <v>43003</v>
      </c>
      <c r="B803" s="14" t="str">
        <f t="shared" si="205"/>
        <v>Sep</v>
      </c>
      <c r="C803" s="3"/>
      <c r="D803" s="3"/>
      <c r="E803" s="3"/>
      <c r="F803" s="42"/>
      <c r="G803" s="42"/>
      <c r="H803" s="42"/>
      <c r="I803" s="13">
        <f>VLOOKUP($B803,'Elec wholesale lookups'!$A$3:$L$15,'Elec wholesale index'!I$2,FALSE)</f>
        <v>205597.26549163138</v>
      </c>
      <c r="J803" s="13">
        <f>VLOOKUP($B803,'Elec wholesale lookups'!$A$3:$L$15,'Elec wholesale index'!J$2,FALSE)</f>
        <v>181634.52552031272</v>
      </c>
      <c r="K803" s="13">
        <f>VLOOKUP($B803,'Elec wholesale lookups'!$A$3:$L$15,'Elec wholesale index'!K$2,FALSE)</f>
        <v>205597.26549163138</v>
      </c>
      <c r="L803" s="38">
        <f>VLOOKUP($B803,'Elec wholesale lookups'!$A$3:$O$15,'Elec wholesale index'!L$2,FALSE)</f>
        <v>0</v>
      </c>
      <c r="M803" s="38">
        <f>VLOOKUP($B803,'Elec wholesale lookups'!$A$3:$O$15,'Elec wholesale index'!M$2,FALSE)</f>
        <v>1</v>
      </c>
      <c r="N803" s="38">
        <f>VLOOKUP($B803,'Elec wholesale lookups'!$A$3:$O$15,'Elec wholesale index'!N$2,FALSE)</f>
        <v>1</v>
      </c>
      <c r="O803" s="13">
        <f t="shared" si="206"/>
        <v>0</v>
      </c>
      <c r="P803" s="13">
        <f t="shared" si="207"/>
        <v>181634.52552031272</v>
      </c>
      <c r="Q803" s="13">
        <f t="shared" si="208"/>
        <v>205597.26549163138</v>
      </c>
      <c r="R803" s="13">
        <f t="shared" si="209"/>
        <v>387231.79101194406</v>
      </c>
      <c r="S803" s="23">
        <f t="shared" si="210"/>
        <v>0</v>
      </c>
      <c r="T803" s="23">
        <f t="shared" si="211"/>
        <v>0</v>
      </c>
      <c r="U803" s="23">
        <f t="shared" si="212"/>
        <v>0</v>
      </c>
      <c r="V803" s="23">
        <f t="shared" si="213"/>
        <v>0</v>
      </c>
      <c r="W803" s="44" t="str">
        <f t="shared" si="214"/>
        <v>n/a</v>
      </c>
      <c r="X803" s="23">
        <f t="shared" si="215"/>
        <v>0</v>
      </c>
      <c r="Y803" s="23">
        <f t="shared" si="216"/>
        <v>0</v>
      </c>
      <c r="Z803" s="23">
        <f t="shared" si="217"/>
        <v>0</v>
      </c>
      <c r="AA803" s="43">
        <f t="shared" si="218"/>
        <v>0</v>
      </c>
      <c r="AB803" s="44" t="str">
        <f t="shared" si="219"/>
        <v>n/a</v>
      </c>
      <c r="AC803" s="45" t="str">
        <f>IFERROR(W803*Inputs!$E$27+'Elec wholesale index'!AB803*Inputs!$F$27,"n/a")</f>
        <v>n/a</v>
      </c>
      <c r="AD803" s="2" t="str">
        <f t="shared" si="220"/>
        <v>2018-19 Summer</v>
      </c>
      <c r="AE803" s="2" t="str">
        <f t="shared" si="221"/>
        <v>2017-18 Summer</v>
      </c>
      <c r="AF803" s="41">
        <v>0</v>
      </c>
    </row>
    <row r="804" spans="1:32" x14ac:dyDescent="0.3">
      <c r="A804" s="47">
        <v>43004</v>
      </c>
      <c r="B804" s="14" t="str">
        <f t="shared" si="205"/>
        <v>Sep</v>
      </c>
      <c r="C804" s="3"/>
      <c r="D804" s="3"/>
      <c r="E804" s="3"/>
      <c r="F804" s="42"/>
      <c r="G804" s="42"/>
      <c r="H804" s="42"/>
      <c r="I804" s="13">
        <f>VLOOKUP($B804,'Elec wholesale lookups'!$A$3:$L$15,'Elec wholesale index'!I$2,FALSE)</f>
        <v>205597.26549163138</v>
      </c>
      <c r="J804" s="13">
        <f>VLOOKUP($B804,'Elec wholesale lookups'!$A$3:$L$15,'Elec wholesale index'!J$2,FALSE)</f>
        <v>181634.52552031272</v>
      </c>
      <c r="K804" s="13">
        <f>VLOOKUP($B804,'Elec wholesale lookups'!$A$3:$L$15,'Elec wholesale index'!K$2,FALSE)</f>
        <v>205597.26549163138</v>
      </c>
      <c r="L804" s="38">
        <f>VLOOKUP($B804,'Elec wholesale lookups'!$A$3:$O$15,'Elec wholesale index'!L$2,FALSE)</f>
        <v>0</v>
      </c>
      <c r="M804" s="38">
        <f>VLOOKUP($B804,'Elec wholesale lookups'!$A$3:$O$15,'Elec wholesale index'!M$2,FALSE)</f>
        <v>1</v>
      </c>
      <c r="N804" s="38">
        <f>VLOOKUP($B804,'Elec wholesale lookups'!$A$3:$O$15,'Elec wholesale index'!N$2,FALSE)</f>
        <v>1</v>
      </c>
      <c r="O804" s="13">
        <f t="shared" si="206"/>
        <v>0</v>
      </c>
      <c r="P804" s="13">
        <f t="shared" si="207"/>
        <v>181634.52552031272</v>
      </c>
      <c r="Q804" s="13">
        <f t="shared" si="208"/>
        <v>205597.26549163138</v>
      </c>
      <c r="R804" s="13">
        <f t="shared" si="209"/>
        <v>387231.79101194406</v>
      </c>
      <c r="S804" s="23">
        <f t="shared" si="210"/>
        <v>0</v>
      </c>
      <c r="T804" s="23">
        <f t="shared" si="211"/>
        <v>0</v>
      </c>
      <c r="U804" s="23">
        <f t="shared" si="212"/>
        <v>0</v>
      </c>
      <c r="V804" s="23">
        <f t="shared" si="213"/>
        <v>0</v>
      </c>
      <c r="W804" s="44" t="str">
        <f t="shared" si="214"/>
        <v>n/a</v>
      </c>
      <c r="X804" s="23">
        <f t="shared" si="215"/>
        <v>0</v>
      </c>
      <c r="Y804" s="23">
        <f t="shared" si="216"/>
        <v>0</v>
      </c>
      <c r="Z804" s="23">
        <f t="shared" si="217"/>
        <v>0</v>
      </c>
      <c r="AA804" s="43">
        <f t="shared" si="218"/>
        <v>0</v>
      </c>
      <c r="AB804" s="44" t="str">
        <f t="shared" si="219"/>
        <v>n/a</v>
      </c>
      <c r="AC804" s="45" t="str">
        <f>IFERROR(W804*Inputs!$E$27+'Elec wholesale index'!AB804*Inputs!$F$27,"n/a")</f>
        <v>n/a</v>
      </c>
      <c r="AD804" s="2" t="str">
        <f t="shared" si="220"/>
        <v>2018-19 Summer</v>
      </c>
      <c r="AE804" s="2" t="str">
        <f t="shared" si="221"/>
        <v>2017-18 Summer</v>
      </c>
      <c r="AF804" s="41">
        <v>0</v>
      </c>
    </row>
    <row r="805" spans="1:32" x14ac:dyDescent="0.3">
      <c r="A805" s="47">
        <v>43005</v>
      </c>
      <c r="B805" s="14" t="str">
        <f t="shared" si="205"/>
        <v>Sep</v>
      </c>
      <c r="C805" s="3"/>
      <c r="D805" s="3"/>
      <c r="E805" s="3"/>
      <c r="F805" s="42"/>
      <c r="G805" s="42"/>
      <c r="H805" s="42"/>
      <c r="I805" s="13">
        <f>VLOOKUP($B805,'Elec wholesale lookups'!$A$3:$L$15,'Elec wholesale index'!I$2,FALSE)</f>
        <v>205597.26549163138</v>
      </c>
      <c r="J805" s="13">
        <f>VLOOKUP($B805,'Elec wholesale lookups'!$A$3:$L$15,'Elec wholesale index'!J$2,FALSE)</f>
        <v>181634.52552031272</v>
      </c>
      <c r="K805" s="13">
        <f>VLOOKUP($B805,'Elec wholesale lookups'!$A$3:$L$15,'Elec wholesale index'!K$2,FALSE)</f>
        <v>205597.26549163138</v>
      </c>
      <c r="L805" s="38">
        <f>VLOOKUP($B805,'Elec wholesale lookups'!$A$3:$O$15,'Elec wholesale index'!L$2,FALSE)</f>
        <v>0</v>
      </c>
      <c r="M805" s="38">
        <f>VLOOKUP($B805,'Elec wholesale lookups'!$A$3:$O$15,'Elec wholesale index'!M$2,FALSE)</f>
        <v>1</v>
      </c>
      <c r="N805" s="38">
        <f>VLOOKUP($B805,'Elec wholesale lookups'!$A$3:$O$15,'Elec wholesale index'!N$2,FALSE)</f>
        <v>1</v>
      </c>
      <c r="O805" s="13">
        <f t="shared" si="206"/>
        <v>0</v>
      </c>
      <c r="P805" s="13">
        <f t="shared" si="207"/>
        <v>181634.52552031272</v>
      </c>
      <c r="Q805" s="13">
        <f t="shared" si="208"/>
        <v>205597.26549163138</v>
      </c>
      <c r="R805" s="13">
        <f t="shared" si="209"/>
        <v>387231.79101194406</v>
      </c>
      <c r="S805" s="23">
        <f t="shared" si="210"/>
        <v>0</v>
      </c>
      <c r="T805" s="23">
        <f t="shared" si="211"/>
        <v>0</v>
      </c>
      <c r="U805" s="23">
        <f t="shared" si="212"/>
        <v>0</v>
      </c>
      <c r="V805" s="23">
        <f t="shared" si="213"/>
        <v>0</v>
      </c>
      <c r="W805" s="44" t="str">
        <f t="shared" si="214"/>
        <v>n/a</v>
      </c>
      <c r="X805" s="23">
        <f t="shared" si="215"/>
        <v>0</v>
      </c>
      <c r="Y805" s="23">
        <f t="shared" si="216"/>
        <v>0</v>
      </c>
      <c r="Z805" s="23">
        <f t="shared" si="217"/>
        <v>0</v>
      </c>
      <c r="AA805" s="43">
        <f t="shared" si="218"/>
        <v>0</v>
      </c>
      <c r="AB805" s="44" t="str">
        <f t="shared" si="219"/>
        <v>n/a</v>
      </c>
      <c r="AC805" s="45" t="str">
        <f>IFERROR(W805*Inputs!$E$27+'Elec wholesale index'!AB805*Inputs!$F$27,"n/a")</f>
        <v>n/a</v>
      </c>
      <c r="AD805" s="2" t="str">
        <f t="shared" si="220"/>
        <v>2018-19 Summer</v>
      </c>
      <c r="AE805" s="2" t="str">
        <f t="shared" si="221"/>
        <v>2017-18 Summer</v>
      </c>
      <c r="AF805" s="41">
        <v>0</v>
      </c>
    </row>
    <row r="806" spans="1:32" x14ac:dyDescent="0.3">
      <c r="A806" s="47">
        <v>43006</v>
      </c>
      <c r="B806" s="14" t="str">
        <f t="shared" si="205"/>
        <v>Sep</v>
      </c>
      <c r="C806" s="3"/>
      <c r="D806" s="3"/>
      <c r="E806" s="3"/>
      <c r="F806" s="42"/>
      <c r="G806" s="42"/>
      <c r="H806" s="42"/>
      <c r="I806" s="13">
        <f>VLOOKUP($B806,'Elec wholesale lookups'!$A$3:$L$15,'Elec wholesale index'!I$2,FALSE)</f>
        <v>205597.26549163138</v>
      </c>
      <c r="J806" s="13">
        <f>VLOOKUP($B806,'Elec wholesale lookups'!$A$3:$L$15,'Elec wholesale index'!J$2,FALSE)</f>
        <v>181634.52552031272</v>
      </c>
      <c r="K806" s="13">
        <f>VLOOKUP($B806,'Elec wholesale lookups'!$A$3:$L$15,'Elec wholesale index'!K$2,FALSE)</f>
        <v>205597.26549163138</v>
      </c>
      <c r="L806" s="38">
        <f>VLOOKUP($B806,'Elec wholesale lookups'!$A$3:$O$15,'Elec wholesale index'!L$2,FALSE)</f>
        <v>0</v>
      </c>
      <c r="M806" s="38">
        <f>VLOOKUP($B806,'Elec wholesale lookups'!$A$3:$O$15,'Elec wholesale index'!M$2,FALSE)</f>
        <v>1</v>
      </c>
      <c r="N806" s="38">
        <f>VLOOKUP($B806,'Elec wholesale lookups'!$A$3:$O$15,'Elec wholesale index'!N$2,FALSE)</f>
        <v>1</v>
      </c>
      <c r="O806" s="13">
        <f t="shared" si="206"/>
        <v>0</v>
      </c>
      <c r="P806" s="13">
        <f t="shared" si="207"/>
        <v>181634.52552031272</v>
      </c>
      <c r="Q806" s="13">
        <f t="shared" si="208"/>
        <v>205597.26549163138</v>
      </c>
      <c r="R806" s="13">
        <f t="shared" si="209"/>
        <v>387231.79101194406</v>
      </c>
      <c r="S806" s="23">
        <f t="shared" si="210"/>
        <v>0</v>
      </c>
      <c r="T806" s="23">
        <f t="shared" si="211"/>
        <v>0</v>
      </c>
      <c r="U806" s="23">
        <f t="shared" si="212"/>
        <v>0</v>
      </c>
      <c r="V806" s="23">
        <f t="shared" si="213"/>
        <v>0</v>
      </c>
      <c r="W806" s="44" t="str">
        <f t="shared" si="214"/>
        <v>n/a</v>
      </c>
      <c r="X806" s="23">
        <f t="shared" si="215"/>
        <v>0</v>
      </c>
      <c r="Y806" s="23">
        <f t="shared" si="216"/>
        <v>0</v>
      </c>
      <c r="Z806" s="23">
        <f t="shared" si="217"/>
        <v>0</v>
      </c>
      <c r="AA806" s="43">
        <f t="shared" si="218"/>
        <v>0</v>
      </c>
      <c r="AB806" s="44" t="str">
        <f t="shared" si="219"/>
        <v>n/a</v>
      </c>
      <c r="AC806" s="45" t="str">
        <f>IFERROR(W806*Inputs!$E$27+'Elec wholesale index'!AB806*Inputs!$F$27,"n/a")</f>
        <v>n/a</v>
      </c>
      <c r="AD806" s="2" t="str">
        <f t="shared" si="220"/>
        <v>2018-19 Summer</v>
      </c>
      <c r="AE806" s="2" t="str">
        <f t="shared" si="221"/>
        <v>2017-18 Summer</v>
      </c>
      <c r="AF806" s="41">
        <v>0</v>
      </c>
    </row>
    <row r="807" spans="1:32" x14ac:dyDescent="0.3">
      <c r="A807" s="47">
        <v>43007</v>
      </c>
      <c r="B807" s="14" t="str">
        <f t="shared" si="205"/>
        <v>Sep</v>
      </c>
      <c r="C807" s="3"/>
      <c r="D807" s="3"/>
      <c r="E807" s="3"/>
      <c r="F807" s="42"/>
      <c r="G807" s="42"/>
      <c r="H807" s="42"/>
      <c r="I807" s="13">
        <f>VLOOKUP($B807,'Elec wholesale lookups'!$A$3:$L$15,'Elec wholesale index'!I$2,FALSE)</f>
        <v>205597.26549163138</v>
      </c>
      <c r="J807" s="13">
        <f>VLOOKUP($B807,'Elec wholesale lookups'!$A$3:$L$15,'Elec wholesale index'!J$2,FALSE)</f>
        <v>181634.52552031272</v>
      </c>
      <c r="K807" s="13">
        <f>VLOOKUP($B807,'Elec wholesale lookups'!$A$3:$L$15,'Elec wholesale index'!K$2,FALSE)</f>
        <v>205597.26549163138</v>
      </c>
      <c r="L807" s="38">
        <f>VLOOKUP($B807,'Elec wholesale lookups'!$A$3:$O$15,'Elec wholesale index'!L$2,FALSE)</f>
        <v>0</v>
      </c>
      <c r="M807" s="38">
        <f>VLOOKUP($B807,'Elec wholesale lookups'!$A$3:$O$15,'Elec wholesale index'!M$2,FALSE)</f>
        <v>1</v>
      </c>
      <c r="N807" s="38">
        <f>VLOOKUP($B807,'Elec wholesale lookups'!$A$3:$O$15,'Elec wholesale index'!N$2,FALSE)</f>
        <v>1</v>
      </c>
      <c r="O807" s="13">
        <f t="shared" si="206"/>
        <v>0</v>
      </c>
      <c r="P807" s="13">
        <f t="shared" si="207"/>
        <v>181634.52552031272</v>
      </c>
      <c r="Q807" s="13">
        <f t="shared" si="208"/>
        <v>205597.26549163138</v>
      </c>
      <c r="R807" s="13">
        <f t="shared" si="209"/>
        <v>387231.79101194406</v>
      </c>
      <c r="S807" s="23">
        <f t="shared" si="210"/>
        <v>0</v>
      </c>
      <c r="T807" s="23">
        <f t="shared" si="211"/>
        <v>0</v>
      </c>
      <c r="U807" s="23">
        <f t="shared" si="212"/>
        <v>0</v>
      </c>
      <c r="V807" s="23">
        <f t="shared" si="213"/>
        <v>0</v>
      </c>
      <c r="W807" s="44" t="str">
        <f t="shared" si="214"/>
        <v>n/a</v>
      </c>
      <c r="X807" s="23">
        <f t="shared" si="215"/>
        <v>0</v>
      </c>
      <c r="Y807" s="23">
        <f t="shared" si="216"/>
        <v>0</v>
      </c>
      <c r="Z807" s="23">
        <f t="shared" si="217"/>
        <v>0</v>
      </c>
      <c r="AA807" s="43">
        <f t="shared" si="218"/>
        <v>0</v>
      </c>
      <c r="AB807" s="44" t="str">
        <f t="shared" si="219"/>
        <v>n/a</v>
      </c>
      <c r="AC807" s="45" t="str">
        <f>IFERROR(W807*Inputs!$E$27+'Elec wholesale index'!AB807*Inputs!$F$27,"n/a")</f>
        <v>n/a</v>
      </c>
      <c r="AD807" s="2" t="str">
        <f t="shared" si="220"/>
        <v>2018-19 Summer</v>
      </c>
      <c r="AE807" s="2" t="str">
        <f t="shared" si="221"/>
        <v>2017-18 Summer</v>
      </c>
      <c r="AF807" s="41">
        <v>0</v>
      </c>
    </row>
    <row r="808" spans="1:32" x14ac:dyDescent="0.3">
      <c r="A808" s="47">
        <v>43010</v>
      </c>
      <c r="B808" s="14" t="str">
        <f t="shared" si="205"/>
        <v>Oct</v>
      </c>
      <c r="C808" s="3"/>
      <c r="D808" s="3"/>
      <c r="E808" s="3"/>
      <c r="F808" s="42"/>
      <c r="G808" s="42"/>
      <c r="H808" s="42"/>
      <c r="I808" s="13">
        <f>VLOOKUP($B808,'Elec wholesale lookups'!$A$3:$L$15,'Elec wholesale index'!I$2,FALSE)</f>
        <v>181634.52552031272</v>
      </c>
      <c r="J808" s="13">
        <f>VLOOKUP($B808,'Elec wholesale lookups'!$A$3:$L$15,'Elec wholesale index'!J$2,FALSE)</f>
        <v>205597.26549163138</v>
      </c>
      <c r="K808" s="13">
        <f>VLOOKUP($B808,'Elec wholesale lookups'!$A$3:$L$15,'Elec wholesale index'!K$2,FALSE)</f>
        <v>181634.52552031272</v>
      </c>
      <c r="L808" s="38">
        <f>VLOOKUP($B808,'Elec wholesale lookups'!$A$3:$O$15,'Elec wholesale index'!L$2,FALSE)</f>
        <v>1</v>
      </c>
      <c r="M808" s="38">
        <f>VLOOKUP($B808,'Elec wholesale lookups'!$A$3:$O$15,'Elec wholesale index'!M$2,FALSE)</f>
        <v>1</v>
      </c>
      <c r="N808" s="38">
        <f>VLOOKUP($B808,'Elec wholesale lookups'!$A$3:$O$15,'Elec wholesale index'!N$2,FALSE)</f>
        <v>0</v>
      </c>
      <c r="O808" s="13">
        <f t="shared" si="206"/>
        <v>181634.52552031272</v>
      </c>
      <c r="P808" s="13">
        <f t="shared" si="207"/>
        <v>205597.26549163138</v>
      </c>
      <c r="Q808" s="13">
        <f t="shared" si="208"/>
        <v>0</v>
      </c>
      <c r="R808" s="13">
        <f t="shared" si="209"/>
        <v>387231.79101194406</v>
      </c>
      <c r="S808" s="23">
        <f t="shared" si="210"/>
        <v>0</v>
      </c>
      <c r="T808" s="23">
        <f t="shared" si="211"/>
        <v>0</v>
      </c>
      <c r="U808" s="23">
        <f t="shared" si="212"/>
        <v>0</v>
      </c>
      <c r="V808" s="23">
        <f t="shared" si="213"/>
        <v>0</v>
      </c>
      <c r="W808" s="44" t="str">
        <f t="shared" si="214"/>
        <v>n/a</v>
      </c>
      <c r="X808" s="23">
        <f t="shared" si="215"/>
        <v>0</v>
      </c>
      <c r="Y808" s="23">
        <f t="shared" si="216"/>
        <v>0</v>
      </c>
      <c r="Z808" s="23">
        <f t="shared" si="217"/>
        <v>0</v>
      </c>
      <c r="AA808" s="43">
        <f t="shared" si="218"/>
        <v>0</v>
      </c>
      <c r="AB808" s="44" t="str">
        <f t="shared" si="219"/>
        <v>n/a</v>
      </c>
      <c r="AC808" s="45" t="str">
        <f>IFERROR(W808*Inputs!$E$27+'Elec wholesale index'!AB808*Inputs!$F$27,"n/a")</f>
        <v>n/a</v>
      </c>
      <c r="AD808" s="2" t="str">
        <f t="shared" si="220"/>
        <v>2018-19 Summer</v>
      </c>
      <c r="AE808" s="2" t="str">
        <f t="shared" si="221"/>
        <v>2017-18 Winter</v>
      </c>
      <c r="AF808" s="41">
        <v>0</v>
      </c>
    </row>
    <row r="809" spans="1:32" x14ac:dyDescent="0.3">
      <c r="A809" s="47">
        <v>43011</v>
      </c>
      <c r="B809" s="14" t="str">
        <f t="shared" ref="B809:B872" si="222">TEXT(A809,"mmm")</f>
        <v>Oct</v>
      </c>
      <c r="C809" s="3"/>
      <c r="D809" s="3"/>
      <c r="E809" s="3"/>
      <c r="F809" s="42"/>
      <c r="G809" s="42"/>
      <c r="H809" s="42"/>
      <c r="I809" s="13">
        <f>VLOOKUP($B809,'Elec wholesale lookups'!$A$3:$L$15,'Elec wholesale index'!I$2,FALSE)</f>
        <v>181634.52552031272</v>
      </c>
      <c r="J809" s="13">
        <f>VLOOKUP($B809,'Elec wholesale lookups'!$A$3:$L$15,'Elec wholesale index'!J$2,FALSE)</f>
        <v>205597.26549163138</v>
      </c>
      <c r="K809" s="13">
        <f>VLOOKUP($B809,'Elec wholesale lookups'!$A$3:$L$15,'Elec wholesale index'!K$2,FALSE)</f>
        <v>181634.52552031272</v>
      </c>
      <c r="L809" s="38">
        <f>VLOOKUP($B809,'Elec wholesale lookups'!$A$3:$O$15,'Elec wholesale index'!L$2,FALSE)</f>
        <v>1</v>
      </c>
      <c r="M809" s="38">
        <f>VLOOKUP($B809,'Elec wholesale lookups'!$A$3:$O$15,'Elec wholesale index'!M$2,FALSE)</f>
        <v>1</v>
      </c>
      <c r="N809" s="38">
        <f>VLOOKUP($B809,'Elec wholesale lookups'!$A$3:$O$15,'Elec wholesale index'!N$2,FALSE)</f>
        <v>0</v>
      </c>
      <c r="O809" s="13">
        <f t="shared" si="206"/>
        <v>181634.52552031272</v>
      </c>
      <c r="P809" s="13">
        <f t="shared" si="207"/>
        <v>205597.26549163138</v>
      </c>
      <c r="Q809" s="13">
        <f t="shared" si="208"/>
        <v>0</v>
      </c>
      <c r="R809" s="13">
        <f t="shared" si="209"/>
        <v>387231.79101194406</v>
      </c>
      <c r="S809" s="23">
        <f t="shared" si="210"/>
        <v>0</v>
      </c>
      <c r="T809" s="23">
        <f t="shared" si="211"/>
        <v>0</v>
      </c>
      <c r="U809" s="23">
        <f t="shared" si="212"/>
        <v>0</v>
      </c>
      <c r="V809" s="23">
        <f t="shared" si="213"/>
        <v>0</v>
      </c>
      <c r="W809" s="44" t="str">
        <f t="shared" si="214"/>
        <v>n/a</v>
      </c>
      <c r="X809" s="23">
        <f t="shared" si="215"/>
        <v>0</v>
      </c>
      <c r="Y809" s="23">
        <f t="shared" si="216"/>
        <v>0</v>
      </c>
      <c r="Z809" s="23">
        <f t="shared" si="217"/>
        <v>0</v>
      </c>
      <c r="AA809" s="43">
        <f t="shared" si="218"/>
        <v>0</v>
      </c>
      <c r="AB809" s="44" t="str">
        <f t="shared" si="219"/>
        <v>n/a</v>
      </c>
      <c r="AC809" s="45" t="str">
        <f>IFERROR(W809*Inputs!$E$27+'Elec wholesale index'!AB809*Inputs!$F$27,"n/a")</f>
        <v>n/a</v>
      </c>
      <c r="AD809" s="2" t="str">
        <f t="shared" si="220"/>
        <v>2018-19 Summer</v>
      </c>
      <c r="AE809" s="2" t="str">
        <f t="shared" si="221"/>
        <v>2017-18 Winter</v>
      </c>
      <c r="AF809" s="41">
        <v>0</v>
      </c>
    </row>
    <row r="810" spans="1:32" x14ac:dyDescent="0.3">
      <c r="A810" s="47">
        <v>43012</v>
      </c>
      <c r="B810" s="14" t="str">
        <f t="shared" si="222"/>
        <v>Oct</v>
      </c>
      <c r="C810" s="3"/>
      <c r="D810" s="3"/>
      <c r="E810" s="3"/>
      <c r="F810" s="42"/>
      <c r="G810" s="42"/>
      <c r="H810" s="42"/>
      <c r="I810" s="13">
        <f>VLOOKUP($B810,'Elec wholesale lookups'!$A$3:$L$15,'Elec wholesale index'!I$2,FALSE)</f>
        <v>181634.52552031272</v>
      </c>
      <c r="J810" s="13">
        <f>VLOOKUP($B810,'Elec wholesale lookups'!$A$3:$L$15,'Elec wholesale index'!J$2,FALSE)</f>
        <v>205597.26549163138</v>
      </c>
      <c r="K810" s="13">
        <f>VLOOKUP($B810,'Elec wholesale lookups'!$A$3:$L$15,'Elec wholesale index'!K$2,FALSE)</f>
        <v>181634.52552031272</v>
      </c>
      <c r="L810" s="38">
        <f>VLOOKUP($B810,'Elec wholesale lookups'!$A$3:$O$15,'Elec wholesale index'!L$2,FALSE)</f>
        <v>1</v>
      </c>
      <c r="M810" s="38">
        <f>VLOOKUP($B810,'Elec wholesale lookups'!$A$3:$O$15,'Elec wholesale index'!M$2,FALSE)</f>
        <v>1</v>
      </c>
      <c r="N810" s="38">
        <f>VLOOKUP($B810,'Elec wholesale lookups'!$A$3:$O$15,'Elec wholesale index'!N$2,FALSE)</f>
        <v>0</v>
      </c>
      <c r="O810" s="13">
        <f t="shared" si="206"/>
        <v>181634.52552031272</v>
      </c>
      <c r="P810" s="13">
        <f t="shared" si="207"/>
        <v>205597.26549163138</v>
      </c>
      <c r="Q810" s="13">
        <f t="shared" si="208"/>
        <v>0</v>
      </c>
      <c r="R810" s="13">
        <f t="shared" si="209"/>
        <v>387231.79101194406</v>
      </c>
      <c r="S810" s="23">
        <f t="shared" si="210"/>
        <v>0</v>
      </c>
      <c r="T810" s="23">
        <f t="shared" si="211"/>
        <v>0</v>
      </c>
      <c r="U810" s="23">
        <f t="shared" si="212"/>
        <v>0</v>
      </c>
      <c r="V810" s="23">
        <f t="shared" si="213"/>
        <v>0</v>
      </c>
      <c r="W810" s="44" t="str">
        <f t="shared" si="214"/>
        <v>n/a</v>
      </c>
      <c r="X810" s="23">
        <f t="shared" si="215"/>
        <v>0</v>
      </c>
      <c r="Y810" s="23">
        <f t="shared" si="216"/>
        <v>0</v>
      </c>
      <c r="Z810" s="23">
        <f t="shared" si="217"/>
        <v>0</v>
      </c>
      <c r="AA810" s="43">
        <f t="shared" si="218"/>
        <v>0</v>
      </c>
      <c r="AB810" s="44" t="str">
        <f t="shared" si="219"/>
        <v>n/a</v>
      </c>
      <c r="AC810" s="45" t="str">
        <f>IFERROR(W810*Inputs!$E$27+'Elec wholesale index'!AB810*Inputs!$F$27,"n/a")</f>
        <v>n/a</v>
      </c>
      <c r="AD810" s="2" t="str">
        <f t="shared" si="220"/>
        <v>2018-19 Summer</v>
      </c>
      <c r="AE810" s="2" t="str">
        <f t="shared" si="221"/>
        <v>2017-18 Winter</v>
      </c>
      <c r="AF810" s="41">
        <v>0</v>
      </c>
    </row>
    <row r="811" spans="1:32" x14ac:dyDescent="0.3">
      <c r="A811" s="47">
        <v>43013</v>
      </c>
      <c r="B811" s="14" t="str">
        <f t="shared" si="222"/>
        <v>Oct</v>
      </c>
      <c r="C811" s="3"/>
      <c r="D811" s="3"/>
      <c r="E811" s="3"/>
      <c r="F811" s="42"/>
      <c r="G811" s="42"/>
      <c r="H811" s="42"/>
      <c r="I811" s="13">
        <f>VLOOKUP($B811,'Elec wholesale lookups'!$A$3:$L$15,'Elec wholesale index'!I$2,FALSE)</f>
        <v>181634.52552031272</v>
      </c>
      <c r="J811" s="13">
        <f>VLOOKUP($B811,'Elec wholesale lookups'!$A$3:$L$15,'Elec wholesale index'!J$2,FALSE)</f>
        <v>205597.26549163138</v>
      </c>
      <c r="K811" s="13">
        <f>VLOOKUP($B811,'Elec wholesale lookups'!$A$3:$L$15,'Elec wholesale index'!K$2,FALSE)</f>
        <v>181634.52552031272</v>
      </c>
      <c r="L811" s="38">
        <f>VLOOKUP($B811,'Elec wholesale lookups'!$A$3:$O$15,'Elec wholesale index'!L$2,FALSE)</f>
        <v>1</v>
      </c>
      <c r="M811" s="38">
        <f>VLOOKUP($B811,'Elec wholesale lookups'!$A$3:$O$15,'Elec wholesale index'!M$2,FALSE)</f>
        <v>1</v>
      </c>
      <c r="N811" s="38">
        <f>VLOOKUP($B811,'Elec wholesale lookups'!$A$3:$O$15,'Elec wholesale index'!N$2,FALSE)</f>
        <v>0</v>
      </c>
      <c r="O811" s="13">
        <f t="shared" si="206"/>
        <v>181634.52552031272</v>
      </c>
      <c r="P811" s="13">
        <f t="shared" si="207"/>
        <v>205597.26549163138</v>
      </c>
      <c r="Q811" s="13">
        <f t="shared" si="208"/>
        <v>0</v>
      </c>
      <c r="R811" s="13">
        <f t="shared" si="209"/>
        <v>387231.79101194406</v>
      </c>
      <c r="S811" s="23">
        <f t="shared" si="210"/>
        <v>0</v>
      </c>
      <c r="T811" s="23">
        <f t="shared" si="211"/>
        <v>0</v>
      </c>
      <c r="U811" s="23">
        <f t="shared" si="212"/>
        <v>0</v>
      </c>
      <c r="V811" s="23">
        <f t="shared" si="213"/>
        <v>0</v>
      </c>
      <c r="W811" s="44" t="str">
        <f t="shared" si="214"/>
        <v>n/a</v>
      </c>
      <c r="X811" s="23">
        <f t="shared" si="215"/>
        <v>0</v>
      </c>
      <c r="Y811" s="23">
        <f t="shared" si="216"/>
        <v>0</v>
      </c>
      <c r="Z811" s="23">
        <f t="shared" si="217"/>
        <v>0</v>
      </c>
      <c r="AA811" s="43">
        <f t="shared" si="218"/>
        <v>0</v>
      </c>
      <c r="AB811" s="44" t="str">
        <f t="shared" si="219"/>
        <v>n/a</v>
      </c>
      <c r="AC811" s="45" t="str">
        <f>IFERROR(W811*Inputs!$E$27+'Elec wholesale index'!AB811*Inputs!$F$27,"n/a")</f>
        <v>n/a</v>
      </c>
      <c r="AD811" s="2" t="str">
        <f t="shared" si="220"/>
        <v>2018-19 Summer</v>
      </c>
      <c r="AE811" s="2" t="str">
        <f t="shared" si="221"/>
        <v>2017-18 Winter</v>
      </c>
      <c r="AF811" s="41">
        <v>0</v>
      </c>
    </row>
    <row r="812" spans="1:32" x14ac:dyDescent="0.3">
      <c r="A812" s="47">
        <v>43014</v>
      </c>
      <c r="B812" s="14" t="str">
        <f t="shared" si="222"/>
        <v>Oct</v>
      </c>
      <c r="C812" s="3"/>
      <c r="D812" s="3"/>
      <c r="E812" s="3"/>
      <c r="F812" s="42"/>
      <c r="G812" s="42"/>
      <c r="H812" s="42"/>
      <c r="I812" s="13">
        <f>VLOOKUP($B812,'Elec wholesale lookups'!$A$3:$L$15,'Elec wholesale index'!I$2,FALSE)</f>
        <v>181634.52552031272</v>
      </c>
      <c r="J812" s="13">
        <f>VLOOKUP($B812,'Elec wholesale lookups'!$A$3:$L$15,'Elec wholesale index'!J$2,FALSE)</f>
        <v>205597.26549163138</v>
      </c>
      <c r="K812" s="13">
        <f>VLOOKUP($B812,'Elec wholesale lookups'!$A$3:$L$15,'Elec wholesale index'!K$2,FALSE)</f>
        <v>181634.52552031272</v>
      </c>
      <c r="L812" s="38">
        <f>VLOOKUP($B812,'Elec wholesale lookups'!$A$3:$O$15,'Elec wholesale index'!L$2,FALSE)</f>
        <v>1</v>
      </c>
      <c r="M812" s="38">
        <f>VLOOKUP($B812,'Elec wholesale lookups'!$A$3:$O$15,'Elec wholesale index'!M$2,FALSE)</f>
        <v>1</v>
      </c>
      <c r="N812" s="38">
        <f>VLOOKUP($B812,'Elec wholesale lookups'!$A$3:$O$15,'Elec wholesale index'!N$2,FALSE)</f>
        <v>0</v>
      </c>
      <c r="O812" s="13">
        <f t="shared" si="206"/>
        <v>181634.52552031272</v>
      </c>
      <c r="P812" s="13">
        <f t="shared" si="207"/>
        <v>205597.26549163138</v>
      </c>
      <c r="Q812" s="13">
        <f t="shared" si="208"/>
        <v>0</v>
      </c>
      <c r="R812" s="13">
        <f t="shared" si="209"/>
        <v>387231.79101194406</v>
      </c>
      <c r="S812" s="23">
        <f t="shared" si="210"/>
        <v>0</v>
      </c>
      <c r="T812" s="23">
        <f t="shared" si="211"/>
        <v>0</v>
      </c>
      <c r="U812" s="23">
        <f t="shared" si="212"/>
        <v>0</v>
      </c>
      <c r="V812" s="23">
        <f t="shared" si="213"/>
        <v>0</v>
      </c>
      <c r="W812" s="44" t="str">
        <f t="shared" si="214"/>
        <v>n/a</v>
      </c>
      <c r="X812" s="23">
        <f t="shared" si="215"/>
        <v>0</v>
      </c>
      <c r="Y812" s="23">
        <f t="shared" si="216"/>
        <v>0</v>
      </c>
      <c r="Z812" s="23">
        <f t="shared" si="217"/>
        <v>0</v>
      </c>
      <c r="AA812" s="43">
        <f t="shared" si="218"/>
        <v>0</v>
      </c>
      <c r="AB812" s="44" t="str">
        <f t="shared" si="219"/>
        <v>n/a</v>
      </c>
      <c r="AC812" s="45" t="str">
        <f>IFERROR(W812*Inputs!$E$27+'Elec wholesale index'!AB812*Inputs!$F$27,"n/a")</f>
        <v>n/a</v>
      </c>
      <c r="AD812" s="2" t="str">
        <f t="shared" si="220"/>
        <v>2018-19 Summer</v>
      </c>
      <c r="AE812" s="2" t="str">
        <f t="shared" si="221"/>
        <v>2017-18 Winter</v>
      </c>
      <c r="AF812" s="41">
        <v>0</v>
      </c>
    </row>
    <row r="813" spans="1:32" x14ac:dyDescent="0.3">
      <c r="A813" s="47">
        <v>43017</v>
      </c>
      <c r="B813" s="14" t="str">
        <f t="shared" si="222"/>
        <v>Oct</v>
      </c>
      <c r="C813" s="3"/>
      <c r="D813" s="3"/>
      <c r="E813" s="3"/>
      <c r="F813" s="42"/>
      <c r="G813" s="42"/>
      <c r="H813" s="42"/>
      <c r="I813" s="13">
        <f>VLOOKUP($B813,'Elec wholesale lookups'!$A$3:$L$15,'Elec wholesale index'!I$2,FALSE)</f>
        <v>181634.52552031272</v>
      </c>
      <c r="J813" s="13">
        <f>VLOOKUP($B813,'Elec wholesale lookups'!$A$3:$L$15,'Elec wholesale index'!J$2,FALSE)</f>
        <v>205597.26549163138</v>
      </c>
      <c r="K813" s="13">
        <f>VLOOKUP($B813,'Elec wholesale lookups'!$A$3:$L$15,'Elec wholesale index'!K$2,FALSE)</f>
        <v>181634.52552031272</v>
      </c>
      <c r="L813" s="38">
        <f>VLOOKUP($B813,'Elec wholesale lookups'!$A$3:$O$15,'Elec wholesale index'!L$2,FALSE)</f>
        <v>1</v>
      </c>
      <c r="M813" s="38">
        <f>VLOOKUP($B813,'Elec wholesale lookups'!$A$3:$O$15,'Elec wholesale index'!M$2,FALSE)</f>
        <v>1</v>
      </c>
      <c r="N813" s="38">
        <f>VLOOKUP($B813,'Elec wholesale lookups'!$A$3:$O$15,'Elec wholesale index'!N$2,FALSE)</f>
        <v>0</v>
      </c>
      <c r="O813" s="13">
        <f t="shared" si="206"/>
        <v>181634.52552031272</v>
      </c>
      <c r="P813" s="13">
        <f t="shared" si="207"/>
        <v>205597.26549163138</v>
      </c>
      <c r="Q813" s="13">
        <f t="shared" si="208"/>
        <v>0</v>
      </c>
      <c r="R813" s="13">
        <f t="shared" si="209"/>
        <v>387231.79101194406</v>
      </c>
      <c r="S813" s="23">
        <f t="shared" si="210"/>
        <v>0</v>
      </c>
      <c r="T813" s="23">
        <f t="shared" si="211"/>
        <v>0</v>
      </c>
      <c r="U813" s="23">
        <f t="shared" si="212"/>
        <v>0</v>
      </c>
      <c r="V813" s="23">
        <f t="shared" si="213"/>
        <v>0</v>
      </c>
      <c r="W813" s="44" t="str">
        <f t="shared" si="214"/>
        <v>n/a</v>
      </c>
      <c r="X813" s="23">
        <f t="shared" si="215"/>
        <v>0</v>
      </c>
      <c r="Y813" s="23">
        <f t="shared" si="216"/>
        <v>0</v>
      </c>
      <c r="Z813" s="23">
        <f t="shared" si="217"/>
        <v>0</v>
      </c>
      <c r="AA813" s="43">
        <f t="shared" si="218"/>
        <v>0</v>
      </c>
      <c r="AB813" s="44" t="str">
        <f t="shared" si="219"/>
        <v>n/a</v>
      </c>
      <c r="AC813" s="45" t="str">
        <f>IFERROR(W813*Inputs!$E$27+'Elec wholesale index'!AB813*Inputs!$F$27,"n/a")</f>
        <v>n/a</v>
      </c>
      <c r="AD813" s="2" t="str">
        <f t="shared" si="220"/>
        <v>2018-19 Summer</v>
      </c>
      <c r="AE813" s="2" t="str">
        <f t="shared" si="221"/>
        <v>2017-18 Winter</v>
      </c>
      <c r="AF813" s="41">
        <v>0</v>
      </c>
    </row>
    <row r="814" spans="1:32" x14ac:dyDescent="0.3">
      <c r="A814" s="47">
        <v>43018</v>
      </c>
      <c r="B814" s="14" t="str">
        <f t="shared" si="222"/>
        <v>Oct</v>
      </c>
      <c r="C814" s="3"/>
      <c r="D814" s="3"/>
      <c r="E814" s="3"/>
      <c r="F814" s="42"/>
      <c r="G814" s="42"/>
      <c r="H814" s="42"/>
      <c r="I814" s="13">
        <f>VLOOKUP($B814,'Elec wholesale lookups'!$A$3:$L$15,'Elec wholesale index'!I$2,FALSE)</f>
        <v>181634.52552031272</v>
      </c>
      <c r="J814" s="13">
        <f>VLOOKUP($B814,'Elec wholesale lookups'!$A$3:$L$15,'Elec wholesale index'!J$2,FALSE)</f>
        <v>205597.26549163138</v>
      </c>
      <c r="K814" s="13">
        <f>VLOOKUP($B814,'Elec wholesale lookups'!$A$3:$L$15,'Elec wholesale index'!K$2,FALSE)</f>
        <v>181634.52552031272</v>
      </c>
      <c r="L814" s="38">
        <f>VLOOKUP($B814,'Elec wholesale lookups'!$A$3:$O$15,'Elec wholesale index'!L$2,FALSE)</f>
        <v>1</v>
      </c>
      <c r="M814" s="38">
        <f>VLOOKUP($B814,'Elec wholesale lookups'!$A$3:$O$15,'Elec wholesale index'!M$2,FALSE)</f>
        <v>1</v>
      </c>
      <c r="N814" s="38">
        <f>VLOOKUP($B814,'Elec wholesale lookups'!$A$3:$O$15,'Elec wholesale index'!N$2,FALSE)</f>
        <v>0</v>
      </c>
      <c r="O814" s="13">
        <f t="shared" si="206"/>
        <v>181634.52552031272</v>
      </c>
      <c r="P814" s="13">
        <f t="shared" si="207"/>
        <v>205597.26549163138</v>
      </c>
      <c r="Q814" s="13">
        <f t="shared" si="208"/>
        <v>0</v>
      </c>
      <c r="R814" s="13">
        <f t="shared" si="209"/>
        <v>387231.79101194406</v>
      </c>
      <c r="S814" s="23">
        <f t="shared" si="210"/>
        <v>0</v>
      </c>
      <c r="T814" s="23">
        <f t="shared" si="211"/>
        <v>0</v>
      </c>
      <c r="U814" s="23">
        <f t="shared" si="212"/>
        <v>0</v>
      </c>
      <c r="V814" s="23">
        <f t="shared" si="213"/>
        <v>0</v>
      </c>
      <c r="W814" s="44" t="str">
        <f t="shared" si="214"/>
        <v>n/a</v>
      </c>
      <c r="X814" s="23">
        <f t="shared" si="215"/>
        <v>0</v>
      </c>
      <c r="Y814" s="23">
        <f t="shared" si="216"/>
        <v>0</v>
      </c>
      <c r="Z814" s="23">
        <f t="shared" si="217"/>
        <v>0</v>
      </c>
      <c r="AA814" s="43">
        <f t="shared" si="218"/>
        <v>0</v>
      </c>
      <c r="AB814" s="44" t="str">
        <f t="shared" si="219"/>
        <v>n/a</v>
      </c>
      <c r="AC814" s="45" t="str">
        <f>IFERROR(W814*Inputs!$E$27+'Elec wholesale index'!AB814*Inputs!$F$27,"n/a")</f>
        <v>n/a</v>
      </c>
      <c r="AD814" s="2" t="str">
        <f t="shared" si="220"/>
        <v>2018-19 Summer</v>
      </c>
      <c r="AE814" s="2" t="str">
        <f t="shared" si="221"/>
        <v>2017-18 Winter</v>
      </c>
      <c r="AF814" s="41">
        <v>0</v>
      </c>
    </row>
    <row r="815" spans="1:32" x14ac:dyDescent="0.3">
      <c r="A815" s="47">
        <v>43019</v>
      </c>
      <c r="B815" s="14" t="str">
        <f t="shared" si="222"/>
        <v>Oct</v>
      </c>
      <c r="C815" s="3"/>
      <c r="D815" s="3"/>
      <c r="E815" s="3"/>
      <c r="F815" s="42"/>
      <c r="G815" s="42"/>
      <c r="H815" s="42"/>
      <c r="I815" s="13">
        <f>VLOOKUP($B815,'Elec wholesale lookups'!$A$3:$L$15,'Elec wholesale index'!I$2,FALSE)</f>
        <v>181634.52552031272</v>
      </c>
      <c r="J815" s="13">
        <f>VLOOKUP($B815,'Elec wholesale lookups'!$A$3:$L$15,'Elec wholesale index'!J$2,FALSE)</f>
        <v>205597.26549163138</v>
      </c>
      <c r="K815" s="13">
        <f>VLOOKUP($B815,'Elec wholesale lookups'!$A$3:$L$15,'Elec wholesale index'!K$2,FALSE)</f>
        <v>181634.52552031272</v>
      </c>
      <c r="L815" s="38">
        <f>VLOOKUP($B815,'Elec wholesale lookups'!$A$3:$O$15,'Elec wholesale index'!L$2,FALSE)</f>
        <v>1</v>
      </c>
      <c r="M815" s="38">
        <f>VLOOKUP($B815,'Elec wholesale lookups'!$A$3:$O$15,'Elec wholesale index'!M$2,FALSE)</f>
        <v>1</v>
      </c>
      <c r="N815" s="38">
        <f>VLOOKUP($B815,'Elec wholesale lookups'!$A$3:$O$15,'Elec wholesale index'!N$2,FALSE)</f>
        <v>0</v>
      </c>
      <c r="O815" s="13">
        <f t="shared" si="206"/>
        <v>181634.52552031272</v>
      </c>
      <c r="P815" s="13">
        <f t="shared" si="207"/>
        <v>205597.26549163138</v>
      </c>
      <c r="Q815" s="13">
        <f t="shared" si="208"/>
        <v>0</v>
      </c>
      <c r="R815" s="13">
        <f t="shared" si="209"/>
        <v>387231.79101194406</v>
      </c>
      <c r="S815" s="23">
        <f t="shared" si="210"/>
        <v>0</v>
      </c>
      <c r="T815" s="23">
        <f t="shared" si="211"/>
        <v>0</v>
      </c>
      <c r="U815" s="23">
        <f t="shared" si="212"/>
        <v>0</v>
      </c>
      <c r="V815" s="23">
        <f t="shared" si="213"/>
        <v>0</v>
      </c>
      <c r="W815" s="44" t="str">
        <f t="shared" si="214"/>
        <v>n/a</v>
      </c>
      <c r="X815" s="23">
        <f t="shared" si="215"/>
        <v>0</v>
      </c>
      <c r="Y815" s="23">
        <f t="shared" si="216"/>
        <v>0</v>
      </c>
      <c r="Z815" s="23">
        <f t="shared" si="217"/>
        <v>0</v>
      </c>
      <c r="AA815" s="43">
        <f t="shared" si="218"/>
        <v>0</v>
      </c>
      <c r="AB815" s="44" t="str">
        <f t="shared" si="219"/>
        <v>n/a</v>
      </c>
      <c r="AC815" s="45" t="str">
        <f>IFERROR(W815*Inputs!$E$27+'Elec wholesale index'!AB815*Inputs!$F$27,"n/a")</f>
        <v>n/a</v>
      </c>
      <c r="AD815" s="2" t="str">
        <f t="shared" si="220"/>
        <v>2018-19 Summer</v>
      </c>
      <c r="AE815" s="2" t="str">
        <f t="shared" si="221"/>
        <v>2017-18 Winter</v>
      </c>
      <c r="AF815" s="41">
        <v>0</v>
      </c>
    </row>
    <row r="816" spans="1:32" x14ac:dyDescent="0.3">
      <c r="A816" s="47">
        <v>43020</v>
      </c>
      <c r="B816" s="14" t="str">
        <f t="shared" si="222"/>
        <v>Oct</v>
      </c>
      <c r="C816" s="3"/>
      <c r="D816" s="3"/>
      <c r="E816" s="3"/>
      <c r="F816" s="42"/>
      <c r="G816" s="42"/>
      <c r="H816" s="42"/>
      <c r="I816" s="13">
        <f>VLOOKUP($B816,'Elec wholesale lookups'!$A$3:$L$15,'Elec wholesale index'!I$2,FALSE)</f>
        <v>181634.52552031272</v>
      </c>
      <c r="J816" s="13">
        <f>VLOOKUP($B816,'Elec wholesale lookups'!$A$3:$L$15,'Elec wholesale index'!J$2,FALSE)</f>
        <v>205597.26549163138</v>
      </c>
      <c r="K816" s="13">
        <f>VLOOKUP($B816,'Elec wholesale lookups'!$A$3:$L$15,'Elec wholesale index'!K$2,FALSE)</f>
        <v>181634.52552031272</v>
      </c>
      <c r="L816" s="38">
        <f>VLOOKUP($B816,'Elec wholesale lookups'!$A$3:$O$15,'Elec wholesale index'!L$2,FALSE)</f>
        <v>1</v>
      </c>
      <c r="M816" s="38">
        <f>VLOOKUP($B816,'Elec wholesale lookups'!$A$3:$O$15,'Elec wholesale index'!M$2,FALSE)</f>
        <v>1</v>
      </c>
      <c r="N816" s="38">
        <f>VLOOKUP($B816,'Elec wholesale lookups'!$A$3:$O$15,'Elec wholesale index'!N$2,FALSE)</f>
        <v>0</v>
      </c>
      <c r="O816" s="13">
        <f t="shared" si="206"/>
        <v>181634.52552031272</v>
      </c>
      <c r="P816" s="13">
        <f t="shared" si="207"/>
        <v>205597.26549163138</v>
      </c>
      <c r="Q816" s="13">
        <f t="shared" si="208"/>
        <v>0</v>
      </c>
      <c r="R816" s="13">
        <f t="shared" si="209"/>
        <v>387231.79101194406</v>
      </c>
      <c r="S816" s="23">
        <f t="shared" si="210"/>
        <v>0</v>
      </c>
      <c r="T816" s="23">
        <f t="shared" si="211"/>
        <v>0</v>
      </c>
      <c r="U816" s="23">
        <f t="shared" si="212"/>
        <v>0</v>
      </c>
      <c r="V816" s="23">
        <f t="shared" si="213"/>
        <v>0</v>
      </c>
      <c r="W816" s="44" t="str">
        <f t="shared" si="214"/>
        <v>n/a</v>
      </c>
      <c r="X816" s="23">
        <f t="shared" si="215"/>
        <v>0</v>
      </c>
      <c r="Y816" s="23">
        <f t="shared" si="216"/>
        <v>0</v>
      </c>
      <c r="Z816" s="23">
        <f t="shared" si="217"/>
        <v>0</v>
      </c>
      <c r="AA816" s="43">
        <f t="shared" si="218"/>
        <v>0</v>
      </c>
      <c r="AB816" s="44" t="str">
        <f t="shared" si="219"/>
        <v>n/a</v>
      </c>
      <c r="AC816" s="45" t="str">
        <f>IFERROR(W816*Inputs!$E$27+'Elec wholesale index'!AB816*Inputs!$F$27,"n/a")</f>
        <v>n/a</v>
      </c>
      <c r="AD816" s="2" t="str">
        <f t="shared" si="220"/>
        <v>2018-19 Summer</v>
      </c>
      <c r="AE816" s="2" t="str">
        <f t="shared" si="221"/>
        <v>2017-18 Winter</v>
      </c>
      <c r="AF816" s="41">
        <v>0</v>
      </c>
    </row>
    <row r="817" spans="1:32" x14ac:dyDescent="0.3">
      <c r="A817" s="47">
        <v>43021</v>
      </c>
      <c r="B817" s="14" t="str">
        <f t="shared" si="222"/>
        <v>Oct</v>
      </c>
      <c r="C817" s="3"/>
      <c r="D817" s="3"/>
      <c r="E817" s="3"/>
      <c r="F817" s="42"/>
      <c r="G817" s="42"/>
      <c r="H817" s="42"/>
      <c r="I817" s="13">
        <f>VLOOKUP($B817,'Elec wholesale lookups'!$A$3:$L$15,'Elec wholesale index'!I$2,FALSE)</f>
        <v>181634.52552031272</v>
      </c>
      <c r="J817" s="13">
        <f>VLOOKUP($B817,'Elec wholesale lookups'!$A$3:$L$15,'Elec wholesale index'!J$2,FALSE)</f>
        <v>205597.26549163138</v>
      </c>
      <c r="K817" s="13">
        <f>VLOOKUP($B817,'Elec wholesale lookups'!$A$3:$L$15,'Elec wholesale index'!K$2,FALSE)</f>
        <v>181634.52552031272</v>
      </c>
      <c r="L817" s="38">
        <f>VLOOKUP($B817,'Elec wholesale lookups'!$A$3:$O$15,'Elec wholesale index'!L$2,FALSE)</f>
        <v>1</v>
      </c>
      <c r="M817" s="38">
        <f>VLOOKUP($B817,'Elec wholesale lookups'!$A$3:$O$15,'Elec wholesale index'!M$2,FALSE)</f>
        <v>1</v>
      </c>
      <c r="N817" s="38">
        <f>VLOOKUP($B817,'Elec wholesale lookups'!$A$3:$O$15,'Elec wholesale index'!N$2,FALSE)</f>
        <v>0</v>
      </c>
      <c r="O817" s="13">
        <f t="shared" si="206"/>
        <v>181634.52552031272</v>
      </c>
      <c r="P817" s="13">
        <f t="shared" si="207"/>
        <v>205597.26549163138</v>
      </c>
      <c r="Q817" s="13">
        <f t="shared" si="208"/>
        <v>0</v>
      </c>
      <c r="R817" s="13">
        <f t="shared" si="209"/>
        <v>387231.79101194406</v>
      </c>
      <c r="S817" s="23">
        <f t="shared" si="210"/>
        <v>0</v>
      </c>
      <c r="T817" s="23">
        <f t="shared" si="211"/>
        <v>0</v>
      </c>
      <c r="U817" s="23">
        <f t="shared" si="212"/>
        <v>0</v>
      </c>
      <c r="V817" s="23">
        <f t="shared" si="213"/>
        <v>0</v>
      </c>
      <c r="W817" s="44" t="str">
        <f t="shared" si="214"/>
        <v>n/a</v>
      </c>
      <c r="X817" s="23">
        <f t="shared" si="215"/>
        <v>0</v>
      </c>
      <c r="Y817" s="23">
        <f t="shared" si="216"/>
        <v>0</v>
      </c>
      <c r="Z817" s="23">
        <f t="shared" si="217"/>
        <v>0</v>
      </c>
      <c r="AA817" s="43">
        <f t="shared" si="218"/>
        <v>0</v>
      </c>
      <c r="AB817" s="44" t="str">
        <f t="shared" si="219"/>
        <v>n/a</v>
      </c>
      <c r="AC817" s="45" t="str">
        <f>IFERROR(W817*Inputs!$E$27+'Elec wholesale index'!AB817*Inputs!$F$27,"n/a")</f>
        <v>n/a</v>
      </c>
      <c r="AD817" s="2" t="str">
        <f t="shared" si="220"/>
        <v>2018-19 Summer</v>
      </c>
      <c r="AE817" s="2" t="str">
        <f t="shared" si="221"/>
        <v>2017-18 Winter</v>
      </c>
      <c r="AF817" s="41">
        <v>0</v>
      </c>
    </row>
    <row r="818" spans="1:32" x14ac:dyDescent="0.3">
      <c r="A818" s="47">
        <v>43024</v>
      </c>
      <c r="B818" s="14" t="str">
        <f t="shared" si="222"/>
        <v>Oct</v>
      </c>
      <c r="C818" s="3"/>
      <c r="D818" s="3"/>
      <c r="E818" s="3"/>
      <c r="F818" s="42"/>
      <c r="G818" s="42"/>
      <c r="H818" s="42"/>
      <c r="I818" s="13">
        <f>VLOOKUP($B818,'Elec wholesale lookups'!$A$3:$L$15,'Elec wholesale index'!I$2,FALSE)</f>
        <v>181634.52552031272</v>
      </c>
      <c r="J818" s="13">
        <f>VLOOKUP($B818,'Elec wholesale lookups'!$A$3:$L$15,'Elec wholesale index'!J$2,FALSE)</f>
        <v>205597.26549163138</v>
      </c>
      <c r="K818" s="13">
        <f>VLOOKUP($B818,'Elec wholesale lookups'!$A$3:$L$15,'Elec wholesale index'!K$2,FALSE)</f>
        <v>181634.52552031272</v>
      </c>
      <c r="L818" s="38">
        <f>VLOOKUP($B818,'Elec wholesale lookups'!$A$3:$O$15,'Elec wholesale index'!L$2,FALSE)</f>
        <v>1</v>
      </c>
      <c r="M818" s="38">
        <f>VLOOKUP($B818,'Elec wholesale lookups'!$A$3:$O$15,'Elec wholesale index'!M$2,FALSE)</f>
        <v>1</v>
      </c>
      <c r="N818" s="38">
        <f>VLOOKUP($B818,'Elec wholesale lookups'!$A$3:$O$15,'Elec wholesale index'!N$2,FALSE)</f>
        <v>0</v>
      </c>
      <c r="O818" s="13">
        <f t="shared" si="206"/>
        <v>181634.52552031272</v>
      </c>
      <c r="P818" s="13">
        <f t="shared" si="207"/>
        <v>205597.26549163138</v>
      </c>
      <c r="Q818" s="13">
        <f t="shared" si="208"/>
        <v>0</v>
      </c>
      <c r="R818" s="13">
        <f t="shared" si="209"/>
        <v>387231.79101194406</v>
      </c>
      <c r="S818" s="23">
        <f t="shared" si="210"/>
        <v>0</v>
      </c>
      <c r="T818" s="23">
        <f t="shared" si="211"/>
        <v>0</v>
      </c>
      <c r="U818" s="23">
        <f t="shared" si="212"/>
        <v>0</v>
      </c>
      <c r="V818" s="23">
        <f t="shared" si="213"/>
        <v>0</v>
      </c>
      <c r="W818" s="44" t="str">
        <f t="shared" si="214"/>
        <v>n/a</v>
      </c>
      <c r="X818" s="23">
        <f t="shared" si="215"/>
        <v>0</v>
      </c>
      <c r="Y818" s="23">
        <f t="shared" si="216"/>
        <v>0</v>
      </c>
      <c r="Z818" s="23">
        <f t="shared" si="217"/>
        <v>0</v>
      </c>
      <c r="AA818" s="43">
        <f t="shared" si="218"/>
        <v>0</v>
      </c>
      <c r="AB818" s="44" t="str">
        <f t="shared" si="219"/>
        <v>n/a</v>
      </c>
      <c r="AC818" s="45" t="str">
        <f>IFERROR(W818*Inputs!$E$27+'Elec wholesale index'!AB818*Inputs!$F$27,"n/a")</f>
        <v>n/a</v>
      </c>
      <c r="AD818" s="2" t="str">
        <f t="shared" si="220"/>
        <v>2018-19 Summer</v>
      </c>
      <c r="AE818" s="2" t="str">
        <f t="shared" si="221"/>
        <v>2017-18 Winter</v>
      </c>
      <c r="AF818" s="41">
        <v>0</v>
      </c>
    </row>
    <row r="819" spans="1:32" x14ac:dyDescent="0.3">
      <c r="A819" s="47">
        <v>43025</v>
      </c>
      <c r="B819" s="14" t="str">
        <f t="shared" si="222"/>
        <v>Oct</v>
      </c>
      <c r="C819" s="3"/>
      <c r="D819" s="3"/>
      <c r="E819" s="3"/>
      <c r="F819" s="42"/>
      <c r="G819" s="42"/>
      <c r="H819" s="42"/>
      <c r="I819" s="13">
        <f>VLOOKUP($B819,'Elec wholesale lookups'!$A$3:$L$15,'Elec wholesale index'!I$2,FALSE)</f>
        <v>181634.52552031272</v>
      </c>
      <c r="J819" s="13">
        <f>VLOOKUP($B819,'Elec wholesale lookups'!$A$3:$L$15,'Elec wholesale index'!J$2,FALSE)</f>
        <v>205597.26549163138</v>
      </c>
      <c r="K819" s="13">
        <f>VLOOKUP($B819,'Elec wholesale lookups'!$A$3:$L$15,'Elec wholesale index'!K$2,FALSE)</f>
        <v>181634.52552031272</v>
      </c>
      <c r="L819" s="38">
        <f>VLOOKUP($B819,'Elec wholesale lookups'!$A$3:$O$15,'Elec wholesale index'!L$2,FALSE)</f>
        <v>1</v>
      </c>
      <c r="M819" s="38">
        <f>VLOOKUP($B819,'Elec wholesale lookups'!$A$3:$O$15,'Elec wholesale index'!M$2,FALSE)</f>
        <v>1</v>
      </c>
      <c r="N819" s="38">
        <f>VLOOKUP($B819,'Elec wholesale lookups'!$A$3:$O$15,'Elec wholesale index'!N$2,FALSE)</f>
        <v>0</v>
      </c>
      <c r="O819" s="13">
        <f t="shared" si="206"/>
        <v>181634.52552031272</v>
      </c>
      <c r="P819" s="13">
        <f t="shared" si="207"/>
        <v>205597.26549163138</v>
      </c>
      <c r="Q819" s="13">
        <f t="shared" si="208"/>
        <v>0</v>
      </c>
      <c r="R819" s="13">
        <f t="shared" si="209"/>
        <v>387231.79101194406</v>
      </c>
      <c r="S819" s="23">
        <f t="shared" si="210"/>
        <v>0</v>
      </c>
      <c r="T819" s="23">
        <f t="shared" si="211"/>
        <v>0</v>
      </c>
      <c r="U819" s="23">
        <f t="shared" si="212"/>
        <v>0</v>
      </c>
      <c r="V819" s="23">
        <f t="shared" si="213"/>
        <v>0</v>
      </c>
      <c r="W819" s="44" t="str">
        <f t="shared" si="214"/>
        <v>n/a</v>
      </c>
      <c r="X819" s="23">
        <f t="shared" si="215"/>
        <v>0</v>
      </c>
      <c r="Y819" s="23">
        <f t="shared" si="216"/>
        <v>0</v>
      </c>
      <c r="Z819" s="23">
        <f t="shared" si="217"/>
        <v>0</v>
      </c>
      <c r="AA819" s="43">
        <f t="shared" si="218"/>
        <v>0</v>
      </c>
      <c r="AB819" s="44" t="str">
        <f t="shared" si="219"/>
        <v>n/a</v>
      </c>
      <c r="AC819" s="45" t="str">
        <f>IFERROR(W819*Inputs!$E$27+'Elec wholesale index'!AB819*Inputs!$F$27,"n/a")</f>
        <v>n/a</v>
      </c>
      <c r="AD819" s="2" t="str">
        <f t="shared" si="220"/>
        <v>2018-19 Summer</v>
      </c>
      <c r="AE819" s="2" t="str">
        <f t="shared" si="221"/>
        <v>2017-18 Winter</v>
      </c>
      <c r="AF819" s="41">
        <v>0</v>
      </c>
    </row>
    <row r="820" spans="1:32" x14ac:dyDescent="0.3">
      <c r="A820" s="47">
        <v>43026</v>
      </c>
      <c r="B820" s="14" t="str">
        <f t="shared" si="222"/>
        <v>Oct</v>
      </c>
      <c r="C820" s="3"/>
      <c r="D820" s="3"/>
      <c r="E820" s="3"/>
      <c r="F820" s="42"/>
      <c r="G820" s="42"/>
      <c r="H820" s="42"/>
      <c r="I820" s="13">
        <f>VLOOKUP($B820,'Elec wholesale lookups'!$A$3:$L$15,'Elec wholesale index'!I$2,FALSE)</f>
        <v>181634.52552031272</v>
      </c>
      <c r="J820" s="13">
        <f>VLOOKUP($B820,'Elec wholesale lookups'!$A$3:$L$15,'Elec wholesale index'!J$2,FALSE)</f>
        <v>205597.26549163138</v>
      </c>
      <c r="K820" s="13">
        <f>VLOOKUP($B820,'Elec wholesale lookups'!$A$3:$L$15,'Elec wholesale index'!K$2,FALSE)</f>
        <v>181634.52552031272</v>
      </c>
      <c r="L820" s="38">
        <f>VLOOKUP($B820,'Elec wholesale lookups'!$A$3:$O$15,'Elec wholesale index'!L$2,FALSE)</f>
        <v>1</v>
      </c>
      <c r="M820" s="38">
        <f>VLOOKUP($B820,'Elec wholesale lookups'!$A$3:$O$15,'Elec wholesale index'!M$2,FALSE)</f>
        <v>1</v>
      </c>
      <c r="N820" s="38">
        <f>VLOOKUP($B820,'Elec wholesale lookups'!$A$3:$O$15,'Elec wholesale index'!N$2,FALSE)</f>
        <v>0</v>
      </c>
      <c r="O820" s="13">
        <f t="shared" si="206"/>
        <v>181634.52552031272</v>
      </c>
      <c r="P820" s="13">
        <f t="shared" si="207"/>
        <v>205597.26549163138</v>
      </c>
      <c r="Q820" s="13">
        <f t="shared" si="208"/>
        <v>0</v>
      </c>
      <c r="R820" s="13">
        <f t="shared" si="209"/>
        <v>387231.79101194406</v>
      </c>
      <c r="S820" s="23">
        <f t="shared" si="210"/>
        <v>0</v>
      </c>
      <c r="T820" s="23">
        <f t="shared" si="211"/>
        <v>0</v>
      </c>
      <c r="U820" s="23">
        <f t="shared" si="212"/>
        <v>0</v>
      </c>
      <c r="V820" s="23">
        <f t="shared" si="213"/>
        <v>0</v>
      </c>
      <c r="W820" s="44" t="str">
        <f t="shared" si="214"/>
        <v>n/a</v>
      </c>
      <c r="X820" s="23">
        <f t="shared" si="215"/>
        <v>0</v>
      </c>
      <c r="Y820" s="23">
        <f t="shared" si="216"/>
        <v>0</v>
      </c>
      <c r="Z820" s="23">
        <f t="shared" si="217"/>
        <v>0</v>
      </c>
      <c r="AA820" s="43">
        <f t="shared" si="218"/>
        <v>0</v>
      </c>
      <c r="AB820" s="44" t="str">
        <f t="shared" si="219"/>
        <v>n/a</v>
      </c>
      <c r="AC820" s="45" t="str">
        <f>IFERROR(W820*Inputs!$E$27+'Elec wholesale index'!AB820*Inputs!$F$27,"n/a")</f>
        <v>n/a</v>
      </c>
      <c r="AD820" s="2" t="str">
        <f t="shared" si="220"/>
        <v>2018-19 Summer</v>
      </c>
      <c r="AE820" s="2" t="str">
        <f t="shared" si="221"/>
        <v>2017-18 Winter</v>
      </c>
      <c r="AF820" s="41">
        <v>0</v>
      </c>
    </row>
    <row r="821" spans="1:32" x14ac:dyDescent="0.3">
      <c r="A821" s="47">
        <v>43027</v>
      </c>
      <c r="B821" s="14" t="str">
        <f t="shared" si="222"/>
        <v>Oct</v>
      </c>
      <c r="C821" s="3"/>
      <c r="D821" s="3"/>
      <c r="E821" s="3"/>
      <c r="F821" s="42"/>
      <c r="G821" s="42"/>
      <c r="H821" s="42"/>
      <c r="I821" s="13">
        <f>VLOOKUP($B821,'Elec wholesale lookups'!$A$3:$L$15,'Elec wholesale index'!I$2,FALSE)</f>
        <v>181634.52552031272</v>
      </c>
      <c r="J821" s="13">
        <f>VLOOKUP($B821,'Elec wholesale lookups'!$A$3:$L$15,'Elec wholesale index'!J$2,FALSE)</f>
        <v>205597.26549163138</v>
      </c>
      <c r="K821" s="13">
        <f>VLOOKUP($B821,'Elec wholesale lookups'!$A$3:$L$15,'Elec wholesale index'!K$2,FALSE)</f>
        <v>181634.52552031272</v>
      </c>
      <c r="L821" s="38">
        <f>VLOOKUP($B821,'Elec wholesale lookups'!$A$3:$O$15,'Elec wholesale index'!L$2,FALSE)</f>
        <v>1</v>
      </c>
      <c r="M821" s="38">
        <f>VLOOKUP($B821,'Elec wholesale lookups'!$A$3:$O$15,'Elec wholesale index'!M$2,FALSE)</f>
        <v>1</v>
      </c>
      <c r="N821" s="38">
        <f>VLOOKUP($B821,'Elec wholesale lookups'!$A$3:$O$15,'Elec wholesale index'!N$2,FALSE)</f>
        <v>0</v>
      </c>
      <c r="O821" s="13">
        <f t="shared" si="206"/>
        <v>181634.52552031272</v>
      </c>
      <c r="P821" s="13">
        <f t="shared" si="207"/>
        <v>205597.26549163138</v>
      </c>
      <c r="Q821" s="13">
        <f t="shared" si="208"/>
        <v>0</v>
      </c>
      <c r="R821" s="13">
        <f t="shared" si="209"/>
        <v>387231.79101194406</v>
      </c>
      <c r="S821" s="23">
        <f t="shared" si="210"/>
        <v>0</v>
      </c>
      <c r="T821" s="23">
        <f t="shared" si="211"/>
        <v>0</v>
      </c>
      <c r="U821" s="23">
        <f t="shared" si="212"/>
        <v>0</v>
      </c>
      <c r="V821" s="23">
        <f t="shared" si="213"/>
        <v>0</v>
      </c>
      <c r="W821" s="44" t="str">
        <f t="shared" si="214"/>
        <v>n/a</v>
      </c>
      <c r="X821" s="23">
        <f t="shared" si="215"/>
        <v>0</v>
      </c>
      <c r="Y821" s="23">
        <f t="shared" si="216"/>
        <v>0</v>
      </c>
      <c r="Z821" s="23">
        <f t="shared" si="217"/>
        <v>0</v>
      </c>
      <c r="AA821" s="43">
        <f t="shared" si="218"/>
        <v>0</v>
      </c>
      <c r="AB821" s="44" t="str">
        <f t="shared" si="219"/>
        <v>n/a</v>
      </c>
      <c r="AC821" s="45" t="str">
        <f>IFERROR(W821*Inputs!$E$27+'Elec wholesale index'!AB821*Inputs!$F$27,"n/a")</f>
        <v>n/a</v>
      </c>
      <c r="AD821" s="2" t="str">
        <f t="shared" si="220"/>
        <v>2018-19 Summer</v>
      </c>
      <c r="AE821" s="2" t="str">
        <f t="shared" si="221"/>
        <v>2017-18 Winter</v>
      </c>
      <c r="AF821" s="41">
        <v>0</v>
      </c>
    </row>
    <row r="822" spans="1:32" x14ac:dyDescent="0.3">
      <c r="A822" s="47">
        <v>43028</v>
      </c>
      <c r="B822" s="14" t="str">
        <f t="shared" si="222"/>
        <v>Oct</v>
      </c>
      <c r="C822" s="3"/>
      <c r="D822" s="3"/>
      <c r="E822" s="3"/>
      <c r="F822" s="42"/>
      <c r="G822" s="42"/>
      <c r="H822" s="42"/>
      <c r="I822" s="13">
        <f>VLOOKUP($B822,'Elec wholesale lookups'!$A$3:$L$15,'Elec wholesale index'!I$2,FALSE)</f>
        <v>181634.52552031272</v>
      </c>
      <c r="J822" s="13">
        <f>VLOOKUP($B822,'Elec wholesale lookups'!$A$3:$L$15,'Elec wholesale index'!J$2,FALSE)</f>
        <v>205597.26549163138</v>
      </c>
      <c r="K822" s="13">
        <f>VLOOKUP($B822,'Elec wholesale lookups'!$A$3:$L$15,'Elec wholesale index'!K$2,FALSE)</f>
        <v>181634.52552031272</v>
      </c>
      <c r="L822" s="38">
        <f>VLOOKUP($B822,'Elec wholesale lookups'!$A$3:$O$15,'Elec wholesale index'!L$2,FALSE)</f>
        <v>1</v>
      </c>
      <c r="M822" s="38">
        <f>VLOOKUP($B822,'Elec wholesale lookups'!$A$3:$O$15,'Elec wholesale index'!M$2,FALSE)</f>
        <v>1</v>
      </c>
      <c r="N822" s="38">
        <f>VLOOKUP($B822,'Elec wholesale lookups'!$A$3:$O$15,'Elec wholesale index'!N$2,FALSE)</f>
        <v>0</v>
      </c>
      <c r="O822" s="13">
        <f t="shared" si="206"/>
        <v>181634.52552031272</v>
      </c>
      <c r="P822" s="13">
        <f t="shared" si="207"/>
        <v>205597.26549163138</v>
      </c>
      <c r="Q822" s="13">
        <f t="shared" si="208"/>
        <v>0</v>
      </c>
      <c r="R822" s="13">
        <f t="shared" si="209"/>
        <v>387231.79101194406</v>
      </c>
      <c r="S822" s="23">
        <f t="shared" si="210"/>
        <v>0</v>
      </c>
      <c r="T822" s="23">
        <f t="shared" si="211"/>
        <v>0</v>
      </c>
      <c r="U822" s="23">
        <f t="shared" si="212"/>
        <v>0</v>
      </c>
      <c r="V822" s="23">
        <f t="shared" si="213"/>
        <v>0</v>
      </c>
      <c r="W822" s="44" t="str">
        <f t="shared" si="214"/>
        <v>n/a</v>
      </c>
      <c r="X822" s="23">
        <f t="shared" si="215"/>
        <v>0</v>
      </c>
      <c r="Y822" s="23">
        <f t="shared" si="216"/>
        <v>0</v>
      </c>
      <c r="Z822" s="23">
        <f t="shared" si="217"/>
        <v>0</v>
      </c>
      <c r="AA822" s="43">
        <f t="shared" si="218"/>
        <v>0</v>
      </c>
      <c r="AB822" s="44" t="str">
        <f t="shared" si="219"/>
        <v>n/a</v>
      </c>
      <c r="AC822" s="45" t="str">
        <f>IFERROR(W822*Inputs!$E$27+'Elec wholesale index'!AB822*Inputs!$F$27,"n/a")</f>
        <v>n/a</v>
      </c>
      <c r="AD822" s="2" t="str">
        <f t="shared" si="220"/>
        <v>2018-19 Summer</v>
      </c>
      <c r="AE822" s="2" t="str">
        <f t="shared" si="221"/>
        <v>2017-18 Winter</v>
      </c>
      <c r="AF822" s="41">
        <v>0</v>
      </c>
    </row>
    <row r="823" spans="1:32" x14ac:dyDescent="0.3">
      <c r="A823" s="47">
        <v>43031</v>
      </c>
      <c r="B823" s="14" t="str">
        <f t="shared" si="222"/>
        <v>Oct</v>
      </c>
      <c r="C823" s="3"/>
      <c r="D823" s="3"/>
      <c r="E823" s="3"/>
      <c r="F823" s="42"/>
      <c r="G823" s="42"/>
      <c r="H823" s="42"/>
      <c r="I823" s="13">
        <f>VLOOKUP($B823,'Elec wholesale lookups'!$A$3:$L$15,'Elec wholesale index'!I$2,FALSE)</f>
        <v>181634.52552031272</v>
      </c>
      <c r="J823" s="13">
        <f>VLOOKUP($B823,'Elec wholesale lookups'!$A$3:$L$15,'Elec wholesale index'!J$2,FALSE)</f>
        <v>205597.26549163138</v>
      </c>
      <c r="K823" s="13">
        <f>VLOOKUP($B823,'Elec wholesale lookups'!$A$3:$L$15,'Elec wholesale index'!K$2,FALSE)</f>
        <v>181634.52552031272</v>
      </c>
      <c r="L823" s="38">
        <f>VLOOKUP($B823,'Elec wholesale lookups'!$A$3:$O$15,'Elec wholesale index'!L$2,FALSE)</f>
        <v>1</v>
      </c>
      <c r="M823" s="38">
        <f>VLOOKUP($B823,'Elec wholesale lookups'!$A$3:$O$15,'Elec wholesale index'!M$2,FALSE)</f>
        <v>1</v>
      </c>
      <c r="N823" s="38">
        <f>VLOOKUP($B823,'Elec wholesale lookups'!$A$3:$O$15,'Elec wholesale index'!N$2,FALSE)</f>
        <v>0</v>
      </c>
      <c r="O823" s="13">
        <f t="shared" si="206"/>
        <v>181634.52552031272</v>
      </c>
      <c r="P823" s="13">
        <f t="shared" si="207"/>
        <v>205597.26549163138</v>
      </c>
      <c r="Q823" s="13">
        <f t="shared" si="208"/>
        <v>0</v>
      </c>
      <c r="R823" s="13">
        <f t="shared" si="209"/>
        <v>387231.79101194406</v>
      </c>
      <c r="S823" s="23">
        <f t="shared" si="210"/>
        <v>0</v>
      </c>
      <c r="T823" s="23">
        <f t="shared" si="211"/>
        <v>0</v>
      </c>
      <c r="U823" s="23">
        <f t="shared" si="212"/>
        <v>0</v>
      </c>
      <c r="V823" s="23">
        <f t="shared" si="213"/>
        <v>0</v>
      </c>
      <c r="W823" s="44" t="str">
        <f t="shared" si="214"/>
        <v>n/a</v>
      </c>
      <c r="X823" s="23">
        <f t="shared" si="215"/>
        <v>0</v>
      </c>
      <c r="Y823" s="23">
        <f t="shared" si="216"/>
        <v>0</v>
      </c>
      <c r="Z823" s="23">
        <f t="shared" si="217"/>
        <v>0</v>
      </c>
      <c r="AA823" s="43">
        <f t="shared" si="218"/>
        <v>0</v>
      </c>
      <c r="AB823" s="44" t="str">
        <f t="shared" si="219"/>
        <v>n/a</v>
      </c>
      <c r="AC823" s="45" t="str">
        <f>IFERROR(W823*Inputs!$E$27+'Elec wholesale index'!AB823*Inputs!$F$27,"n/a")</f>
        <v>n/a</v>
      </c>
      <c r="AD823" s="2" t="str">
        <f t="shared" si="220"/>
        <v>2018-19 Summer</v>
      </c>
      <c r="AE823" s="2" t="str">
        <f t="shared" si="221"/>
        <v>2017-18 Winter</v>
      </c>
      <c r="AF823" s="41">
        <v>0</v>
      </c>
    </row>
    <row r="824" spans="1:32" x14ac:dyDescent="0.3">
      <c r="A824" s="47">
        <v>43032</v>
      </c>
      <c r="B824" s="14" t="str">
        <f t="shared" si="222"/>
        <v>Oct</v>
      </c>
      <c r="C824" s="3"/>
      <c r="D824" s="3"/>
      <c r="E824" s="3"/>
      <c r="F824" s="42"/>
      <c r="G824" s="42"/>
      <c r="H824" s="42"/>
      <c r="I824" s="13">
        <f>VLOOKUP($B824,'Elec wholesale lookups'!$A$3:$L$15,'Elec wholesale index'!I$2,FALSE)</f>
        <v>181634.52552031272</v>
      </c>
      <c r="J824" s="13">
        <f>VLOOKUP($B824,'Elec wholesale lookups'!$A$3:$L$15,'Elec wholesale index'!J$2,FALSE)</f>
        <v>205597.26549163138</v>
      </c>
      <c r="K824" s="13">
        <f>VLOOKUP($B824,'Elec wholesale lookups'!$A$3:$L$15,'Elec wholesale index'!K$2,FALSE)</f>
        <v>181634.52552031272</v>
      </c>
      <c r="L824" s="38">
        <f>VLOOKUP($B824,'Elec wholesale lookups'!$A$3:$O$15,'Elec wholesale index'!L$2,FALSE)</f>
        <v>1</v>
      </c>
      <c r="M824" s="38">
        <f>VLOOKUP($B824,'Elec wholesale lookups'!$A$3:$O$15,'Elec wholesale index'!M$2,FALSE)</f>
        <v>1</v>
      </c>
      <c r="N824" s="38">
        <f>VLOOKUP($B824,'Elec wholesale lookups'!$A$3:$O$15,'Elec wholesale index'!N$2,FALSE)</f>
        <v>0</v>
      </c>
      <c r="O824" s="13">
        <f t="shared" si="206"/>
        <v>181634.52552031272</v>
      </c>
      <c r="P824" s="13">
        <f t="shared" si="207"/>
        <v>205597.26549163138</v>
      </c>
      <c r="Q824" s="13">
        <f t="shared" si="208"/>
        <v>0</v>
      </c>
      <c r="R824" s="13">
        <f t="shared" si="209"/>
        <v>387231.79101194406</v>
      </c>
      <c r="S824" s="23">
        <f t="shared" si="210"/>
        <v>0</v>
      </c>
      <c r="T824" s="23">
        <f t="shared" si="211"/>
        <v>0</v>
      </c>
      <c r="U824" s="23">
        <f t="shared" si="212"/>
        <v>0</v>
      </c>
      <c r="V824" s="23">
        <f t="shared" si="213"/>
        <v>0</v>
      </c>
      <c r="W824" s="44" t="str">
        <f t="shared" si="214"/>
        <v>n/a</v>
      </c>
      <c r="X824" s="23">
        <f t="shared" si="215"/>
        <v>0</v>
      </c>
      <c r="Y824" s="23">
        <f t="shared" si="216"/>
        <v>0</v>
      </c>
      <c r="Z824" s="23">
        <f t="shared" si="217"/>
        <v>0</v>
      </c>
      <c r="AA824" s="43">
        <f t="shared" si="218"/>
        <v>0</v>
      </c>
      <c r="AB824" s="44" t="str">
        <f t="shared" si="219"/>
        <v>n/a</v>
      </c>
      <c r="AC824" s="45" t="str">
        <f>IFERROR(W824*Inputs!$E$27+'Elec wholesale index'!AB824*Inputs!$F$27,"n/a")</f>
        <v>n/a</v>
      </c>
      <c r="AD824" s="2" t="str">
        <f t="shared" si="220"/>
        <v>2018-19 Summer</v>
      </c>
      <c r="AE824" s="2" t="str">
        <f t="shared" si="221"/>
        <v>2017-18 Winter</v>
      </c>
      <c r="AF824" s="41">
        <v>0</v>
      </c>
    </row>
    <row r="825" spans="1:32" x14ac:dyDescent="0.3">
      <c r="A825" s="47">
        <v>43033</v>
      </c>
      <c r="B825" s="14" t="str">
        <f t="shared" si="222"/>
        <v>Oct</v>
      </c>
      <c r="C825" s="3"/>
      <c r="D825" s="3"/>
      <c r="E825" s="3"/>
      <c r="F825" s="42"/>
      <c r="G825" s="42"/>
      <c r="H825" s="42"/>
      <c r="I825" s="13">
        <f>VLOOKUP($B825,'Elec wholesale lookups'!$A$3:$L$15,'Elec wholesale index'!I$2,FALSE)</f>
        <v>181634.52552031272</v>
      </c>
      <c r="J825" s="13">
        <f>VLOOKUP($B825,'Elec wholesale lookups'!$A$3:$L$15,'Elec wholesale index'!J$2,FALSE)</f>
        <v>205597.26549163138</v>
      </c>
      <c r="K825" s="13">
        <f>VLOOKUP($B825,'Elec wholesale lookups'!$A$3:$L$15,'Elec wholesale index'!K$2,FALSE)</f>
        <v>181634.52552031272</v>
      </c>
      <c r="L825" s="38">
        <f>VLOOKUP($B825,'Elec wholesale lookups'!$A$3:$O$15,'Elec wholesale index'!L$2,FALSE)</f>
        <v>1</v>
      </c>
      <c r="M825" s="38">
        <f>VLOOKUP($B825,'Elec wholesale lookups'!$A$3:$O$15,'Elec wholesale index'!M$2,FALSE)</f>
        <v>1</v>
      </c>
      <c r="N825" s="38">
        <f>VLOOKUP($B825,'Elec wholesale lookups'!$A$3:$O$15,'Elec wholesale index'!N$2,FALSE)</f>
        <v>0</v>
      </c>
      <c r="O825" s="13">
        <f t="shared" si="206"/>
        <v>181634.52552031272</v>
      </c>
      <c r="P825" s="13">
        <f t="shared" si="207"/>
        <v>205597.26549163138</v>
      </c>
      <c r="Q825" s="13">
        <f t="shared" si="208"/>
        <v>0</v>
      </c>
      <c r="R825" s="13">
        <f t="shared" si="209"/>
        <v>387231.79101194406</v>
      </c>
      <c r="S825" s="23">
        <f t="shared" si="210"/>
        <v>0</v>
      </c>
      <c r="T825" s="23">
        <f t="shared" si="211"/>
        <v>0</v>
      </c>
      <c r="U825" s="23">
        <f t="shared" si="212"/>
        <v>0</v>
      </c>
      <c r="V825" s="23">
        <f t="shared" si="213"/>
        <v>0</v>
      </c>
      <c r="W825" s="44" t="str">
        <f t="shared" si="214"/>
        <v>n/a</v>
      </c>
      <c r="X825" s="23">
        <f t="shared" si="215"/>
        <v>0</v>
      </c>
      <c r="Y825" s="23">
        <f t="shared" si="216"/>
        <v>0</v>
      </c>
      <c r="Z825" s="23">
        <f t="shared" si="217"/>
        <v>0</v>
      </c>
      <c r="AA825" s="43">
        <f t="shared" si="218"/>
        <v>0</v>
      </c>
      <c r="AB825" s="44" t="str">
        <f t="shared" si="219"/>
        <v>n/a</v>
      </c>
      <c r="AC825" s="45" t="str">
        <f>IFERROR(W825*Inputs!$E$27+'Elec wholesale index'!AB825*Inputs!$F$27,"n/a")</f>
        <v>n/a</v>
      </c>
      <c r="AD825" s="2" t="str">
        <f t="shared" si="220"/>
        <v>2018-19 Summer</v>
      </c>
      <c r="AE825" s="2" t="str">
        <f t="shared" si="221"/>
        <v>2017-18 Winter</v>
      </c>
      <c r="AF825" s="41">
        <v>0</v>
      </c>
    </row>
    <row r="826" spans="1:32" x14ac:dyDescent="0.3">
      <c r="A826" s="47">
        <v>43034</v>
      </c>
      <c r="B826" s="14" t="str">
        <f t="shared" si="222"/>
        <v>Oct</v>
      </c>
      <c r="C826" s="3"/>
      <c r="D826" s="3"/>
      <c r="E826" s="3"/>
      <c r="F826" s="42"/>
      <c r="G826" s="42"/>
      <c r="H826" s="42"/>
      <c r="I826" s="13">
        <f>VLOOKUP($B826,'Elec wholesale lookups'!$A$3:$L$15,'Elec wholesale index'!I$2,FALSE)</f>
        <v>181634.52552031272</v>
      </c>
      <c r="J826" s="13">
        <f>VLOOKUP($B826,'Elec wholesale lookups'!$A$3:$L$15,'Elec wholesale index'!J$2,FALSE)</f>
        <v>205597.26549163138</v>
      </c>
      <c r="K826" s="13">
        <f>VLOOKUP($B826,'Elec wholesale lookups'!$A$3:$L$15,'Elec wholesale index'!K$2,FALSE)</f>
        <v>181634.52552031272</v>
      </c>
      <c r="L826" s="38">
        <f>VLOOKUP($B826,'Elec wholesale lookups'!$A$3:$O$15,'Elec wholesale index'!L$2,FALSE)</f>
        <v>1</v>
      </c>
      <c r="M826" s="38">
        <f>VLOOKUP($B826,'Elec wholesale lookups'!$A$3:$O$15,'Elec wholesale index'!M$2,FALSE)</f>
        <v>1</v>
      </c>
      <c r="N826" s="38">
        <f>VLOOKUP($B826,'Elec wholesale lookups'!$A$3:$O$15,'Elec wholesale index'!N$2,FALSE)</f>
        <v>0</v>
      </c>
      <c r="O826" s="13">
        <f t="shared" si="206"/>
        <v>181634.52552031272</v>
      </c>
      <c r="P826" s="13">
        <f t="shared" si="207"/>
        <v>205597.26549163138</v>
      </c>
      <c r="Q826" s="13">
        <f t="shared" si="208"/>
        <v>0</v>
      </c>
      <c r="R826" s="13">
        <f t="shared" si="209"/>
        <v>387231.79101194406</v>
      </c>
      <c r="S826" s="23">
        <f t="shared" si="210"/>
        <v>0</v>
      </c>
      <c r="T826" s="23">
        <f t="shared" si="211"/>
        <v>0</v>
      </c>
      <c r="U826" s="23">
        <f t="shared" si="212"/>
        <v>0</v>
      </c>
      <c r="V826" s="23">
        <f t="shared" si="213"/>
        <v>0</v>
      </c>
      <c r="W826" s="44" t="str">
        <f t="shared" si="214"/>
        <v>n/a</v>
      </c>
      <c r="X826" s="23">
        <f t="shared" si="215"/>
        <v>0</v>
      </c>
      <c r="Y826" s="23">
        <f t="shared" si="216"/>
        <v>0</v>
      </c>
      <c r="Z826" s="23">
        <f t="shared" si="217"/>
        <v>0</v>
      </c>
      <c r="AA826" s="43">
        <f t="shared" si="218"/>
        <v>0</v>
      </c>
      <c r="AB826" s="44" t="str">
        <f t="shared" si="219"/>
        <v>n/a</v>
      </c>
      <c r="AC826" s="45" t="str">
        <f>IFERROR(W826*Inputs!$E$27+'Elec wholesale index'!AB826*Inputs!$F$27,"n/a")</f>
        <v>n/a</v>
      </c>
      <c r="AD826" s="2" t="str">
        <f t="shared" si="220"/>
        <v>2018-19 Summer</v>
      </c>
      <c r="AE826" s="2" t="str">
        <f t="shared" si="221"/>
        <v>2017-18 Winter</v>
      </c>
      <c r="AF826" s="41">
        <v>0</v>
      </c>
    </row>
    <row r="827" spans="1:32" x14ac:dyDescent="0.3">
      <c r="A827" s="47">
        <v>43035</v>
      </c>
      <c r="B827" s="14" t="str">
        <f t="shared" si="222"/>
        <v>Oct</v>
      </c>
      <c r="C827" s="3"/>
      <c r="D827" s="3"/>
      <c r="E827" s="3"/>
      <c r="F827" s="42"/>
      <c r="G827" s="42"/>
      <c r="H827" s="42"/>
      <c r="I827" s="13">
        <f>VLOOKUP($B827,'Elec wholesale lookups'!$A$3:$L$15,'Elec wholesale index'!I$2,FALSE)</f>
        <v>181634.52552031272</v>
      </c>
      <c r="J827" s="13">
        <f>VLOOKUP($B827,'Elec wholesale lookups'!$A$3:$L$15,'Elec wholesale index'!J$2,FALSE)</f>
        <v>205597.26549163138</v>
      </c>
      <c r="K827" s="13">
        <f>VLOOKUP($B827,'Elec wholesale lookups'!$A$3:$L$15,'Elec wholesale index'!K$2,FALSE)</f>
        <v>181634.52552031272</v>
      </c>
      <c r="L827" s="38">
        <f>VLOOKUP($B827,'Elec wholesale lookups'!$A$3:$O$15,'Elec wholesale index'!L$2,FALSE)</f>
        <v>1</v>
      </c>
      <c r="M827" s="38">
        <f>VLOOKUP($B827,'Elec wholesale lookups'!$A$3:$O$15,'Elec wholesale index'!M$2,FALSE)</f>
        <v>1</v>
      </c>
      <c r="N827" s="38">
        <f>VLOOKUP($B827,'Elec wholesale lookups'!$A$3:$O$15,'Elec wholesale index'!N$2,FALSE)</f>
        <v>0</v>
      </c>
      <c r="O827" s="13">
        <f t="shared" si="206"/>
        <v>181634.52552031272</v>
      </c>
      <c r="P827" s="13">
        <f t="shared" si="207"/>
        <v>205597.26549163138</v>
      </c>
      <c r="Q827" s="13">
        <f t="shared" si="208"/>
        <v>0</v>
      </c>
      <c r="R827" s="13">
        <f t="shared" si="209"/>
        <v>387231.79101194406</v>
      </c>
      <c r="S827" s="23">
        <f t="shared" si="210"/>
        <v>0</v>
      </c>
      <c r="T827" s="23">
        <f t="shared" si="211"/>
        <v>0</v>
      </c>
      <c r="U827" s="23">
        <f t="shared" si="212"/>
        <v>0</v>
      </c>
      <c r="V827" s="23">
        <f t="shared" si="213"/>
        <v>0</v>
      </c>
      <c r="W827" s="44" t="str">
        <f t="shared" si="214"/>
        <v>n/a</v>
      </c>
      <c r="X827" s="23">
        <f t="shared" si="215"/>
        <v>0</v>
      </c>
      <c r="Y827" s="23">
        <f t="shared" si="216"/>
        <v>0</v>
      </c>
      <c r="Z827" s="23">
        <f t="shared" si="217"/>
        <v>0</v>
      </c>
      <c r="AA827" s="43">
        <f t="shared" si="218"/>
        <v>0</v>
      </c>
      <c r="AB827" s="44" t="str">
        <f t="shared" si="219"/>
        <v>n/a</v>
      </c>
      <c r="AC827" s="45" t="str">
        <f>IFERROR(W827*Inputs!$E$27+'Elec wholesale index'!AB827*Inputs!$F$27,"n/a")</f>
        <v>n/a</v>
      </c>
      <c r="AD827" s="2" t="str">
        <f t="shared" si="220"/>
        <v>2018-19 Summer</v>
      </c>
      <c r="AE827" s="2" t="str">
        <f t="shared" si="221"/>
        <v>2017-18 Winter</v>
      </c>
      <c r="AF827" s="41">
        <v>0</v>
      </c>
    </row>
    <row r="828" spans="1:32" x14ac:dyDescent="0.3">
      <c r="A828" s="47">
        <v>43038</v>
      </c>
      <c r="B828" s="14" t="str">
        <f t="shared" si="222"/>
        <v>Oct</v>
      </c>
      <c r="C828" s="3"/>
      <c r="D828" s="3"/>
      <c r="E828" s="3"/>
      <c r="F828" s="42"/>
      <c r="G828" s="42"/>
      <c r="H828" s="42"/>
      <c r="I828" s="13">
        <f>VLOOKUP($B828,'Elec wholesale lookups'!$A$3:$L$15,'Elec wholesale index'!I$2,FALSE)</f>
        <v>181634.52552031272</v>
      </c>
      <c r="J828" s="13">
        <f>VLOOKUP($B828,'Elec wholesale lookups'!$A$3:$L$15,'Elec wholesale index'!J$2,FALSE)</f>
        <v>205597.26549163138</v>
      </c>
      <c r="K828" s="13">
        <f>VLOOKUP($B828,'Elec wholesale lookups'!$A$3:$L$15,'Elec wholesale index'!K$2,FALSE)</f>
        <v>181634.52552031272</v>
      </c>
      <c r="L828" s="38">
        <f>VLOOKUP($B828,'Elec wholesale lookups'!$A$3:$O$15,'Elec wholesale index'!L$2,FALSE)</f>
        <v>1</v>
      </c>
      <c r="M828" s="38">
        <f>VLOOKUP($B828,'Elec wholesale lookups'!$A$3:$O$15,'Elec wholesale index'!M$2,FALSE)</f>
        <v>1</v>
      </c>
      <c r="N828" s="38">
        <f>VLOOKUP($B828,'Elec wholesale lookups'!$A$3:$O$15,'Elec wholesale index'!N$2,FALSE)</f>
        <v>0</v>
      </c>
      <c r="O828" s="13">
        <f t="shared" si="206"/>
        <v>181634.52552031272</v>
      </c>
      <c r="P828" s="13">
        <f t="shared" si="207"/>
        <v>205597.26549163138</v>
      </c>
      <c r="Q828" s="13">
        <f t="shared" si="208"/>
        <v>0</v>
      </c>
      <c r="R828" s="13">
        <f t="shared" si="209"/>
        <v>387231.79101194406</v>
      </c>
      <c r="S828" s="23">
        <f t="shared" si="210"/>
        <v>0</v>
      </c>
      <c r="T828" s="23">
        <f t="shared" si="211"/>
        <v>0</v>
      </c>
      <c r="U828" s="23">
        <f t="shared" si="212"/>
        <v>0</v>
      </c>
      <c r="V828" s="23">
        <f t="shared" si="213"/>
        <v>0</v>
      </c>
      <c r="W828" s="44" t="str">
        <f t="shared" si="214"/>
        <v>n/a</v>
      </c>
      <c r="X828" s="23">
        <f t="shared" si="215"/>
        <v>0</v>
      </c>
      <c r="Y828" s="23">
        <f t="shared" si="216"/>
        <v>0</v>
      </c>
      <c r="Z828" s="23">
        <f t="shared" si="217"/>
        <v>0</v>
      </c>
      <c r="AA828" s="43">
        <f t="shared" si="218"/>
        <v>0</v>
      </c>
      <c r="AB828" s="44" t="str">
        <f t="shared" si="219"/>
        <v>n/a</v>
      </c>
      <c r="AC828" s="45" t="str">
        <f>IFERROR(W828*Inputs!$E$27+'Elec wholesale index'!AB828*Inputs!$F$27,"n/a")</f>
        <v>n/a</v>
      </c>
      <c r="AD828" s="2" t="str">
        <f t="shared" si="220"/>
        <v>2018-19 Summer</v>
      </c>
      <c r="AE828" s="2" t="str">
        <f t="shared" si="221"/>
        <v>2017-18 Winter</v>
      </c>
      <c r="AF828" s="41">
        <v>0</v>
      </c>
    </row>
    <row r="829" spans="1:32" x14ac:dyDescent="0.3">
      <c r="A829" s="47">
        <v>43039</v>
      </c>
      <c r="B829" s="14" t="str">
        <f t="shared" si="222"/>
        <v>Oct</v>
      </c>
      <c r="C829" s="3"/>
      <c r="D829" s="3"/>
      <c r="E829" s="3"/>
      <c r="F829" s="42"/>
      <c r="G829" s="42"/>
      <c r="H829" s="42"/>
      <c r="I829" s="13">
        <f>VLOOKUP($B829,'Elec wholesale lookups'!$A$3:$L$15,'Elec wholesale index'!I$2,FALSE)</f>
        <v>181634.52552031272</v>
      </c>
      <c r="J829" s="13">
        <f>VLOOKUP($B829,'Elec wholesale lookups'!$A$3:$L$15,'Elec wholesale index'!J$2,FALSE)</f>
        <v>205597.26549163138</v>
      </c>
      <c r="K829" s="13">
        <f>VLOOKUP($B829,'Elec wholesale lookups'!$A$3:$L$15,'Elec wholesale index'!K$2,FALSE)</f>
        <v>181634.52552031272</v>
      </c>
      <c r="L829" s="38">
        <f>VLOOKUP($B829,'Elec wholesale lookups'!$A$3:$O$15,'Elec wholesale index'!L$2,FALSE)</f>
        <v>1</v>
      </c>
      <c r="M829" s="38">
        <f>VLOOKUP($B829,'Elec wholesale lookups'!$A$3:$O$15,'Elec wholesale index'!M$2,FALSE)</f>
        <v>1</v>
      </c>
      <c r="N829" s="38">
        <f>VLOOKUP($B829,'Elec wholesale lookups'!$A$3:$O$15,'Elec wholesale index'!N$2,FALSE)</f>
        <v>0</v>
      </c>
      <c r="O829" s="13">
        <f t="shared" si="206"/>
        <v>181634.52552031272</v>
      </c>
      <c r="P829" s="13">
        <f t="shared" si="207"/>
        <v>205597.26549163138</v>
      </c>
      <c r="Q829" s="13">
        <f t="shared" si="208"/>
        <v>0</v>
      </c>
      <c r="R829" s="13">
        <f t="shared" si="209"/>
        <v>387231.79101194406</v>
      </c>
      <c r="S829" s="23">
        <f t="shared" si="210"/>
        <v>0</v>
      </c>
      <c r="T829" s="23">
        <f t="shared" si="211"/>
        <v>0</v>
      </c>
      <c r="U829" s="23">
        <f t="shared" si="212"/>
        <v>0</v>
      </c>
      <c r="V829" s="23">
        <f t="shared" si="213"/>
        <v>0</v>
      </c>
      <c r="W829" s="44" t="str">
        <f t="shared" si="214"/>
        <v>n/a</v>
      </c>
      <c r="X829" s="23">
        <f t="shared" si="215"/>
        <v>0</v>
      </c>
      <c r="Y829" s="23">
        <f t="shared" si="216"/>
        <v>0</v>
      </c>
      <c r="Z829" s="23">
        <f t="shared" si="217"/>
        <v>0</v>
      </c>
      <c r="AA829" s="43">
        <f t="shared" si="218"/>
        <v>0</v>
      </c>
      <c r="AB829" s="44" t="str">
        <f t="shared" si="219"/>
        <v>n/a</v>
      </c>
      <c r="AC829" s="45" t="str">
        <f>IFERROR(W829*Inputs!$E$27+'Elec wholesale index'!AB829*Inputs!$F$27,"n/a")</f>
        <v>n/a</v>
      </c>
      <c r="AD829" s="2" t="str">
        <f t="shared" si="220"/>
        <v>2018-19 Summer</v>
      </c>
      <c r="AE829" s="2" t="str">
        <f t="shared" si="221"/>
        <v>2017-18 Winter</v>
      </c>
      <c r="AF829" s="41">
        <v>0</v>
      </c>
    </row>
    <row r="830" spans="1:32" x14ac:dyDescent="0.3">
      <c r="A830" s="47">
        <v>43040</v>
      </c>
      <c r="B830" s="14" t="str">
        <f t="shared" si="222"/>
        <v>Nov</v>
      </c>
      <c r="C830" s="3"/>
      <c r="D830" s="3"/>
      <c r="E830" s="3"/>
      <c r="F830" s="42"/>
      <c r="G830" s="42"/>
      <c r="H830" s="42"/>
      <c r="I830" s="13">
        <f>VLOOKUP($B830,'Elec wholesale lookups'!$A$3:$L$15,'Elec wholesale index'!I$2,FALSE)</f>
        <v>181634.52552031272</v>
      </c>
      <c r="J830" s="13">
        <f>VLOOKUP($B830,'Elec wholesale lookups'!$A$3:$L$15,'Elec wholesale index'!J$2,FALSE)</f>
        <v>205597.26549163138</v>
      </c>
      <c r="K830" s="13">
        <f>VLOOKUP($B830,'Elec wholesale lookups'!$A$3:$L$15,'Elec wholesale index'!K$2,FALSE)</f>
        <v>181634.52552031272</v>
      </c>
      <c r="L830" s="38">
        <f>VLOOKUP($B830,'Elec wholesale lookups'!$A$3:$O$15,'Elec wholesale index'!L$2,FALSE)</f>
        <v>1</v>
      </c>
      <c r="M830" s="38">
        <f>VLOOKUP($B830,'Elec wholesale lookups'!$A$3:$O$15,'Elec wholesale index'!M$2,FALSE)</f>
        <v>1</v>
      </c>
      <c r="N830" s="38">
        <f>VLOOKUP($B830,'Elec wholesale lookups'!$A$3:$O$15,'Elec wholesale index'!N$2,FALSE)</f>
        <v>0</v>
      </c>
      <c r="O830" s="13">
        <f t="shared" si="206"/>
        <v>181634.52552031272</v>
      </c>
      <c r="P830" s="13">
        <f t="shared" si="207"/>
        <v>205597.26549163138</v>
      </c>
      <c r="Q830" s="13">
        <f t="shared" si="208"/>
        <v>0</v>
      </c>
      <c r="R830" s="13">
        <f t="shared" si="209"/>
        <v>387231.79101194406</v>
      </c>
      <c r="S830" s="23">
        <f t="shared" si="210"/>
        <v>0</v>
      </c>
      <c r="T830" s="23">
        <f t="shared" si="211"/>
        <v>0</v>
      </c>
      <c r="U830" s="23">
        <f t="shared" si="212"/>
        <v>0</v>
      </c>
      <c r="V830" s="23">
        <f t="shared" si="213"/>
        <v>0</v>
      </c>
      <c r="W830" s="44" t="str">
        <f t="shared" si="214"/>
        <v>n/a</v>
      </c>
      <c r="X830" s="23">
        <f t="shared" si="215"/>
        <v>0</v>
      </c>
      <c r="Y830" s="23">
        <f t="shared" si="216"/>
        <v>0</v>
      </c>
      <c r="Z830" s="23">
        <f t="shared" si="217"/>
        <v>0</v>
      </c>
      <c r="AA830" s="43">
        <f t="shared" si="218"/>
        <v>0</v>
      </c>
      <c r="AB830" s="44" t="str">
        <f t="shared" si="219"/>
        <v>n/a</v>
      </c>
      <c r="AC830" s="45" t="str">
        <f>IFERROR(W830*Inputs!$E$27+'Elec wholesale index'!AB830*Inputs!$F$27,"n/a")</f>
        <v>n/a</v>
      </c>
      <c r="AD830" s="2" t="str">
        <f t="shared" si="220"/>
        <v>2018-19 Summer</v>
      </c>
      <c r="AE830" s="2" t="str">
        <f t="shared" si="221"/>
        <v>2017-18 Winter</v>
      </c>
      <c r="AF830" s="41">
        <v>0</v>
      </c>
    </row>
    <row r="831" spans="1:32" x14ac:dyDescent="0.3">
      <c r="A831" s="47">
        <v>43041</v>
      </c>
      <c r="B831" s="14" t="str">
        <f t="shared" si="222"/>
        <v>Nov</v>
      </c>
      <c r="C831" s="3"/>
      <c r="D831" s="3"/>
      <c r="E831" s="3"/>
      <c r="F831" s="42"/>
      <c r="G831" s="42"/>
      <c r="H831" s="42"/>
      <c r="I831" s="13">
        <f>VLOOKUP($B831,'Elec wholesale lookups'!$A$3:$L$15,'Elec wholesale index'!I$2,FALSE)</f>
        <v>181634.52552031272</v>
      </c>
      <c r="J831" s="13">
        <f>VLOOKUP($B831,'Elec wholesale lookups'!$A$3:$L$15,'Elec wholesale index'!J$2,FALSE)</f>
        <v>205597.26549163138</v>
      </c>
      <c r="K831" s="13">
        <f>VLOOKUP($B831,'Elec wholesale lookups'!$A$3:$L$15,'Elec wholesale index'!K$2,FALSE)</f>
        <v>181634.52552031272</v>
      </c>
      <c r="L831" s="38">
        <f>VLOOKUP($B831,'Elec wholesale lookups'!$A$3:$O$15,'Elec wholesale index'!L$2,FALSE)</f>
        <v>1</v>
      </c>
      <c r="M831" s="38">
        <f>VLOOKUP($B831,'Elec wholesale lookups'!$A$3:$O$15,'Elec wholesale index'!M$2,FALSE)</f>
        <v>1</v>
      </c>
      <c r="N831" s="38">
        <f>VLOOKUP($B831,'Elec wholesale lookups'!$A$3:$O$15,'Elec wholesale index'!N$2,FALSE)</f>
        <v>0</v>
      </c>
      <c r="O831" s="13">
        <f t="shared" si="206"/>
        <v>181634.52552031272</v>
      </c>
      <c r="P831" s="13">
        <f t="shared" si="207"/>
        <v>205597.26549163138</v>
      </c>
      <c r="Q831" s="13">
        <f t="shared" si="208"/>
        <v>0</v>
      </c>
      <c r="R831" s="13">
        <f t="shared" si="209"/>
        <v>387231.79101194406</v>
      </c>
      <c r="S831" s="23">
        <f t="shared" si="210"/>
        <v>0</v>
      </c>
      <c r="T831" s="23">
        <f t="shared" si="211"/>
        <v>0</v>
      </c>
      <c r="U831" s="23">
        <f t="shared" si="212"/>
        <v>0</v>
      </c>
      <c r="V831" s="23">
        <f t="shared" si="213"/>
        <v>0</v>
      </c>
      <c r="W831" s="44" t="str">
        <f t="shared" si="214"/>
        <v>n/a</v>
      </c>
      <c r="X831" s="23">
        <f t="shared" si="215"/>
        <v>0</v>
      </c>
      <c r="Y831" s="23">
        <f t="shared" si="216"/>
        <v>0</v>
      </c>
      <c r="Z831" s="23">
        <f t="shared" si="217"/>
        <v>0</v>
      </c>
      <c r="AA831" s="43">
        <f t="shared" si="218"/>
        <v>0</v>
      </c>
      <c r="AB831" s="44" t="str">
        <f t="shared" si="219"/>
        <v>n/a</v>
      </c>
      <c r="AC831" s="45" t="str">
        <f>IFERROR(W831*Inputs!$E$27+'Elec wholesale index'!AB831*Inputs!$F$27,"n/a")</f>
        <v>n/a</v>
      </c>
      <c r="AD831" s="2" t="str">
        <f t="shared" si="220"/>
        <v>2018-19 Summer</v>
      </c>
      <c r="AE831" s="2" t="str">
        <f t="shared" si="221"/>
        <v>2017-18 Winter</v>
      </c>
      <c r="AF831" s="41">
        <v>0</v>
      </c>
    </row>
    <row r="832" spans="1:32" x14ac:dyDescent="0.3">
      <c r="A832" s="47">
        <v>43042</v>
      </c>
      <c r="B832" s="14" t="str">
        <f t="shared" si="222"/>
        <v>Nov</v>
      </c>
      <c r="C832" s="3"/>
      <c r="D832" s="3"/>
      <c r="E832" s="3"/>
      <c r="F832" s="42"/>
      <c r="G832" s="42"/>
      <c r="H832" s="42"/>
      <c r="I832" s="13">
        <f>VLOOKUP($B832,'Elec wholesale lookups'!$A$3:$L$15,'Elec wholesale index'!I$2,FALSE)</f>
        <v>181634.52552031272</v>
      </c>
      <c r="J832" s="13">
        <f>VLOOKUP($B832,'Elec wholesale lookups'!$A$3:$L$15,'Elec wholesale index'!J$2,FALSE)</f>
        <v>205597.26549163138</v>
      </c>
      <c r="K832" s="13">
        <f>VLOOKUP($B832,'Elec wholesale lookups'!$A$3:$L$15,'Elec wholesale index'!K$2,FALSE)</f>
        <v>181634.52552031272</v>
      </c>
      <c r="L832" s="38">
        <f>VLOOKUP($B832,'Elec wholesale lookups'!$A$3:$O$15,'Elec wholesale index'!L$2,FALSE)</f>
        <v>1</v>
      </c>
      <c r="M832" s="38">
        <f>VLOOKUP($B832,'Elec wholesale lookups'!$A$3:$O$15,'Elec wholesale index'!M$2,FALSE)</f>
        <v>1</v>
      </c>
      <c r="N832" s="38">
        <f>VLOOKUP($B832,'Elec wholesale lookups'!$A$3:$O$15,'Elec wholesale index'!N$2,FALSE)</f>
        <v>0</v>
      </c>
      <c r="O832" s="13">
        <f t="shared" si="206"/>
        <v>181634.52552031272</v>
      </c>
      <c r="P832" s="13">
        <f t="shared" si="207"/>
        <v>205597.26549163138</v>
      </c>
      <c r="Q832" s="13">
        <f t="shared" si="208"/>
        <v>0</v>
      </c>
      <c r="R832" s="13">
        <f t="shared" si="209"/>
        <v>387231.79101194406</v>
      </c>
      <c r="S832" s="23">
        <f t="shared" si="210"/>
        <v>0</v>
      </c>
      <c r="T832" s="23">
        <f t="shared" si="211"/>
        <v>0</v>
      </c>
      <c r="U832" s="23">
        <f t="shared" si="212"/>
        <v>0</v>
      </c>
      <c r="V832" s="23">
        <f t="shared" si="213"/>
        <v>0</v>
      </c>
      <c r="W832" s="44" t="str">
        <f t="shared" si="214"/>
        <v>n/a</v>
      </c>
      <c r="X832" s="23">
        <f t="shared" si="215"/>
        <v>0</v>
      </c>
      <c r="Y832" s="23">
        <f t="shared" si="216"/>
        <v>0</v>
      </c>
      <c r="Z832" s="23">
        <f t="shared" si="217"/>
        <v>0</v>
      </c>
      <c r="AA832" s="43">
        <f t="shared" si="218"/>
        <v>0</v>
      </c>
      <c r="AB832" s="44" t="str">
        <f t="shared" si="219"/>
        <v>n/a</v>
      </c>
      <c r="AC832" s="45" t="str">
        <f>IFERROR(W832*Inputs!$E$27+'Elec wholesale index'!AB832*Inputs!$F$27,"n/a")</f>
        <v>n/a</v>
      </c>
      <c r="AD832" s="2" t="str">
        <f t="shared" si="220"/>
        <v>2018-19 Summer</v>
      </c>
      <c r="AE832" s="2" t="str">
        <f t="shared" si="221"/>
        <v>2017-18 Winter</v>
      </c>
      <c r="AF832" s="41">
        <v>0</v>
      </c>
    </row>
    <row r="833" spans="1:32" x14ac:dyDescent="0.3">
      <c r="A833" s="47">
        <v>43045</v>
      </c>
      <c r="B833" s="14" t="str">
        <f t="shared" si="222"/>
        <v>Nov</v>
      </c>
      <c r="C833" s="3"/>
      <c r="D833" s="3"/>
      <c r="E833" s="3"/>
      <c r="F833" s="42"/>
      <c r="G833" s="42"/>
      <c r="H833" s="42"/>
      <c r="I833" s="13">
        <f>VLOOKUP($B833,'Elec wholesale lookups'!$A$3:$L$15,'Elec wholesale index'!I$2,FALSE)</f>
        <v>181634.52552031272</v>
      </c>
      <c r="J833" s="13">
        <f>VLOOKUP($B833,'Elec wholesale lookups'!$A$3:$L$15,'Elec wholesale index'!J$2,FALSE)</f>
        <v>205597.26549163138</v>
      </c>
      <c r="K833" s="13">
        <f>VLOOKUP($B833,'Elec wholesale lookups'!$A$3:$L$15,'Elec wholesale index'!K$2,FALSE)</f>
        <v>181634.52552031272</v>
      </c>
      <c r="L833" s="38">
        <f>VLOOKUP($B833,'Elec wholesale lookups'!$A$3:$O$15,'Elec wholesale index'!L$2,FALSE)</f>
        <v>1</v>
      </c>
      <c r="M833" s="38">
        <f>VLOOKUP($B833,'Elec wholesale lookups'!$A$3:$O$15,'Elec wholesale index'!M$2,FALSE)</f>
        <v>1</v>
      </c>
      <c r="N833" s="38">
        <f>VLOOKUP($B833,'Elec wholesale lookups'!$A$3:$O$15,'Elec wholesale index'!N$2,FALSE)</f>
        <v>0</v>
      </c>
      <c r="O833" s="13">
        <f t="shared" si="206"/>
        <v>181634.52552031272</v>
      </c>
      <c r="P833" s="13">
        <f t="shared" si="207"/>
        <v>205597.26549163138</v>
      </c>
      <c r="Q833" s="13">
        <f t="shared" si="208"/>
        <v>0</v>
      </c>
      <c r="R833" s="13">
        <f t="shared" si="209"/>
        <v>387231.79101194406</v>
      </c>
      <c r="S833" s="23">
        <f t="shared" si="210"/>
        <v>0</v>
      </c>
      <c r="T833" s="23">
        <f t="shared" si="211"/>
        <v>0</v>
      </c>
      <c r="U833" s="23">
        <f t="shared" si="212"/>
        <v>0</v>
      </c>
      <c r="V833" s="23">
        <f t="shared" si="213"/>
        <v>0</v>
      </c>
      <c r="W833" s="44" t="str">
        <f t="shared" si="214"/>
        <v>n/a</v>
      </c>
      <c r="X833" s="23">
        <f t="shared" si="215"/>
        <v>0</v>
      </c>
      <c r="Y833" s="23">
        <f t="shared" si="216"/>
        <v>0</v>
      </c>
      <c r="Z833" s="23">
        <f t="shared" si="217"/>
        <v>0</v>
      </c>
      <c r="AA833" s="43">
        <f t="shared" si="218"/>
        <v>0</v>
      </c>
      <c r="AB833" s="44" t="str">
        <f t="shared" si="219"/>
        <v>n/a</v>
      </c>
      <c r="AC833" s="45" t="str">
        <f>IFERROR(W833*Inputs!$E$27+'Elec wholesale index'!AB833*Inputs!$F$27,"n/a")</f>
        <v>n/a</v>
      </c>
      <c r="AD833" s="2" t="str">
        <f t="shared" si="220"/>
        <v>2018-19 Summer</v>
      </c>
      <c r="AE833" s="2" t="str">
        <f t="shared" si="221"/>
        <v>2017-18 Winter</v>
      </c>
      <c r="AF833" s="41">
        <v>0</v>
      </c>
    </row>
    <row r="834" spans="1:32" x14ac:dyDescent="0.3">
      <c r="A834" s="47">
        <v>43046</v>
      </c>
      <c r="B834" s="14" t="str">
        <f t="shared" si="222"/>
        <v>Nov</v>
      </c>
      <c r="C834" s="3"/>
      <c r="D834" s="3"/>
      <c r="E834" s="3"/>
      <c r="F834" s="42"/>
      <c r="G834" s="42"/>
      <c r="H834" s="42"/>
      <c r="I834" s="13">
        <f>VLOOKUP($B834,'Elec wholesale lookups'!$A$3:$L$15,'Elec wholesale index'!I$2,FALSE)</f>
        <v>181634.52552031272</v>
      </c>
      <c r="J834" s="13">
        <f>VLOOKUP($B834,'Elec wholesale lookups'!$A$3:$L$15,'Elec wholesale index'!J$2,FALSE)</f>
        <v>205597.26549163138</v>
      </c>
      <c r="K834" s="13">
        <f>VLOOKUP($B834,'Elec wholesale lookups'!$A$3:$L$15,'Elec wholesale index'!K$2,FALSE)</f>
        <v>181634.52552031272</v>
      </c>
      <c r="L834" s="38">
        <f>VLOOKUP($B834,'Elec wholesale lookups'!$A$3:$O$15,'Elec wholesale index'!L$2,FALSE)</f>
        <v>1</v>
      </c>
      <c r="M834" s="38">
        <f>VLOOKUP($B834,'Elec wholesale lookups'!$A$3:$O$15,'Elec wholesale index'!M$2,FALSE)</f>
        <v>1</v>
      </c>
      <c r="N834" s="38">
        <f>VLOOKUP($B834,'Elec wholesale lookups'!$A$3:$O$15,'Elec wholesale index'!N$2,FALSE)</f>
        <v>0</v>
      </c>
      <c r="O834" s="13">
        <f t="shared" si="206"/>
        <v>181634.52552031272</v>
      </c>
      <c r="P834" s="13">
        <f t="shared" si="207"/>
        <v>205597.26549163138</v>
      </c>
      <c r="Q834" s="13">
        <f t="shared" si="208"/>
        <v>0</v>
      </c>
      <c r="R834" s="13">
        <f t="shared" si="209"/>
        <v>387231.79101194406</v>
      </c>
      <c r="S834" s="23">
        <f t="shared" si="210"/>
        <v>0</v>
      </c>
      <c r="T834" s="23">
        <f t="shared" si="211"/>
        <v>0</v>
      </c>
      <c r="U834" s="23">
        <f t="shared" si="212"/>
        <v>0</v>
      </c>
      <c r="V834" s="23">
        <f t="shared" si="213"/>
        <v>0</v>
      </c>
      <c r="W834" s="44" t="str">
        <f t="shared" si="214"/>
        <v>n/a</v>
      </c>
      <c r="X834" s="23">
        <f t="shared" si="215"/>
        <v>0</v>
      </c>
      <c r="Y834" s="23">
        <f t="shared" si="216"/>
        <v>0</v>
      </c>
      <c r="Z834" s="23">
        <f t="shared" si="217"/>
        <v>0</v>
      </c>
      <c r="AA834" s="43">
        <f t="shared" si="218"/>
        <v>0</v>
      </c>
      <c r="AB834" s="44" t="str">
        <f t="shared" si="219"/>
        <v>n/a</v>
      </c>
      <c r="AC834" s="45" t="str">
        <f>IFERROR(W834*Inputs!$E$27+'Elec wholesale index'!AB834*Inputs!$F$27,"n/a")</f>
        <v>n/a</v>
      </c>
      <c r="AD834" s="2" t="str">
        <f t="shared" si="220"/>
        <v>2018-19 Summer</v>
      </c>
      <c r="AE834" s="2" t="str">
        <f t="shared" si="221"/>
        <v>2017-18 Winter</v>
      </c>
      <c r="AF834" s="41">
        <v>0</v>
      </c>
    </row>
    <row r="835" spans="1:32" x14ac:dyDescent="0.3">
      <c r="A835" s="47">
        <v>43047</v>
      </c>
      <c r="B835" s="14" t="str">
        <f t="shared" si="222"/>
        <v>Nov</v>
      </c>
      <c r="C835" s="3"/>
      <c r="D835" s="3"/>
      <c r="E835" s="3"/>
      <c r="F835" s="42"/>
      <c r="G835" s="42"/>
      <c r="H835" s="42"/>
      <c r="I835" s="13">
        <f>VLOOKUP($B835,'Elec wholesale lookups'!$A$3:$L$15,'Elec wholesale index'!I$2,FALSE)</f>
        <v>181634.52552031272</v>
      </c>
      <c r="J835" s="13">
        <f>VLOOKUP($B835,'Elec wholesale lookups'!$A$3:$L$15,'Elec wholesale index'!J$2,FALSE)</f>
        <v>205597.26549163138</v>
      </c>
      <c r="K835" s="13">
        <f>VLOOKUP($B835,'Elec wholesale lookups'!$A$3:$L$15,'Elec wholesale index'!K$2,FALSE)</f>
        <v>181634.52552031272</v>
      </c>
      <c r="L835" s="38">
        <f>VLOOKUP($B835,'Elec wholesale lookups'!$A$3:$O$15,'Elec wholesale index'!L$2,FALSE)</f>
        <v>1</v>
      </c>
      <c r="M835" s="38">
        <f>VLOOKUP($B835,'Elec wholesale lookups'!$A$3:$O$15,'Elec wholesale index'!M$2,FALSE)</f>
        <v>1</v>
      </c>
      <c r="N835" s="38">
        <f>VLOOKUP($B835,'Elec wholesale lookups'!$A$3:$O$15,'Elec wholesale index'!N$2,FALSE)</f>
        <v>0</v>
      </c>
      <c r="O835" s="13">
        <f t="shared" si="206"/>
        <v>181634.52552031272</v>
      </c>
      <c r="P835" s="13">
        <f t="shared" si="207"/>
        <v>205597.26549163138</v>
      </c>
      <c r="Q835" s="13">
        <f t="shared" si="208"/>
        <v>0</v>
      </c>
      <c r="R835" s="13">
        <f t="shared" si="209"/>
        <v>387231.79101194406</v>
      </c>
      <c r="S835" s="23">
        <f t="shared" si="210"/>
        <v>0</v>
      </c>
      <c r="T835" s="23">
        <f t="shared" si="211"/>
        <v>0</v>
      </c>
      <c r="U835" s="23">
        <f t="shared" si="212"/>
        <v>0</v>
      </c>
      <c r="V835" s="23">
        <f t="shared" si="213"/>
        <v>0</v>
      </c>
      <c r="W835" s="44" t="str">
        <f t="shared" si="214"/>
        <v>n/a</v>
      </c>
      <c r="X835" s="23">
        <f t="shared" si="215"/>
        <v>0</v>
      </c>
      <c r="Y835" s="23">
        <f t="shared" si="216"/>
        <v>0</v>
      </c>
      <c r="Z835" s="23">
        <f t="shared" si="217"/>
        <v>0</v>
      </c>
      <c r="AA835" s="43">
        <f t="shared" si="218"/>
        <v>0</v>
      </c>
      <c r="AB835" s="44" t="str">
        <f t="shared" si="219"/>
        <v>n/a</v>
      </c>
      <c r="AC835" s="45" t="str">
        <f>IFERROR(W835*Inputs!$E$27+'Elec wholesale index'!AB835*Inputs!$F$27,"n/a")</f>
        <v>n/a</v>
      </c>
      <c r="AD835" s="2" t="str">
        <f t="shared" si="220"/>
        <v>2018-19 Summer</v>
      </c>
      <c r="AE835" s="2" t="str">
        <f t="shared" si="221"/>
        <v>2017-18 Winter</v>
      </c>
      <c r="AF835" s="41">
        <v>0</v>
      </c>
    </row>
    <row r="836" spans="1:32" x14ac:dyDescent="0.3">
      <c r="A836" s="47">
        <v>43048</v>
      </c>
      <c r="B836" s="14" t="str">
        <f t="shared" si="222"/>
        <v>Nov</v>
      </c>
      <c r="C836" s="3"/>
      <c r="D836" s="3"/>
      <c r="E836" s="3"/>
      <c r="F836" s="42"/>
      <c r="G836" s="42"/>
      <c r="H836" s="42"/>
      <c r="I836" s="13">
        <f>VLOOKUP($B836,'Elec wholesale lookups'!$A$3:$L$15,'Elec wholesale index'!I$2,FALSE)</f>
        <v>181634.52552031272</v>
      </c>
      <c r="J836" s="13">
        <f>VLOOKUP($B836,'Elec wholesale lookups'!$A$3:$L$15,'Elec wholesale index'!J$2,FALSE)</f>
        <v>205597.26549163138</v>
      </c>
      <c r="K836" s="13">
        <f>VLOOKUP($B836,'Elec wholesale lookups'!$A$3:$L$15,'Elec wholesale index'!K$2,FALSE)</f>
        <v>181634.52552031272</v>
      </c>
      <c r="L836" s="38">
        <f>VLOOKUP($B836,'Elec wholesale lookups'!$A$3:$O$15,'Elec wholesale index'!L$2,FALSE)</f>
        <v>1</v>
      </c>
      <c r="M836" s="38">
        <f>VLOOKUP($B836,'Elec wholesale lookups'!$A$3:$O$15,'Elec wholesale index'!M$2,FALSE)</f>
        <v>1</v>
      </c>
      <c r="N836" s="38">
        <f>VLOOKUP($B836,'Elec wholesale lookups'!$A$3:$O$15,'Elec wholesale index'!N$2,FALSE)</f>
        <v>0</v>
      </c>
      <c r="O836" s="13">
        <f t="shared" si="206"/>
        <v>181634.52552031272</v>
      </c>
      <c r="P836" s="13">
        <f t="shared" si="207"/>
        <v>205597.26549163138</v>
      </c>
      <c r="Q836" s="13">
        <f t="shared" si="208"/>
        <v>0</v>
      </c>
      <c r="R836" s="13">
        <f t="shared" si="209"/>
        <v>387231.79101194406</v>
      </c>
      <c r="S836" s="23">
        <f t="shared" si="210"/>
        <v>0</v>
      </c>
      <c r="T836" s="23">
        <f t="shared" si="211"/>
        <v>0</v>
      </c>
      <c r="U836" s="23">
        <f t="shared" si="212"/>
        <v>0</v>
      </c>
      <c r="V836" s="23">
        <f t="shared" si="213"/>
        <v>0</v>
      </c>
      <c r="W836" s="44" t="str">
        <f t="shared" si="214"/>
        <v>n/a</v>
      </c>
      <c r="X836" s="23">
        <f t="shared" si="215"/>
        <v>0</v>
      </c>
      <c r="Y836" s="23">
        <f t="shared" si="216"/>
        <v>0</v>
      </c>
      <c r="Z836" s="23">
        <f t="shared" si="217"/>
        <v>0</v>
      </c>
      <c r="AA836" s="43">
        <f t="shared" si="218"/>
        <v>0</v>
      </c>
      <c r="AB836" s="44" t="str">
        <f t="shared" si="219"/>
        <v>n/a</v>
      </c>
      <c r="AC836" s="45" t="str">
        <f>IFERROR(W836*Inputs!$E$27+'Elec wholesale index'!AB836*Inputs!$F$27,"n/a")</f>
        <v>n/a</v>
      </c>
      <c r="AD836" s="2" t="str">
        <f t="shared" si="220"/>
        <v>2018-19 Summer</v>
      </c>
      <c r="AE836" s="2" t="str">
        <f t="shared" si="221"/>
        <v>2017-18 Winter</v>
      </c>
      <c r="AF836" s="41">
        <v>0</v>
      </c>
    </row>
    <row r="837" spans="1:32" x14ac:dyDescent="0.3">
      <c r="A837" s="47">
        <v>43049</v>
      </c>
      <c r="B837" s="14" t="str">
        <f t="shared" si="222"/>
        <v>Nov</v>
      </c>
      <c r="C837" s="3"/>
      <c r="D837" s="3"/>
      <c r="E837" s="3"/>
      <c r="F837" s="42"/>
      <c r="G837" s="42"/>
      <c r="H837" s="42"/>
      <c r="I837" s="13">
        <f>VLOOKUP($B837,'Elec wholesale lookups'!$A$3:$L$15,'Elec wholesale index'!I$2,FALSE)</f>
        <v>181634.52552031272</v>
      </c>
      <c r="J837" s="13">
        <f>VLOOKUP($B837,'Elec wholesale lookups'!$A$3:$L$15,'Elec wholesale index'!J$2,FALSE)</f>
        <v>205597.26549163138</v>
      </c>
      <c r="K837" s="13">
        <f>VLOOKUP($B837,'Elec wholesale lookups'!$A$3:$L$15,'Elec wholesale index'!K$2,FALSE)</f>
        <v>181634.52552031272</v>
      </c>
      <c r="L837" s="38">
        <f>VLOOKUP($B837,'Elec wholesale lookups'!$A$3:$O$15,'Elec wholesale index'!L$2,FALSE)</f>
        <v>1</v>
      </c>
      <c r="M837" s="38">
        <f>VLOOKUP($B837,'Elec wholesale lookups'!$A$3:$O$15,'Elec wholesale index'!M$2,FALSE)</f>
        <v>1</v>
      </c>
      <c r="N837" s="38">
        <f>VLOOKUP($B837,'Elec wholesale lookups'!$A$3:$O$15,'Elec wholesale index'!N$2,FALSE)</f>
        <v>0</v>
      </c>
      <c r="O837" s="13">
        <f t="shared" si="206"/>
        <v>181634.52552031272</v>
      </c>
      <c r="P837" s="13">
        <f t="shared" si="207"/>
        <v>205597.26549163138</v>
      </c>
      <c r="Q837" s="13">
        <f t="shared" si="208"/>
        <v>0</v>
      </c>
      <c r="R837" s="13">
        <f t="shared" si="209"/>
        <v>387231.79101194406</v>
      </c>
      <c r="S837" s="23">
        <f t="shared" si="210"/>
        <v>0</v>
      </c>
      <c r="T837" s="23">
        <f t="shared" si="211"/>
        <v>0</v>
      </c>
      <c r="U837" s="23">
        <f t="shared" si="212"/>
        <v>0</v>
      </c>
      <c r="V837" s="23">
        <f t="shared" si="213"/>
        <v>0</v>
      </c>
      <c r="W837" s="44" t="str">
        <f t="shared" si="214"/>
        <v>n/a</v>
      </c>
      <c r="X837" s="23">
        <f t="shared" si="215"/>
        <v>0</v>
      </c>
      <c r="Y837" s="23">
        <f t="shared" si="216"/>
        <v>0</v>
      </c>
      <c r="Z837" s="23">
        <f t="shared" si="217"/>
        <v>0</v>
      </c>
      <c r="AA837" s="43">
        <f t="shared" si="218"/>
        <v>0</v>
      </c>
      <c r="AB837" s="44" t="str">
        <f t="shared" si="219"/>
        <v>n/a</v>
      </c>
      <c r="AC837" s="45" t="str">
        <f>IFERROR(W837*Inputs!$E$27+'Elec wholesale index'!AB837*Inputs!$F$27,"n/a")</f>
        <v>n/a</v>
      </c>
      <c r="AD837" s="2" t="str">
        <f t="shared" si="220"/>
        <v>2018-19 Summer</v>
      </c>
      <c r="AE837" s="2" t="str">
        <f t="shared" si="221"/>
        <v>2017-18 Winter</v>
      </c>
      <c r="AF837" s="41">
        <v>0</v>
      </c>
    </row>
    <row r="838" spans="1:32" x14ac:dyDescent="0.3">
      <c r="A838" s="47">
        <v>43052</v>
      </c>
      <c r="B838" s="14" t="str">
        <f t="shared" si="222"/>
        <v>Nov</v>
      </c>
      <c r="C838" s="3"/>
      <c r="D838" s="3"/>
      <c r="E838" s="3"/>
      <c r="F838" s="42"/>
      <c r="G838" s="42"/>
      <c r="H838" s="42"/>
      <c r="I838" s="13">
        <f>VLOOKUP($B838,'Elec wholesale lookups'!$A$3:$L$15,'Elec wholesale index'!I$2,FALSE)</f>
        <v>181634.52552031272</v>
      </c>
      <c r="J838" s="13">
        <f>VLOOKUP($B838,'Elec wholesale lookups'!$A$3:$L$15,'Elec wholesale index'!J$2,FALSE)</f>
        <v>205597.26549163138</v>
      </c>
      <c r="K838" s="13">
        <f>VLOOKUP($B838,'Elec wholesale lookups'!$A$3:$L$15,'Elec wholesale index'!K$2,FALSE)</f>
        <v>181634.52552031272</v>
      </c>
      <c r="L838" s="38">
        <f>VLOOKUP($B838,'Elec wholesale lookups'!$A$3:$O$15,'Elec wholesale index'!L$2,FALSE)</f>
        <v>1</v>
      </c>
      <c r="M838" s="38">
        <f>VLOOKUP($B838,'Elec wholesale lookups'!$A$3:$O$15,'Elec wholesale index'!M$2,FALSE)</f>
        <v>1</v>
      </c>
      <c r="N838" s="38">
        <f>VLOOKUP($B838,'Elec wholesale lookups'!$A$3:$O$15,'Elec wholesale index'!N$2,FALSE)</f>
        <v>0</v>
      </c>
      <c r="O838" s="13">
        <f t="shared" si="206"/>
        <v>181634.52552031272</v>
      </c>
      <c r="P838" s="13">
        <f t="shared" si="207"/>
        <v>205597.26549163138</v>
      </c>
      <c r="Q838" s="13">
        <f t="shared" si="208"/>
        <v>0</v>
      </c>
      <c r="R838" s="13">
        <f t="shared" si="209"/>
        <v>387231.79101194406</v>
      </c>
      <c r="S838" s="23">
        <f t="shared" si="210"/>
        <v>0</v>
      </c>
      <c r="T838" s="23">
        <f t="shared" si="211"/>
        <v>0</v>
      </c>
      <c r="U838" s="23">
        <f t="shared" si="212"/>
        <v>0</v>
      </c>
      <c r="V838" s="23">
        <f t="shared" si="213"/>
        <v>0</v>
      </c>
      <c r="W838" s="44" t="str">
        <f t="shared" si="214"/>
        <v>n/a</v>
      </c>
      <c r="X838" s="23">
        <f t="shared" si="215"/>
        <v>0</v>
      </c>
      <c r="Y838" s="23">
        <f t="shared" si="216"/>
        <v>0</v>
      </c>
      <c r="Z838" s="23">
        <f t="shared" si="217"/>
        <v>0</v>
      </c>
      <c r="AA838" s="43">
        <f t="shared" si="218"/>
        <v>0</v>
      </c>
      <c r="AB838" s="44" t="str">
        <f t="shared" si="219"/>
        <v>n/a</v>
      </c>
      <c r="AC838" s="45" t="str">
        <f>IFERROR(W838*Inputs!$E$27+'Elec wholesale index'!AB838*Inputs!$F$27,"n/a")</f>
        <v>n/a</v>
      </c>
      <c r="AD838" s="2" t="str">
        <f t="shared" si="220"/>
        <v>2018-19 Summer</v>
      </c>
      <c r="AE838" s="2" t="str">
        <f t="shared" si="221"/>
        <v>2017-18 Winter</v>
      </c>
      <c r="AF838" s="41">
        <v>0</v>
      </c>
    </row>
    <row r="839" spans="1:32" x14ac:dyDescent="0.3">
      <c r="A839" s="47">
        <v>43053</v>
      </c>
      <c r="B839" s="14" t="str">
        <f t="shared" si="222"/>
        <v>Nov</v>
      </c>
      <c r="C839" s="3"/>
      <c r="D839" s="3"/>
      <c r="E839" s="3"/>
      <c r="F839" s="42"/>
      <c r="G839" s="42"/>
      <c r="H839" s="42"/>
      <c r="I839" s="13">
        <f>VLOOKUP($B839,'Elec wholesale lookups'!$A$3:$L$15,'Elec wholesale index'!I$2,FALSE)</f>
        <v>181634.52552031272</v>
      </c>
      <c r="J839" s="13">
        <f>VLOOKUP($B839,'Elec wholesale lookups'!$A$3:$L$15,'Elec wholesale index'!J$2,FALSE)</f>
        <v>205597.26549163138</v>
      </c>
      <c r="K839" s="13">
        <f>VLOOKUP($B839,'Elec wholesale lookups'!$A$3:$L$15,'Elec wholesale index'!K$2,FALSE)</f>
        <v>181634.52552031272</v>
      </c>
      <c r="L839" s="38">
        <f>VLOOKUP($B839,'Elec wholesale lookups'!$A$3:$O$15,'Elec wholesale index'!L$2,FALSE)</f>
        <v>1</v>
      </c>
      <c r="M839" s="38">
        <f>VLOOKUP($B839,'Elec wholesale lookups'!$A$3:$O$15,'Elec wholesale index'!M$2,FALSE)</f>
        <v>1</v>
      </c>
      <c r="N839" s="38">
        <f>VLOOKUP($B839,'Elec wholesale lookups'!$A$3:$O$15,'Elec wholesale index'!N$2,FALSE)</f>
        <v>0</v>
      </c>
      <c r="O839" s="13">
        <f t="shared" ref="O839:O902" si="223">IF(L839="","",I839*L839)</f>
        <v>181634.52552031272</v>
      </c>
      <c r="P839" s="13">
        <f t="shared" ref="P839:P902" si="224">IF(M839="","",J839*M839)</f>
        <v>205597.26549163138</v>
      </c>
      <c r="Q839" s="13">
        <f t="shared" ref="Q839:Q902" si="225">IF(N839="","",K839*N839)</f>
        <v>0</v>
      </c>
      <c r="R839" s="13">
        <f t="shared" ref="R839:R902" si="226">SUM(O839:Q839)</f>
        <v>387231.79101194406</v>
      </c>
      <c r="S839" s="23">
        <f t="shared" ref="S839:S902" si="227">IF(O839="","",O839*C839)</f>
        <v>0</v>
      </c>
      <c r="T839" s="23">
        <f t="shared" ref="T839:T902" si="228">IF(P839="","",P839*D839)</f>
        <v>0</v>
      </c>
      <c r="U839" s="23">
        <f t="shared" ref="U839:U902" si="229">IF(Q839="","",Q839*E839)</f>
        <v>0</v>
      </c>
      <c r="V839" s="23">
        <f t="shared" ref="V839:V902" si="230">SUM(S839:U839)</f>
        <v>0</v>
      </c>
      <c r="W839" s="44" t="str">
        <f t="shared" ref="W839:W902" si="231">IF(MIN(C839:E839)&lt;1,"n/a",V839/R839)</f>
        <v>n/a</v>
      </c>
      <c r="X839" s="23">
        <f t="shared" ref="X839:X902" si="232">IF(O839="","",O839*F839)</f>
        <v>0</v>
      </c>
      <c r="Y839" s="23">
        <f t="shared" ref="Y839:Y902" si="233">IF(P839="","",P839*G839)</f>
        <v>0</v>
      </c>
      <c r="Z839" s="23">
        <f t="shared" ref="Z839:Z902" si="234">IF(Q839="","",Q839*H839)</f>
        <v>0</v>
      </c>
      <c r="AA839" s="43">
        <f t="shared" ref="AA839:AA902" si="235">SUM(X839:Z839)</f>
        <v>0</v>
      </c>
      <c r="AB839" s="44" t="str">
        <f t="shared" ref="AB839:AB902" si="236">IF(MIN(F839:H839)&lt;1,"n/a",AA839/$R839)</f>
        <v>n/a</v>
      </c>
      <c r="AC839" s="45" t="str">
        <f>IFERROR(W839*Inputs!$E$27+'Elec wholesale index'!AB839*Inputs!$F$27,"n/a")</f>
        <v>n/a</v>
      </c>
      <c r="AD839" s="2" t="str">
        <f t="shared" ref="AD839:AD902" si="237">IF(AND(MONTH(A839)=8,MONTH(A838)=7),YEAR(A839)+1&amp;"-"&amp;YEAR(A839)-1998&amp;" Summer",IF(AND(MONTH(A839)=2,MONTH(A838)=1),YEAR(A839)&amp;"-"&amp;YEAR(A839)-1999&amp;" Winter",AD838))</f>
        <v>2018-19 Summer</v>
      </c>
      <c r="AE839" s="2" t="str">
        <f t="shared" ref="AE839:AE902" si="238">IF(AND(MONTH(A839)=4,MONTH(A838)=3),YEAR(A839)&amp;"-"&amp;YEAR(A839)-1999&amp;" Summer",IF(AND(MONTH(A839)=10,MONTH(A838)=9),YEAR(A839)&amp;"-"&amp;YEAR(A839)-1999&amp;" Winter",AE838))</f>
        <v>2017-18 Winter</v>
      </c>
      <c r="AF839" s="41">
        <v>0</v>
      </c>
    </row>
    <row r="840" spans="1:32" x14ac:dyDescent="0.3">
      <c r="A840" s="47">
        <v>43054</v>
      </c>
      <c r="B840" s="14" t="str">
        <f t="shared" si="222"/>
        <v>Nov</v>
      </c>
      <c r="C840" s="3"/>
      <c r="D840" s="3"/>
      <c r="E840" s="3"/>
      <c r="F840" s="42"/>
      <c r="G840" s="42"/>
      <c r="H840" s="42"/>
      <c r="I840" s="13">
        <f>VLOOKUP($B840,'Elec wholesale lookups'!$A$3:$L$15,'Elec wholesale index'!I$2,FALSE)</f>
        <v>181634.52552031272</v>
      </c>
      <c r="J840" s="13">
        <f>VLOOKUP($B840,'Elec wholesale lookups'!$A$3:$L$15,'Elec wholesale index'!J$2,FALSE)</f>
        <v>205597.26549163138</v>
      </c>
      <c r="K840" s="13">
        <f>VLOOKUP($B840,'Elec wholesale lookups'!$A$3:$L$15,'Elec wholesale index'!K$2,FALSE)</f>
        <v>181634.52552031272</v>
      </c>
      <c r="L840" s="38">
        <f>VLOOKUP($B840,'Elec wholesale lookups'!$A$3:$O$15,'Elec wholesale index'!L$2,FALSE)</f>
        <v>1</v>
      </c>
      <c r="M840" s="38">
        <f>VLOOKUP($B840,'Elec wholesale lookups'!$A$3:$O$15,'Elec wholesale index'!M$2,FALSE)</f>
        <v>1</v>
      </c>
      <c r="N840" s="38">
        <f>VLOOKUP($B840,'Elec wholesale lookups'!$A$3:$O$15,'Elec wholesale index'!N$2,FALSE)</f>
        <v>0</v>
      </c>
      <c r="O840" s="13">
        <f t="shared" si="223"/>
        <v>181634.52552031272</v>
      </c>
      <c r="P840" s="13">
        <f t="shared" si="224"/>
        <v>205597.26549163138</v>
      </c>
      <c r="Q840" s="13">
        <f t="shared" si="225"/>
        <v>0</v>
      </c>
      <c r="R840" s="13">
        <f t="shared" si="226"/>
        <v>387231.79101194406</v>
      </c>
      <c r="S840" s="23">
        <f t="shared" si="227"/>
        <v>0</v>
      </c>
      <c r="T840" s="23">
        <f t="shared" si="228"/>
        <v>0</v>
      </c>
      <c r="U840" s="23">
        <f t="shared" si="229"/>
        <v>0</v>
      </c>
      <c r="V840" s="23">
        <f t="shared" si="230"/>
        <v>0</v>
      </c>
      <c r="W840" s="44" t="str">
        <f t="shared" si="231"/>
        <v>n/a</v>
      </c>
      <c r="X840" s="23">
        <f t="shared" si="232"/>
        <v>0</v>
      </c>
      <c r="Y840" s="23">
        <f t="shared" si="233"/>
        <v>0</v>
      </c>
      <c r="Z840" s="23">
        <f t="shared" si="234"/>
        <v>0</v>
      </c>
      <c r="AA840" s="43">
        <f t="shared" si="235"/>
        <v>0</v>
      </c>
      <c r="AB840" s="44" t="str">
        <f t="shared" si="236"/>
        <v>n/a</v>
      </c>
      <c r="AC840" s="45" t="str">
        <f>IFERROR(W840*Inputs!$E$27+'Elec wholesale index'!AB840*Inputs!$F$27,"n/a")</f>
        <v>n/a</v>
      </c>
      <c r="AD840" s="2" t="str">
        <f t="shared" si="237"/>
        <v>2018-19 Summer</v>
      </c>
      <c r="AE840" s="2" t="str">
        <f t="shared" si="238"/>
        <v>2017-18 Winter</v>
      </c>
      <c r="AF840" s="41">
        <v>0</v>
      </c>
    </row>
    <row r="841" spans="1:32" x14ac:dyDescent="0.3">
      <c r="A841" s="47">
        <v>43055</v>
      </c>
      <c r="B841" s="14" t="str">
        <f t="shared" si="222"/>
        <v>Nov</v>
      </c>
      <c r="C841" s="3"/>
      <c r="D841" s="3"/>
      <c r="E841" s="3"/>
      <c r="F841" s="42"/>
      <c r="G841" s="42"/>
      <c r="H841" s="42"/>
      <c r="I841" s="13">
        <f>VLOOKUP($B841,'Elec wholesale lookups'!$A$3:$L$15,'Elec wholesale index'!I$2,FALSE)</f>
        <v>181634.52552031272</v>
      </c>
      <c r="J841" s="13">
        <f>VLOOKUP($B841,'Elec wholesale lookups'!$A$3:$L$15,'Elec wholesale index'!J$2,FALSE)</f>
        <v>205597.26549163138</v>
      </c>
      <c r="K841" s="13">
        <f>VLOOKUP($B841,'Elec wholesale lookups'!$A$3:$L$15,'Elec wholesale index'!K$2,FALSE)</f>
        <v>181634.52552031272</v>
      </c>
      <c r="L841" s="38">
        <f>VLOOKUP($B841,'Elec wholesale lookups'!$A$3:$O$15,'Elec wholesale index'!L$2,FALSE)</f>
        <v>1</v>
      </c>
      <c r="M841" s="38">
        <f>VLOOKUP($B841,'Elec wholesale lookups'!$A$3:$O$15,'Elec wholesale index'!M$2,FALSE)</f>
        <v>1</v>
      </c>
      <c r="N841" s="38">
        <f>VLOOKUP($B841,'Elec wholesale lookups'!$A$3:$O$15,'Elec wholesale index'!N$2,FALSE)</f>
        <v>0</v>
      </c>
      <c r="O841" s="13">
        <f t="shared" si="223"/>
        <v>181634.52552031272</v>
      </c>
      <c r="P841" s="13">
        <f t="shared" si="224"/>
        <v>205597.26549163138</v>
      </c>
      <c r="Q841" s="13">
        <f t="shared" si="225"/>
        <v>0</v>
      </c>
      <c r="R841" s="13">
        <f t="shared" si="226"/>
        <v>387231.79101194406</v>
      </c>
      <c r="S841" s="23">
        <f t="shared" si="227"/>
        <v>0</v>
      </c>
      <c r="T841" s="23">
        <f t="shared" si="228"/>
        <v>0</v>
      </c>
      <c r="U841" s="23">
        <f t="shared" si="229"/>
        <v>0</v>
      </c>
      <c r="V841" s="23">
        <f t="shared" si="230"/>
        <v>0</v>
      </c>
      <c r="W841" s="44" t="str">
        <f t="shared" si="231"/>
        <v>n/a</v>
      </c>
      <c r="X841" s="23">
        <f t="shared" si="232"/>
        <v>0</v>
      </c>
      <c r="Y841" s="23">
        <f t="shared" si="233"/>
        <v>0</v>
      </c>
      <c r="Z841" s="23">
        <f t="shared" si="234"/>
        <v>0</v>
      </c>
      <c r="AA841" s="43">
        <f t="shared" si="235"/>
        <v>0</v>
      </c>
      <c r="AB841" s="44" t="str">
        <f t="shared" si="236"/>
        <v>n/a</v>
      </c>
      <c r="AC841" s="45" t="str">
        <f>IFERROR(W841*Inputs!$E$27+'Elec wholesale index'!AB841*Inputs!$F$27,"n/a")</f>
        <v>n/a</v>
      </c>
      <c r="AD841" s="2" t="str">
        <f t="shared" si="237"/>
        <v>2018-19 Summer</v>
      </c>
      <c r="AE841" s="2" t="str">
        <f t="shared" si="238"/>
        <v>2017-18 Winter</v>
      </c>
      <c r="AF841" s="41">
        <v>0</v>
      </c>
    </row>
    <row r="842" spans="1:32" x14ac:dyDescent="0.3">
      <c r="A842" s="47">
        <v>43056</v>
      </c>
      <c r="B842" s="14" t="str">
        <f t="shared" si="222"/>
        <v>Nov</v>
      </c>
      <c r="C842" s="3"/>
      <c r="D842" s="3"/>
      <c r="E842" s="3"/>
      <c r="F842" s="42"/>
      <c r="G842" s="42"/>
      <c r="H842" s="42"/>
      <c r="I842" s="13">
        <f>VLOOKUP($B842,'Elec wholesale lookups'!$A$3:$L$15,'Elec wholesale index'!I$2,FALSE)</f>
        <v>181634.52552031272</v>
      </c>
      <c r="J842" s="13">
        <f>VLOOKUP($B842,'Elec wholesale lookups'!$A$3:$L$15,'Elec wholesale index'!J$2,FALSE)</f>
        <v>205597.26549163138</v>
      </c>
      <c r="K842" s="13">
        <f>VLOOKUP($B842,'Elec wholesale lookups'!$A$3:$L$15,'Elec wholesale index'!K$2,FALSE)</f>
        <v>181634.52552031272</v>
      </c>
      <c r="L842" s="38">
        <f>VLOOKUP($B842,'Elec wholesale lookups'!$A$3:$O$15,'Elec wholesale index'!L$2,FALSE)</f>
        <v>1</v>
      </c>
      <c r="M842" s="38">
        <f>VLOOKUP($B842,'Elec wholesale lookups'!$A$3:$O$15,'Elec wholesale index'!M$2,FALSE)</f>
        <v>1</v>
      </c>
      <c r="N842" s="38">
        <f>VLOOKUP($B842,'Elec wholesale lookups'!$A$3:$O$15,'Elec wholesale index'!N$2,FALSE)</f>
        <v>0</v>
      </c>
      <c r="O842" s="13">
        <f t="shared" si="223"/>
        <v>181634.52552031272</v>
      </c>
      <c r="P842" s="13">
        <f t="shared" si="224"/>
        <v>205597.26549163138</v>
      </c>
      <c r="Q842" s="13">
        <f t="shared" si="225"/>
        <v>0</v>
      </c>
      <c r="R842" s="13">
        <f t="shared" si="226"/>
        <v>387231.79101194406</v>
      </c>
      <c r="S842" s="23">
        <f t="shared" si="227"/>
        <v>0</v>
      </c>
      <c r="T842" s="23">
        <f t="shared" si="228"/>
        <v>0</v>
      </c>
      <c r="U842" s="23">
        <f t="shared" si="229"/>
        <v>0</v>
      </c>
      <c r="V842" s="23">
        <f t="shared" si="230"/>
        <v>0</v>
      </c>
      <c r="W842" s="44" t="str">
        <f t="shared" si="231"/>
        <v>n/a</v>
      </c>
      <c r="X842" s="23">
        <f t="shared" si="232"/>
        <v>0</v>
      </c>
      <c r="Y842" s="23">
        <f t="shared" si="233"/>
        <v>0</v>
      </c>
      <c r="Z842" s="23">
        <f t="shared" si="234"/>
        <v>0</v>
      </c>
      <c r="AA842" s="43">
        <f t="shared" si="235"/>
        <v>0</v>
      </c>
      <c r="AB842" s="44" t="str">
        <f t="shared" si="236"/>
        <v>n/a</v>
      </c>
      <c r="AC842" s="45" t="str">
        <f>IFERROR(W842*Inputs!$E$27+'Elec wholesale index'!AB842*Inputs!$F$27,"n/a")</f>
        <v>n/a</v>
      </c>
      <c r="AD842" s="2" t="str">
        <f t="shared" si="237"/>
        <v>2018-19 Summer</v>
      </c>
      <c r="AE842" s="2" t="str">
        <f t="shared" si="238"/>
        <v>2017-18 Winter</v>
      </c>
      <c r="AF842" s="41">
        <v>0</v>
      </c>
    </row>
    <row r="843" spans="1:32" x14ac:dyDescent="0.3">
      <c r="A843" s="47">
        <v>43059</v>
      </c>
      <c r="B843" s="14" t="str">
        <f t="shared" si="222"/>
        <v>Nov</v>
      </c>
      <c r="C843" s="3"/>
      <c r="D843" s="3"/>
      <c r="E843" s="3"/>
      <c r="F843" s="42"/>
      <c r="G843" s="42"/>
      <c r="H843" s="42"/>
      <c r="I843" s="13">
        <f>VLOOKUP($B843,'Elec wholesale lookups'!$A$3:$L$15,'Elec wholesale index'!I$2,FALSE)</f>
        <v>181634.52552031272</v>
      </c>
      <c r="J843" s="13">
        <f>VLOOKUP($B843,'Elec wholesale lookups'!$A$3:$L$15,'Elec wholesale index'!J$2,FALSE)</f>
        <v>205597.26549163138</v>
      </c>
      <c r="K843" s="13">
        <f>VLOOKUP($B843,'Elec wholesale lookups'!$A$3:$L$15,'Elec wholesale index'!K$2,FALSE)</f>
        <v>181634.52552031272</v>
      </c>
      <c r="L843" s="38">
        <f>VLOOKUP($B843,'Elec wholesale lookups'!$A$3:$O$15,'Elec wholesale index'!L$2,FALSE)</f>
        <v>1</v>
      </c>
      <c r="M843" s="38">
        <f>VLOOKUP($B843,'Elec wholesale lookups'!$A$3:$O$15,'Elec wholesale index'!M$2,FALSE)</f>
        <v>1</v>
      </c>
      <c r="N843" s="38">
        <f>VLOOKUP($B843,'Elec wholesale lookups'!$A$3:$O$15,'Elec wholesale index'!N$2,FALSE)</f>
        <v>0</v>
      </c>
      <c r="O843" s="13">
        <f t="shared" si="223"/>
        <v>181634.52552031272</v>
      </c>
      <c r="P843" s="13">
        <f t="shared" si="224"/>
        <v>205597.26549163138</v>
      </c>
      <c r="Q843" s="13">
        <f t="shared" si="225"/>
        <v>0</v>
      </c>
      <c r="R843" s="13">
        <f t="shared" si="226"/>
        <v>387231.79101194406</v>
      </c>
      <c r="S843" s="23">
        <f t="shared" si="227"/>
        <v>0</v>
      </c>
      <c r="T843" s="23">
        <f t="shared" si="228"/>
        <v>0</v>
      </c>
      <c r="U843" s="23">
        <f t="shared" si="229"/>
        <v>0</v>
      </c>
      <c r="V843" s="23">
        <f t="shared" si="230"/>
        <v>0</v>
      </c>
      <c r="W843" s="44" t="str">
        <f t="shared" si="231"/>
        <v>n/a</v>
      </c>
      <c r="X843" s="23">
        <f t="shared" si="232"/>
        <v>0</v>
      </c>
      <c r="Y843" s="23">
        <f t="shared" si="233"/>
        <v>0</v>
      </c>
      <c r="Z843" s="23">
        <f t="shared" si="234"/>
        <v>0</v>
      </c>
      <c r="AA843" s="43">
        <f t="shared" si="235"/>
        <v>0</v>
      </c>
      <c r="AB843" s="44" t="str">
        <f t="shared" si="236"/>
        <v>n/a</v>
      </c>
      <c r="AC843" s="45" t="str">
        <f>IFERROR(W843*Inputs!$E$27+'Elec wholesale index'!AB843*Inputs!$F$27,"n/a")</f>
        <v>n/a</v>
      </c>
      <c r="AD843" s="2" t="str">
        <f t="shared" si="237"/>
        <v>2018-19 Summer</v>
      </c>
      <c r="AE843" s="2" t="str">
        <f t="shared" si="238"/>
        <v>2017-18 Winter</v>
      </c>
      <c r="AF843" s="41">
        <v>0</v>
      </c>
    </row>
    <row r="844" spans="1:32" x14ac:dyDescent="0.3">
      <c r="A844" s="47">
        <v>43060</v>
      </c>
      <c r="B844" s="14" t="str">
        <f t="shared" si="222"/>
        <v>Nov</v>
      </c>
      <c r="C844" s="3"/>
      <c r="D844" s="3"/>
      <c r="E844" s="3"/>
      <c r="F844" s="42"/>
      <c r="G844" s="42"/>
      <c r="H844" s="42"/>
      <c r="I844" s="13">
        <f>VLOOKUP($B844,'Elec wholesale lookups'!$A$3:$L$15,'Elec wholesale index'!I$2,FALSE)</f>
        <v>181634.52552031272</v>
      </c>
      <c r="J844" s="13">
        <f>VLOOKUP($B844,'Elec wholesale lookups'!$A$3:$L$15,'Elec wholesale index'!J$2,FALSE)</f>
        <v>205597.26549163138</v>
      </c>
      <c r="K844" s="13">
        <f>VLOOKUP($B844,'Elec wholesale lookups'!$A$3:$L$15,'Elec wholesale index'!K$2,FALSE)</f>
        <v>181634.52552031272</v>
      </c>
      <c r="L844" s="38">
        <f>VLOOKUP($B844,'Elec wholesale lookups'!$A$3:$O$15,'Elec wholesale index'!L$2,FALSE)</f>
        <v>1</v>
      </c>
      <c r="M844" s="38">
        <f>VLOOKUP($B844,'Elec wholesale lookups'!$A$3:$O$15,'Elec wholesale index'!M$2,FALSE)</f>
        <v>1</v>
      </c>
      <c r="N844" s="38">
        <f>VLOOKUP($B844,'Elec wholesale lookups'!$A$3:$O$15,'Elec wholesale index'!N$2,FALSE)</f>
        <v>0</v>
      </c>
      <c r="O844" s="13">
        <f t="shared" si="223"/>
        <v>181634.52552031272</v>
      </c>
      <c r="P844" s="13">
        <f t="shared" si="224"/>
        <v>205597.26549163138</v>
      </c>
      <c r="Q844" s="13">
        <f t="shared" si="225"/>
        <v>0</v>
      </c>
      <c r="R844" s="13">
        <f t="shared" si="226"/>
        <v>387231.79101194406</v>
      </c>
      <c r="S844" s="23">
        <f t="shared" si="227"/>
        <v>0</v>
      </c>
      <c r="T844" s="23">
        <f t="shared" si="228"/>
        <v>0</v>
      </c>
      <c r="U844" s="23">
        <f t="shared" si="229"/>
        <v>0</v>
      </c>
      <c r="V844" s="23">
        <f t="shared" si="230"/>
        <v>0</v>
      </c>
      <c r="W844" s="44" t="str">
        <f t="shared" si="231"/>
        <v>n/a</v>
      </c>
      <c r="X844" s="23">
        <f t="shared" si="232"/>
        <v>0</v>
      </c>
      <c r="Y844" s="23">
        <f t="shared" si="233"/>
        <v>0</v>
      </c>
      <c r="Z844" s="23">
        <f t="shared" si="234"/>
        <v>0</v>
      </c>
      <c r="AA844" s="43">
        <f t="shared" si="235"/>
        <v>0</v>
      </c>
      <c r="AB844" s="44" t="str">
        <f t="shared" si="236"/>
        <v>n/a</v>
      </c>
      <c r="AC844" s="45" t="str">
        <f>IFERROR(W844*Inputs!$E$27+'Elec wholesale index'!AB844*Inputs!$F$27,"n/a")</f>
        <v>n/a</v>
      </c>
      <c r="AD844" s="2" t="str">
        <f t="shared" si="237"/>
        <v>2018-19 Summer</v>
      </c>
      <c r="AE844" s="2" t="str">
        <f t="shared" si="238"/>
        <v>2017-18 Winter</v>
      </c>
      <c r="AF844" s="41">
        <v>0</v>
      </c>
    </row>
    <row r="845" spans="1:32" x14ac:dyDescent="0.3">
      <c r="A845" s="47">
        <v>43061</v>
      </c>
      <c r="B845" s="14" t="str">
        <f t="shared" si="222"/>
        <v>Nov</v>
      </c>
      <c r="C845" s="3"/>
      <c r="D845" s="3"/>
      <c r="E845" s="3"/>
      <c r="F845" s="42"/>
      <c r="G845" s="42"/>
      <c r="H845" s="42"/>
      <c r="I845" s="13">
        <f>VLOOKUP($B845,'Elec wholesale lookups'!$A$3:$L$15,'Elec wholesale index'!I$2,FALSE)</f>
        <v>181634.52552031272</v>
      </c>
      <c r="J845" s="13">
        <f>VLOOKUP($B845,'Elec wholesale lookups'!$A$3:$L$15,'Elec wholesale index'!J$2,FALSE)</f>
        <v>205597.26549163138</v>
      </c>
      <c r="K845" s="13">
        <f>VLOOKUP($B845,'Elec wholesale lookups'!$A$3:$L$15,'Elec wholesale index'!K$2,FALSE)</f>
        <v>181634.52552031272</v>
      </c>
      <c r="L845" s="38">
        <f>VLOOKUP($B845,'Elec wholesale lookups'!$A$3:$O$15,'Elec wholesale index'!L$2,FALSE)</f>
        <v>1</v>
      </c>
      <c r="M845" s="38">
        <f>VLOOKUP($B845,'Elec wholesale lookups'!$A$3:$O$15,'Elec wholesale index'!M$2,FALSE)</f>
        <v>1</v>
      </c>
      <c r="N845" s="38">
        <f>VLOOKUP($B845,'Elec wholesale lookups'!$A$3:$O$15,'Elec wholesale index'!N$2,FALSE)</f>
        <v>0</v>
      </c>
      <c r="O845" s="13">
        <f t="shared" si="223"/>
        <v>181634.52552031272</v>
      </c>
      <c r="P845" s="13">
        <f t="shared" si="224"/>
        <v>205597.26549163138</v>
      </c>
      <c r="Q845" s="13">
        <f t="shared" si="225"/>
        <v>0</v>
      </c>
      <c r="R845" s="13">
        <f t="shared" si="226"/>
        <v>387231.79101194406</v>
      </c>
      <c r="S845" s="23">
        <f t="shared" si="227"/>
        <v>0</v>
      </c>
      <c r="T845" s="23">
        <f t="shared" si="228"/>
        <v>0</v>
      </c>
      <c r="U845" s="23">
        <f t="shared" si="229"/>
        <v>0</v>
      </c>
      <c r="V845" s="23">
        <f t="shared" si="230"/>
        <v>0</v>
      </c>
      <c r="W845" s="44" t="str">
        <f t="shared" si="231"/>
        <v>n/a</v>
      </c>
      <c r="X845" s="23">
        <f t="shared" si="232"/>
        <v>0</v>
      </c>
      <c r="Y845" s="23">
        <f t="shared" si="233"/>
        <v>0</v>
      </c>
      <c r="Z845" s="23">
        <f t="shared" si="234"/>
        <v>0</v>
      </c>
      <c r="AA845" s="43">
        <f t="shared" si="235"/>
        <v>0</v>
      </c>
      <c r="AB845" s="44" t="str">
        <f t="shared" si="236"/>
        <v>n/a</v>
      </c>
      <c r="AC845" s="45" t="str">
        <f>IFERROR(W845*Inputs!$E$27+'Elec wholesale index'!AB845*Inputs!$F$27,"n/a")</f>
        <v>n/a</v>
      </c>
      <c r="AD845" s="2" t="str">
        <f t="shared" si="237"/>
        <v>2018-19 Summer</v>
      </c>
      <c r="AE845" s="2" t="str">
        <f t="shared" si="238"/>
        <v>2017-18 Winter</v>
      </c>
      <c r="AF845" s="41">
        <v>0</v>
      </c>
    </row>
    <row r="846" spans="1:32" x14ac:dyDescent="0.3">
      <c r="A846" s="47">
        <v>43062</v>
      </c>
      <c r="B846" s="14" t="str">
        <f t="shared" si="222"/>
        <v>Nov</v>
      </c>
      <c r="C846" s="3"/>
      <c r="D846" s="3"/>
      <c r="E846" s="3"/>
      <c r="F846" s="42"/>
      <c r="G846" s="42"/>
      <c r="H846" s="42"/>
      <c r="I846" s="13">
        <f>VLOOKUP($B846,'Elec wholesale lookups'!$A$3:$L$15,'Elec wholesale index'!I$2,FALSE)</f>
        <v>181634.52552031272</v>
      </c>
      <c r="J846" s="13">
        <f>VLOOKUP($B846,'Elec wholesale lookups'!$A$3:$L$15,'Elec wholesale index'!J$2,FALSE)</f>
        <v>205597.26549163138</v>
      </c>
      <c r="K846" s="13">
        <f>VLOOKUP($B846,'Elec wholesale lookups'!$A$3:$L$15,'Elec wholesale index'!K$2,FALSE)</f>
        <v>181634.52552031272</v>
      </c>
      <c r="L846" s="38">
        <f>VLOOKUP($B846,'Elec wholesale lookups'!$A$3:$O$15,'Elec wholesale index'!L$2,FALSE)</f>
        <v>1</v>
      </c>
      <c r="M846" s="38">
        <f>VLOOKUP($B846,'Elec wholesale lookups'!$A$3:$O$15,'Elec wholesale index'!M$2,FALSE)</f>
        <v>1</v>
      </c>
      <c r="N846" s="38">
        <f>VLOOKUP($B846,'Elec wholesale lookups'!$A$3:$O$15,'Elec wholesale index'!N$2,FALSE)</f>
        <v>0</v>
      </c>
      <c r="O846" s="13">
        <f t="shared" si="223"/>
        <v>181634.52552031272</v>
      </c>
      <c r="P846" s="13">
        <f t="shared" si="224"/>
        <v>205597.26549163138</v>
      </c>
      <c r="Q846" s="13">
        <f t="shared" si="225"/>
        <v>0</v>
      </c>
      <c r="R846" s="13">
        <f t="shared" si="226"/>
        <v>387231.79101194406</v>
      </c>
      <c r="S846" s="23">
        <f t="shared" si="227"/>
        <v>0</v>
      </c>
      <c r="T846" s="23">
        <f t="shared" si="228"/>
        <v>0</v>
      </c>
      <c r="U846" s="23">
        <f t="shared" si="229"/>
        <v>0</v>
      </c>
      <c r="V846" s="23">
        <f t="shared" si="230"/>
        <v>0</v>
      </c>
      <c r="W846" s="44" t="str">
        <f t="shared" si="231"/>
        <v>n/a</v>
      </c>
      <c r="X846" s="23">
        <f t="shared" si="232"/>
        <v>0</v>
      </c>
      <c r="Y846" s="23">
        <f t="shared" si="233"/>
        <v>0</v>
      </c>
      <c r="Z846" s="23">
        <f t="shared" si="234"/>
        <v>0</v>
      </c>
      <c r="AA846" s="43">
        <f t="shared" si="235"/>
        <v>0</v>
      </c>
      <c r="AB846" s="44" t="str">
        <f t="shared" si="236"/>
        <v>n/a</v>
      </c>
      <c r="AC846" s="45" t="str">
        <f>IFERROR(W846*Inputs!$E$27+'Elec wholesale index'!AB846*Inputs!$F$27,"n/a")</f>
        <v>n/a</v>
      </c>
      <c r="AD846" s="2" t="str">
        <f t="shared" si="237"/>
        <v>2018-19 Summer</v>
      </c>
      <c r="AE846" s="2" t="str">
        <f t="shared" si="238"/>
        <v>2017-18 Winter</v>
      </c>
      <c r="AF846" s="41">
        <v>0</v>
      </c>
    </row>
    <row r="847" spans="1:32" x14ac:dyDescent="0.3">
      <c r="A847" s="47">
        <v>43063</v>
      </c>
      <c r="B847" s="14" t="str">
        <f t="shared" si="222"/>
        <v>Nov</v>
      </c>
      <c r="C847" s="3"/>
      <c r="D847" s="3"/>
      <c r="E847" s="3"/>
      <c r="F847" s="42"/>
      <c r="G847" s="42"/>
      <c r="H847" s="42"/>
      <c r="I847" s="13">
        <f>VLOOKUP($B847,'Elec wholesale lookups'!$A$3:$L$15,'Elec wholesale index'!I$2,FALSE)</f>
        <v>181634.52552031272</v>
      </c>
      <c r="J847" s="13">
        <f>VLOOKUP($B847,'Elec wholesale lookups'!$A$3:$L$15,'Elec wholesale index'!J$2,FALSE)</f>
        <v>205597.26549163138</v>
      </c>
      <c r="K847" s="13">
        <f>VLOOKUP($B847,'Elec wholesale lookups'!$A$3:$L$15,'Elec wholesale index'!K$2,FALSE)</f>
        <v>181634.52552031272</v>
      </c>
      <c r="L847" s="38">
        <f>VLOOKUP($B847,'Elec wholesale lookups'!$A$3:$O$15,'Elec wholesale index'!L$2,FALSE)</f>
        <v>1</v>
      </c>
      <c r="M847" s="38">
        <f>VLOOKUP($B847,'Elec wholesale lookups'!$A$3:$O$15,'Elec wholesale index'!M$2,FALSE)</f>
        <v>1</v>
      </c>
      <c r="N847" s="38">
        <f>VLOOKUP($B847,'Elec wholesale lookups'!$A$3:$O$15,'Elec wholesale index'!N$2,FALSE)</f>
        <v>0</v>
      </c>
      <c r="O847" s="13">
        <f t="shared" si="223"/>
        <v>181634.52552031272</v>
      </c>
      <c r="P847" s="13">
        <f t="shared" si="224"/>
        <v>205597.26549163138</v>
      </c>
      <c r="Q847" s="13">
        <f t="shared" si="225"/>
        <v>0</v>
      </c>
      <c r="R847" s="13">
        <f t="shared" si="226"/>
        <v>387231.79101194406</v>
      </c>
      <c r="S847" s="23">
        <f t="shared" si="227"/>
        <v>0</v>
      </c>
      <c r="T847" s="23">
        <f t="shared" si="228"/>
        <v>0</v>
      </c>
      <c r="U847" s="23">
        <f t="shared" si="229"/>
        <v>0</v>
      </c>
      <c r="V847" s="23">
        <f t="shared" si="230"/>
        <v>0</v>
      </c>
      <c r="W847" s="44" t="str">
        <f t="shared" si="231"/>
        <v>n/a</v>
      </c>
      <c r="X847" s="23">
        <f t="shared" si="232"/>
        <v>0</v>
      </c>
      <c r="Y847" s="23">
        <f t="shared" si="233"/>
        <v>0</v>
      </c>
      <c r="Z847" s="23">
        <f t="shared" si="234"/>
        <v>0</v>
      </c>
      <c r="AA847" s="43">
        <f t="shared" si="235"/>
        <v>0</v>
      </c>
      <c r="AB847" s="44" t="str">
        <f t="shared" si="236"/>
        <v>n/a</v>
      </c>
      <c r="AC847" s="45" t="str">
        <f>IFERROR(W847*Inputs!$E$27+'Elec wholesale index'!AB847*Inputs!$F$27,"n/a")</f>
        <v>n/a</v>
      </c>
      <c r="AD847" s="2" t="str">
        <f t="shared" si="237"/>
        <v>2018-19 Summer</v>
      </c>
      <c r="AE847" s="2" t="str">
        <f t="shared" si="238"/>
        <v>2017-18 Winter</v>
      </c>
      <c r="AF847" s="41">
        <v>0</v>
      </c>
    </row>
    <row r="848" spans="1:32" x14ac:dyDescent="0.3">
      <c r="A848" s="47">
        <v>43066</v>
      </c>
      <c r="B848" s="14" t="str">
        <f t="shared" si="222"/>
        <v>Nov</v>
      </c>
      <c r="C848" s="3"/>
      <c r="D848" s="3"/>
      <c r="E848" s="3"/>
      <c r="F848" s="42"/>
      <c r="G848" s="42"/>
      <c r="H848" s="42"/>
      <c r="I848" s="13">
        <f>VLOOKUP($B848,'Elec wholesale lookups'!$A$3:$L$15,'Elec wholesale index'!I$2,FALSE)</f>
        <v>181634.52552031272</v>
      </c>
      <c r="J848" s="13">
        <f>VLOOKUP($B848,'Elec wholesale lookups'!$A$3:$L$15,'Elec wholesale index'!J$2,FALSE)</f>
        <v>205597.26549163138</v>
      </c>
      <c r="K848" s="13">
        <f>VLOOKUP($B848,'Elec wholesale lookups'!$A$3:$L$15,'Elec wholesale index'!K$2,FALSE)</f>
        <v>181634.52552031272</v>
      </c>
      <c r="L848" s="38">
        <f>VLOOKUP($B848,'Elec wholesale lookups'!$A$3:$O$15,'Elec wholesale index'!L$2,FALSE)</f>
        <v>1</v>
      </c>
      <c r="M848" s="38">
        <f>VLOOKUP($B848,'Elec wholesale lookups'!$A$3:$O$15,'Elec wholesale index'!M$2,FALSE)</f>
        <v>1</v>
      </c>
      <c r="N848" s="38">
        <f>VLOOKUP($B848,'Elec wholesale lookups'!$A$3:$O$15,'Elec wholesale index'!N$2,FALSE)</f>
        <v>0</v>
      </c>
      <c r="O848" s="13">
        <f t="shared" si="223"/>
        <v>181634.52552031272</v>
      </c>
      <c r="P848" s="13">
        <f t="shared" si="224"/>
        <v>205597.26549163138</v>
      </c>
      <c r="Q848" s="13">
        <f t="shared" si="225"/>
        <v>0</v>
      </c>
      <c r="R848" s="13">
        <f t="shared" si="226"/>
        <v>387231.79101194406</v>
      </c>
      <c r="S848" s="23">
        <f t="shared" si="227"/>
        <v>0</v>
      </c>
      <c r="T848" s="23">
        <f t="shared" si="228"/>
        <v>0</v>
      </c>
      <c r="U848" s="23">
        <f t="shared" si="229"/>
        <v>0</v>
      </c>
      <c r="V848" s="23">
        <f t="shared" si="230"/>
        <v>0</v>
      </c>
      <c r="W848" s="44" t="str">
        <f t="shared" si="231"/>
        <v>n/a</v>
      </c>
      <c r="X848" s="23">
        <f t="shared" si="232"/>
        <v>0</v>
      </c>
      <c r="Y848" s="23">
        <f t="shared" si="233"/>
        <v>0</v>
      </c>
      <c r="Z848" s="23">
        <f t="shared" si="234"/>
        <v>0</v>
      </c>
      <c r="AA848" s="43">
        <f t="shared" si="235"/>
        <v>0</v>
      </c>
      <c r="AB848" s="44" t="str">
        <f t="shared" si="236"/>
        <v>n/a</v>
      </c>
      <c r="AC848" s="45" t="str">
        <f>IFERROR(W848*Inputs!$E$27+'Elec wholesale index'!AB848*Inputs!$F$27,"n/a")</f>
        <v>n/a</v>
      </c>
      <c r="AD848" s="2" t="str">
        <f t="shared" si="237"/>
        <v>2018-19 Summer</v>
      </c>
      <c r="AE848" s="2" t="str">
        <f t="shared" si="238"/>
        <v>2017-18 Winter</v>
      </c>
      <c r="AF848" s="41">
        <v>0</v>
      </c>
    </row>
    <row r="849" spans="1:32" x14ac:dyDescent="0.3">
      <c r="A849" s="47">
        <v>43067</v>
      </c>
      <c r="B849" s="14" t="str">
        <f t="shared" si="222"/>
        <v>Nov</v>
      </c>
      <c r="C849" s="3"/>
      <c r="D849" s="3"/>
      <c r="E849" s="3"/>
      <c r="F849" s="42"/>
      <c r="G849" s="42"/>
      <c r="H849" s="42"/>
      <c r="I849" s="13">
        <f>VLOOKUP($B849,'Elec wholesale lookups'!$A$3:$L$15,'Elec wholesale index'!I$2,FALSE)</f>
        <v>181634.52552031272</v>
      </c>
      <c r="J849" s="13">
        <f>VLOOKUP($B849,'Elec wholesale lookups'!$A$3:$L$15,'Elec wholesale index'!J$2,FALSE)</f>
        <v>205597.26549163138</v>
      </c>
      <c r="K849" s="13">
        <f>VLOOKUP($B849,'Elec wholesale lookups'!$A$3:$L$15,'Elec wholesale index'!K$2,FALSE)</f>
        <v>181634.52552031272</v>
      </c>
      <c r="L849" s="38">
        <f>VLOOKUP($B849,'Elec wholesale lookups'!$A$3:$O$15,'Elec wholesale index'!L$2,FALSE)</f>
        <v>1</v>
      </c>
      <c r="M849" s="38">
        <f>VLOOKUP($B849,'Elec wholesale lookups'!$A$3:$O$15,'Elec wholesale index'!M$2,FALSE)</f>
        <v>1</v>
      </c>
      <c r="N849" s="38">
        <f>VLOOKUP($B849,'Elec wholesale lookups'!$A$3:$O$15,'Elec wholesale index'!N$2,FALSE)</f>
        <v>0</v>
      </c>
      <c r="O849" s="13">
        <f t="shared" si="223"/>
        <v>181634.52552031272</v>
      </c>
      <c r="P849" s="13">
        <f t="shared" si="224"/>
        <v>205597.26549163138</v>
      </c>
      <c r="Q849" s="13">
        <f t="shared" si="225"/>
        <v>0</v>
      </c>
      <c r="R849" s="13">
        <f t="shared" si="226"/>
        <v>387231.79101194406</v>
      </c>
      <c r="S849" s="23">
        <f t="shared" si="227"/>
        <v>0</v>
      </c>
      <c r="T849" s="23">
        <f t="shared" si="228"/>
        <v>0</v>
      </c>
      <c r="U849" s="23">
        <f t="shared" si="229"/>
        <v>0</v>
      </c>
      <c r="V849" s="23">
        <f t="shared" si="230"/>
        <v>0</v>
      </c>
      <c r="W849" s="44" t="str">
        <f t="shared" si="231"/>
        <v>n/a</v>
      </c>
      <c r="X849" s="23">
        <f t="shared" si="232"/>
        <v>0</v>
      </c>
      <c r="Y849" s="23">
        <f t="shared" si="233"/>
        <v>0</v>
      </c>
      <c r="Z849" s="23">
        <f t="shared" si="234"/>
        <v>0</v>
      </c>
      <c r="AA849" s="43">
        <f t="shared" si="235"/>
        <v>0</v>
      </c>
      <c r="AB849" s="44" t="str">
        <f t="shared" si="236"/>
        <v>n/a</v>
      </c>
      <c r="AC849" s="45" t="str">
        <f>IFERROR(W849*Inputs!$E$27+'Elec wholesale index'!AB849*Inputs!$F$27,"n/a")</f>
        <v>n/a</v>
      </c>
      <c r="AD849" s="2" t="str">
        <f t="shared" si="237"/>
        <v>2018-19 Summer</v>
      </c>
      <c r="AE849" s="2" t="str">
        <f t="shared" si="238"/>
        <v>2017-18 Winter</v>
      </c>
      <c r="AF849" s="41">
        <v>0</v>
      </c>
    </row>
    <row r="850" spans="1:32" x14ac:dyDescent="0.3">
      <c r="A850" s="47">
        <v>43068</v>
      </c>
      <c r="B850" s="14" t="str">
        <f t="shared" si="222"/>
        <v>Nov</v>
      </c>
      <c r="C850" s="3"/>
      <c r="D850" s="3"/>
      <c r="E850" s="3"/>
      <c r="F850" s="42"/>
      <c r="G850" s="42"/>
      <c r="H850" s="42"/>
      <c r="I850" s="13">
        <f>VLOOKUP($B850,'Elec wholesale lookups'!$A$3:$L$15,'Elec wholesale index'!I$2,FALSE)</f>
        <v>181634.52552031272</v>
      </c>
      <c r="J850" s="13">
        <f>VLOOKUP($B850,'Elec wholesale lookups'!$A$3:$L$15,'Elec wholesale index'!J$2,FALSE)</f>
        <v>205597.26549163138</v>
      </c>
      <c r="K850" s="13">
        <f>VLOOKUP($B850,'Elec wholesale lookups'!$A$3:$L$15,'Elec wholesale index'!K$2,FALSE)</f>
        <v>181634.52552031272</v>
      </c>
      <c r="L850" s="38">
        <f>VLOOKUP($B850,'Elec wholesale lookups'!$A$3:$O$15,'Elec wholesale index'!L$2,FALSE)</f>
        <v>1</v>
      </c>
      <c r="M850" s="38">
        <f>VLOOKUP($B850,'Elec wholesale lookups'!$A$3:$O$15,'Elec wholesale index'!M$2,FALSE)</f>
        <v>1</v>
      </c>
      <c r="N850" s="38">
        <f>VLOOKUP($B850,'Elec wholesale lookups'!$A$3:$O$15,'Elec wholesale index'!N$2,FALSE)</f>
        <v>0</v>
      </c>
      <c r="O850" s="13">
        <f t="shared" si="223"/>
        <v>181634.52552031272</v>
      </c>
      <c r="P850" s="13">
        <f t="shared" si="224"/>
        <v>205597.26549163138</v>
      </c>
      <c r="Q850" s="13">
        <f t="shared" si="225"/>
        <v>0</v>
      </c>
      <c r="R850" s="13">
        <f t="shared" si="226"/>
        <v>387231.79101194406</v>
      </c>
      <c r="S850" s="23">
        <f t="shared" si="227"/>
        <v>0</v>
      </c>
      <c r="T850" s="23">
        <f t="shared" si="228"/>
        <v>0</v>
      </c>
      <c r="U850" s="23">
        <f t="shared" si="229"/>
        <v>0</v>
      </c>
      <c r="V850" s="23">
        <f t="shared" si="230"/>
        <v>0</v>
      </c>
      <c r="W850" s="44" t="str">
        <f t="shared" si="231"/>
        <v>n/a</v>
      </c>
      <c r="X850" s="23">
        <f t="shared" si="232"/>
        <v>0</v>
      </c>
      <c r="Y850" s="23">
        <f t="shared" si="233"/>
        <v>0</v>
      </c>
      <c r="Z850" s="23">
        <f t="shared" si="234"/>
        <v>0</v>
      </c>
      <c r="AA850" s="43">
        <f t="shared" si="235"/>
        <v>0</v>
      </c>
      <c r="AB850" s="44" t="str">
        <f t="shared" si="236"/>
        <v>n/a</v>
      </c>
      <c r="AC850" s="45" t="str">
        <f>IFERROR(W850*Inputs!$E$27+'Elec wholesale index'!AB850*Inputs!$F$27,"n/a")</f>
        <v>n/a</v>
      </c>
      <c r="AD850" s="2" t="str">
        <f t="shared" si="237"/>
        <v>2018-19 Summer</v>
      </c>
      <c r="AE850" s="2" t="str">
        <f t="shared" si="238"/>
        <v>2017-18 Winter</v>
      </c>
      <c r="AF850" s="41">
        <v>0</v>
      </c>
    </row>
    <row r="851" spans="1:32" x14ac:dyDescent="0.3">
      <c r="A851" s="47">
        <v>43069</v>
      </c>
      <c r="B851" s="14" t="str">
        <f t="shared" si="222"/>
        <v>Nov</v>
      </c>
      <c r="C851" s="3"/>
      <c r="D851" s="3"/>
      <c r="E851" s="3"/>
      <c r="F851" s="42"/>
      <c r="G851" s="42"/>
      <c r="H851" s="42"/>
      <c r="I851" s="13">
        <f>VLOOKUP($B851,'Elec wholesale lookups'!$A$3:$L$15,'Elec wholesale index'!I$2,FALSE)</f>
        <v>181634.52552031272</v>
      </c>
      <c r="J851" s="13">
        <f>VLOOKUP($B851,'Elec wholesale lookups'!$A$3:$L$15,'Elec wholesale index'!J$2,FALSE)</f>
        <v>205597.26549163138</v>
      </c>
      <c r="K851" s="13">
        <f>VLOOKUP($B851,'Elec wholesale lookups'!$A$3:$L$15,'Elec wholesale index'!K$2,FALSE)</f>
        <v>181634.52552031272</v>
      </c>
      <c r="L851" s="38">
        <f>VLOOKUP($B851,'Elec wholesale lookups'!$A$3:$O$15,'Elec wholesale index'!L$2,FALSE)</f>
        <v>1</v>
      </c>
      <c r="M851" s="38">
        <f>VLOOKUP($B851,'Elec wholesale lookups'!$A$3:$O$15,'Elec wholesale index'!M$2,FALSE)</f>
        <v>1</v>
      </c>
      <c r="N851" s="38">
        <f>VLOOKUP($B851,'Elec wholesale lookups'!$A$3:$O$15,'Elec wholesale index'!N$2,FALSE)</f>
        <v>0</v>
      </c>
      <c r="O851" s="13">
        <f t="shared" si="223"/>
        <v>181634.52552031272</v>
      </c>
      <c r="P851" s="13">
        <f t="shared" si="224"/>
        <v>205597.26549163138</v>
      </c>
      <c r="Q851" s="13">
        <f t="shared" si="225"/>
        <v>0</v>
      </c>
      <c r="R851" s="13">
        <f t="shared" si="226"/>
        <v>387231.79101194406</v>
      </c>
      <c r="S851" s="23">
        <f t="shared" si="227"/>
        <v>0</v>
      </c>
      <c r="T851" s="23">
        <f t="shared" si="228"/>
        <v>0</v>
      </c>
      <c r="U851" s="23">
        <f t="shared" si="229"/>
        <v>0</v>
      </c>
      <c r="V851" s="23">
        <f t="shared" si="230"/>
        <v>0</v>
      </c>
      <c r="W851" s="44" t="str">
        <f t="shared" si="231"/>
        <v>n/a</v>
      </c>
      <c r="X851" s="23">
        <f t="shared" si="232"/>
        <v>0</v>
      </c>
      <c r="Y851" s="23">
        <f t="shared" si="233"/>
        <v>0</v>
      </c>
      <c r="Z851" s="23">
        <f t="shared" si="234"/>
        <v>0</v>
      </c>
      <c r="AA851" s="43">
        <f t="shared" si="235"/>
        <v>0</v>
      </c>
      <c r="AB851" s="44" t="str">
        <f t="shared" si="236"/>
        <v>n/a</v>
      </c>
      <c r="AC851" s="45" t="str">
        <f>IFERROR(W851*Inputs!$E$27+'Elec wholesale index'!AB851*Inputs!$F$27,"n/a")</f>
        <v>n/a</v>
      </c>
      <c r="AD851" s="2" t="str">
        <f t="shared" si="237"/>
        <v>2018-19 Summer</v>
      </c>
      <c r="AE851" s="2" t="str">
        <f t="shared" si="238"/>
        <v>2017-18 Winter</v>
      </c>
      <c r="AF851" s="41">
        <v>0</v>
      </c>
    </row>
    <row r="852" spans="1:32" x14ac:dyDescent="0.3">
      <c r="A852" s="47">
        <v>43070</v>
      </c>
      <c r="B852" s="14" t="str">
        <f t="shared" si="222"/>
        <v>Dec</v>
      </c>
      <c r="C852" s="3"/>
      <c r="D852" s="3"/>
      <c r="E852" s="3"/>
      <c r="F852" s="42"/>
      <c r="G852" s="42"/>
      <c r="H852" s="42"/>
      <c r="I852" s="13">
        <f>VLOOKUP($B852,'Elec wholesale lookups'!$A$3:$L$15,'Elec wholesale index'!I$2,FALSE)</f>
        <v>181634.52552031272</v>
      </c>
      <c r="J852" s="13">
        <f>VLOOKUP($B852,'Elec wholesale lookups'!$A$3:$L$15,'Elec wholesale index'!J$2,FALSE)</f>
        <v>205597.26549163138</v>
      </c>
      <c r="K852" s="13">
        <f>VLOOKUP($B852,'Elec wholesale lookups'!$A$3:$L$15,'Elec wholesale index'!K$2,FALSE)</f>
        <v>181634.52552031272</v>
      </c>
      <c r="L852" s="38">
        <f>VLOOKUP($B852,'Elec wholesale lookups'!$A$3:$O$15,'Elec wholesale index'!L$2,FALSE)</f>
        <v>1</v>
      </c>
      <c r="M852" s="38">
        <f>VLOOKUP($B852,'Elec wholesale lookups'!$A$3:$O$15,'Elec wholesale index'!M$2,FALSE)</f>
        <v>1</v>
      </c>
      <c r="N852" s="38">
        <f>VLOOKUP($B852,'Elec wholesale lookups'!$A$3:$O$15,'Elec wholesale index'!N$2,FALSE)</f>
        <v>0</v>
      </c>
      <c r="O852" s="13">
        <f t="shared" si="223"/>
        <v>181634.52552031272</v>
      </c>
      <c r="P852" s="13">
        <f t="shared" si="224"/>
        <v>205597.26549163138</v>
      </c>
      <c r="Q852" s="13">
        <f t="shared" si="225"/>
        <v>0</v>
      </c>
      <c r="R852" s="13">
        <f t="shared" si="226"/>
        <v>387231.79101194406</v>
      </c>
      <c r="S852" s="23">
        <f t="shared" si="227"/>
        <v>0</v>
      </c>
      <c r="T852" s="23">
        <f t="shared" si="228"/>
        <v>0</v>
      </c>
      <c r="U852" s="23">
        <f t="shared" si="229"/>
        <v>0</v>
      </c>
      <c r="V852" s="23">
        <f t="shared" si="230"/>
        <v>0</v>
      </c>
      <c r="W852" s="44" t="str">
        <f t="shared" si="231"/>
        <v>n/a</v>
      </c>
      <c r="X852" s="23">
        <f t="shared" si="232"/>
        <v>0</v>
      </c>
      <c r="Y852" s="23">
        <f t="shared" si="233"/>
        <v>0</v>
      </c>
      <c r="Z852" s="23">
        <f t="shared" si="234"/>
        <v>0</v>
      </c>
      <c r="AA852" s="43">
        <f t="shared" si="235"/>
        <v>0</v>
      </c>
      <c r="AB852" s="44" t="str">
        <f t="shared" si="236"/>
        <v>n/a</v>
      </c>
      <c r="AC852" s="45" t="str">
        <f>IFERROR(W852*Inputs!$E$27+'Elec wholesale index'!AB852*Inputs!$F$27,"n/a")</f>
        <v>n/a</v>
      </c>
      <c r="AD852" s="2" t="str">
        <f t="shared" si="237"/>
        <v>2018-19 Summer</v>
      </c>
      <c r="AE852" s="2" t="str">
        <f t="shared" si="238"/>
        <v>2017-18 Winter</v>
      </c>
      <c r="AF852" s="41">
        <v>0</v>
      </c>
    </row>
    <row r="853" spans="1:32" x14ac:dyDescent="0.3">
      <c r="A853" s="47">
        <v>43073</v>
      </c>
      <c r="B853" s="14" t="str">
        <f t="shared" si="222"/>
        <v>Dec</v>
      </c>
      <c r="C853" s="3"/>
      <c r="D853" s="3"/>
      <c r="E853" s="3"/>
      <c r="F853" s="42"/>
      <c r="G853" s="42"/>
      <c r="H853" s="42"/>
      <c r="I853" s="13">
        <f>VLOOKUP($B853,'Elec wholesale lookups'!$A$3:$L$15,'Elec wholesale index'!I$2,FALSE)</f>
        <v>181634.52552031272</v>
      </c>
      <c r="J853" s="13">
        <f>VLOOKUP($B853,'Elec wholesale lookups'!$A$3:$L$15,'Elec wholesale index'!J$2,FALSE)</f>
        <v>205597.26549163138</v>
      </c>
      <c r="K853" s="13">
        <f>VLOOKUP($B853,'Elec wholesale lookups'!$A$3:$L$15,'Elec wholesale index'!K$2,FALSE)</f>
        <v>181634.52552031272</v>
      </c>
      <c r="L853" s="38">
        <f>VLOOKUP($B853,'Elec wholesale lookups'!$A$3:$O$15,'Elec wholesale index'!L$2,FALSE)</f>
        <v>1</v>
      </c>
      <c r="M853" s="38">
        <f>VLOOKUP($B853,'Elec wholesale lookups'!$A$3:$O$15,'Elec wholesale index'!M$2,FALSE)</f>
        <v>1</v>
      </c>
      <c r="N853" s="38">
        <f>VLOOKUP($B853,'Elec wholesale lookups'!$A$3:$O$15,'Elec wholesale index'!N$2,FALSE)</f>
        <v>0</v>
      </c>
      <c r="O853" s="13">
        <f t="shared" si="223"/>
        <v>181634.52552031272</v>
      </c>
      <c r="P853" s="13">
        <f t="shared" si="224"/>
        <v>205597.26549163138</v>
      </c>
      <c r="Q853" s="13">
        <f t="shared" si="225"/>
        <v>0</v>
      </c>
      <c r="R853" s="13">
        <f t="shared" si="226"/>
        <v>387231.79101194406</v>
      </c>
      <c r="S853" s="23">
        <f t="shared" si="227"/>
        <v>0</v>
      </c>
      <c r="T853" s="23">
        <f t="shared" si="228"/>
        <v>0</v>
      </c>
      <c r="U853" s="23">
        <f t="shared" si="229"/>
        <v>0</v>
      </c>
      <c r="V853" s="23">
        <f t="shared" si="230"/>
        <v>0</v>
      </c>
      <c r="W853" s="44" t="str">
        <f t="shared" si="231"/>
        <v>n/a</v>
      </c>
      <c r="X853" s="23">
        <f t="shared" si="232"/>
        <v>0</v>
      </c>
      <c r="Y853" s="23">
        <f t="shared" si="233"/>
        <v>0</v>
      </c>
      <c r="Z853" s="23">
        <f t="shared" si="234"/>
        <v>0</v>
      </c>
      <c r="AA853" s="43">
        <f t="shared" si="235"/>
        <v>0</v>
      </c>
      <c r="AB853" s="44" t="str">
        <f t="shared" si="236"/>
        <v>n/a</v>
      </c>
      <c r="AC853" s="45" t="str">
        <f>IFERROR(W853*Inputs!$E$27+'Elec wholesale index'!AB853*Inputs!$F$27,"n/a")</f>
        <v>n/a</v>
      </c>
      <c r="AD853" s="2" t="str">
        <f t="shared" si="237"/>
        <v>2018-19 Summer</v>
      </c>
      <c r="AE853" s="2" t="str">
        <f t="shared" si="238"/>
        <v>2017-18 Winter</v>
      </c>
      <c r="AF853" s="41">
        <v>0</v>
      </c>
    </row>
    <row r="854" spans="1:32" x14ac:dyDescent="0.3">
      <c r="A854" s="47">
        <v>43074</v>
      </c>
      <c r="B854" s="14" t="str">
        <f t="shared" si="222"/>
        <v>Dec</v>
      </c>
      <c r="C854" s="3"/>
      <c r="D854" s="3"/>
      <c r="E854" s="3"/>
      <c r="F854" s="42"/>
      <c r="G854" s="42"/>
      <c r="H854" s="42"/>
      <c r="I854" s="13">
        <f>VLOOKUP($B854,'Elec wholesale lookups'!$A$3:$L$15,'Elec wholesale index'!I$2,FALSE)</f>
        <v>181634.52552031272</v>
      </c>
      <c r="J854" s="13">
        <f>VLOOKUP($B854,'Elec wholesale lookups'!$A$3:$L$15,'Elec wholesale index'!J$2,FALSE)</f>
        <v>205597.26549163138</v>
      </c>
      <c r="K854" s="13">
        <f>VLOOKUP($B854,'Elec wholesale lookups'!$A$3:$L$15,'Elec wholesale index'!K$2,FALSE)</f>
        <v>181634.52552031272</v>
      </c>
      <c r="L854" s="38">
        <f>VLOOKUP($B854,'Elec wholesale lookups'!$A$3:$O$15,'Elec wholesale index'!L$2,FALSE)</f>
        <v>1</v>
      </c>
      <c r="M854" s="38">
        <f>VLOOKUP($B854,'Elec wholesale lookups'!$A$3:$O$15,'Elec wholesale index'!M$2,FALSE)</f>
        <v>1</v>
      </c>
      <c r="N854" s="38">
        <f>VLOOKUP($B854,'Elec wholesale lookups'!$A$3:$O$15,'Elec wholesale index'!N$2,FALSE)</f>
        <v>0</v>
      </c>
      <c r="O854" s="13">
        <f t="shared" si="223"/>
        <v>181634.52552031272</v>
      </c>
      <c r="P854" s="13">
        <f t="shared" si="224"/>
        <v>205597.26549163138</v>
      </c>
      <c r="Q854" s="13">
        <f t="shared" si="225"/>
        <v>0</v>
      </c>
      <c r="R854" s="13">
        <f t="shared" si="226"/>
        <v>387231.79101194406</v>
      </c>
      <c r="S854" s="23">
        <f t="shared" si="227"/>
        <v>0</v>
      </c>
      <c r="T854" s="23">
        <f t="shared" si="228"/>
        <v>0</v>
      </c>
      <c r="U854" s="23">
        <f t="shared" si="229"/>
        <v>0</v>
      </c>
      <c r="V854" s="23">
        <f t="shared" si="230"/>
        <v>0</v>
      </c>
      <c r="W854" s="44" t="str">
        <f t="shared" si="231"/>
        <v>n/a</v>
      </c>
      <c r="X854" s="23">
        <f t="shared" si="232"/>
        <v>0</v>
      </c>
      <c r="Y854" s="23">
        <f t="shared" si="233"/>
        <v>0</v>
      </c>
      <c r="Z854" s="23">
        <f t="shared" si="234"/>
        <v>0</v>
      </c>
      <c r="AA854" s="43">
        <f t="shared" si="235"/>
        <v>0</v>
      </c>
      <c r="AB854" s="44" t="str">
        <f t="shared" si="236"/>
        <v>n/a</v>
      </c>
      <c r="AC854" s="45" t="str">
        <f>IFERROR(W854*Inputs!$E$27+'Elec wholesale index'!AB854*Inputs!$F$27,"n/a")</f>
        <v>n/a</v>
      </c>
      <c r="AD854" s="2" t="str">
        <f t="shared" si="237"/>
        <v>2018-19 Summer</v>
      </c>
      <c r="AE854" s="2" t="str">
        <f t="shared" si="238"/>
        <v>2017-18 Winter</v>
      </c>
      <c r="AF854" s="41">
        <v>0</v>
      </c>
    </row>
    <row r="855" spans="1:32" x14ac:dyDescent="0.3">
      <c r="A855" s="47">
        <v>43075</v>
      </c>
      <c r="B855" s="14" t="str">
        <f t="shared" si="222"/>
        <v>Dec</v>
      </c>
      <c r="C855" s="3"/>
      <c r="D855" s="3"/>
      <c r="E855" s="3"/>
      <c r="F855" s="42"/>
      <c r="G855" s="42"/>
      <c r="H855" s="42"/>
      <c r="I855" s="13">
        <f>VLOOKUP($B855,'Elec wholesale lookups'!$A$3:$L$15,'Elec wholesale index'!I$2,FALSE)</f>
        <v>181634.52552031272</v>
      </c>
      <c r="J855" s="13">
        <f>VLOOKUP($B855,'Elec wholesale lookups'!$A$3:$L$15,'Elec wholesale index'!J$2,FALSE)</f>
        <v>205597.26549163138</v>
      </c>
      <c r="K855" s="13">
        <f>VLOOKUP($B855,'Elec wholesale lookups'!$A$3:$L$15,'Elec wholesale index'!K$2,FALSE)</f>
        <v>181634.52552031272</v>
      </c>
      <c r="L855" s="38">
        <f>VLOOKUP($B855,'Elec wholesale lookups'!$A$3:$O$15,'Elec wholesale index'!L$2,FALSE)</f>
        <v>1</v>
      </c>
      <c r="M855" s="38">
        <f>VLOOKUP($B855,'Elec wholesale lookups'!$A$3:$O$15,'Elec wholesale index'!M$2,FALSE)</f>
        <v>1</v>
      </c>
      <c r="N855" s="38">
        <f>VLOOKUP($B855,'Elec wholesale lookups'!$A$3:$O$15,'Elec wholesale index'!N$2,FALSE)</f>
        <v>0</v>
      </c>
      <c r="O855" s="13">
        <f t="shared" si="223"/>
        <v>181634.52552031272</v>
      </c>
      <c r="P855" s="13">
        <f t="shared" si="224"/>
        <v>205597.26549163138</v>
      </c>
      <c r="Q855" s="13">
        <f t="shared" si="225"/>
        <v>0</v>
      </c>
      <c r="R855" s="13">
        <f t="shared" si="226"/>
        <v>387231.79101194406</v>
      </c>
      <c r="S855" s="23">
        <f t="shared" si="227"/>
        <v>0</v>
      </c>
      <c r="T855" s="23">
        <f t="shared" si="228"/>
        <v>0</v>
      </c>
      <c r="U855" s="23">
        <f t="shared" si="229"/>
        <v>0</v>
      </c>
      <c r="V855" s="23">
        <f t="shared" si="230"/>
        <v>0</v>
      </c>
      <c r="W855" s="44" t="str">
        <f t="shared" si="231"/>
        <v>n/a</v>
      </c>
      <c r="X855" s="23">
        <f t="shared" si="232"/>
        <v>0</v>
      </c>
      <c r="Y855" s="23">
        <f t="shared" si="233"/>
        <v>0</v>
      </c>
      <c r="Z855" s="23">
        <f t="shared" si="234"/>
        <v>0</v>
      </c>
      <c r="AA855" s="43">
        <f t="shared" si="235"/>
        <v>0</v>
      </c>
      <c r="AB855" s="44" t="str">
        <f t="shared" si="236"/>
        <v>n/a</v>
      </c>
      <c r="AC855" s="45" t="str">
        <f>IFERROR(W855*Inputs!$E$27+'Elec wholesale index'!AB855*Inputs!$F$27,"n/a")</f>
        <v>n/a</v>
      </c>
      <c r="AD855" s="2" t="str">
        <f t="shared" si="237"/>
        <v>2018-19 Summer</v>
      </c>
      <c r="AE855" s="2" t="str">
        <f t="shared" si="238"/>
        <v>2017-18 Winter</v>
      </c>
      <c r="AF855" s="41">
        <v>0</v>
      </c>
    </row>
    <row r="856" spans="1:32" x14ac:dyDescent="0.3">
      <c r="A856" s="47">
        <v>43076</v>
      </c>
      <c r="B856" s="14" t="str">
        <f t="shared" si="222"/>
        <v>Dec</v>
      </c>
      <c r="C856" s="3"/>
      <c r="D856" s="3"/>
      <c r="E856" s="3"/>
      <c r="F856" s="42"/>
      <c r="G856" s="42"/>
      <c r="H856" s="42"/>
      <c r="I856" s="13">
        <f>VLOOKUP($B856,'Elec wholesale lookups'!$A$3:$L$15,'Elec wholesale index'!I$2,FALSE)</f>
        <v>181634.52552031272</v>
      </c>
      <c r="J856" s="13">
        <f>VLOOKUP($B856,'Elec wholesale lookups'!$A$3:$L$15,'Elec wholesale index'!J$2,FALSE)</f>
        <v>205597.26549163138</v>
      </c>
      <c r="K856" s="13">
        <f>VLOOKUP($B856,'Elec wholesale lookups'!$A$3:$L$15,'Elec wholesale index'!K$2,FALSE)</f>
        <v>181634.52552031272</v>
      </c>
      <c r="L856" s="38">
        <f>VLOOKUP($B856,'Elec wholesale lookups'!$A$3:$O$15,'Elec wholesale index'!L$2,FALSE)</f>
        <v>1</v>
      </c>
      <c r="M856" s="38">
        <f>VLOOKUP($B856,'Elec wholesale lookups'!$A$3:$O$15,'Elec wholesale index'!M$2,FALSE)</f>
        <v>1</v>
      </c>
      <c r="N856" s="38">
        <f>VLOOKUP($B856,'Elec wholesale lookups'!$A$3:$O$15,'Elec wholesale index'!N$2,FALSE)</f>
        <v>0</v>
      </c>
      <c r="O856" s="13">
        <f t="shared" si="223"/>
        <v>181634.52552031272</v>
      </c>
      <c r="P856" s="13">
        <f t="shared" si="224"/>
        <v>205597.26549163138</v>
      </c>
      <c r="Q856" s="13">
        <f t="shared" si="225"/>
        <v>0</v>
      </c>
      <c r="R856" s="13">
        <f t="shared" si="226"/>
        <v>387231.79101194406</v>
      </c>
      <c r="S856" s="23">
        <f t="shared" si="227"/>
        <v>0</v>
      </c>
      <c r="T856" s="23">
        <f t="shared" si="228"/>
        <v>0</v>
      </c>
      <c r="U856" s="23">
        <f t="shared" si="229"/>
        <v>0</v>
      </c>
      <c r="V856" s="23">
        <f t="shared" si="230"/>
        <v>0</v>
      </c>
      <c r="W856" s="44" t="str">
        <f t="shared" si="231"/>
        <v>n/a</v>
      </c>
      <c r="X856" s="23">
        <f t="shared" si="232"/>
        <v>0</v>
      </c>
      <c r="Y856" s="23">
        <f t="shared" si="233"/>
        <v>0</v>
      </c>
      <c r="Z856" s="23">
        <f t="shared" si="234"/>
        <v>0</v>
      </c>
      <c r="AA856" s="43">
        <f t="shared" si="235"/>
        <v>0</v>
      </c>
      <c r="AB856" s="44" t="str">
        <f t="shared" si="236"/>
        <v>n/a</v>
      </c>
      <c r="AC856" s="45" t="str">
        <f>IFERROR(W856*Inputs!$E$27+'Elec wholesale index'!AB856*Inputs!$F$27,"n/a")</f>
        <v>n/a</v>
      </c>
      <c r="AD856" s="2" t="str">
        <f t="shared" si="237"/>
        <v>2018-19 Summer</v>
      </c>
      <c r="AE856" s="2" t="str">
        <f t="shared" si="238"/>
        <v>2017-18 Winter</v>
      </c>
      <c r="AF856" s="41">
        <v>0</v>
      </c>
    </row>
    <row r="857" spans="1:32" x14ac:dyDescent="0.3">
      <c r="A857" s="47">
        <v>43077</v>
      </c>
      <c r="B857" s="14" t="str">
        <f t="shared" si="222"/>
        <v>Dec</v>
      </c>
      <c r="C857" s="3"/>
      <c r="D857" s="3"/>
      <c r="E857" s="3"/>
      <c r="F857" s="42"/>
      <c r="G857" s="42"/>
      <c r="H857" s="42"/>
      <c r="I857" s="13">
        <f>VLOOKUP($B857,'Elec wholesale lookups'!$A$3:$L$15,'Elec wholesale index'!I$2,FALSE)</f>
        <v>181634.52552031272</v>
      </c>
      <c r="J857" s="13">
        <f>VLOOKUP($B857,'Elec wholesale lookups'!$A$3:$L$15,'Elec wholesale index'!J$2,FALSE)</f>
        <v>205597.26549163138</v>
      </c>
      <c r="K857" s="13">
        <f>VLOOKUP($B857,'Elec wholesale lookups'!$A$3:$L$15,'Elec wholesale index'!K$2,FALSE)</f>
        <v>181634.52552031272</v>
      </c>
      <c r="L857" s="38">
        <f>VLOOKUP($B857,'Elec wholesale lookups'!$A$3:$O$15,'Elec wholesale index'!L$2,FALSE)</f>
        <v>1</v>
      </c>
      <c r="M857" s="38">
        <f>VLOOKUP($B857,'Elec wholesale lookups'!$A$3:$O$15,'Elec wholesale index'!M$2,FALSE)</f>
        <v>1</v>
      </c>
      <c r="N857" s="38">
        <f>VLOOKUP($B857,'Elec wholesale lookups'!$A$3:$O$15,'Elec wholesale index'!N$2,FALSE)</f>
        <v>0</v>
      </c>
      <c r="O857" s="13">
        <f t="shared" si="223"/>
        <v>181634.52552031272</v>
      </c>
      <c r="P857" s="13">
        <f t="shared" si="224"/>
        <v>205597.26549163138</v>
      </c>
      <c r="Q857" s="13">
        <f t="shared" si="225"/>
        <v>0</v>
      </c>
      <c r="R857" s="13">
        <f t="shared" si="226"/>
        <v>387231.79101194406</v>
      </c>
      <c r="S857" s="23">
        <f t="shared" si="227"/>
        <v>0</v>
      </c>
      <c r="T857" s="23">
        <f t="shared" si="228"/>
        <v>0</v>
      </c>
      <c r="U857" s="23">
        <f t="shared" si="229"/>
        <v>0</v>
      </c>
      <c r="V857" s="23">
        <f t="shared" si="230"/>
        <v>0</v>
      </c>
      <c r="W857" s="44" t="str">
        <f t="shared" si="231"/>
        <v>n/a</v>
      </c>
      <c r="X857" s="23">
        <f t="shared" si="232"/>
        <v>0</v>
      </c>
      <c r="Y857" s="23">
        <f t="shared" si="233"/>
        <v>0</v>
      </c>
      <c r="Z857" s="23">
        <f t="shared" si="234"/>
        <v>0</v>
      </c>
      <c r="AA857" s="43">
        <f t="shared" si="235"/>
        <v>0</v>
      </c>
      <c r="AB857" s="44" t="str">
        <f t="shared" si="236"/>
        <v>n/a</v>
      </c>
      <c r="AC857" s="45" t="str">
        <f>IFERROR(W857*Inputs!$E$27+'Elec wholesale index'!AB857*Inputs!$F$27,"n/a")</f>
        <v>n/a</v>
      </c>
      <c r="AD857" s="2" t="str">
        <f t="shared" si="237"/>
        <v>2018-19 Summer</v>
      </c>
      <c r="AE857" s="2" t="str">
        <f t="shared" si="238"/>
        <v>2017-18 Winter</v>
      </c>
      <c r="AF857" s="41">
        <v>0</v>
      </c>
    </row>
    <row r="858" spans="1:32" x14ac:dyDescent="0.3">
      <c r="A858" s="47">
        <v>43080</v>
      </c>
      <c r="B858" s="14" t="str">
        <f t="shared" si="222"/>
        <v>Dec</v>
      </c>
      <c r="C858" s="3"/>
      <c r="D858" s="3"/>
      <c r="E858" s="3"/>
      <c r="F858" s="42"/>
      <c r="G858" s="42"/>
      <c r="H858" s="42"/>
      <c r="I858" s="13">
        <f>VLOOKUP($B858,'Elec wholesale lookups'!$A$3:$L$15,'Elec wholesale index'!I$2,FALSE)</f>
        <v>181634.52552031272</v>
      </c>
      <c r="J858" s="13">
        <f>VLOOKUP($B858,'Elec wholesale lookups'!$A$3:$L$15,'Elec wholesale index'!J$2,FALSE)</f>
        <v>205597.26549163138</v>
      </c>
      <c r="K858" s="13">
        <f>VLOOKUP($B858,'Elec wholesale lookups'!$A$3:$L$15,'Elec wholesale index'!K$2,FALSE)</f>
        <v>181634.52552031272</v>
      </c>
      <c r="L858" s="38">
        <f>VLOOKUP($B858,'Elec wholesale lookups'!$A$3:$O$15,'Elec wholesale index'!L$2,FALSE)</f>
        <v>1</v>
      </c>
      <c r="M858" s="38">
        <f>VLOOKUP($B858,'Elec wholesale lookups'!$A$3:$O$15,'Elec wholesale index'!M$2,FALSE)</f>
        <v>1</v>
      </c>
      <c r="N858" s="38">
        <f>VLOOKUP($B858,'Elec wholesale lookups'!$A$3:$O$15,'Elec wholesale index'!N$2,FALSE)</f>
        <v>0</v>
      </c>
      <c r="O858" s="13">
        <f t="shared" si="223"/>
        <v>181634.52552031272</v>
      </c>
      <c r="P858" s="13">
        <f t="shared" si="224"/>
        <v>205597.26549163138</v>
      </c>
      <c r="Q858" s="13">
        <f t="shared" si="225"/>
        <v>0</v>
      </c>
      <c r="R858" s="13">
        <f t="shared" si="226"/>
        <v>387231.79101194406</v>
      </c>
      <c r="S858" s="23">
        <f t="shared" si="227"/>
        <v>0</v>
      </c>
      <c r="T858" s="23">
        <f t="shared" si="228"/>
        <v>0</v>
      </c>
      <c r="U858" s="23">
        <f t="shared" si="229"/>
        <v>0</v>
      </c>
      <c r="V858" s="23">
        <f t="shared" si="230"/>
        <v>0</v>
      </c>
      <c r="W858" s="44" t="str">
        <f t="shared" si="231"/>
        <v>n/a</v>
      </c>
      <c r="X858" s="23">
        <f t="shared" si="232"/>
        <v>0</v>
      </c>
      <c r="Y858" s="23">
        <f t="shared" si="233"/>
        <v>0</v>
      </c>
      <c r="Z858" s="23">
        <f t="shared" si="234"/>
        <v>0</v>
      </c>
      <c r="AA858" s="43">
        <f t="shared" si="235"/>
        <v>0</v>
      </c>
      <c r="AB858" s="44" t="str">
        <f t="shared" si="236"/>
        <v>n/a</v>
      </c>
      <c r="AC858" s="45" t="str">
        <f>IFERROR(W858*Inputs!$E$27+'Elec wholesale index'!AB858*Inputs!$F$27,"n/a")</f>
        <v>n/a</v>
      </c>
      <c r="AD858" s="2" t="str">
        <f t="shared" si="237"/>
        <v>2018-19 Summer</v>
      </c>
      <c r="AE858" s="2" t="str">
        <f t="shared" si="238"/>
        <v>2017-18 Winter</v>
      </c>
      <c r="AF858" s="41">
        <v>0</v>
      </c>
    </row>
    <row r="859" spans="1:32" x14ac:dyDescent="0.3">
      <c r="A859" s="47">
        <v>43081</v>
      </c>
      <c r="B859" s="14" t="str">
        <f t="shared" si="222"/>
        <v>Dec</v>
      </c>
      <c r="C859" s="3"/>
      <c r="D859" s="3"/>
      <c r="E859" s="3"/>
      <c r="F859" s="42"/>
      <c r="G859" s="42"/>
      <c r="H859" s="42"/>
      <c r="I859" s="13">
        <f>VLOOKUP($B859,'Elec wholesale lookups'!$A$3:$L$15,'Elec wholesale index'!I$2,FALSE)</f>
        <v>181634.52552031272</v>
      </c>
      <c r="J859" s="13">
        <f>VLOOKUP($B859,'Elec wholesale lookups'!$A$3:$L$15,'Elec wholesale index'!J$2,FALSE)</f>
        <v>205597.26549163138</v>
      </c>
      <c r="K859" s="13">
        <f>VLOOKUP($B859,'Elec wholesale lookups'!$A$3:$L$15,'Elec wholesale index'!K$2,FALSE)</f>
        <v>181634.52552031272</v>
      </c>
      <c r="L859" s="38">
        <f>VLOOKUP($B859,'Elec wholesale lookups'!$A$3:$O$15,'Elec wholesale index'!L$2,FALSE)</f>
        <v>1</v>
      </c>
      <c r="M859" s="38">
        <f>VLOOKUP($B859,'Elec wholesale lookups'!$A$3:$O$15,'Elec wholesale index'!M$2,FALSE)</f>
        <v>1</v>
      </c>
      <c r="N859" s="38">
        <f>VLOOKUP($B859,'Elec wholesale lookups'!$A$3:$O$15,'Elec wholesale index'!N$2,FALSE)</f>
        <v>0</v>
      </c>
      <c r="O859" s="13">
        <f t="shared" si="223"/>
        <v>181634.52552031272</v>
      </c>
      <c r="P859" s="13">
        <f t="shared" si="224"/>
        <v>205597.26549163138</v>
      </c>
      <c r="Q859" s="13">
        <f t="shared" si="225"/>
        <v>0</v>
      </c>
      <c r="R859" s="13">
        <f t="shared" si="226"/>
        <v>387231.79101194406</v>
      </c>
      <c r="S859" s="23">
        <f t="shared" si="227"/>
        <v>0</v>
      </c>
      <c r="T859" s="23">
        <f t="shared" si="228"/>
        <v>0</v>
      </c>
      <c r="U859" s="23">
        <f t="shared" si="229"/>
        <v>0</v>
      </c>
      <c r="V859" s="23">
        <f t="shared" si="230"/>
        <v>0</v>
      </c>
      <c r="W859" s="44" t="str">
        <f t="shared" si="231"/>
        <v>n/a</v>
      </c>
      <c r="X859" s="23">
        <f t="shared" si="232"/>
        <v>0</v>
      </c>
      <c r="Y859" s="23">
        <f t="shared" si="233"/>
        <v>0</v>
      </c>
      <c r="Z859" s="23">
        <f t="shared" si="234"/>
        <v>0</v>
      </c>
      <c r="AA859" s="43">
        <f t="shared" si="235"/>
        <v>0</v>
      </c>
      <c r="AB859" s="44" t="str">
        <f t="shared" si="236"/>
        <v>n/a</v>
      </c>
      <c r="AC859" s="45" t="str">
        <f>IFERROR(W859*Inputs!$E$27+'Elec wholesale index'!AB859*Inputs!$F$27,"n/a")</f>
        <v>n/a</v>
      </c>
      <c r="AD859" s="2" t="str">
        <f t="shared" si="237"/>
        <v>2018-19 Summer</v>
      </c>
      <c r="AE859" s="2" t="str">
        <f t="shared" si="238"/>
        <v>2017-18 Winter</v>
      </c>
      <c r="AF859" s="41">
        <v>0</v>
      </c>
    </row>
    <row r="860" spans="1:32" x14ac:dyDescent="0.3">
      <c r="A860" s="47">
        <v>43082</v>
      </c>
      <c r="B860" s="14" t="str">
        <f t="shared" si="222"/>
        <v>Dec</v>
      </c>
      <c r="C860" s="3"/>
      <c r="D860" s="3"/>
      <c r="E860" s="3"/>
      <c r="F860" s="42"/>
      <c r="G860" s="42"/>
      <c r="H860" s="42"/>
      <c r="I860" s="13">
        <f>VLOOKUP($B860,'Elec wholesale lookups'!$A$3:$L$15,'Elec wholesale index'!I$2,FALSE)</f>
        <v>181634.52552031272</v>
      </c>
      <c r="J860" s="13">
        <f>VLOOKUP($B860,'Elec wholesale lookups'!$A$3:$L$15,'Elec wholesale index'!J$2,FALSE)</f>
        <v>205597.26549163138</v>
      </c>
      <c r="K860" s="13">
        <f>VLOOKUP($B860,'Elec wholesale lookups'!$A$3:$L$15,'Elec wholesale index'!K$2,FALSE)</f>
        <v>181634.52552031272</v>
      </c>
      <c r="L860" s="38">
        <f>VLOOKUP($B860,'Elec wholesale lookups'!$A$3:$O$15,'Elec wholesale index'!L$2,FALSE)</f>
        <v>1</v>
      </c>
      <c r="M860" s="38">
        <f>VLOOKUP($B860,'Elec wholesale lookups'!$A$3:$O$15,'Elec wholesale index'!M$2,FALSE)</f>
        <v>1</v>
      </c>
      <c r="N860" s="38">
        <f>VLOOKUP($B860,'Elec wholesale lookups'!$A$3:$O$15,'Elec wholesale index'!N$2,FALSE)</f>
        <v>0</v>
      </c>
      <c r="O860" s="13">
        <f t="shared" si="223"/>
        <v>181634.52552031272</v>
      </c>
      <c r="P860" s="13">
        <f t="shared" si="224"/>
        <v>205597.26549163138</v>
      </c>
      <c r="Q860" s="13">
        <f t="shared" si="225"/>
        <v>0</v>
      </c>
      <c r="R860" s="13">
        <f t="shared" si="226"/>
        <v>387231.79101194406</v>
      </c>
      <c r="S860" s="23">
        <f t="shared" si="227"/>
        <v>0</v>
      </c>
      <c r="T860" s="23">
        <f t="shared" si="228"/>
        <v>0</v>
      </c>
      <c r="U860" s="23">
        <f t="shared" si="229"/>
        <v>0</v>
      </c>
      <c r="V860" s="23">
        <f t="shared" si="230"/>
        <v>0</v>
      </c>
      <c r="W860" s="44" t="str">
        <f t="shared" si="231"/>
        <v>n/a</v>
      </c>
      <c r="X860" s="23">
        <f t="shared" si="232"/>
        <v>0</v>
      </c>
      <c r="Y860" s="23">
        <f t="shared" si="233"/>
        <v>0</v>
      </c>
      <c r="Z860" s="23">
        <f t="shared" si="234"/>
        <v>0</v>
      </c>
      <c r="AA860" s="43">
        <f t="shared" si="235"/>
        <v>0</v>
      </c>
      <c r="AB860" s="44" t="str">
        <f t="shared" si="236"/>
        <v>n/a</v>
      </c>
      <c r="AC860" s="45" t="str">
        <f>IFERROR(W860*Inputs!$E$27+'Elec wholesale index'!AB860*Inputs!$F$27,"n/a")</f>
        <v>n/a</v>
      </c>
      <c r="AD860" s="2" t="str">
        <f t="shared" si="237"/>
        <v>2018-19 Summer</v>
      </c>
      <c r="AE860" s="2" t="str">
        <f t="shared" si="238"/>
        <v>2017-18 Winter</v>
      </c>
      <c r="AF860" s="41">
        <v>0</v>
      </c>
    </row>
    <row r="861" spans="1:32" x14ac:dyDescent="0.3">
      <c r="A861" s="47">
        <v>43083</v>
      </c>
      <c r="B861" s="14" t="str">
        <f t="shared" si="222"/>
        <v>Dec</v>
      </c>
      <c r="C861" s="3"/>
      <c r="D861" s="3"/>
      <c r="E861" s="3"/>
      <c r="F861" s="42"/>
      <c r="G861" s="42"/>
      <c r="H861" s="42"/>
      <c r="I861" s="13">
        <f>VLOOKUP($B861,'Elec wholesale lookups'!$A$3:$L$15,'Elec wholesale index'!I$2,FALSE)</f>
        <v>181634.52552031272</v>
      </c>
      <c r="J861" s="13">
        <f>VLOOKUP($B861,'Elec wholesale lookups'!$A$3:$L$15,'Elec wholesale index'!J$2,FALSE)</f>
        <v>205597.26549163138</v>
      </c>
      <c r="K861" s="13">
        <f>VLOOKUP($B861,'Elec wholesale lookups'!$A$3:$L$15,'Elec wholesale index'!K$2,FALSE)</f>
        <v>181634.52552031272</v>
      </c>
      <c r="L861" s="38">
        <f>VLOOKUP($B861,'Elec wholesale lookups'!$A$3:$O$15,'Elec wholesale index'!L$2,FALSE)</f>
        <v>1</v>
      </c>
      <c r="M861" s="38">
        <f>VLOOKUP($B861,'Elec wholesale lookups'!$A$3:$O$15,'Elec wholesale index'!M$2,FALSE)</f>
        <v>1</v>
      </c>
      <c r="N861" s="38">
        <f>VLOOKUP($B861,'Elec wholesale lookups'!$A$3:$O$15,'Elec wholesale index'!N$2,FALSE)</f>
        <v>0</v>
      </c>
      <c r="O861" s="13">
        <f t="shared" si="223"/>
        <v>181634.52552031272</v>
      </c>
      <c r="P861" s="13">
        <f t="shared" si="224"/>
        <v>205597.26549163138</v>
      </c>
      <c r="Q861" s="13">
        <f t="shared" si="225"/>
        <v>0</v>
      </c>
      <c r="R861" s="13">
        <f t="shared" si="226"/>
        <v>387231.79101194406</v>
      </c>
      <c r="S861" s="23">
        <f t="shared" si="227"/>
        <v>0</v>
      </c>
      <c r="T861" s="23">
        <f t="shared" si="228"/>
        <v>0</v>
      </c>
      <c r="U861" s="23">
        <f t="shared" si="229"/>
        <v>0</v>
      </c>
      <c r="V861" s="23">
        <f t="shared" si="230"/>
        <v>0</v>
      </c>
      <c r="W861" s="44" t="str">
        <f t="shared" si="231"/>
        <v>n/a</v>
      </c>
      <c r="X861" s="23">
        <f t="shared" si="232"/>
        <v>0</v>
      </c>
      <c r="Y861" s="23">
        <f t="shared" si="233"/>
        <v>0</v>
      </c>
      <c r="Z861" s="23">
        <f t="shared" si="234"/>
        <v>0</v>
      </c>
      <c r="AA861" s="43">
        <f t="shared" si="235"/>
        <v>0</v>
      </c>
      <c r="AB861" s="44" t="str">
        <f t="shared" si="236"/>
        <v>n/a</v>
      </c>
      <c r="AC861" s="45" t="str">
        <f>IFERROR(W861*Inputs!$E$27+'Elec wholesale index'!AB861*Inputs!$F$27,"n/a")</f>
        <v>n/a</v>
      </c>
      <c r="AD861" s="2" t="str">
        <f t="shared" si="237"/>
        <v>2018-19 Summer</v>
      </c>
      <c r="AE861" s="2" t="str">
        <f t="shared" si="238"/>
        <v>2017-18 Winter</v>
      </c>
      <c r="AF861" s="41">
        <v>0</v>
      </c>
    </row>
    <row r="862" spans="1:32" x14ac:dyDescent="0.3">
      <c r="A862" s="47">
        <v>43084</v>
      </c>
      <c r="B862" s="14" t="str">
        <f t="shared" si="222"/>
        <v>Dec</v>
      </c>
      <c r="C862" s="3"/>
      <c r="D862" s="3"/>
      <c r="E862" s="3"/>
      <c r="F862" s="42"/>
      <c r="G862" s="42"/>
      <c r="H862" s="42"/>
      <c r="I862" s="13">
        <f>VLOOKUP($B862,'Elec wholesale lookups'!$A$3:$L$15,'Elec wholesale index'!I$2,FALSE)</f>
        <v>181634.52552031272</v>
      </c>
      <c r="J862" s="13">
        <f>VLOOKUP($B862,'Elec wholesale lookups'!$A$3:$L$15,'Elec wholesale index'!J$2,FALSE)</f>
        <v>205597.26549163138</v>
      </c>
      <c r="K862" s="13">
        <f>VLOOKUP($B862,'Elec wholesale lookups'!$A$3:$L$15,'Elec wholesale index'!K$2,FALSE)</f>
        <v>181634.52552031272</v>
      </c>
      <c r="L862" s="38">
        <f>VLOOKUP($B862,'Elec wholesale lookups'!$A$3:$O$15,'Elec wholesale index'!L$2,FALSE)</f>
        <v>1</v>
      </c>
      <c r="M862" s="38">
        <f>VLOOKUP($B862,'Elec wholesale lookups'!$A$3:$O$15,'Elec wholesale index'!M$2,FALSE)</f>
        <v>1</v>
      </c>
      <c r="N862" s="38">
        <f>VLOOKUP($B862,'Elec wholesale lookups'!$A$3:$O$15,'Elec wholesale index'!N$2,FALSE)</f>
        <v>0</v>
      </c>
      <c r="O862" s="13">
        <f t="shared" si="223"/>
        <v>181634.52552031272</v>
      </c>
      <c r="P862" s="13">
        <f t="shared" si="224"/>
        <v>205597.26549163138</v>
      </c>
      <c r="Q862" s="13">
        <f t="shared" si="225"/>
        <v>0</v>
      </c>
      <c r="R862" s="13">
        <f t="shared" si="226"/>
        <v>387231.79101194406</v>
      </c>
      <c r="S862" s="23">
        <f t="shared" si="227"/>
        <v>0</v>
      </c>
      <c r="T862" s="23">
        <f t="shared" si="228"/>
        <v>0</v>
      </c>
      <c r="U862" s="23">
        <f t="shared" si="229"/>
        <v>0</v>
      </c>
      <c r="V862" s="23">
        <f t="shared" si="230"/>
        <v>0</v>
      </c>
      <c r="W862" s="44" t="str">
        <f t="shared" si="231"/>
        <v>n/a</v>
      </c>
      <c r="X862" s="23">
        <f t="shared" si="232"/>
        <v>0</v>
      </c>
      <c r="Y862" s="23">
        <f t="shared" si="233"/>
        <v>0</v>
      </c>
      <c r="Z862" s="23">
        <f t="shared" si="234"/>
        <v>0</v>
      </c>
      <c r="AA862" s="43">
        <f t="shared" si="235"/>
        <v>0</v>
      </c>
      <c r="AB862" s="44" t="str">
        <f t="shared" si="236"/>
        <v>n/a</v>
      </c>
      <c r="AC862" s="45" t="str">
        <f>IFERROR(W862*Inputs!$E$27+'Elec wholesale index'!AB862*Inputs!$F$27,"n/a")</f>
        <v>n/a</v>
      </c>
      <c r="AD862" s="2" t="str">
        <f t="shared" si="237"/>
        <v>2018-19 Summer</v>
      </c>
      <c r="AE862" s="2" t="str">
        <f t="shared" si="238"/>
        <v>2017-18 Winter</v>
      </c>
      <c r="AF862" s="41">
        <v>0</v>
      </c>
    </row>
    <row r="863" spans="1:32" x14ac:dyDescent="0.3">
      <c r="A863" s="47">
        <v>43087</v>
      </c>
      <c r="B863" s="14" t="str">
        <f t="shared" si="222"/>
        <v>Dec</v>
      </c>
      <c r="C863" s="3"/>
      <c r="D863" s="3"/>
      <c r="E863" s="3"/>
      <c r="F863" s="42"/>
      <c r="G863" s="42"/>
      <c r="H863" s="42"/>
      <c r="I863" s="13">
        <f>VLOOKUP($B863,'Elec wholesale lookups'!$A$3:$L$15,'Elec wholesale index'!I$2,FALSE)</f>
        <v>181634.52552031272</v>
      </c>
      <c r="J863" s="13">
        <f>VLOOKUP($B863,'Elec wholesale lookups'!$A$3:$L$15,'Elec wholesale index'!J$2,FALSE)</f>
        <v>205597.26549163138</v>
      </c>
      <c r="K863" s="13">
        <f>VLOOKUP($B863,'Elec wholesale lookups'!$A$3:$L$15,'Elec wholesale index'!K$2,FALSE)</f>
        <v>181634.52552031272</v>
      </c>
      <c r="L863" s="38">
        <f>VLOOKUP($B863,'Elec wholesale lookups'!$A$3:$O$15,'Elec wholesale index'!L$2,FALSE)</f>
        <v>1</v>
      </c>
      <c r="M863" s="38">
        <f>VLOOKUP($B863,'Elec wholesale lookups'!$A$3:$O$15,'Elec wholesale index'!M$2,FALSE)</f>
        <v>1</v>
      </c>
      <c r="N863" s="38">
        <f>VLOOKUP($B863,'Elec wholesale lookups'!$A$3:$O$15,'Elec wholesale index'!N$2,FALSE)</f>
        <v>0</v>
      </c>
      <c r="O863" s="13">
        <f t="shared" si="223"/>
        <v>181634.52552031272</v>
      </c>
      <c r="P863" s="13">
        <f t="shared" si="224"/>
        <v>205597.26549163138</v>
      </c>
      <c r="Q863" s="13">
        <f t="shared" si="225"/>
        <v>0</v>
      </c>
      <c r="R863" s="13">
        <f t="shared" si="226"/>
        <v>387231.79101194406</v>
      </c>
      <c r="S863" s="23">
        <f t="shared" si="227"/>
        <v>0</v>
      </c>
      <c r="T863" s="23">
        <f t="shared" si="228"/>
        <v>0</v>
      </c>
      <c r="U863" s="23">
        <f t="shared" si="229"/>
        <v>0</v>
      </c>
      <c r="V863" s="23">
        <f t="shared" si="230"/>
        <v>0</v>
      </c>
      <c r="W863" s="44" t="str">
        <f t="shared" si="231"/>
        <v>n/a</v>
      </c>
      <c r="X863" s="23">
        <f t="shared" si="232"/>
        <v>0</v>
      </c>
      <c r="Y863" s="23">
        <f t="shared" si="233"/>
        <v>0</v>
      </c>
      <c r="Z863" s="23">
        <f t="shared" si="234"/>
        <v>0</v>
      </c>
      <c r="AA863" s="43">
        <f t="shared" si="235"/>
        <v>0</v>
      </c>
      <c r="AB863" s="44" t="str">
        <f t="shared" si="236"/>
        <v>n/a</v>
      </c>
      <c r="AC863" s="45" t="str">
        <f>IFERROR(W863*Inputs!$E$27+'Elec wholesale index'!AB863*Inputs!$F$27,"n/a")</f>
        <v>n/a</v>
      </c>
      <c r="AD863" s="2" t="str">
        <f t="shared" si="237"/>
        <v>2018-19 Summer</v>
      </c>
      <c r="AE863" s="2" t="str">
        <f t="shared" si="238"/>
        <v>2017-18 Winter</v>
      </c>
      <c r="AF863" s="41">
        <v>0</v>
      </c>
    </row>
    <row r="864" spans="1:32" x14ac:dyDescent="0.3">
      <c r="A864" s="47">
        <v>43088</v>
      </c>
      <c r="B864" s="14" t="str">
        <f t="shared" si="222"/>
        <v>Dec</v>
      </c>
      <c r="C864" s="3"/>
      <c r="D864" s="3"/>
      <c r="E864" s="3"/>
      <c r="F864" s="42"/>
      <c r="G864" s="42"/>
      <c r="H864" s="42"/>
      <c r="I864" s="13">
        <f>VLOOKUP($B864,'Elec wholesale lookups'!$A$3:$L$15,'Elec wholesale index'!I$2,FALSE)</f>
        <v>181634.52552031272</v>
      </c>
      <c r="J864" s="13">
        <f>VLOOKUP($B864,'Elec wholesale lookups'!$A$3:$L$15,'Elec wholesale index'!J$2,FALSE)</f>
        <v>205597.26549163138</v>
      </c>
      <c r="K864" s="13">
        <f>VLOOKUP($B864,'Elec wholesale lookups'!$A$3:$L$15,'Elec wholesale index'!K$2,FALSE)</f>
        <v>181634.52552031272</v>
      </c>
      <c r="L864" s="38">
        <f>VLOOKUP($B864,'Elec wholesale lookups'!$A$3:$O$15,'Elec wholesale index'!L$2,FALSE)</f>
        <v>1</v>
      </c>
      <c r="M864" s="38">
        <f>VLOOKUP($B864,'Elec wholesale lookups'!$A$3:$O$15,'Elec wholesale index'!M$2,FALSE)</f>
        <v>1</v>
      </c>
      <c r="N864" s="38">
        <f>VLOOKUP($B864,'Elec wholesale lookups'!$A$3:$O$15,'Elec wholesale index'!N$2,FALSE)</f>
        <v>0</v>
      </c>
      <c r="O864" s="13">
        <f t="shared" si="223"/>
        <v>181634.52552031272</v>
      </c>
      <c r="P864" s="13">
        <f t="shared" si="224"/>
        <v>205597.26549163138</v>
      </c>
      <c r="Q864" s="13">
        <f t="shared" si="225"/>
        <v>0</v>
      </c>
      <c r="R864" s="13">
        <f t="shared" si="226"/>
        <v>387231.79101194406</v>
      </c>
      <c r="S864" s="23">
        <f t="shared" si="227"/>
        <v>0</v>
      </c>
      <c r="T864" s="23">
        <f t="shared" si="228"/>
        <v>0</v>
      </c>
      <c r="U864" s="23">
        <f t="shared" si="229"/>
        <v>0</v>
      </c>
      <c r="V864" s="23">
        <f t="shared" si="230"/>
        <v>0</v>
      </c>
      <c r="W864" s="44" t="str">
        <f t="shared" si="231"/>
        <v>n/a</v>
      </c>
      <c r="X864" s="23">
        <f t="shared" si="232"/>
        <v>0</v>
      </c>
      <c r="Y864" s="23">
        <f t="shared" si="233"/>
        <v>0</v>
      </c>
      <c r="Z864" s="23">
        <f t="shared" si="234"/>
        <v>0</v>
      </c>
      <c r="AA864" s="43">
        <f t="shared" si="235"/>
        <v>0</v>
      </c>
      <c r="AB864" s="44" t="str">
        <f t="shared" si="236"/>
        <v>n/a</v>
      </c>
      <c r="AC864" s="45" t="str">
        <f>IFERROR(W864*Inputs!$E$27+'Elec wholesale index'!AB864*Inputs!$F$27,"n/a")</f>
        <v>n/a</v>
      </c>
      <c r="AD864" s="2" t="str">
        <f t="shared" si="237"/>
        <v>2018-19 Summer</v>
      </c>
      <c r="AE864" s="2" t="str">
        <f t="shared" si="238"/>
        <v>2017-18 Winter</v>
      </c>
      <c r="AF864" s="41">
        <v>0</v>
      </c>
    </row>
    <row r="865" spans="1:32" x14ac:dyDescent="0.3">
      <c r="A865" s="47">
        <v>43089</v>
      </c>
      <c r="B865" s="14" t="str">
        <f t="shared" si="222"/>
        <v>Dec</v>
      </c>
      <c r="C865" s="3"/>
      <c r="D865" s="3"/>
      <c r="E865" s="3"/>
      <c r="F865" s="42"/>
      <c r="G865" s="42"/>
      <c r="H865" s="42"/>
      <c r="I865" s="13">
        <f>VLOOKUP($B865,'Elec wholesale lookups'!$A$3:$L$15,'Elec wholesale index'!I$2,FALSE)</f>
        <v>181634.52552031272</v>
      </c>
      <c r="J865" s="13">
        <f>VLOOKUP($B865,'Elec wholesale lookups'!$A$3:$L$15,'Elec wholesale index'!J$2,FALSE)</f>
        <v>205597.26549163138</v>
      </c>
      <c r="K865" s="13">
        <f>VLOOKUP($B865,'Elec wholesale lookups'!$A$3:$L$15,'Elec wholesale index'!K$2,FALSE)</f>
        <v>181634.52552031272</v>
      </c>
      <c r="L865" s="38">
        <f>VLOOKUP($B865,'Elec wholesale lookups'!$A$3:$O$15,'Elec wholesale index'!L$2,FALSE)</f>
        <v>1</v>
      </c>
      <c r="M865" s="38">
        <f>VLOOKUP($B865,'Elec wholesale lookups'!$A$3:$O$15,'Elec wholesale index'!M$2,FALSE)</f>
        <v>1</v>
      </c>
      <c r="N865" s="38">
        <f>VLOOKUP($B865,'Elec wholesale lookups'!$A$3:$O$15,'Elec wholesale index'!N$2,FALSE)</f>
        <v>0</v>
      </c>
      <c r="O865" s="13">
        <f t="shared" si="223"/>
        <v>181634.52552031272</v>
      </c>
      <c r="P865" s="13">
        <f t="shared" si="224"/>
        <v>205597.26549163138</v>
      </c>
      <c r="Q865" s="13">
        <f t="shared" si="225"/>
        <v>0</v>
      </c>
      <c r="R865" s="13">
        <f t="shared" si="226"/>
        <v>387231.79101194406</v>
      </c>
      <c r="S865" s="23">
        <f t="shared" si="227"/>
        <v>0</v>
      </c>
      <c r="T865" s="23">
        <f t="shared" si="228"/>
        <v>0</v>
      </c>
      <c r="U865" s="23">
        <f t="shared" si="229"/>
        <v>0</v>
      </c>
      <c r="V865" s="23">
        <f t="shared" si="230"/>
        <v>0</v>
      </c>
      <c r="W865" s="44" t="str">
        <f t="shared" si="231"/>
        <v>n/a</v>
      </c>
      <c r="X865" s="23">
        <f t="shared" si="232"/>
        <v>0</v>
      </c>
      <c r="Y865" s="23">
        <f t="shared" si="233"/>
        <v>0</v>
      </c>
      <c r="Z865" s="23">
        <f t="shared" si="234"/>
        <v>0</v>
      </c>
      <c r="AA865" s="43">
        <f t="shared" si="235"/>
        <v>0</v>
      </c>
      <c r="AB865" s="44" t="str">
        <f t="shared" si="236"/>
        <v>n/a</v>
      </c>
      <c r="AC865" s="45" t="str">
        <f>IFERROR(W865*Inputs!$E$27+'Elec wholesale index'!AB865*Inputs!$F$27,"n/a")</f>
        <v>n/a</v>
      </c>
      <c r="AD865" s="2" t="str">
        <f t="shared" si="237"/>
        <v>2018-19 Summer</v>
      </c>
      <c r="AE865" s="2" t="str">
        <f t="shared" si="238"/>
        <v>2017-18 Winter</v>
      </c>
      <c r="AF865" s="41">
        <v>0</v>
      </c>
    </row>
    <row r="866" spans="1:32" x14ac:dyDescent="0.3">
      <c r="A866" s="47">
        <v>43090</v>
      </c>
      <c r="B866" s="14" t="str">
        <f t="shared" si="222"/>
        <v>Dec</v>
      </c>
      <c r="C866" s="3"/>
      <c r="D866" s="3"/>
      <c r="E866" s="3"/>
      <c r="F866" s="42"/>
      <c r="G866" s="42"/>
      <c r="H866" s="42"/>
      <c r="I866" s="13">
        <f>VLOOKUP($B866,'Elec wholesale lookups'!$A$3:$L$15,'Elec wholesale index'!I$2,FALSE)</f>
        <v>181634.52552031272</v>
      </c>
      <c r="J866" s="13">
        <f>VLOOKUP($B866,'Elec wholesale lookups'!$A$3:$L$15,'Elec wholesale index'!J$2,FALSE)</f>
        <v>205597.26549163138</v>
      </c>
      <c r="K866" s="13">
        <f>VLOOKUP($B866,'Elec wholesale lookups'!$A$3:$L$15,'Elec wholesale index'!K$2,FALSE)</f>
        <v>181634.52552031272</v>
      </c>
      <c r="L866" s="38">
        <f>VLOOKUP($B866,'Elec wholesale lookups'!$A$3:$O$15,'Elec wholesale index'!L$2,FALSE)</f>
        <v>1</v>
      </c>
      <c r="M866" s="38">
        <f>VLOOKUP($B866,'Elec wholesale lookups'!$A$3:$O$15,'Elec wholesale index'!M$2,FALSE)</f>
        <v>1</v>
      </c>
      <c r="N866" s="38">
        <f>VLOOKUP($B866,'Elec wholesale lookups'!$A$3:$O$15,'Elec wholesale index'!N$2,FALSE)</f>
        <v>0</v>
      </c>
      <c r="O866" s="13">
        <f t="shared" si="223"/>
        <v>181634.52552031272</v>
      </c>
      <c r="P866" s="13">
        <f t="shared" si="224"/>
        <v>205597.26549163138</v>
      </c>
      <c r="Q866" s="13">
        <f t="shared" si="225"/>
        <v>0</v>
      </c>
      <c r="R866" s="13">
        <f t="shared" si="226"/>
        <v>387231.79101194406</v>
      </c>
      <c r="S866" s="23">
        <f t="shared" si="227"/>
        <v>0</v>
      </c>
      <c r="T866" s="23">
        <f t="shared" si="228"/>
        <v>0</v>
      </c>
      <c r="U866" s="23">
        <f t="shared" si="229"/>
        <v>0</v>
      </c>
      <c r="V866" s="23">
        <f t="shared" si="230"/>
        <v>0</v>
      </c>
      <c r="W866" s="44" t="str">
        <f t="shared" si="231"/>
        <v>n/a</v>
      </c>
      <c r="X866" s="23">
        <f t="shared" si="232"/>
        <v>0</v>
      </c>
      <c r="Y866" s="23">
        <f t="shared" si="233"/>
        <v>0</v>
      </c>
      <c r="Z866" s="23">
        <f t="shared" si="234"/>
        <v>0</v>
      </c>
      <c r="AA866" s="43">
        <f t="shared" si="235"/>
        <v>0</v>
      </c>
      <c r="AB866" s="44" t="str">
        <f t="shared" si="236"/>
        <v>n/a</v>
      </c>
      <c r="AC866" s="45" t="str">
        <f>IFERROR(W866*Inputs!$E$27+'Elec wholesale index'!AB866*Inputs!$F$27,"n/a")</f>
        <v>n/a</v>
      </c>
      <c r="AD866" s="2" t="str">
        <f t="shared" si="237"/>
        <v>2018-19 Summer</v>
      </c>
      <c r="AE866" s="2" t="str">
        <f t="shared" si="238"/>
        <v>2017-18 Winter</v>
      </c>
      <c r="AF866" s="41">
        <v>0</v>
      </c>
    </row>
    <row r="867" spans="1:32" x14ac:dyDescent="0.3">
      <c r="A867" s="47">
        <v>43091</v>
      </c>
      <c r="B867" s="14" t="str">
        <f t="shared" si="222"/>
        <v>Dec</v>
      </c>
      <c r="C867" s="3"/>
      <c r="D867" s="3"/>
      <c r="E867" s="3"/>
      <c r="F867" s="42"/>
      <c r="G867" s="42"/>
      <c r="H867" s="42"/>
      <c r="I867" s="13">
        <f>VLOOKUP($B867,'Elec wholesale lookups'!$A$3:$L$15,'Elec wholesale index'!I$2,FALSE)</f>
        <v>181634.52552031272</v>
      </c>
      <c r="J867" s="13">
        <f>VLOOKUP($B867,'Elec wholesale lookups'!$A$3:$L$15,'Elec wholesale index'!J$2,FALSE)</f>
        <v>205597.26549163138</v>
      </c>
      <c r="K867" s="13">
        <f>VLOOKUP($B867,'Elec wholesale lookups'!$A$3:$L$15,'Elec wholesale index'!K$2,FALSE)</f>
        <v>181634.52552031272</v>
      </c>
      <c r="L867" s="38">
        <f>VLOOKUP($B867,'Elec wholesale lookups'!$A$3:$O$15,'Elec wholesale index'!L$2,FALSE)</f>
        <v>1</v>
      </c>
      <c r="M867" s="38">
        <f>VLOOKUP($B867,'Elec wholesale lookups'!$A$3:$O$15,'Elec wholesale index'!M$2,FALSE)</f>
        <v>1</v>
      </c>
      <c r="N867" s="38">
        <f>VLOOKUP($B867,'Elec wholesale lookups'!$A$3:$O$15,'Elec wholesale index'!N$2,FALSE)</f>
        <v>0</v>
      </c>
      <c r="O867" s="13">
        <f t="shared" si="223"/>
        <v>181634.52552031272</v>
      </c>
      <c r="P867" s="13">
        <f t="shared" si="224"/>
        <v>205597.26549163138</v>
      </c>
      <c r="Q867" s="13">
        <f t="shared" si="225"/>
        <v>0</v>
      </c>
      <c r="R867" s="13">
        <f t="shared" si="226"/>
        <v>387231.79101194406</v>
      </c>
      <c r="S867" s="23">
        <f t="shared" si="227"/>
        <v>0</v>
      </c>
      <c r="T867" s="23">
        <f t="shared" si="228"/>
        <v>0</v>
      </c>
      <c r="U867" s="23">
        <f t="shared" si="229"/>
        <v>0</v>
      </c>
      <c r="V867" s="23">
        <f t="shared" si="230"/>
        <v>0</v>
      </c>
      <c r="W867" s="44" t="str">
        <f t="shared" si="231"/>
        <v>n/a</v>
      </c>
      <c r="X867" s="23">
        <f t="shared" si="232"/>
        <v>0</v>
      </c>
      <c r="Y867" s="23">
        <f t="shared" si="233"/>
        <v>0</v>
      </c>
      <c r="Z867" s="23">
        <f t="shared" si="234"/>
        <v>0</v>
      </c>
      <c r="AA867" s="43">
        <f t="shared" si="235"/>
        <v>0</v>
      </c>
      <c r="AB867" s="44" t="str">
        <f t="shared" si="236"/>
        <v>n/a</v>
      </c>
      <c r="AC867" s="45" t="str">
        <f>IFERROR(W867*Inputs!$E$27+'Elec wholesale index'!AB867*Inputs!$F$27,"n/a")</f>
        <v>n/a</v>
      </c>
      <c r="AD867" s="2" t="str">
        <f t="shared" si="237"/>
        <v>2018-19 Summer</v>
      </c>
      <c r="AE867" s="2" t="str">
        <f t="shared" si="238"/>
        <v>2017-18 Winter</v>
      </c>
      <c r="AF867" s="41">
        <v>0</v>
      </c>
    </row>
    <row r="868" spans="1:32" x14ac:dyDescent="0.3">
      <c r="A868" s="47">
        <v>43096</v>
      </c>
      <c r="B868" s="14" t="str">
        <f t="shared" si="222"/>
        <v>Dec</v>
      </c>
      <c r="C868" s="3"/>
      <c r="D868" s="3"/>
      <c r="E868" s="3"/>
      <c r="F868" s="42"/>
      <c r="G868" s="42"/>
      <c r="H868" s="42"/>
      <c r="I868" s="13">
        <f>VLOOKUP($B868,'Elec wholesale lookups'!$A$3:$L$15,'Elec wholesale index'!I$2,FALSE)</f>
        <v>181634.52552031272</v>
      </c>
      <c r="J868" s="13">
        <f>VLOOKUP($B868,'Elec wholesale lookups'!$A$3:$L$15,'Elec wholesale index'!J$2,FALSE)</f>
        <v>205597.26549163138</v>
      </c>
      <c r="K868" s="13">
        <f>VLOOKUP($B868,'Elec wholesale lookups'!$A$3:$L$15,'Elec wholesale index'!K$2,FALSE)</f>
        <v>181634.52552031272</v>
      </c>
      <c r="L868" s="38">
        <f>VLOOKUP($B868,'Elec wholesale lookups'!$A$3:$O$15,'Elec wholesale index'!L$2,FALSE)</f>
        <v>1</v>
      </c>
      <c r="M868" s="38">
        <f>VLOOKUP($B868,'Elec wholesale lookups'!$A$3:$O$15,'Elec wholesale index'!M$2,FALSE)</f>
        <v>1</v>
      </c>
      <c r="N868" s="38">
        <f>VLOOKUP($B868,'Elec wholesale lookups'!$A$3:$O$15,'Elec wholesale index'!N$2,FALSE)</f>
        <v>0</v>
      </c>
      <c r="O868" s="13">
        <f t="shared" si="223"/>
        <v>181634.52552031272</v>
      </c>
      <c r="P868" s="13">
        <f t="shared" si="224"/>
        <v>205597.26549163138</v>
      </c>
      <c r="Q868" s="13">
        <f t="shared" si="225"/>
        <v>0</v>
      </c>
      <c r="R868" s="13">
        <f t="shared" si="226"/>
        <v>387231.79101194406</v>
      </c>
      <c r="S868" s="23">
        <f t="shared" si="227"/>
        <v>0</v>
      </c>
      <c r="T868" s="23">
        <f t="shared" si="228"/>
        <v>0</v>
      </c>
      <c r="U868" s="23">
        <f t="shared" si="229"/>
        <v>0</v>
      </c>
      <c r="V868" s="23">
        <f t="shared" si="230"/>
        <v>0</v>
      </c>
      <c r="W868" s="44" t="str">
        <f t="shared" si="231"/>
        <v>n/a</v>
      </c>
      <c r="X868" s="23">
        <f t="shared" si="232"/>
        <v>0</v>
      </c>
      <c r="Y868" s="23">
        <f t="shared" si="233"/>
        <v>0</v>
      </c>
      <c r="Z868" s="23">
        <f t="shared" si="234"/>
        <v>0</v>
      </c>
      <c r="AA868" s="43">
        <f t="shared" si="235"/>
        <v>0</v>
      </c>
      <c r="AB868" s="44" t="str">
        <f t="shared" si="236"/>
        <v>n/a</v>
      </c>
      <c r="AC868" s="45" t="str">
        <f>IFERROR(W868*Inputs!$E$27+'Elec wholesale index'!AB868*Inputs!$F$27,"n/a")</f>
        <v>n/a</v>
      </c>
      <c r="AD868" s="2" t="str">
        <f t="shared" si="237"/>
        <v>2018-19 Summer</v>
      </c>
      <c r="AE868" s="2" t="str">
        <f t="shared" si="238"/>
        <v>2017-18 Winter</v>
      </c>
      <c r="AF868" s="41">
        <v>0</v>
      </c>
    </row>
    <row r="869" spans="1:32" x14ac:dyDescent="0.3">
      <c r="A869" s="47">
        <v>43097</v>
      </c>
      <c r="B869" s="14" t="str">
        <f t="shared" si="222"/>
        <v>Dec</v>
      </c>
      <c r="C869" s="3"/>
      <c r="D869" s="3"/>
      <c r="E869" s="3"/>
      <c r="F869" s="42"/>
      <c r="G869" s="42"/>
      <c r="H869" s="42"/>
      <c r="I869" s="13">
        <f>VLOOKUP($B869,'Elec wholesale lookups'!$A$3:$L$15,'Elec wholesale index'!I$2,FALSE)</f>
        <v>181634.52552031272</v>
      </c>
      <c r="J869" s="13">
        <f>VLOOKUP($B869,'Elec wholesale lookups'!$A$3:$L$15,'Elec wholesale index'!J$2,FALSE)</f>
        <v>205597.26549163138</v>
      </c>
      <c r="K869" s="13">
        <f>VLOOKUP($B869,'Elec wholesale lookups'!$A$3:$L$15,'Elec wholesale index'!K$2,FALSE)</f>
        <v>181634.52552031272</v>
      </c>
      <c r="L869" s="38">
        <f>VLOOKUP($B869,'Elec wholesale lookups'!$A$3:$O$15,'Elec wholesale index'!L$2,FALSE)</f>
        <v>1</v>
      </c>
      <c r="M869" s="38">
        <f>VLOOKUP($B869,'Elec wholesale lookups'!$A$3:$O$15,'Elec wholesale index'!M$2,FALSE)</f>
        <v>1</v>
      </c>
      <c r="N869" s="38">
        <f>VLOOKUP($B869,'Elec wholesale lookups'!$A$3:$O$15,'Elec wholesale index'!N$2,FALSE)</f>
        <v>0</v>
      </c>
      <c r="O869" s="13">
        <f t="shared" si="223"/>
        <v>181634.52552031272</v>
      </c>
      <c r="P869" s="13">
        <f t="shared" si="224"/>
        <v>205597.26549163138</v>
      </c>
      <c r="Q869" s="13">
        <f t="shared" si="225"/>
        <v>0</v>
      </c>
      <c r="R869" s="13">
        <f t="shared" si="226"/>
        <v>387231.79101194406</v>
      </c>
      <c r="S869" s="23">
        <f t="shared" si="227"/>
        <v>0</v>
      </c>
      <c r="T869" s="23">
        <f t="shared" si="228"/>
        <v>0</v>
      </c>
      <c r="U869" s="23">
        <f t="shared" si="229"/>
        <v>0</v>
      </c>
      <c r="V869" s="23">
        <f t="shared" si="230"/>
        <v>0</v>
      </c>
      <c r="W869" s="44" t="str">
        <f t="shared" si="231"/>
        <v>n/a</v>
      </c>
      <c r="X869" s="23">
        <f t="shared" si="232"/>
        <v>0</v>
      </c>
      <c r="Y869" s="23">
        <f t="shared" si="233"/>
        <v>0</v>
      </c>
      <c r="Z869" s="23">
        <f t="shared" si="234"/>
        <v>0</v>
      </c>
      <c r="AA869" s="43">
        <f t="shared" si="235"/>
        <v>0</v>
      </c>
      <c r="AB869" s="44" t="str">
        <f t="shared" si="236"/>
        <v>n/a</v>
      </c>
      <c r="AC869" s="45" t="str">
        <f>IFERROR(W869*Inputs!$E$27+'Elec wholesale index'!AB869*Inputs!$F$27,"n/a")</f>
        <v>n/a</v>
      </c>
      <c r="AD869" s="2" t="str">
        <f t="shared" si="237"/>
        <v>2018-19 Summer</v>
      </c>
      <c r="AE869" s="2" t="str">
        <f t="shared" si="238"/>
        <v>2017-18 Winter</v>
      </c>
      <c r="AF869" s="41">
        <v>0</v>
      </c>
    </row>
    <row r="870" spans="1:32" x14ac:dyDescent="0.3">
      <c r="A870" s="47">
        <v>43098</v>
      </c>
      <c r="B870" s="14" t="str">
        <f t="shared" si="222"/>
        <v>Dec</v>
      </c>
      <c r="C870" s="3"/>
      <c r="D870" s="3"/>
      <c r="E870" s="3"/>
      <c r="F870" s="42"/>
      <c r="G870" s="42"/>
      <c r="H870" s="42"/>
      <c r="I870" s="13">
        <f>VLOOKUP($B870,'Elec wholesale lookups'!$A$3:$L$15,'Elec wholesale index'!I$2,FALSE)</f>
        <v>181634.52552031272</v>
      </c>
      <c r="J870" s="13">
        <f>VLOOKUP($B870,'Elec wholesale lookups'!$A$3:$L$15,'Elec wholesale index'!J$2,FALSE)</f>
        <v>205597.26549163138</v>
      </c>
      <c r="K870" s="13">
        <f>VLOOKUP($B870,'Elec wholesale lookups'!$A$3:$L$15,'Elec wholesale index'!K$2,FALSE)</f>
        <v>181634.52552031272</v>
      </c>
      <c r="L870" s="38">
        <f>VLOOKUP($B870,'Elec wholesale lookups'!$A$3:$O$15,'Elec wholesale index'!L$2,FALSE)</f>
        <v>1</v>
      </c>
      <c r="M870" s="38">
        <f>VLOOKUP($B870,'Elec wholesale lookups'!$A$3:$O$15,'Elec wholesale index'!M$2,FALSE)</f>
        <v>1</v>
      </c>
      <c r="N870" s="38">
        <f>VLOOKUP($B870,'Elec wholesale lookups'!$A$3:$O$15,'Elec wholesale index'!N$2,FALSE)</f>
        <v>0</v>
      </c>
      <c r="O870" s="13">
        <f t="shared" si="223"/>
        <v>181634.52552031272</v>
      </c>
      <c r="P870" s="13">
        <f t="shared" si="224"/>
        <v>205597.26549163138</v>
      </c>
      <c r="Q870" s="13">
        <f t="shared" si="225"/>
        <v>0</v>
      </c>
      <c r="R870" s="13">
        <f t="shared" si="226"/>
        <v>387231.79101194406</v>
      </c>
      <c r="S870" s="23">
        <f t="shared" si="227"/>
        <v>0</v>
      </c>
      <c r="T870" s="23">
        <f t="shared" si="228"/>
        <v>0</v>
      </c>
      <c r="U870" s="23">
        <f t="shared" si="229"/>
        <v>0</v>
      </c>
      <c r="V870" s="23">
        <f t="shared" si="230"/>
        <v>0</v>
      </c>
      <c r="W870" s="44" t="str">
        <f t="shared" si="231"/>
        <v>n/a</v>
      </c>
      <c r="X870" s="23">
        <f t="shared" si="232"/>
        <v>0</v>
      </c>
      <c r="Y870" s="23">
        <f t="shared" si="233"/>
        <v>0</v>
      </c>
      <c r="Z870" s="23">
        <f t="shared" si="234"/>
        <v>0</v>
      </c>
      <c r="AA870" s="43">
        <f t="shared" si="235"/>
        <v>0</v>
      </c>
      <c r="AB870" s="44" t="str">
        <f t="shared" si="236"/>
        <v>n/a</v>
      </c>
      <c r="AC870" s="45" t="str">
        <f>IFERROR(W870*Inputs!$E$27+'Elec wholesale index'!AB870*Inputs!$F$27,"n/a")</f>
        <v>n/a</v>
      </c>
      <c r="AD870" s="2" t="str">
        <f t="shared" si="237"/>
        <v>2018-19 Summer</v>
      </c>
      <c r="AE870" s="2" t="str">
        <f t="shared" si="238"/>
        <v>2017-18 Winter</v>
      </c>
      <c r="AF870" s="41">
        <v>0</v>
      </c>
    </row>
    <row r="871" spans="1:32" x14ac:dyDescent="0.3">
      <c r="A871" s="47">
        <v>43102</v>
      </c>
      <c r="B871" s="14" t="str">
        <f t="shared" si="222"/>
        <v>Jan</v>
      </c>
      <c r="C871" s="3"/>
      <c r="D871" s="3"/>
      <c r="E871" s="3"/>
      <c r="F871" s="42"/>
      <c r="G871" s="42"/>
      <c r="H871" s="42"/>
      <c r="I871" s="13">
        <f>VLOOKUP($B871,'Elec wholesale lookups'!$A$3:$L$15,'Elec wholesale index'!I$2,FALSE)</f>
        <v>181634.52552031272</v>
      </c>
      <c r="J871" s="13">
        <f>VLOOKUP($B871,'Elec wholesale lookups'!$A$3:$L$15,'Elec wholesale index'!J$2,FALSE)</f>
        <v>205597.26549163138</v>
      </c>
      <c r="K871" s="13">
        <f>VLOOKUP($B871,'Elec wholesale lookups'!$A$3:$L$15,'Elec wholesale index'!K$2,FALSE)</f>
        <v>181634.52552031272</v>
      </c>
      <c r="L871" s="38">
        <f>VLOOKUP($B871,'Elec wholesale lookups'!$A$3:$O$15,'Elec wholesale index'!L$2,FALSE)</f>
        <v>1</v>
      </c>
      <c r="M871" s="38">
        <f>VLOOKUP($B871,'Elec wholesale lookups'!$A$3:$O$15,'Elec wholesale index'!M$2,FALSE)</f>
        <v>1</v>
      </c>
      <c r="N871" s="38">
        <f>VLOOKUP($B871,'Elec wholesale lookups'!$A$3:$O$15,'Elec wholesale index'!N$2,FALSE)</f>
        <v>0</v>
      </c>
      <c r="O871" s="13">
        <f t="shared" si="223"/>
        <v>181634.52552031272</v>
      </c>
      <c r="P871" s="13">
        <f t="shared" si="224"/>
        <v>205597.26549163138</v>
      </c>
      <c r="Q871" s="13">
        <f t="shared" si="225"/>
        <v>0</v>
      </c>
      <c r="R871" s="13">
        <f t="shared" si="226"/>
        <v>387231.79101194406</v>
      </c>
      <c r="S871" s="23">
        <f t="shared" si="227"/>
        <v>0</v>
      </c>
      <c r="T871" s="23">
        <f t="shared" si="228"/>
        <v>0</v>
      </c>
      <c r="U871" s="23">
        <f t="shared" si="229"/>
        <v>0</v>
      </c>
      <c r="V871" s="23">
        <f t="shared" si="230"/>
        <v>0</v>
      </c>
      <c r="W871" s="44" t="str">
        <f t="shared" si="231"/>
        <v>n/a</v>
      </c>
      <c r="X871" s="23">
        <f t="shared" si="232"/>
        <v>0</v>
      </c>
      <c r="Y871" s="23">
        <f t="shared" si="233"/>
        <v>0</v>
      </c>
      <c r="Z871" s="23">
        <f t="shared" si="234"/>
        <v>0</v>
      </c>
      <c r="AA871" s="43">
        <f t="shared" si="235"/>
        <v>0</v>
      </c>
      <c r="AB871" s="44" t="str">
        <f t="shared" si="236"/>
        <v>n/a</v>
      </c>
      <c r="AC871" s="45" t="str">
        <f>IFERROR(W871*Inputs!$E$27+'Elec wholesale index'!AB871*Inputs!$F$27,"n/a")</f>
        <v>n/a</v>
      </c>
      <c r="AD871" s="2" t="str">
        <f t="shared" si="237"/>
        <v>2018-19 Summer</v>
      </c>
      <c r="AE871" s="2" t="str">
        <f t="shared" si="238"/>
        <v>2017-18 Winter</v>
      </c>
      <c r="AF871" s="41">
        <v>0</v>
      </c>
    </row>
    <row r="872" spans="1:32" x14ac:dyDescent="0.3">
      <c r="A872" s="47">
        <v>43103</v>
      </c>
      <c r="B872" s="14" t="str">
        <f t="shared" si="222"/>
        <v>Jan</v>
      </c>
      <c r="C872" s="3"/>
      <c r="D872" s="3"/>
      <c r="E872" s="3"/>
      <c r="F872" s="42"/>
      <c r="G872" s="42"/>
      <c r="H872" s="42"/>
      <c r="I872" s="13">
        <f>VLOOKUP($B872,'Elec wholesale lookups'!$A$3:$L$15,'Elec wholesale index'!I$2,FALSE)</f>
        <v>181634.52552031272</v>
      </c>
      <c r="J872" s="13">
        <f>VLOOKUP($B872,'Elec wholesale lookups'!$A$3:$L$15,'Elec wholesale index'!J$2,FALSE)</f>
        <v>205597.26549163138</v>
      </c>
      <c r="K872" s="13">
        <f>VLOOKUP($B872,'Elec wholesale lookups'!$A$3:$L$15,'Elec wholesale index'!K$2,FALSE)</f>
        <v>181634.52552031272</v>
      </c>
      <c r="L872" s="38">
        <f>VLOOKUP($B872,'Elec wholesale lookups'!$A$3:$O$15,'Elec wholesale index'!L$2,FALSE)</f>
        <v>1</v>
      </c>
      <c r="M872" s="38">
        <f>VLOOKUP($B872,'Elec wholesale lookups'!$A$3:$O$15,'Elec wholesale index'!M$2,FALSE)</f>
        <v>1</v>
      </c>
      <c r="N872" s="38">
        <f>VLOOKUP($B872,'Elec wholesale lookups'!$A$3:$O$15,'Elec wholesale index'!N$2,FALSE)</f>
        <v>0</v>
      </c>
      <c r="O872" s="13">
        <f t="shared" si="223"/>
        <v>181634.52552031272</v>
      </c>
      <c r="P872" s="13">
        <f t="shared" si="224"/>
        <v>205597.26549163138</v>
      </c>
      <c r="Q872" s="13">
        <f t="shared" si="225"/>
        <v>0</v>
      </c>
      <c r="R872" s="13">
        <f t="shared" si="226"/>
        <v>387231.79101194406</v>
      </c>
      <c r="S872" s="23">
        <f t="shared" si="227"/>
        <v>0</v>
      </c>
      <c r="T872" s="23">
        <f t="shared" si="228"/>
        <v>0</v>
      </c>
      <c r="U872" s="23">
        <f t="shared" si="229"/>
        <v>0</v>
      </c>
      <c r="V872" s="23">
        <f t="shared" si="230"/>
        <v>0</v>
      </c>
      <c r="W872" s="44" t="str">
        <f t="shared" si="231"/>
        <v>n/a</v>
      </c>
      <c r="X872" s="23">
        <f t="shared" si="232"/>
        <v>0</v>
      </c>
      <c r="Y872" s="23">
        <f t="shared" si="233"/>
        <v>0</v>
      </c>
      <c r="Z872" s="23">
        <f t="shared" si="234"/>
        <v>0</v>
      </c>
      <c r="AA872" s="43">
        <f t="shared" si="235"/>
        <v>0</v>
      </c>
      <c r="AB872" s="44" t="str">
        <f t="shared" si="236"/>
        <v>n/a</v>
      </c>
      <c r="AC872" s="45" t="str">
        <f>IFERROR(W872*Inputs!$E$27+'Elec wholesale index'!AB872*Inputs!$F$27,"n/a")</f>
        <v>n/a</v>
      </c>
      <c r="AD872" s="2" t="str">
        <f t="shared" si="237"/>
        <v>2018-19 Summer</v>
      </c>
      <c r="AE872" s="2" t="str">
        <f t="shared" si="238"/>
        <v>2017-18 Winter</v>
      </c>
      <c r="AF872" s="41">
        <v>0</v>
      </c>
    </row>
    <row r="873" spans="1:32" x14ac:dyDescent="0.3">
      <c r="A873" s="47">
        <v>43104</v>
      </c>
      <c r="B873" s="14" t="str">
        <f t="shared" ref="B873:B936" si="239">TEXT(A873,"mmm")</f>
        <v>Jan</v>
      </c>
      <c r="C873" s="3"/>
      <c r="D873" s="3"/>
      <c r="E873" s="3"/>
      <c r="F873" s="42"/>
      <c r="G873" s="42"/>
      <c r="H873" s="42"/>
      <c r="I873" s="13">
        <f>VLOOKUP($B873,'Elec wholesale lookups'!$A$3:$L$15,'Elec wholesale index'!I$2,FALSE)</f>
        <v>181634.52552031272</v>
      </c>
      <c r="J873" s="13">
        <f>VLOOKUP($B873,'Elec wholesale lookups'!$A$3:$L$15,'Elec wholesale index'!J$2,FALSE)</f>
        <v>205597.26549163138</v>
      </c>
      <c r="K873" s="13">
        <f>VLOOKUP($B873,'Elec wholesale lookups'!$A$3:$L$15,'Elec wholesale index'!K$2,FALSE)</f>
        <v>181634.52552031272</v>
      </c>
      <c r="L873" s="38">
        <f>VLOOKUP($B873,'Elec wholesale lookups'!$A$3:$O$15,'Elec wholesale index'!L$2,FALSE)</f>
        <v>1</v>
      </c>
      <c r="M873" s="38">
        <f>VLOOKUP($B873,'Elec wholesale lookups'!$A$3:$O$15,'Elec wholesale index'!M$2,FALSE)</f>
        <v>1</v>
      </c>
      <c r="N873" s="38">
        <f>VLOOKUP($B873,'Elec wholesale lookups'!$A$3:$O$15,'Elec wholesale index'!N$2,FALSE)</f>
        <v>0</v>
      </c>
      <c r="O873" s="13">
        <f t="shared" si="223"/>
        <v>181634.52552031272</v>
      </c>
      <c r="P873" s="13">
        <f t="shared" si="224"/>
        <v>205597.26549163138</v>
      </c>
      <c r="Q873" s="13">
        <f t="shared" si="225"/>
        <v>0</v>
      </c>
      <c r="R873" s="13">
        <f t="shared" si="226"/>
        <v>387231.79101194406</v>
      </c>
      <c r="S873" s="23">
        <f t="shared" si="227"/>
        <v>0</v>
      </c>
      <c r="T873" s="23">
        <f t="shared" si="228"/>
        <v>0</v>
      </c>
      <c r="U873" s="23">
        <f t="shared" si="229"/>
        <v>0</v>
      </c>
      <c r="V873" s="23">
        <f t="shared" si="230"/>
        <v>0</v>
      </c>
      <c r="W873" s="44" t="str">
        <f t="shared" si="231"/>
        <v>n/a</v>
      </c>
      <c r="X873" s="23">
        <f t="shared" si="232"/>
        <v>0</v>
      </c>
      <c r="Y873" s="23">
        <f t="shared" si="233"/>
        <v>0</v>
      </c>
      <c r="Z873" s="23">
        <f t="shared" si="234"/>
        <v>0</v>
      </c>
      <c r="AA873" s="43">
        <f t="shared" si="235"/>
        <v>0</v>
      </c>
      <c r="AB873" s="44" t="str">
        <f t="shared" si="236"/>
        <v>n/a</v>
      </c>
      <c r="AC873" s="45" t="str">
        <f>IFERROR(W873*Inputs!$E$27+'Elec wholesale index'!AB873*Inputs!$F$27,"n/a")</f>
        <v>n/a</v>
      </c>
      <c r="AD873" s="2" t="str">
        <f t="shared" si="237"/>
        <v>2018-19 Summer</v>
      </c>
      <c r="AE873" s="2" t="str">
        <f t="shared" si="238"/>
        <v>2017-18 Winter</v>
      </c>
      <c r="AF873" s="41">
        <v>0</v>
      </c>
    </row>
    <row r="874" spans="1:32" x14ac:dyDescent="0.3">
      <c r="A874" s="47">
        <v>43105</v>
      </c>
      <c r="B874" s="14" t="str">
        <f t="shared" si="239"/>
        <v>Jan</v>
      </c>
      <c r="C874" s="3"/>
      <c r="D874" s="3"/>
      <c r="E874" s="3"/>
      <c r="F874" s="42"/>
      <c r="G874" s="42"/>
      <c r="H874" s="42"/>
      <c r="I874" s="13">
        <f>VLOOKUP($B874,'Elec wholesale lookups'!$A$3:$L$15,'Elec wholesale index'!I$2,FALSE)</f>
        <v>181634.52552031272</v>
      </c>
      <c r="J874" s="13">
        <f>VLOOKUP($B874,'Elec wholesale lookups'!$A$3:$L$15,'Elec wholesale index'!J$2,FALSE)</f>
        <v>205597.26549163138</v>
      </c>
      <c r="K874" s="13">
        <f>VLOOKUP($B874,'Elec wholesale lookups'!$A$3:$L$15,'Elec wholesale index'!K$2,FALSE)</f>
        <v>181634.52552031272</v>
      </c>
      <c r="L874" s="38">
        <f>VLOOKUP($B874,'Elec wholesale lookups'!$A$3:$O$15,'Elec wholesale index'!L$2,FALSE)</f>
        <v>1</v>
      </c>
      <c r="M874" s="38">
        <f>VLOOKUP($B874,'Elec wholesale lookups'!$A$3:$O$15,'Elec wholesale index'!M$2,FALSE)</f>
        <v>1</v>
      </c>
      <c r="N874" s="38">
        <f>VLOOKUP($B874,'Elec wholesale lookups'!$A$3:$O$15,'Elec wholesale index'!N$2,FALSE)</f>
        <v>0</v>
      </c>
      <c r="O874" s="13">
        <f t="shared" si="223"/>
        <v>181634.52552031272</v>
      </c>
      <c r="P874" s="13">
        <f t="shared" si="224"/>
        <v>205597.26549163138</v>
      </c>
      <c r="Q874" s="13">
        <f t="shared" si="225"/>
        <v>0</v>
      </c>
      <c r="R874" s="13">
        <f t="shared" si="226"/>
        <v>387231.79101194406</v>
      </c>
      <c r="S874" s="23">
        <f t="shared" si="227"/>
        <v>0</v>
      </c>
      <c r="T874" s="23">
        <f t="shared" si="228"/>
        <v>0</v>
      </c>
      <c r="U874" s="23">
        <f t="shared" si="229"/>
        <v>0</v>
      </c>
      <c r="V874" s="23">
        <f t="shared" si="230"/>
        <v>0</v>
      </c>
      <c r="W874" s="44" t="str">
        <f t="shared" si="231"/>
        <v>n/a</v>
      </c>
      <c r="X874" s="23">
        <f t="shared" si="232"/>
        <v>0</v>
      </c>
      <c r="Y874" s="23">
        <f t="shared" si="233"/>
        <v>0</v>
      </c>
      <c r="Z874" s="23">
        <f t="shared" si="234"/>
        <v>0</v>
      </c>
      <c r="AA874" s="43">
        <f t="shared" si="235"/>
        <v>0</v>
      </c>
      <c r="AB874" s="44" t="str">
        <f t="shared" si="236"/>
        <v>n/a</v>
      </c>
      <c r="AC874" s="45" t="str">
        <f>IFERROR(W874*Inputs!$E$27+'Elec wholesale index'!AB874*Inputs!$F$27,"n/a")</f>
        <v>n/a</v>
      </c>
      <c r="AD874" s="2" t="str">
        <f t="shared" si="237"/>
        <v>2018-19 Summer</v>
      </c>
      <c r="AE874" s="2" t="str">
        <f t="shared" si="238"/>
        <v>2017-18 Winter</v>
      </c>
      <c r="AF874" s="41">
        <v>0</v>
      </c>
    </row>
    <row r="875" spans="1:32" x14ac:dyDescent="0.3">
      <c r="A875" s="47">
        <v>43108</v>
      </c>
      <c r="B875" s="14" t="str">
        <f t="shared" si="239"/>
        <v>Jan</v>
      </c>
      <c r="C875" s="3"/>
      <c r="D875" s="3"/>
      <c r="E875" s="3"/>
      <c r="F875" s="42"/>
      <c r="G875" s="42"/>
      <c r="H875" s="42"/>
      <c r="I875" s="13">
        <f>VLOOKUP($B875,'Elec wholesale lookups'!$A$3:$L$15,'Elec wholesale index'!I$2,FALSE)</f>
        <v>181634.52552031272</v>
      </c>
      <c r="J875" s="13">
        <f>VLOOKUP($B875,'Elec wholesale lookups'!$A$3:$L$15,'Elec wholesale index'!J$2,FALSE)</f>
        <v>205597.26549163138</v>
      </c>
      <c r="K875" s="13">
        <f>VLOOKUP($B875,'Elec wholesale lookups'!$A$3:$L$15,'Elec wholesale index'!K$2,FALSE)</f>
        <v>181634.52552031272</v>
      </c>
      <c r="L875" s="38">
        <f>VLOOKUP($B875,'Elec wholesale lookups'!$A$3:$O$15,'Elec wholesale index'!L$2,FALSE)</f>
        <v>1</v>
      </c>
      <c r="M875" s="38">
        <f>VLOOKUP($B875,'Elec wholesale lookups'!$A$3:$O$15,'Elec wholesale index'!M$2,FALSE)</f>
        <v>1</v>
      </c>
      <c r="N875" s="38">
        <f>VLOOKUP($B875,'Elec wholesale lookups'!$A$3:$O$15,'Elec wholesale index'!N$2,FALSE)</f>
        <v>0</v>
      </c>
      <c r="O875" s="13">
        <f t="shared" si="223"/>
        <v>181634.52552031272</v>
      </c>
      <c r="P875" s="13">
        <f t="shared" si="224"/>
        <v>205597.26549163138</v>
      </c>
      <c r="Q875" s="13">
        <f t="shared" si="225"/>
        <v>0</v>
      </c>
      <c r="R875" s="13">
        <f t="shared" si="226"/>
        <v>387231.79101194406</v>
      </c>
      <c r="S875" s="23">
        <f t="shared" si="227"/>
        <v>0</v>
      </c>
      <c r="T875" s="23">
        <f t="shared" si="228"/>
        <v>0</v>
      </c>
      <c r="U875" s="23">
        <f t="shared" si="229"/>
        <v>0</v>
      </c>
      <c r="V875" s="23">
        <f t="shared" si="230"/>
        <v>0</v>
      </c>
      <c r="W875" s="44" t="str">
        <f t="shared" si="231"/>
        <v>n/a</v>
      </c>
      <c r="X875" s="23">
        <f t="shared" si="232"/>
        <v>0</v>
      </c>
      <c r="Y875" s="23">
        <f t="shared" si="233"/>
        <v>0</v>
      </c>
      <c r="Z875" s="23">
        <f t="shared" si="234"/>
        <v>0</v>
      </c>
      <c r="AA875" s="43">
        <f t="shared" si="235"/>
        <v>0</v>
      </c>
      <c r="AB875" s="44" t="str">
        <f t="shared" si="236"/>
        <v>n/a</v>
      </c>
      <c r="AC875" s="45" t="str">
        <f>IFERROR(W875*Inputs!$E$27+'Elec wholesale index'!AB875*Inputs!$F$27,"n/a")</f>
        <v>n/a</v>
      </c>
      <c r="AD875" s="2" t="str">
        <f t="shared" si="237"/>
        <v>2018-19 Summer</v>
      </c>
      <c r="AE875" s="2" t="str">
        <f t="shared" si="238"/>
        <v>2017-18 Winter</v>
      </c>
      <c r="AF875" s="41">
        <v>0</v>
      </c>
    </row>
    <row r="876" spans="1:32" x14ac:dyDescent="0.3">
      <c r="A876" s="47">
        <v>43109</v>
      </c>
      <c r="B876" s="14" t="str">
        <f t="shared" si="239"/>
        <v>Jan</v>
      </c>
      <c r="C876" s="3"/>
      <c r="D876" s="3"/>
      <c r="E876" s="3"/>
      <c r="F876" s="42"/>
      <c r="G876" s="42"/>
      <c r="H876" s="42"/>
      <c r="I876" s="13">
        <f>VLOOKUP($B876,'Elec wholesale lookups'!$A$3:$L$15,'Elec wholesale index'!I$2,FALSE)</f>
        <v>181634.52552031272</v>
      </c>
      <c r="J876" s="13">
        <f>VLOOKUP($B876,'Elec wholesale lookups'!$A$3:$L$15,'Elec wholesale index'!J$2,FALSE)</f>
        <v>205597.26549163138</v>
      </c>
      <c r="K876" s="13">
        <f>VLOOKUP($B876,'Elec wholesale lookups'!$A$3:$L$15,'Elec wholesale index'!K$2,FALSE)</f>
        <v>181634.52552031272</v>
      </c>
      <c r="L876" s="38">
        <f>VLOOKUP($B876,'Elec wholesale lookups'!$A$3:$O$15,'Elec wholesale index'!L$2,FALSE)</f>
        <v>1</v>
      </c>
      <c r="M876" s="38">
        <f>VLOOKUP($B876,'Elec wholesale lookups'!$A$3:$O$15,'Elec wholesale index'!M$2,FALSE)</f>
        <v>1</v>
      </c>
      <c r="N876" s="38">
        <f>VLOOKUP($B876,'Elec wholesale lookups'!$A$3:$O$15,'Elec wholesale index'!N$2,FALSE)</f>
        <v>0</v>
      </c>
      <c r="O876" s="13">
        <f t="shared" si="223"/>
        <v>181634.52552031272</v>
      </c>
      <c r="P876" s="13">
        <f t="shared" si="224"/>
        <v>205597.26549163138</v>
      </c>
      <c r="Q876" s="13">
        <f t="shared" si="225"/>
        <v>0</v>
      </c>
      <c r="R876" s="13">
        <f t="shared" si="226"/>
        <v>387231.79101194406</v>
      </c>
      <c r="S876" s="23">
        <f t="shared" si="227"/>
        <v>0</v>
      </c>
      <c r="T876" s="23">
        <f t="shared" si="228"/>
        <v>0</v>
      </c>
      <c r="U876" s="23">
        <f t="shared" si="229"/>
        <v>0</v>
      </c>
      <c r="V876" s="23">
        <f t="shared" si="230"/>
        <v>0</v>
      </c>
      <c r="W876" s="44" t="str">
        <f t="shared" si="231"/>
        <v>n/a</v>
      </c>
      <c r="X876" s="23">
        <f t="shared" si="232"/>
        <v>0</v>
      </c>
      <c r="Y876" s="23">
        <f t="shared" si="233"/>
        <v>0</v>
      </c>
      <c r="Z876" s="23">
        <f t="shared" si="234"/>
        <v>0</v>
      </c>
      <c r="AA876" s="43">
        <f t="shared" si="235"/>
        <v>0</v>
      </c>
      <c r="AB876" s="44" t="str">
        <f t="shared" si="236"/>
        <v>n/a</v>
      </c>
      <c r="AC876" s="45" t="str">
        <f>IFERROR(W876*Inputs!$E$27+'Elec wholesale index'!AB876*Inputs!$F$27,"n/a")</f>
        <v>n/a</v>
      </c>
      <c r="AD876" s="2" t="str">
        <f t="shared" si="237"/>
        <v>2018-19 Summer</v>
      </c>
      <c r="AE876" s="2" t="str">
        <f t="shared" si="238"/>
        <v>2017-18 Winter</v>
      </c>
      <c r="AF876" s="41">
        <v>0</v>
      </c>
    </row>
    <row r="877" spans="1:32" x14ac:dyDescent="0.3">
      <c r="A877" s="47">
        <v>43110</v>
      </c>
      <c r="B877" s="14" t="str">
        <f t="shared" si="239"/>
        <v>Jan</v>
      </c>
      <c r="C877" s="3"/>
      <c r="D877" s="3"/>
      <c r="E877" s="3"/>
      <c r="F877" s="42"/>
      <c r="G877" s="42"/>
      <c r="H877" s="42"/>
      <c r="I877" s="13">
        <f>VLOOKUP($B877,'Elec wholesale lookups'!$A$3:$L$15,'Elec wholesale index'!I$2,FALSE)</f>
        <v>181634.52552031272</v>
      </c>
      <c r="J877" s="13">
        <f>VLOOKUP($B877,'Elec wholesale lookups'!$A$3:$L$15,'Elec wholesale index'!J$2,FALSE)</f>
        <v>205597.26549163138</v>
      </c>
      <c r="K877" s="13">
        <f>VLOOKUP($B877,'Elec wholesale lookups'!$A$3:$L$15,'Elec wholesale index'!K$2,FALSE)</f>
        <v>181634.52552031272</v>
      </c>
      <c r="L877" s="38">
        <f>VLOOKUP($B877,'Elec wholesale lookups'!$A$3:$O$15,'Elec wholesale index'!L$2,FALSE)</f>
        <v>1</v>
      </c>
      <c r="M877" s="38">
        <f>VLOOKUP($B877,'Elec wholesale lookups'!$A$3:$O$15,'Elec wholesale index'!M$2,FALSE)</f>
        <v>1</v>
      </c>
      <c r="N877" s="38">
        <f>VLOOKUP($B877,'Elec wholesale lookups'!$A$3:$O$15,'Elec wholesale index'!N$2,FALSE)</f>
        <v>0</v>
      </c>
      <c r="O877" s="13">
        <f t="shared" si="223"/>
        <v>181634.52552031272</v>
      </c>
      <c r="P877" s="13">
        <f t="shared" si="224"/>
        <v>205597.26549163138</v>
      </c>
      <c r="Q877" s="13">
        <f t="shared" si="225"/>
        <v>0</v>
      </c>
      <c r="R877" s="13">
        <f t="shared" si="226"/>
        <v>387231.79101194406</v>
      </c>
      <c r="S877" s="23">
        <f t="shared" si="227"/>
        <v>0</v>
      </c>
      <c r="T877" s="23">
        <f t="shared" si="228"/>
        <v>0</v>
      </c>
      <c r="U877" s="23">
        <f t="shared" si="229"/>
        <v>0</v>
      </c>
      <c r="V877" s="23">
        <f t="shared" si="230"/>
        <v>0</v>
      </c>
      <c r="W877" s="44" t="str">
        <f t="shared" si="231"/>
        <v>n/a</v>
      </c>
      <c r="X877" s="23">
        <f t="shared" si="232"/>
        <v>0</v>
      </c>
      <c r="Y877" s="23">
        <f t="shared" si="233"/>
        <v>0</v>
      </c>
      <c r="Z877" s="23">
        <f t="shared" si="234"/>
        <v>0</v>
      </c>
      <c r="AA877" s="43">
        <f t="shared" si="235"/>
        <v>0</v>
      </c>
      <c r="AB877" s="44" t="str">
        <f t="shared" si="236"/>
        <v>n/a</v>
      </c>
      <c r="AC877" s="45" t="str">
        <f>IFERROR(W877*Inputs!$E$27+'Elec wholesale index'!AB877*Inputs!$F$27,"n/a")</f>
        <v>n/a</v>
      </c>
      <c r="AD877" s="2" t="str">
        <f t="shared" si="237"/>
        <v>2018-19 Summer</v>
      </c>
      <c r="AE877" s="2" t="str">
        <f t="shared" si="238"/>
        <v>2017-18 Winter</v>
      </c>
      <c r="AF877" s="41">
        <v>0</v>
      </c>
    </row>
    <row r="878" spans="1:32" x14ac:dyDescent="0.3">
      <c r="A878" s="47">
        <v>43111</v>
      </c>
      <c r="B878" s="14" t="str">
        <f t="shared" si="239"/>
        <v>Jan</v>
      </c>
      <c r="C878" s="3"/>
      <c r="D878" s="3"/>
      <c r="E878" s="3"/>
      <c r="F878" s="42"/>
      <c r="G878" s="42"/>
      <c r="H878" s="42"/>
      <c r="I878" s="13">
        <f>VLOOKUP($B878,'Elec wholesale lookups'!$A$3:$L$15,'Elec wholesale index'!I$2,FALSE)</f>
        <v>181634.52552031272</v>
      </c>
      <c r="J878" s="13">
        <f>VLOOKUP($B878,'Elec wholesale lookups'!$A$3:$L$15,'Elec wholesale index'!J$2,FALSE)</f>
        <v>205597.26549163138</v>
      </c>
      <c r="K878" s="13">
        <f>VLOOKUP($B878,'Elec wholesale lookups'!$A$3:$L$15,'Elec wholesale index'!K$2,FALSE)</f>
        <v>181634.52552031272</v>
      </c>
      <c r="L878" s="38">
        <f>VLOOKUP($B878,'Elec wholesale lookups'!$A$3:$O$15,'Elec wholesale index'!L$2,FALSE)</f>
        <v>1</v>
      </c>
      <c r="M878" s="38">
        <f>VLOOKUP($B878,'Elec wholesale lookups'!$A$3:$O$15,'Elec wholesale index'!M$2,FALSE)</f>
        <v>1</v>
      </c>
      <c r="N878" s="38">
        <f>VLOOKUP($B878,'Elec wholesale lookups'!$A$3:$O$15,'Elec wholesale index'!N$2,FALSE)</f>
        <v>0</v>
      </c>
      <c r="O878" s="13">
        <f t="shared" si="223"/>
        <v>181634.52552031272</v>
      </c>
      <c r="P878" s="13">
        <f t="shared" si="224"/>
        <v>205597.26549163138</v>
      </c>
      <c r="Q878" s="13">
        <f t="shared" si="225"/>
        <v>0</v>
      </c>
      <c r="R878" s="13">
        <f t="shared" si="226"/>
        <v>387231.79101194406</v>
      </c>
      <c r="S878" s="23">
        <f t="shared" si="227"/>
        <v>0</v>
      </c>
      <c r="T878" s="23">
        <f t="shared" si="228"/>
        <v>0</v>
      </c>
      <c r="U878" s="23">
        <f t="shared" si="229"/>
        <v>0</v>
      </c>
      <c r="V878" s="23">
        <f t="shared" si="230"/>
        <v>0</v>
      </c>
      <c r="W878" s="44" t="str">
        <f t="shared" si="231"/>
        <v>n/a</v>
      </c>
      <c r="X878" s="23">
        <f t="shared" si="232"/>
        <v>0</v>
      </c>
      <c r="Y878" s="23">
        <f t="shared" si="233"/>
        <v>0</v>
      </c>
      <c r="Z878" s="23">
        <f t="shared" si="234"/>
        <v>0</v>
      </c>
      <c r="AA878" s="43">
        <f t="shared" si="235"/>
        <v>0</v>
      </c>
      <c r="AB878" s="44" t="str">
        <f t="shared" si="236"/>
        <v>n/a</v>
      </c>
      <c r="AC878" s="45" t="str">
        <f>IFERROR(W878*Inputs!$E$27+'Elec wholesale index'!AB878*Inputs!$F$27,"n/a")</f>
        <v>n/a</v>
      </c>
      <c r="AD878" s="2" t="str">
        <f t="shared" si="237"/>
        <v>2018-19 Summer</v>
      </c>
      <c r="AE878" s="2" t="str">
        <f t="shared" si="238"/>
        <v>2017-18 Winter</v>
      </c>
      <c r="AF878" s="41">
        <v>0</v>
      </c>
    </row>
    <row r="879" spans="1:32" x14ac:dyDescent="0.3">
      <c r="A879" s="47">
        <v>43112</v>
      </c>
      <c r="B879" s="14" t="str">
        <f t="shared" si="239"/>
        <v>Jan</v>
      </c>
      <c r="C879" s="3"/>
      <c r="D879" s="3"/>
      <c r="E879" s="3"/>
      <c r="F879" s="42"/>
      <c r="G879" s="42"/>
      <c r="H879" s="42"/>
      <c r="I879" s="13">
        <f>VLOOKUP($B879,'Elec wholesale lookups'!$A$3:$L$15,'Elec wholesale index'!I$2,FALSE)</f>
        <v>181634.52552031272</v>
      </c>
      <c r="J879" s="13">
        <f>VLOOKUP($B879,'Elec wholesale lookups'!$A$3:$L$15,'Elec wholesale index'!J$2,FALSE)</f>
        <v>205597.26549163138</v>
      </c>
      <c r="K879" s="13">
        <f>VLOOKUP($B879,'Elec wholesale lookups'!$A$3:$L$15,'Elec wholesale index'!K$2,FALSE)</f>
        <v>181634.52552031272</v>
      </c>
      <c r="L879" s="38">
        <f>VLOOKUP($B879,'Elec wholesale lookups'!$A$3:$O$15,'Elec wholesale index'!L$2,FALSE)</f>
        <v>1</v>
      </c>
      <c r="M879" s="38">
        <f>VLOOKUP($B879,'Elec wholesale lookups'!$A$3:$O$15,'Elec wholesale index'!M$2,FALSE)</f>
        <v>1</v>
      </c>
      <c r="N879" s="38">
        <f>VLOOKUP($B879,'Elec wholesale lookups'!$A$3:$O$15,'Elec wholesale index'!N$2,FALSE)</f>
        <v>0</v>
      </c>
      <c r="O879" s="13">
        <f t="shared" si="223"/>
        <v>181634.52552031272</v>
      </c>
      <c r="P879" s="13">
        <f t="shared" si="224"/>
        <v>205597.26549163138</v>
      </c>
      <c r="Q879" s="13">
        <f t="shared" si="225"/>
        <v>0</v>
      </c>
      <c r="R879" s="13">
        <f t="shared" si="226"/>
        <v>387231.79101194406</v>
      </c>
      <c r="S879" s="23">
        <f t="shared" si="227"/>
        <v>0</v>
      </c>
      <c r="T879" s="23">
        <f t="shared" si="228"/>
        <v>0</v>
      </c>
      <c r="U879" s="23">
        <f t="shared" si="229"/>
        <v>0</v>
      </c>
      <c r="V879" s="23">
        <f t="shared" si="230"/>
        <v>0</v>
      </c>
      <c r="W879" s="44" t="str">
        <f t="shared" si="231"/>
        <v>n/a</v>
      </c>
      <c r="X879" s="23">
        <f t="shared" si="232"/>
        <v>0</v>
      </c>
      <c r="Y879" s="23">
        <f t="shared" si="233"/>
        <v>0</v>
      </c>
      <c r="Z879" s="23">
        <f t="shared" si="234"/>
        <v>0</v>
      </c>
      <c r="AA879" s="43">
        <f t="shared" si="235"/>
        <v>0</v>
      </c>
      <c r="AB879" s="44" t="str">
        <f t="shared" si="236"/>
        <v>n/a</v>
      </c>
      <c r="AC879" s="45" t="str">
        <f>IFERROR(W879*Inputs!$E$27+'Elec wholesale index'!AB879*Inputs!$F$27,"n/a")</f>
        <v>n/a</v>
      </c>
      <c r="AD879" s="2" t="str">
        <f t="shared" si="237"/>
        <v>2018-19 Summer</v>
      </c>
      <c r="AE879" s="2" t="str">
        <f t="shared" si="238"/>
        <v>2017-18 Winter</v>
      </c>
      <c r="AF879" s="41">
        <v>0</v>
      </c>
    </row>
    <row r="880" spans="1:32" x14ac:dyDescent="0.3">
      <c r="A880" s="47">
        <v>43115</v>
      </c>
      <c r="B880" s="14" t="str">
        <f t="shared" si="239"/>
        <v>Jan</v>
      </c>
      <c r="C880" s="3"/>
      <c r="D880" s="3"/>
      <c r="E880" s="3"/>
      <c r="F880" s="42"/>
      <c r="G880" s="42"/>
      <c r="H880" s="42"/>
      <c r="I880" s="13">
        <f>VLOOKUP($B880,'Elec wholesale lookups'!$A$3:$L$15,'Elec wholesale index'!I$2,FALSE)</f>
        <v>181634.52552031272</v>
      </c>
      <c r="J880" s="13">
        <f>VLOOKUP($B880,'Elec wholesale lookups'!$A$3:$L$15,'Elec wholesale index'!J$2,FALSE)</f>
        <v>205597.26549163138</v>
      </c>
      <c r="K880" s="13">
        <f>VLOOKUP($B880,'Elec wholesale lookups'!$A$3:$L$15,'Elec wholesale index'!K$2,FALSE)</f>
        <v>181634.52552031272</v>
      </c>
      <c r="L880" s="38">
        <f>VLOOKUP($B880,'Elec wholesale lookups'!$A$3:$O$15,'Elec wholesale index'!L$2,FALSE)</f>
        <v>1</v>
      </c>
      <c r="M880" s="38">
        <f>VLOOKUP($B880,'Elec wholesale lookups'!$A$3:$O$15,'Elec wholesale index'!M$2,FALSE)</f>
        <v>1</v>
      </c>
      <c r="N880" s="38">
        <f>VLOOKUP($B880,'Elec wholesale lookups'!$A$3:$O$15,'Elec wholesale index'!N$2,FALSE)</f>
        <v>0</v>
      </c>
      <c r="O880" s="13">
        <f t="shared" si="223"/>
        <v>181634.52552031272</v>
      </c>
      <c r="P880" s="13">
        <f t="shared" si="224"/>
        <v>205597.26549163138</v>
      </c>
      <c r="Q880" s="13">
        <f t="shared" si="225"/>
        <v>0</v>
      </c>
      <c r="R880" s="13">
        <f t="shared" si="226"/>
        <v>387231.79101194406</v>
      </c>
      <c r="S880" s="23">
        <f t="shared" si="227"/>
        <v>0</v>
      </c>
      <c r="T880" s="23">
        <f t="shared" si="228"/>
        <v>0</v>
      </c>
      <c r="U880" s="23">
        <f t="shared" si="229"/>
        <v>0</v>
      </c>
      <c r="V880" s="23">
        <f t="shared" si="230"/>
        <v>0</v>
      </c>
      <c r="W880" s="44" t="str">
        <f t="shared" si="231"/>
        <v>n/a</v>
      </c>
      <c r="X880" s="23">
        <f t="shared" si="232"/>
        <v>0</v>
      </c>
      <c r="Y880" s="23">
        <f t="shared" si="233"/>
        <v>0</v>
      </c>
      <c r="Z880" s="23">
        <f t="shared" si="234"/>
        <v>0</v>
      </c>
      <c r="AA880" s="43">
        <f t="shared" si="235"/>
        <v>0</v>
      </c>
      <c r="AB880" s="44" t="str">
        <f t="shared" si="236"/>
        <v>n/a</v>
      </c>
      <c r="AC880" s="45" t="str">
        <f>IFERROR(W880*Inputs!$E$27+'Elec wholesale index'!AB880*Inputs!$F$27,"n/a")</f>
        <v>n/a</v>
      </c>
      <c r="AD880" s="2" t="str">
        <f t="shared" si="237"/>
        <v>2018-19 Summer</v>
      </c>
      <c r="AE880" s="2" t="str">
        <f t="shared" si="238"/>
        <v>2017-18 Winter</v>
      </c>
      <c r="AF880" s="41">
        <v>0</v>
      </c>
    </row>
    <row r="881" spans="1:32" x14ac:dyDescent="0.3">
      <c r="A881" s="47">
        <v>43116</v>
      </c>
      <c r="B881" s="14" t="str">
        <f t="shared" si="239"/>
        <v>Jan</v>
      </c>
      <c r="C881" s="3"/>
      <c r="D881" s="3"/>
      <c r="E881" s="3"/>
      <c r="F881" s="42"/>
      <c r="G881" s="42"/>
      <c r="H881" s="42"/>
      <c r="I881" s="13">
        <f>VLOOKUP($B881,'Elec wholesale lookups'!$A$3:$L$15,'Elec wholesale index'!I$2,FALSE)</f>
        <v>181634.52552031272</v>
      </c>
      <c r="J881" s="13">
        <f>VLOOKUP($B881,'Elec wholesale lookups'!$A$3:$L$15,'Elec wholesale index'!J$2,FALSE)</f>
        <v>205597.26549163138</v>
      </c>
      <c r="K881" s="13">
        <f>VLOOKUP($B881,'Elec wholesale lookups'!$A$3:$L$15,'Elec wholesale index'!K$2,FALSE)</f>
        <v>181634.52552031272</v>
      </c>
      <c r="L881" s="38">
        <f>VLOOKUP($B881,'Elec wholesale lookups'!$A$3:$O$15,'Elec wholesale index'!L$2,FALSE)</f>
        <v>1</v>
      </c>
      <c r="M881" s="38">
        <f>VLOOKUP($B881,'Elec wholesale lookups'!$A$3:$O$15,'Elec wholesale index'!M$2,FALSE)</f>
        <v>1</v>
      </c>
      <c r="N881" s="38">
        <f>VLOOKUP($B881,'Elec wholesale lookups'!$A$3:$O$15,'Elec wholesale index'!N$2,FALSE)</f>
        <v>0</v>
      </c>
      <c r="O881" s="13">
        <f t="shared" si="223"/>
        <v>181634.52552031272</v>
      </c>
      <c r="P881" s="13">
        <f t="shared" si="224"/>
        <v>205597.26549163138</v>
      </c>
      <c r="Q881" s="13">
        <f t="shared" si="225"/>
        <v>0</v>
      </c>
      <c r="R881" s="13">
        <f t="shared" si="226"/>
        <v>387231.79101194406</v>
      </c>
      <c r="S881" s="23">
        <f t="shared" si="227"/>
        <v>0</v>
      </c>
      <c r="T881" s="23">
        <f t="shared" si="228"/>
        <v>0</v>
      </c>
      <c r="U881" s="23">
        <f t="shared" si="229"/>
        <v>0</v>
      </c>
      <c r="V881" s="23">
        <f t="shared" si="230"/>
        <v>0</v>
      </c>
      <c r="W881" s="44" t="str">
        <f t="shared" si="231"/>
        <v>n/a</v>
      </c>
      <c r="X881" s="23">
        <f t="shared" si="232"/>
        <v>0</v>
      </c>
      <c r="Y881" s="23">
        <f t="shared" si="233"/>
        <v>0</v>
      </c>
      <c r="Z881" s="23">
        <f t="shared" si="234"/>
        <v>0</v>
      </c>
      <c r="AA881" s="43">
        <f t="shared" si="235"/>
        <v>0</v>
      </c>
      <c r="AB881" s="44" t="str">
        <f t="shared" si="236"/>
        <v>n/a</v>
      </c>
      <c r="AC881" s="45" t="str">
        <f>IFERROR(W881*Inputs!$E$27+'Elec wholesale index'!AB881*Inputs!$F$27,"n/a")</f>
        <v>n/a</v>
      </c>
      <c r="AD881" s="2" t="str">
        <f t="shared" si="237"/>
        <v>2018-19 Summer</v>
      </c>
      <c r="AE881" s="2" t="str">
        <f t="shared" si="238"/>
        <v>2017-18 Winter</v>
      </c>
      <c r="AF881" s="41">
        <v>0</v>
      </c>
    </row>
    <row r="882" spans="1:32" x14ac:dyDescent="0.3">
      <c r="A882" s="47">
        <v>43117</v>
      </c>
      <c r="B882" s="14" t="str">
        <f t="shared" si="239"/>
        <v>Jan</v>
      </c>
      <c r="C882" s="3"/>
      <c r="D882" s="3"/>
      <c r="E882" s="3"/>
      <c r="F882" s="42"/>
      <c r="G882" s="42"/>
      <c r="H882" s="42"/>
      <c r="I882" s="13">
        <f>VLOOKUP($B882,'Elec wholesale lookups'!$A$3:$L$15,'Elec wholesale index'!I$2,FALSE)</f>
        <v>181634.52552031272</v>
      </c>
      <c r="J882" s="13">
        <f>VLOOKUP($B882,'Elec wholesale lookups'!$A$3:$L$15,'Elec wholesale index'!J$2,FALSE)</f>
        <v>205597.26549163138</v>
      </c>
      <c r="K882" s="13">
        <f>VLOOKUP($B882,'Elec wholesale lookups'!$A$3:$L$15,'Elec wholesale index'!K$2,FALSE)</f>
        <v>181634.52552031272</v>
      </c>
      <c r="L882" s="38">
        <f>VLOOKUP($B882,'Elec wholesale lookups'!$A$3:$O$15,'Elec wholesale index'!L$2,FALSE)</f>
        <v>1</v>
      </c>
      <c r="M882" s="38">
        <f>VLOOKUP($B882,'Elec wholesale lookups'!$A$3:$O$15,'Elec wholesale index'!M$2,FALSE)</f>
        <v>1</v>
      </c>
      <c r="N882" s="38">
        <f>VLOOKUP($B882,'Elec wholesale lookups'!$A$3:$O$15,'Elec wholesale index'!N$2,FALSE)</f>
        <v>0</v>
      </c>
      <c r="O882" s="13">
        <f t="shared" si="223"/>
        <v>181634.52552031272</v>
      </c>
      <c r="P882" s="13">
        <f t="shared" si="224"/>
        <v>205597.26549163138</v>
      </c>
      <c r="Q882" s="13">
        <f t="shared" si="225"/>
        <v>0</v>
      </c>
      <c r="R882" s="13">
        <f t="shared" si="226"/>
        <v>387231.79101194406</v>
      </c>
      <c r="S882" s="23">
        <f t="shared" si="227"/>
        <v>0</v>
      </c>
      <c r="T882" s="23">
        <f t="shared" si="228"/>
        <v>0</v>
      </c>
      <c r="U882" s="23">
        <f t="shared" si="229"/>
        <v>0</v>
      </c>
      <c r="V882" s="23">
        <f t="shared" si="230"/>
        <v>0</v>
      </c>
      <c r="W882" s="44" t="str">
        <f t="shared" si="231"/>
        <v>n/a</v>
      </c>
      <c r="X882" s="23">
        <f t="shared" si="232"/>
        <v>0</v>
      </c>
      <c r="Y882" s="23">
        <f t="shared" si="233"/>
        <v>0</v>
      </c>
      <c r="Z882" s="23">
        <f t="shared" si="234"/>
        <v>0</v>
      </c>
      <c r="AA882" s="43">
        <f t="shared" si="235"/>
        <v>0</v>
      </c>
      <c r="AB882" s="44" t="str">
        <f t="shared" si="236"/>
        <v>n/a</v>
      </c>
      <c r="AC882" s="45" t="str">
        <f>IFERROR(W882*Inputs!$E$27+'Elec wholesale index'!AB882*Inputs!$F$27,"n/a")</f>
        <v>n/a</v>
      </c>
      <c r="AD882" s="2" t="str">
        <f t="shared" si="237"/>
        <v>2018-19 Summer</v>
      </c>
      <c r="AE882" s="2" t="str">
        <f t="shared" si="238"/>
        <v>2017-18 Winter</v>
      </c>
      <c r="AF882" s="41">
        <v>0</v>
      </c>
    </row>
    <row r="883" spans="1:32" x14ac:dyDescent="0.3">
      <c r="A883" s="47">
        <v>43118</v>
      </c>
      <c r="B883" s="14" t="str">
        <f t="shared" si="239"/>
        <v>Jan</v>
      </c>
      <c r="C883" s="3"/>
      <c r="D883" s="3"/>
      <c r="E883" s="3"/>
      <c r="F883" s="42"/>
      <c r="G883" s="42"/>
      <c r="H883" s="42"/>
      <c r="I883" s="13">
        <f>VLOOKUP($B883,'Elec wholesale lookups'!$A$3:$L$15,'Elec wholesale index'!I$2,FALSE)</f>
        <v>181634.52552031272</v>
      </c>
      <c r="J883" s="13">
        <f>VLOOKUP($B883,'Elec wholesale lookups'!$A$3:$L$15,'Elec wholesale index'!J$2,FALSE)</f>
        <v>205597.26549163138</v>
      </c>
      <c r="K883" s="13">
        <f>VLOOKUP($B883,'Elec wholesale lookups'!$A$3:$L$15,'Elec wholesale index'!K$2,FALSE)</f>
        <v>181634.52552031272</v>
      </c>
      <c r="L883" s="38">
        <f>VLOOKUP($B883,'Elec wholesale lookups'!$A$3:$O$15,'Elec wholesale index'!L$2,FALSE)</f>
        <v>1</v>
      </c>
      <c r="M883" s="38">
        <f>VLOOKUP($B883,'Elec wholesale lookups'!$A$3:$O$15,'Elec wholesale index'!M$2,FALSE)</f>
        <v>1</v>
      </c>
      <c r="N883" s="38">
        <f>VLOOKUP($B883,'Elec wholesale lookups'!$A$3:$O$15,'Elec wholesale index'!N$2,FALSE)</f>
        <v>0</v>
      </c>
      <c r="O883" s="13">
        <f t="shared" si="223"/>
        <v>181634.52552031272</v>
      </c>
      <c r="P883" s="13">
        <f t="shared" si="224"/>
        <v>205597.26549163138</v>
      </c>
      <c r="Q883" s="13">
        <f t="shared" si="225"/>
        <v>0</v>
      </c>
      <c r="R883" s="13">
        <f t="shared" si="226"/>
        <v>387231.79101194406</v>
      </c>
      <c r="S883" s="23">
        <f t="shared" si="227"/>
        <v>0</v>
      </c>
      <c r="T883" s="23">
        <f t="shared" si="228"/>
        <v>0</v>
      </c>
      <c r="U883" s="23">
        <f t="shared" si="229"/>
        <v>0</v>
      </c>
      <c r="V883" s="23">
        <f t="shared" si="230"/>
        <v>0</v>
      </c>
      <c r="W883" s="44" t="str">
        <f t="shared" si="231"/>
        <v>n/a</v>
      </c>
      <c r="X883" s="23">
        <f t="shared" si="232"/>
        <v>0</v>
      </c>
      <c r="Y883" s="23">
        <f t="shared" si="233"/>
        <v>0</v>
      </c>
      <c r="Z883" s="23">
        <f t="shared" si="234"/>
        <v>0</v>
      </c>
      <c r="AA883" s="43">
        <f t="shared" si="235"/>
        <v>0</v>
      </c>
      <c r="AB883" s="44" t="str">
        <f t="shared" si="236"/>
        <v>n/a</v>
      </c>
      <c r="AC883" s="45" t="str">
        <f>IFERROR(W883*Inputs!$E$27+'Elec wholesale index'!AB883*Inputs!$F$27,"n/a")</f>
        <v>n/a</v>
      </c>
      <c r="AD883" s="2" t="str">
        <f t="shared" si="237"/>
        <v>2018-19 Summer</v>
      </c>
      <c r="AE883" s="2" t="str">
        <f t="shared" si="238"/>
        <v>2017-18 Winter</v>
      </c>
      <c r="AF883" s="41">
        <v>0</v>
      </c>
    </row>
    <row r="884" spans="1:32" x14ac:dyDescent="0.3">
      <c r="A884" s="47">
        <v>43119</v>
      </c>
      <c r="B884" s="14" t="str">
        <f t="shared" si="239"/>
        <v>Jan</v>
      </c>
      <c r="C884" s="3"/>
      <c r="D884" s="3"/>
      <c r="E884" s="3"/>
      <c r="F884" s="42"/>
      <c r="G884" s="42"/>
      <c r="H884" s="42"/>
      <c r="I884" s="13">
        <f>VLOOKUP($B884,'Elec wholesale lookups'!$A$3:$L$15,'Elec wholesale index'!I$2,FALSE)</f>
        <v>181634.52552031272</v>
      </c>
      <c r="J884" s="13">
        <f>VLOOKUP($B884,'Elec wholesale lookups'!$A$3:$L$15,'Elec wholesale index'!J$2,FALSE)</f>
        <v>205597.26549163138</v>
      </c>
      <c r="K884" s="13">
        <f>VLOOKUP($B884,'Elec wholesale lookups'!$A$3:$L$15,'Elec wholesale index'!K$2,FALSE)</f>
        <v>181634.52552031272</v>
      </c>
      <c r="L884" s="38">
        <f>VLOOKUP($B884,'Elec wholesale lookups'!$A$3:$O$15,'Elec wholesale index'!L$2,FALSE)</f>
        <v>1</v>
      </c>
      <c r="M884" s="38">
        <f>VLOOKUP($B884,'Elec wholesale lookups'!$A$3:$O$15,'Elec wholesale index'!M$2,FALSE)</f>
        <v>1</v>
      </c>
      <c r="N884" s="38">
        <f>VLOOKUP($B884,'Elec wholesale lookups'!$A$3:$O$15,'Elec wholesale index'!N$2,FALSE)</f>
        <v>0</v>
      </c>
      <c r="O884" s="13">
        <f t="shared" si="223"/>
        <v>181634.52552031272</v>
      </c>
      <c r="P884" s="13">
        <f t="shared" si="224"/>
        <v>205597.26549163138</v>
      </c>
      <c r="Q884" s="13">
        <f t="shared" si="225"/>
        <v>0</v>
      </c>
      <c r="R884" s="13">
        <f t="shared" si="226"/>
        <v>387231.79101194406</v>
      </c>
      <c r="S884" s="23">
        <f t="shared" si="227"/>
        <v>0</v>
      </c>
      <c r="T884" s="23">
        <f t="shared" si="228"/>
        <v>0</v>
      </c>
      <c r="U884" s="23">
        <f t="shared" si="229"/>
        <v>0</v>
      </c>
      <c r="V884" s="23">
        <f t="shared" si="230"/>
        <v>0</v>
      </c>
      <c r="W884" s="44" t="str">
        <f t="shared" si="231"/>
        <v>n/a</v>
      </c>
      <c r="X884" s="23">
        <f t="shared" si="232"/>
        <v>0</v>
      </c>
      <c r="Y884" s="23">
        <f t="shared" si="233"/>
        <v>0</v>
      </c>
      <c r="Z884" s="23">
        <f t="shared" si="234"/>
        <v>0</v>
      </c>
      <c r="AA884" s="43">
        <f t="shared" si="235"/>
        <v>0</v>
      </c>
      <c r="AB884" s="44" t="str">
        <f t="shared" si="236"/>
        <v>n/a</v>
      </c>
      <c r="AC884" s="45" t="str">
        <f>IFERROR(W884*Inputs!$E$27+'Elec wholesale index'!AB884*Inputs!$F$27,"n/a")</f>
        <v>n/a</v>
      </c>
      <c r="AD884" s="2" t="str">
        <f t="shared" si="237"/>
        <v>2018-19 Summer</v>
      </c>
      <c r="AE884" s="2" t="str">
        <f t="shared" si="238"/>
        <v>2017-18 Winter</v>
      </c>
      <c r="AF884" s="41">
        <v>0</v>
      </c>
    </row>
    <row r="885" spans="1:32" x14ac:dyDescent="0.3">
      <c r="A885" s="47">
        <v>43122</v>
      </c>
      <c r="B885" s="14" t="str">
        <f t="shared" si="239"/>
        <v>Jan</v>
      </c>
      <c r="C885" s="3"/>
      <c r="D885" s="3"/>
      <c r="E885" s="3"/>
      <c r="F885" s="42"/>
      <c r="G885" s="42"/>
      <c r="H885" s="42"/>
      <c r="I885" s="13">
        <f>VLOOKUP($B885,'Elec wholesale lookups'!$A$3:$L$15,'Elec wholesale index'!I$2,FALSE)</f>
        <v>181634.52552031272</v>
      </c>
      <c r="J885" s="13">
        <f>VLOOKUP($B885,'Elec wholesale lookups'!$A$3:$L$15,'Elec wholesale index'!J$2,FALSE)</f>
        <v>205597.26549163138</v>
      </c>
      <c r="K885" s="13">
        <f>VLOOKUP($B885,'Elec wholesale lookups'!$A$3:$L$15,'Elec wholesale index'!K$2,FALSE)</f>
        <v>181634.52552031272</v>
      </c>
      <c r="L885" s="38">
        <f>VLOOKUP($B885,'Elec wholesale lookups'!$A$3:$O$15,'Elec wholesale index'!L$2,FALSE)</f>
        <v>1</v>
      </c>
      <c r="M885" s="38">
        <f>VLOOKUP($B885,'Elec wholesale lookups'!$A$3:$O$15,'Elec wholesale index'!M$2,FALSE)</f>
        <v>1</v>
      </c>
      <c r="N885" s="38">
        <f>VLOOKUP($B885,'Elec wholesale lookups'!$A$3:$O$15,'Elec wholesale index'!N$2,FALSE)</f>
        <v>0</v>
      </c>
      <c r="O885" s="13">
        <f t="shared" si="223"/>
        <v>181634.52552031272</v>
      </c>
      <c r="P885" s="13">
        <f t="shared" si="224"/>
        <v>205597.26549163138</v>
      </c>
      <c r="Q885" s="13">
        <f t="shared" si="225"/>
        <v>0</v>
      </c>
      <c r="R885" s="13">
        <f t="shared" si="226"/>
        <v>387231.79101194406</v>
      </c>
      <c r="S885" s="23">
        <f t="shared" si="227"/>
        <v>0</v>
      </c>
      <c r="T885" s="23">
        <f t="shared" si="228"/>
        <v>0</v>
      </c>
      <c r="U885" s="23">
        <f t="shared" si="229"/>
        <v>0</v>
      </c>
      <c r="V885" s="23">
        <f t="shared" si="230"/>
        <v>0</v>
      </c>
      <c r="W885" s="44" t="str">
        <f t="shared" si="231"/>
        <v>n/a</v>
      </c>
      <c r="X885" s="23">
        <f t="shared" si="232"/>
        <v>0</v>
      </c>
      <c r="Y885" s="23">
        <f t="shared" si="233"/>
        <v>0</v>
      </c>
      <c r="Z885" s="23">
        <f t="shared" si="234"/>
        <v>0</v>
      </c>
      <c r="AA885" s="43">
        <f t="shared" si="235"/>
        <v>0</v>
      </c>
      <c r="AB885" s="44" t="str">
        <f t="shared" si="236"/>
        <v>n/a</v>
      </c>
      <c r="AC885" s="45" t="str">
        <f>IFERROR(W885*Inputs!$E$27+'Elec wholesale index'!AB885*Inputs!$F$27,"n/a")</f>
        <v>n/a</v>
      </c>
      <c r="AD885" s="2" t="str">
        <f t="shared" si="237"/>
        <v>2018-19 Summer</v>
      </c>
      <c r="AE885" s="2" t="str">
        <f t="shared" si="238"/>
        <v>2017-18 Winter</v>
      </c>
      <c r="AF885" s="41">
        <v>0</v>
      </c>
    </row>
    <row r="886" spans="1:32" x14ac:dyDescent="0.3">
      <c r="A886" s="47">
        <v>43123</v>
      </c>
      <c r="B886" s="14" t="str">
        <f t="shared" si="239"/>
        <v>Jan</v>
      </c>
      <c r="C886" s="3"/>
      <c r="D886" s="3"/>
      <c r="E886" s="3"/>
      <c r="F886" s="42"/>
      <c r="G886" s="42"/>
      <c r="H886" s="42"/>
      <c r="I886" s="13">
        <f>VLOOKUP($B886,'Elec wholesale lookups'!$A$3:$L$15,'Elec wholesale index'!I$2,FALSE)</f>
        <v>181634.52552031272</v>
      </c>
      <c r="J886" s="13">
        <f>VLOOKUP($B886,'Elec wholesale lookups'!$A$3:$L$15,'Elec wholesale index'!J$2,FALSE)</f>
        <v>205597.26549163138</v>
      </c>
      <c r="K886" s="13">
        <f>VLOOKUP($B886,'Elec wholesale lookups'!$A$3:$L$15,'Elec wholesale index'!K$2,FALSE)</f>
        <v>181634.52552031272</v>
      </c>
      <c r="L886" s="38">
        <f>VLOOKUP($B886,'Elec wholesale lookups'!$A$3:$O$15,'Elec wholesale index'!L$2,FALSE)</f>
        <v>1</v>
      </c>
      <c r="M886" s="38">
        <f>VLOOKUP($B886,'Elec wholesale lookups'!$A$3:$O$15,'Elec wholesale index'!M$2,FALSE)</f>
        <v>1</v>
      </c>
      <c r="N886" s="38">
        <f>VLOOKUP($B886,'Elec wholesale lookups'!$A$3:$O$15,'Elec wholesale index'!N$2,FALSE)</f>
        <v>0</v>
      </c>
      <c r="O886" s="13">
        <f t="shared" si="223"/>
        <v>181634.52552031272</v>
      </c>
      <c r="P886" s="13">
        <f t="shared" si="224"/>
        <v>205597.26549163138</v>
      </c>
      <c r="Q886" s="13">
        <f t="shared" si="225"/>
        <v>0</v>
      </c>
      <c r="R886" s="13">
        <f t="shared" si="226"/>
        <v>387231.79101194406</v>
      </c>
      <c r="S886" s="23">
        <f t="shared" si="227"/>
        <v>0</v>
      </c>
      <c r="T886" s="23">
        <f t="shared" si="228"/>
        <v>0</v>
      </c>
      <c r="U886" s="23">
        <f t="shared" si="229"/>
        <v>0</v>
      </c>
      <c r="V886" s="23">
        <f t="shared" si="230"/>
        <v>0</v>
      </c>
      <c r="W886" s="44" t="str">
        <f t="shared" si="231"/>
        <v>n/a</v>
      </c>
      <c r="X886" s="23">
        <f t="shared" si="232"/>
        <v>0</v>
      </c>
      <c r="Y886" s="23">
        <f t="shared" si="233"/>
        <v>0</v>
      </c>
      <c r="Z886" s="23">
        <f t="shared" si="234"/>
        <v>0</v>
      </c>
      <c r="AA886" s="43">
        <f t="shared" si="235"/>
        <v>0</v>
      </c>
      <c r="AB886" s="44" t="str">
        <f t="shared" si="236"/>
        <v>n/a</v>
      </c>
      <c r="AC886" s="45" t="str">
        <f>IFERROR(W886*Inputs!$E$27+'Elec wholesale index'!AB886*Inputs!$F$27,"n/a")</f>
        <v>n/a</v>
      </c>
      <c r="AD886" s="2" t="str">
        <f t="shared" si="237"/>
        <v>2018-19 Summer</v>
      </c>
      <c r="AE886" s="2" t="str">
        <f t="shared" si="238"/>
        <v>2017-18 Winter</v>
      </c>
      <c r="AF886" s="41">
        <v>0</v>
      </c>
    </row>
    <row r="887" spans="1:32" x14ac:dyDescent="0.3">
      <c r="A887" s="47">
        <v>43124</v>
      </c>
      <c r="B887" s="14" t="str">
        <f t="shared" si="239"/>
        <v>Jan</v>
      </c>
      <c r="C887" s="3"/>
      <c r="D887" s="3"/>
      <c r="E887" s="3"/>
      <c r="F887" s="42"/>
      <c r="G887" s="42"/>
      <c r="H887" s="42"/>
      <c r="I887" s="13">
        <f>VLOOKUP($B887,'Elec wholesale lookups'!$A$3:$L$15,'Elec wholesale index'!I$2,FALSE)</f>
        <v>181634.52552031272</v>
      </c>
      <c r="J887" s="13">
        <f>VLOOKUP($B887,'Elec wholesale lookups'!$A$3:$L$15,'Elec wholesale index'!J$2,FALSE)</f>
        <v>205597.26549163138</v>
      </c>
      <c r="K887" s="13">
        <f>VLOOKUP($B887,'Elec wholesale lookups'!$A$3:$L$15,'Elec wholesale index'!K$2,FALSE)</f>
        <v>181634.52552031272</v>
      </c>
      <c r="L887" s="38">
        <f>VLOOKUP($B887,'Elec wholesale lookups'!$A$3:$O$15,'Elec wholesale index'!L$2,FALSE)</f>
        <v>1</v>
      </c>
      <c r="M887" s="38">
        <f>VLOOKUP($B887,'Elec wholesale lookups'!$A$3:$O$15,'Elec wholesale index'!M$2,FALSE)</f>
        <v>1</v>
      </c>
      <c r="N887" s="38">
        <f>VLOOKUP($B887,'Elec wholesale lookups'!$A$3:$O$15,'Elec wholesale index'!N$2,FALSE)</f>
        <v>0</v>
      </c>
      <c r="O887" s="13">
        <f t="shared" si="223"/>
        <v>181634.52552031272</v>
      </c>
      <c r="P887" s="13">
        <f t="shared" si="224"/>
        <v>205597.26549163138</v>
      </c>
      <c r="Q887" s="13">
        <f t="shared" si="225"/>
        <v>0</v>
      </c>
      <c r="R887" s="13">
        <f t="shared" si="226"/>
        <v>387231.79101194406</v>
      </c>
      <c r="S887" s="23">
        <f t="shared" si="227"/>
        <v>0</v>
      </c>
      <c r="T887" s="23">
        <f t="shared" si="228"/>
        <v>0</v>
      </c>
      <c r="U887" s="23">
        <f t="shared" si="229"/>
        <v>0</v>
      </c>
      <c r="V887" s="23">
        <f t="shared" si="230"/>
        <v>0</v>
      </c>
      <c r="W887" s="44" t="str">
        <f t="shared" si="231"/>
        <v>n/a</v>
      </c>
      <c r="X887" s="23">
        <f t="shared" si="232"/>
        <v>0</v>
      </c>
      <c r="Y887" s="23">
        <f t="shared" si="233"/>
        <v>0</v>
      </c>
      <c r="Z887" s="23">
        <f t="shared" si="234"/>
        <v>0</v>
      </c>
      <c r="AA887" s="43">
        <f t="shared" si="235"/>
        <v>0</v>
      </c>
      <c r="AB887" s="44" t="str">
        <f t="shared" si="236"/>
        <v>n/a</v>
      </c>
      <c r="AC887" s="45" t="str">
        <f>IFERROR(W887*Inputs!$E$27+'Elec wholesale index'!AB887*Inputs!$F$27,"n/a")</f>
        <v>n/a</v>
      </c>
      <c r="AD887" s="2" t="str">
        <f t="shared" si="237"/>
        <v>2018-19 Summer</v>
      </c>
      <c r="AE887" s="2" t="str">
        <f t="shared" si="238"/>
        <v>2017-18 Winter</v>
      </c>
      <c r="AF887" s="41">
        <v>0</v>
      </c>
    </row>
    <row r="888" spans="1:32" x14ac:dyDescent="0.3">
      <c r="A888" s="47">
        <v>43125</v>
      </c>
      <c r="B888" s="14" t="str">
        <f t="shared" si="239"/>
        <v>Jan</v>
      </c>
      <c r="C888" s="3"/>
      <c r="D888" s="3"/>
      <c r="E888" s="3"/>
      <c r="F888" s="42"/>
      <c r="G888" s="42"/>
      <c r="H888" s="42"/>
      <c r="I888" s="13">
        <f>VLOOKUP($B888,'Elec wholesale lookups'!$A$3:$L$15,'Elec wholesale index'!I$2,FALSE)</f>
        <v>181634.52552031272</v>
      </c>
      <c r="J888" s="13">
        <f>VLOOKUP($B888,'Elec wholesale lookups'!$A$3:$L$15,'Elec wholesale index'!J$2,FALSE)</f>
        <v>205597.26549163138</v>
      </c>
      <c r="K888" s="13">
        <f>VLOOKUP($B888,'Elec wholesale lookups'!$A$3:$L$15,'Elec wholesale index'!K$2,FALSE)</f>
        <v>181634.52552031272</v>
      </c>
      <c r="L888" s="38">
        <f>VLOOKUP($B888,'Elec wholesale lookups'!$A$3:$O$15,'Elec wholesale index'!L$2,FALSE)</f>
        <v>1</v>
      </c>
      <c r="M888" s="38">
        <f>VLOOKUP($B888,'Elec wholesale lookups'!$A$3:$O$15,'Elec wholesale index'!M$2,FALSE)</f>
        <v>1</v>
      </c>
      <c r="N888" s="38">
        <f>VLOOKUP($B888,'Elec wholesale lookups'!$A$3:$O$15,'Elec wholesale index'!N$2,FALSE)</f>
        <v>0</v>
      </c>
      <c r="O888" s="13">
        <f t="shared" si="223"/>
        <v>181634.52552031272</v>
      </c>
      <c r="P888" s="13">
        <f t="shared" si="224"/>
        <v>205597.26549163138</v>
      </c>
      <c r="Q888" s="13">
        <f t="shared" si="225"/>
        <v>0</v>
      </c>
      <c r="R888" s="13">
        <f t="shared" si="226"/>
        <v>387231.79101194406</v>
      </c>
      <c r="S888" s="23">
        <f t="shared" si="227"/>
        <v>0</v>
      </c>
      <c r="T888" s="23">
        <f t="shared" si="228"/>
        <v>0</v>
      </c>
      <c r="U888" s="23">
        <f t="shared" si="229"/>
        <v>0</v>
      </c>
      <c r="V888" s="23">
        <f t="shared" si="230"/>
        <v>0</v>
      </c>
      <c r="W888" s="44" t="str">
        <f t="shared" si="231"/>
        <v>n/a</v>
      </c>
      <c r="X888" s="23">
        <f t="shared" si="232"/>
        <v>0</v>
      </c>
      <c r="Y888" s="23">
        <f t="shared" si="233"/>
        <v>0</v>
      </c>
      <c r="Z888" s="23">
        <f t="shared" si="234"/>
        <v>0</v>
      </c>
      <c r="AA888" s="43">
        <f t="shared" si="235"/>
        <v>0</v>
      </c>
      <c r="AB888" s="44" t="str">
        <f t="shared" si="236"/>
        <v>n/a</v>
      </c>
      <c r="AC888" s="45" t="str">
        <f>IFERROR(W888*Inputs!$E$27+'Elec wholesale index'!AB888*Inputs!$F$27,"n/a")</f>
        <v>n/a</v>
      </c>
      <c r="AD888" s="2" t="str">
        <f t="shared" si="237"/>
        <v>2018-19 Summer</v>
      </c>
      <c r="AE888" s="2" t="str">
        <f t="shared" si="238"/>
        <v>2017-18 Winter</v>
      </c>
      <c r="AF888" s="41">
        <v>0</v>
      </c>
    </row>
    <row r="889" spans="1:32" x14ac:dyDescent="0.3">
      <c r="A889" s="47">
        <v>43126</v>
      </c>
      <c r="B889" s="14" t="str">
        <f t="shared" si="239"/>
        <v>Jan</v>
      </c>
      <c r="C889" s="3"/>
      <c r="D889" s="3"/>
      <c r="E889" s="3"/>
      <c r="F889" s="42"/>
      <c r="G889" s="42"/>
      <c r="H889" s="42"/>
      <c r="I889" s="13">
        <f>VLOOKUP($B889,'Elec wholesale lookups'!$A$3:$L$15,'Elec wholesale index'!I$2,FALSE)</f>
        <v>181634.52552031272</v>
      </c>
      <c r="J889" s="13">
        <f>VLOOKUP($B889,'Elec wholesale lookups'!$A$3:$L$15,'Elec wholesale index'!J$2,FALSE)</f>
        <v>205597.26549163138</v>
      </c>
      <c r="K889" s="13">
        <f>VLOOKUP($B889,'Elec wholesale lookups'!$A$3:$L$15,'Elec wholesale index'!K$2,FALSE)</f>
        <v>181634.52552031272</v>
      </c>
      <c r="L889" s="38">
        <f>VLOOKUP($B889,'Elec wholesale lookups'!$A$3:$O$15,'Elec wholesale index'!L$2,FALSE)</f>
        <v>1</v>
      </c>
      <c r="M889" s="38">
        <f>VLOOKUP($B889,'Elec wholesale lookups'!$A$3:$O$15,'Elec wholesale index'!M$2,FALSE)</f>
        <v>1</v>
      </c>
      <c r="N889" s="38">
        <f>VLOOKUP($B889,'Elec wholesale lookups'!$A$3:$O$15,'Elec wholesale index'!N$2,FALSE)</f>
        <v>0</v>
      </c>
      <c r="O889" s="13">
        <f t="shared" si="223"/>
        <v>181634.52552031272</v>
      </c>
      <c r="P889" s="13">
        <f t="shared" si="224"/>
        <v>205597.26549163138</v>
      </c>
      <c r="Q889" s="13">
        <f t="shared" si="225"/>
        <v>0</v>
      </c>
      <c r="R889" s="13">
        <f t="shared" si="226"/>
        <v>387231.79101194406</v>
      </c>
      <c r="S889" s="23">
        <f t="shared" si="227"/>
        <v>0</v>
      </c>
      <c r="T889" s="23">
        <f t="shared" si="228"/>
        <v>0</v>
      </c>
      <c r="U889" s="23">
        <f t="shared" si="229"/>
        <v>0</v>
      </c>
      <c r="V889" s="23">
        <f t="shared" si="230"/>
        <v>0</v>
      </c>
      <c r="W889" s="44" t="str">
        <f t="shared" si="231"/>
        <v>n/a</v>
      </c>
      <c r="X889" s="23">
        <f t="shared" si="232"/>
        <v>0</v>
      </c>
      <c r="Y889" s="23">
        <f t="shared" si="233"/>
        <v>0</v>
      </c>
      <c r="Z889" s="23">
        <f t="shared" si="234"/>
        <v>0</v>
      </c>
      <c r="AA889" s="43">
        <f t="shared" si="235"/>
        <v>0</v>
      </c>
      <c r="AB889" s="44" t="str">
        <f t="shared" si="236"/>
        <v>n/a</v>
      </c>
      <c r="AC889" s="45" t="str">
        <f>IFERROR(W889*Inputs!$E$27+'Elec wholesale index'!AB889*Inputs!$F$27,"n/a")</f>
        <v>n/a</v>
      </c>
      <c r="AD889" s="2" t="str">
        <f t="shared" si="237"/>
        <v>2018-19 Summer</v>
      </c>
      <c r="AE889" s="2" t="str">
        <f t="shared" si="238"/>
        <v>2017-18 Winter</v>
      </c>
      <c r="AF889" s="41">
        <v>0</v>
      </c>
    </row>
    <row r="890" spans="1:32" x14ac:dyDescent="0.3">
      <c r="A890" s="47">
        <v>43129</v>
      </c>
      <c r="B890" s="14" t="str">
        <f t="shared" si="239"/>
        <v>Jan</v>
      </c>
      <c r="C890" s="3"/>
      <c r="D890" s="3"/>
      <c r="E890" s="3"/>
      <c r="F890" s="42"/>
      <c r="G890" s="42"/>
      <c r="H890" s="42"/>
      <c r="I890" s="13">
        <f>VLOOKUP($B890,'Elec wholesale lookups'!$A$3:$L$15,'Elec wholesale index'!I$2,FALSE)</f>
        <v>181634.52552031272</v>
      </c>
      <c r="J890" s="13">
        <f>VLOOKUP($B890,'Elec wholesale lookups'!$A$3:$L$15,'Elec wholesale index'!J$2,FALSE)</f>
        <v>205597.26549163138</v>
      </c>
      <c r="K890" s="13">
        <f>VLOOKUP($B890,'Elec wholesale lookups'!$A$3:$L$15,'Elec wholesale index'!K$2,FALSE)</f>
        <v>181634.52552031272</v>
      </c>
      <c r="L890" s="38">
        <f>VLOOKUP($B890,'Elec wholesale lookups'!$A$3:$O$15,'Elec wholesale index'!L$2,FALSE)</f>
        <v>1</v>
      </c>
      <c r="M890" s="38">
        <f>VLOOKUP($B890,'Elec wholesale lookups'!$A$3:$O$15,'Elec wholesale index'!M$2,FALSE)</f>
        <v>1</v>
      </c>
      <c r="N890" s="38">
        <f>VLOOKUP($B890,'Elec wholesale lookups'!$A$3:$O$15,'Elec wholesale index'!N$2,FALSE)</f>
        <v>0</v>
      </c>
      <c r="O890" s="13">
        <f t="shared" si="223"/>
        <v>181634.52552031272</v>
      </c>
      <c r="P890" s="13">
        <f t="shared" si="224"/>
        <v>205597.26549163138</v>
      </c>
      <c r="Q890" s="13">
        <f t="shared" si="225"/>
        <v>0</v>
      </c>
      <c r="R890" s="13">
        <f t="shared" si="226"/>
        <v>387231.79101194406</v>
      </c>
      <c r="S890" s="23">
        <f t="shared" si="227"/>
        <v>0</v>
      </c>
      <c r="T890" s="23">
        <f t="shared" si="228"/>
        <v>0</v>
      </c>
      <c r="U890" s="23">
        <f t="shared" si="229"/>
        <v>0</v>
      </c>
      <c r="V890" s="23">
        <f t="shared" si="230"/>
        <v>0</v>
      </c>
      <c r="W890" s="44" t="str">
        <f t="shared" si="231"/>
        <v>n/a</v>
      </c>
      <c r="X890" s="23">
        <f t="shared" si="232"/>
        <v>0</v>
      </c>
      <c r="Y890" s="23">
        <f t="shared" si="233"/>
        <v>0</v>
      </c>
      <c r="Z890" s="23">
        <f t="shared" si="234"/>
        <v>0</v>
      </c>
      <c r="AA890" s="43">
        <f t="shared" si="235"/>
        <v>0</v>
      </c>
      <c r="AB890" s="44" t="str">
        <f t="shared" si="236"/>
        <v>n/a</v>
      </c>
      <c r="AC890" s="45" t="str">
        <f>IFERROR(W890*Inputs!$E$27+'Elec wholesale index'!AB890*Inputs!$F$27,"n/a")</f>
        <v>n/a</v>
      </c>
      <c r="AD890" s="2" t="str">
        <f t="shared" si="237"/>
        <v>2018-19 Summer</v>
      </c>
      <c r="AE890" s="2" t="str">
        <f t="shared" si="238"/>
        <v>2017-18 Winter</v>
      </c>
      <c r="AF890" s="41">
        <v>0</v>
      </c>
    </row>
    <row r="891" spans="1:32" x14ac:dyDescent="0.3">
      <c r="A891" s="47">
        <v>43130</v>
      </c>
      <c r="B891" s="14" t="str">
        <f t="shared" si="239"/>
        <v>Jan</v>
      </c>
      <c r="C891" s="3"/>
      <c r="D891" s="3"/>
      <c r="E891" s="3"/>
      <c r="F891" s="42"/>
      <c r="G891" s="42"/>
      <c r="H891" s="42"/>
      <c r="I891" s="13">
        <f>VLOOKUP($B891,'Elec wholesale lookups'!$A$3:$L$15,'Elec wholesale index'!I$2,FALSE)</f>
        <v>181634.52552031272</v>
      </c>
      <c r="J891" s="13">
        <f>VLOOKUP($B891,'Elec wholesale lookups'!$A$3:$L$15,'Elec wholesale index'!J$2,FALSE)</f>
        <v>205597.26549163138</v>
      </c>
      <c r="K891" s="13">
        <f>VLOOKUP($B891,'Elec wholesale lookups'!$A$3:$L$15,'Elec wholesale index'!K$2,FALSE)</f>
        <v>181634.52552031272</v>
      </c>
      <c r="L891" s="38">
        <f>VLOOKUP($B891,'Elec wholesale lookups'!$A$3:$O$15,'Elec wholesale index'!L$2,FALSE)</f>
        <v>1</v>
      </c>
      <c r="M891" s="38">
        <f>VLOOKUP($B891,'Elec wholesale lookups'!$A$3:$O$15,'Elec wholesale index'!M$2,FALSE)</f>
        <v>1</v>
      </c>
      <c r="N891" s="38">
        <f>VLOOKUP($B891,'Elec wholesale lookups'!$A$3:$O$15,'Elec wholesale index'!N$2,FALSE)</f>
        <v>0</v>
      </c>
      <c r="O891" s="13">
        <f t="shared" si="223"/>
        <v>181634.52552031272</v>
      </c>
      <c r="P891" s="13">
        <f t="shared" si="224"/>
        <v>205597.26549163138</v>
      </c>
      <c r="Q891" s="13">
        <f t="shared" si="225"/>
        <v>0</v>
      </c>
      <c r="R891" s="13">
        <f t="shared" si="226"/>
        <v>387231.79101194406</v>
      </c>
      <c r="S891" s="23">
        <f t="shared" si="227"/>
        <v>0</v>
      </c>
      <c r="T891" s="23">
        <f t="shared" si="228"/>
        <v>0</v>
      </c>
      <c r="U891" s="23">
        <f t="shared" si="229"/>
        <v>0</v>
      </c>
      <c r="V891" s="23">
        <f t="shared" si="230"/>
        <v>0</v>
      </c>
      <c r="W891" s="44" t="str">
        <f t="shared" si="231"/>
        <v>n/a</v>
      </c>
      <c r="X891" s="23">
        <f t="shared" si="232"/>
        <v>0</v>
      </c>
      <c r="Y891" s="23">
        <f t="shared" si="233"/>
        <v>0</v>
      </c>
      <c r="Z891" s="23">
        <f t="shared" si="234"/>
        <v>0</v>
      </c>
      <c r="AA891" s="43">
        <f t="shared" si="235"/>
        <v>0</v>
      </c>
      <c r="AB891" s="44" t="str">
        <f t="shared" si="236"/>
        <v>n/a</v>
      </c>
      <c r="AC891" s="45" t="str">
        <f>IFERROR(W891*Inputs!$E$27+'Elec wholesale index'!AB891*Inputs!$F$27,"n/a")</f>
        <v>n/a</v>
      </c>
      <c r="AD891" s="2" t="str">
        <f t="shared" si="237"/>
        <v>2018-19 Summer</v>
      </c>
      <c r="AE891" s="2" t="str">
        <f t="shared" si="238"/>
        <v>2017-18 Winter</v>
      </c>
      <c r="AF891" s="41">
        <v>0</v>
      </c>
    </row>
    <row r="892" spans="1:32" x14ac:dyDescent="0.3">
      <c r="A892" s="47">
        <v>43131</v>
      </c>
      <c r="B892" s="14" t="str">
        <f t="shared" si="239"/>
        <v>Jan</v>
      </c>
      <c r="C892" s="3"/>
      <c r="D892" s="3"/>
      <c r="E892" s="3"/>
      <c r="F892" s="42"/>
      <c r="G892" s="42"/>
      <c r="H892" s="42"/>
      <c r="I892" s="13">
        <f>VLOOKUP($B892,'Elec wholesale lookups'!$A$3:$L$15,'Elec wholesale index'!I$2,FALSE)</f>
        <v>181634.52552031272</v>
      </c>
      <c r="J892" s="13">
        <f>VLOOKUP($B892,'Elec wholesale lookups'!$A$3:$L$15,'Elec wholesale index'!J$2,FALSE)</f>
        <v>205597.26549163138</v>
      </c>
      <c r="K892" s="13">
        <f>VLOOKUP($B892,'Elec wholesale lookups'!$A$3:$L$15,'Elec wholesale index'!K$2,FALSE)</f>
        <v>181634.52552031272</v>
      </c>
      <c r="L892" s="38">
        <f>VLOOKUP($B892,'Elec wholesale lookups'!$A$3:$O$15,'Elec wholesale index'!L$2,FALSE)</f>
        <v>1</v>
      </c>
      <c r="M892" s="38">
        <f>VLOOKUP($B892,'Elec wholesale lookups'!$A$3:$O$15,'Elec wholesale index'!M$2,FALSE)</f>
        <v>1</v>
      </c>
      <c r="N892" s="38">
        <f>VLOOKUP($B892,'Elec wholesale lookups'!$A$3:$O$15,'Elec wholesale index'!N$2,FALSE)</f>
        <v>0</v>
      </c>
      <c r="O892" s="13">
        <f t="shared" si="223"/>
        <v>181634.52552031272</v>
      </c>
      <c r="P892" s="13">
        <f t="shared" si="224"/>
        <v>205597.26549163138</v>
      </c>
      <c r="Q892" s="13">
        <f t="shared" si="225"/>
        <v>0</v>
      </c>
      <c r="R892" s="13">
        <f t="shared" si="226"/>
        <v>387231.79101194406</v>
      </c>
      <c r="S892" s="23">
        <f t="shared" si="227"/>
        <v>0</v>
      </c>
      <c r="T892" s="23">
        <f t="shared" si="228"/>
        <v>0</v>
      </c>
      <c r="U892" s="23">
        <f t="shared" si="229"/>
        <v>0</v>
      </c>
      <c r="V892" s="23">
        <f t="shared" si="230"/>
        <v>0</v>
      </c>
      <c r="W892" s="44" t="str">
        <f t="shared" si="231"/>
        <v>n/a</v>
      </c>
      <c r="X892" s="23">
        <f t="shared" si="232"/>
        <v>0</v>
      </c>
      <c r="Y892" s="23">
        <f t="shared" si="233"/>
        <v>0</v>
      </c>
      <c r="Z892" s="23">
        <f t="shared" si="234"/>
        <v>0</v>
      </c>
      <c r="AA892" s="43">
        <f t="shared" si="235"/>
        <v>0</v>
      </c>
      <c r="AB892" s="44" t="str">
        <f t="shared" si="236"/>
        <v>n/a</v>
      </c>
      <c r="AC892" s="45" t="str">
        <f>IFERROR(W892*Inputs!$E$27+'Elec wholesale index'!AB892*Inputs!$F$27,"n/a")</f>
        <v>n/a</v>
      </c>
      <c r="AD892" s="2" t="str">
        <f t="shared" si="237"/>
        <v>2018-19 Summer</v>
      </c>
      <c r="AE892" s="2" t="str">
        <f t="shared" si="238"/>
        <v>2017-18 Winter</v>
      </c>
      <c r="AF892" s="41">
        <v>0</v>
      </c>
    </row>
    <row r="893" spans="1:32" x14ac:dyDescent="0.3">
      <c r="A893" s="47">
        <v>43132</v>
      </c>
      <c r="B893" s="14" t="str">
        <f t="shared" si="239"/>
        <v>Feb</v>
      </c>
      <c r="C893" s="3"/>
      <c r="D893" s="3"/>
      <c r="E893" s="3"/>
      <c r="F893" s="42"/>
      <c r="G893" s="42"/>
      <c r="H893" s="42"/>
      <c r="I893" s="13">
        <f>VLOOKUP($B893,'Elec wholesale lookups'!$A$3:$L$15,'Elec wholesale index'!I$2,FALSE)</f>
        <v>181634.52552031272</v>
      </c>
      <c r="J893" s="13">
        <f>VLOOKUP($B893,'Elec wholesale lookups'!$A$3:$L$15,'Elec wholesale index'!J$2,FALSE)</f>
        <v>205597.26549163138</v>
      </c>
      <c r="K893" s="13">
        <f>VLOOKUP($B893,'Elec wholesale lookups'!$A$3:$L$15,'Elec wholesale index'!K$2,FALSE)</f>
        <v>181634.52552031272</v>
      </c>
      <c r="L893" s="38">
        <f>VLOOKUP($B893,'Elec wholesale lookups'!$A$3:$O$15,'Elec wholesale index'!L$2,FALSE)</f>
        <v>0</v>
      </c>
      <c r="M893" s="38">
        <f>VLOOKUP($B893,'Elec wholesale lookups'!$A$3:$O$15,'Elec wholesale index'!M$2,FALSE)</f>
        <v>1</v>
      </c>
      <c r="N893" s="38">
        <f>VLOOKUP($B893,'Elec wholesale lookups'!$A$3:$O$15,'Elec wholesale index'!N$2,FALSE)</f>
        <v>1</v>
      </c>
      <c r="O893" s="13">
        <f t="shared" si="223"/>
        <v>0</v>
      </c>
      <c r="P893" s="13">
        <f t="shared" si="224"/>
        <v>205597.26549163138</v>
      </c>
      <c r="Q893" s="13">
        <f t="shared" si="225"/>
        <v>181634.52552031272</v>
      </c>
      <c r="R893" s="13">
        <f t="shared" si="226"/>
        <v>387231.79101194406</v>
      </c>
      <c r="S893" s="23">
        <f t="shared" si="227"/>
        <v>0</v>
      </c>
      <c r="T893" s="23">
        <f t="shared" si="228"/>
        <v>0</v>
      </c>
      <c r="U893" s="23">
        <f t="shared" si="229"/>
        <v>0</v>
      </c>
      <c r="V893" s="23">
        <f t="shared" si="230"/>
        <v>0</v>
      </c>
      <c r="W893" s="44" t="str">
        <f t="shared" si="231"/>
        <v>n/a</v>
      </c>
      <c r="X893" s="23">
        <f t="shared" si="232"/>
        <v>0</v>
      </c>
      <c r="Y893" s="23">
        <f t="shared" si="233"/>
        <v>0</v>
      </c>
      <c r="Z893" s="23">
        <f t="shared" si="234"/>
        <v>0</v>
      </c>
      <c r="AA893" s="43">
        <f t="shared" si="235"/>
        <v>0</v>
      </c>
      <c r="AB893" s="44" t="str">
        <f t="shared" si="236"/>
        <v>n/a</v>
      </c>
      <c r="AC893" s="45" t="str">
        <f>IFERROR(W893*Inputs!$E$27+'Elec wholesale index'!AB893*Inputs!$F$27,"n/a")</f>
        <v>n/a</v>
      </c>
      <c r="AD893" s="2" t="str">
        <f t="shared" si="237"/>
        <v>2018-19 Winter</v>
      </c>
      <c r="AE893" s="2" t="str">
        <f t="shared" si="238"/>
        <v>2017-18 Winter</v>
      </c>
      <c r="AF893" s="41">
        <v>0</v>
      </c>
    </row>
    <row r="894" spans="1:32" x14ac:dyDescent="0.3">
      <c r="A894" s="47">
        <v>43133</v>
      </c>
      <c r="B894" s="14" t="str">
        <f t="shared" si="239"/>
        <v>Feb</v>
      </c>
      <c r="C894" s="3"/>
      <c r="D894" s="3"/>
      <c r="E894" s="3"/>
      <c r="F894" s="42"/>
      <c r="G894" s="42"/>
      <c r="H894" s="42"/>
      <c r="I894" s="13">
        <f>VLOOKUP($B894,'Elec wholesale lookups'!$A$3:$L$15,'Elec wholesale index'!I$2,FALSE)</f>
        <v>181634.52552031272</v>
      </c>
      <c r="J894" s="13">
        <f>VLOOKUP($B894,'Elec wholesale lookups'!$A$3:$L$15,'Elec wholesale index'!J$2,FALSE)</f>
        <v>205597.26549163138</v>
      </c>
      <c r="K894" s="13">
        <f>VLOOKUP($B894,'Elec wholesale lookups'!$A$3:$L$15,'Elec wholesale index'!K$2,FALSE)</f>
        <v>181634.52552031272</v>
      </c>
      <c r="L894" s="38">
        <f>VLOOKUP($B894,'Elec wholesale lookups'!$A$3:$O$15,'Elec wholesale index'!L$2,FALSE)</f>
        <v>0</v>
      </c>
      <c r="M894" s="38">
        <f>VLOOKUP($B894,'Elec wholesale lookups'!$A$3:$O$15,'Elec wholesale index'!M$2,FALSE)</f>
        <v>1</v>
      </c>
      <c r="N894" s="38">
        <f>VLOOKUP($B894,'Elec wholesale lookups'!$A$3:$O$15,'Elec wholesale index'!N$2,FALSE)</f>
        <v>1</v>
      </c>
      <c r="O894" s="13">
        <f t="shared" si="223"/>
        <v>0</v>
      </c>
      <c r="P894" s="13">
        <f t="shared" si="224"/>
        <v>205597.26549163138</v>
      </c>
      <c r="Q894" s="13">
        <f t="shared" si="225"/>
        <v>181634.52552031272</v>
      </c>
      <c r="R894" s="13">
        <f t="shared" si="226"/>
        <v>387231.79101194406</v>
      </c>
      <c r="S894" s="23">
        <f t="shared" si="227"/>
        <v>0</v>
      </c>
      <c r="T894" s="23">
        <f t="shared" si="228"/>
        <v>0</v>
      </c>
      <c r="U894" s="23">
        <f t="shared" si="229"/>
        <v>0</v>
      </c>
      <c r="V894" s="23">
        <f t="shared" si="230"/>
        <v>0</v>
      </c>
      <c r="W894" s="44" t="str">
        <f t="shared" si="231"/>
        <v>n/a</v>
      </c>
      <c r="X894" s="23">
        <f t="shared" si="232"/>
        <v>0</v>
      </c>
      <c r="Y894" s="23">
        <f t="shared" si="233"/>
        <v>0</v>
      </c>
      <c r="Z894" s="23">
        <f t="shared" si="234"/>
        <v>0</v>
      </c>
      <c r="AA894" s="43">
        <f t="shared" si="235"/>
        <v>0</v>
      </c>
      <c r="AB894" s="44" t="str">
        <f t="shared" si="236"/>
        <v>n/a</v>
      </c>
      <c r="AC894" s="45" t="str">
        <f>IFERROR(W894*Inputs!$E$27+'Elec wholesale index'!AB894*Inputs!$F$27,"n/a")</f>
        <v>n/a</v>
      </c>
      <c r="AD894" s="2" t="str">
        <f t="shared" si="237"/>
        <v>2018-19 Winter</v>
      </c>
      <c r="AE894" s="2" t="str">
        <f t="shared" si="238"/>
        <v>2017-18 Winter</v>
      </c>
      <c r="AF894" s="41">
        <v>0</v>
      </c>
    </row>
    <row r="895" spans="1:32" x14ac:dyDescent="0.3">
      <c r="A895" s="47">
        <v>43136</v>
      </c>
      <c r="B895" s="14" t="str">
        <f t="shared" si="239"/>
        <v>Feb</v>
      </c>
      <c r="C895" s="3"/>
      <c r="D895" s="3"/>
      <c r="E895" s="3"/>
      <c r="F895" s="42"/>
      <c r="G895" s="42"/>
      <c r="H895" s="42"/>
      <c r="I895" s="13">
        <f>VLOOKUP($B895,'Elec wholesale lookups'!$A$3:$L$15,'Elec wholesale index'!I$2,FALSE)</f>
        <v>181634.52552031272</v>
      </c>
      <c r="J895" s="13">
        <f>VLOOKUP($B895,'Elec wholesale lookups'!$A$3:$L$15,'Elec wholesale index'!J$2,FALSE)</f>
        <v>205597.26549163138</v>
      </c>
      <c r="K895" s="13">
        <f>VLOOKUP($B895,'Elec wholesale lookups'!$A$3:$L$15,'Elec wholesale index'!K$2,FALSE)</f>
        <v>181634.52552031272</v>
      </c>
      <c r="L895" s="38">
        <f>VLOOKUP($B895,'Elec wholesale lookups'!$A$3:$O$15,'Elec wholesale index'!L$2,FALSE)</f>
        <v>0</v>
      </c>
      <c r="M895" s="38">
        <f>VLOOKUP($B895,'Elec wholesale lookups'!$A$3:$O$15,'Elec wholesale index'!M$2,FALSE)</f>
        <v>1</v>
      </c>
      <c r="N895" s="38">
        <f>VLOOKUP($B895,'Elec wholesale lookups'!$A$3:$O$15,'Elec wholesale index'!N$2,FALSE)</f>
        <v>1</v>
      </c>
      <c r="O895" s="13">
        <f t="shared" si="223"/>
        <v>0</v>
      </c>
      <c r="P895" s="13">
        <f t="shared" si="224"/>
        <v>205597.26549163138</v>
      </c>
      <c r="Q895" s="13">
        <f t="shared" si="225"/>
        <v>181634.52552031272</v>
      </c>
      <c r="R895" s="13">
        <f t="shared" si="226"/>
        <v>387231.79101194406</v>
      </c>
      <c r="S895" s="23">
        <f t="shared" si="227"/>
        <v>0</v>
      </c>
      <c r="T895" s="23">
        <f t="shared" si="228"/>
        <v>0</v>
      </c>
      <c r="U895" s="23">
        <f t="shared" si="229"/>
        <v>0</v>
      </c>
      <c r="V895" s="23">
        <f t="shared" si="230"/>
        <v>0</v>
      </c>
      <c r="W895" s="44" t="str">
        <f t="shared" si="231"/>
        <v>n/a</v>
      </c>
      <c r="X895" s="23">
        <f t="shared" si="232"/>
        <v>0</v>
      </c>
      <c r="Y895" s="23">
        <f t="shared" si="233"/>
        <v>0</v>
      </c>
      <c r="Z895" s="23">
        <f t="shared" si="234"/>
        <v>0</v>
      </c>
      <c r="AA895" s="43">
        <f t="shared" si="235"/>
        <v>0</v>
      </c>
      <c r="AB895" s="44" t="str">
        <f t="shared" si="236"/>
        <v>n/a</v>
      </c>
      <c r="AC895" s="45" t="str">
        <f>IFERROR(W895*Inputs!$E$27+'Elec wholesale index'!AB895*Inputs!$F$27,"n/a")</f>
        <v>n/a</v>
      </c>
      <c r="AD895" s="2" t="str">
        <f t="shared" si="237"/>
        <v>2018-19 Winter</v>
      </c>
      <c r="AE895" s="2" t="str">
        <f t="shared" si="238"/>
        <v>2017-18 Winter</v>
      </c>
      <c r="AF895" s="41">
        <v>0</v>
      </c>
    </row>
    <row r="896" spans="1:32" x14ac:dyDescent="0.3">
      <c r="A896" s="47">
        <v>43137</v>
      </c>
      <c r="B896" s="14" t="str">
        <f t="shared" si="239"/>
        <v>Feb</v>
      </c>
      <c r="C896" s="3"/>
      <c r="D896" s="3"/>
      <c r="E896" s="3"/>
      <c r="F896" s="42"/>
      <c r="G896" s="42"/>
      <c r="H896" s="42"/>
      <c r="I896" s="13">
        <f>VLOOKUP($B896,'Elec wholesale lookups'!$A$3:$L$15,'Elec wholesale index'!I$2,FALSE)</f>
        <v>181634.52552031272</v>
      </c>
      <c r="J896" s="13">
        <f>VLOOKUP($B896,'Elec wholesale lookups'!$A$3:$L$15,'Elec wholesale index'!J$2,FALSE)</f>
        <v>205597.26549163138</v>
      </c>
      <c r="K896" s="13">
        <f>VLOOKUP($B896,'Elec wholesale lookups'!$A$3:$L$15,'Elec wholesale index'!K$2,FALSE)</f>
        <v>181634.52552031272</v>
      </c>
      <c r="L896" s="38">
        <f>VLOOKUP($B896,'Elec wholesale lookups'!$A$3:$O$15,'Elec wholesale index'!L$2,FALSE)</f>
        <v>0</v>
      </c>
      <c r="M896" s="38">
        <f>VLOOKUP($B896,'Elec wholesale lookups'!$A$3:$O$15,'Elec wholesale index'!M$2,FALSE)</f>
        <v>1</v>
      </c>
      <c r="N896" s="38">
        <f>VLOOKUP($B896,'Elec wholesale lookups'!$A$3:$O$15,'Elec wholesale index'!N$2,FALSE)</f>
        <v>1</v>
      </c>
      <c r="O896" s="13">
        <f t="shared" si="223"/>
        <v>0</v>
      </c>
      <c r="P896" s="13">
        <f t="shared" si="224"/>
        <v>205597.26549163138</v>
      </c>
      <c r="Q896" s="13">
        <f t="shared" si="225"/>
        <v>181634.52552031272</v>
      </c>
      <c r="R896" s="13">
        <f t="shared" si="226"/>
        <v>387231.79101194406</v>
      </c>
      <c r="S896" s="23">
        <f t="shared" si="227"/>
        <v>0</v>
      </c>
      <c r="T896" s="23">
        <f t="shared" si="228"/>
        <v>0</v>
      </c>
      <c r="U896" s="23">
        <f t="shared" si="229"/>
        <v>0</v>
      </c>
      <c r="V896" s="23">
        <f t="shared" si="230"/>
        <v>0</v>
      </c>
      <c r="W896" s="44" t="str">
        <f t="shared" si="231"/>
        <v>n/a</v>
      </c>
      <c r="X896" s="23">
        <f t="shared" si="232"/>
        <v>0</v>
      </c>
      <c r="Y896" s="23">
        <f t="shared" si="233"/>
        <v>0</v>
      </c>
      <c r="Z896" s="23">
        <f t="shared" si="234"/>
        <v>0</v>
      </c>
      <c r="AA896" s="43">
        <f t="shared" si="235"/>
        <v>0</v>
      </c>
      <c r="AB896" s="44" t="str">
        <f t="shared" si="236"/>
        <v>n/a</v>
      </c>
      <c r="AC896" s="45" t="str">
        <f>IFERROR(W896*Inputs!$E$27+'Elec wholesale index'!AB896*Inputs!$F$27,"n/a")</f>
        <v>n/a</v>
      </c>
      <c r="AD896" s="2" t="str">
        <f t="shared" si="237"/>
        <v>2018-19 Winter</v>
      </c>
      <c r="AE896" s="2" t="str">
        <f t="shared" si="238"/>
        <v>2017-18 Winter</v>
      </c>
      <c r="AF896" s="41">
        <v>0</v>
      </c>
    </row>
    <row r="897" spans="1:32" x14ac:dyDescent="0.3">
      <c r="A897" s="47">
        <v>43138</v>
      </c>
      <c r="B897" s="14" t="str">
        <f t="shared" si="239"/>
        <v>Feb</v>
      </c>
      <c r="C897" s="3"/>
      <c r="D897" s="3"/>
      <c r="E897" s="3"/>
      <c r="F897" s="42"/>
      <c r="G897" s="42"/>
      <c r="H897" s="42"/>
      <c r="I897" s="13">
        <f>VLOOKUP($B897,'Elec wholesale lookups'!$A$3:$L$15,'Elec wholesale index'!I$2,FALSE)</f>
        <v>181634.52552031272</v>
      </c>
      <c r="J897" s="13">
        <f>VLOOKUP($B897,'Elec wholesale lookups'!$A$3:$L$15,'Elec wholesale index'!J$2,FALSE)</f>
        <v>205597.26549163138</v>
      </c>
      <c r="K897" s="13">
        <f>VLOOKUP($B897,'Elec wholesale lookups'!$A$3:$L$15,'Elec wholesale index'!K$2,FALSE)</f>
        <v>181634.52552031272</v>
      </c>
      <c r="L897" s="38">
        <f>VLOOKUP($B897,'Elec wholesale lookups'!$A$3:$O$15,'Elec wholesale index'!L$2,FALSE)</f>
        <v>0</v>
      </c>
      <c r="M897" s="38">
        <f>VLOOKUP($B897,'Elec wholesale lookups'!$A$3:$O$15,'Elec wholesale index'!M$2,FALSE)</f>
        <v>1</v>
      </c>
      <c r="N897" s="38">
        <f>VLOOKUP($B897,'Elec wholesale lookups'!$A$3:$O$15,'Elec wholesale index'!N$2,FALSE)</f>
        <v>1</v>
      </c>
      <c r="O897" s="13">
        <f t="shared" si="223"/>
        <v>0</v>
      </c>
      <c r="P897" s="13">
        <f t="shared" si="224"/>
        <v>205597.26549163138</v>
      </c>
      <c r="Q897" s="13">
        <f t="shared" si="225"/>
        <v>181634.52552031272</v>
      </c>
      <c r="R897" s="13">
        <f t="shared" si="226"/>
        <v>387231.79101194406</v>
      </c>
      <c r="S897" s="23">
        <f t="shared" si="227"/>
        <v>0</v>
      </c>
      <c r="T897" s="23">
        <f t="shared" si="228"/>
        <v>0</v>
      </c>
      <c r="U897" s="23">
        <f t="shared" si="229"/>
        <v>0</v>
      </c>
      <c r="V897" s="23">
        <f t="shared" si="230"/>
        <v>0</v>
      </c>
      <c r="W897" s="44" t="str">
        <f t="shared" si="231"/>
        <v>n/a</v>
      </c>
      <c r="X897" s="23">
        <f t="shared" si="232"/>
        <v>0</v>
      </c>
      <c r="Y897" s="23">
        <f t="shared" si="233"/>
        <v>0</v>
      </c>
      <c r="Z897" s="23">
        <f t="shared" si="234"/>
        <v>0</v>
      </c>
      <c r="AA897" s="43">
        <f t="shared" si="235"/>
        <v>0</v>
      </c>
      <c r="AB897" s="44" t="str">
        <f t="shared" si="236"/>
        <v>n/a</v>
      </c>
      <c r="AC897" s="45" t="str">
        <f>IFERROR(W897*Inputs!$E$27+'Elec wholesale index'!AB897*Inputs!$F$27,"n/a")</f>
        <v>n/a</v>
      </c>
      <c r="AD897" s="2" t="str">
        <f t="shared" si="237"/>
        <v>2018-19 Winter</v>
      </c>
      <c r="AE897" s="2" t="str">
        <f t="shared" si="238"/>
        <v>2017-18 Winter</v>
      </c>
      <c r="AF897" s="41">
        <v>0</v>
      </c>
    </row>
    <row r="898" spans="1:32" x14ac:dyDescent="0.3">
      <c r="A898" s="47">
        <v>43139</v>
      </c>
      <c r="B898" s="14" t="str">
        <f t="shared" si="239"/>
        <v>Feb</v>
      </c>
      <c r="C898" s="3"/>
      <c r="D898" s="3"/>
      <c r="E898" s="3"/>
      <c r="F898" s="42"/>
      <c r="G898" s="42"/>
      <c r="H898" s="42"/>
      <c r="I898" s="13">
        <f>VLOOKUP($B898,'Elec wholesale lookups'!$A$3:$L$15,'Elec wholesale index'!I$2,FALSE)</f>
        <v>181634.52552031272</v>
      </c>
      <c r="J898" s="13">
        <f>VLOOKUP($B898,'Elec wholesale lookups'!$A$3:$L$15,'Elec wholesale index'!J$2,FALSE)</f>
        <v>205597.26549163138</v>
      </c>
      <c r="K898" s="13">
        <f>VLOOKUP($B898,'Elec wholesale lookups'!$A$3:$L$15,'Elec wholesale index'!K$2,FALSE)</f>
        <v>181634.52552031272</v>
      </c>
      <c r="L898" s="38">
        <f>VLOOKUP($B898,'Elec wholesale lookups'!$A$3:$O$15,'Elec wholesale index'!L$2,FALSE)</f>
        <v>0</v>
      </c>
      <c r="M898" s="38">
        <f>VLOOKUP($B898,'Elec wholesale lookups'!$A$3:$O$15,'Elec wholesale index'!M$2,FALSE)</f>
        <v>1</v>
      </c>
      <c r="N898" s="38">
        <f>VLOOKUP($B898,'Elec wholesale lookups'!$A$3:$O$15,'Elec wholesale index'!N$2,FALSE)</f>
        <v>1</v>
      </c>
      <c r="O898" s="13">
        <f t="shared" si="223"/>
        <v>0</v>
      </c>
      <c r="P898" s="13">
        <f t="shared" si="224"/>
        <v>205597.26549163138</v>
      </c>
      <c r="Q898" s="13">
        <f t="shared" si="225"/>
        <v>181634.52552031272</v>
      </c>
      <c r="R898" s="13">
        <f t="shared" si="226"/>
        <v>387231.79101194406</v>
      </c>
      <c r="S898" s="23">
        <f t="shared" si="227"/>
        <v>0</v>
      </c>
      <c r="T898" s="23">
        <f t="shared" si="228"/>
        <v>0</v>
      </c>
      <c r="U898" s="23">
        <f t="shared" si="229"/>
        <v>0</v>
      </c>
      <c r="V898" s="23">
        <f t="shared" si="230"/>
        <v>0</v>
      </c>
      <c r="W898" s="44" t="str">
        <f t="shared" si="231"/>
        <v>n/a</v>
      </c>
      <c r="X898" s="23">
        <f t="shared" si="232"/>
        <v>0</v>
      </c>
      <c r="Y898" s="23">
        <f t="shared" si="233"/>
        <v>0</v>
      </c>
      <c r="Z898" s="23">
        <f t="shared" si="234"/>
        <v>0</v>
      </c>
      <c r="AA898" s="43">
        <f t="shared" si="235"/>
        <v>0</v>
      </c>
      <c r="AB898" s="44" t="str">
        <f t="shared" si="236"/>
        <v>n/a</v>
      </c>
      <c r="AC898" s="45" t="str">
        <f>IFERROR(W898*Inputs!$E$27+'Elec wholesale index'!AB898*Inputs!$F$27,"n/a")</f>
        <v>n/a</v>
      </c>
      <c r="AD898" s="2" t="str">
        <f t="shared" si="237"/>
        <v>2018-19 Winter</v>
      </c>
      <c r="AE898" s="2" t="str">
        <f t="shared" si="238"/>
        <v>2017-18 Winter</v>
      </c>
      <c r="AF898" s="41">
        <v>0</v>
      </c>
    </row>
    <row r="899" spans="1:32" x14ac:dyDescent="0.3">
      <c r="A899" s="47">
        <v>43140</v>
      </c>
      <c r="B899" s="14" t="str">
        <f t="shared" si="239"/>
        <v>Feb</v>
      </c>
      <c r="C899" s="3"/>
      <c r="D899" s="3"/>
      <c r="E899" s="3"/>
      <c r="F899" s="42"/>
      <c r="G899" s="42"/>
      <c r="H899" s="42"/>
      <c r="I899" s="13">
        <f>VLOOKUP($B899,'Elec wholesale lookups'!$A$3:$L$15,'Elec wholesale index'!I$2,FALSE)</f>
        <v>181634.52552031272</v>
      </c>
      <c r="J899" s="13">
        <f>VLOOKUP($B899,'Elec wholesale lookups'!$A$3:$L$15,'Elec wholesale index'!J$2,FALSE)</f>
        <v>205597.26549163138</v>
      </c>
      <c r="K899" s="13">
        <f>VLOOKUP($B899,'Elec wholesale lookups'!$A$3:$L$15,'Elec wholesale index'!K$2,FALSE)</f>
        <v>181634.52552031272</v>
      </c>
      <c r="L899" s="38">
        <f>VLOOKUP($B899,'Elec wholesale lookups'!$A$3:$O$15,'Elec wholesale index'!L$2,FALSE)</f>
        <v>0</v>
      </c>
      <c r="M899" s="38">
        <f>VLOOKUP($B899,'Elec wholesale lookups'!$A$3:$O$15,'Elec wholesale index'!M$2,FALSE)</f>
        <v>1</v>
      </c>
      <c r="N899" s="38">
        <f>VLOOKUP($B899,'Elec wholesale lookups'!$A$3:$O$15,'Elec wholesale index'!N$2,FALSE)</f>
        <v>1</v>
      </c>
      <c r="O899" s="13">
        <f t="shared" si="223"/>
        <v>0</v>
      </c>
      <c r="P899" s="13">
        <f t="shared" si="224"/>
        <v>205597.26549163138</v>
      </c>
      <c r="Q899" s="13">
        <f t="shared" si="225"/>
        <v>181634.52552031272</v>
      </c>
      <c r="R899" s="13">
        <f t="shared" si="226"/>
        <v>387231.79101194406</v>
      </c>
      <c r="S899" s="23">
        <f t="shared" si="227"/>
        <v>0</v>
      </c>
      <c r="T899" s="23">
        <f t="shared" si="228"/>
        <v>0</v>
      </c>
      <c r="U899" s="23">
        <f t="shared" si="229"/>
        <v>0</v>
      </c>
      <c r="V899" s="23">
        <f t="shared" si="230"/>
        <v>0</v>
      </c>
      <c r="W899" s="44" t="str">
        <f t="shared" si="231"/>
        <v>n/a</v>
      </c>
      <c r="X899" s="23">
        <f t="shared" si="232"/>
        <v>0</v>
      </c>
      <c r="Y899" s="23">
        <f t="shared" si="233"/>
        <v>0</v>
      </c>
      <c r="Z899" s="23">
        <f t="shared" si="234"/>
        <v>0</v>
      </c>
      <c r="AA899" s="43">
        <f t="shared" si="235"/>
        <v>0</v>
      </c>
      <c r="AB899" s="44" t="str">
        <f t="shared" si="236"/>
        <v>n/a</v>
      </c>
      <c r="AC899" s="45" t="str">
        <f>IFERROR(W899*Inputs!$E$27+'Elec wholesale index'!AB899*Inputs!$F$27,"n/a")</f>
        <v>n/a</v>
      </c>
      <c r="AD899" s="2" t="str">
        <f t="shared" si="237"/>
        <v>2018-19 Winter</v>
      </c>
      <c r="AE899" s="2" t="str">
        <f t="shared" si="238"/>
        <v>2017-18 Winter</v>
      </c>
      <c r="AF899" s="41">
        <v>0</v>
      </c>
    </row>
    <row r="900" spans="1:32" x14ac:dyDescent="0.3">
      <c r="A900" s="47">
        <v>43143</v>
      </c>
      <c r="B900" s="14" t="str">
        <f t="shared" si="239"/>
        <v>Feb</v>
      </c>
      <c r="C900" s="3"/>
      <c r="D900" s="3"/>
      <c r="E900" s="3"/>
      <c r="F900" s="42"/>
      <c r="G900" s="42"/>
      <c r="H900" s="42"/>
      <c r="I900" s="13">
        <f>VLOOKUP($B900,'Elec wholesale lookups'!$A$3:$L$15,'Elec wholesale index'!I$2,FALSE)</f>
        <v>181634.52552031272</v>
      </c>
      <c r="J900" s="13">
        <f>VLOOKUP($B900,'Elec wholesale lookups'!$A$3:$L$15,'Elec wholesale index'!J$2,FALSE)</f>
        <v>205597.26549163138</v>
      </c>
      <c r="K900" s="13">
        <f>VLOOKUP($B900,'Elec wholesale lookups'!$A$3:$L$15,'Elec wholesale index'!K$2,FALSE)</f>
        <v>181634.52552031272</v>
      </c>
      <c r="L900" s="38">
        <f>VLOOKUP($B900,'Elec wholesale lookups'!$A$3:$O$15,'Elec wholesale index'!L$2,FALSE)</f>
        <v>0</v>
      </c>
      <c r="M900" s="38">
        <f>VLOOKUP($B900,'Elec wholesale lookups'!$A$3:$O$15,'Elec wholesale index'!M$2,FALSE)</f>
        <v>1</v>
      </c>
      <c r="N900" s="38">
        <f>VLOOKUP($B900,'Elec wholesale lookups'!$A$3:$O$15,'Elec wholesale index'!N$2,FALSE)</f>
        <v>1</v>
      </c>
      <c r="O900" s="13">
        <f t="shared" si="223"/>
        <v>0</v>
      </c>
      <c r="P900" s="13">
        <f t="shared" si="224"/>
        <v>205597.26549163138</v>
      </c>
      <c r="Q900" s="13">
        <f t="shared" si="225"/>
        <v>181634.52552031272</v>
      </c>
      <c r="R900" s="13">
        <f t="shared" si="226"/>
        <v>387231.79101194406</v>
      </c>
      <c r="S900" s="23">
        <f t="shared" si="227"/>
        <v>0</v>
      </c>
      <c r="T900" s="23">
        <f t="shared" si="228"/>
        <v>0</v>
      </c>
      <c r="U900" s="23">
        <f t="shared" si="229"/>
        <v>0</v>
      </c>
      <c r="V900" s="23">
        <f t="shared" si="230"/>
        <v>0</v>
      </c>
      <c r="W900" s="44" t="str">
        <f t="shared" si="231"/>
        <v>n/a</v>
      </c>
      <c r="X900" s="23">
        <f t="shared" si="232"/>
        <v>0</v>
      </c>
      <c r="Y900" s="23">
        <f t="shared" si="233"/>
        <v>0</v>
      </c>
      <c r="Z900" s="23">
        <f t="shared" si="234"/>
        <v>0</v>
      </c>
      <c r="AA900" s="43">
        <f t="shared" si="235"/>
        <v>0</v>
      </c>
      <c r="AB900" s="44" t="str">
        <f t="shared" si="236"/>
        <v>n/a</v>
      </c>
      <c r="AC900" s="45" t="str">
        <f>IFERROR(W900*Inputs!$E$27+'Elec wholesale index'!AB900*Inputs!$F$27,"n/a")</f>
        <v>n/a</v>
      </c>
      <c r="AD900" s="2" t="str">
        <f t="shared" si="237"/>
        <v>2018-19 Winter</v>
      </c>
      <c r="AE900" s="2" t="str">
        <f t="shared" si="238"/>
        <v>2017-18 Winter</v>
      </c>
      <c r="AF900" s="41">
        <v>0</v>
      </c>
    </row>
    <row r="901" spans="1:32" x14ac:dyDescent="0.3">
      <c r="A901" s="47">
        <v>43144</v>
      </c>
      <c r="B901" s="14" t="str">
        <f t="shared" si="239"/>
        <v>Feb</v>
      </c>
      <c r="C901" s="3"/>
      <c r="D901" s="3"/>
      <c r="E901" s="3"/>
      <c r="F901" s="42"/>
      <c r="G901" s="42"/>
      <c r="H901" s="42"/>
      <c r="I901" s="13">
        <f>VLOOKUP($B901,'Elec wholesale lookups'!$A$3:$L$15,'Elec wholesale index'!I$2,FALSE)</f>
        <v>181634.52552031272</v>
      </c>
      <c r="J901" s="13">
        <f>VLOOKUP($B901,'Elec wholesale lookups'!$A$3:$L$15,'Elec wholesale index'!J$2,FALSE)</f>
        <v>205597.26549163138</v>
      </c>
      <c r="K901" s="13">
        <f>VLOOKUP($B901,'Elec wholesale lookups'!$A$3:$L$15,'Elec wholesale index'!K$2,FALSE)</f>
        <v>181634.52552031272</v>
      </c>
      <c r="L901" s="38">
        <f>VLOOKUP($B901,'Elec wholesale lookups'!$A$3:$O$15,'Elec wholesale index'!L$2,FALSE)</f>
        <v>0</v>
      </c>
      <c r="M901" s="38">
        <f>VLOOKUP($B901,'Elec wholesale lookups'!$A$3:$O$15,'Elec wholesale index'!M$2,FALSE)</f>
        <v>1</v>
      </c>
      <c r="N901" s="38">
        <f>VLOOKUP($B901,'Elec wholesale lookups'!$A$3:$O$15,'Elec wholesale index'!N$2,FALSE)</f>
        <v>1</v>
      </c>
      <c r="O901" s="13">
        <f t="shared" si="223"/>
        <v>0</v>
      </c>
      <c r="P901" s="13">
        <f t="shared" si="224"/>
        <v>205597.26549163138</v>
      </c>
      <c r="Q901" s="13">
        <f t="shared" si="225"/>
        <v>181634.52552031272</v>
      </c>
      <c r="R901" s="13">
        <f t="shared" si="226"/>
        <v>387231.79101194406</v>
      </c>
      <c r="S901" s="23">
        <f t="shared" si="227"/>
        <v>0</v>
      </c>
      <c r="T901" s="23">
        <f t="shared" si="228"/>
        <v>0</v>
      </c>
      <c r="U901" s="23">
        <f t="shared" si="229"/>
        <v>0</v>
      </c>
      <c r="V901" s="23">
        <f t="shared" si="230"/>
        <v>0</v>
      </c>
      <c r="W901" s="44" t="str">
        <f t="shared" si="231"/>
        <v>n/a</v>
      </c>
      <c r="X901" s="23">
        <f t="shared" si="232"/>
        <v>0</v>
      </c>
      <c r="Y901" s="23">
        <f t="shared" si="233"/>
        <v>0</v>
      </c>
      <c r="Z901" s="23">
        <f t="shared" si="234"/>
        <v>0</v>
      </c>
      <c r="AA901" s="43">
        <f t="shared" si="235"/>
        <v>0</v>
      </c>
      <c r="AB901" s="44" t="str">
        <f t="shared" si="236"/>
        <v>n/a</v>
      </c>
      <c r="AC901" s="45" t="str">
        <f>IFERROR(W901*Inputs!$E$27+'Elec wholesale index'!AB901*Inputs!$F$27,"n/a")</f>
        <v>n/a</v>
      </c>
      <c r="AD901" s="2" t="str">
        <f t="shared" si="237"/>
        <v>2018-19 Winter</v>
      </c>
      <c r="AE901" s="2" t="str">
        <f t="shared" si="238"/>
        <v>2017-18 Winter</v>
      </c>
      <c r="AF901" s="41">
        <v>0</v>
      </c>
    </row>
    <row r="902" spans="1:32" x14ac:dyDescent="0.3">
      <c r="A902" s="47">
        <v>43145</v>
      </c>
      <c r="B902" s="14" t="str">
        <f t="shared" si="239"/>
        <v>Feb</v>
      </c>
      <c r="C902" s="3"/>
      <c r="D902" s="3"/>
      <c r="E902" s="3"/>
      <c r="F902" s="42"/>
      <c r="G902" s="42"/>
      <c r="H902" s="42"/>
      <c r="I902" s="13">
        <f>VLOOKUP($B902,'Elec wholesale lookups'!$A$3:$L$15,'Elec wholesale index'!I$2,FALSE)</f>
        <v>181634.52552031272</v>
      </c>
      <c r="J902" s="13">
        <f>VLOOKUP($B902,'Elec wholesale lookups'!$A$3:$L$15,'Elec wholesale index'!J$2,FALSE)</f>
        <v>205597.26549163138</v>
      </c>
      <c r="K902" s="13">
        <f>VLOOKUP($B902,'Elec wholesale lookups'!$A$3:$L$15,'Elec wholesale index'!K$2,FALSE)</f>
        <v>181634.52552031272</v>
      </c>
      <c r="L902" s="38">
        <f>VLOOKUP($B902,'Elec wholesale lookups'!$A$3:$O$15,'Elec wholesale index'!L$2,FALSE)</f>
        <v>0</v>
      </c>
      <c r="M902" s="38">
        <f>VLOOKUP($B902,'Elec wholesale lookups'!$A$3:$O$15,'Elec wholesale index'!M$2,FALSE)</f>
        <v>1</v>
      </c>
      <c r="N902" s="38">
        <f>VLOOKUP($B902,'Elec wholesale lookups'!$A$3:$O$15,'Elec wholesale index'!N$2,FALSE)</f>
        <v>1</v>
      </c>
      <c r="O902" s="13">
        <f t="shared" si="223"/>
        <v>0</v>
      </c>
      <c r="P902" s="13">
        <f t="shared" si="224"/>
        <v>205597.26549163138</v>
      </c>
      <c r="Q902" s="13">
        <f t="shared" si="225"/>
        <v>181634.52552031272</v>
      </c>
      <c r="R902" s="13">
        <f t="shared" si="226"/>
        <v>387231.79101194406</v>
      </c>
      <c r="S902" s="23">
        <f t="shared" si="227"/>
        <v>0</v>
      </c>
      <c r="T902" s="23">
        <f t="shared" si="228"/>
        <v>0</v>
      </c>
      <c r="U902" s="23">
        <f t="shared" si="229"/>
        <v>0</v>
      </c>
      <c r="V902" s="23">
        <f t="shared" si="230"/>
        <v>0</v>
      </c>
      <c r="W902" s="44" t="str">
        <f t="shared" si="231"/>
        <v>n/a</v>
      </c>
      <c r="X902" s="23">
        <f t="shared" si="232"/>
        <v>0</v>
      </c>
      <c r="Y902" s="23">
        <f t="shared" si="233"/>
        <v>0</v>
      </c>
      <c r="Z902" s="23">
        <f t="shared" si="234"/>
        <v>0</v>
      </c>
      <c r="AA902" s="43">
        <f t="shared" si="235"/>
        <v>0</v>
      </c>
      <c r="AB902" s="44" t="str">
        <f t="shared" si="236"/>
        <v>n/a</v>
      </c>
      <c r="AC902" s="45" t="str">
        <f>IFERROR(W902*Inputs!$E$27+'Elec wholesale index'!AB902*Inputs!$F$27,"n/a")</f>
        <v>n/a</v>
      </c>
      <c r="AD902" s="2" t="str">
        <f t="shared" si="237"/>
        <v>2018-19 Winter</v>
      </c>
      <c r="AE902" s="2" t="str">
        <f t="shared" si="238"/>
        <v>2017-18 Winter</v>
      </c>
      <c r="AF902" s="41">
        <v>0</v>
      </c>
    </row>
    <row r="903" spans="1:32" x14ac:dyDescent="0.3">
      <c r="A903" s="47">
        <v>43146</v>
      </c>
      <c r="B903" s="14" t="str">
        <f t="shared" si="239"/>
        <v>Feb</v>
      </c>
      <c r="C903" s="3"/>
      <c r="D903" s="3"/>
      <c r="E903" s="3"/>
      <c r="F903" s="42"/>
      <c r="G903" s="42"/>
      <c r="H903" s="42"/>
      <c r="I903" s="13">
        <f>VLOOKUP($B903,'Elec wholesale lookups'!$A$3:$L$15,'Elec wholesale index'!I$2,FALSE)</f>
        <v>181634.52552031272</v>
      </c>
      <c r="J903" s="13">
        <f>VLOOKUP($B903,'Elec wholesale lookups'!$A$3:$L$15,'Elec wholesale index'!J$2,FALSE)</f>
        <v>205597.26549163138</v>
      </c>
      <c r="K903" s="13">
        <f>VLOOKUP($B903,'Elec wholesale lookups'!$A$3:$L$15,'Elec wholesale index'!K$2,FALSE)</f>
        <v>181634.52552031272</v>
      </c>
      <c r="L903" s="38">
        <f>VLOOKUP($B903,'Elec wholesale lookups'!$A$3:$O$15,'Elec wholesale index'!L$2,FALSE)</f>
        <v>0</v>
      </c>
      <c r="M903" s="38">
        <f>VLOOKUP($B903,'Elec wholesale lookups'!$A$3:$O$15,'Elec wholesale index'!M$2,FALSE)</f>
        <v>1</v>
      </c>
      <c r="N903" s="38">
        <f>VLOOKUP($B903,'Elec wholesale lookups'!$A$3:$O$15,'Elec wholesale index'!N$2,FALSE)</f>
        <v>1</v>
      </c>
      <c r="O903" s="13">
        <f t="shared" ref="O903:O966" si="240">IF(L903="","",I903*L903)</f>
        <v>0</v>
      </c>
      <c r="P903" s="13">
        <f t="shared" ref="P903:P966" si="241">IF(M903="","",J903*M903)</f>
        <v>205597.26549163138</v>
      </c>
      <c r="Q903" s="13">
        <f t="shared" ref="Q903:Q966" si="242">IF(N903="","",K903*N903)</f>
        <v>181634.52552031272</v>
      </c>
      <c r="R903" s="13">
        <f t="shared" ref="R903:R966" si="243">SUM(O903:Q903)</f>
        <v>387231.79101194406</v>
      </c>
      <c r="S903" s="23">
        <f t="shared" ref="S903:S966" si="244">IF(O903="","",O903*C903)</f>
        <v>0</v>
      </c>
      <c r="T903" s="23">
        <f t="shared" ref="T903:T966" si="245">IF(P903="","",P903*D903)</f>
        <v>0</v>
      </c>
      <c r="U903" s="23">
        <f t="shared" ref="U903:U966" si="246">IF(Q903="","",Q903*E903)</f>
        <v>0</v>
      </c>
      <c r="V903" s="23">
        <f t="shared" ref="V903:V966" si="247">SUM(S903:U903)</f>
        <v>0</v>
      </c>
      <c r="W903" s="44" t="str">
        <f t="shared" ref="W903:W966" si="248">IF(MIN(C903:E903)&lt;1,"n/a",V903/R903)</f>
        <v>n/a</v>
      </c>
      <c r="X903" s="23">
        <f t="shared" ref="X903:X966" si="249">IF(O903="","",O903*F903)</f>
        <v>0</v>
      </c>
      <c r="Y903" s="23">
        <f t="shared" ref="Y903:Y966" si="250">IF(P903="","",P903*G903)</f>
        <v>0</v>
      </c>
      <c r="Z903" s="23">
        <f t="shared" ref="Z903:Z966" si="251">IF(Q903="","",Q903*H903)</f>
        <v>0</v>
      </c>
      <c r="AA903" s="43">
        <f t="shared" ref="AA903:AA966" si="252">SUM(X903:Z903)</f>
        <v>0</v>
      </c>
      <c r="AB903" s="44" t="str">
        <f t="shared" ref="AB903:AB966" si="253">IF(MIN(F903:H903)&lt;1,"n/a",AA903/$R903)</f>
        <v>n/a</v>
      </c>
      <c r="AC903" s="45" t="str">
        <f>IFERROR(W903*Inputs!$E$27+'Elec wholesale index'!AB903*Inputs!$F$27,"n/a")</f>
        <v>n/a</v>
      </c>
      <c r="AD903" s="2" t="str">
        <f t="shared" ref="AD903:AD966" si="254">IF(AND(MONTH(A903)=8,MONTH(A902)=7),YEAR(A903)+1&amp;"-"&amp;YEAR(A903)-1998&amp;" Summer",IF(AND(MONTH(A903)=2,MONTH(A902)=1),YEAR(A903)&amp;"-"&amp;YEAR(A903)-1999&amp;" Winter",AD902))</f>
        <v>2018-19 Winter</v>
      </c>
      <c r="AE903" s="2" t="str">
        <f t="shared" ref="AE903:AE966" si="255">IF(AND(MONTH(A903)=4,MONTH(A902)=3),YEAR(A903)&amp;"-"&amp;YEAR(A903)-1999&amp;" Summer",IF(AND(MONTH(A903)=10,MONTH(A902)=9),YEAR(A903)&amp;"-"&amp;YEAR(A903)-1999&amp;" Winter",AE902))</f>
        <v>2017-18 Winter</v>
      </c>
      <c r="AF903" s="41">
        <v>0</v>
      </c>
    </row>
    <row r="904" spans="1:32" x14ac:dyDescent="0.3">
      <c r="A904" s="47">
        <v>43147</v>
      </c>
      <c r="B904" s="14" t="str">
        <f t="shared" si="239"/>
        <v>Feb</v>
      </c>
      <c r="C904" s="3"/>
      <c r="D904" s="3"/>
      <c r="E904" s="3"/>
      <c r="F904" s="42"/>
      <c r="G904" s="42"/>
      <c r="H904" s="42"/>
      <c r="I904" s="13">
        <f>VLOOKUP($B904,'Elec wholesale lookups'!$A$3:$L$15,'Elec wholesale index'!I$2,FALSE)</f>
        <v>181634.52552031272</v>
      </c>
      <c r="J904" s="13">
        <f>VLOOKUP($B904,'Elec wholesale lookups'!$A$3:$L$15,'Elec wholesale index'!J$2,FALSE)</f>
        <v>205597.26549163138</v>
      </c>
      <c r="K904" s="13">
        <f>VLOOKUP($B904,'Elec wholesale lookups'!$A$3:$L$15,'Elec wholesale index'!K$2,FALSE)</f>
        <v>181634.52552031272</v>
      </c>
      <c r="L904" s="38">
        <f>VLOOKUP($B904,'Elec wholesale lookups'!$A$3:$O$15,'Elec wholesale index'!L$2,FALSE)</f>
        <v>0</v>
      </c>
      <c r="M904" s="38">
        <f>VLOOKUP($B904,'Elec wholesale lookups'!$A$3:$O$15,'Elec wholesale index'!M$2,FALSE)</f>
        <v>1</v>
      </c>
      <c r="N904" s="38">
        <f>VLOOKUP($B904,'Elec wholesale lookups'!$A$3:$O$15,'Elec wholesale index'!N$2,FALSE)</f>
        <v>1</v>
      </c>
      <c r="O904" s="13">
        <f t="shared" si="240"/>
        <v>0</v>
      </c>
      <c r="P904" s="13">
        <f t="shared" si="241"/>
        <v>205597.26549163138</v>
      </c>
      <c r="Q904" s="13">
        <f t="shared" si="242"/>
        <v>181634.52552031272</v>
      </c>
      <c r="R904" s="13">
        <f t="shared" si="243"/>
        <v>387231.79101194406</v>
      </c>
      <c r="S904" s="23">
        <f t="shared" si="244"/>
        <v>0</v>
      </c>
      <c r="T904" s="23">
        <f t="shared" si="245"/>
        <v>0</v>
      </c>
      <c r="U904" s="23">
        <f t="shared" si="246"/>
        <v>0</v>
      </c>
      <c r="V904" s="23">
        <f t="shared" si="247"/>
        <v>0</v>
      </c>
      <c r="W904" s="44" t="str">
        <f t="shared" si="248"/>
        <v>n/a</v>
      </c>
      <c r="X904" s="23">
        <f t="shared" si="249"/>
        <v>0</v>
      </c>
      <c r="Y904" s="23">
        <f t="shared" si="250"/>
        <v>0</v>
      </c>
      <c r="Z904" s="23">
        <f t="shared" si="251"/>
        <v>0</v>
      </c>
      <c r="AA904" s="43">
        <f t="shared" si="252"/>
        <v>0</v>
      </c>
      <c r="AB904" s="44" t="str">
        <f t="shared" si="253"/>
        <v>n/a</v>
      </c>
      <c r="AC904" s="45" t="str">
        <f>IFERROR(W904*Inputs!$E$27+'Elec wholesale index'!AB904*Inputs!$F$27,"n/a")</f>
        <v>n/a</v>
      </c>
      <c r="AD904" s="2" t="str">
        <f t="shared" si="254"/>
        <v>2018-19 Winter</v>
      </c>
      <c r="AE904" s="2" t="str">
        <f t="shared" si="255"/>
        <v>2017-18 Winter</v>
      </c>
      <c r="AF904" s="41">
        <v>0</v>
      </c>
    </row>
    <row r="905" spans="1:32" x14ac:dyDescent="0.3">
      <c r="A905" s="47">
        <v>43150</v>
      </c>
      <c r="B905" s="14" t="str">
        <f t="shared" si="239"/>
        <v>Feb</v>
      </c>
      <c r="C905" s="3"/>
      <c r="D905" s="3"/>
      <c r="E905" s="3"/>
      <c r="F905" s="42"/>
      <c r="G905" s="42"/>
      <c r="H905" s="42"/>
      <c r="I905" s="13">
        <f>VLOOKUP($B905,'Elec wholesale lookups'!$A$3:$L$15,'Elec wholesale index'!I$2,FALSE)</f>
        <v>181634.52552031272</v>
      </c>
      <c r="J905" s="13">
        <f>VLOOKUP($B905,'Elec wholesale lookups'!$A$3:$L$15,'Elec wholesale index'!J$2,FALSE)</f>
        <v>205597.26549163138</v>
      </c>
      <c r="K905" s="13">
        <f>VLOOKUP($B905,'Elec wholesale lookups'!$A$3:$L$15,'Elec wholesale index'!K$2,FALSE)</f>
        <v>181634.52552031272</v>
      </c>
      <c r="L905" s="38">
        <f>VLOOKUP($B905,'Elec wholesale lookups'!$A$3:$O$15,'Elec wholesale index'!L$2,FALSE)</f>
        <v>0</v>
      </c>
      <c r="M905" s="38">
        <f>VLOOKUP($B905,'Elec wholesale lookups'!$A$3:$O$15,'Elec wholesale index'!M$2,FALSE)</f>
        <v>1</v>
      </c>
      <c r="N905" s="38">
        <f>VLOOKUP($B905,'Elec wholesale lookups'!$A$3:$O$15,'Elec wholesale index'!N$2,FALSE)</f>
        <v>1</v>
      </c>
      <c r="O905" s="13">
        <f t="shared" si="240"/>
        <v>0</v>
      </c>
      <c r="P905" s="13">
        <f t="shared" si="241"/>
        <v>205597.26549163138</v>
      </c>
      <c r="Q905" s="13">
        <f t="shared" si="242"/>
        <v>181634.52552031272</v>
      </c>
      <c r="R905" s="13">
        <f t="shared" si="243"/>
        <v>387231.79101194406</v>
      </c>
      <c r="S905" s="23">
        <f t="shared" si="244"/>
        <v>0</v>
      </c>
      <c r="T905" s="23">
        <f t="shared" si="245"/>
        <v>0</v>
      </c>
      <c r="U905" s="23">
        <f t="shared" si="246"/>
        <v>0</v>
      </c>
      <c r="V905" s="23">
        <f t="shared" si="247"/>
        <v>0</v>
      </c>
      <c r="W905" s="44" t="str">
        <f t="shared" si="248"/>
        <v>n/a</v>
      </c>
      <c r="X905" s="23">
        <f t="shared" si="249"/>
        <v>0</v>
      </c>
      <c r="Y905" s="23">
        <f t="shared" si="250"/>
        <v>0</v>
      </c>
      <c r="Z905" s="23">
        <f t="shared" si="251"/>
        <v>0</v>
      </c>
      <c r="AA905" s="43">
        <f t="shared" si="252"/>
        <v>0</v>
      </c>
      <c r="AB905" s="44" t="str">
        <f t="shared" si="253"/>
        <v>n/a</v>
      </c>
      <c r="AC905" s="45" t="str">
        <f>IFERROR(W905*Inputs!$E$27+'Elec wholesale index'!AB905*Inputs!$F$27,"n/a")</f>
        <v>n/a</v>
      </c>
      <c r="AD905" s="2" t="str">
        <f t="shared" si="254"/>
        <v>2018-19 Winter</v>
      </c>
      <c r="AE905" s="2" t="str">
        <f t="shared" si="255"/>
        <v>2017-18 Winter</v>
      </c>
      <c r="AF905" s="41">
        <v>0</v>
      </c>
    </row>
    <row r="906" spans="1:32" x14ac:dyDescent="0.3">
      <c r="A906" s="47">
        <v>43151</v>
      </c>
      <c r="B906" s="14" t="str">
        <f t="shared" si="239"/>
        <v>Feb</v>
      </c>
      <c r="C906" s="3"/>
      <c r="D906" s="3"/>
      <c r="E906" s="3"/>
      <c r="F906" s="42"/>
      <c r="G906" s="42"/>
      <c r="H906" s="42"/>
      <c r="I906" s="13">
        <f>VLOOKUP($B906,'Elec wholesale lookups'!$A$3:$L$15,'Elec wholesale index'!I$2,FALSE)</f>
        <v>181634.52552031272</v>
      </c>
      <c r="J906" s="13">
        <f>VLOOKUP($B906,'Elec wholesale lookups'!$A$3:$L$15,'Elec wholesale index'!J$2,FALSE)</f>
        <v>205597.26549163138</v>
      </c>
      <c r="K906" s="13">
        <f>VLOOKUP($B906,'Elec wholesale lookups'!$A$3:$L$15,'Elec wholesale index'!K$2,FALSE)</f>
        <v>181634.52552031272</v>
      </c>
      <c r="L906" s="38">
        <f>VLOOKUP($B906,'Elec wholesale lookups'!$A$3:$O$15,'Elec wholesale index'!L$2,FALSE)</f>
        <v>0</v>
      </c>
      <c r="M906" s="38">
        <f>VLOOKUP($B906,'Elec wholesale lookups'!$A$3:$O$15,'Elec wholesale index'!M$2,FALSE)</f>
        <v>1</v>
      </c>
      <c r="N906" s="38">
        <f>VLOOKUP($B906,'Elec wholesale lookups'!$A$3:$O$15,'Elec wholesale index'!N$2,FALSE)</f>
        <v>1</v>
      </c>
      <c r="O906" s="13">
        <f t="shared" si="240"/>
        <v>0</v>
      </c>
      <c r="P906" s="13">
        <f t="shared" si="241"/>
        <v>205597.26549163138</v>
      </c>
      <c r="Q906" s="13">
        <f t="shared" si="242"/>
        <v>181634.52552031272</v>
      </c>
      <c r="R906" s="13">
        <f t="shared" si="243"/>
        <v>387231.79101194406</v>
      </c>
      <c r="S906" s="23">
        <f t="shared" si="244"/>
        <v>0</v>
      </c>
      <c r="T906" s="23">
        <f t="shared" si="245"/>
        <v>0</v>
      </c>
      <c r="U906" s="23">
        <f t="shared" si="246"/>
        <v>0</v>
      </c>
      <c r="V906" s="23">
        <f t="shared" si="247"/>
        <v>0</v>
      </c>
      <c r="W906" s="44" t="str">
        <f t="shared" si="248"/>
        <v>n/a</v>
      </c>
      <c r="X906" s="23">
        <f t="shared" si="249"/>
        <v>0</v>
      </c>
      <c r="Y906" s="23">
        <f t="shared" si="250"/>
        <v>0</v>
      </c>
      <c r="Z906" s="23">
        <f t="shared" si="251"/>
        <v>0</v>
      </c>
      <c r="AA906" s="43">
        <f t="shared" si="252"/>
        <v>0</v>
      </c>
      <c r="AB906" s="44" t="str">
        <f t="shared" si="253"/>
        <v>n/a</v>
      </c>
      <c r="AC906" s="45" t="str">
        <f>IFERROR(W906*Inputs!$E$27+'Elec wholesale index'!AB906*Inputs!$F$27,"n/a")</f>
        <v>n/a</v>
      </c>
      <c r="AD906" s="2" t="str">
        <f t="shared" si="254"/>
        <v>2018-19 Winter</v>
      </c>
      <c r="AE906" s="2" t="str">
        <f t="shared" si="255"/>
        <v>2017-18 Winter</v>
      </c>
      <c r="AF906" s="41">
        <v>0</v>
      </c>
    </row>
    <row r="907" spans="1:32" x14ac:dyDescent="0.3">
      <c r="A907" s="47">
        <v>43152</v>
      </c>
      <c r="B907" s="14" t="str">
        <f t="shared" si="239"/>
        <v>Feb</v>
      </c>
      <c r="C907" s="3"/>
      <c r="D907" s="3"/>
      <c r="E907" s="3"/>
      <c r="F907" s="42"/>
      <c r="G907" s="42"/>
      <c r="H907" s="42"/>
      <c r="I907" s="13">
        <f>VLOOKUP($B907,'Elec wholesale lookups'!$A$3:$L$15,'Elec wholesale index'!I$2,FALSE)</f>
        <v>181634.52552031272</v>
      </c>
      <c r="J907" s="13">
        <f>VLOOKUP($B907,'Elec wholesale lookups'!$A$3:$L$15,'Elec wholesale index'!J$2,FALSE)</f>
        <v>205597.26549163138</v>
      </c>
      <c r="K907" s="13">
        <f>VLOOKUP($B907,'Elec wholesale lookups'!$A$3:$L$15,'Elec wholesale index'!K$2,FALSE)</f>
        <v>181634.52552031272</v>
      </c>
      <c r="L907" s="38">
        <f>VLOOKUP($B907,'Elec wholesale lookups'!$A$3:$O$15,'Elec wholesale index'!L$2,FALSE)</f>
        <v>0</v>
      </c>
      <c r="M907" s="38">
        <f>VLOOKUP($B907,'Elec wholesale lookups'!$A$3:$O$15,'Elec wholesale index'!M$2,FALSE)</f>
        <v>1</v>
      </c>
      <c r="N907" s="38">
        <f>VLOOKUP($B907,'Elec wholesale lookups'!$A$3:$O$15,'Elec wholesale index'!N$2,FALSE)</f>
        <v>1</v>
      </c>
      <c r="O907" s="13">
        <f t="shared" si="240"/>
        <v>0</v>
      </c>
      <c r="P907" s="13">
        <f t="shared" si="241"/>
        <v>205597.26549163138</v>
      </c>
      <c r="Q907" s="13">
        <f t="shared" si="242"/>
        <v>181634.52552031272</v>
      </c>
      <c r="R907" s="13">
        <f t="shared" si="243"/>
        <v>387231.79101194406</v>
      </c>
      <c r="S907" s="23">
        <f t="shared" si="244"/>
        <v>0</v>
      </c>
      <c r="T907" s="23">
        <f t="shared" si="245"/>
        <v>0</v>
      </c>
      <c r="U907" s="23">
        <f t="shared" si="246"/>
        <v>0</v>
      </c>
      <c r="V907" s="23">
        <f t="shared" si="247"/>
        <v>0</v>
      </c>
      <c r="W907" s="44" t="str">
        <f t="shared" si="248"/>
        <v>n/a</v>
      </c>
      <c r="X907" s="23">
        <f t="shared" si="249"/>
        <v>0</v>
      </c>
      <c r="Y907" s="23">
        <f t="shared" si="250"/>
        <v>0</v>
      </c>
      <c r="Z907" s="23">
        <f t="shared" si="251"/>
        <v>0</v>
      </c>
      <c r="AA907" s="43">
        <f t="shared" si="252"/>
        <v>0</v>
      </c>
      <c r="AB907" s="44" t="str">
        <f t="shared" si="253"/>
        <v>n/a</v>
      </c>
      <c r="AC907" s="45" t="str">
        <f>IFERROR(W907*Inputs!$E$27+'Elec wholesale index'!AB907*Inputs!$F$27,"n/a")</f>
        <v>n/a</v>
      </c>
      <c r="AD907" s="2" t="str">
        <f t="shared" si="254"/>
        <v>2018-19 Winter</v>
      </c>
      <c r="AE907" s="2" t="str">
        <f t="shared" si="255"/>
        <v>2017-18 Winter</v>
      </c>
      <c r="AF907" s="41">
        <v>0</v>
      </c>
    </row>
    <row r="908" spans="1:32" x14ac:dyDescent="0.3">
      <c r="A908" s="47">
        <v>43153</v>
      </c>
      <c r="B908" s="14" t="str">
        <f t="shared" si="239"/>
        <v>Feb</v>
      </c>
      <c r="C908" s="3"/>
      <c r="D908" s="3"/>
      <c r="E908" s="3"/>
      <c r="F908" s="42"/>
      <c r="G908" s="42"/>
      <c r="H908" s="42"/>
      <c r="I908" s="13">
        <f>VLOOKUP($B908,'Elec wholesale lookups'!$A$3:$L$15,'Elec wholesale index'!I$2,FALSE)</f>
        <v>181634.52552031272</v>
      </c>
      <c r="J908" s="13">
        <f>VLOOKUP($B908,'Elec wholesale lookups'!$A$3:$L$15,'Elec wholesale index'!J$2,FALSE)</f>
        <v>205597.26549163138</v>
      </c>
      <c r="K908" s="13">
        <f>VLOOKUP($B908,'Elec wholesale lookups'!$A$3:$L$15,'Elec wholesale index'!K$2,FALSE)</f>
        <v>181634.52552031272</v>
      </c>
      <c r="L908" s="38">
        <f>VLOOKUP($B908,'Elec wholesale lookups'!$A$3:$O$15,'Elec wholesale index'!L$2,FALSE)</f>
        <v>0</v>
      </c>
      <c r="M908" s="38">
        <f>VLOOKUP($B908,'Elec wholesale lookups'!$A$3:$O$15,'Elec wholesale index'!M$2,FALSE)</f>
        <v>1</v>
      </c>
      <c r="N908" s="38">
        <f>VLOOKUP($B908,'Elec wholesale lookups'!$A$3:$O$15,'Elec wholesale index'!N$2,FALSE)</f>
        <v>1</v>
      </c>
      <c r="O908" s="13">
        <f t="shared" si="240"/>
        <v>0</v>
      </c>
      <c r="P908" s="13">
        <f t="shared" si="241"/>
        <v>205597.26549163138</v>
      </c>
      <c r="Q908" s="13">
        <f t="shared" si="242"/>
        <v>181634.52552031272</v>
      </c>
      <c r="R908" s="13">
        <f t="shared" si="243"/>
        <v>387231.79101194406</v>
      </c>
      <c r="S908" s="23">
        <f t="shared" si="244"/>
        <v>0</v>
      </c>
      <c r="T908" s="23">
        <f t="shared" si="245"/>
        <v>0</v>
      </c>
      <c r="U908" s="23">
        <f t="shared" si="246"/>
        <v>0</v>
      </c>
      <c r="V908" s="23">
        <f t="shared" si="247"/>
        <v>0</v>
      </c>
      <c r="W908" s="44" t="str">
        <f t="shared" si="248"/>
        <v>n/a</v>
      </c>
      <c r="X908" s="23">
        <f t="shared" si="249"/>
        <v>0</v>
      </c>
      <c r="Y908" s="23">
        <f t="shared" si="250"/>
        <v>0</v>
      </c>
      <c r="Z908" s="23">
        <f t="shared" si="251"/>
        <v>0</v>
      </c>
      <c r="AA908" s="43">
        <f t="shared" si="252"/>
        <v>0</v>
      </c>
      <c r="AB908" s="44" t="str">
        <f t="shared" si="253"/>
        <v>n/a</v>
      </c>
      <c r="AC908" s="45" t="str">
        <f>IFERROR(W908*Inputs!$E$27+'Elec wholesale index'!AB908*Inputs!$F$27,"n/a")</f>
        <v>n/a</v>
      </c>
      <c r="AD908" s="2" t="str">
        <f t="shared" si="254"/>
        <v>2018-19 Winter</v>
      </c>
      <c r="AE908" s="2" t="str">
        <f t="shared" si="255"/>
        <v>2017-18 Winter</v>
      </c>
      <c r="AF908" s="41">
        <v>0</v>
      </c>
    </row>
    <row r="909" spans="1:32" x14ac:dyDescent="0.3">
      <c r="A909" s="47">
        <v>43154</v>
      </c>
      <c r="B909" s="14" t="str">
        <f t="shared" si="239"/>
        <v>Feb</v>
      </c>
      <c r="C909" s="3"/>
      <c r="D909" s="3"/>
      <c r="E909" s="3"/>
      <c r="F909" s="42"/>
      <c r="G909" s="42"/>
      <c r="H909" s="42"/>
      <c r="I909" s="13">
        <f>VLOOKUP($B909,'Elec wholesale lookups'!$A$3:$L$15,'Elec wholesale index'!I$2,FALSE)</f>
        <v>181634.52552031272</v>
      </c>
      <c r="J909" s="13">
        <f>VLOOKUP($B909,'Elec wholesale lookups'!$A$3:$L$15,'Elec wholesale index'!J$2,FALSE)</f>
        <v>205597.26549163138</v>
      </c>
      <c r="K909" s="13">
        <f>VLOOKUP($B909,'Elec wholesale lookups'!$A$3:$L$15,'Elec wholesale index'!K$2,FALSE)</f>
        <v>181634.52552031272</v>
      </c>
      <c r="L909" s="38">
        <f>VLOOKUP($B909,'Elec wholesale lookups'!$A$3:$O$15,'Elec wholesale index'!L$2,FALSE)</f>
        <v>0</v>
      </c>
      <c r="M909" s="38">
        <f>VLOOKUP($B909,'Elec wholesale lookups'!$A$3:$O$15,'Elec wholesale index'!M$2,FALSE)</f>
        <v>1</v>
      </c>
      <c r="N909" s="38">
        <f>VLOOKUP($B909,'Elec wholesale lookups'!$A$3:$O$15,'Elec wholesale index'!N$2,FALSE)</f>
        <v>1</v>
      </c>
      <c r="O909" s="13">
        <f t="shared" si="240"/>
        <v>0</v>
      </c>
      <c r="P909" s="13">
        <f t="shared" si="241"/>
        <v>205597.26549163138</v>
      </c>
      <c r="Q909" s="13">
        <f t="shared" si="242"/>
        <v>181634.52552031272</v>
      </c>
      <c r="R909" s="13">
        <f t="shared" si="243"/>
        <v>387231.79101194406</v>
      </c>
      <c r="S909" s="23">
        <f t="shared" si="244"/>
        <v>0</v>
      </c>
      <c r="T909" s="23">
        <f t="shared" si="245"/>
        <v>0</v>
      </c>
      <c r="U909" s="23">
        <f t="shared" si="246"/>
        <v>0</v>
      </c>
      <c r="V909" s="23">
        <f t="shared" si="247"/>
        <v>0</v>
      </c>
      <c r="W909" s="44" t="str">
        <f t="shared" si="248"/>
        <v>n/a</v>
      </c>
      <c r="X909" s="23">
        <f t="shared" si="249"/>
        <v>0</v>
      </c>
      <c r="Y909" s="23">
        <f t="shared" si="250"/>
        <v>0</v>
      </c>
      <c r="Z909" s="23">
        <f t="shared" si="251"/>
        <v>0</v>
      </c>
      <c r="AA909" s="43">
        <f t="shared" si="252"/>
        <v>0</v>
      </c>
      <c r="AB909" s="44" t="str">
        <f t="shared" si="253"/>
        <v>n/a</v>
      </c>
      <c r="AC909" s="45" t="str">
        <f>IFERROR(W909*Inputs!$E$27+'Elec wholesale index'!AB909*Inputs!$F$27,"n/a")</f>
        <v>n/a</v>
      </c>
      <c r="AD909" s="2" t="str">
        <f t="shared" si="254"/>
        <v>2018-19 Winter</v>
      </c>
      <c r="AE909" s="2" t="str">
        <f t="shared" si="255"/>
        <v>2017-18 Winter</v>
      </c>
      <c r="AF909" s="41">
        <v>0</v>
      </c>
    </row>
    <row r="910" spans="1:32" x14ac:dyDescent="0.3">
      <c r="A910" s="47">
        <v>43157</v>
      </c>
      <c r="B910" s="14" t="str">
        <f t="shared" si="239"/>
        <v>Feb</v>
      </c>
      <c r="C910" s="3"/>
      <c r="D910" s="3"/>
      <c r="E910" s="3"/>
      <c r="F910" s="42"/>
      <c r="G910" s="42"/>
      <c r="H910" s="42"/>
      <c r="I910" s="13">
        <f>VLOOKUP($B910,'Elec wholesale lookups'!$A$3:$L$15,'Elec wholesale index'!I$2,FALSE)</f>
        <v>181634.52552031272</v>
      </c>
      <c r="J910" s="13">
        <f>VLOOKUP($B910,'Elec wholesale lookups'!$A$3:$L$15,'Elec wholesale index'!J$2,FALSE)</f>
        <v>205597.26549163138</v>
      </c>
      <c r="K910" s="13">
        <f>VLOOKUP($B910,'Elec wholesale lookups'!$A$3:$L$15,'Elec wholesale index'!K$2,FALSE)</f>
        <v>181634.52552031272</v>
      </c>
      <c r="L910" s="38">
        <f>VLOOKUP($B910,'Elec wholesale lookups'!$A$3:$O$15,'Elec wholesale index'!L$2,FALSE)</f>
        <v>0</v>
      </c>
      <c r="M910" s="38">
        <f>VLOOKUP($B910,'Elec wholesale lookups'!$A$3:$O$15,'Elec wholesale index'!M$2,FALSE)</f>
        <v>1</v>
      </c>
      <c r="N910" s="38">
        <f>VLOOKUP($B910,'Elec wholesale lookups'!$A$3:$O$15,'Elec wholesale index'!N$2,FALSE)</f>
        <v>1</v>
      </c>
      <c r="O910" s="13">
        <f t="shared" si="240"/>
        <v>0</v>
      </c>
      <c r="P910" s="13">
        <f t="shared" si="241"/>
        <v>205597.26549163138</v>
      </c>
      <c r="Q910" s="13">
        <f t="shared" si="242"/>
        <v>181634.52552031272</v>
      </c>
      <c r="R910" s="13">
        <f t="shared" si="243"/>
        <v>387231.79101194406</v>
      </c>
      <c r="S910" s="23">
        <f t="shared" si="244"/>
        <v>0</v>
      </c>
      <c r="T910" s="23">
        <f t="shared" si="245"/>
        <v>0</v>
      </c>
      <c r="U910" s="23">
        <f t="shared" si="246"/>
        <v>0</v>
      </c>
      <c r="V910" s="23">
        <f t="shared" si="247"/>
        <v>0</v>
      </c>
      <c r="W910" s="44" t="str">
        <f t="shared" si="248"/>
        <v>n/a</v>
      </c>
      <c r="X910" s="23">
        <f t="shared" si="249"/>
        <v>0</v>
      </c>
      <c r="Y910" s="23">
        <f t="shared" si="250"/>
        <v>0</v>
      </c>
      <c r="Z910" s="23">
        <f t="shared" si="251"/>
        <v>0</v>
      </c>
      <c r="AA910" s="43">
        <f t="shared" si="252"/>
        <v>0</v>
      </c>
      <c r="AB910" s="44" t="str">
        <f t="shared" si="253"/>
        <v>n/a</v>
      </c>
      <c r="AC910" s="45" t="str">
        <f>IFERROR(W910*Inputs!$E$27+'Elec wholesale index'!AB910*Inputs!$F$27,"n/a")</f>
        <v>n/a</v>
      </c>
      <c r="AD910" s="2" t="str">
        <f t="shared" si="254"/>
        <v>2018-19 Winter</v>
      </c>
      <c r="AE910" s="2" t="str">
        <f t="shared" si="255"/>
        <v>2017-18 Winter</v>
      </c>
      <c r="AF910" s="41">
        <v>0</v>
      </c>
    </row>
    <row r="911" spans="1:32" x14ac:dyDescent="0.3">
      <c r="A911" s="47">
        <v>43158</v>
      </c>
      <c r="B911" s="14" t="str">
        <f t="shared" si="239"/>
        <v>Feb</v>
      </c>
      <c r="C911" s="3"/>
      <c r="D911" s="3"/>
      <c r="E911" s="3"/>
      <c r="F911" s="42"/>
      <c r="G911" s="42"/>
      <c r="H911" s="42"/>
      <c r="I911" s="13">
        <f>VLOOKUP($B911,'Elec wholesale lookups'!$A$3:$L$15,'Elec wholesale index'!I$2,FALSE)</f>
        <v>181634.52552031272</v>
      </c>
      <c r="J911" s="13">
        <f>VLOOKUP($B911,'Elec wholesale lookups'!$A$3:$L$15,'Elec wholesale index'!J$2,FALSE)</f>
        <v>205597.26549163138</v>
      </c>
      <c r="K911" s="13">
        <f>VLOOKUP($B911,'Elec wholesale lookups'!$A$3:$L$15,'Elec wholesale index'!K$2,FALSE)</f>
        <v>181634.52552031272</v>
      </c>
      <c r="L911" s="38">
        <f>VLOOKUP($B911,'Elec wholesale lookups'!$A$3:$O$15,'Elec wholesale index'!L$2,FALSE)</f>
        <v>0</v>
      </c>
      <c r="M911" s="38">
        <f>VLOOKUP($B911,'Elec wholesale lookups'!$A$3:$O$15,'Elec wholesale index'!M$2,FALSE)</f>
        <v>1</v>
      </c>
      <c r="N911" s="38">
        <f>VLOOKUP($B911,'Elec wholesale lookups'!$A$3:$O$15,'Elec wholesale index'!N$2,FALSE)</f>
        <v>1</v>
      </c>
      <c r="O911" s="13">
        <f t="shared" si="240"/>
        <v>0</v>
      </c>
      <c r="P911" s="13">
        <f t="shared" si="241"/>
        <v>205597.26549163138</v>
      </c>
      <c r="Q911" s="13">
        <f t="shared" si="242"/>
        <v>181634.52552031272</v>
      </c>
      <c r="R911" s="13">
        <f t="shared" si="243"/>
        <v>387231.79101194406</v>
      </c>
      <c r="S911" s="23">
        <f t="shared" si="244"/>
        <v>0</v>
      </c>
      <c r="T911" s="23">
        <f t="shared" si="245"/>
        <v>0</v>
      </c>
      <c r="U911" s="23">
        <f t="shared" si="246"/>
        <v>0</v>
      </c>
      <c r="V911" s="23">
        <f t="shared" si="247"/>
        <v>0</v>
      </c>
      <c r="W911" s="44" t="str">
        <f t="shared" si="248"/>
        <v>n/a</v>
      </c>
      <c r="X911" s="23">
        <f t="shared" si="249"/>
        <v>0</v>
      </c>
      <c r="Y911" s="23">
        <f t="shared" si="250"/>
        <v>0</v>
      </c>
      <c r="Z911" s="23">
        <f t="shared" si="251"/>
        <v>0</v>
      </c>
      <c r="AA911" s="43">
        <f t="shared" si="252"/>
        <v>0</v>
      </c>
      <c r="AB911" s="44" t="str">
        <f t="shared" si="253"/>
        <v>n/a</v>
      </c>
      <c r="AC911" s="45" t="str">
        <f>IFERROR(W911*Inputs!$E$27+'Elec wholesale index'!AB911*Inputs!$F$27,"n/a")</f>
        <v>n/a</v>
      </c>
      <c r="AD911" s="2" t="str">
        <f t="shared" si="254"/>
        <v>2018-19 Winter</v>
      </c>
      <c r="AE911" s="2" t="str">
        <f t="shared" si="255"/>
        <v>2017-18 Winter</v>
      </c>
      <c r="AF911" s="41">
        <v>0</v>
      </c>
    </row>
    <row r="912" spans="1:32" x14ac:dyDescent="0.3">
      <c r="A912" s="47">
        <v>43159</v>
      </c>
      <c r="B912" s="14" t="str">
        <f t="shared" si="239"/>
        <v>Feb</v>
      </c>
      <c r="C912" s="3"/>
      <c r="D912" s="3"/>
      <c r="E912" s="3"/>
      <c r="F912" s="42"/>
      <c r="G912" s="42"/>
      <c r="H912" s="42"/>
      <c r="I912" s="13">
        <f>VLOOKUP($B912,'Elec wholesale lookups'!$A$3:$L$15,'Elec wholesale index'!I$2,FALSE)</f>
        <v>181634.52552031272</v>
      </c>
      <c r="J912" s="13">
        <f>VLOOKUP($B912,'Elec wholesale lookups'!$A$3:$L$15,'Elec wholesale index'!J$2,FALSE)</f>
        <v>205597.26549163138</v>
      </c>
      <c r="K912" s="13">
        <f>VLOOKUP($B912,'Elec wholesale lookups'!$A$3:$L$15,'Elec wholesale index'!K$2,FALSE)</f>
        <v>181634.52552031272</v>
      </c>
      <c r="L912" s="38">
        <f>VLOOKUP($B912,'Elec wholesale lookups'!$A$3:$O$15,'Elec wholesale index'!L$2,FALSE)</f>
        <v>0</v>
      </c>
      <c r="M912" s="38">
        <f>VLOOKUP($B912,'Elec wholesale lookups'!$A$3:$O$15,'Elec wholesale index'!M$2,FALSE)</f>
        <v>1</v>
      </c>
      <c r="N912" s="38">
        <f>VLOOKUP($B912,'Elec wholesale lookups'!$A$3:$O$15,'Elec wholesale index'!N$2,FALSE)</f>
        <v>1</v>
      </c>
      <c r="O912" s="13">
        <f t="shared" si="240"/>
        <v>0</v>
      </c>
      <c r="P912" s="13">
        <f t="shared" si="241"/>
        <v>205597.26549163138</v>
      </c>
      <c r="Q912" s="13">
        <f t="shared" si="242"/>
        <v>181634.52552031272</v>
      </c>
      <c r="R912" s="13">
        <f t="shared" si="243"/>
        <v>387231.79101194406</v>
      </c>
      <c r="S912" s="23">
        <f t="shared" si="244"/>
        <v>0</v>
      </c>
      <c r="T912" s="23">
        <f t="shared" si="245"/>
        <v>0</v>
      </c>
      <c r="U912" s="23">
        <f t="shared" si="246"/>
        <v>0</v>
      </c>
      <c r="V912" s="23">
        <f t="shared" si="247"/>
        <v>0</v>
      </c>
      <c r="W912" s="44" t="str">
        <f t="shared" si="248"/>
        <v>n/a</v>
      </c>
      <c r="X912" s="23">
        <f t="shared" si="249"/>
        <v>0</v>
      </c>
      <c r="Y912" s="23">
        <f t="shared" si="250"/>
        <v>0</v>
      </c>
      <c r="Z912" s="23">
        <f t="shared" si="251"/>
        <v>0</v>
      </c>
      <c r="AA912" s="43">
        <f t="shared" si="252"/>
        <v>0</v>
      </c>
      <c r="AB912" s="44" t="str">
        <f t="shared" si="253"/>
        <v>n/a</v>
      </c>
      <c r="AC912" s="45" t="str">
        <f>IFERROR(W912*Inputs!$E$27+'Elec wholesale index'!AB912*Inputs!$F$27,"n/a")</f>
        <v>n/a</v>
      </c>
      <c r="AD912" s="2" t="str">
        <f t="shared" si="254"/>
        <v>2018-19 Winter</v>
      </c>
      <c r="AE912" s="2" t="str">
        <f t="shared" si="255"/>
        <v>2017-18 Winter</v>
      </c>
      <c r="AF912" s="41">
        <v>0</v>
      </c>
    </row>
    <row r="913" spans="1:32" x14ac:dyDescent="0.3">
      <c r="A913" s="47">
        <v>43160</v>
      </c>
      <c r="B913" s="14" t="str">
        <f t="shared" si="239"/>
        <v>Mar</v>
      </c>
      <c r="C913" s="3"/>
      <c r="D913" s="3"/>
      <c r="E913" s="3"/>
      <c r="F913" s="42"/>
      <c r="G913" s="42"/>
      <c r="H913" s="42"/>
      <c r="I913" s="13">
        <f>VLOOKUP($B913,'Elec wholesale lookups'!$A$3:$L$15,'Elec wholesale index'!I$2,FALSE)</f>
        <v>181634.52552031272</v>
      </c>
      <c r="J913" s="13">
        <f>VLOOKUP($B913,'Elec wholesale lookups'!$A$3:$L$15,'Elec wholesale index'!J$2,FALSE)</f>
        <v>205597.26549163138</v>
      </c>
      <c r="K913" s="13">
        <f>VLOOKUP($B913,'Elec wholesale lookups'!$A$3:$L$15,'Elec wholesale index'!K$2,FALSE)</f>
        <v>181634.52552031272</v>
      </c>
      <c r="L913" s="38">
        <f>VLOOKUP($B913,'Elec wholesale lookups'!$A$3:$O$15,'Elec wholesale index'!L$2,FALSE)</f>
        <v>0</v>
      </c>
      <c r="M913" s="38">
        <f>VLOOKUP($B913,'Elec wholesale lookups'!$A$3:$O$15,'Elec wholesale index'!M$2,FALSE)</f>
        <v>1</v>
      </c>
      <c r="N913" s="38">
        <f>VLOOKUP($B913,'Elec wholesale lookups'!$A$3:$O$15,'Elec wholesale index'!N$2,FALSE)</f>
        <v>1</v>
      </c>
      <c r="O913" s="13">
        <f t="shared" si="240"/>
        <v>0</v>
      </c>
      <c r="P913" s="13">
        <f t="shared" si="241"/>
        <v>205597.26549163138</v>
      </c>
      <c r="Q913" s="13">
        <f t="shared" si="242"/>
        <v>181634.52552031272</v>
      </c>
      <c r="R913" s="13">
        <f t="shared" si="243"/>
        <v>387231.79101194406</v>
      </c>
      <c r="S913" s="23">
        <f t="shared" si="244"/>
        <v>0</v>
      </c>
      <c r="T913" s="23">
        <f t="shared" si="245"/>
        <v>0</v>
      </c>
      <c r="U913" s="23">
        <f t="shared" si="246"/>
        <v>0</v>
      </c>
      <c r="V913" s="23">
        <f t="shared" si="247"/>
        <v>0</v>
      </c>
      <c r="W913" s="44" t="str">
        <f t="shared" si="248"/>
        <v>n/a</v>
      </c>
      <c r="X913" s="23">
        <f t="shared" si="249"/>
        <v>0</v>
      </c>
      <c r="Y913" s="23">
        <f t="shared" si="250"/>
        <v>0</v>
      </c>
      <c r="Z913" s="23">
        <f t="shared" si="251"/>
        <v>0</v>
      </c>
      <c r="AA913" s="43">
        <f t="shared" si="252"/>
        <v>0</v>
      </c>
      <c r="AB913" s="44" t="str">
        <f t="shared" si="253"/>
        <v>n/a</v>
      </c>
      <c r="AC913" s="45" t="str">
        <f>IFERROR(W913*Inputs!$E$27+'Elec wholesale index'!AB913*Inputs!$F$27,"n/a")</f>
        <v>n/a</v>
      </c>
      <c r="AD913" s="2" t="str">
        <f t="shared" si="254"/>
        <v>2018-19 Winter</v>
      </c>
      <c r="AE913" s="2" t="str">
        <f t="shared" si="255"/>
        <v>2017-18 Winter</v>
      </c>
      <c r="AF913" s="41">
        <v>0</v>
      </c>
    </row>
    <row r="914" spans="1:32" x14ac:dyDescent="0.3">
      <c r="A914" s="47">
        <v>43161</v>
      </c>
      <c r="B914" s="14" t="str">
        <f t="shared" si="239"/>
        <v>Mar</v>
      </c>
      <c r="C914" s="3"/>
      <c r="D914" s="3"/>
      <c r="E914" s="3"/>
      <c r="F914" s="42"/>
      <c r="G914" s="42"/>
      <c r="H914" s="42"/>
      <c r="I914" s="13">
        <f>VLOOKUP($B914,'Elec wholesale lookups'!$A$3:$L$15,'Elec wholesale index'!I$2,FALSE)</f>
        <v>181634.52552031272</v>
      </c>
      <c r="J914" s="13">
        <f>VLOOKUP($B914,'Elec wholesale lookups'!$A$3:$L$15,'Elec wholesale index'!J$2,FALSE)</f>
        <v>205597.26549163138</v>
      </c>
      <c r="K914" s="13">
        <f>VLOOKUP($B914,'Elec wholesale lookups'!$A$3:$L$15,'Elec wholesale index'!K$2,FALSE)</f>
        <v>181634.52552031272</v>
      </c>
      <c r="L914" s="38">
        <f>VLOOKUP($B914,'Elec wholesale lookups'!$A$3:$O$15,'Elec wholesale index'!L$2,FALSE)</f>
        <v>0</v>
      </c>
      <c r="M914" s="38">
        <f>VLOOKUP($B914,'Elec wholesale lookups'!$A$3:$O$15,'Elec wholesale index'!M$2,FALSE)</f>
        <v>1</v>
      </c>
      <c r="N914" s="38">
        <f>VLOOKUP($B914,'Elec wholesale lookups'!$A$3:$O$15,'Elec wholesale index'!N$2,FALSE)</f>
        <v>1</v>
      </c>
      <c r="O914" s="13">
        <f t="shared" si="240"/>
        <v>0</v>
      </c>
      <c r="P914" s="13">
        <f t="shared" si="241"/>
        <v>205597.26549163138</v>
      </c>
      <c r="Q914" s="13">
        <f t="shared" si="242"/>
        <v>181634.52552031272</v>
      </c>
      <c r="R914" s="13">
        <f t="shared" si="243"/>
        <v>387231.79101194406</v>
      </c>
      <c r="S914" s="23">
        <f t="shared" si="244"/>
        <v>0</v>
      </c>
      <c r="T914" s="23">
        <f t="shared" si="245"/>
        <v>0</v>
      </c>
      <c r="U914" s="23">
        <f t="shared" si="246"/>
        <v>0</v>
      </c>
      <c r="V914" s="23">
        <f t="shared" si="247"/>
        <v>0</v>
      </c>
      <c r="W914" s="44" t="str">
        <f t="shared" si="248"/>
        <v>n/a</v>
      </c>
      <c r="X914" s="23">
        <f t="shared" si="249"/>
        <v>0</v>
      </c>
      <c r="Y914" s="23">
        <f t="shared" si="250"/>
        <v>0</v>
      </c>
      <c r="Z914" s="23">
        <f t="shared" si="251"/>
        <v>0</v>
      </c>
      <c r="AA914" s="43">
        <f t="shared" si="252"/>
        <v>0</v>
      </c>
      <c r="AB914" s="44" t="str">
        <f t="shared" si="253"/>
        <v>n/a</v>
      </c>
      <c r="AC914" s="45" t="str">
        <f>IFERROR(W914*Inputs!$E$27+'Elec wholesale index'!AB914*Inputs!$F$27,"n/a")</f>
        <v>n/a</v>
      </c>
      <c r="AD914" s="2" t="str">
        <f t="shared" si="254"/>
        <v>2018-19 Winter</v>
      </c>
      <c r="AE914" s="2" t="str">
        <f t="shared" si="255"/>
        <v>2017-18 Winter</v>
      </c>
      <c r="AF914" s="41">
        <v>0</v>
      </c>
    </row>
    <row r="915" spans="1:32" x14ac:dyDescent="0.3">
      <c r="A915" s="47">
        <v>43164</v>
      </c>
      <c r="B915" s="14" t="str">
        <f t="shared" si="239"/>
        <v>Mar</v>
      </c>
      <c r="C915" s="3"/>
      <c r="D915" s="3"/>
      <c r="E915" s="3"/>
      <c r="F915" s="42"/>
      <c r="G915" s="42"/>
      <c r="H915" s="42"/>
      <c r="I915" s="13">
        <f>VLOOKUP($B915,'Elec wholesale lookups'!$A$3:$L$15,'Elec wholesale index'!I$2,FALSE)</f>
        <v>181634.52552031272</v>
      </c>
      <c r="J915" s="13">
        <f>VLOOKUP($B915,'Elec wholesale lookups'!$A$3:$L$15,'Elec wholesale index'!J$2,FALSE)</f>
        <v>205597.26549163138</v>
      </c>
      <c r="K915" s="13">
        <f>VLOOKUP($B915,'Elec wholesale lookups'!$A$3:$L$15,'Elec wholesale index'!K$2,FALSE)</f>
        <v>181634.52552031272</v>
      </c>
      <c r="L915" s="38">
        <f>VLOOKUP($B915,'Elec wholesale lookups'!$A$3:$O$15,'Elec wholesale index'!L$2,FALSE)</f>
        <v>0</v>
      </c>
      <c r="M915" s="38">
        <f>VLOOKUP($B915,'Elec wholesale lookups'!$A$3:$O$15,'Elec wholesale index'!M$2,FALSE)</f>
        <v>1</v>
      </c>
      <c r="N915" s="38">
        <f>VLOOKUP($B915,'Elec wholesale lookups'!$A$3:$O$15,'Elec wholesale index'!N$2,FALSE)</f>
        <v>1</v>
      </c>
      <c r="O915" s="13">
        <f t="shared" si="240"/>
        <v>0</v>
      </c>
      <c r="P915" s="13">
        <f t="shared" si="241"/>
        <v>205597.26549163138</v>
      </c>
      <c r="Q915" s="13">
        <f t="shared" si="242"/>
        <v>181634.52552031272</v>
      </c>
      <c r="R915" s="13">
        <f t="shared" si="243"/>
        <v>387231.79101194406</v>
      </c>
      <c r="S915" s="23">
        <f t="shared" si="244"/>
        <v>0</v>
      </c>
      <c r="T915" s="23">
        <f t="shared" si="245"/>
        <v>0</v>
      </c>
      <c r="U915" s="23">
        <f t="shared" si="246"/>
        <v>0</v>
      </c>
      <c r="V915" s="23">
        <f t="shared" si="247"/>
        <v>0</v>
      </c>
      <c r="W915" s="44" t="str">
        <f t="shared" si="248"/>
        <v>n/a</v>
      </c>
      <c r="X915" s="23">
        <f t="shared" si="249"/>
        <v>0</v>
      </c>
      <c r="Y915" s="23">
        <f t="shared" si="250"/>
        <v>0</v>
      </c>
      <c r="Z915" s="23">
        <f t="shared" si="251"/>
        <v>0</v>
      </c>
      <c r="AA915" s="43">
        <f t="shared" si="252"/>
        <v>0</v>
      </c>
      <c r="AB915" s="44" t="str">
        <f t="shared" si="253"/>
        <v>n/a</v>
      </c>
      <c r="AC915" s="45" t="str">
        <f>IFERROR(W915*Inputs!$E$27+'Elec wholesale index'!AB915*Inputs!$F$27,"n/a")</f>
        <v>n/a</v>
      </c>
      <c r="AD915" s="2" t="str">
        <f t="shared" si="254"/>
        <v>2018-19 Winter</v>
      </c>
      <c r="AE915" s="2" t="str">
        <f t="shared" si="255"/>
        <v>2017-18 Winter</v>
      </c>
      <c r="AF915" s="41">
        <v>0</v>
      </c>
    </row>
    <row r="916" spans="1:32" x14ac:dyDescent="0.3">
      <c r="A916" s="47">
        <v>43165</v>
      </c>
      <c r="B916" s="14" t="str">
        <f t="shared" si="239"/>
        <v>Mar</v>
      </c>
      <c r="C916" s="3"/>
      <c r="D916" s="3"/>
      <c r="E916" s="3"/>
      <c r="F916" s="42"/>
      <c r="G916" s="42"/>
      <c r="H916" s="42"/>
      <c r="I916" s="13">
        <f>VLOOKUP($B916,'Elec wholesale lookups'!$A$3:$L$15,'Elec wholesale index'!I$2,FALSE)</f>
        <v>181634.52552031272</v>
      </c>
      <c r="J916" s="13">
        <f>VLOOKUP($B916,'Elec wholesale lookups'!$A$3:$L$15,'Elec wholesale index'!J$2,FALSE)</f>
        <v>205597.26549163138</v>
      </c>
      <c r="K916" s="13">
        <f>VLOOKUP($B916,'Elec wholesale lookups'!$A$3:$L$15,'Elec wholesale index'!K$2,FALSE)</f>
        <v>181634.52552031272</v>
      </c>
      <c r="L916" s="38">
        <f>VLOOKUP($B916,'Elec wholesale lookups'!$A$3:$O$15,'Elec wholesale index'!L$2,FALSE)</f>
        <v>0</v>
      </c>
      <c r="M916" s="38">
        <f>VLOOKUP($B916,'Elec wholesale lookups'!$A$3:$O$15,'Elec wholesale index'!M$2,FALSE)</f>
        <v>1</v>
      </c>
      <c r="N916" s="38">
        <f>VLOOKUP($B916,'Elec wholesale lookups'!$A$3:$O$15,'Elec wholesale index'!N$2,FALSE)</f>
        <v>1</v>
      </c>
      <c r="O916" s="13">
        <f t="shared" si="240"/>
        <v>0</v>
      </c>
      <c r="P916" s="13">
        <f t="shared" si="241"/>
        <v>205597.26549163138</v>
      </c>
      <c r="Q916" s="13">
        <f t="shared" si="242"/>
        <v>181634.52552031272</v>
      </c>
      <c r="R916" s="13">
        <f t="shared" si="243"/>
        <v>387231.79101194406</v>
      </c>
      <c r="S916" s="23">
        <f t="shared" si="244"/>
        <v>0</v>
      </c>
      <c r="T916" s="23">
        <f t="shared" si="245"/>
        <v>0</v>
      </c>
      <c r="U916" s="23">
        <f t="shared" si="246"/>
        <v>0</v>
      </c>
      <c r="V916" s="23">
        <f t="shared" si="247"/>
        <v>0</v>
      </c>
      <c r="W916" s="44" t="str">
        <f t="shared" si="248"/>
        <v>n/a</v>
      </c>
      <c r="X916" s="23">
        <f t="shared" si="249"/>
        <v>0</v>
      </c>
      <c r="Y916" s="23">
        <f t="shared" si="250"/>
        <v>0</v>
      </c>
      <c r="Z916" s="23">
        <f t="shared" si="251"/>
        <v>0</v>
      </c>
      <c r="AA916" s="43">
        <f t="shared" si="252"/>
        <v>0</v>
      </c>
      <c r="AB916" s="44" t="str">
        <f t="shared" si="253"/>
        <v>n/a</v>
      </c>
      <c r="AC916" s="45" t="str">
        <f>IFERROR(W916*Inputs!$E$27+'Elec wholesale index'!AB916*Inputs!$F$27,"n/a")</f>
        <v>n/a</v>
      </c>
      <c r="AD916" s="2" t="str">
        <f t="shared" si="254"/>
        <v>2018-19 Winter</v>
      </c>
      <c r="AE916" s="2" t="str">
        <f t="shared" si="255"/>
        <v>2017-18 Winter</v>
      </c>
      <c r="AF916" s="41">
        <v>0</v>
      </c>
    </row>
    <row r="917" spans="1:32" x14ac:dyDescent="0.3">
      <c r="A917" s="47">
        <v>43166</v>
      </c>
      <c r="B917" s="14" t="str">
        <f t="shared" si="239"/>
        <v>Mar</v>
      </c>
      <c r="C917" s="3"/>
      <c r="D917" s="3"/>
      <c r="E917" s="3"/>
      <c r="F917" s="42"/>
      <c r="G917" s="42"/>
      <c r="H917" s="42"/>
      <c r="I917" s="13">
        <f>VLOOKUP($B917,'Elec wholesale lookups'!$A$3:$L$15,'Elec wholesale index'!I$2,FALSE)</f>
        <v>181634.52552031272</v>
      </c>
      <c r="J917" s="13">
        <f>VLOOKUP($B917,'Elec wholesale lookups'!$A$3:$L$15,'Elec wholesale index'!J$2,FALSE)</f>
        <v>205597.26549163138</v>
      </c>
      <c r="K917" s="13">
        <f>VLOOKUP($B917,'Elec wholesale lookups'!$A$3:$L$15,'Elec wholesale index'!K$2,FALSE)</f>
        <v>181634.52552031272</v>
      </c>
      <c r="L917" s="38">
        <f>VLOOKUP($B917,'Elec wholesale lookups'!$A$3:$O$15,'Elec wholesale index'!L$2,FALSE)</f>
        <v>0</v>
      </c>
      <c r="M917" s="38">
        <f>VLOOKUP($B917,'Elec wholesale lookups'!$A$3:$O$15,'Elec wholesale index'!M$2,FALSE)</f>
        <v>1</v>
      </c>
      <c r="N917" s="38">
        <f>VLOOKUP($B917,'Elec wholesale lookups'!$A$3:$O$15,'Elec wholesale index'!N$2,FALSE)</f>
        <v>1</v>
      </c>
      <c r="O917" s="13">
        <f t="shared" si="240"/>
        <v>0</v>
      </c>
      <c r="P917" s="13">
        <f t="shared" si="241"/>
        <v>205597.26549163138</v>
      </c>
      <c r="Q917" s="13">
        <f t="shared" si="242"/>
        <v>181634.52552031272</v>
      </c>
      <c r="R917" s="13">
        <f t="shared" si="243"/>
        <v>387231.79101194406</v>
      </c>
      <c r="S917" s="23">
        <f t="shared" si="244"/>
        <v>0</v>
      </c>
      <c r="T917" s="23">
        <f t="shared" si="245"/>
        <v>0</v>
      </c>
      <c r="U917" s="23">
        <f t="shared" si="246"/>
        <v>0</v>
      </c>
      <c r="V917" s="23">
        <f t="shared" si="247"/>
        <v>0</v>
      </c>
      <c r="W917" s="44" t="str">
        <f t="shared" si="248"/>
        <v>n/a</v>
      </c>
      <c r="X917" s="23">
        <f t="shared" si="249"/>
        <v>0</v>
      </c>
      <c r="Y917" s="23">
        <f t="shared" si="250"/>
        <v>0</v>
      </c>
      <c r="Z917" s="23">
        <f t="shared" si="251"/>
        <v>0</v>
      </c>
      <c r="AA917" s="43">
        <f t="shared" si="252"/>
        <v>0</v>
      </c>
      <c r="AB917" s="44" t="str">
        <f t="shared" si="253"/>
        <v>n/a</v>
      </c>
      <c r="AC917" s="45" t="str">
        <f>IFERROR(W917*Inputs!$E$27+'Elec wholesale index'!AB917*Inputs!$F$27,"n/a")</f>
        <v>n/a</v>
      </c>
      <c r="AD917" s="2" t="str">
        <f t="shared" si="254"/>
        <v>2018-19 Winter</v>
      </c>
      <c r="AE917" s="2" t="str">
        <f t="shared" si="255"/>
        <v>2017-18 Winter</v>
      </c>
      <c r="AF917" s="41">
        <v>0</v>
      </c>
    </row>
    <row r="918" spans="1:32" x14ac:dyDescent="0.3">
      <c r="A918" s="47">
        <v>43167</v>
      </c>
      <c r="B918" s="14" t="str">
        <f t="shared" si="239"/>
        <v>Mar</v>
      </c>
      <c r="C918" s="3"/>
      <c r="D918" s="3"/>
      <c r="E918" s="3"/>
      <c r="F918" s="42"/>
      <c r="G918" s="42"/>
      <c r="H918" s="42"/>
      <c r="I918" s="13">
        <f>VLOOKUP($B918,'Elec wholesale lookups'!$A$3:$L$15,'Elec wholesale index'!I$2,FALSE)</f>
        <v>181634.52552031272</v>
      </c>
      <c r="J918" s="13">
        <f>VLOOKUP($B918,'Elec wholesale lookups'!$A$3:$L$15,'Elec wholesale index'!J$2,FALSE)</f>
        <v>205597.26549163138</v>
      </c>
      <c r="K918" s="13">
        <f>VLOOKUP($B918,'Elec wholesale lookups'!$A$3:$L$15,'Elec wholesale index'!K$2,FALSE)</f>
        <v>181634.52552031272</v>
      </c>
      <c r="L918" s="38">
        <f>VLOOKUP($B918,'Elec wholesale lookups'!$A$3:$O$15,'Elec wholesale index'!L$2,FALSE)</f>
        <v>0</v>
      </c>
      <c r="M918" s="38">
        <f>VLOOKUP($B918,'Elec wholesale lookups'!$A$3:$O$15,'Elec wholesale index'!M$2,FALSE)</f>
        <v>1</v>
      </c>
      <c r="N918" s="38">
        <f>VLOOKUP($B918,'Elec wholesale lookups'!$A$3:$O$15,'Elec wholesale index'!N$2,FALSE)</f>
        <v>1</v>
      </c>
      <c r="O918" s="13">
        <f t="shared" si="240"/>
        <v>0</v>
      </c>
      <c r="P918" s="13">
        <f t="shared" si="241"/>
        <v>205597.26549163138</v>
      </c>
      <c r="Q918" s="13">
        <f t="shared" si="242"/>
        <v>181634.52552031272</v>
      </c>
      <c r="R918" s="13">
        <f t="shared" si="243"/>
        <v>387231.79101194406</v>
      </c>
      <c r="S918" s="23">
        <f t="shared" si="244"/>
        <v>0</v>
      </c>
      <c r="T918" s="23">
        <f t="shared" si="245"/>
        <v>0</v>
      </c>
      <c r="U918" s="23">
        <f t="shared" si="246"/>
        <v>0</v>
      </c>
      <c r="V918" s="23">
        <f t="shared" si="247"/>
        <v>0</v>
      </c>
      <c r="W918" s="44" t="str">
        <f t="shared" si="248"/>
        <v>n/a</v>
      </c>
      <c r="X918" s="23">
        <f t="shared" si="249"/>
        <v>0</v>
      </c>
      <c r="Y918" s="23">
        <f t="shared" si="250"/>
        <v>0</v>
      </c>
      <c r="Z918" s="23">
        <f t="shared" si="251"/>
        <v>0</v>
      </c>
      <c r="AA918" s="43">
        <f t="shared" si="252"/>
        <v>0</v>
      </c>
      <c r="AB918" s="44" t="str">
        <f t="shared" si="253"/>
        <v>n/a</v>
      </c>
      <c r="AC918" s="45" t="str">
        <f>IFERROR(W918*Inputs!$E$27+'Elec wholesale index'!AB918*Inputs!$F$27,"n/a")</f>
        <v>n/a</v>
      </c>
      <c r="AD918" s="2" t="str">
        <f t="shared" si="254"/>
        <v>2018-19 Winter</v>
      </c>
      <c r="AE918" s="2" t="str">
        <f t="shared" si="255"/>
        <v>2017-18 Winter</v>
      </c>
      <c r="AF918" s="41">
        <v>0</v>
      </c>
    </row>
    <row r="919" spans="1:32" x14ac:dyDescent="0.3">
      <c r="A919" s="47">
        <v>43168</v>
      </c>
      <c r="B919" s="14" t="str">
        <f t="shared" si="239"/>
        <v>Mar</v>
      </c>
      <c r="C919" s="3"/>
      <c r="D919" s="3"/>
      <c r="E919" s="3"/>
      <c r="F919" s="42"/>
      <c r="G919" s="42"/>
      <c r="H919" s="42"/>
      <c r="I919" s="13">
        <f>VLOOKUP($B919,'Elec wholesale lookups'!$A$3:$L$15,'Elec wholesale index'!I$2,FALSE)</f>
        <v>181634.52552031272</v>
      </c>
      <c r="J919" s="13">
        <f>VLOOKUP($B919,'Elec wholesale lookups'!$A$3:$L$15,'Elec wholesale index'!J$2,FALSE)</f>
        <v>205597.26549163138</v>
      </c>
      <c r="K919" s="13">
        <f>VLOOKUP($B919,'Elec wholesale lookups'!$A$3:$L$15,'Elec wholesale index'!K$2,FALSE)</f>
        <v>181634.52552031272</v>
      </c>
      <c r="L919" s="38">
        <f>VLOOKUP($B919,'Elec wholesale lookups'!$A$3:$O$15,'Elec wholesale index'!L$2,FALSE)</f>
        <v>0</v>
      </c>
      <c r="M919" s="38">
        <f>VLOOKUP($B919,'Elec wholesale lookups'!$A$3:$O$15,'Elec wholesale index'!M$2,FALSE)</f>
        <v>1</v>
      </c>
      <c r="N919" s="38">
        <f>VLOOKUP($B919,'Elec wholesale lookups'!$A$3:$O$15,'Elec wholesale index'!N$2,FALSE)</f>
        <v>1</v>
      </c>
      <c r="O919" s="13">
        <f t="shared" si="240"/>
        <v>0</v>
      </c>
      <c r="P919" s="13">
        <f t="shared" si="241"/>
        <v>205597.26549163138</v>
      </c>
      <c r="Q919" s="13">
        <f t="shared" si="242"/>
        <v>181634.52552031272</v>
      </c>
      <c r="R919" s="13">
        <f t="shared" si="243"/>
        <v>387231.79101194406</v>
      </c>
      <c r="S919" s="23">
        <f t="shared" si="244"/>
        <v>0</v>
      </c>
      <c r="T919" s="23">
        <f t="shared" si="245"/>
        <v>0</v>
      </c>
      <c r="U919" s="23">
        <f t="shared" si="246"/>
        <v>0</v>
      </c>
      <c r="V919" s="23">
        <f t="shared" si="247"/>
        <v>0</v>
      </c>
      <c r="W919" s="44" t="str">
        <f t="shared" si="248"/>
        <v>n/a</v>
      </c>
      <c r="X919" s="23">
        <f t="shared" si="249"/>
        <v>0</v>
      </c>
      <c r="Y919" s="23">
        <f t="shared" si="250"/>
        <v>0</v>
      </c>
      <c r="Z919" s="23">
        <f t="shared" si="251"/>
        <v>0</v>
      </c>
      <c r="AA919" s="43">
        <f t="shared" si="252"/>
        <v>0</v>
      </c>
      <c r="AB919" s="44" t="str">
        <f t="shared" si="253"/>
        <v>n/a</v>
      </c>
      <c r="AC919" s="45" t="str">
        <f>IFERROR(W919*Inputs!$E$27+'Elec wholesale index'!AB919*Inputs!$F$27,"n/a")</f>
        <v>n/a</v>
      </c>
      <c r="AD919" s="2" t="str">
        <f t="shared" si="254"/>
        <v>2018-19 Winter</v>
      </c>
      <c r="AE919" s="2" t="str">
        <f t="shared" si="255"/>
        <v>2017-18 Winter</v>
      </c>
      <c r="AF919" s="41">
        <v>0</v>
      </c>
    </row>
    <row r="920" spans="1:32" x14ac:dyDescent="0.3">
      <c r="A920" s="47">
        <v>43171</v>
      </c>
      <c r="B920" s="14" t="str">
        <f t="shared" si="239"/>
        <v>Mar</v>
      </c>
      <c r="C920" s="3"/>
      <c r="D920" s="3"/>
      <c r="E920" s="3"/>
      <c r="F920" s="42"/>
      <c r="G920" s="42"/>
      <c r="H920" s="42"/>
      <c r="I920" s="13">
        <f>VLOOKUP($B920,'Elec wholesale lookups'!$A$3:$L$15,'Elec wholesale index'!I$2,FALSE)</f>
        <v>181634.52552031272</v>
      </c>
      <c r="J920" s="13">
        <f>VLOOKUP($B920,'Elec wholesale lookups'!$A$3:$L$15,'Elec wholesale index'!J$2,FALSE)</f>
        <v>205597.26549163138</v>
      </c>
      <c r="K920" s="13">
        <f>VLOOKUP($B920,'Elec wholesale lookups'!$A$3:$L$15,'Elec wholesale index'!K$2,FALSE)</f>
        <v>181634.52552031272</v>
      </c>
      <c r="L920" s="38">
        <f>VLOOKUP($B920,'Elec wholesale lookups'!$A$3:$O$15,'Elec wholesale index'!L$2,FALSE)</f>
        <v>0</v>
      </c>
      <c r="M920" s="38">
        <f>VLOOKUP($B920,'Elec wholesale lookups'!$A$3:$O$15,'Elec wholesale index'!M$2,FALSE)</f>
        <v>1</v>
      </c>
      <c r="N920" s="38">
        <f>VLOOKUP($B920,'Elec wholesale lookups'!$A$3:$O$15,'Elec wholesale index'!N$2,FALSE)</f>
        <v>1</v>
      </c>
      <c r="O920" s="13">
        <f t="shared" si="240"/>
        <v>0</v>
      </c>
      <c r="P920" s="13">
        <f t="shared" si="241"/>
        <v>205597.26549163138</v>
      </c>
      <c r="Q920" s="13">
        <f t="shared" si="242"/>
        <v>181634.52552031272</v>
      </c>
      <c r="R920" s="13">
        <f t="shared" si="243"/>
        <v>387231.79101194406</v>
      </c>
      <c r="S920" s="23">
        <f t="shared" si="244"/>
        <v>0</v>
      </c>
      <c r="T920" s="23">
        <f t="shared" si="245"/>
        <v>0</v>
      </c>
      <c r="U920" s="23">
        <f t="shared" si="246"/>
        <v>0</v>
      </c>
      <c r="V920" s="23">
        <f t="shared" si="247"/>
        <v>0</v>
      </c>
      <c r="W920" s="44" t="str">
        <f t="shared" si="248"/>
        <v>n/a</v>
      </c>
      <c r="X920" s="23">
        <f t="shared" si="249"/>
        <v>0</v>
      </c>
      <c r="Y920" s="23">
        <f t="shared" si="250"/>
        <v>0</v>
      </c>
      <c r="Z920" s="23">
        <f t="shared" si="251"/>
        <v>0</v>
      </c>
      <c r="AA920" s="43">
        <f t="shared" si="252"/>
        <v>0</v>
      </c>
      <c r="AB920" s="44" t="str">
        <f t="shared" si="253"/>
        <v>n/a</v>
      </c>
      <c r="AC920" s="45" t="str">
        <f>IFERROR(W920*Inputs!$E$27+'Elec wholesale index'!AB920*Inputs!$F$27,"n/a")</f>
        <v>n/a</v>
      </c>
      <c r="AD920" s="2" t="str">
        <f t="shared" si="254"/>
        <v>2018-19 Winter</v>
      </c>
      <c r="AE920" s="2" t="str">
        <f t="shared" si="255"/>
        <v>2017-18 Winter</v>
      </c>
      <c r="AF920" s="41">
        <v>0</v>
      </c>
    </row>
    <row r="921" spans="1:32" x14ac:dyDescent="0.3">
      <c r="A921" s="47">
        <v>43172</v>
      </c>
      <c r="B921" s="14" t="str">
        <f t="shared" si="239"/>
        <v>Mar</v>
      </c>
      <c r="C921" s="3"/>
      <c r="D921" s="3"/>
      <c r="E921" s="3"/>
      <c r="F921" s="42"/>
      <c r="G921" s="42"/>
      <c r="H921" s="42"/>
      <c r="I921" s="13">
        <f>VLOOKUP($B921,'Elec wholesale lookups'!$A$3:$L$15,'Elec wholesale index'!I$2,FALSE)</f>
        <v>181634.52552031272</v>
      </c>
      <c r="J921" s="13">
        <f>VLOOKUP($B921,'Elec wholesale lookups'!$A$3:$L$15,'Elec wholesale index'!J$2,FALSE)</f>
        <v>205597.26549163138</v>
      </c>
      <c r="K921" s="13">
        <f>VLOOKUP($B921,'Elec wholesale lookups'!$A$3:$L$15,'Elec wholesale index'!K$2,FALSE)</f>
        <v>181634.52552031272</v>
      </c>
      <c r="L921" s="38">
        <f>VLOOKUP($B921,'Elec wholesale lookups'!$A$3:$O$15,'Elec wholesale index'!L$2,FALSE)</f>
        <v>0</v>
      </c>
      <c r="M921" s="38">
        <f>VLOOKUP($B921,'Elec wholesale lookups'!$A$3:$O$15,'Elec wholesale index'!M$2,FALSE)</f>
        <v>1</v>
      </c>
      <c r="N921" s="38">
        <f>VLOOKUP($B921,'Elec wholesale lookups'!$A$3:$O$15,'Elec wholesale index'!N$2,FALSE)</f>
        <v>1</v>
      </c>
      <c r="O921" s="13">
        <f t="shared" si="240"/>
        <v>0</v>
      </c>
      <c r="P921" s="13">
        <f t="shared" si="241"/>
        <v>205597.26549163138</v>
      </c>
      <c r="Q921" s="13">
        <f t="shared" si="242"/>
        <v>181634.52552031272</v>
      </c>
      <c r="R921" s="13">
        <f t="shared" si="243"/>
        <v>387231.79101194406</v>
      </c>
      <c r="S921" s="23">
        <f t="shared" si="244"/>
        <v>0</v>
      </c>
      <c r="T921" s="23">
        <f t="shared" si="245"/>
        <v>0</v>
      </c>
      <c r="U921" s="23">
        <f t="shared" si="246"/>
        <v>0</v>
      </c>
      <c r="V921" s="23">
        <f t="shared" si="247"/>
        <v>0</v>
      </c>
      <c r="W921" s="44" t="str">
        <f t="shared" si="248"/>
        <v>n/a</v>
      </c>
      <c r="X921" s="23">
        <f t="shared" si="249"/>
        <v>0</v>
      </c>
      <c r="Y921" s="23">
        <f t="shared" si="250"/>
        <v>0</v>
      </c>
      <c r="Z921" s="23">
        <f t="shared" si="251"/>
        <v>0</v>
      </c>
      <c r="AA921" s="43">
        <f t="shared" si="252"/>
        <v>0</v>
      </c>
      <c r="AB921" s="44" t="str">
        <f t="shared" si="253"/>
        <v>n/a</v>
      </c>
      <c r="AC921" s="45" t="str">
        <f>IFERROR(W921*Inputs!$E$27+'Elec wholesale index'!AB921*Inputs!$F$27,"n/a")</f>
        <v>n/a</v>
      </c>
      <c r="AD921" s="2" t="str">
        <f t="shared" si="254"/>
        <v>2018-19 Winter</v>
      </c>
      <c r="AE921" s="2" t="str">
        <f t="shared" si="255"/>
        <v>2017-18 Winter</v>
      </c>
      <c r="AF921" s="41">
        <v>0</v>
      </c>
    </row>
    <row r="922" spans="1:32" x14ac:dyDescent="0.3">
      <c r="A922" s="47">
        <v>43173</v>
      </c>
      <c r="B922" s="14" t="str">
        <f t="shared" si="239"/>
        <v>Mar</v>
      </c>
      <c r="C922" s="3"/>
      <c r="D922" s="3"/>
      <c r="E922" s="3"/>
      <c r="F922" s="42"/>
      <c r="G922" s="42"/>
      <c r="H922" s="42"/>
      <c r="I922" s="13">
        <f>VLOOKUP($B922,'Elec wholesale lookups'!$A$3:$L$15,'Elec wholesale index'!I$2,FALSE)</f>
        <v>181634.52552031272</v>
      </c>
      <c r="J922" s="13">
        <f>VLOOKUP($B922,'Elec wholesale lookups'!$A$3:$L$15,'Elec wholesale index'!J$2,FALSE)</f>
        <v>205597.26549163138</v>
      </c>
      <c r="K922" s="13">
        <f>VLOOKUP($B922,'Elec wholesale lookups'!$A$3:$L$15,'Elec wholesale index'!K$2,FALSE)</f>
        <v>181634.52552031272</v>
      </c>
      <c r="L922" s="38">
        <f>VLOOKUP($B922,'Elec wholesale lookups'!$A$3:$O$15,'Elec wholesale index'!L$2,FALSE)</f>
        <v>0</v>
      </c>
      <c r="M922" s="38">
        <f>VLOOKUP($B922,'Elec wholesale lookups'!$A$3:$O$15,'Elec wholesale index'!M$2,FALSE)</f>
        <v>1</v>
      </c>
      <c r="N922" s="38">
        <f>VLOOKUP($B922,'Elec wholesale lookups'!$A$3:$O$15,'Elec wholesale index'!N$2,FALSE)</f>
        <v>1</v>
      </c>
      <c r="O922" s="13">
        <f t="shared" si="240"/>
        <v>0</v>
      </c>
      <c r="P922" s="13">
        <f t="shared" si="241"/>
        <v>205597.26549163138</v>
      </c>
      <c r="Q922" s="13">
        <f t="shared" si="242"/>
        <v>181634.52552031272</v>
      </c>
      <c r="R922" s="13">
        <f t="shared" si="243"/>
        <v>387231.79101194406</v>
      </c>
      <c r="S922" s="23">
        <f t="shared" si="244"/>
        <v>0</v>
      </c>
      <c r="T922" s="23">
        <f t="shared" si="245"/>
        <v>0</v>
      </c>
      <c r="U922" s="23">
        <f t="shared" si="246"/>
        <v>0</v>
      </c>
      <c r="V922" s="23">
        <f t="shared" si="247"/>
        <v>0</v>
      </c>
      <c r="W922" s="44" t="str">
        <f t="shared" si="248"/>
        <v>n/a</v>
      </c>
      <c r="X922" s="23">
        <f t="shared" si="249"/>
        <v>0</v>
      </c>
      <c r="Y922" s="23">
        <f t="shared" si="250"/>
        <v>0</v>
      </c>
      <c r="Z922" s="23">
        <f t="shared" si="251"/>
        <v>0</v>
      </c>
      <c r="AA922" s="43">
        <f t="shared" si="252"/>
        <v>0</v>
      </c>
      <c r="AB922" s="44" t="str">
        <f t="shared" si="253"/>
        <v>n/a</v>
      </c>
      <c r="AC922" s="45" t="str">
        <f>IFERROR(W922*Inputs!$E$27+'Elec wholesale index'!AB922*Inputs!$F$27,"n/a")</f>
        <v>n/a</v>
      </c>
      <c r="AD922" s="2" t="str">
        <f t="shared" si="254"/>
        <v>2018-19 Winter</v>
      </c>
      <c r="AE922" s="2" t="str">
        <f t="shared" si="255"/>
        <v>2017-18 Winter</v>
      </c>
      <c r="AF922" s="41">
        <v>0</v>
      </c>
    </row>
    <row r="923" spans="1:32" x14ac:dyDescent="0.3">
      <c r="A923" s="47">
        <v>43174</v>
      </c>
      <c r="B923" s="14" t="str">
        <f t="shared" si="239"/>
        <v>Mar</v>
      </c>
      <c r="C923" s="3"/>
      <c r="D923" s="3"/>
      <c r="E923" s="3"/>
      <c r="F923" s="42"/>
      <c r="G923" s="42"/>
      <c r="H923" s="42"/>
      <c r="I923" s="13">
        <f>VLOOKUP($B923,'Elec wholesale lookups'!$A$3:$L$15,'Elec wholesale index'!I$2,FALSE)</f>
        <v>181634.52552031272</v>
      </c>
      <c r="J923" s="13">
        <f>VLOOKUP($B923,'Elec wholesale lookups'!$A$3:$L$15,'Elec wholesale index'!J$2,FALSE)</f>
        <v>205597.26549163138</v>
      </c>
      <c r="K923" s="13">
        <f>VLOOKUP($B923,'Elec wholesale lookups'!$A$3:$L$15,'Elec wholesale index'!K$2,FALSE)</f>
        <v>181634.52552031272</v>
      </c>
      <c r="L923" s="38">
        <f>VLOOKUP($B923,'Elec wholesale lookups'!$A$3:$O$15,'Elec wholesale index'!L$2,FALSE)</f>
        <v>0</v>
      </c>
      <c r="M923" s="38">
        <f>VLOOKUP($B923,'Elec wholesale lookups'!$A$3:$O$15,'Elec wholesale index'!M$2,FALSE)</f>
        <v>1</v>
      </c>
      <c r="N923" s="38">
        <f>VLOOKUP($B923,'Elec wholesale lookups'!$A$3:$O$15,'Elec wholesale index'!N$2,FALSE)</f>
        <v>1</v>
      </c>
      <c r="O923" s="13">
        <f t="shared" si="240"/>
        <v>0</v>
      </c>
      <c r="P923" s="13">
        <f t="shared" si="241"/>
        <v>205597.26549163138</v>
      </c>
      <c r="Q923" s="13">
        <f t="shared" si="242"/>
        <v>181634.52552031272</v>
      </c>
      <c r="R923" s="13">
        <f t="shared" si="243"/>
        <v>387231.79101194406</v>
      </c>
      <c r="S923" s="23">
        <f t="shared" si="244"/>
        <v>0</v>
      </c>
      <c r="T923" s="23">
        <f t="shared" si="245"/>
        <v>0</v>
      </c>
      <c r="U923" s="23">
        <f t="shared" si="246"/>
        <v>0</v>
      </c>
      <c r="V923" s="23">
        <f t="shared" si="247"/>
        <v>0</v>
      </c>
      <c r="W923" s="44" t="str">
        <f t="shared" si="248"/>
        <v>n/a</v>
      </c>
      <c r="X923" s="23">
        <f t="shared" si="249"/>
        <v>0</v>
      </c>
      <c r="Y923" s="23">
        <f t="shared" si="250"/>
        <v>0</v>
      </c>
      <c r="Z923" s="23">
        <f t="shared" si="251"/>
        <v>0</v>
      </c>
      <c r="AA923" s="43">
        <f t="shared" si="252"/>
        <v>0</v>
      </c>
      <c r="AB923" s="44" t="str">
        <f t="shared" si="253"/>
        <v>n/a</v>
      </c>
      <c r="AC923" s="45" t="str">
        <f>IFERROR(W923*Inputs!$E$27+'Elec wholesale index'!AB923*Inputs!$F$27,"n/a")</f>
        <v>n/a</v>
      </c>
      <c r="AD923" s="2" t="str">
        <f t="shared" si="254"/>
        <v>2018-19 Winter</v>
      </c>
      <c r="AE923" s="2" t="str">
        <f t="shared" si="255"/>
        <v>2017-18 Winter</v>
      </c>
      <c r="AF923" s="41">
        <v>0</v>
      </c>
    </row>
    <row r="924" spans="1:32" x14ac:dyDescent="0.3">
      <c r="A924" s="47">
        <v>43175</v>
      </c>
      <c r="B924" s="14" t="str">
        <f t="shared" si="239"/>
        <v>Mar</v>
      </c>
      <c r="C924" s="3"/>
      <c r="D924" s="3"/>
      <c r="E924" s="3"/>
      <c r="F924" s="42"/>
      <c r="G924" s="42"/>
      <c r="H924" s="42"/>
      <c r="I924" s="13">
        <f>VLOOKUP($B924,'Elec wholesale lookups'!$A$3:$L$15,'Elec wholesale index'!I$2,FALSE)</f>
        <v>181634.52552031272</v>
      </c>
      <c r="J924" s="13">
        <f>VLOOKUP($B924,'Elec wholesale lookups'!$A$3:$L$15,'Elec wholesale index'!J$2,FALSE)</f>
        <v>205597.26549163138</v>
      </c>
      <c r="K924" s="13">
        <f>VLOOKUP($B924,'Elec wholesale lookups'!$A$3:$L$15,'Elec wholesale index'!K$2,FALSE)</f>
        <v>181634.52552031272</v>
      </c>
      <c r="L924" s="38">
        <f>VLOOKUP($B924,'Elec wholesale lookups'!$A$3:$O$15,'Elec wholesale index'!L$2,FALSE)</f>
        <v>0</v>
      </c>
      <c r="M924" s="38">
        <f>VLOOKUP($B924,'Elec wholesale lookups'!$A$3:$O$15,'Elec wholesale index'!M$2,FALSE)</f>
        <v>1</v>
      </c>
      <c r="N924" s="38">
        <f>VLOOKUP($B924,'Elec wholesale lookups'!$A$3:$O$15,'Elec wholesale index'!N$2,FALSE)</f>
        <v>1</v>
      </c>
      <c r="O924" s="13">
        <f t="shared" si="240"/>
        <v>0</v>
      </c>
      <c r="P924" s="13">
        <f t="shared" si="241"/>
        <v>205597.26549163138</v>
      </c>
      <c r="Q924" s="13">
        <f t="shared" si="242"/>
        <v>181634.52552031272</v>
      </c>
      <c r="R924" s="13">
        <f t="shared" si="243"/>
        <v>387231.79101194406</v>
      </c>
      <c r="S924" s="23">
        <f t="shared" si="244"/>
        <v>0</v>
      </c>
      <c r="T924" s="23">
        <f t="shared" si="245"/>
        <v>0</v>
      </c>
      <c r="U924" s="23">
        <f t="shared" si="246"/>
        <v>0</v>
      </c>
      <c r="V924" s="23">
        <f t="shared" si="247"/>
        <v>0</v>
      </c>
      <c r="W924" s="44" t="str">
        <f t="shared" si="248"/>
        <v>n/a</v>
      </c>
      <c r="X924" s="23">
        <f t="shared" si="249"/>
        <v>0</v>
      </c>
      <c r="Y924" s="23">
        <f t="shared" si="250"/>
        <v>0</v>
      </c>
      <c r="Z924" s="23">
        <f t="shared" si="251"/>
        <v>0</v>
      </c>
      <c r="AA924" s="43">
        <f t="shared" si="252"/>
        <v>0</v>
      </c>
      <c r="AB924" s="44" t="str">
        <f t="shared" si="253"/>
        <v>n/a</v>
      </c>
      <c r="AC924" s="45" t="str">
        <f>IFERROR(W924*Inputs!$E$27+'Elec wholesale index'!AB924*Inputs!$F$27,"n/a")</f>
        <v>n/a</v>
      </c>
      <c r="AD924" s="2" t="str">
        <f t="shared" si="254"/>
        <v>2018-19 Winter</v>
      </c>
      <c r="AE924" s="2" t="str">
        <f t="shared" si="255"/>
        <v>2017-18 Winter</v>
      </c>
      <c r="AF924" s="41">
        <v>0</v>
      </c>
    </row>
    <row r="925" spans="1:32" x14ac:dyDescent="0.3">
      <c r="A925" s="47">
        <v>43178</v>
      </c>
      <c r="B925" s="14" t="str">
        <f t="shared" si="239"/>
        <v>Mar</v>
      </c>
      <c r="C925" s="3"/>
      <c r="D925" s="3"/>
      <c r="E925" s="3"/>
      <c r="F925" s="42"/>
      <c r="G925" s="42"/>
      <c r="H925" s="42"/>
      <c r="I925" s="13">
        <f>VLOOKUP($B925,'Elec wholesale lookups'!$A$3:$L$15,'Elec wholesale index'!I$2,FALSE)</f>
        <v>181634.52552031272</v>
      </c>
      <c r="J925" s="13">
        <f>VLOOKUP($B925,'Elec wholesale lookups'!$A$3:$L$15,'Elec wholesale index'!J$2,FALSE)</f>
        <v>205597.26549163138</v>
      </c>
      <c r="K925" s="13">
        <f>VLOOKUP($B925,'Elec wholesale lookups'!$A$3:$L$15,'Elec wholesale index'!K$2,FALSE)</f>
        <v>181634.52552031272</v>
      </c>
      <c r="L925" s="38">
        <f>VLOOKUP($B925,'Elec wholesale lookups'!$A$3:$O$15,'Elec wholesale index'!L$2,FALSE)</f>
        <v>0</v>
      </c>
      <c r="M925" s="38">
        <f>VLOOKUP($B925,'Elec wholesale lookups'!$A$3:$O$15,'Elec wholesale index'!M$2,FALSE)</f>
        <v>1</v>
      </c>
      <c r="N925" s="38">
        <f>VLOOKUP($B925,'Elec wholesale lookups'!$A$3:$O$15,'Elec wholesale index'!N$2,FALSE)</f>
        <v>1</v>
      </c>
      <c r="O925" s="13">
        <f t="shared" si="240"/>
        <v>0</v>
      </c>
      <c r="P925" s="13">
        <f t="shared" si="241"/>
        <v>205597.26549163138</v>
      </c>
      <c r="Q925" s="13">
        <f t="shared" si="242"/>
        <v>181634.52552031272</v>
      </c>
      <c r="R925" s="13">
        <f t="shared" si="243"/>
        <v>387231.79101194406</v>
      </c>
      <c r="S925" s="23">
        <f t="shared" si="244"/>
        <v>0</v>
      </c>
      <c r="T925" s="23">
        <f t="shared" si="245"/>
        <v>0</v>
      </c>
      <c r="U925" s="23">
        <f t="shared" si="246"/>
        <v>0</v>
      </c>
      <c r="V925" s="23">
        <f t="shared" si="247"/>
        <v>0</v>
      </c>
      <c r="W925" s="44" t="str">
        <f t="shared" si="248"/>
        <v>n/a</v>
      </c>
      <c r="X925" s="23">
        <f t="shared" si="249"/>
        <v>0</v>
      </c>
      <c r="Y925" s="23">
        <f t="shared" si="250"/>
        <v>0</v>
      </c>
      <c r="Z925" s="23">
        <f t="shared" si="251"/>
        <v>0</v>
      </c>
      <c r="AA925" s="43">
        <f t="shared" si="252"/>
        <v>0</v>
      </c>
      <c r="AB925" s="44" t="str">
        <f t="shared" si="253"/>
        <v>n/a</v>
      </c>
      <c r="AC925" s="45" t="str">
        <f>IFERROR(W925*Inputs!$E$27+'Elec wholesale index'!AB925*Inputs!$F$27,"n/a")</f>
        <v>n/a</v>
      </c>
      <c r="AD925" s="2" t="str">
        <f t="shared" si="254"/>
        <v>2018-19 Winter</v>
      </c>
      <c r="AE925" s="2" t="str">
        <f t="shared" si="255"/>
        <v>2017-18 Winter</v>
      </c>
      <c r="AF925" s="41">
        <v>0</v>
      </c>
    </row>
    <row r="926" spans="1:32" x14ac:dyDescent="0.3">
      <c r="A926" s="47">
        <v>43179</v>
      </c>
      <c r="B926" s="14" t="str">
        <f t="shared" si="239"/>
        <v>Mar</v>
      </c>
      <c r="C926" s="3"/>
      <c r="D926" s="3"/>
      <c r="E926" s="3"/>
      <c r="F926" s="42"/>
      <c r="G926" s="42"/>
      <c r="H926" s="42"/>
      <c r="I926" s="13">
        <f>VLOOKUP($B926,'Elec wholesale lookups'!$A$3:$L$15,'Elec wholesale index'!I$2,FALSE)</f>
        <v>181634.52552031272</v>
      </c>
      <c r="J926" s="13">
        <f>VLOOKUP($B926,'Elec wholesale lookups'!$A$3:$L$15,'Elec wholesale index'!J$2,FALSE)</f>
        <v>205597.26549163138</v>
      </c>
      <c r="K926" s="13">
        <f>VLOOKUP($B926,'Elec wholesale lookups'!$A$3:$L$15,'Elec wholesale index'!K$2,FALSE)</f>
        <v>181634.52552031272</v>
      </c>
      <c r="L926" s="38">
        <f>VLOOKUP($B926,'Elec wholesale lookups'!$A$3:$O$15,'Elec wholesale index'!L$2,FALSE)</f>
        <v>0</v>
      </c>
      <c r="M926" s="38">
        <f>VLOOKUP($B926,'Elec wholesale lookups'!$A$3:$O$15,'Elec wholesale index'!M$2,FALSE)</f>
        <v>1</v>
      </c>
      <c r="N926" s="38">
        <f>VLOOKUP($B926,'Elec wholesale lookups'!$A$3:$O$15,'Elec wholesale index'!N$2,FALSE)</f>
        <v>1</v>
      </c>
      <c r="O926" s="13">
        <f t="shared" si="240"/>
        <v>0</v>
      </c>
      <c r="P926" s="13">
        <f t="shared" si="241"/>
        <v>205597.26549163138</v>
      </c>
      <c r="Q926" s="13">
        <f t="shared" si="242"/>
        <v>181634.52552031272</v>
      </c>
      <c r="R926" s="13">
        <f t="shared" si="243"/>
        <v>387231.79101194406</v>
      </c>
      <c r="S926" s="23">
        <f t="shared" si="244"/>
        <v>0</v>
      </c>
      <c r="T926" s="23">
        <f t="shared" si="245"/>
        <v>0</v>
      </c>
      <c r="U926" s="23">
        <f t="shared" si="246"/>
        <v>0</v>
      </c>
      <c r="V926" s="23">
        <f t="shared" si="247"/>
        <v>0</v>
      </c>
      <c r="W926" s="44" t="str">
        <f t="shared" si="248"/>
        <v>n/a</v>
      </c>
      <c r="X926" s="23">
        <f t="shared" si="249"/>
        <v>0</v>
      </c>
      <c r="Y926" s="23">
        <f t="shared" si="250"/>
        <v>0</v>
      </c>
      <c r="Z926" s="23">
        <f t="shared" si="251"/>
        <v>0</v>
      </c>
      <c r="AA926" s="43">
        <f t="shared" si="252"/>
        <v>0</v>
      </c>
      <c r="AB926" s="44" t="str">
        <f t="shared" si="253"/>
        <v>n/a</v>
      </c>
      <c r="AC926" s="45" t="str">
        <f>IFERROR(W926*Inputs!$E$27+'Elec wholesale index'!AB926*Inputs!$F$27,"n/a")</f>
        <v>n/a</v>
      </c>
      <c r="AD926" s="2" t="str">
        <f t="shared" si="254"/>
        <v>2018-19 Winter</v>
      </c>
      <c r="AE926" s="2" t="str">
        <f t="shared" si="255"/>
        <v>2017-18 Winter</v>
      </c>
      <c r="AF926" s="41">
        <v>0</v>
      </c>
    </row>
    <row r="927" spans="1:32" x14ac:dyDescent="0.3">
      <c r="A927" s="47">
        <v>43180</v>
      </c>
      <c r="B927" s="14" t="str">
        <f t="shared" si="239"/>
        <v>Mar</v>
      </c>
      <c r="C927" s="3"/>
      <c r="D927" s="3"/>
      <c r="E927" s="3"/>
      <c r="F927" s="42"/>
      <c r="G927" s="42"/>
      <c r="H927" s="42"/>
      <c r="I927" s="13">
        <f>VLOOKUP($B927,'Elec wholesale lookups'!$A$3:$L$15,'Elec wholesale index'!I$2,FALSE)</f>
        <v>181634.52552031272</v>
      </c>
      <c r="J927" s="13">
        <f>VLOOKUP($B927,'Elec wholesale lookups'!$A$3:$L$15,'Elec wholesale index'!J$2,FALSE)</f>
        <v>205597.26549163138</v>
      </c>
      <c r="K927" s="13">
        <f>VLOOKUP($B927,'Elec wholesale lookups'!$A$3:$L$15,'Elec wholesale index'!K$2,FALSE)</f>
        <v>181634.52552031272</v>
      </c>
      <c r="L927" s="38">
        <f>VLOOKUP($B927,'Elec wholesale lookups'!$A$3:$O$15,'Elec wholesale index'!L$2,FALSE)</f>
        <v>0</v>
      </c>
      <c r="M927" s="38">
        <f>VLOOKUP($B927,'Elec wholesale lookups'!$A$3:$O$15,'Elec wholesale index'!M$2,FALSE)</f>
        <v>1</v>
      </c>
      <c r="N927" s="38">
        <f>VLOOKUP($B927,'Elec wholesale lookups'!$A$3:$O$15,'Elec wholesale index'!N$2,FALSE)</f>
        <v>1</v>
      </c>
      <c r="O927" s="13">
        <f t="shared" si="240"/>
        <v>0</v>
      </c>
      <c r="P927" s="13">
        <f t="shared" si="241"/>
        <v>205597.26549163138</v>
      </c>
      <c r="Q927" s="13">
        <f t="shared" si="242"/>
        <v>181634.52552031272</v>
      </c>
      <c r="R927" s="13">
        <f t="shared" si="243"/>
        <v>387231.79101194406</v>
      </c>
      <c r="S927" s="23">
        <f t="shared" si="244"/>
        <v>0</v>
      </c>
      <c r="T927" s="23">
        <f t="shared" si="245"/>
        <v>0</v>
      </c>
      <c r="U927" s="23">
        <f t="shared" si="246"/>
        <v>0</v>
      </c>
      <c r="V927" s="23">
        <f t="shared" si="247"/>
        <v>0</v>
      </c>
      <c r="W927" s="44" t="str">
        <f t="shared" si="248"/>
        <v>n/a</v>
      </c>
      <c r="X927" s="23">
        <f t="shared" si="249"/>
        <v>0</v>
      </c>
      <c r="Y927" s="23">
        <f t="shared" si="250"/>
        <v>0</v>
      </c>
      <c r="Z927" s="23">
        <f t="shared" si="251"/>
        <v>0</v>
      </c>
      <c r="AA927" s="43">
        <f t="shared" si="252"/>
        <v>0</v>
      </c>
      <c r="AB927" s="44" t="str">
        <f t="shared" si="253"/>
        <v>n/a</v>
      </c>
      <c r="AC927" s="45" t="str">
        <f>IFERROR(W927*Inputs!$E$27+'Elec wholesale index'!AB927*Inputs!$F$27,"n/a")</f>
        <v>n/a</v>
      </c>
      <c r="AD927" s="2" t="str">
        <f t="shared" si="254"/>
        <v>2018-19 Winter</v>
      </c>
      <c r="AE927" s="2" t="str">
        <f t="shared" si="255"/>
        <v>2017-18 Winter</v>
      </c>
      <c r="AF927" s="41">
        <v>0</v>
      </c>
    </row>
    <row r="928" spans="1:32" x14ac:dyDescent="0.3">
      <c r="A928" s="47">
        <v>43181</v>
      </c>
      <c r="B928" s="14" t="str">
        <f t="shared" si="239"/>
        <v>Mar</v>
      </c>
      <c r="C928" s="3"/>
      <c r="D928" s="3"/>
      <c r="E928" s="3"/>
      <c r="F928" s="42"/>
      <c r="G928" s="42"/>
      <c r="H928" s="42"/>
      <c r="I928" s="13">
        <f>VLOOKUP($B928,'Elec wholesale lookups'!$A$3:$L$15,'Elec wholesale index'!I$2,FALSE)</f>
        <v>181634.52552031272</v>
      </c>
      <c r="J928" s="13">
        <f>VLOOKUP($B928,'Elec wholesale lookups'!$A$3:$L$15,'Elec wholesale index'!J$2,FALSE)</f>
        <v>205597.26549163138</v>
      </c>
      <c r="K928" s="13">
        <f>VLOOKUP($B928,'Elec wholesale lookups'!$A$3:$L$15,'Elec wholesale index'!K$2,FALSE)</f>
        <v>181634.52552031272</v>
      </c>
      <c r="L928" s="38">
        <f>VLOOKUP($B928,'Elec wholesale lookups'!$A$3:$O$15,'Elec wholesale index'!L$2,FALSE)</f>
        <v>0</v>
      </c>
      <c r="M928" s="38">
        <f>VLOOKUP($B928,'Elec wholesale lookups'!$A$3:$O$15,'Elec wholesale index'!M$2,FALSE)</f>
        <v>1</v>
      </c>
      <c r="N928" s="38">
        <f>VLOOKUP($B928,'Elec wholesale lookups'!$A$3:$O$15,'Elec wholesale index'!N$2,FALSE)</f>
        <v>1</v>
      </c>
      <c r="O928" s="13">
        <f t="shared" si="240"/>
        <v>0</v>
      </c>
      <c r="P928" s="13">
        <f t="shared" si="241"/>
        <v>205597.26549163138</v>
      </c>
      <c r="Q928" s="13">
        <f t="shared" si="242"/>
        <v>181634.52552031272</v>
      </c>
      <c r="R928" s="13">
        <f t="shared" si="243"/>
        <v>387231.79101194406</v>
      </c>
      <c r="S928" s="23">
        <f t="shared" si="244"/>
        <v>0</v>
      </c>
      <c r="T928" s="23">
        <f t="shared" si="245"/>
        <v>0</v>
      </c>
      <c r="U928" s="23">
        <f t="shared" si="246"/>
        <v>0</v>
      </c>
      <c r="V928" s="23">
        <f t="shared" si="247"/>
        <v>0</v>
      </c>
      <c r="W928" s="44" t="str">
        <f t="shared" si="248"/>
        <v>n/a</v>
      </c>
      <c r="X928" s="23">
        <f t="shared" si="249"/>
        <v>0</v>
      </c>
      <c r="Y928" s="23">
        <f t="shared" si="250"/>
        <v>0</v>
      </c>
      <c r="Z928" s="23">
        <f t="shared" si="251"/>
        <v>0</v>
      </c>
      <c r="AA928" s="43">
        <f t="shared" si="252"/>
        <v>0</v>
      </c>
      <c r="AB928" s="44" t="str">
        <f t="shared" si="253"/>
        <v>n/a</v>
      </c>
      <c r="AC928" s="45" t="str">
        <f>IFERROR(W928*Inputs!$E$27+'Elec wholesale index'!AB928*Inputs!$F$27,"n/a")</f>
        <v>n/a</v>
      </c>
      <c r="AD928" s="2" t="str">
        <f t="shared" si="254"/>
        <v>2018-19 Winter</v>
      </c>
      <c r="AE928" s="2" t="str">
        <f t="shared" si="255"/>
        <v>2017-18 Winter</v>
      </c>
      <c r="AF928" s="41">
        <v>0</v>
      </c>
    </row>
    <row r="929" spans="1:32" x14ac:dyDescent="0.3">
      <c r="A929" s="47">
        <v>43182</v>
      </c>
      <c r="B929" s="14" t="str">
        <f t="shared" si="239"/>
        <v>Mar</v>
      </c>
      <c r="C929" s="3"/>
      <c r="D929" s="3"/>
      <c r="E929" s="3"/>
      <c r="F929" s="42"/>
      <c r="G929" s="42"/>
      <c r="H929" s="42"/>
      <c r="I929" s="13">
        <f>VLOOKUP($B929,'Elec wholesale lookups'!$A$3:$L$15,'Elec wholesale index'!I$2,FALSE)</f>
        <v>181634.52552031272</v>
      </c>
      <c r="J929" s="13">
        <f>VLOOKUP($B929,'Elec wholesale lookups'!$A$3:$L$15,'Elec wholesale index'!J$2,FALSE)</f>
        <v>205597.26549163138</v>
      </c>
      <c r="K929" s="13">
        <f>VLOOKUP($B929,'Elec wholesale lookups'!$A$3:$L$15,'Elec wholesale index'!K$2,FALSE)</f>
        <v>181634.52552031272</v>
      </c>
      <c r="L929" s="38">
        <f>VLOOKUP($B929,'Elec wholesale lookups'!$A$3:$O$15,'Elec wholesale index'!L$2,FALSE)</f>
        <v>0</v>
      </c>
      <c r="M929" s="38">
        <f>VLOOKUP($B929,'Elec wholesale lookups'!$A$3:$O$15,'Elec wholesale index'!M$2,FALSE)</f>
        <v>1</v>
      </c>
      <c r="N929" s="38">
        <f>VLOOKUP($B929,'Elec wholesale lookups'!$A$3:$O$15,'Elec wholesale index'!N$2,FALSE)</f>
        <v>1</v>
      </c>
      <c r="O929" s="13">
        <f t="shared" si="240"/>
        <v>0</v>
      </c>
      <c r="P929" s="13">
        <f t="shared" si="241"/>
        <v>205597.26549163138</v>
      </c>
      <c r="Q929" s="13">
        <f t="shared" si="242"/>
        <v>181634.52552031272</v>
      </c>
      <c r="R929" s="13">
        <f t="shared" si="243"/>
        <v>387231.79101194406</v>
      </c>
      <c r="S929" s="23">
        <f t="shared" si="244"/>
        <v>0</v>
      </c>
      <c r="T929" s="23">
        <f t="shared" si="245"/>
        <v>0</v>
      </c>
      <c r="U929" s="23">
        <f t="shared" si="246"/>
        <v>0</v>
      </c>
      <c r="V929" s="23">
        <f t="shared" si="247"/>
        <v>0</v>
      </c>
      <c r="W929" s="44" t="str">
        <f t="shared" si="248"/>
        <v>n/a</v>
      </c>
      <c r="X929" s="23">
        <f t="shared" si="249"/>
        <v>0</v>
      </c>
      <c r="Y929" s="23">
        <f t="shared" si="250"/>
        <v>0</v>
      </c>
      <c r="Z929" s="23">
        <f t="shared" si="251"/>
        <v>0</v>
      </c>
      <c r="AA929" s="43">
        <f t="shared" si="252"/>
        <v>0</v>
      </c>
      <c r="AB929" s="44" t="str">
        <f t="shared" si="253"/>
        <v>n/a</v>
      </c>
      <c r="AC929" s="45" t="str">
        <f>IFERROR(W929*Inputs!$E$27+'Elec wholesale index'!AB929*Inputs!$F$27,"n/a")</f>
        <v>n/a</v>
      </c>
      <c r="AD929" s="2" t="str">
        <f t="shared" si="254"/>
        <v>2018-19 Winter</v>
      </c>
      <c r="AE929" s="2" t="str">
        <f t="shared" si="255"/>
        <v>2017-18 Winter</v>
      </c>
      <c r="AF929" s="41">
        <v>0</v>
      </c>
    </row>
    <row r="930" spans="1:32" x14ac:dyDescent="0.3">
      <c r="A930" s="47">
        <v>43185</v>
      </c>
      <c r="B930" s="14" t="str">
        <f t="shared" si="239"/>
        <v>Mar</v>
      </c>
      <c r="C930" s="3"/>
      <c r="D930" s="3"/>
      <c r="E930" s="3"/>
      <c r="F930" s="42"/>
      <c r="G930" s="42"/>
      <c r="H930" s="42"/>
      <c r="I930" s="13">
        <f>VLOOKUP($B930,'Elec wholesale lookups'!$A$3:$L$15,'Elec wholesale index'!I$2,FALSE)</f>
        <v>181634.52552031272</v>
      </c>
      <c r="J930" s="13">
        <f>VLOOKUP($B930,'Elec wholesale lookups'!$A$3:$L$15,'Elec wholesale index'!J$2,FALSE)</f>
        <v>205597.26549163138</v>
      </c>
      <c r="K930" s="13">
        <f>VLOOKUP($B930,'Elec wholesale lookups'!$A$3:$L$15,'Elec wholesale index'!K$2,FALSE)</f>
        <v>181634.52552031272</v>
      </c>
      <c r="L930" s="38">
        <f>VLOOKUP($B930,'Elec wholesale lookups'!$A$3:$O$15,'Elec wholesale index'!L$2,FALSE)</f>
        <v>0</v>
      </c>
      <c r="M930" s="38">
        <f>VLOOKUP($B930,'Elec wholesale lookups'!$A$3:$O$15,'Elec wholesale index'!M$2,FALSE)</f>
        <v>1</v>
      </c>
      <c r="N930" s="38">
        <f>VLOOKUP($B930,'Elec wholesale lookups'!$A$3:$O$15,'Elec wholesale index'!N$2,FALSE)</f>
        <v>1</v>
      </c>
      <c r="O930" s="13">
        <f t="shared" si="240"/>
        <v>0</v>
      </c>
      <c r="P930" s="13">
        <f t="shared" si="241"/>
        <v>205597.26549163138</v>
      </c>
      <c r="Q930" s="13">
        <f t="shared" si="242"/>
        <v>181634.52552031272</v>
      </c>
      <c r="R930" s="13">
        <f t="shared" si="243"/>
        <v>387231.79101194406</v>
      </c>
      <c r="S930" s="23">
        <f t="shared" si="244"/>
        <v>0</v>
      </c>
      <c r="T930" s="23">
        <f t="shared" si="245"/>
        <v>0</v>
      </c>
      <c r="U930" s="23">
        <f t="shared" si="246"/>
        <v>0</v>
      </c>
      <c r="V930" s="23">
        <f t="shared" si="247"/>
        <v>0</v>
      </c>
      <c r="W930" s="44" t="str">
        <f t="shared" si="248"/>
        <v>n/a</v>
      </c>
      <c r="X930" s="23">
        <f t="shared" si="249"/>
        <v>0</v>
      </c>
      <c r="Y930" s="23">
        <f t="shared" si="250"/>
        <v>0</v>
      </c>
      <c r="Z930" s="23">
        <f t="shared" si="251"/>
        <v>0</v>
      </c>
      <c r="AA930" s="43">
        <f t="shared" si="252"/>
        <v>0</v>
      </c>
      <c r="AB930" s="44" t="str">
        <f t="shared" si="253"/>
        <v>n/a</v>
      </c>
      <c r="AC930" s="45" t="str">
        <f>IFERROR(W930*Inputs!$E$27+'Elec wholesale index'!AB930*Inputs!$F$27,"n/a")</f>
        <v>n/a</v>
      </c>
      <c r="AD930" s="2" t="str">
        <f t="shared" si="254"/>
        <v>2018-19 Winter</v>
      </c>
      <c r="AE930" s="2" t="str">
        <f t="shared" si="255"/>
        <v>2017-18 Winter</v>
      </c>
      <c r="AF930" s="41">
        <v>0</v>
      </c>
    </row>
    <row r="931" spans="1:32" x14ac:dyDescent="0.3">
      <c r="A931" s="47">
        <v>43186</v>
      </c>
      <c r="B931" s="14" t="str">
        <f t="shared" si="239"/>
        <v>Mar</v>
      </c>
      <c r="C931" s="3"/>
      <c r="D931" s="3"/>
      <c r="E931" s="3"/>
      <c r="F931" s="42"/>
      <c r="G931" s="42"/>
      <c r="H931" s="42"/>
      <c r="I931" s="13">
        <f>VLOOKUP($B931,'Elec wholesale lookups'!$A$3:$L$15,'Elec wholesale index'!I$2,FALSE)</f>
        <v>181634.52552031272</v>
      </c>
      <c r="J931" s="13">
        <f>VLOOKUP($B931,'Elec wholesale lookups'!$A$3:$L$15,'Elec wholesale index'!J$2,FALSE)</f>
        <v>205597.26549163138</v>
      </c>
      <c r="K931" s="13">
        <f>VLOOKUP($B931,'Elec wholesale lookups'!$A$3:$L$15,'Elec wholesale index'!K$2,FALSE)</f>
        <v>181634.52552031272</v>
      </c>
      <c r="L931" s="38">
        <f>VLOOKUP($B931,'Elec wholesale lookups'!$A$3:$O$15,'Elec wholesale index'!L$2,FALSE)</f>
        <v>0</v>
      </c>
      <c r="M931" s="38">
        <f>VLOOKUP($B931,'Elec wholesale lookups'!$A$3:$O$15,'Elec wholesale index'!M$2,FALSE)</f>
        <v>1</v>
      </c>
      <c r="N931" s="38">
        <f>VLOOKUP($B931,'Elec wholesale lookups'!$A$3:$O$15,'Elec wholesale index'!N$2,FALSE)</f>
        <v>1</v>
      </c>
      <c r="O931" s="13">
        <f t="shared" si="240"/>
        <v>0</v>
      </c>
      <c r="P931" s="13">
        <f t="shared" si="241"/>
        <v>205597.26549163138</v>
      </c>
      <c r="Q931" s="13">
        <f t="shared" si="242"/>
        <v>181634.52552031272</v>
      </c>
      <c r="R931" s="13">
        <f t="shared" si="243"/>
        <v>387231.79101194406</v>
      </c>
      <c r="S931" s="23">
        <f t="shared" si="244"/>
        <v>0</v>
      </c>
      <c r="T931" s="23">
        <f t="shared" si="245"/>
        <v>0</v>
      </c>
      <c r="U931" s="23">
        <f t="shared" si="246"/>
        <v>0</v>
      </c>
      <c r="V931" s="23">
        <f t="shared" si="247"/>
        <v>0</v>
      </c>
      <c r="W931" s="44" t="str">
        <f t="shared" si="248"/>
        <v>n/a</v>
      </c>
      <c r="X931" s="23">
        <f t="shared" si="249"/>
        <v>0</v>
      </c>
      <c r="Y931" s="23">
        <f t="shared" si="250"/>
        <v>0</v>
      </c>
      <c r="Z931" s="23">
        <f t="shared" si="251"/>
        <v>0</v>
      </c>
      <c r="AA931" s="43">
        <f t="shared" si="252"/>
        <v>0</v>
      </c>
      <c r="AB931" s="44" t="str">
        <f t="shared" si="253"/>
        <v>n/a</v>
      </c>
      <c r="AC931" s="45" t="str">
        <f>IFERROR(W931*Inputs!$E$27+'Elec wholesale index'!AB931*Inputs!$F$27,"n/a")</f>
        <v>n/a</v>
      </c>
      <c r="AD931" s="2" t="str">
        <f t="shared" si="254"/>
        <v>2018-19 Winter</v>
      </c>
      <c r="AE931" s="2" t="str">
        <f t="shared" si="255"/>
        <v>2017-18 Winter</v>
      </c>
      <c r="AF931" s="41">
        <v>0</v>
      </c>
    </row>
    <row r="932" spans="1:32" x14ac:dyDescent="0.3">
      <c r="A932" s="47">
        <v>43187</v>
      </c>
      <c r="B932" s="14" t="str">
        <f t="shared" si="239"/>
        <v>Mar</v>
      </c>
      <c r="C932" s="3"/>
      <c r="D932" s="3"/>
      <c r="E932" s="3"/>
      <c r="F932" s="42"/>
      <c r="G932" s="42"/>
      <c r="H932" s="42"/>
      <c r="I932" s="13">
        <f>VLOOKUP($B932,'Elec wholesale lookups'!$A$3:$L$15,'Elec wholesale index'!I$2,FALSE)</f>
        <v>181634.52552031272</v>
      </c>
      <c r="J932" s="13">
        <f>VLOOKUP($B932,'Elec wholesale lookups'!$A$3:$L$15,'Elec wholesale index'!J$2,FALSE)</f>
        <v>205597.26549163138</v>
      </c>
      <c r="K932" s="13">
        <f>VLOOKUP($B932,'Elec wholesale lookups'!$A$3:$L$15,'Elec wholesale index'!K$2,FALSE)</f>
        <v>181634.52552031272</v>
      </c>
      <c r="L932" s="38">
        <f>VLOOKUP($B932,'Elec wholesale lookups'!$A$3:$O$15,'Elec wholesale index'!L$2,FALSE)</f>
        <v>0</v>
      </c>
      <c r="M932" s="38">
        <f>VLOOKUP($B932,'Elec wholesale lookups'!$A$3:$O$15,'Elec wholesale index'!M$2,FALSE)</f>
        <v>1</v>
      </c>
      <c r="N932" s="38">
        <f>VLOOKUP($B932,'Elec wholesale lookups'!$A$3:$O$15,'Elec wholesale index'!N$2,FALSE)</f>
        <v>1</v>
      </c>
      <c r="O932" s="13">
        <f t="shared" si="240"/>
        <v>0</v>
      </c>
      <c r="P932" s="13">
        <f t="shared" si="241"/>
        <v>205597.26549163138</v>
      </c>
      <c r="Q932" s="13">
        <f t="shared" si="242"/>
        <v>181634.52552031272</v>
      </c>
      <c r="R932" s="13">
        <f t="shared" si="243"/>
        <v>387231.79101194406</v>
      </c>
      <c r="S932" s="23">
        <f t="shared" si="244"/>
        <v>0</v>
      </c>
      <c r="T932" s="23">
        <f t="shared" si="245"/>
        <v>0</v>
      </c>
      <c r="U932" s="23">
        <f t="shared" si="246"/>
        <v>0</v>
      </c>
      <c r="V932" s="23">
        <f t="shared" si="247"/>
        <v>0</v>
      </c>
      <c r="W932" s="44" t="str">
        <f t="shared" si="248"/>
        <v>n/a</v>
      </c>
      <c r="X932" s="23">
        <f t="shared" si="249"/>
        <v>0</v>
      </c>
      <c r="Y932" s="23">
        <f t="shared" si="250"/>
        <v>0</v>
      </c>
      <c r="Z932" s="23">
        <f t="shared" si="251"/>
        <v>0</v>
      </c>
      <c r="AA932" s="43">
        <f t="shared" si="252"/>
        <v>0</v>
      </c>
      <c r="AB932" s="44" t="str">
        <f t="shared" si="253"/>
        <v>n/a</v>
      </c>
      <c r="AC932" s="45" t="str">
        <f>IFERROR(W932*Inputs!$E$27+'Elec wholesale index'!AB932*Inputs!$F$27,"n/a")</f>
        <v>n/a</v>
      </c>
      <c r="AD932" s="2" t="str">
        <f t="shared" si="254"/>
        <v>2018-19 Winter</v>
      </c>
      <c r="AE932" s="2" t="str">
        <f t="shared" si="255"/>
        <v>2017-18 Winter</v>
      </c>
      <c r="AF932" s="41">
        <v>0</v>
      </c>
    </row>
    <row r="933" spans="1:32" x14ac:dyDescent="0.3">
      <c r="A933" s="47">
        <v>43188</v>
      </c>
      <c r="B933" s="14" t="str">
        <f t="shared" si="239"/>
        <v>Mar</v>
      </c>
      <c r="C933" s="3"/>
      <c r="D933" s="3"/>
      <c r="E933" s="3"/>
      <c r="F933" s="42"/>
      <c r="G933" s="42"/>
      <c r="H933" s="42"/>
      <c r="I933" s="13">
        <f>VLOOKUP($B933,'Elec wholesale lookups'!$A$3:$L$15,'Elec wholesale index'!I$2,FALSE)</f>
        <v>181634.52552031272</v>
      </c>
      <c r="J933" s="13">
        <f>VLOOKUP($B933,'Elec wholesale lookups'!$A$3:$L$15,'Elec wholesale index'!J$2,FALSE)</f>
        <v>205597.26549163138</v>
      </c>
      <c r="K933" s="13">
        <f>VLOOKUP($B933,'Elec wholesale lookups'!$A$3:$L$15,'Elec wholesale index'!K$2,FALSE)</f>
        <v>181634.52552031272</v>
      </c>
      <c r="L933" s="38">
        <f>VLOOKUP($B933,'Elec wholesale lookups'!$A$3:$O$15,'Elec wholesale index'!L$2,FALSE)</f>
        <v>0</v>
      </c>
      <c r="M933" s="38">
        <f>VLOOKUP($B933,'Elec wholesale lookups'!$A$3:$O$15,'Elec wholesale index'!M$2,FALSE)</f>
        <v>1</v>
      </c>
      <c r="N933" s="38">
        <f>VLOOKUP($B933,'Elec wholesale lookups'!$A$3:$O$15,'Elec wholesale index'!N$2,FALSE)</f>
        <v>1</v>
      </c>
      <c r="O933" s="13">
        <f t="shared" si="240"/>
        <v>0</v>
      </c>
      <c r="P933" s="13">
        <f t="shared" si="241"/>
        <v>205597.26549163138</v>
      </c>
      <c r="Q933" s="13">
        <f t="shared" si="242"/>
        <v>181634.52552031272</v>
      </c>
      <c r="R933" s="13">
        <f t="shared" si="243"/>
        <v>387231.79101194406</v>
      </c>
      <c r="S933" s="23">
        <f t="shared" si="244"/>
        <v>0</v>
      </c>
      <c r="T933" s="23">
        <f t="shared" si="245"/>
        <v>0</v>
      </c>
      <c r="U933" s="23">
        <f t="shared" si="246"/>
        <v>0</v>
      </c>
      <c r="V933" s="23">
        <f t="shared" si="247"/>
        <v>0</v>
      </c>
      <c r="W933" s="44" t="str">
        <f t="shared" si="248"/>
        <v>n/a</v>
      </c>
      <c r="X933" s="23">
        <f t="shared" si="249"/>
        <v>0</v>
      </c>
      <c r="Y933" s="23">
        <f t="shared" si="250"/>
        <v>0</v>
      </c>
      <c r="Z933" s="23">
        <f t="shared" si="251"/>
        <v>0</v>
      </c>
      <c r="AA933" s="43">
        <f t="shared" si="252"/>
        <v>0</v>
      </c>
      <c r="AB933" s="44" t="str">
        <f t="shared" si="253"/>
        <v>n/a</v>
      </c>
      <c r="AC933" s="45" t="str">
        <f>IFERROR(W933*Inputs!$E$27+'Elec wholesale index'!AB933*Inputs!$F$27,"n/a")</f>
        <v>n/a</v>
      </c>
      <c r="AD933" s="2" t="str">
        <f t="shared" si="254"/>
        <v>2018-19 Winter</v>
      </c>
      <c r="AE933" s="2" t="str">
        <f t="shared" si="255"/>
        <v>2017-18 Winter</v>
      </c>
      <c r="AF933" s="41">
        <v>0</v>
      </c>
    </row>
    <row r="934" spans="1:32" x14ac:dyDescent="0.3">
      <c r="A934" s="47">
        <v>43193</v>
      </c>
      <c r="B934" s="14" t="str">
        <f t="shared" si="239"/>
        <v>Apr</v>
      </c>
      <c r="C934" s="3"/>
      <c r="D934" s="3"/>
      <c r="E934" s="3"/>
      <c r="F934" s="42"/>
      <c r="G934" s="42"/>
      <c r="H934" s="42"/>
      <c r="I934" s="13">
        <f>VLOOKUP($B934,'Elec wholesale lookups'!$A$3:$L$15,'Elec wholesale index'!I$2,FALSE)</f>
        <v>205597.26549163138</v>
      </c>
      <c r="J934" s="13">
        <f>VLOOKUP($B934,'Elec wholesale lookups'!$A$3:$L$15,'Elec wholesale index'!J$2,FALSE)</f>
        <v>181634.52552031272</v>
      </c>
      <c r="K934" s="13">
        <f>VLOOKUP($B934,'Elec wholesale lookups'!$A$3:$L$15,'Elec wholesale index'!K$2,FALSE)</f>
        <v>205597.26549163138</v>
      </c>
      <c r="L934" s="38">
        <f>VLOOKUP($B934,'Elec wholesale lookups'!$A$3:$O$15,'Elec wholesale index'!L$2,FALSE)</f>
        <v>1</v>
      </c>
      <c r="M934" s="38">
        <f>VLOOKUP($B934,'Elec wholesale lookups'!$A$3:$O$15,'Elec wholesale index'!M$2,FALSE)</f>
        <v>1</v>
      </c>
      <c r="N934" s="38">
        <f>VLOOKUP($B934,'Elec wholesale lookups'!$A$3:$O$15,'Elec wholesale index'!N$2,FALSE)</f>
        <v>0</v>
      </c>
      <c r="O934" s="13">
        <f t="shared" si="240"/>
        <v>205597.26549163138</v>
      </c>
      <c r="P934" s="13">
        <f t="shared" si="241"/>
        <v>181634.52552031272</v>
      </c>
      <c r="Q934" s="13">
        <f t="shared" si="242"/>
        <v>0</v>
      </c>
      <c r="R934" s="13">
        <f t="shared" si="243"/>
        <v>387231.79101194406</v>
      </c>
      <c r="S934" s="23">
        <f t="shared" si="244"/>
        <v>0</v>
      </c>
      <c r="T934" s="23">
        <f t="shared" si="245"/>
        <v>0</v>
      </c>
      <c r="U934" s="23">
        <f t="shared" si="246"/>
        <v>0</v>
      </c>
      <c r="V934" s="23">
        <f t="shared" si="247"/>
        <v>0</v>
      </c>
      <c r="W934" s="44" t="str">
        <f t="shared" si="248"/>
        <v>n/a</v>
      </c>
      <c r="X934" s="23">
        <f t="shared" si="249"/>
        <v>0</v>
      </c>
      <c r="Y934" s="23">
        <f t="shared" si="250"/>
        <v>0</v>
      </c>
      <c r="Z934" s="23">
        <f t="shared" si="251"/>
        <v>0</v>
      </c>
      <c r="AA934" s="43">
        <f t="shared" si="252"/>
        <v>0</v>
      </c>
      <c r="AB934" s="44" t="str">
        <f t="shared" si="253"/>
        <v>n/a</v>
      </c>
      <c r="AC934" s="45" t="str">
        <f>IFERROR(W934*Inputs!$E$27+'Elec wholesale index'!AB934*Inputs!$F$27,"n/a")</f>
        <v>n/a</v>
      </c>
      <c r="AD934" s="2" t="str">
        <f t="shared" si="254"/>
        <v>2018-19 Winter</v>
      </c>
      <c r="AE934" s="2" t="str">
        <f t="shared" si="255"/>
        <v>2018-19 Summer</v>
      </c>
      <c r="AF934" s="41">
        <v>0</v>
      </c>
    </row>
    <row r="935" spans="1:32" x14ac:dyDescent="0.3">
      <c r="A935" s="47">
        <v>43194</v>
      </c>
      <c r="B935" s="14" t="str">
        <f t="shared" si="239"/>
        <v>Apr</v>
      </c>
      <c r="C935" s="3"/>
      <c r="D935" s="3"/>
      <c r="E935" s="3"/>
      <c r="F935" s="42"/>
      <c r="G935" s="42"/>
      <c r="H935" s="42"/>
      <c r="I935" s="13">
        <f>VLOOKUP($B935,'Elec wholesale lookups'!$A$3:$L$15,'Elec wholesale index'!I$2,FALSE)</f>
        <v>205597.26549163138</v>
      </c>
      <c r="J935" s="13">
        <f>VLOOKUP($B935,'Elec wholesale lookups'!$A$3:$L$15,'Elec wholesale index'!J$2,FALSE)</f>
        <v>181634.52552031272</v>
      </c>
      <c r="K935" s="13">
        <f>VLOOKUP($B935,'Elec wholesale lookups'!$A$3:$L$15,'Elec wholesale index'!K$2,FALSE)</f>
        <v>205597.26549163138</v>
      </c>
      <c r="L935" s="38">
        <f>VLOOKUP($B935,'Elec wholesale lookups'!$A$3:$O$15,'Elec wholesale index'!L$2,FALSE)</f>
        <v>1</v>
      </c>
      <c r="M935" s="38">
        <f>VLOOKUP($B935,'Elec wholesale lookups'!$A$3:$O$15,'Elec wholesale index'!M$2,FALSE)</f>
        <v>1</v>
      </c>
      <c r="N935" s="38">
        <f>VLOOKUP($B935,'Elec wholesale lookups'!$A$3:$O$15,'Elec wholesale index'!N$2,FALSE)</f>
        <v>0</v>
      </c>
      <c r="O935" s="13">
        <f t="shared" si="240"/>
        <v>205597.26549163138</v>
      </c>
      <c r="P935" s="13">
        <f t="shared" si="241"/>
        <v>181634.52552031272</v>
      </c>
      <c r="Q935" s="13">
        <f t="shared" si="242"/>
        <v>0</v>
      </c>
      <c r="R935" s="13">
        <f t="shared" si="243"/>
        <v>387231.79101194406</v>
      </c>
      <c r="S935" s="23">
        <f t="shared" si="244"/>
        <v>0</v>
      </c>
      <c r="T935" s="23">
        <f t="shared" si="245"/>
        <v>0</v>
      </c>
      <c r="U935" s="23">
        <f t="shared" si="246"/>
        <v>0</v>
      </c>
      <c r="V935" s="23">
        <f t="shared" si="247"/>
        <v>0</v>
      </c>
      <c r="W935" s="44" t="str">
        <f t="shared" si="248"/>
        <v>n/a</v>
      </c>
      <c r="X935" s="23">
        <f t="shared" si="249"/>
        <v>0</v>
      </c>
      <c r="Y935" s="23">
        <f t="shared" si="250"/>
        <v>0</v>
      </c>
      <c r="Z935" s="23">
        <f t="shared" si="251"/>
        <v>0</v>
      </c>
      <c r="AA935" s="43">
        <f t="shared" si="252"/>
        <v>0</v>
      </c>
      <c r="AB935" s="44" t="str">
        <f t="shared" si="253"/>
        <v>n/a</v>
      </c>
      <c r="AC935" s="45" t="str">
        <f>IFERROR(W935*Inputs!$E$27+'Elec wholesale index'!AB935*Inputs!$F$27,"n/a")</f>
        <v>n/a</v>
      </c>
      <c r="AD935" s="2" t="str">
        <f t="shared" si="254"/>
        <v>2018-19 Winter</v>
      </c>
      <c r="AE935" s="2" t="str">
        <f t="shared" si="255"/>
        <v>2018-19 Summer</v>
      </c>
      <c r="AF935" s="41">
        <v>0</v>
      </c>
    </row>
    <row r="936" spans="1:32" x14ac:dyDescent="0.3">
      <c r="A936" s="47">
        <v>43195</v>
      </c>
      <c r="B936" s="14" t="str">
        <f t="shared" si="239"/>
        <v>Apr</v>
      </c>
      <c r="C936" s="3"/>
      <c r="D936" s="3"/>
      <c r="E936" s="3"/>
      <c r="F936" s="42"/>
      <c r="G936" s="42"/>
      <c r="H936" s="42"/>
      <c r="I936" s="13">
        <f>VLOOKUP($B936,'Elec wholesale lookups'!$A$3:$L$15,'Elec wholesale index'!I$2,FALSE)</f>
        <v>205597.26549163138</v>
      </c>
      <c r="J936" s="13">
        <f>VLOOKUP($B936,'Elec wholesale lookups'!$A$3:$L$15,'Elec wholesale index'!J$2,FALSE)</f>
        <v>181634.52552031272</v>
      </c>
      <c r="K936" s="13">
        <f>VLOOKUP($B936,'Elec wholesale lookups'!$A$3:$L$15,'Elec wholesale index'!K$2,FALSE)</f>
        <v>205597.26549163138</v>
      </c>
      <c r="L936" s="38">
        <f>VLOOKUP($B936,'Elec wholesale lookups'!$A$3:$O$15,'Elec wholesale index'!L$2,FALSE)</f>
        <v>1</v>
      </c>
      <c r="M936" s="38">
        <f>VLOOKUP($B936,'Elec wholesale lookups'!$A$3:$O$15,'Elec wholesale index'!M$2,FALSE)</f>
        <v>1</v>
      </c>
      <c r="N936" s="38">
        <f>VLOOKUP($B936,'Elec wholesale lookups'!$A$3:$O$15,'Elec wholesale index'!N$2,FALSE)</f>
        <v>0</v>
      </c>
      <c r="O936" s="13">
        <f t="shared" si="240"/>
        <v>205597.26549163138</v>
      </c>
      <c r="P936" s="13">
        <f t="shared" si="241"/>
        <v>181634.52552031272</v>
      </c>
      <c r="Q936" s="13">
        <f t="shared" si="242"/>
        <v>0</v>
      </c>
      <c r="R936" s="13">
        <f t="shared" si="243"/>
        <v>387231.79101194406</v>
      </c>
      <c r="S936" s="23">
        <f t="shared" si="244"/>
        <v>0</v>
      </c>
      <c r="T936" s="23">
        <f t="shared" si="245"/>
        <v>0</v>
      </c>
      <c r="U936" s="23">
        <f t="shared" si="246"/>
        <v>0</v>
      </c>
      <c r="V936" s="23">
        <f t="shared" si="247"/>
        <v>0</v>
      </c>
      <c r="W936" s="44" t="str">
        <f t="shared" si="248"/>
        <v>n/a</v>
      </c>
      <c r="X936" s="23">
        <f t="shared" si="249"/>
        <v>0</v>
      </c>
      <c r="Y936" s="23">
        <f t="shared" si="250"/>
        <v>0</v>
      </c>
      <c r="Z936" s="23">
        <f t="shared" si="251"/>
        <v>0</v>
      </c>
      <c r="AA936" s="43">
        <f t="shared" si="252"/>
        <v>0</v>
      </c>
      <c r="AB936" s="44" t="str">
        <f t="shared" si="253"/>
        <v>n/a</v>
      </c>
      <c r="AC936" s="45" t="str">
        <f>IFERROR(W936*Inputs!$E$27+'Elec wholesale index'!AB936*Inputs!$F$27,"n/a")</f>
        <v>n/a</v>
      </c>
      <c r="AD936" s="2" t="str">
        <f t="shared" si="254"/>
        <v>2018-19 Winter</v>
      </c>
      <c r="AE936" s="2" t="str">
        <f t="shared" si="255"/>
        <v>2018-19 Summer</v>
      </c>
      <c r="AF936" s="41">
        <v>0</v>
      </c>
    </row>
    <row r="937" spans="1:32" x14ac:dyDescent="0.3">
      <c r="A937" s="47">
        <v>43196</v>
      </c>
      <c r="B937" s="14" t="str">
        <f t="shared" ref="B937:B1000" si="256">TEXT(A937,"mmm")</f>
        <v>Apr</v>
      </c>
      <c r="C937" s="3"/>
      <c r="D937" s="3"/>
      <c r="E937" s="3"/>
      <c r="F937" s="42"/>
      <c r="G937" s="42"/>
      <c r="H937" s="42"/>
      <c r="I937" s="13">
        <f>VLOOKUP($B937,'Elec wholesale lookups'!$A$3:$L$15,'Elec wholesale index'!I$2,FALSE)</f>
        <v>205597.26549163138</v>
      </c>
      <c r="J937" s="13">
        <f>VLOOKUP($B937,'Elec wholesale lookups'!$A$3:$L$15,'Elec wholesale index'!J$2,FALSE)</f>
        <v>181634.52552031272</v>
      </c>
      <c r="K937" s="13">
        <f>VLOOKUP($B937,'Elec wholesale lookups'!$A$3:$L$15,'Elec wholesale index'!K$2,FALSE)</f>
        <v>205597.26549163138</v>
      </c>
      <c r="L937" s="38">
        <f>VLOOKUP($B937,'Elec wholesale lookups'!$A$3:$O$15,'Elec wholesale index'!L$2,FALSE)</f>
        <v>1</v>
      </c>
      <c r="M937" s="38">
        <f>VLOOKUP($B937,'Elec wholesale lookups'!$A$3:$O$15,'Elec wholesale index'!M$2,FALSE)</f>
        <v>1</v>
      </c>
      <c r="N937" s="38">
        <f>VLOOKUP($B937,'Elec wholesale lookups'!$A$3:$O$15,'Elec wholesale index'!N$2,FALSE)</f>
        <v>0</v>
      </c>
      <c r="O937" s="13">
        <f t="shared" si="240"/>
        <v>205597.26549163138</v>
      </c>
      <c r="P937" s="13">
        <f t="shared" si="241"/>
        <v>181634.52552031272</v>
      </c>
      <c r="Q937" s="13">
        <f t="shared" si="242"/>
        <v>0</v>
      </c>
      <c r="R937" s="13">
        <f t="shared" si="243"/>
        <v>387231.79101194406</v>
      </c>
      <c r="S937" s="23">
        <f t="shared" si="244"/>
        <v>0</v>
      </c>
      <c r="T937" s="23">
        <f t="shared" si="245"/>
        <v>0</v>
      </c>
      <c r="U937" s="23">
        <f t="shared" si="246"/>
        <v>0</v>
      </c>
      <c r="V937" s="23">
        <f t="shared" si="247"/>
        <v>0</v>
      </c>
      <c r="W937" s="44" t="str">
        <f t="shared" si="248"/>
        <v>n/a</v>
      </c>
      <c r="X937" s="23">
        <f t="shared" si="249"/>
        <v>0</v>
      </c>
      <c r="Y937" s="23">
        <f t="shared" si="250"/>
        <v>0</v>
      </c>
      <c r="Z937" s="23">
        <f t="shared" si="251"/>
        <v>0</v>
      </c>
      <c r="AA937" s="43">
        <f t="shared" si="252"/>
        <v>0</v>
      </c>
      <c r="AB937" s="44" t="str">
        <f t="shared" si="253"/>
        <v>n/a</v>
      </c>
      <c r="AC937" s="45" t="str">
        <f>IFERROR(W937*Inputs!$E$27+'Elec wholesale index'!AB937*Inputs!$F$27,"n/a")</f>
        <v>n/a</v>
      </c>
      <c r="AD937" s="2" t="str">
        <f t="shared" si="254"/>
        <v>2018-19 Winter</v>
      </c>
      <c r="AE937" s="2" t="str">
        <f t="shared" si="255"/>
        <v>2018-19 Summer</v>
      </c>
      <c r="AF937" s="41">
        <v>0</v>
      </c>
    </row>
    <row r="938" spans="1:32" x14ac:dyDescent="0.3">
      <c r="A938" s="47">
        <v>43199</v>
      </c>
      <c r="B938" s="14" t="str">
        <f t="shared" si="256"/>
        <v>Apr</v>
      </c>
      <c r="C938" s="3"/>
      <c r="D938" s="3"/>
      <c r="E938" s="3"/>
      <c r="F938" s="42"/>
      <c r="G938" s="42"/>
      <c r="H938" s="42"/>
      <c r="I938" s="13">
        <f>VLOOKUP($B938,'Elec wholesale lookups'!$A$3:$L$15,'Elec wholesale index'!I$2,FALSE)</f>
        <v>205597.26549163138</v>
      </c>
      <c r="J938" s="13">
        <f>VLOOKUP($B938,'Elec wholesale lookups'!$A$3:$L$15,'Elec wholesale index'!J$2,FALSE)</f>
        <v>181634.52552031272</v>
      </c>
      <c r="K938" s="13">
        <f>VLOOKUP($B938,'Elec wholesale lookups'!$A$3:$L$15,'Elec wholesale index'!K$2,FALSE)</f>
        <v>205597.26549163138</v>
      </c>
      <c r="L938" s="38">
        <f>VLOOKUP($B938,'Elec wholesale lookups'!$A$3:$O$15,'Elec wholesale index'!L$2,FALSE)</f>
        <v>1</v>
      </c>
      <c r="M938" s="38">
        <f>VLOOKUP($B938,'Elec wholesale lookups'!$A$3:$O$15,'Elec wholesale index'!M$2,FALSE)</f>
        <v>1</v>
      </c>
      <c r="N938" s="38">
        <f>VLOOKUP($B938,'Elec wholesale lookups'!$A$3:$O$15,'Elec wholesale index'!N$2,FALSE)</f>
        <v>0</v>
      </c>
      <c r="O938" s="13">
        <f t="shared" si="240"/>
        <v>205597.26549163138</v>
      </c>
      <c r="P938" s="13">
        <f t="shared" si="241"/>
        <v>181634.52552031272</v>
      </c>
      <c r="Q938" s="13">
        <f t="shared" si="242"/>
        <v>0</v>
      </c>
      <c r="R938" s="13">
        <f t="shared" si="243"/>
        <v>387231.79101194406</v>
      </c>
      <c r="S938" s="23">
        <f t="shared" si="244"/>
        <v>0</v>
      </c>
      <c r="T938" s="23">
        <f t="shared" si="245"/>
        <v>0</v>
      </c>
      <c r="U938" s="23">
        <f t="shared" si="246"/>
        <v>0</v>
      </c>
      <c r="V938" s="23">
        <f t="shared" si="247"/>
        <v>0</v>
      </c>
      <c r="W938" s="44" t="str">
        <f t="shared" si="248"/>
        <v>n/a</v>
      </c>
      <c r="X938" s="23">
        <f t="shared" si="249"/>
        <v>0</v>
      </c>
      <c r="Y938" s="23">
        <f t="shared" si="250"/>
        <v>0</v>
      </c>
      <c r="Z938" s="23">
        <f t="shared" si="251"/>
        <v>0</v>
      </c>
      <c r="AA938" s="43">
        <f t="shared" si="252"/>
        <v>0</v>
      </c>
      <c r="AB938" s="44" t="str">
        <f t="shared" si="253"/>
        <v>n/a</v>
      </c>
      <c r="AC938" s="45" t="str">
        <f>IFERROR(W938*Inputs!$E$27+'Elec wholesale index'!AB938*Inputs!$F$27,"n/a")</f>
        <v>n/a</v>
      </c>
      <c r="AD938" s="2" t="str">
        <f t="shared" si="254"/>
        <v>2018-19 Winter</v>
      </c>
      <c r="AE938" s="2" t="str">
        <f t="shared" si="255"/>
        <v>2018-19 Summer</v>
      </c>
      <c r="AF938" s="41">
        <v>0</v>
      </c>
    </row>
    <row r="939" spans="1:32" x14ac:dyDescent="0.3">
      <c r="A939" s="47">
        <v>43200</v>
      </c>
      <c r="B939" s="14" t="str">
        <f t="shared" si="256"/>
        <v>Apr</v>
      </c>
      <c r="C939" s="3"/>
      <c r="D939" s="3"/>
      <c r="E939" s="3"/>
      <c r="F939" s="42"/>
      <c r="G939" s="42"/>
      <c r="H939" s="42"/>
      <c r="I939" s="13">
        <f>VLOOKUP($B939,'Elec wholesale lookups'!$A$3:$L$15,'Elec wholesale index'!I$2,FALSE)</f>
        <v>205597.26549163138</v>
      </c>
      <c r="J939" s="13">
        <f>VLOOKUP($B939,'Elec wholesale lookups'!$A$3:$L$15,'Elec wholesale index'!J$2,FALSE)</f>
        <v>181634.52552031272</v>
      </c>
      <c r="K939" s="13">
        <f>VLOOKUP($B939,'Elec wholesale lookups'!$A$3:$L$15,'Elec wholesale index'!K$2,FALSE)</f>
        <v>205597.26549163138</v>
      </c>
      <c r="L939" s="38">
        <f>VLOOKUP($B939,'Elec wholesale lookups'!$A$3:$O$15,'Elec wholesale index'!L$2,FALSE)</f>
        <v>1</v>
      </c>
      <c r="M939" s="38">
        <f>VLOOKUP($B939,'Elec wholesale lookups'!$A$3:$O$15,'Elec wholesale index'!M$2,FALSE)</f>
        <v>1</v>
      </c>
      <c r="N939" s="38">
        <f>VLOOKUP($B939,'Elec wholesale lookups'!$A$3:$O$15,'Elec wholesale index'!N$2,FALSE)</f>
        <v>0</v>
      </c>
      <c r="O939" s="13">
        <f t="shared" si="240"/>
        <v>205597.26549163138</v>
      </c>
      <c r="P939" s="13">
        <f t="shared" si="241"/>
        <v>181634.52552031272</v>
      </c>
      <c r="Q939" s="13">
        <f t="shared" si="242"/>
        <v>0</v>
      </c>
      <c r="R939" s="13">
        <f t="shared" si="243"/>
        <v>387231.79101194406</v>
      </c>
      <c r="S939" s="23">
        <f t="shared" si="244"/>
        <v>0</v>
      </c>
      <c r="T939" s="23">
        <f t="shared" si="245"/>
        <v>0</v>
      </c>
      <c r="U939" s="23">
        <f t="shared" si="246"/>
        <v>0</v>
      </c>
      <c r="V939" s="23">
        <f t="shared" si="247"/>
        <v>0</v>
      </c>
      <c r="W939" s="44" t="str">
        <f t="shared" si="248"/>
        <v>n/a</v>
      </c>
      <c r="X939" s="23">
        <f t="shared" si="249"/>
        <v>0</v>
      </c>
      <c r="Y939" s="23">
        <f t="shared" si="250"/>
        <v>0</v>
      </c>
      <c r="Z939" s="23">
        <f t="shared" si="251"/>
        <v>0</v>
      </c>
      <c r="AA939" s="43">
        <f t="shared" si="252"/>
        <v>0</v>
      </c>
      <c r="AB939" s="44" t="str">
        <f t="shared" si="253"/>
        <v>n/a</v>
      </c>
      <c r="AC939" s="45" t="str">
        <f>IFERROR(W939*Inputs!$E$27+'Elec wholesale index'!AB939*Inputs!$F$27,"n/a")</f>
        <v>n/a</v>
      </c>
      <c r="AD939" s="2" t="str">
        <f t="shared" si="254"/>
        <v>2018-19 Winter</v>
      </c>
      <c r="AE939" s="2" t="str">
        <f t="shared" si="255"/>
        <v>2018-19 Summer</v>
      </c>
      <c r="AF939" s="41">
        <v>0</v>
      </c>
    </row>
    <row r="940" spans="1:32" x14ac:dyDescent="0.3">
      <c r="A940" s="47">
        <v>43201</v>
      </c>
      <c r="B940" s="14" t="str">
        <f t="shared" si="256"/>
        <v>Apr</v>
      </c>
      <c r="C940" s="3"/>
      <c r="D940" s="3"/>
      <c r="E940" s="3"/>
      <c r="F940" s="42"/>
      <c r="G940" s="42"/>
      <c r="H940" s="42"/>
      <c r="I940" s="13">
        <f>VLOOKUP($B940,'Elec wholesale lookups'!$A$3:$L$15,'Elec wholesale index'!I$2,FALSE)</f>
        <v>205597.26549163138</v>
      </c>
      <c r="J940" s="13">
        <f>VLOOKUP($B940,'Elec wholesale lookups'!$A$3:$L$15,'Elec wholesale index'!J$2,FALSE)</f>
        <v>181634.52552031272</v>
      </c>
      <c r="K940" s="13">
        <f>VLOOKUP($B940,'Elec wholesale lookups'!$A$3:$L$15,'Elec wholesale index'!K$2,FALSE)</f>
        <v>205597.26549163138</v>
      </c>
      <c r="L940" s="38">
        <f>VLOOKUP($B940,'Elec wholesale lookups'!$A$3:$O$15,'Elec wholesale index'!L$2,FALSE)</f>
        <v>1</v>
      </c>
      <c r="M940" s="38">
        <f>VLOOKUP($B940,'Elec wholesale lookups'!$A$3:$O$15,'Elec wholesale index'!M$2,FALSE)</f>
        <v>1</v>
      </c>
      <c r="N940" s="38">
        <f>VLOOKUP($B940,'Elec wholesale lookups'!$A$3:$O$15,'Elec wholesale index'!N$2,FALSE)</f>
        <v>0</v>
      </c>
      <c r="O940" s="13">
        <f t="shared" si="240"/>
        <v>205597.26549163138</v>
      </c>
      <c r="P940" s="13">
        <f t="shared" si="241"/>
        <v>181634.52552031272</v>
      </c>
      <c r="Q940" s="13">
        <f t="shared" si="242"/>
        <v>0</v>
      </c>
      <c r="R940" s="13">
        <f t="shared" si="243"/>
        <v>387231.79101194406</v>
      </c>
      <c r="S940" s="23">
        <f t="shared" si="244"/>
        <v>0</v>
      </c>
      <c r="T940" s="23">
        <f t="shared" si="245"/>
        <v>0</v>
      </c>
      <c r="U940" s="23">
        <f t="shared" si="246"/>
        <v>0</v>
      </c>
      <c r="V940" s="23">
        <f t="shared" si="247"/>
        <v>0</v>
      </c>
      <c r="W940" s="44" t="str">
        <f t="shared" si="248"/>
        <v>n/a</v>
      </c>
      <c r="X940" s="23">
        <f t="shared" si="249"/>
        <v>0</v>
      </c>
      <c r="Y940" s="23">
        <f t="shared" si="250"/>
        <v>0</v>
      </c>
      <c r="Z940" s="23">
        <f t="shared" si="251"/>
        <v>0</v>
      </c>
      <c r="AA940" s="43">
        <f t="shared" si="252"/>
        <v>0</v>
      </c>
      <c r="AB940" s="44" t="str">
        <f t="shared" si="253"/>
        <v>n/a</v>
      </c>
      <c r="AC940" s="45" t="str">
        <f>IFERROR(W940*Inputs!$E$27+'Elec wholesale index'!AB940*Inputs!$F$27,"n/a")</f>
        <v>n/a</v>
      </c>
      <c r="AD940" s="2" t="str">
        <f t="shared" si="254"/>
        <v>2018-19 Winter</v>
      </c>
      <c r="AE940" s="2" t="str">
        <f t="shared" si="255"/>
        <v>2018-19 Summer</v>
      </c>
      <c r="AF940" s="41">
        <v>0</v>
      </c>
    </row>
    <row r="941" spans="1:32" x14ac:dyDescent="0.3">
      <c r="A941" s="47">
        <v>43202</v>
      </c>
      <c r="B941" s="14" t="str">
        <f t="shared" si="256"/>
        <v>Apr</v>
      </c>
      <c r="C941" s="3"/>
      <c r="D941" s="3"/>
      <c r="E941" s="3"/>
      <c r="F941" s="42"/>
      <c r="G941" s="42"/>
      <c r="H941" s="42"/>
      <c r="I941" s="13">
        <f>VLOOKUP($B941,'Elec wholesale lookups'!$A$3:$L$15,'Elec wholesale index'!I$2,FALSE)</f>
        <v>205597.26549163138</v>
      </c>
      <c r="J941" s="13">
        <f>VLOOKUP($B941,'Elec wholesale lookups'!$A$3:$L$15,'Elec wholesale index'!J$2,FALSE)</f>
        <v>181634.52552031272</v>
      </c>
      <c r="K941" s="13">
        <f>VLOOKUP($B941,'Elec wholesale lookups'!$A$3:$L$15,'Elec wholesale index'!K$2,FALSE)</f>
        <v>205597.26549163138</v>
      </c>
      <c r="L941" s="38">
        <f>VLOOKUP($B941,'Elec wholesale lookups'!$A$3:$O$15,'Elec wholesale index'!L$2,FALSE)</f>
        <v>1</v>
      </c>
      <c r="M941" s="38">
        <f>VLOOKUP($B941,'Elec wholesale lookups'!$A$3:$O$15,'Elec wholesale index'!M$2,FALSE)</f>
        <v>1</v>
      </c>
      <c r="N941" s="38">
        <f>VLOOKUP($B941,'Elec wholesale lookups'!$A$3:$O$15,'Elec wholesale index'!N$2,FALSE)</f>
        <v>0</v>
      </c>
      <c r="O941" s="13">
        <f t="shared" si="240"/>
        <v>205597.26549163138</v>
      </c>
      <c r="P941" s="13">
        <f t="shared" si="241"/>
        <v>181634.52552031272</v>
      </c>
      <c r="Q941" s="13">
        <f t="shared" si="242"/>
        <v>0</v>
      </c>
      <c r="R941" s="13">
        <f t="shared" si="243"/>
        <v>387231.79101194406</v>
      </c>
      <c r="S941" s="23">
        <f t="shared" si="244"/>
        <v>0</v>
      </c>
      <c r="T941" s="23">
        <f t="shared" si="245"/>
        <v>0</v>
      </c>
      <c r="U941" s="23">
        <f t="shared" si="246"/>
        <v>0</v>
      </c>
      <c r="V941" s="23">
        <f t="shared" si="247"/>
        <v>0</v>
      </c>
      <c r="W941" s="44" t="str">
        <f t="shared" si="248"/>
        <v>n/a</v>
      </c>
      <c r="X941" s="23">
        <f t="shared" si="249"/>
        <v>0</v>
      </c>
      <c r="Y941" s="23">
        <f t="shared" si="250"/>
        <v>0</v>
      </c>
      <c r="Z941" s="23">
        <f t="shared" si="251"/>
        <v>0</v>
      </c>
      <c r="AA941" s="43">
        <f t="shared" si="252"/>
        <v>0</v>
      </c>
      <c r="AB941" s="44" t="str">
        <f t="shared" si="253"/>
        <v>n/a</v>
      </c>
      <c r="AC941" s="45" t="str">
        <f>IFERROR(W941*Inputs!$E$27+'Elec wholesale index'!AB941*Inputs!$F$27,"n/a")</f>
        <v>n/a</v>
      </c>
      <c r="AD941" s="2" t="str">
        <f t="shared" si="254"/>
        <v>2018-19 Winter</v>
      </c>
      <c r="AE941" s="2" t="str">
        <f t="shared" si="255"/>
        <v>2018-19 Summer</v>
      </c>
      <c r="AF941" s="41">
        <v>0</v>
      </c>
    </row>
    <row r="942" spans="1:32" x14ac:dyDescent="0.3">
      <c r="A942" s="47">
        <v>43203</v>
      </c>
      <c r="B942" s="14" t="str">
        <f t="shared" si="256"/>
        <v>Apr</v>
      </c>
      <c r="C942" s="3"/>
      <c r="D942" s="3"/>
      <c r="E942" s="3"/>
      <c r="F942" s="42"/>
      <c r="G942" s="42"/>
      <c r="H942" s="42"/>
      <c r="I942" s="13">
        <f>VLOOKUP($B942,'Elec wholesale lookups'!$A$3:$L$15,'Elec wholesale index'!I$2,FALSE)</f>
        <v>205597.26549163138</v>
      </c>
      <c r="J942" s="13">
        <f>VLOOKUP($B942,'Elec wholesale lookups'!$A$3:$L$15,'Elec wholesale index'!J$2,FALSE)</f>
        <v>181634.52552031272</v>
      </c>
      <c r="K942" s="13">
        <f>VLOOKUP($B942,'Elec wholesale lookups'!$A$3:$L$15,'Elec wholesale index'!K$2,FALSE)</f>
        <v>205597.26549163138</v>
      </c>
      <c r="L942" s="38">
        <f>VLOOKUP($B942,'Elec wholesale lookups'!$A$3:$O$15,'Elec wholesale index'!L$2,FALSE)</f>
        <v>1</v>
      </c>
      <c r="M942" s="38">
        <f>VLOOKUP($B942,'Elec wholesale lookups'!$A$3:$O$15,'Elec wholesale index'!M$2,FALSE)</f>
        <v>1</v>
      </c>
      <c r="N942" s="38">
        <f>VLOOKUP($B942,'Elec wholesale lookups'!$A$3:$O$15,'Elec wholesale index'!N$2,FALSE)</f>
        <v>0</v>
      </c>
      <c r="O942" s="13">
        <f t="shared" si="240"/>
        <v>205597.26549163138</v>
      </c>
      <c r="P942" s="13">
        <f t="shared" si="241"/>
        <v>181634.52552031272</v>
      </c>
      <c r="Q942" s="13">
        <f t="shared" si="242"/>
        <v>0</v>
      </c>
      <c r="R942" s="13">
        <f t="shared" si="243"/>
        <v>387231.79101194406</v>
      </c>
      <c r="S942" s="23">
        <f t="shared" si="244"/>
        <v>0</v>
      </c>
      <c r="T942" s="23">
        <f t="shared" si="245"/>
        <v>0</v>
      </c>
      <c r="U942" s="23">
        <f t="shared" si="246"/>
        <v>0</v>
      </c>
      <c r="V942" s="23">
        <f t="shared" si="247"/>
        <v>0</v>
      </c>
      <c r="W942" s="44" t="str">
        <f t="shared" si="248"/>
        <v>n/a</v>
      </c>
      <c r="X942" s="23">
        <f t="shared" si="249"/>
        <v>0</v>
      </c>
      <c r="Y942" s="23">
        <f t="shared" si="250"/>
        <v>0</v>
      </c>
      <c r="Z942" s="23">
        <f t="shared" si="251"/>
        <v>0</v>
      </c>
      <c r="AA942" s="43">
        <f t="shared" si="252"/>
        <v>0</v>
      </c>
      <c r="AB942" s="44" t="str">
        <f t="shared" si="253"/>
        <v>n/a</v>
      </c>
      <c r="AC942" s="45" t="str">
        <f>IFERROR(W942*Inputs!$E$27+'Elec wholesale index'!AB942*Inputs!$F$27,"n/a")</f>
        <v>n/a</v>
      </c>
      <c r="AD942" s="2" t="str">
        <f t="shared" si="254"/>
        <v>2018-19 Winter</v>
      </c>
      <c r="AE942" s="2" t="str">
        <f t="shared" si="255"/>
        <v>2018-19 Summer</v>
      </c>
      <c r="AF942" s="41">
        <v>0</v>
      </c>
    </row>
    <row r="943" spans="1:32" x14ac:dyDescent="0.3">
      <c r="A943" s="47">
        <v>43206</v>
      </c>
      <c r="B943" s="14" t="str">
        <f t="shared" si="256"/>
        <v>Apr</v>
      </c>
      <c r="C943" s="3"/>
      <c r="D943" s="3"/>
      <c r="E943" s="3"/>
      <c r="F943" s="42"/>
      <c r="G943" s="42"/>
      <c r="H943" s="42"/>
      <c r="I943" s="13">
        <f>VLOOKUP($B943,'Elec wholesale lookups'!$A$3:$L$15,'Elec wholesale index'!I$2,FALSE)</f>
        <v>205597.26549163138</v>
      </c>
      <c r="J943" s="13">
        <f>VLOOKUP($B943,'Elec wholesale lookups'!$A$3:$L$15,'Elec wholesale index'!J$2,FALSE)</f>
        <v>181634.52552031272</v>
      </c>
      <c r="K943" s="13">
        <f>VLOOKUP($B943,'Elec wholesale lookups'!$A$3:$L$15,'Elec wholesale index'!K$2,FALSE)</f>
        <v>205597.26549163138</v>
      </c>
      <c r="L943" s="38">
        <f>VLOOKUP($B943,'Elec wholesale lookups'!$A$3:$O$15,'Elec wholesale index'!L$2,FALSE)</f>
        <v>1</v>
      </c>
      <c r="M943" s="38">
        <f>VLOOKUP($B943,'Elec wholesale lookups'!$A$3:$O$15,'Elec wholesale index'!M$2,FALSE)</f>
        <v>1</v>
      </c>
      <c r="N943" s="38">
        <f>VLOOKUP($B943,'Elec wholesale lookups'!$A$3:$O$15,'Elec wholesale index'!N$2,FALSE)</f>
        <v>0</v>
      </c>
      <c r="O943" s="13">
        <f t="shared" si="240"/>
        <v>205597.26549163138</v>
      </c>
      <c r="P943" s="13">
        <f t="shared" si="241"/>
        <v>181634.52552031272</v>
      </c>
      <c r="Q943" s="13">
        <f t="shared" si="242"/>
        <v>0</v>
      </c>
      <c r="R943" s="13">
        <f t="shared" si="243"/>
        <v>387231.79101194406</v>
      </c>
      <c r="S943" s="23">
        <f t="shared" si="244"/>
        <v>0</v>
      </c>
      <c r="T943" s="23">
        <f t="shared" si="245"/>
        <v>0</v>
      </c>
      <c r="U943" s="23">
        <f t="shared" si="246"/>
        <v>0</v>
      </c>
      <c r="V943" s="23">
        <f t="shared" si="247"/>
        <v>0</v>
      </c>
      <c r="W943" s="44" t="str">
        <f t="shared" si="248"/>
        <v>n/a</v>
      </c>
      <c r="X943" s="23">
        <f t="shared" si="249"/>
        <v>0</v>
      </c>
      <c r="Y943" s="23">
        <f t="shared" si="250"/>
        <v>0</v>
      </c>
      <c r="Z943" s="23">
        <f t="shared" si="251"/>
        <v>0</v>
      </c>
      <c r="AA943" s="43">
        <f t="shared" si="252"/>
        <v>0</v>
      </c>
      <c r="AB943" s="44" t="str">
        <f t="shared" si="253"/>
        <v>n/a</v>
      </c>
      <c r="AC943" s="45" t="str">
        <f>IFERROR(W943*Inputs!$E$27+'Elec wholesale index'!AB943*Inputs!$F$27,"n/a")</f>
        <v>n/a</v>
      </c>
      <c r="AD943" s="2" t="str">
        <f t="shared" si="254"/>
        <v>2018-19 Winter</v>
      </c>
      <c r="AE943" s="2" t="str">
        <f t="shared" si="255"/>
        <v>2018-19 Summer</v>
      </c>
      <c r="AF943" s="41">
        <v>0</v>
      </c>
    </row>
    <row r="944" spans="1:32" x14ac:dyDescent="0.3">
      <c r="A944" s="47">
        <v>43207</v>
      </c>
      <c r="B944" s="14" t="str">
        <f t="shared" si="256"/>
        <v>Apr</v>
      </c>
      <c r="C944" s="3"/>
      <c r="D944" s="3"/>
      <c r="E944" s="3"/>
      <c r="F944" s="42"/>
      <c r="G944" s="42"/>
      <c r="H944" s="42"/>
      <c r="I944" s="13">
        <f>VLOOKUP($B944,'Elec wholesale lookups'!$A$3:$L$15,'Elec wholesale index'!I$2,FALSE)</f>
        <v>205597.26549163138</v>
      </c>
      <c r="J944" s="13">
        <f>VLOOKUP($B944,'Elec wholesale lookups'!$A$3:$L$15,'Elec wholesale index'!J$2,FALSE)</f>
        <v>181634.52552031272</v>
      </c>
      <c r="K944" s="13">
        <f>VLOOKUP($B944,'Elec wholesale lookups'!$A$3:$L$15,'Elec wholesale index'!K$2,FALSE)</f>
        <v>205597.26549163138</v>
      </c>
      <c r="L944" s="38">
        <f>VLOOKUP($B944,'Elec wholesale lookups'!$A$3:$O$15,'Elec wholesale index'!L$2,FALSE)</f>
        <v>1</v>
      </c>
      <c r="M944" s="38">
        <f>VLOOKUP($B944,'Elec wholesale lookups'!$A$3:$O$15,'Elec wholesale index'!M$2,FALSE)</f>
        <v>1</v>
      </c>
      <c r="N944" s="38">
        <f>VLOOKUP($B944,'Elec wholesale lookups'!$A$3:$O$15,'Elec wholesale index'!N$2,FALSE)</f>
        <v>0</v>
      </c>
      <c r="O944" s="13">
        <f t="shared" si="240"/>
        <v>205597.26549163138</v>
      </c>
      <c r="P944" s="13">
        <f t="shared" si="241"/>
        <v>181634.52552031272</v>
      </c>
      <c r="Q944" s="13">
        <f t="shared" si="242"/>
        <v>0</v>
      </c>
      <c r="R944" s="13">
        <f t="shared" si="243"/>
        <v>387231.79101194406</v>
      </c>
      <c r="S944" s="23">
        <f t="shared" si="244"/>
        <v>0</v>
      </c>
      <c r="T944" s="23">
        <f t="shared" si="245"/>
        <v>0</v>
      </c>
      <c r="U944" s="23">
        <f t="shared" si="246"/>
        <v>0</v>
      </c>
      <c r="V944" s="23">
        <f t="shared" si="247"/>
        <v>0</v>
      </c>
      <c r="W944" s="44" t="str">
        <f t="shared" si="248"/>
        <v>n/a</v>
      </c>
      <c r="X944" s="23">
        <f t="shared" si="249"/>
        <v>0</v>
      </c>
      <c r="Y944" s="23">
        <f t="shared" si="250"/>
        <v>0</v>
      </c>
      <c r="Z944" s="23">
        <f t="shared" si="251"/>
        <v>0</v>
      </c>
      <c r="AA944" s="43">
        <f t="shared" si="252"/>
        <v>0</v>
      </c>
      <c r="AB944" s="44" t="str">
        <f t="shared" si="253"/>
        <v>n/a</v>
      </c>
      <c r="AC944" s="45" t="str">
        <f>IFERROR(W944*Inputs!$E$27+'Elec wholesale index'!AB944*Inputs!$F$27,"n/a")</f>
        <v>n/a</v>
      </c>
      <c r="AD944" s="2" t="str">
        <f t="shared" si="254"/>
        <v>2018-19 Winter</v>
      </c>
      <c r="AE944" s="2" t="str">
        <f t="shared" si="255"/>
        <v>2018-19 Summer</v>
      </c>
      <c r="AF944" s="41">
        <v>0</v>
      </c>
    </row>
    <row r="945" spans="1:32" x14ac:dyDescent="0.3">
      <c r="A945" s="47">
        <v>43208</v>
      </c>
      <c r="B945" s="14" t="str">
        <f t="shared" si="256"/>
        <v>Apr</v>
      </c>
      <c r="C945" s="3"/>
      <c r="D945" s="3"/>
      <c r="E945" s="3"/>
      <c r="F945" s="42"/>
      <c r="G945" s="42"/>
      <c r="H945" s="42"/>
      <c r="I945" s="13">
        <f>VLOOKUP($B945,'Elec wholesale lookups'!$A$3:$L$15,'Elec wholesale index'!I$2,FALSE)</f>
        <v>205597.26549163138</v>
      </c>
      <c r="J945" s="13">
        <f>VLOOKUP($B945,'Elec wholesale lookups'!$A$3:$L$15,'Elec wholesale index'!J$2,FALSE)</f>
        <v>181634.52552031272</v>
      </c>
      <c r="K945" s="13">
        <f>VLOOKUP($B945,'Elec wholesale lookups'!$A$3:$L$15,'Elec wholesale index'!K$2,FALSE)</f>
        <v>205597.26549163138</v>
      </c>
      <c r="L945" s="38">
        <f>VLOOKUP($B945,'Elec wholesale lookups'!$A$3:$O$15,'Elec wholesale index'!L$2,FALSE)</f>
        <v>1</v>
      </c>
      <c r="M945" s="38">
        <f>VLOOKUP($B945,'Elec wholesale lookups'!$A$3:$O$15,'Elec wholesale index'!M$2,FALSE)</f>
        <v>1</v>
      </c>
      <c r="N945" s="38">
        <f>VLOOKUP($B945,'Elec wholesale lookups'!$A$3:$O$15,'Elec wholesale index'!N$2,FALSE)</f>
        <v>0</v>
      </c>
      <c r="O945" s="13">
        <f t="shared" si="240"/>
        <v>205597.26549163138</v>
      </c>
      <c r="P945" s="13">
        <f t="shared" si="241"/>
        <v>181634.52552031272</v>
      </c>
      <c r="Q945" s="13">
        <f t="shared" si="242"/>
        <v>0</v>
      </c>
      <c r="R945" s="13">
        <f t="shared" si="243"/>
        <v>387231.79101194406</v>
      </c>
      <c r="S945" s="23">
        <f t="shared" si="244"/>
        <v>0</v>
      </c>
      <c r="T945" s="23">
        <f t="shared" si="245"/>
        <v>0</v>
      </c>
      <c r="U945" s="23">
        <f t="shared" si="246"/>
        <v>0</v>
      </c>
      <c r="V945" s="23">
        <f t="shared" si="247"/>
        <v>0</v>
      </c>
      <c r="W945" s="44" t="str">
        <f t="shared" si="248"/>
        <v>n/a</v>
      </c>
      <c r="X945" s="23">
        <f t="shared" si="249"/>
        <v>0</v>
      </c>
      <c r="Y945" s="23">
        <f t="shared" si="250"/>
        <v>0</v>
      </c>
      <c r="Z945" s="23">
        <f t="shared" si="251"/>
        <v>0</v>
      </c>
      <c r="AA945" s="43">
        <f t="shared" si="252"/>
        <v>0</v>
      </c>
      <c r="AB945" s="44" t="str">
        <f t="shared" si="253"/>
        <v>n/a</v>
      </c>
      <c r="AC945" s="45" t="str">
        <f>IFERROR(W945*Inputs!$E$27+'Elec wholesale index'!AB945*Inputs!$F$27,"n/a")</f>
        <v>n/a</v>
      </c>
      <c r="AD945" s="2" t="str">
        <f t="shared" si="254"/>
        <v>2018-19 Winter</v>
      </c>
      <c r="AE945" s="2" t="str">
        <f t="shared" si="255"/>
        <v>2018-19 Summer</v>
      </c>
      <c r="AF945" s="41">
        <v>0</v>
      </c>
    </row>
    <row r="946" spans="1:32" x14ac:dyDescent="0.3">
      <c r="A946" s="47">
        <v>43209</v>
      </c>
      <c r="B946" s="14" t="str">
        <f t="shared" si="256"/>
        <v>Apr</v>
      </c>
      <c r="C946" s="3"/>
      <c r="D946" s="3"/>
      <c r="E946" s="3"/>
      <c r="F946" s="42"/>
      <c r="G946" s="42"/>
      <c r="H946" s="42"/>
      <c r="I946" s="13">
        <f>VLOOKUP($B946,'Elec wholesale lookups'!$A$3:$L$15,'Elec wholesale index'!I$2,FALSE)</f>
        <v>205597.26549163138</v>
      </c>
      <c r="J946" s="13">
        <f>VLOOKUP($B946,'Elec wholesale lookups'!$A$3:$L$15,'Elec wholesale index'!J$2,FALSE)</f>
        <v>181634.52552031272</v>
      </c>
      <c r="K946" s="13">
        <f>VLOOKUP($B946,'Elec wholesale lookups'!$A$3:$L$15,'Elec wholesale index'!K$2,FALSE)</f>
        <v>205597.26549163138</v>
      </c>
      <c r="L946" s="38">
        <f>VLOOKUP($B946,'Elec wholesale lookups'!$A$3:$O$15,'Elec wholesale index'!L$2,FALSE)</f>
        <v>1</v>
      </c>
      <c r="M946" s="38">
        <f>VLOOKUP($B946,'Elec wholesale lookups'!$A$3:$O$15,'Elec wholesale index'!M$2,FALSE)</f>
        <v>1</v>
      </c>
      <c r="N946" s="38">
        <f>VLOOKUP($B946,'Elec wholesale lookups'!$A$3:$O$15,'Elec wholesale index'!N$2,FALSE)</f>
        <v>0</v>
      </c>
      <c r="O946" s="13">
        <f t="shared" si="240"/>
        <v>205597.26549163138</v>
      </c>
      <c r="P946" s="13">
        <f t="shared" si="241"/>
        <v>181634.52552031272</v>
      </c>
      <c r="Q946" s="13">
        <f t="shared" si="242"/>
        <v>0</v>
      </c>
      <c r="R946" s="13">
        <f t="shared" si="243"/>
        <v>387231.79101194406</v>
      </c>
      <c r="S946" s="23">
        <f t="shared" si="244"/>
        <v>0</v>
      </c>
      <c r="T946" s="23">
        <f t="shared" si="245"/>
        <v>0</v>
      </c>
      <c r="U946" s="23">
        <f t="shared" si="246"/>
        <v>0</v>
      </c>
      <c r="V946" s="23">
        <f t="shared" si="247"/>
        <v>0</v>
      </c>
      <c r="W946" s="44" t="str">
        <f t="shared" si="248"/>
        <v>n/a</v>
      </c>
      <c r="X946" s="23">
        <f t="shared" si="249"/>
        <v>0</v>
      </c>
      <c r="Y946" s="23">
        <f t="shared" si="250"/>
        <v>0</v>
      </c>
      <c r="Z946" s="23">
        <f t="shared" si="251"/>
        <v>0</v>
      </c>
      <c r="AA946" s="43">
        <f t="shared" si="252"/>
        <v>0</v>
      </c>
      <c r="AB946" s="44" t="str">
        <f t="shared" si="253"/>
        <v>n/a</v>
      </c>
      <c r="AC946" s="45" t="str">
        <f>IFERROR(W946*Inputs!$E$27+'Elec wholesale index'!AB946*Inputs!$F$27,"n/a")</f>
        <v>n/a</v>
      </c>
      <c r="AD946" s="2" t="str">
        <f t="shared" si="254"/>
        <v>2018-19 Winter</v>
      </c>
      <c r="AE946" s="2" t="str">
        <f t="shared" si="255"/>
        <v>2018-19 Summer</v>
      </c>
      <c r="AF946" s="41">
        <v>0</v>
      </c>
    </row>
    <row r="947" spans="1:32" x14ac:dyDescent="0.3">
      <c r="A947" s="47">
        <v>43210</v>
      </c>
      <c r="B947" s="14" t="str">
        <f t="shared" si="256"/>
        <v>Apr</v>
      </c>
      <c r="C947" s="3"/>
      <c r="D947" s="3"/>
      <c r="E947" s="3"/>
      <c r="F947" s="42"/>
      <c r="G947" s="42"/>
      <c r="H947" s="42"/>
      <c r="I947" s="13">
        <f>VLOOKUP($B947,'Elec wholesale lookups'!$A$3:$L$15,'Elec wholesale index'!I$2,FALSE)</f>
        <v>205597.26549163138</v>
      </c>
      <c r="J947" s="13">
        <f>VLOOKUP($B947,'Elec wholesale lookups'!$A$3:$L$15,'Elec wholesale index'!J$2,FALSE)</f>
        <v>181634.52552031272</v>
      </c>
      <c r="K947" s="13">
        <f>VLOOKUP($B947,'Elec wholesale lookups'!$A$3:$L$15,'Elec wholesale index'!K$2,FALSE)</f>
        <v>205597.26549163138</v>
      </c>
      <c r="L947" s="38">
        <f>VLOOKUP($B947,'Elec wholesale lookups'!$A$3:$O$15,'Elec wholesale index'!L$2,FALSE)</f>
        <v>1</v>
      </c>
      <c r="M947" s="38">
        <f>VLOOKUP($B947,'Elec wholesale lookups'!$A$3:$O$15,'Elec wholesale index'!M$2,FALSE)</f>
        <v>1</v>
      </c>
      <c r="N947" s="38">
        <f>VLOOKUP($B947,'Elec wholesale lookups'!$A$3:$O$15,'Elec wholesale index'!N$2,FALSE)</f>
        <v>0</v>
      </c>
      <c r="O947" s="13">
        <f t="shared" si="240"/>
        <v>205597.26549163138</v>
      </c>
      <c r="P947" s="13">
        <f t="shared" si="241"/>
        <v>181634.52552031272</v>
      </c>
      <c r="Q947" s="13">
        <f t="shared" si="242"/>
        <v>0</v>
      </c>
      <c r="R947" s="13">
        <f t="shared" si="243"/>
        <v>387231.79101194406</v>
      </c>
      <c r="S947" s="23">
        <f t="shared" si="244"/>
        <v>0</v>
      </c>
      <c r="T947" s="23">
        <f t="shared" si="245"/>
        <v>0</v>
      </c>
      <c r="U947" s="23">
        <f t="shared" si="246"/>
        <v>0</v>
      </c>
      <c r="V947" s="23">
        <f t="shared" si="247"/>
        <v>0</v>
      </c>
      <c r="W947" s="44" t="str">
        <f t="shared" si="248"/>
        <v>n/a</v>
      </c>
      <c r="X947" s="23">
        <f t="shared" si="249"/>
        <v>0</v>
      </c>
      <c r="Y947" s="23">
        <f t="shared" si="250"/>
        <v>0</v>
      </c>
      <c r="Z947" s="23">
        <f t="shared" si="251"/>
        <v>0</v>
      </c>
      <c r="AA947" s="43">
        <f t="shared" si="252"/>
        <v>0</v>
      </c>
      <c r="AB947" s="44" t="str">
        <f t="shared" si="253"/>
        <v>n/a</v>
      </c>
      <c r="AC947" s="45" t="str">
        <f>IFERROR(W947*Inputs!$E$27+'Elec wholesale index'!AB947*Inputs!$F$27,"n/a")</f>
        <v>n/a</v>
      </c>
      <c r="AD947" s="2" t="str">
        <f t="shared" si="254"/>
        <v>2018-19 Winter</v>
      </c>
      <c r="AE947" s="2" t="str">
        <f t="shared" si="255"/>
        <v>2018-19 Summer</v>
      </c>
      <c r="AF947" s="41">
        <v>0</v>
      </c>
    </row>
    <row r="948" spans="1:32" x14ac:dyDescent="0.3">
      <c r="A948" s="47">
        <v>43213</v>
      </c>
      <c r="B948" s="14" t="str">
        <f t="shared" si="256"/>
        <v>Apr</v>
      </c>
      <c r="C948" s="3"/>
      <c r="D948" s="3"/>
      <c r="E948" s="3"/>
      <c r="F948" s="42"/>
      <c r="G948" s="42"/>
      <c r="H948" s="42"/>
      <c r="I948" s="13">
        <f>VLOOKUP($B948,'Elec wholesale lookups'!$A$3:$L$15,'Elec wholesale index'!I$2,FALSE)</f>
        <v>205597.26549163138</v>
      </c>
      <c r="J948" s="13">
        <f>VLOOKUP($B948,'Elec wholesale lookups'!$A$3:$L$15,'Elec wholesale index'!J$2,FALSE)</f>
        <v>181634.52552031272</v>
      </c>
      <c r="K948" s="13">
        <f>VLOOKUP($B948,'Elec wholesale lookups'!$A$3:$L$15,'Elec wholesale index'!K$2,FALSE)</f>
        <v>205597.26549163138</v>
      </c>
      <c r="L948" s="38">
        <f>VLOOKUP($B948,'Elec wholesale lookups'!$A$3:$O$15,'Elec wholesale index'!L$2,FALSE)</f>
        <v>1</v>
      </c>
      <c r="M948" s="38">
        <f>VLOOKUP($B948,'Elec wholesale lookups'!$A$3:$O$15,'Elec wholesale index'!M$2,FALSE)</f>
        <v>1</v>
      </c>
      <c r="N948" s="38">
        <f>VLOOKUP($B948,'Elec wholesale lookups'!$A$3:$O$15,'Elec wholesale index'!N$2,FALSE)</f>
        <v>0</v>
      </c>
      <c r="O948" s="13">
        <f t="shared" si="240"/>
        <v>205597.26549163138</v>
      </c>
      <c r="P948" s="13">
        <f t="shared" si="241"/>
        <v>181634.52552031272</v>
      </c>
      <c r="Q948" s="13">
        <f t="shared" si="242"/>
        <v>0</v>
      </c>
      <c r="R948" s="13">
        <f t="shared" si="243"/>
        <v>387231.79101194406</v>
      </c>
      <c r="S948" s="23">
        <f t="shared" si="244"/>
        <v>0</v>
      </c>
      <c r="T948" s="23">
        <f t="shared" si="245"/>
        <v>0</v>
      </c>
      <c r="U948" s="23">
        <f t="shared" si="246"/>
        <v>0</v>
      </c>
      <c r="V948" s="23">
        <f t="shared" si="247"/>
        <v>0</v>
      </c>
      <c r="W948" s="44" t="str">
        <f t="shared" si="248"/>
        <v>n/a</v>
      </c>
      <c r="X948" s="23">
        <f t="shared" si="249"/>
        <v>0</v>
      </c>
      <c r="Y948" s="23">
        <f t="shared" si="250"/>
        <v>0</v>
      </c>
      <c r="Z948" s="23">
        <f t="shared" si="251"/>
        <v>0</v>
      </c>
      <c r="AA948" s="43">
        <f t="shared" si="252"/>
        <v>0</v>
      </c>
      <c r="AB948" s="44" t="str">
        <f t="shared" si="253"/>
        <v>n/a</v>
      </c>
      <c r="AC948" s="45" t="str">
        <f>IFERROR(W948*Inputs!$E$27+'Elec wholesale index'!AB948*Inputs!$F$27,"n/a")</f>
        <v>n/a</v>
      </c>
      <c r="AD948" s="2" t="str">
        <f t="shared" si="254"/>
        <v>2018-19 Winter</v>
      </c>
      <c r="AE948" s="2" t="str">
        <f t="shared" si="255"/>
        <v>2018-19 Summer</v>
      </c>
      <c r="AF948" s="41">
        <v>0</v>
      </c>
    </row>
    <row r="949" spans="1:32" x14ac:dyDescent="0.3">
      <c r="A949" s="47">
        <v>43214</v>
      </c>
      <c r="B949" s="14" t="str">
        <f t="shared" si="256"/>
        <v>Apr</v>
      </c>
      <c r="C949" s="3"/>
      <c r="D949" s="3"/>
      <c r="E949" s="3"/>
      <c r="F949" s="42"/>
      <c r="G949" s="42"/>
      <c r="H949" s="42"/>
      <c r="I949" s="13">
        <f>VLOOKUP($B949,'Elec wholesale lookups'!$A$3:$L$15,'Elec wholesale index'!I$2,FALSE)</f>
        <v>205597.26549163138</v>
      </c>
      <c r="J949" s="13">
        <f>VLOOKUP($B949,'Elec wholesale lookups'!$A$3:$L$15,'Elec wholesale index'!J$2,FALSE)</f>
        <v>181634.52552031272</v>
      </c>
      <c r="K949" s="13">
        <f>VLOOKUP($B949,'Elec wholesale lookups'!$A$3:$L$15,'Elec wholesale index'!K$2,FALSE)</f>
        <v>205597.26549163138</v>
      </c>
      <c r="L949" s="38">
        <f>VLOOKUP($B949,'Elec wholesale lookups'!$A$3:$O$15,'Elec wholesale index'!L$2,FALSE)</f>
        <v>1</v>
      </c>
      <c r="M949" s="38">
        <f>VLOOKUP($B949,'Elec wholesale lookups'!$A$3:$O$15,'Elec wholesale index'!M$2,FALSE)</f>
        <v>1</v>
      </c>
      <c r="N949" s="38">
        <f>VLOOKUP($B949,'Elec wholesale lookups'!$A$3:$O$15,'Elec wholesale index'!N$2,FALSE)</f>
        <v>0</v>
      </c>
      <c r="O949" s="13">
        <f t="shared" si="240"/>
        <v>205597.26549163138</v>
      </c>
      <c r="P949" s="13">
        <f t="shared" si="241"/>
        <v>181634.52552031272</v>
      </c>
      <c r="Q949" s="13">
        <f t="shared" si="242"/>
        <v>0</v>
      </c>
      <c r="R949" s="13">
        <f t="shared" si="243"/>
        <v>387231.79101194406</v>
      </c>
      <c r="S949" s="23">
        <f t="shared" si="244"/>
        <v>0</v>
      </c>
      <c r="T949" s="23">
        <f t="shared" si="245"/>
        <v>0</v>
      </c>
      <c r="U949" s="23">
        <f t="shared" si="246"/>
        <v>0</v>
      </c>
      <c r="V949" s="23">
        <f t="shared" si="247"/>
        <v>0</v>
      </c>
      <c r="W949" s="44" t="str">
        <f t="shared" si="248"/>
        <v>n/a</v>
      </c>
      <c r="X949" s="23">
        <f t="shared" si="249"/>
        <v>0</v>
      </c>
      <c r="Y949" s="23">
        <f t="shared" si="250"/>
        <v>0</v>
      </c>
      <c r="Z949" s="23">
        <f t="shared" si="251"/>
        <v>0</v>
      </c>
      <c r="AA949" s="43">
        <f t="shared" si="252"/>
        <v>0</v>
      </c>
      <c r="AB949" s="44" t="str">
        <f t="shared" si="253"/>
        <v>n/a</v>
      </c>
      <c r="AC949" s="45" t="str">
        <f>IFERROR(W949*Inputs!$E$27+'Elec wholesale index'!AB949*Inputs!$F$27,"n/a")</f>
        <v>n/a</v>
      </c>
      <c r="AD949" s="2" t="str">
        <f t="shared" si="254"/>
        <v>2018-19 Winter</v>
      </c>
      <c r="AE949" s="2" t="str">
        <f t="shared" si="255"/>
        <v>2018-19 Summer</v>
      </c>
      <c r="AF949" s="41">
        <v>0</v>
      </c>
    </row>
    <row r="950" spans="1:32" x14ac:dyDescent="0.3">
      <c r="A950" s="47">
        <v>43215</v>
      </c>
      <c r="B950" s="14" t="str">
        <f t="shared" si="256"/>
        <v>Apr</v>
      </c>
      <c r="C950" s="3"/>
      <c r="D950" s="3"/>
      <c r="E950" s="3"/>
      <c r="F950" s="42"/>
      <c r="G950" s="42"/>
      <c r="H950" s="42"/>
      <c r="I950" s="13">
        <f>VLOOKUP($B950,'Elec wholesale lookups'!$A$3:$L$15,'Elec wholesale index'!I$2,FALSE)</f>
        <v>205597.26549163138</v>
      </c>
      <c r="J950" s="13">
        <f>VLOOKUP($B950,'Elec wholesale lookups'!$A$3:$L$15,'Elec wholesale index'!J$2,FALSE)</f>
        <v>181634.52552031272</v>
      </c>
      <c r="K950" s="13">
        <f>VLOOKUP($B950,'Elec wholesale lookups'!$A$3:$L$15,'Elec wholesale index'!K$2,FALSE)</f>
        <v>205597.26549163138</v>
      </c>
      <c r="L950" s="38">
        <f>VLOOKUP($B950,'Elec wholesale lookups'!$A$3:$O$15,'Elec wholesale index'!L$2,FALSE)</f>
        <v>1</v>
      </c>
      <c r="M950" s="38">
        <f>VLOOKUP($B950,'Elec wholesale lookups'!$A$3:$O$15,'Elec wholesale index'!M$2,FALSE)</f>
        <v>1</v>
      </c>
      <c r="N950" s="38">
        <f>VLOOKUP($B950,'Elec wholesale lookups'!$A$3:$O$15,'Elec wholesale index'!N$2,FALSE)</f>
        <v>0</v>
      </c>
      <c r="O950" s="13">
        <f t="shared" si="240"/>
        <v>205597.26549163138</v>
      </c>
      <c r="P950" s="13">
        <f t="shared" si="241"/>
        <v>181634.52552031272</v>
      </c>
      <c r="Q950" s="13">
        <f t="shared" si="242"/>
        <v>0</v>
      </c>
      <c r="R950" s="13">
        <f t="shared" si="243"/>
        <v>387231.79101194406</v>
      </c>
      <c r="S950" s="23">
        <f t="shared" si="244"/>
        <v>0</v>
      </c>
      <c r="T950" s="23">
        <f t="shared" si="245"/>
        <v>0</v>
      </c>
      <c r="U950" s="23">
        <f t="shared" si="246"/>
        <v>0</v>
      </c>
      <c r="V950" s="23">
        <f t="shared" si="247"/>
        <v>0</v>
      </c>
      <c r="W950" s="44" t="str">
        <f t="shared" si="248"/>
        <v>n/a</v>
      </c>
      <c r="X950" s="23">
        <f t="shared" si="249"/>
        <v>0</v>
      </c>
      <c r="Y950" s="23">
        <f t="shared" si="250"/>
        <v>0</v>
      </c>
      <c r="Z950" s="23">
        <f t="shared" si="251"/>
        <v>0</v>
      </c>
      <c r="AA950" s="43">
        <f t="shared" si="252"/>
        <v>0</v>
      </c>
      <c r="AB950" s="44" t="str">
        <f t="shared" si="253"/>
        <v>n/a</v>
      </c>
      <c r="AC950" s="45" t="str">
        <f>IFERROR(W950*Inputs!$E$27+'Elec wholesale index'!AB950*Inputs!$F$27,"n/a")</f>
        <v>n/a</v>
      </c>
      <c r="AD950" s="2" t="str">
        <f t="shared" si="254"/>
        <v>2018-19 Winter</v>
      </c>
      <c r="AE950" s="2" t="str">
        <f t="shared" si="255"/>
        <v>2018-19 Summer</v>
      </c>
      <c r="AF950" s="41">
        <v>0</v>
      </c>
    </row>
    <row r="951" spans="1:32" x14ac:dyDescent="0.3">
      <c r="A951" s="47">
        <v>43216</v>
      </c>
      <c r="B951" s="14" t="str">
        <f t="shared" si="256"/>
        <v>Apr</v>
      </c>
      <c r="C951" s="3"/>
      <c r="D951" s="3"/>
      <c r="E951" s="3"/>
      <c r="F951" s="42"/>
      <c r="G951" s="42"/>
      <c r="H951" s="42"/>
      <c r="I951" s="13">
        <f>VLOOKUP($B951,'Elec wholesale lookups'!$A$3:$L$15,'Elec wholesale index'!I$2,FALSE)</f>
        <v>205597.26549163138</v>
      </c>
      <c r="J951" s="13">
        <f>VLOOKUP($B951,'Elec wholesale lookups'!$A$3:$L$15,'Elec wholesale index'!J$2,FALSE)</f>
        <v>181634.52552031272</v>
      </c>
      <c r="K951" s="13">
        <f>VLOOKUP($B951,'Elec wholesale lookups'!$A$3:$L$15,'Elec wholesale index'!K$2,FALSE)</f>
        <v>205597.26549163138</v>
      </c>
      <c r="L951" s="38">
        <f>VLOOKUP($B951,'Elec wholesale lookups'!$A$3:$O$15,'Elec wholesale index'!L$2,FALSE)</f>
        <v>1</v>
      </c>
      <c r="M951" s="38">
        <f>VLOOKUP($B951,'Elec wholesale lookups'!$A$3:$O$15,'Elec wholesale index'!M$2,FALSE)</f>
        <v>1</v>
      </c>
      <c r="N951" s="38">
        <f>VLOOKUP($B951,'Elec wholesale lookups'!$A$3:$O$15,'Elec wholesale index'!N$2,FALSE)</f>
        <v>0</v>
      </c>
      <c r="O951" s="13">
        <f t="shared" si="240"/>
        <v>205597.26549163138</v>
      </c>
      <c r="P951" s="13">
        <f t="shared" si="241"/>
        <v>181634.52552031272</v>
      </c>
      <c r="Q951" s="13">
        <f t="shared" si="242"/>
        <v>0</v>
      </c>
      <c r="R951" s="13">
        <f t="shared" si="243"/>
        <v>387231.79101194406</v>
      </c>
      <c r="S951" s="23">
        <f t="shared" si="244"/>
        <v>0</v>
      </c>
      <c r="T951" s="23">
        <f t="shared" si="245"/>
        <v>0</v>
      </c>
      <c r="U951" s="23">
        <f t="shared" si="246"/>
        <v>0</v>
      </c>
      <c r="V951" s="23">
        <f t="shared" si="247"/>
        <v>0</v>
      </c>
      <c r="W951" s="44" t="str">
        <f t="shared" si="248"/>
        <v>n/a</v>
      </c>
      <c r="X951" s="23">
        <f t="shared" si="249"/>
        <v>0</v>
      </c>
      <c r="Y951" s="23">
        <f t="shared" si="250"/>
        <v>0</v>
      </c>
      <c r="Z951" s="23">
        <f t="shared" si="251"/>
        <v>0</v>
      </c>
      <c r="AA951" s="43">
        <f t="shared" si="252"/>
        <v>0</v>
      </c>
      <c r="AB951" s="44" t="str">
        <f t="shared" si="253"/>
        <v>n/a</v>
      </c>
      <c r="AC951" s="45" t="str">
        <f>IFERROR(W951*Inputs!$E$27+'Elec wholesale index'!AB951*Inputs!$F$27,"n/a")</f>
        <v>n/a</v>
      </c>
      <c r="AD951" s="2" t="str">
        <f t="shared" si="254"/>
        <v>2018-19 Winter</v>
      </c>
      <c r="AE951" s="2" t="str">
        <f t="shared" si="255"/>
        <v>2018-19 Summer</v>
      </c>
      <c r="AF951" s="41">
        <v>0</v>
      </c>
    </row>
    <row r="952" spans="1:32" x14ac:dyDescent="0.3">
      <c r="A952" s="47">
        <v>43217</v>
      </c>
      <c r="B952" s="14" t="str">
        <f t="shared" si="256"/>
        <v>Apr</v>
      </c>
      <c r="C952" s="3"/>
      <c r="D952" s="3"/>
      <c r="E952" s="3"/>
      <c r="F952" s="42"/>
      <c r="G952" s="42"/>
      <c r="H952" s="42"/>
      <c r="I952" s="13">
        <f>VLOOKUP($B952,'Elec wholesale lookups'!$A$3:$L$15,'Elec wholesale index'!I$2,FALSE)</f>
        <v>205597.26549163138</v>
      </c>
      <c r="J952" s="13">
        <f>VLOOKUP($B952,'Elec wholesale lookups'!$A$3:$L$15,'Elec wholesale index'!J$2,FALSE)</f>
        <v>181634.52552031272</v>
      </c>
      <c r="K952" s="13">
        <f>VLOOKUP($B952,'Elec wholesale lookups'!$A$3:$L$15,'Elec wholesale index'!K$2,FALSE)</f>
        <v>205597.26549163138</v>
      </c>
      <c r="L952" s="38">
        <f>VLOOKUP($B952,'Elec wholesale lookups'!$A$3:$O$15,'Elec wholesale index'!L$2,FALSE)</f>
        <v>1</v>
      </c>
      <c r="M952" s="38">
        <f>VLOOKUP($B952,'Elec wholesale lookups'!$A$3:$O$15,'Elec wholesale index'!M$2,FALSE)</f>
        <v>1</v>
      </c>
      <c r="N952" s="38">
        <f>VLOOKUP($B952,'Elec wholesale lookups'!$A$3:$O$15,'Elec wholesale index'!N$2,FALSE)</f>
        <v>0</v>
      </c>
      <c r="O952" s="13">
        <f t="shared" si="240"/>
        <v>205597.26549163138</v>
      </c>
      <c r="P952" s="13">
        <f t="shared" si="241"/>
        <v>181634.52552031272</v>
      </c>
      <c r="Q952" s="13">
        <f t="shared" si="242"/>
        <v>0</v>
      </c>
      <c r="R952" s="13">
        <f t="shared" si="243"/>
        <v>387231.79101194406</v>
      </c>
      <c r="S952" s="23">
        <f t="shared" si="244"/>
        <v>0</v>
      </c>
      <c r="T952" s="23">
        <f t="shared" si="245"/>
        <v>0</v>
      </c>
      <c r="U952" s="23">
        <f t="shared" si="246"/>
        <v>0</v>
      </c>
      <c r="V952" s="23">
        <f t="shared" si="247"/>
        <v>0</v>
      </c>
      <c r="W952" s="44" t="str">
        <f t="shared" si="248"/>
        <v>n/a</v>
      </c>
      <c r="X952" s="23">
        <f t="shared" si="249"/>
        <v>0</v>
      </c>
      <c r="Y952" s="23">
        <f t="shared" si="250"/>
        <v>0</v>
      </c>
      <c r="Z952" s="23">
        <f t="shared" si="251"/>
        <v>0</v>
      </c>
      <c r="AA952" s="43">
        <f t="shared" si="252"/>
        <v>0</v>
      </c>
      <c r="AB952" s="44" t="str">
        <f t="shared" si="253"/>
        <v>n/a</v>
      </c>
      <c r="AC952" s="45" t="str">
        <f>IFERROR(W952*Inputs!$E$27+'Elec wholesale index'!AB952*Inputs!$F$27,"n/a")</f>
        <v>n/a</v>
      </c>
      <c r="AD952" s="2" t="str">
        <f t="shared" si="254"/>
        <v>2018-19 Winter</v>
      </c>
      <c r="AE952" s="2" t="str">
        <f t="shared" si="255"/>
        <v>2018-19 Summer</v>
      </c>
      <c r="AF952" s="41">
        <v>0</v>
      </c>
    </row>
    <row r="953" spans="1:32" x14ac:dyDescent="0.3">
      <c r="A953" s="47">
        <v>43220</v>
      </c>
      <c r="B953" s="14" t="str">
        <f t="shared" si="256"/>
        <v>Apr</v>
      </c>
      <c r="C953" s="3"/>
      <c r="D953" s="3"/>
      <c r="E953" s="3"/>
      <c r="F953" s="42"/>
      <c r="G953" s="42"/>
      <c r="H953" s="42"/>
      <c r="I953" s="13">
        <f>VLOOKUP($B953,'Elec wholesale lookups'!$A$3:$L$15,'Elec wholesale index'!I$2,FALSE)</f>
        <v>205597.26549163138</v>
      </c>
      <c r="J953" s="13">
        <f>VLOOKUP($B953,'Elec wholesale lookups'!$A$3:$L$15,'Elec wholesale index'!J$2,FALSE)</f>
        <v>181634.52552031272</v>
      </c>
      <c r="K953" s="13">
        <f>VLOOKUP($B953,'Elec wholesale lookups'!$A$3:$L$15,'Elec wholesale index'!K$2,FALSE)</f>
        <v>205597.26549163138</v>
      </c>
      <c r="L953" s="38">
        <f>VLOOKUP($B953,'Elec wholesale lookups'!$A$3:$O$15,'Elec wholesale index'!L$2,FALSE)</f>
        <v>1</v>
      </c>
      <c r="M953" s="38">
        <f>VLOOKUP($B953,'Elec wholesale lookups'!$A$3:$O$15,'Elec wholesale index'!M$2,FALSE)</f>
        <v>1</v>
      </c>
      <c r="N953" s="38">
        <f>VLOOKUP($B953,'Elec wholesale lookups'!$A$3:$O$15,'Elec wholesale index'!N$2,FALSE)</f>
        <v>0</v>
      </c>
      <c r="O953" s="13">
        <f t="shared" si="240"/>
        <v>205597.26549163138</v>
      </c>
      <c r="P953" s="13">
        <f t="shared" si="241"/>
        <v>181634.52552031272</v>
      </c>
      <c r="Q953" s="13">
        <f t="shared" si="242"/>
        <v>0</v>
      </c>
      <c r="R953" s="13">
        <f t="shared" si="243"/>
        <v>387231.79101194406</v>
      </c>
      <c r="S953" s="23">
        <f t="shared" si="244"/>
        <v>0</v>
      </c>
      <c r="T953" s="23">
        <f t="shared" si="245"/>
        <v>0</v>
      </c>
      <c r="U953" s="23">
        <f t="shared" si="246"/>
        <v>0</v>
      </c>
      <c r="V953" s="23">
        <f t="shared" si="247"/>
        <v>0</v>
      </c>
      <c r="W953" s="44" t="str">
        <f t="shared" si="248"/>
        <v>n/a</v>
      </c>
      <c r="X953" s="23">
        <f t="shared" si="249"/>
        <v>0</v>
      </c>
      <c r="Y953" s="23">
        <f t="shared" si="250"/>
        <v>0</v>
      </c>
      <c r="Z953" s="23">
        <f t="shared" si="251"/>
        <v>0</v>
      </c>
      <c r="AA953" s="43">
        <f t="shared" si="252"/>
        <v>0</v>
      </c>
      <c r="AB953" s="44" t="str">
        <f t="shared" si="253"/>
        <v>n/a</v>
      </c>
      <c r="AC953" s="45" t="str">
        <f>IFERROR(W953*Inputs!$E$27+'Elec wholesale index'!AB953*Inputs!$F$27,"n/a")</f>
        <v>n/a</v>
      </c>
      <c r="AD953" s="2" t="str">
        <f t="shared" si="254"/>
        <v>2018-19 Winter</v>
      </c>
      <c r="AE953" s="2" t="str">
        <f t="shared" si="255"/>
        <v>2018-19 Summer</v>
      </c>
      <c r="AF953" s="41">
        <v>0</v>
      </c>
    </row>
    <row r="954" spans="1:32" x14ac:dyDescent="0.3">
      <c r="A954" s="47">
        <v>43221</v>
      </c>
      <c r="B954" s="14" t="str">
        <f t="shared" si="256"/>
        <v>May</v>
      </c>
      <c r="C954" s="3"/>
      <c r="D954" s="3"/>
      <c r="E954" s="3"/>
      <c r="F954" s="42"/>
      <c r="G954" s="42"/>
      <c r="H954" s="42"/>
      <c r="I954" s="13">
        <f>VLOOKUP($B954,'Elec wholesale lookups'!$A$3:$L$15,'Elec wholesale index'!I$2,FALSE)</f>
        <v>205597.26549163138</v>
      </c>
      <c r="J954" s="13">
        <f>VLOOKUP($B954,'Elec wholesale lookups'!$A$3:$L$15,'Elec wholesale index'!J$2,FALSE)</f>
        <v>181634.52552031272</v>
      </c>
      <c r="K954" s="13">
        <f>VLOOKUP($B954,'Elec wholesale lookups'!$A$3:$L$15,'Elec wholesale index'!K$2,FALSE)</f>
        <v>205597.26549163138</v>
      </c>
      <c r="L954" s="38">
        <f>VLOOKUP($B954,'Elec wholesale lookups'!$A$3:$O$15,'Elec wholesale index'!L$2,FALSE)</f>
        <v>1</v>
      </c>
      <c r="M954" s="38">
        <f>VLOOKUP($B954,'Elec wholesale lookups'!$A$3:$O$15,'Elec wholesale index'!M$2,FALSE)</f>
        <v>1</v>
      </c>
      <c r="N954" s="38">
        <f>VLOOKUP($B954,'Elec wholesale lookups'!$A$3:$O$15,'Elec wholesale index'!N$2,FALSE)</f>
        <v>0</v>
      </c>
      <c r="O954" s="13">
        <f t="shared" si="240"/>
        <v>205597.26549163138</v>
      </c>
      <c r="P954" s="13">
        <f t="shared" si="241"/>
        <v>181634.52552031272</v>
      </c>
      <c r="Q954" s="13">
        <f t="shared" si="242"/>
        <v>0</v>
      </c>
      <c r="R954" s="13">
        <f t="shared" si="243"/>
        <v>387231.79101194406</v>
      </c>
      <c r="S954" s="23">
        <f t="shared" si="244"/>
        <v>0</v>
      </c>
      <c r="T954" s="23">
        <f t="shared" si="245"/>
        <v>0</v>
      </c>
      <c r="U954" s="23">
        <f t="shared" si="246"/>
        <v>0</v>
      </c>
      <c r="V954" s="23">
        <f t="shared" si="247"/>
        <v>0</v>
      </c>
      <c r="W954" s="44" t="str">
        <f t="shared" si="248"/>
        <v>n/a</v>
      </c>
      <c r="X954" s="23">
        <f t="shared" si="249"/>
        <v>0</v>
      </c>
      <c r="Y954" s="23">
        <f t="shared" si="250"/>
        <v>0</v>
      </c>
      <c r="Z954" s="23">
        <f t="shared" si="251"/>
        <v>0</v>
      </c>
      <c r="AA954" s="43">
        <f t="shared" si="252"/>
        <v>0</v>
      </c>
      <c r="AB954" s="44" t="str">
        <f t="shared" si="253"/>
        <v>n/a</v>
      </c>
      <c r="AC954" s="45" t="str">
        <f>IFERROR(W954*Inputs!$E$27+'Elec wholesale index'!AB954*Inputs!$F$27,"n/a")</f>
        <v>n/a</v>
      </c>
      <c r="AD954" s="2" t="str">
        <f t="shared" si="254"/>
        <v>2018-19 Winter</v>
      </c>
      <c r="AE954" s="2" t="str">
        <f t="shared" si="255"/>
        <v>2018-19 Summer</v>
      </c>
      <c r="AF954" s="41">
        <v>0</v>
      </c>
    </row>
    <row r="955" spans="1:32" x14ac:dyDescent="0.3">
      <c r="A955" s="47">
        <v>43222</v>
      </c>
      <c r="B955" s="14" t="str">
        <f t="shared" si="256"/>
        <v>May</v>
      </c>
      <c r="C955" s="3"/>
      <c r="D955" s="3"/>
      <c r="E955" s="3"/>
      <c r="F955" s="42"/>
      <c r="G955" s="42"/>
      <c r="H955" s="42"/>
      <c r="I955" s="13">
        <f>VLOOKUP($B955,'Elec wholesale lookups'!$A$3:$L$15,'Elec wholesale index'!I$2,FALSE)</f>
        <v>205597.26549163138</v>
      </c>
      <c r="J955" s="13">
        <f>VLOOKUP($B955,'Elec wholesale lookups'!$A$3:$L$15,'Elec wholesale index'!J$2,FALSE)</f>
        <v>181634.52552031272</v>
      </c>
      <c r="K955" s="13">
        <f>VLOOKUP($B955,'Elec wholesale lookups'!$A$3:$L$15,'Elec wholesale index'!K$2,FALSE)</f>
        <v>205597.26549163138</v>
      </c>
      <c r="L955" s="38">
        <f>VLOOKUP($B955,'Elec wholesale lookups'!$A$3:$O$15,'Elec wholesale index'!L$2,FALSE)</f>
        <v>1</v>
      </c>
      <c r="M955" s="38">
        <f>VLOOKUP($B955,'Elec wholesale lookups'!$A$3:$O$15,'Elec wholesale index'!M$2,FALSE)</f>
        <v>1</v>
      </c>
      <c r="N955" s="38">
        <f>VLOOKUP($B955,'Elec wholesale lookups'!$A$3:$O$15,'Elec wholesale index'!N$2,FALSE)</f>
        <v>0</v>
      </c>
      <c r="O955" s="13">
        <f t="shared" si="240"/>
        <v>205597.26549163138</v>
      </c>
      <c r="P955" s="13">
        <f t="shared" si="241"/>
        <v>181634.52552031272</v>
      </c>
      <c r="Q955" s="13">
        <f t="shared" si="242"/>
        <v>0</v>
      </c>
      <c r="R955" s="13">
        <f t="shared" si="243"/>
        <v>387231.79101194406</v>
      </c>
      <c r="S955" s="23">
        <f t="shared" si="244"/>
        <v>0</v>
      </c>
      <c r="T955" s="23">
        <f t="shared" si="245"/>
        <v>0</v>
      </c>
      <c r="U955" s="23">
        <f t="shared" si="246"/>
        <v>0</v>
      </c>
      <c r="V955" s="23">
        <f t="shared" si="247"/>
        <v>0</v>
      </c>
      <c r="W955" s="44" t="str">
        <f t="shared" si="248"/>
        <v>n/a</v>
      </c>
      <c r="X955" s="23">
        <f t="shared" si="249"/>
        <v>0</v>
      </c>
      <c r="Y955" s="23">
        <f t="shared" si="250"/>
        <v>0</v>
      </c>
      <c r="Z955" s="23">
        <f t="shared" si="251"/>
        <v>0</v>
      </c>
      <c r="AA955" s="43">
        <f t="shared" si="252"/>
        <v>0</v>
      </c>
      <c r="AB955" s="44" t="str">
        <f t="shared" si="253"/>
        <v>n/a</v>
      </c>
      <c r="AC955" s="45" t="str">
        <f>IFERROR(W955*Inputs!$E$27+'Elec wholesale index'!AB955*Inputs!$F$27,"n/a")</f>
        <v>n/a</v>
      </c>
      <c r="AD955" s="2" t="str">
        <f t="shared" si="254"/>
        <v>2018-19 Winter</v>
      </c>
      <c r="AE955" s="2" t="str">
        <f t="shared" si="255"/>
        <v>2018-19 Summer</v>
      </c>
      <c r="AF955" s="41">
        <v>0</v>
      </c>
    </row>
    <row r="956" spans="1:32" x14ac:dyDescent="0.3">
      <c r="A956" s="47">
        <v>43223</v>
      </c>
      <c r="B956" s="14" t="str">
        <f t="shared" si="256"/>
        <v>May</v>
      </c>
      <c r="C956" s="3"/>
      <c r="D956" s="3"/>
      <c r="E956" s="3"/>
      <c r="F956" s="42"/>
      <c r="G956" s="42"/>
      <c r="H956" s="42"/>
      <c r="I956" s="13">
        <f>VLOOKUP($B956,'Elec wholesale lookups'!$A$3:$L$15,'Elec wholesale index'!I$2,FALSE)</f>
        <v>205597.26549163138</v>
      </c>
      <c r="J956" s="13">
        <f>VLOOKUP($B956,'Elec wholesale lookups'!$A$3:$L$15,'Elec wholesale index'!J$2,FALSE)</f>
        <v>181634.52552031272</v>
      </c>
      <c r="K956" s="13">
        <f>VLOOKUP($B956,'Elec wholesale lookups'!$A$3:$L$15,'Elec wholesale index'!K$2,FALSE)</f>
        <v>205597.26549163138</v>
      </c>
      <c r="L956" s="38">
        <f>VLOOKUP($B956,'Elec wholesale lookups'!$A$3:$O$15,'Elec wholesale index'!L$2,FALSE)</f>
        <v>1</v>
      </c>
      <c r="M956" s="38">
        <f>VLOOKUP($B956,'Elec wholesale lookups'!$A$3:$O$15,'Elec wholesale index'!M$2,FALSE)</f>
        <v>1</v>
      </c>
      <c r="N956" s="38">
        <f>VLOOKUP($B956,'Elec wholesale lookups'!$A$3:$O$15,'Elec wholesale index'!N$2,FALSE)</f>
        <v>0</v>
      </c>
      <c r="O956" s="13">
        <f t="shared" si="240"/>
        <v>205597.26549163138</v>
      </c>
      <c r="P956" s="13">
        <f t="shared" si="241"/>
        <v>181634.52552031272</v>
      </c>
      <c r="Q956" s="13">
        <f t="shared" si="242"/>
        <v>0</v>
      </c>
      <c r="R956" s="13">
        <f t="shared" si="243"/>
        <v>387231.79101194406</v>
      </c>
      <c r="S956" s="23">
        <f t="shared" si="244"/>
        <v>0</v>
      </c>
      <c r="T956" s="23">
        <f t="shared" si="245"/>
        <v>0</v>
      </c>
      <c r="U956" s="23">
        <f t="shared" si="246"/>
        <v>0</v>
      </c>
      <c r="V956" s="23">
        <f t="shared" si="247"/>
        <v>0</v>
      </c>
      <c r="W956" s="44" t="str">
        <f t="shared" si="248"/>
        <v>n/a</v>
      </c>
      <c r="X956" s="23">
        <f t="shared" si="249"/>
        <v>0</v>
      </c>
      <c r="Y956" s="23">
        <f t="shared" si="250"/>
        <v>0</v>
      </c>
      <c r="Z956" s="23">
        <f t="shared" si="251"/>
        <v>0</v>
      </c>
      <c r="AA956" s="43">
        <f t="shared" si="252"/>
        <v>0</v>
      </c>
      <c r="AB956" s="44" t="str">
        <f t="shared" si="253"/>
        <v>n/a</v>
      </c>
      <c r="AC956" s="45" t="str">
        <f>IFERROR(W956*Inputs!$E$27+'Elec wholesale index'!AB956*Inputs!$F$27,"n/a")</f>
        <v>n/a</v>
      </c>
      <c r="AD956" s="2" t="str">
        <f t="shared" si="254"/>
        <v>2018-19 Winter</v>
      </c>
      <c r="AE956" s="2" t="str">
        <f t="shared" si="255"/>
        <v>2018-19 Summer</v>
      </c>
      <c r="AF956" s="41">
        <v>0</v>
      </c>
    </row>
    <row r="957" spans="1:32" x14ac:dyDescent="0.3">
      <c r="A957" s="47">
        <v>43224</v>
      </c>
      <c r="B957" s="14" t="str">
        <f t="shared" si="256"/>
        <v>May</v>
      </c>
      <c r="C957" s="3"/>
      <c r="D957" s="3"/>
      <c r="E957" s="3"/>
      <c r="F957" s="42"/>
      <c r="G957" s="42"/>
      <c r="H957" s="42"/>
      <c r="I957" s="13">
        <f>VLOOKUP($B957,'Elec wholesale lookups'!$A$3:$L$15,'Elec wholesale index'!I$2,FALSE)</f>
        <v>205597.26549163138</v>
      </c>
      <c r="J957" s="13">
        <f>VLOOKUP($B957,'Elec wholesale lookups'!$A$3:$L$15,'Elec wholesale index'!J$2,FALSE)</f>
        <v>181634.52552031272</v>
      </c>
      <c r="K957" s="13">
        <f>VLOOKUP($B957,'Elec wholesale lookups'!$A$3:$L$15,'Elec wholesale index'!K$2,FALSE)</f>
        <v>205597.26549163138</v>
      </c>
      <c r="L957" s="38">
        <f>VLOOKUP($B957,'Elec wholesale lookups'!$A$3:$O$15,'Elec wholesale index'!L$2,FALSE)</f>
        <v>1</v>
      </c>
      <c r="M957" s="38">
        <f>VLOOKUP($B957,'Elec wholesale lookups'!$A$3:$O$15,'Elec wholesale index'!M$2,FALSE)</f>
        <v>1</v>
      </c>
      <c r="N957" s="38">
        <f>VLOOKUP($B957,'Elec wholesale lookups'!$A$3:$O$15,'Elec wholesale index'!N$2,FALSE)</f>
        <v>0</v>
      </c>
      <c r="O957" s="13">
        <f t="shared" si="240"/>
        <v>205597.26549163138</v>
      </c>
      <c r="P957" s="13">
        <f t="shared" si="241"/>
        <v>181634.52552031272</v>
      </c>
      <c r="Q957" s="13">
        <f t="shared" si="242"/>
        <v>0</v>
      </c>
      <c r="R957" s="13">
        <f t="shared" si="243"/>
        <v>387231.79101194406</v>
      </c>
      <c r="S957" s="23">
        <f t="shared" si="244"/>
        <v>0</v>
      </c>
      <c r="T957" s="23">
        <f t="shared" si="245"/>
        <v>0</v>
      </c>
      <c r="U957" s="23">
        <f t="shared" si="246"/>
        <v>0</v>
      </c>
      <c r="V957" s="23">
        <f t="shared" si="247"/>
        <v>0</v>
      </c>
      <c r="W957" s="44" t="str">
        <f t="shared" si="248"/>
        <v>n/a</v>
      </c>
      <c r="X957" s="23">
        <f t="shared" si="249"/>
        <v>0</v>
      </c>
      <c r="Y957" s="23">
        <f t="shared" si="250"/>
        <v>0</v>
      </c>
      <c r="Z957" s="23">
        <f t="shared" si="251"/>
        <v>0</v>
      </c>
      <c r="AA957" s="43">
        <f t="shared" si="252"/>
        <v>0</v>
      </c>
      <c r="AB957" s="44" t="str">
        <f t="shared" si="253"/>
        <v>n/a</v>
      </c>
      <c r="AC957" s="45" t="str">
        <f>IFERROR(W957*Inputs!$E$27+'Elec wholesale index'!AB957*Inputs!$F$27,"n/a")</f>
        <v>n/a</v>
      </c>
      <c r="AD957" s="2" t="str">
        <f t="shared" si="254"/>
        <v>2018-19 Winter</v>
      </c>
      <c r="AE957" s="2" t="str">
        <f t="shared" si="255"/>
        <v>2018-19 Summer</v>
      </c>
      <c r="AF957" s="41">
        <v>0</v>
      </c>
    </row>
    <row r="958" spans="1:32" x14ac:dyDescent="0.3">
      <c r="A958" s="47">
        <v>43228</v>
      </c>
      <c r="B958" s="14" t="str">
        <f t="shared" si="256"/>
        <v>May</v>
      </c>
      <c r="C958" s="3"/>
      <c r="D958" s="3"/>
      <c r="E958" s="3"/>
      <c r="F958" s="42"/>
      <c r="G958" s="42"/>
      <c r="H958" s="42"/>
      <c r="I958" s="13">
        <f>VLOOKUP($B958,'Elec wholesale lookups'!$A$3:$L$15,'Elec wholesale index'!I$2,FALSE)</f>
        <v>205597.26549163138</v>
      </c>
      <c r="J958" s="13">
        <f>VLOOKUP($B958,'Elec wholesale lookups'!$A$3:$L$15,'Elec wholesale index'!J$2,FALSE)</f>
        <v>181634.52552031272</v>
      </c>
      <c r="K958" s="13">
        <f>VLOOKUP($B958,'Elec wholesale lookups'!$A$3:$L$15,'Elec wholesale index'!K$2,FALSE)</f>
        <v>205597.26549163138</v>
      </c>
      <c r="L958" s="38">
        <f>VLOOKUP($B958,'Elec wholesale lookups'!$A$3:$O$15,'Elec wholesale index'!L$2,FALSE)</f>
        <v>1</v>
      </c>
      <c r="M958" s="38">
        <f>VLOOKUP($B958,'Elec wholesale lookups'!$A$3:$O$15,'Elec wholesale index'!M$2,FALSE)</f>
        <v>1</v>
      </c>
      <c r="N958" s="38">
        <f>VLOOKUP($B958,'Elec wholesale lookups'!$A$3:$O$15,'Elec wholesale index'!N$2,FALSE)</f>
        <v>0</v>
      </c>
      <c r="O958" s="13">
        <f t="shared" si="240"/>
        <v>205597.26549163138</v>
      </c>
      <c r="P958" s="13">
        <f t="shared" si="241"/>
        <v>181634.52552031272</v>
      </c>
      <c r="Q958" s="13">
        <f t="shared" si="242"/>
        <v>0</v>
      </c>
      <c r="R958" s="13">
        <f t="shared" si="243"/>
        <v>387231.79101194406</v>
      </c>
      <c r="S958" s="23">
        <f t="shared" si="244"/>
        <v>0</v>
      </c>
      <c r="T958" s="23">
        <f t="shared" si="245"/>
        <v>0</v>
      </c>
      <c r="U958" s="23">
        <f t="shared" si="246"/>
        <v>0</v>
      </c>
      <c r="V958" s="23">
        <f t="shared" si="247"/>
        <v>0</v>
      </c>
      <c r="W958" s="44" t="str">
        <f t="shared" si="248"/>
        <v>n/a</v>
      </c>
      <c r="X958" s="23">
        <f t="shared" si="249"/>
        <v>0</v>
      </c>
      <c r="Y958" s="23">
        <f t="shared" si="250"/>
        <v>0</v>
      </c>
      <c r="Z958" s="23">
        <f t="shared" si="251"/>
        <v>0</v>
      </c>
      <c r="AA958" s="43">
        <f t="shared" si="252"/>
        <v>0</v>
      </c>
      <c r="AB958" s="44" t="str">
        <f t="shared" si="253"/>
        <v>n/a</v>
      </c>
      <c r="AC958" s="45" t="str">
        <f>IFERROR(W958*Inputs!$E$27+'Elec wholesale index'!AB958*Inputs!$F$27,"n/a")</f>
        <v>n/a</v>
      </c>
      <c r="AD958" s="2" t="str">
        <f t="shared" si="254"/>
        <v>2018-19 Winter</v>
      </c>
      <c r="AE958" s="2" t="str">
        <f t="shared" si="255"/>
        <v>2018-19 Summer</v>
      </c>
      <c r="AF958" s="41">
        <v>0</v>
      </c>
    </row>
    <row r="959" spans="1:32" x14ac:dyDescent="0.3">
      <c r="A959" s="47">
        <v>43229</v>
      </c>
      <c r="B959" s="14" t="str">
        <f t="shared" si="256"/>
        <v>May</v>
      </c>
      <c r="C959" s="3"/>
      <c r="D959" s="3"/>
      <c r="E959" s="3"/>
      <c r="F959" s="42"/>
      <c r="G959" s="42"/>
      <c r="H959" s="42"/>
      <c r="I959" s="13">
        <f>VLOOKUP($B959,'Elec wholesale lookups'!$A$3:$L$15,'Elec wholesale index'!I$2,FALSE)</f>
        <v>205597.26549163138</v>
      </c>
      <c r="J959" s="13">
        <f>VLOOKUP($B959,'Elec wholesale lookups'!$A$3:$L$15,'Elec wholesale index'!J$2,FALSE)</f>
        <v>181634.52552031272</v>
      </c>
      <c r="K959" s="13">
        <f>VLOOKUP($B959,'Elec wholesale lookups'!$A$3:$L$15,'Elec wholesale index'!K$2,FALSE)</f>
        <v>205597.26549163138</v>
      </c>
      <c r="L959" s="38">
        <f>VLOOKUP($B959,'Elec wholesale lookups'!$A$3:$O$15,'Elec wholesale index'!L$2,FALSE)</f>
        <v>1</v>
      </c>
      <c r="M959" s="38">
        <f>VLOOKUP($B959,'Elec wholesale lookups'!$A$3:$O$15,'Elec wholesale index'!M$2,FALSE)</f>
        <v>1</v>
      </c>
      <c r="N959" s="38">
        <f>VLOOKUP($B959,'Elec wholesale lookups'!$A$3:$O$15,'Elec wholesale index'!N$2,FALSE)</f>
        <v>0</v>
      </c>
      <c r="O959" s="13">
        <f t="shared" si="240"/>
        <v>205597.26549163138</v>
      </c>
      <c r="P959" s="13">
        <f t="shared" si="241"/>
        <v>181634.52552031272</v>
      </c>
      <c r="Q959" s="13">
        <f t="shared" si="242"/>
        <v>0</v>
      </c>
      <c r="R959" s="13">
        <f t="shared" si="243"/>
        <v>387231.79101194406</v>
      </c>
      <c r="S959" s="23">
        <f t="shared" si="244"/>
        <v>0</v>
      </c>
      <c r="T959" s="23">
        <f t="shared" si="245"/>
        <v>0</v>
      </c>
      <c r="U959" s="23">
        <f t="shared" si="246"/>
        <v>0</v>
      </c>
      <c r="V959" s="23">
        <f t="shared" si="247"/>
        <v>0</v>
      </c>
      <c r="W959" s="44" t="str">
        <f t="shared" si="248"/>
        <v>n/a</v>
      </c>
      <c r="X959" s="23">
        <f t="shared" si="249"/>
        <v>0</v>
      </c>
      <c r="Y959" s="23">
        <f t="shared" si="250"/>
        <v>0</v>
      </c>
      <c r="Z959" s="23">
        <f t="shared" si="251"/>
        <v>0</v>
      </c>
      <c r="AA959" s="43">
        <f t="shared" si="252"/>
        <v>0</v>
      </c>
      <c r="AB959" s="44" t="str">
        <f t="shared" si="253"/>
        <v>n/a</v>
      </c>
      <c r="AC959" s="45" t="str">
        <f>IFERROR(W959*Inputs!$E$27+'Elec wholesale index'!AB959*Inputs!$F$27,"n/a")</f>
        <v>n/a</v>
      </c>
      <c r="AD959" s="2" t="str">
        <f t="shared" si="254"/>
        <v>2018-19 Winter</v>
      </c>
      <c r="AE959" s="2" t="str">
        <f t="shared" si="255"/>
        <v>2018-19 Summer</v>
      </c>
      <c r="AF959" s="41">
        <v>0</v>
      </c>
    </row>
    <row r="960" spans="1:32" x14ac:dyDescent="0.3">
      <c r="A960" s="47">
        <v>43230</v>
      </c>
      <c r="B960" s="14" t="str">
        <f t="shared" si="256"/>
        <v>May</v>
      </c>
      <c r="C960" s="3"/>
      <c r="D960" s="3"/>
      <c r="E960" s="3"/>
      <c r="F960" s="42"/>
      <c r="G960" s="42"/>
      <c r="H960" s="42"/>
      <c r="I960" s="13">
        <f>VLOOKUP($B960,'Elec wholesale lookups'!$A$3:$L$15,'Elec wholesale index'!I$2,FALSE)</f>
        <v>205597.26549163138</v>
      </c>
      <c r="J960" s="13">
        <f>VLOOKUP($B960,'Elec wholesale lookups'!$A$3:$L$15,'Elec wholesale index'!J$2,FALSE)</f>
        <v>181634.52552031272</v>
      </c>
      <c r="K960" s="13">
        <f>VLOOKUP($B960,'Elec wholesale lookups'!$A$3:$L$15,'Elec wholesale index'!K$2,FALSE)</f>
        <v>205597.26549163138</v>
      </c>
      <c r="L960" s="38">
        <f>VLOOKUP($B960,'Elec wholesale lookups'!$A$3:$O$15,'Elec wholesale index'!L$2,FALSE)</f>
        <v>1</v>
      </c>
      <c r="M960" s="38">
        <f>VLOOKUP($B960,'Elec wholesale lookups'!$A$3:$O$15,'Elec wholesale index'!M$2,FALSE)</f>
        <v>1</v>
      </c>
      <c r="N960" s="38">
        <f>VLOOKUP($B960,'Elec wholesale lookups'!$A$3:$O$15,'Elec wholesale index'!N$2,FALSE)</f>
        <v>0</v>
      </c>
      <c r="O960" s="13">
        <f t="shared" si="240"/>
        <v>205597.26549163138</v>
      </c>
      <c r="P960" s="13">
        <f t="shared" si="241"/>
        <v>181634.52552031272</v>
      </c>
      <c r="Q960" s="13">
        <f t="shared" si="242"/>
        <v>0</v>
      </c>
      <c r="R960" s="13">
        <f t="shared" si="243"/>
        <v>387231.79101194406</v>
      </c>
      <c r="S960" s="23">
        <f t="shared" si="244"/>
        <v>0</v>
      </c>
      <c r="T960" s="23">
        <f t="shared" si="245"/>
        <v>0</v>
      </c>
      <c r="U960" s="23">
        <f t="shared" si="246"/>
        <v>0</v>
      </c>
      <c r="V960" s="23">
        <f t="shared" si="247"/>
        <v>0</v>
      </c>
      <c r="W960" s="44" t="str">
        <f t="shared" si="248"/>
        <v>n/a</v>
      </c>
      <c r="X960" s="23">
        <f t="shared" si="249"/>
        <v>0</v>
      </c>
      <c r="Y960" s="23">
        <f t="shared" si="250"/>
        <v>0</v>
      </c>
      <c r="Z960" s="23">
        <f t="shared" si="251"/>
        <v>0</v>
      </c>
      <c r="AA960" s="43">
        <f t="shared" si="252"/>
        <v>0</v>
      </c>
      <c r="AB960" s="44" t="str">
        <f t="shared" si="253"/>
        <v>n/a</v>
      </c>
      <c r="AC960" s="45" t="str">
        <f>IFERROR(W960*Inputs!$E$27+'Elec wholesale index'!AB960*Inputs!$F$27,"n/a")</f>
        <v>n/a</v>
      </c>
      <c r="AD960" s="2" t="str">
        <f t="shared" si="254"/>
        <v>2018-19 Winter</v>
      </c>
      <c r="AE960" s="2" t="str">
        <f t="shared" si="255"/>
        <v>2018-19 Summer</v>
      </c>
      <c r="AF960" s="41">
        <v>0</v>
      </c>
    </row>
    <row r="961" spans="1:32" x14ac:dyDescent="0.3">
      <c r="A961" s="47">
        <v>43231</v>
      </c>
      <c r="B961" s="14" t="str">
        <f t="shared" si="256"/>
        <v>May</v>
      </c>
      <c r="C961" s="3"/>
      <c r="D961" s="3"/>
      <c r="E961" s="3"/>
      <c r="F961" s="42"/>
      <c r="G961" s="42"/>
      <c r="H961" s="42"/>
      <c r="I961" s="13">
        <f>VLOOKUP($B961,'Elec wholesale lookups'!$A$3:$L$15,'Elec wholesale index'!I$2,FALSE)</f>
        <v>205597.26549163138</v>
      </c>
      <c r="J961" s="13">
        <f>VLOOKUP($B961,'Elec wholesale lookups'!$A$3:$L$15,'Elec wholesale index'!J$2,FALSE)</f>
        <v>181634.52552031272</v>
      </c>
      <c r="K961" s="13">
        <f>VLOOKUP($B961,'Elec wholesale lookups'!$A$3:$L$15,'Elec wholesale index'!K$2,FALSE)</f>
        <v>205597.26549163138</v>
      </c>
      <c r="L961" s="38">
        <f>VLOOKUP($B961,'Elec wholesale lookups'!$A$3:$O$15,'Elec wholesale index'!L$2,FALSE)</f>
        <v>1</v>
      </c>
      <c r="M961" s="38">
        <f>VLOOKUP($B961,'Elec wholesale lookups'!$A$3:$O$15,'Elec wholesale index'!M$2,FALSE)</f>
        <v>1</v>
      </c>
      <c r="N961" s="38">
        <f>VLOOKUP($B961,'Elec wholesale lookups'!$A$3:$O$15,'Elec wholesale index'!N$2,FALSE)</f>
        <v>0</v>
      </c>
      <c r="O961" s="13">
        <f t="shared" si="240"/>
        <v>205597.26549163138</v>
      </c>
      <c r="P961" s="13">
        <f t="shared" si="241"/>
        <v>181634.52552031272</v>
      </c>
      <c r="Q961" s="13">
        <f t="shared" si="242"/>
        <v>0</v>
      </c>
      <c r="R961" s="13">
        <f t="shared" si="243"/>
        <v>387231.79101194406</v>
      </c>
      <c r="S961" s="23">
        <f t="shared" si="244"/>
        <v>0</v>
      </c>
      <c r="T961" s="23">
        <f t="shared" si="245"/>
        <v>0</v>
      </c>
      <c r="U961" s="23">
        <f t="shared" si="246"/>
        <v>0</v>
      </c>
      <c r="V961" s="23">
        <f t="shared" si="247"/>
        <v>0</v>
      </c>
      <c r="W961" s="44" t="str">
        <f t="shared" si="248"/>
        <v>n/a</v>
      </c>
      <c r="X961" s="23">
        <f t="shared" si="249"/>
        <v>0</v>
      </c>
      <c r="Y961" s="23">
        <f t="shared" si="250"/>
        <v>0</v>
      </c>
      <c r="Z961" s="23">
        <f t="shared" si="251"/>
        <v>0</v>
      </c>
      <c r="AA961" s="43">
        <f t="shared" si="252"/>
        <v>0</v>
      </c>
      <c r="AB961" s="44" t="str">
        <f t="shared" si="253"/>
        <v>n/a</v>
      </c>
      <c r="AC961" s="45" t="str">
        <f>IFERROR(W961*Inputs!$E$27+'Elec wholesale index'!AB961*Inputs!$F$27,"n/a")</f>
        <v>n/a</v>
      </c>
      <c r="AD961" s="2" t="str">
        <f t="shared" si="254"/>
        <v>2018-19 Winter</v>
      </c>
      <c r="AE961" s="2" t="str">
        <f t="shared" si="255"/>
        <v>2018-19 Summer</v>
      </c>
      <c r="AF961" s="41">
        <v>0</v>
      </c>
    </row>
    <row r="962" spans="1:32" x14ac:dyDescent="0.3">
      <c r="A962" s="47">
        <v>43234</v>
      </c>
      <c r="B962" s="14" t="str">
        <f t="shared" si="256"/>
        <v>May</v>
      </c>
      <c r="C962" s="3"/>
      <c r="D962" s="3"/>
      <c r="E962" s="3"/>
      <c r="F962" s="42"/>
      <c r="G962" s="42"/>
      <c r="H962" s="42"/>
      <c r="I962" s="13">
        <f>VLOOKUP($B962,'Elec wholesale lookups'!$A$3:$L$15,'Elec wholesale index'!I$2,FALSE)</f>
        <v>205597.26549163138</v>
      </c>
      <c r="J962" s="13">
        <f>VLOOKUP($B962,'Elec wholesale lookups'!$A$3:$L$15,'Elec wholesale index'!J$2,FALSE)</f>
        <v>181634.52552031272</v>
      </c>
      <c r="K962" s="13">
        <f>VLOOKUP($B962,'Elec wholesale lookups'!$A$3:$L$15,'Elec wholesale index'!K$2,FALSE)</f>
        <v>205597.26549163138</v>
      </c>
      <c r="L962" s="38">
        <f>VLOOKUP($B962,'Elec wholesale lookups'!$A$3:$O$15,'Elec wholesale index'!L$2,FALSE)</f>
        <v>1</v>
      </c>
      <c r="M962" s="38">
        <f>VLOOKUP($B962,'Elec wholesale lookups'!$A$3:$O$15,'Elec wholesale index'!M$2,FALSE)</f>
        <v>1</v>
      </c>
      <c r="N962" s="38">
        <f>VLOOKUP($B962,'Elec wholesale lookups'!$A$3:$O$15,'Elec wholesale index'!N$2,FALSE)</f>
        <v>0</v>
      </c>
      <c r="O962" s="13">
        <f t="shared" si="240"/>
        <v>205597.26549163138</v>
      </c>
      <c r="P962" s="13">
        <f t="shared" si="241"/>
        <v>181634.52552031272</v>
      </c>
      <c r="Q962" s="13">
        <f t="shared" si="242"/>
        <v>0</v>
      </c>
      <c r="R962" s="13">
        <f t="shared" si="243"/>
        <v>387231.79101194406</v>
      </c>
      <c r="S962" s="23">
        <f t="shared" si="244"/>
        <v>0</v>
      </c>
      <c r="T962" s="23">
        <f t="shared" si="245"/>
        <v>0</v>
      </c>
      <c r="U962" s="23">
        <f t="shared" si="246"/>
        <v>0</v>
      </c>
      <c r="V962" s="23">
        <f t="shared" si="247"/>
        <v>0</v>
      </c>
      <c r="W962" s="44" t="str">
        <f t="shared" si="248"/>
        <v>n/a</v>
      </c>
      <c r="X962" s="23">
        <f t="shared" si="249"/>
        <v>0</v>
      </c>
      <c r="Y962" s="23">
        <f t="shared" si="250"/>
        <v>0</v>
      </c>
      <c r="Z962" s="23">
        <f t="shared" si="251"/>
        <v>0</v>
      </c>
      <c r="AA962" s="43">
        <f t="shared" si="252"/>
        <v>0</v>
      </c>
      <c r="AB962" s="44" t="str">
        <f t="shared" si="253"/>
        <v>n/a</v>
      </c>
      <c r="AC962" s="45" t="str">
        <f>IFERROR(W962*Inputs!$E$27+'Elec wholesale index'!AB962*Inputs!$F$27,"n/a")</f>
        <v>n/a</v>
      </c>
      <c r="AD962" s="2" t="str">
        <f t="shared" si="254"/>
        <v>2018-19 Winter</v>
      </c>
      <c r="AE962" s="2" t="str">
        <f t="shared" si="255"/>
        <v>2018-19 Summer</v>
      </c>
      <c r="AF962" s="41">
        <v>0</v>
      </c>
    </row>
    <row r="963" spans="1:32" x14ac:dyDescent="0.3">
      <c r="A963" s="47">
        <v>43235</v>
      </c>
      <c r="B963" s="14" t="str">
        <f t="shared" si="256"/>
        <v>May</v>
      </c>
      <c r="C963" s="3"/>
      <c r="D963" s="3"/>
      <c r="E963" s="3"/>
      <c r="F963" s="42"/>
      <c r="G963" s="42"/>
      <c r="H963" s="42"/>
      <c r="I963" s="13">
        <f>VLOOKUP($B963,'Elec wholesale lookups'!$A$3:$L$15,'Elec wholesale index'!I$2,FALSE)</f>
        <v>205597.26549163138</v>
      </c>
      <c r="J963" s="13">
        <f>VLOOKUP($B963,'Elec wholesale lookups'!$A$3:$L$15,'Elec wholesale index'!J$2,FALSE)</f>
        <v>181634.52552031272</v>
      </c>
      <c r="K963" s="13">
        <f>VLOOKUP($B963,'Elec wholesale lookups'!$A$3:$L$15,'Elec wholesale index'!K$2,FALSE)</f>
        <v>205597.26549163138</v>
      </c>
      <c r="L963" s="38">
        <f>VLOOKUP($B963,'Elec wholesale lookups'!$A$3:$O$15,'Elec wholesale index'!L$2,FALSE)</f>
        <v>1</v>
      </c>
      <c r="M963" s="38">
        <f>VLOOKUP($B963,'Elec wholesale lookups'!$A$3:$O$15,'Elec wholesale index'!M$2,FALSE)</f>
        <v>1</v>
      </c>
      <c r="N963" s="38">
        <f>VLOOKUP($B963,'Elec wholesale lookups'!$A$3:$O$15,'Elec wholesale index'!N$2,FALSE)</f>
        <v>0</v>
      </c>
      <c r="O963" s="13">
        <f t="shared" si="240"/>
        <v>205597.26549163138</v>
      </c>
      <c r="P963" s="13">
        <f t="shared" si="241"/>
        <v>181634.52552031272</v>
      </c>
      <c r="Q963" s="13">
        <f t="shared" si="242"/>
        <v>0</v>
      </c>
      <c r="R963" s="13">
        <f t="shared" si="243"/>
        <v>387231.79101194406</v>
      </c>
      <c r="S963" s="23">
        <f t="shared" si="244"/>
        <v>0</v>
      </c>
      <c r="T963" s="23">
        <f t="shared" si="245"/>
        <v>0</v>
      </c>
      <c r="U963" s="23">
        <f t="shared" si="246"/>
        <v>0</v>
      </c>
      <c r="V963" s="23">
        <f t="shared" si="247"/>
        <v>0</v>
      </c>
      <c r="W963" s="44" t="str">
        <f t="shared" si="248"/>
        <v>n/a</v>
      </c>
      <c r="X963" s="23">
        <f t="shared" si="249"/>
        <v>0</v>
      </c>
      <c r="Y963" s="23">
        <f t="shared" si="250"/>
        <v>0</v>
      </c>
      <c r="Z963" s="23">
        <f t="shared" si="251"/>
        <v>0</v>
      </c>
      <c r="AA963" s="43">
        <f t="shared" si="252"/>
        <v>0</v>
      </c>
      <c r="AB963" s="44" t="str">
        <f t="shared" si="253"/>
        <v>n/a</v>
      </c>
      <c r="AC963" s="45" t="str">
        <f>IFERROR(W963*Inputs!$E$27+'Elec wholesale index'!AB963*Inputs!$F$27,"n/a")</f>
        <v>n/a</v>
      </c>
      <c r="AD963" s="2" t="str">
        <f t="shared" si="254"/>
        <v>2018-19 Winter</v>
      </c>
      <c r="AE963" s="2" t="str">
        <f t="shared" si="255"/>
        <v>2018-19 Summer</v>
      </c>
      <c r="AF963" s="41">
        <v>0</v>
      </c>
    </row>
    <row r="964" spans="1:32" x14ac:dyDescent="0.3">
      <c r="A964" s="47">
        <v>43236</v>
      </c>
      <c r="B964" s="14" t="str">
        <f t="shared" si="256"/>
        <v>May</v>
      </c>
      <c r="C964" s="3"/>
      <c r="D964" s="3"/>
      <c r="E964" s="3"/>
      <c r="F964" s="42"/>
      <c r="G964" s="42"/>
      <c r="H964" s="42"/>
      <c r="I964" s="13">
        <f>VLOOKUP($B964,'Elec wholesale lookups'!$A$3:$L$15,'Elec wholesale index'!I$2,FALSE)</f>
        <v>205597.26549163138</v>
      </c>
      <c r="J964" s="13">
        <f>VLOOKUP($B964,'Elec wholesale lookups'!$A$3:$L$15,'Elec wholesale index'!J$2,FALSE)</f>
        <v>181634.52552031272</v>
      </c>
      <c r="K964" s="13">
        <f>VLOOKUP($B964,'Elec wholesale lookups'!$A$3:$L$15,'Elec wholesale index'!K$2,FALSE)</f>
        <v>205597.26549163138</v>
      </c>
      <c r="L964" s="38">
        <f>VLOOKUP($B964,'Elec wholesale lookups'!$A$3:$O$15,'Elec wholesale index'!L$2,FALSE)</f>
        <v>1</v>
      </c>
      <c r="M964" s="38">
        <f>VLOOKUP($B964,'Elec wholesale lookups'!$A$3:$O$15,'Elec wholesale index'!M$2,FALSE)</f>
        <v>1</v>
      </c>
      <c r="N964" s="38">
        <f>VLOOKUP($B964,'Elec wholesale lookups'!$A$3:$O$15,'Elec wholesale index'!N$2,FALSE)</f>
        <v>0</v>
      </c>
      <c r="O964" s="13">
        <f t="shared" si="240"/>
        <v>205597.26549163138</v>
      </c>
      <c r="P964" s="13">
        <f t="shared" si="241"/>
        <v>181634.52552031272</v>
      </c>
      <c r="Q964" s="13">
        <f t="shared" si="242"/>
        <v>0</v>
      </c>
      <c r="R964" s="13">
        <f t="shared" si="243"/>
        <v>387231.79101194406</v>
      </c>
      <c r="S964" s="23">
        <f t="shared" si="244"/>
        <v>0</v>
      </c>
      <c r="T964" s="23">
        <f t="shared" si="245"/>
        <v>0</v>
      </c>
      <c r="U964" s="23">
        <f t="shared" si="246"/>
        <v>0</v>
      </c>
      <c r="V964" s="23">
        <f t="shared" si="247"/>
        <v>0</v>
      </c>
      <c r="W964" s="44" t="str">
        <f t="shared" si="248"/>
        <v>n/a</v>
      </c>
      <c r="X964" s="23">
        <f t="shared" si="249"/>
        <v>0</v>
      </c>
      <c r="Y964" s="23">
        <f t="shared" si="250"/>
        <v>0</v>
      </c>
      <c r="Z964" s="23">
        <f t="shared" si="251"/>
        <v>0</v>
      </c>
      <c r="AA964" s="43">
        <f t="shared" si="252"/>
        <v>0</v>
      </c>
      <c r="AB964" s="44" t="str">
        <f t="shared" si="253"/>
        <v>n/a</v>
      </c>
      <c r="AC964" s="45" t="str">
        <f>IFERROR(W964*Inputs!$E$27+'Elec wholesale index'!AB964*Inputs!$F$27,"n/a")</f>
        <v>n/a</v>
      </c>
      <c r="AD964" s="2" t="str">
        <f t="shared" si="254"/>
        <v>2018-19 Winter</v>
      </c>
      <c r="AE964" s="2" t="str">
        <f t="shared" si="255"/>
        <v>2018-19 Summer</v>
      </c>
      <c r="AF964" s="41">
        <v>0</v>
      </c>
    </row>
    <row r="965" spans="1:32" x14ac:dyDescent="0.3">
      <c r="A965" s="47">
        <v>43237</v>
      </c>
      <c r="B965" s="14" t="str">
        <f t="shared" si="256"/>
        <v>May</v>
      </c>
      <c r="C965" s="3"/>
      <c r="D965" s="3"/>
      <c r="E965" s="3"/>
      <c r="F965" s="42"/>
      <c r="G965" s="42"/>
      <c r="H965" s="42"/>
      <c r="I965" s="13">
        <f>VLOOKUP($B965,'Elec wholesale lookups'!$A$3:$L$15,'Elec wholesale index'!I$2,FALSE)</f>
        <v>205597.26549163138</v>
      </c>
      <c r="J965" s="13">
        <f>VLOOKUP($B965,'Elec wholesale lookups'!$A$3:$L$15,'Elec wholesale index'!J$2,FALSE)</f>
        <v>181634.52552031272</v>
      </c>
      <c r="K965" s="13">
        <f>VLOOKUP($B965,'Elec wholesale lookups'!$A$3:$L$15,'Elec wholesale index'!K$2,FALSE)</f>
        <v>205597.26549163138</v>
      </c>
      <c r="L965" s="38">
        <f>VLOOKUP($B965,'Elec wholesale lookups'!$A$3:$O$15,'Elec wholesale index'!L$2,FALSE)</f>
        <v>1</v>
      </c>
      <c r="M965" s="38">
        <f>VLOOKUP($B965,'Elec wholesale lookups'!$A$3:$O$15,'Elec wholesale index'!M$2,FALSE)</f>
        <v>1</v>
      </c>
      <c r="N965" s="38">
        <f>VLOOKUP($B965,'Elec wholesale lookups'!$A$3:$O$15,'Elec wholesale index'!N$2,FALSE)</f>
        <v>0</v>
      </c>
      <c r="O965" s="13">
        <f t="shared" si="240"/>
        <v>205597.26549163138</v>
      </c>
      <c r="P965" s="13">
        <f t="shared" si="241"/>
        <v>181634.52552031272</v>
      </c>
      <c r="Q965" s="13">
        <f t="shared" si="242"/>
        <v>0</v>
      </c>
      <c r="R965" s="13">
        <f t="shared" si="243"/>
        <v>387231.79101194406</v>
      </c>
      <c r="S965" s="23">
        <f t="shared" si="244"/>
        <v>0</v>
      </c>
      <c r="T965" s="23">
        <f t="shared" si="245"/>
        <v>0</v>
      </c>
      <c r="U965" s="23">
        <f t="shared" si="246"/>
        <v>0</v>
      </c>
      <c r="V965" s="23">
        <f t="shared" si="247"/>
        <v>0</v>
      </c>
      <c r="W965" s="44" t="str">
        <f t="shared" si="248"/>
        <v>n/a</v>
      </c>
      <c r="X965" s="23">
        <f t="shared" si="249"/>
        <v>0</v>
      </c>
      <c r="Y965" s="23">
        <f t="shared" si="250"/>
        <v>0</v>
      </c>
      <c r="Z965" s="23">
        <f t="shared" si="251"/>
        <v>0</v>
      </c>
      <c r="AA965" s="43">
        <f t="shared" si="252"/>
        <v>0</v>
      </c>
      <c r="AB965" s="44" t="str">
        <f t="shared" si="253"/>
        <v>n/a</v>
      </c>
      <c r="AC965" s="45" t="str">
        <f>IFERROR(W965*Inputs!$E$27+'Elec wholesale index'!AB965*Inputs!$F$27,"n/a")</f>
        <v>n/a</v>
      </c>
      <c r="AD965" s="2" t="str">
        <f t="shared" si="254"/>
        <v>2018-19 Winter</v>
      </c>
      <c r="AE965" s="2" t="str">
        <f t="shared" si="255"/>
        <v>2018-19 Summer</v>
      </c>
      <c r="AF965" s="41">
        <v>0</v>
      </c>
    </row>
    <row r="966" spans="1:32" x14ac:dyDescent="0.3">
      <c r="A966" s="47">
        <v>43238</v>
      </c>
      <c r="B966" s="14" t="str">
        <f t="shared" si="256"/>
        <v>May</v>
      </c>
      <c r="C966" s="3"/>
      <c r="D966" s="3"/>
      <c r="E966" s="3"/>
      <c r="F966" s="42"/>
      <c r="G966" s="42"/>
      <c r="H966" s="42"/>
      <c r="I966" s="13">
        <f>VLOOKUP($B966,'Elec wholesale lookups'!$A$3:$L$15,'Elec wholesale index'!I$2,FALSE)</f>
        <v>205597.26549163138</v>
      </c>
      <c r="J966" s="13">
        <f>VLOOKUP($B966,'Elec wholesale lookups'!$A$3:$L$15,'Elec wholesale index'!J$2,FALSE)</f>
        <v>181634.52552031272</v>
      </c>
      <c r="K966" s="13">
        <f>VLOOKUP($B966,'Elec wholesale lookups'!$A$3:$L$15,'Elec wholesale index'!K$2,FALSE)</f>
        <v>205597.26549163138</v>
      </c>
      <c r="L966" s="38">
        <f>VLOOKUP($B966,'Elec wholesale lookups'!$A$3:$O$15,'Elec wholesale index'!L$2,FALSE)</f>
        <v>1</v>
      </c>
      <c r="M966" s="38">
        <f>VLOOKUP($B966,'Elec wholesale lookups'!$A$3:$O$15,'Elec wholesale index'!M$2,FALSE)</f>
        <v>1</v>
      </c>
      <c r="N966" s="38">
        <f>VLOOKUP($B966,'Elec wholesale lookups'!$A$3:$O$15,'Elec wholesale index'!N$2,FALSE)</f>
        <v>0</v>
      </c>
      <c r="O966" s="13">
        <f t="shared" si="240"/>
        <v>205597.26549163138</v>
      </c>
      <c r="P966" s="13">
        <f t="shared" si="241"/>
        <v>181634.52552031272</v>
      </c>
      <c r="Q966" s="13">
        <f t="shared" si="242"/>
        <v>0</v>
      </c>
      <c r="R966" s="13">
        <f t="shared" si="243"/>
        <v>387231.79101194406</v>
      </c>
      <c r="S966" s="23">
        <f t="shared" si="244"/>
        <v>0</v>
      </c>
      <c r="T966" s="23">
        <f t="shared" si="245"/>
        <v>0</v>
      </c>
      <c r="U966" s="23">
        <f t="shared" si="246"/>
        <v>0</v>
      </c>
      <c r="V966" s="23">
        <f t="shared" si="247"/>
        <v>0</v>
      </c>
      <c r="W966" s="44" t="str">
        <f t="shared" si="248"/>
        <v>n/a</v>
      </c>
      <c r="X966" s="23">
        <f t="shared" si="249"/>
        <v>0</v>
      </c>
      <c r="Y966" s="23">
        <f t="shared" si="250"/>
        <v>0</v>
      </c>
      <c r="Z966" s="23">
        <f t="shared" si="251"/>
        <v>0</v>
      </c>
      <c r="AA966" s="43">
        <f t="shared" si="252"/>
        <v>0</v>
      </c>
      <c r="AB966" s="44" t="str">
        <f t="shared" si="253"/>
        <v>n/a</v>
      </c>
      <c r="AC966" s="45" t="str">
        <f>IFERROR(W966*Inputs!$E$27+'Elec wholesale index'!AB966*Inputs!$F$27,"n/a")</f>
        <v>n/a</v>
      </c>
      <c r="AD966" s="2" t="str">
        <f t="shared" si="254"/>
        <v>2018-19 Winter</v>
      </c>
      <c r="AE966" s="2" t="str">
        <f t="shared" si="255"/>
        <v>2018-19 Summer</v>
      </c>
      <c r="AF966" s="41">
        <v>0</v>
      </c>
    </row>
    <row r="967" spans="1:32" x14ac:dyDescent="0.3">
      <c r="A967" s="47">
        <v>43241</v>
      </c>
      <c r="B967" s="14" t="str">
        <f t="shared" si="256"/>
        <v>May</v>
      </c>
      <c r="C967" s="3"/>
      <c r="D967" s="3"/>
      <c r="E967" s="3"/>
      <c r="F967" s="42"/>
      <c r="G967" s="42"/>
      <c r="H967" s="42"/>
      <c r="I967" s="13">
        <f>VLOOKUP($B967,'Elec wholesale lookups'!$A$3:$L$15,'Elec wholesale index'!I$2,FALSE)</f>
        <v>205597.26549163138</v>
      </c>
      <c r="J967" s="13">
        <f>VLOOKUP($B967,'Elec wholesale lookups'!$A$3:$L$15,'Elec wholesale index'!J$2,FALSE)</f>
        <v>181634.52552031272</v>
      </c>
      <c r="K967" s="13">
        <f>VLOOKUP($B967,'Elec wholesale lookups'!$A$3:$L$15,'Elec wholesale index'!K$2,FALSE)</f>
        <v>205597.26549163138</v>
      </c>
      <c r="L967" s="38">
        <f>VLOOKUP($B967,'Elec wholesale lookups'!$A$3:$O$15,'Elec wholesale index'!L$2,FALSE)</f>
        <v>1</v>
      </c>
      <c r="M967" s="38">
        <f>VLOOKUP($B967,'Elec wholesale lookups'!$A$3:$O$15,'Elec wholesale index'!M$2,FALSE)</f>
        <v>1</v>
      </c>
      <c r="N967" s="38">
        <f>VLOOKUP($B967,'Elec wholesale lookups'!$A$3:$O$15,'Elec wholesale index'!N$2,FALSE)</f>
        <v>0</v>
      </c>
      <c r="O967" s="13">
        <f t="shared" ref="O967:O1030" si="257">IF(L967="","",I967*L967)</f>
        <v>205597.26549163138</v>
      </c>
      <c r="P967" s="13">
        <f t="shared" ref="P967:P1030" si="258">IF(M967="","",J967*M967)</f>
        <v>181634.52552031272</v>
      </c>
      <c r="Q967" s="13">
        <f t="shared" ref="Q967:Q1030" si="259">IF(N967="","",K967*N967)</f>
        <v>0</v>
      </c>
      <c r="R967" s="13">
        <f t="shared" ref="R967:R1030" si="260">SUM(O967:Q967)</f>
        <v>387231.79101194406</v>
      </c>
      <c r="S967" s="23">
        <f t="shared" ref="S967:S1030" si="261">IF(O967="","",O967*C967)</f>
        <v>0</v>
      </c>
      <c r="T967" s="23">
        <f t="shared" ref="T967:T1030" si="262">IF(P967="","",P967*D967)</f>
        <v>0</v>
      </c>
      <c r="U967" s="23">
        <f t="shared" ref="U967:U1030" si="263">IF(Q967="","",Q967*E967)</f>
        <v>0</v>
      </c>
      <c r="V967" s="23">
        <f t="shared" ref="V967:V1030" si="264">SUM(S967:U967)</f>
        <v>0</v>
      </c>
      <c r="W967" s="44" t="str">
        <f t="shared" ref="W967:W1030" si="265">IF(MIN(C967:E967)&lt;1,"n/a",V967/R967)</f>
        <v>n/a</v>
      </c>
      <c r="X967" s="23">
        <f t="shared" ref="X967:X1030" si="266">IF(O967="","",O967*F967)</f>
        <v>0</v>
      </c>
      <c r="Y967" s="23">
        <f t="shared" ref="Y967:Y1030" si="267">IF(P967="","",P967*G967)</f>
        <v>0</v>
      </c>
      <c r="Z967" s="23">
        <f t="shared" ref="Z967:Z1030" si="268">IF(Q967="","",Q967*H967)</f>
        <v>0</v>
      </c>
      <c r="AA967" s="43">
        <f t="shared" ref="AA967:AA1030" si="269">SUM(X967:Z967)</f>
        <v>0</v>
      </c>
      <c r="AB967" s="44" t="str">
        <f t="shared" ref="AB967:AB1030" si="270">IF(MIN(F967:H967)&lt;1,"n/a",AA967/$R967)</f>
        <v>n/a</v>
      </c>
      <c r="AC967" s="45" t="str">
        <f>IFERROR(W967*Inputs!$E$27+'Elec wholesale index'!AB967*Inputs!$F$27,"n/a")</f>
        <v>n/a</v>
      </c>
      <c r="AD967" s="2" t="str">
        <f t="shared" ref="AD967:AD1030" si="271">IF(AND(MONTH(A967)=8,MONTH(A966)=7),YEAR(A967)+1&amp;"-"&amp;YEAR(A967)-1998&amp;" Summer",IF(AND(MONTH(A967)=2,MONTH(A966)=1),YEAR(A967)&amp;"-"&amp;YEAR(A967)-1999&amp;" Winter",AD966))</f>
        <v>2018-19 Winter</v>
      </c>
      <c r="AE967" s="2" t="str">
        <f t="shared" ref="AE967:AE1030" si="272">IF(AND(MONTH(A967)=4,MONTH(A966)=3),YEAR(A967)&amp;"-"&amp;YEAR(A967)-1999&amp;" Summer",IF(AND(MONTH(A967)=10,MONTH(A966)=9),YEAR(A967)&amp;"-"&amp;YEAR(A967)-1999&amp;" Winter",AE966))</f>
        <v>2018-19 Summer</v>
      </c>
      <c r="AF967" s="41">
        <v>0</v>
      </c>
    </row>
    <row r="968" spans="1:32" x14ac:dyDescent="0.3">
      <c r="A968" s="47">
        <v>43242</v>
      </c>
      <c r="B968" s="14" t="str">
        <f t="shared" si="256"/>
        <v>May</v>
      </c>
      <c r="C968" s="3"/>
      <c r="D968" s="3"/>
      <c r="E968" s="3"/>
      <c r="F968" s="42"/>
      <c r="G968" s="42"/>
      <c r="H968" s="42"/>
      <c r="I968" s="13">
        <f>VLOOKUP($B968,'Elec wholesale lookups'!$A$3:$L$15,'Elec wholesale index'!I$2,FALSE)</f>
        <v>205597.26549163138</v>
      </c>
      <c r="J968" s="13">
        <f>VLOOKUP($B968,'Elec wholesale lookups'!$A$3:$L$15,'Elec wholesale index'!J$2,FALSE)</f>
        <v>181634.52552031272</v>
      </c>
      <c r="K968" s="13">
        <f>VLOOKUP($B968,'Elec wholesale lookups'!$A$3:$L$15,'Elec wholesale index'!K$2,FALSE)</f>
        <v>205597.26549163138</v>
      </c>
      <c r="L968" s="38">
        <f>VLOOKUP($B968,'Elec wholesale lookups'!$A$3:$O$15,'Elec wholesale index'!L$2,FALSE)</f>
        <v>1</v>
      </c>
      <c r="M968" s="38">
        <f>VLOOKUP($B968,'Elec wholesale lookups'!$A$3:$O$15,'Elec wholesale index'!M$2,FALSE)</f>
        <v>1</v>
      </c>
      <c r="N968" s="38">
        <f>VLOOKUP($B968,'Elec wholesale lookups'!$A$3:$O$15,'Elec wholesale index'!N$2,FALSE)</f>
        <v>0</v>
      </c>
      <c r="O968" s="13">
        <f t="shared" si="257"/>
        <v>205597.26549163138</v>
      </c>
      <c r="P968" s="13">
        <f t="shared" si="258"/>
        <v>181634.52552031272</v>
      </c>
      <c r="Q968" s="13">
        <f t="shared" si="259"/>
        <v>0</v>
      </c>
      <c r="R968" s="13">
        <f t="shared" si="260"/>
        <v>387231.79101194406</v>
      </c>
      <c r="S968" s="23">
        <f t="shared" si="261"/>
        <v>0</v>
      </c>
      <c r="T968" s="23">
        <f t="shared" si="262"/>
        <v>0</v>
      </c>
      <c r="U968" s="23">
        <f t="shared" si="263"/>
        <v>0</v>
      </c>
      <c r="V968" s="23">
        <f t="shared" si="264"/>
        <v>0</v>
      </c>
      <c r="W968" s="44" t="str">
        <f t="shared" si="265"/>
        <v>n/a</v>
      </c>
      <c r="X968" s="23">
        <f t="shared" si="266"/>
        <v>0</v>
      </c>
      <c r="Y968" s="23">
        <f t="shared" si="267"/>
        <v>0</v>
      </c>
      <c r="Z968" s="23">
        <f t="shared" si="268"/>
        <v>0</v>
      </c>
      <c r="AA968" s="43">
        <f t="shared" si="269"/>
        <v>0</v>
      </c>
      <c r="AB968" s="44" t="str">
        <f t="shared" si="270"/>
        <v>n/a</v>
      </c>
      <c r="AC968" s="45" t="str">
        <f>IFERROR(W968*Inputs!$E$27+'Elec wholesale index'!AB968*Inputs!$F$27,"n/a")</f>
        <v>n/a</v>
      </c>
      <c r="AD968" s="2" t="str">
        <f t="shared" si="271"/>
        <v>2018-19 Winter</v>
      </c>
      <c r="AE968" s="2" t="str">
        <f t="shared" si="272"/>
        <v>2018-19 Summer</v>
      </c>
      <c r="AF968" s="41">
        <v>0</v>
      </c>
    </row>
    <row r="969" spans="1:32" x14ac:dyDescent="0.3">
      <c r="A969" s="47">
        <v>43243</v>
      </c>
      <c r="B969" s="14" t="str">
        <f t="shared" si="256"/>
        <v>May</v>
      </c>
      <c r="C969" s="3"/>
      <c r="D969" s="3"/>
      <c r="E969" s="3"/>
      <c r="F969" s="42"/>
      <c r="G969" s="42"/>
      <c r="H969" s="42"/>
      <c r="I969" s="13">
        <f>VLOOKUP($B969,'Elec wholesale lookups'!$A$3:$L$15,'Elec wholesale index'!I$2,FALSE)</f>
        <v>205597.26549163138</v>
      </c>
      <c r="J969" s="13">
        <f>VLOOKUP($B969,'Elec wholesale lookups'!$A$3:$L$15,'Elec wholesale index'!J$2,FALSE)</f>
        <v>181634.52552031272</v>
      </c>
      <c r="K969" s="13">
        <f>VLOOKUP($B969,'Elec wholesale lookups'!$A$3:$L$15,'Elec wholesale index'!K$2,FALSE)</f>
        <v>205597.26549163138</v>
      </c>
      <c r="L969" s="38">
        <f>VLOOKUP($B969,'Elec wholesale lookups'!$A$3:$O$15,'Elec wholesale index'!L$2,FALSE)</f>
        <v>1</v>
      </c>
      <c r="M969" s="38">
        <f>VLOOKUP($B969,'Elec wholesale lookups'!$A$3:$O$15,'Elec wholesale index'!M$2,FALSE)</f>
        <v>1</v>
      </c>
      <c r="N969" s="38">
        <f>VLOOKUP($B969,'Elec wholesale lookups'!$A$3:$O$15,'Elec wholesale index'!N$2,FALSE)</f>
        <v>0</v>
      </c>
      <c r="O969" s="13">
        <f t="shared" si="257"/>
        <v>205597.26549163138</v>
      </c>
      <c r="P969" s="13">
        <f t="shared" si="258"/>
        <v>181634.52552031272</v>
      </c>
      <c r="Q969" s="13">
        <f t="shared" si="259"/>
        <v>0</v>
      </c>
      <c r="R969" s="13">
        <f t="shared" si="260"/>
        <v>387231.79101194406</v>
      </c>
      <c r="S969" s="23">
        <f t="shared" si="261"/>
        <v>0</v>
      </c>
      <c r="T969" s="23">
        <f t="shared" si="262"/>
        <v>0</v>
      </c>
      <c r="U969" s="23">
        <f t="shared" si="263"/>
        <v>0</v>
      </c>
      <c r="V969" s="23">
        <f t="shared" si="264"/>
        <v>0</v>
      </c>
      <c r="W969" s="44" t="str">
        <f t="shared" si="265"/>
        <v>n/a</v>
      </c>
      <c r="X969" s="23">
        <f t="shared" si="266"/>
        <v>0</v>
      </c>
      <c r="Y969" s="23">
        <f t="shared" si="267"/>
        <v>0</v>
      </c>
      <c r="Z969" s="23">
        <f t="shared" si="268"/>
        <v>0</v>
      </c>
      <c r="AA969" s="43">
        <f t="shared" si="269"/>
        <v>0</v>
      </c>
      <c r="AB969" s="44" t="str">
        <f t="shared" si="270"/>
        <v>n/a</v>
      </c>
      <c r="AC969" s="45" t="str">
        <f>IFERROR(W969*Inputs!$E$27+'Elec wholesale index'!AB969*Inputs!$F$27,"n/a")</f>
        <v>n/a</v>
      </c>
      <c r="AD969" s="2" t="str">
        <f t="shared" si="271"/>
        <v>2018-19 Winter</v>
      </c>
      <c r="AE969" s="2" t="str">
        <f t="shared" si="272"/>
        <v>2018-19 Summer</v>
      </c>
      <c r="AF969" s="41">
        <v>0</v>
      </c>
    </row>
    <row r="970" spans="1:32" x14ac:dyDescent="0.3">
      <c r="A970" s="47">
        <v>43244</v>
      </c>
      <c r="B970" s="14" t="str">
        <f t="shared" si="256"/>
        <v>May</v>
      </c>
      <c r="C970" s="3"/>
      <c r="D970" s="3"/>
      <c r="E970" s="3"/>
      <c r="F970" s="42"/>
      <c r="G970" s="42"/>
      <c r="H970" s="42"/>
      <c r="I970" s="13">
        <f>VLOOKUP($B970,'Elec wholesale lookups'!$A$3:$L$15,'Elec wholesale index'!I$2,FALSE)</f>
        <v>205597.26549163138</v>
      </c>
      <c r="J970" s="13">
        <f>VLOOKUP($B970,'Elec wholesale lookups'!$A$3:$L$15,'Elec wholesale index'!J$2,FALSE)</f>
        <v>181634.52552031272</v>
      </c>
      <c r="K970" s="13">
        <f>VLOOKUP($B970,'Elec wholesale lookups'!$A$3:$L$15,'Elec wholesale index'!K$2,FALSE)</f>
        <v>205597.26549163138</v>
      </c>
      <c r="L970" s="38">
        <f>VLOOKUP($B970,'Elec wholesale lookups'!$A$3:$O$15,'Elec wholesale index'!L$2,FALSE)</f>
        <v>1</v>
      </c>
      <c r="M970" s="38">
        <f>VLOOKUP($B970,'Elec wholesale lookups'!$A$3:$O$15,'Elec wholesale index'!M$2,FALSE)</f>
        <v>1</v>
      </c>
      <c r="N970" s="38">
        <f>VLOOKUP($B970,'Elec wholesale lookups'!$A$3:$O$15,'Elec wholesale index'!N$2,FALSE)</f>
        <v>0</v>
      </c>
      <c r="O970" s="13">
        <f t="shared" si="257"/>
        <v>205597.26549163138</v>
      </c>
      <c r="P970" s="13">
        <f t="shared" si="258"/>
        <v>181634.52552031272</v>
      </c>
      <c r="Q970" s="13">
        <f t="shared" si="259"/>
        <v>0</v>
      </c>
      <c r="R970" s="13">
        <f t="shared" si="260"/>
        <v>387231.79101194406</v>
      </c>
      <c r="S970" s="23">
        <f t="shared" si="261"/>
        <v>0</v>
      </c>
      <c r="T970" s="23">
        <f t="shared" si="262"/>
        <v>0</v>
      </c>
      <c r="U970" s="23">
        <f t="shared" si="263"/>
        <v>0</v>
      </c>
      <c r="V970" s="23">
        <f t="shared" si="264"/>
        <v>0</v>
      </c>
      <c r="W970" s="44" t="str">
        <f t="shared" si="265"/>
        <v>n/a</v>
      </c>
      <c r="X970" s="23">
        <f t="shared" si="266"/>
        <v>0</v>
      </c>
      <c r="Y970" s="23">
        <f t="shared" si="267"/>
        <v>0</v>
      </c>
      <c r="Z970" s="23">
        <f t="shared" si="268"/>
        <v>0</v>
      </c>
      <c r="AA970" s="43">
        <f t="shared" si="269"/>
        <v>0</v>
      </c>
      <c r="AB970" s="44" t="str">
        <f t="shared" si="270"/>
        <v>n/a</v>
      </c>
      <c r="AC970" s="45" t="str">
        <f>IFERROR(W970*Inputs!$E$27+'Elec wholesale index'!AB970*Inputs!$F$27,"n/a")</f>
        <v>n/a</v>
      </c>
      <c r="AD970" s="2" t="str">
        <f t="shared" si="271"/>
        <v>2018-19 Winter</v>
      </c>
      <c r="AE970" s="2" t="str">
        <f t="shared" si="272"/>
        <v>2018-19 Summer</v>
      </c>
      <c r="AF970" s="41">
        <v>0</v>
      </c>
    </row>
    <row r="971" spans="1:32" x14ac:dyDescent="0.3">
      <c r="A971" s="47">
        <v>43245</v>
      </c>
      <c r="B971" s="14" t="str">
        <f t="shared" si="256"/>
        <v>May</v>
      </c>
      <c r="C971" s="3"/>
      <c r="D971" s="3"/>
      <c r="E971" s="3"/>
      <c r="F971" s="42"/>
      <c r="G971" s="42"/>
      <c r="H971" s="42"/>
      <c r="I971" s="13">
        <f>VLOOKUP($B971,'Elec wholesale lookups'!$A$3:$L$15,'Elec wholesale index'!I$2,FALSE)</f>
        <v>205597.26549163138</v>
      </c>
      <c r="J971" s="13">
        <f>VLOOKUP($B971,'Elec wholesale lookups'!$A$3:$L$15,'Elec wholesale index'!J$2,FALSE)</f>
        <v>181634.52552031272</v>
      </c>
      <c r="K971" s="13">
        <f>VLOOKUP($B971,'Elec wholesale lookups'!$A$3:$L$15,'Elec wholesale index'!K$2,FALSE)</f>
        <v>205597.26549163138</v>
      </c>
      <c r="L971" s="38">
        <f>VLOOKUP($B971,'Elec wholesale lookups'!$A$3:$O$15,'Elec wholesale index'!L$2,FALSE)</f>
        <v>1</v>
      </c>
      <c r="M971" s="38">
        <f>VLOOKUP($B971,'Elec wholesale lookups'!$A$3:$O$15,'Elec wholesale index'!M$2,FALSE)</f>
        <v>1</v>
      </c>
      <c r="N971" s="38">
        <f>VLOOKUP($B971,'Elec wholesale lookups'!$A$3:$O$15,'Elec wholesale index'!N$2,FALSE)</f>
        <v>0</v>
      </c>
      <c r="O971" s="13">
        <f t="shared" si="257"/>
        <v>205597.26549163138</v>
      </c>
      <c r="P971" s="13">
        <f t="shared" si="258"/>
        <v>181634.52552031272</v>
      </c>
      <c r="Q971" s="13">
        <f t="shared" si="259"/>
        <v>0</v>
      </c>
      <c r="R971" s="13">
        <f t="shared" si="260"/>
        <v>387231.79101194406</v>
      </c>
      <c r="S971" s="23">
        <f t="shared" si="261"/>
        <v>0</v>
      </c>
      <c r="T971" s="23">
        <f t="shared" si="262"/>
        <v>0</v>
      </c>
      <c r="U971" s="23">
        <f t="shared" si="263"/>
        <v>0</v>
      </c>
      <c r="V971" s="23">
        <f t="shared" si="264"/>
        <v>0</v>
      </c>
      <c r="W971" s="44" t="str">
        <f t="shared" si="265"/>
        <v>n/a</v>
      </c>
      <c r="X971" s="23">
        <f t="shared" si="266"/>
        <v>0</v>
      </c>
      <c r="Y971" s="23">
        <f t="shared" si="267"/>
        <v>0</v>
      </c>
      <c r="Z971" s="23">
        <f t="shared" si="268"/>
        <v>0</v>
      </c>
      <c r="AA971" s="43">
        <f t="shared" si="269"/>
        <v>0</v>
      </c>
      <c r="AB971" s="44" t="str">
        <f t="shared" si="270"/>
        <v>n/a</v>
      </c>
      <c r="AC971" s="45" t="str">
        <f>IFERROR(W971*Inputs!$E$27+'Elec wholesale index'!AB971*Inputs!$F$27,"n/a")</f>
        <v>n/a</v>
      </c>
      <c r="AD971" s="2" t="str">
        <f t="shared" si="271"/>
        <v>2018-19 Winter</v>
      </c>
      <c r="AE971" s="2" t="str">
        <f t="shared" si="272"/>
        <v>2018-19 Summer</v>
      </c>
      <c r="AF971" s="41">
        <v>0</v>
      </c>
    </row>
    <row r="972" spans="1:32" x14ac:dyDescent="0.3">
      <c r="A972" s="47">
        <v>43249</v>
      </c>
      <c r="B972" s="14" t="str">
        <f t="shared" si="256"/>
        <v>May</v>
      </c>
      <c r="C972" s="3"/>
      <c r="D972" s="3"/>
      <c r="E972" s="3"/>
      <c r="F972" s="42"/>
      <c r="G972" s="42"/>
      <c r="H972" s="42"/>
      <c r="I972" s="13">
        <f>VLOOKUP($B972,'Elec wholesale lookups'!$A$3:$L$15,'Elec wholesale index'!I$2,FALSE)</f>
        <v>205597.26549163138</v>
      </c>
      <c r="J972" s="13">
        <f>VLOOKUP($B972,'Elec wholesale lookups'!$A$3:$L$15,'Elec wholesale index'!J$2,FALSE)</f>
        <v>181634.52552031272</v>
      </c>
      <c r="K972" s="13">
        <f>VLOOKUP($B972,'Elec wholesale lookups'!$A$3:$L$15,'Elec wholesale index'!K$2,FALSE)</f>
        <v>205597.26549163138</v>
      </c>
      <c r="L972" s="38">
        <f>VLOOKUP($B972,'Elec wholesale lookups'!$A$3:$O$15,'Elec wholesale index'!L$2,FALSE)</f>
        <v>1</v>
      </c>
      <c r="M972" s="38">
        <f>VLOOKUP($B972,'Elec wholesale lookups'!$A$3:$O$15,'Elec wholesale index'!M$2,FALSE)</f>
        <v>1</v>
      </c>
      <c r="N972" s="38">
        <f>VLOOKUP($B972,'Elec wholesale lookups'!$A$3:$O$15,'Elec wholesale index'!N$2,FALSE)</f>
        <v>0</v>
      </c>
      <c r="O972" s="13">
        <f t="shared" si="257"/>
        <v>205597.26549163138</v>
      </c>
      <c r="P972" s="13">
        <f t="shared" si="258"/>
        <v>181634.52552031272</v>
      </c>
      <c r="Q972" s="13">
        <f t="shared" si="259"/>
        <v>0</v>
      </c>
      <c r="R972" s="13">
        <f t="shared" si="260"/>
        <v>387231.79101194406</v>
      </c>
      <c r="S972" s="23">
        <f t="shared" si="261"/>
        <v>0</v>
      </c>
      <c r="T972" s="23">
        <f t="shared" si="262"/>
        <v>0</v>
      </c>
      <c r="U972" s="23">
        <f t="shared" si="263"/>
        <v>0</v>
      </c>
      <c r="V972" s="23">
        <f t="shared" si="264"/>
        <v>0</v>
      </c>
      <c r="W972" s="44" t="str">
        <f t="shared" si="265"/>
        <v>n/a</v>
      </c>
      <c r="X972" s="23">
        <f t="shared" si="266"/>
        <v>0</v>
      </c>
      <c r="Y972" s="23">
        <f t="shared" si="267"/>
        <v>0</v>
      </c>
      <c r="Z972" s="23">
        <f t="shared" si="268"/>
        <v>0</v>
      </c>
      <c r="AA972" s="43">
        <f t="shared" si="269"/>
        <v>0</v>
      </c>
      <c r="AB972" s="44" t="str">
        <f t="shared" si="270"/>
        <v>n/a</v>
      </c>
      <c r="AC972" s="45" t="str">
        <f>IFERROR(W972*Inputs!$E$27+'Elec wholesale index'!AB972*Inputs!$F$27,"n/a")</f>
        <v>n/a</v>
      </c>
      <c r="AD972" s="2" t="str">
        <f t="shared" si="271"/>
        <v>2018-19 Winter</v>
      </c>
      <c r="AE972" s="2" t="str">
        <f t="shared" si="272"/>
        <v>2018-19 Summer</v>
      </c>
      <c r="AF972" s="41">
        <v>0</v>
      </c>
    </row>
    <row r="973" spans="1:32" x14ac:dyDescent="0.3">
      <c r="A973" s="47">
        <v>43250</v>
      </c>
      <c r="B973" s="14" t="str">
        <f t="shared" si="256"/>
        <v>May</v>
      </c>
      <c r="C973" s="3"/>
      <c r="D973" s="3"/>
      <c r="E973" s="3"/>
      <c r="F973" s="42"/>
      <c r="G973" s="42"/>
      <c r="H973" s="42"/>
      <c r="I973" s="13">
        <f>VLOOKUP($B973,'Elec wholesale lookups'!$A$3:$L$15,'Elec wholesale index'!I$2,FALSE)</f>
        <v>205597.26549163138</v>
      </c>
      <c r="J973" s="13">
        <f>VLOOKUP($B973,'Elec wholesale lookups'!$A$3:$L$15,'Elec wholesale index'!J$2,FALSE)</f>
        <v>181634.52552031272</v>
      </c>
      <c r="K973" s="13">
        <f>VLOOKUP($B973,'Elec wholesale lookups'!$A$3:$L$15,'Elec wholesale index'!K$2,FALSE)</f>
        <v>205597.26549163138</v>
      </c>
      <c r="L973" s="38">
        <f>VLOOKUP($B973,'Elec wholesale lookups'!$A$3:$O$15,'Elec wholesale index'!L$2,FALSE)</f>
        <v>1</v>
      </c>
      <c r="M973" s="38">
        <f>VLOOKUP($B973,'Elec wholesale lookups'!$A$3:$O$15,'Elec wholesale index'!M$2,FALSE)</f>
        <v>1</v>
      </c>
      <c r="N973" s="38">
        <f>VLOOKUP($B973,'Elec wholesale lookups'!$A$3:$O$15,'Elec wholesale index'!N$2,FALSE)</f>
        <v>0</v>
      </c>
      <c r="O973" s="13">
        <f t="shared" si="257"/>
        <v>205597.26549163138</v>
      </c>
      <c r="P973" s="13">
        <f t="shared" si="258"/>
        <v>181634.52552031272</v>
      </c>
      <c r="Q973" s="13">
        <f t="shared" si="259"/>
        <v>0</v>
      </c>
      <c r="R973" s="13">
        <f t="shared" si="260"/>
        <v>387231.79101194406</v>
      </c>
      <c r="S973" s="23">
        <f t="shared" si="261"/>
        <v>0</v>
      </c>
      <c r="T973" s="23">
        <f t="shared" si="262"/>
        <v>0</v>
      </c>
      <c r="U973" s="23">
        <f t="shared" si="263"/>
        <v>0</v>
      </c>
      <c r="V973" s="23">
        <f t="shared" si="264"/>
        <v>0</v>
      </c>
      <c r="W973" s="44" t="str">
        <f t="shared" si="265"/>
        <v>n/a</v>
      </c>
      <c r="X973" s="23">
        <f t="shared" si="266"/>
        <v>0</v>
      </c>
      <c r="Y973" s="23">
        <f t="shared" si="267"/>
        <v>0</v>
      </c>
      <c r="Z973" s="23">
        <f t="shared" si="268"/>
        <v>0</v>
      </c>
      <c r="AA973" s="43">
        <f t="shared" si="269"/>
        <v>0</v>
      </c>
      <c r="AB973" s="44" t="str">
        <f t="shared" si="270"/>
        <v>n/a</v>
      </c>
      <c r="AC973" s="45" t="str">
        <f>IFERROR(W973*Inputs!$E$27+'Elec wholesale index'!AB973*Inputs!$F$27,"n/a")</f>
        <v>n/a</v>
      </c>
      <c r="AD973" s="2" t="str">
        <f t="shared" si="271"/>
        <v>2018-19 Winter</v>
      </c>
      <c r="AE973" s="2" t="str">
        <f t="shared" si="272"/>
        <v>2018-19 Summer</v>
      </c>
      <c r="AF973" s="41">
        <v>0</v>
      </c>
    </row>
    <row r="974" spans="1:32" x14ac:dyDescent="0.3">
      <c r="A974" s="47">
        <v>43251</v>
      </c>
      <c r="B974" s="14" t="str">
        <f t="shared" si="256"/>
        <v>May</v>
      </c>
      <c r="C974" s="3"/>
      <c r="D974" s="3"/>
      <c r="E974" s="3"/>
      <c r="F974" s="42"/>
      <c r="G974" s="42"/>
      <c r="H974" s="42"/>
      <c r="I974" s="13">
        <f>VLOOKUP($B974,'Elec wholesale lookups'!$A$3:$L$15,'Elec wholesale index'!I$2,FALSE)</f>
        <v>205597.26549163138</v>
      </c>
      <c r="J974" s="13">
        <f>VLOOKUP($B974,'Elec wholesale lookups'!$A$3:$L$15,'Elec wholesale index'!J$2,FALSE)</f>
        <v>181634.52552031272</v>
      </c>
      <c r="K974" s="13">
        <f>VLOOKUP($B974,'Elec wholesale lookups'!$A$3:$L$15,'Elec wholesale index'!K$2,FALSE)</f>
        <v>205597.26549163138</v>
      </c>
      <c r="L974" s="38">
        <f>VLOOKUP($B974,'Elec wholesale lookups'!$A$3:$O$15,'Elec wholesale index'!L$2,FALSE)</f>
        <v>1</v>
      </c>
      <c r="M974" s="38">
        <f>VLOOKUP($B974,'Elec wholesale lookups'!$A$3:$O$15,'Elec wholesale index'!M$2,FALSE)</f>
        <v>1</v>
      </c>
      <c r="N974" s="38">
        <f>VLOOKUP($B974,'Elec wholesale lookups'!$A$3:$O$15,'Elec wholesale index'!N$2,FALSE)</f>
        <v>0</v>
      </c>
      <c r="O974" s="13">
        <f t="shared" si="257"/>
        <v>205597.26549163138</v>
      </c>
      <c r="P974" s="13">
        <f t="shared" si="258"/>
        <v>181634.52552031272</v>
      </c>
      <c r="Q974" s="13">
        <f t="shared" si="259"/>
        <v>0</v>
      </c>
      <c r="R974" s="13">
        <f t="shared" si="260"/>
        <v>387231.79101194406</v>
      </c>
      <c r="S974" s="23">
        <f t="shared" si="261"/>
        <v>0</v>
      </c>
      <c r="T974" s="23">
        <f t="shared" si="262"/>
        <v>0</v>
      </c>
      <c r="U974" s="23">
        <f t="shared" si="263"/>
        <v>0</v>
      </c>
      <c r="V974" s="23">
        <f t="shared" si="264"/>
        <v>0</v>
      </c>
      <c r="W974" s="44" t="str">
        <f t="shared" si="265"/>
        <v>n/a</v>
      </c>
      <c r="X974" s="23">
        <f t="shared" si="266"/>
        <v>0</v>
      </c>
      <c r="Y974" s="23">
        <f t="shared" si="267"/>
        <v>0</v>
      </c>
      <c r="Z974" s="23">
        <f t="shared" si="268"/>
        <v>0</v>
      </c>
      <c r="AA974" s="43">
        <f t="shared" si="269"/>
        <v>0</v>
      </c>
      <c r="AB974" s="44" t="str">
        <f t="shared" si="270"/>
        <v>n/a</v>
      </c>
      <c r="AC974" s="45" t="str">
        <f>IFERROR(W974*Inputs!$E$27+'Elec wholesale index'!AB974*Inputs!$F$27,"n/a")</f>
        <v>n/a</v>
      </c>
      <c r="AD974" s="2" t="str">
        <f t="shared" si="271"/>
        <v>2018-19 Winter</v>
      </c>
      <c r="AE974" s="2" t="str">
        <f t="shared" si="272"/>
        <v>2018-19 Summer</v>
      </c>
      <c r="AF974" s="41">
        <v>0</v>
      </c>
    </row>
    <row r="975" spans="1:32" x14ac:dyDescent="0.3">
      <c r="A975" s="47">
        <v>43252</v>
      </c>
      <c r="B975" s="14" t="str">
        <f t="shared" si="256"/>
        <v>Jun</v>
      </c>
      <c r="C975" s="3"/>
      <c r="D975" s="3"/>
      <c r="E975" s="3"/>
      <c r="F975" s="42"/>
      <c r="G975" s="42"/>
      <c r="H975" s="42"/>
      <c r="I975" s="13">
        <f>VLOOKUP($B975,'Elec wholesale lookups'!$A$3:$L$15,'Elec wholesale index'!I$2,FALSE)</f>
        <v>205597.26549163138</v>
      </c>
      <c r="J975" s="13">
        <f>VLOOKUP($B975,'Elec wholesale lookups'!$A$3:$L$15,'Elec wholesale index'!J$2,FALSE)</f>
        <v>181634.52552031272</v>
      </c>
      <c r="K975" s="13">
        <f>VLOOKUP($B975,'Elec wholesale lookups'!$A$3:$L$15,'Elec wholesale index'!K$2,FALSE)</f>
        <v>205597.26549163138</v>
      </c>
      <c r="L975" s="38">
        <f>VLOOKUP($B975,'Elec wholesale lookups'!$A$3:$O$15,'Elec wholesale index'!L$2,FALSE)</f>
        <v>1</v>
      </c>
      <c r="M975" s="38">
        <f>VLOOKUP($B975,'Elec wholesale lookups'!$A$3:$O$15,'Elec wholesale index'!M$2,FALSE)</f>
        <v>1</v>
      </c>
      <c r="N975" s="38">
        <f>VLOOKUP($B975,'Elec wholesale lookups'!$A$3:$O$15,'Elec wholesale index'!N$2,FALSE)</f>
        <v>0</v>
      </c>
      <c r="O975" s="13">
        <f t="shared" si="257"/>
        <v>205597.26549163138</v>
      </c>
      <c r="P975" s="13">
        <f t="shared" si="258"/>
        <v>181634.52552031272</v>
      </c>
      <c r="Q975" s="13">
        <f t="shared" si="259"/>
        <v>0</v>
      </c>
      <c r="R975" s="13">
        <f t="shared" si="260"/>
        <v>387231.79101194406</v>
      </c>
      <c r="S975" s="23">
        <f t="shared" si="261"/>
        <v>0</v>
      </c>
      <c r="T975" s="23">
        <f t="shared" si="262"/>
        <v>0</v>
      </c>
      <c r="U975" s="23">
        <f t="shared" si="263"/>
        <v>0</v>
      </c>
      <c r="V975" s="23">
        <f t="shared" si="264"/>
        <v>0</v>
      </c>
      <c r="W975" s="44" t="str">
        <f t="shared" si="265"/>
        <v>n/a</v>
      </c>
      <c r="X975" s="23">
        <f t="shared" si="266"/>
        <v>0</v>
      </c>
      <c r="Y975" s="23">
        <f t="shared" si="267"/>
        <v>0</v>
      </c>
      <c r="Z975" s="23">
        <f t="shared" si="268"/>
        <v>0</v>
      </c>
      <c r="AA975" s="43">
        <f t="shared" si="269"/>
        <v>0</v>
      </c>
      <c r="AB975" s="44" t="str">
        <f t="shared" si="270"/>
        <v>n/a</v>
      </c>
      <c r="AC975" s="45" t="str">
        <f>IFERROR(W975*Inputs!$E$27+'Elec wholesale index'!AB975*Inputs!$F$27,"n/a")</f>
        <v>n/a</v>
      </c>
      <c r="AD975" s="2" t="str">
        <f t="shared" si="271"/>
        <v>2018-19 Winter</v>
      </c>
      <c r="AE975" s="2" t="str">
        <f t="shared" si="272"/>
        <v>2018-19 Summer</v>
      </c>
      <c r="AF975" s="41">
        <v>0</v>
      </c>
    </row>
    <row r="976" spans="1:32" x14ac:dyDescent="0.3">
      <c r="A976" s="47">
        <v>43255</v>
      </c>
      <c r="B976" s="14" t="str">
        <f t="shared" si="256"/>
        <v>Jun</v>
      </c>
      <c r="C976" s="3"/>
      <c r="D976" s="3"/>
      <c r="E976" s="3"/>
      <c r="F976" s="42"/>
      <c r="G976" s="42"/>
      <c r="H976" s="42"/>
      <c r="I976" s="13">
        <f>VLOOKUP($B976,'Elec wholesale lookups'!$A$3:$L$15,'Elec wholesale index'!I$2,FALSE)</f>
        <v>205597.26549163138</v>
      </c>
      <c r="J976" s="13">
        <f>VLOOKUP($B976,'Elec wholesale lookups'!$A$3:$L$15,'Elec wholesale index'!J$2,FALSE)</f>
        <v>181634.52552031272</v>
      </c>
      <c r="K976" s="13">
        <f>VLOOKUP($B976,'Elec wholesale lookups'!$A$3:$L$15,'Elec wholesale index'!K$2,FALSE)</f>
        <v>205597.26549163138</v>
      </c>
      <c r="L976" s="38">
        <f>VLOOKUP($B976,'Elec wholesale lookups'!$A$3:$O$15,'Elec wholesale index'!L$2,FALSE)</f>
        <v>1</v>
      </c>
      <c r="M976" s="38">
        <f>VLOOKUP($B976,'Elec wholesale lookups'!$A$3:$O$15,'Elec wholesale index'!M$2,FALSE)</f>
        <v>1</v>
      </c>
      <c r="N976" s="38">
        <f>VLOOKUP($B976,'Elec wholesale lookups'!$A$3:$O$15,'Elec wholesale index'!N$2,FALSE)</f>
        <v>0</v>
      </c>
      <c r="O976" s="13">
        <f t="shared" si="257"/>
        <v>205597.26549163138</v>
      </c>
      <c r="P976" s="13">
        <f t="shared" si="258"/>
        <v>181634.52552031272</v>
      </c>
      <c r="Q976" s="13">
        <f t="shared" si="259"/>
        <v>0</v>
      </c>
      <c r="R976" s="13">
        <f t="shared" si="260"/>
        <v>387231.79101194406</v>
      </c>
      <c r="S976" s="23">
        <f t="shared" si="261"/>
        <v>0</v>
      </c>
      <c r="T976" s="23">
        <f t="shared" si="262"/>
        <v>0</v>
      </c>
      <c r="U976" s="23">
        <f t="shared" si="263"/>
        <v>0</v>
      </c>
      <c r="V976" s="23">
        <f t="shared" si="264"/>
        <v>0</v>
      </c>
      <c r="W976" s="44" t="str">
        <f t="shared" si="265"/>
        <v>n/a</v>
      </c>
      <c r="X976" s="23">
        <f t="shared" si="266"/>
        <v>0</v>
      </c>
      <c r="Y976" s="23">
        <f t="shared" si="267"/>
        <v>0</v>
      </c>
      <c r="Z976" s="23">
        <f t="shared" si="268"/>
        <v>0</v>
      </c>
      <c r="AA976" s="43">
        <f t="shared" si="269"/>
        <v>0</v>
      </c>
      <c r="AB976" s="44" t="str">
        <f t="shared" si="270"/>
        <v>n/a</v>
      </c>
      <c r="AC976" s="45" t="str">
        <f>IFERROR(W976*Inputs!$E$27+'Elec wholesale index'!AB976*Inputs!$F$27,"n/a")</f>
        <v>n/a</v>
      </c>
      <c r="AD976" s="2" t="str">
        <f t="shared" si="271"/>
        <v>2018-19 Winter</v>
      </c>
      <c r="AE976" s="2" t="str">
        <f t="shared" si="272"/>
        <v>2018-19 Summer</v>
      </c>
      <c r="AF976" s="41">
        <v>0</v>
      </c>
    </row>
    <row r="977" spans="1:32" x14ac:dyDescent="0.3">
      <c r="A977" s="47">
        <v>43256</v>
      </c>
      <c r="B977" s="14" t="str">
        <f t="shared" si="256"/>
        <v>Jun</v>
      </c>
      <c r="C977" s="3"/>
      <c r="D977" s="3"/>
      <c r="E977" s="3"/>
      <c r="F977" s="42"/>
      <c r="G977" s="42"/>
      <c r="H977" s="42"/>
      <c r="I977" s="13">
        <f>VLOOKUP($B977,'Elec wholesale lookups'!$A$3:$L$15,'Elec wholesale index'!I$2,FALSE)</f>
        <v>205597.26549163138</v>
      </c>
      <c r="J977" s="13">
        <f>VLOOKUP($B977,'Elec wholesale lookups'!$A$3:$L$15,'Elec wholesale index'!J$2,FALSE)</f>
        <v>181634.52552031272</v>
      </c>
      <c r="K977" s="13">
        <f>VLOOKUP($B977,'Elec wholesale lookups'!$A$3:$L$15,'Elec wholesale index'!K$2,FALSE)</f>
        <v>205597.26549163138</v>
      </c>
      <c r="L977" s="38">
        <f>VLOOKUP($B977,'Elec wholesale lookups'!$A$3:$O$15,'Elec wholesale index'!L$2,FALSE)</f>
        <v>1</v>
      </c>
      <c r="M977" s="38">
        <f>VLOOKUP($B977,'Elec wholesale lookups'!$A$3:$O$15,'Elec wholesale index'!M$2,FALSE)</f>
        <v>1</v>
      </c>
      <c r="N977" s="38">
        <f>VLOOKUP($B977,'Elec wholesale lookups'!$A$3:$O$15,'Elec wholesale index'!N$2,FALSE)</f>
        <v>0</v>
      </c>
      <c r="O977" s="13">
        <f t="shared" si="257"/>
        <v>205597.26549163138</v>
      </c>
      <c r="P977" s="13">
        <f t="shared" si="258"/>
        <v>181634.52552031272</v>
      </c>
      <c r="Q977" s="13">
        <f t="shared" si="259"/>
        <v>0</v>
      </c>
      <c r="R977" s="13">
        <f t="shared" si="260"/>
        <v>387231.79101194406</v>
      </c>
      <c r="S977" s="23">
        <f t="shared" si="261"/>
        <v>0</v>
      </c>
      <c r="T977" s="23">
        <f t="shared" si="262"/>
        <v>0</v>
      </c>
      <c r="U977" s="23">
        <f t="shared" si="263"/>
        <v>0</v>
      </c>
      <c r="V977" s="23">
        <f t="shared" si="264"/>
        <v>0</v>
      </c>
      <c r="W977" s="44" t="str">
        <f t="shared" si="265"/>
        <v>n/a</v>
      </c>
      <c r="X977" s="23">
        <f t="shared" si="266"/>
        <v>0</v>
      </c>
      <c r="Y977" s="23">
        <f t="shared" si="267"/>
        <v>0</v>
      </c>
      <c r="Z977" s="23">
        <f t="shared" si="268"/>
        <v>0</v>
      </c>
      <c r="AA977" s="43">
        <f t="shared" si="269"/>
        <v>0</v>
      </c>
      <c r="AB977" s="44" t="str">
        <f t="shared" si="270"/>
        <v>n/a</v>
      </c>
      <c r="AC977" s="45" t="str">
        <f>IFERROR(W977*Inputs!$E$27+'Elec wholesale index'!AB977*Inputs!$F$27,"n/a")</f>
        <v>n/a</v>
      </c>
      <c r="AD977" s="2" t="str">
        <f t="shared" si="271"/>
        <v>2018-19 Winter</v>
      </c>
      <c r="AE977" s="2" t="str">
        <f t="shared" si="272"/>
        <v>2018-19 Summer</v>
      </c>
      <c r="AF977" s="41">
        <v>0</v>
      </c>
    </row>
    <row r="978" spans="1:32" x14ac:dyDescent="0.3">
      <c r="A978" s="47">
        <v>43257</v>
      </c>
      <c r="B978" s="14" t="str">
        <f t="shared" si="256"/>
        <v>Jun</v>
      </c>
      <c r="C978" s="3"/>
      <c r="D978" s="3"/>
      <c r="E978" s="3"/>
      <c r="F978" s="42"/>
      <c r="G978" s="42"/>
      <c r="H978" s="42"/>
      <c r="I978" s="13">
        <f>VLOOKUP($B978,'Elec wholesale lookups'!$A$3:$L$15,'Elec wholesale index'!I$2,FALSE)</f>
        <v>205597.26549163138</v>
      </c>
      <c r="J978" s="13">
        <f>VLOOKUP($B978,'Elec wholesale lookups'!$A$3:$L$15,'Elec wholesale index'!J$2,FALSE)</f>
        <v>181634.52552031272</v>
      </c>
      <c r="K978" s="13">
        <f>VLOOKUP($B978,'Elec wholesale lookups'!$A$3:$L$15,'Elec wholesale index'!K$2,FALSE)</f>
        <v>205597.26549163138</v>
      </c>
      <c r="L978" s="38">
        <f>VLOOKUP($B978,'Elec wholesale lookups'!$A$3:$O$15,'Elec wholesale index'!L$2,FALSE)</f>
        <v>1</v>
      </c>
      <c r="M978" s="38">
        <f>VLOOKUP($B978,'Elec wholesale lookups'!$A$3:$O$15,'Elec wholesale index'!M$2,FALSE)</f>
        <v>1</v>
      </c>
      <c r="N978" s="38">
        <f>VLOOKUP($B978,'Elec wholesale lookups'!$A$3:$O$15,'Elec wholesale index'!N$2,FALSE)</f>
        <v>0</v>
      </c>
      <c r="O978" s="13">
        <f t="shared" si="257"/>
        <v>205597.26549163138</v>
      </c>
      <c r="P978" s="13">
        <f t="shared" si="258"/>
        <v>181634.52552031272</v>
      </c>
      <c r="Q978" s="13">
        <f t="shared" si="259"/>
        <v>0</v>
      </c>
      <c r="R978" s="13">
        <f t="shared" si="260"/>
        <v>387231.79101194406</v>
      </c>
      <c r="S978" s="23">
        <f t="shared" si="261"/>
        <v>0</v>
      </c>
      <c r="T978" s="23">
        <f t="shared" si="262"/>
        <v>0</v>
      </c>
      <c r="U978" s="23">
        <f t="shared" si="263"/>
        <v>0</v>
      </c>
      <c r="V978" s="23">
        <f t="shared" si="264"/>
        <v>0</v>
      </c>
      <c r="W978" s="44" t="str">
        <f t="shared" si="265"/>
        <v>n/a</v>
      </c>
      <c r="X978" s="23">
        <f t="shared" si="266"/>
        <v>0</v>
      </c>
      <c r="Y978" s="23">
        <f t="shared" si="267"/>
        <v>0</v>
      </c>
      <c r="Z978" s="23">
        <f t="shared" si="268"/>
        <v>0</v>
      </c>
      <c r="AA978" s="43">
        <f t="shared" si="269"/>
        <v>0</v>
      </c>
      <c r="AB978" s="44" t="str">
        <f t="shared" si="270"/>
        <v>n/a</v>
      </c>
      <c r="AC978" s="45" t="str">
        <f>IFERROR(W978*Inputs!$E$27+'Elec wholesale index'!AB978*Inputs!$F$27,"n/a")</f>
        <v>n/a</v>
      </c>
      <c r="AD978" s="2" t="str">
        <f t="shared" si="271"/>
        <v>2018-19 Winter</v>
      </c>
      <c r="AE978" s="2" t="str">
        <f t="shared" si="272"/>
        <v>2018-19 Summer</v>
      </c>
      <c r="AF978" s="41">
        <v>0</v>
      </c>
    </row>
    <row r="979" spans="1:32" x14ac:dyDescent="0.3">
      <c r="A979" s="47">
        <v>43258</v>
      </c>
      <c r="B979" s="14" t="str">
        <f t="shared" si="256"/>
        <v>Jun</v>
      </c>
      <c r="C979" s="3"/>
      <c r="D979" s="3"/>
      <c r="E979" s="3"/>
      <c r="F979" s="42"/>
      <c r="G979" s="42"/>
      <c r="H979" s="42"/>
      <c r="I979" s="13">
        <f>VLOOKUP($B979,'Elec wholesale lookups'!$A$3:$L$15,'Elec wholesale index'!I$2,FALSE)</f>
        <v>205597.26549163138</v>
      </c>
      <c r="J979" s="13">
        <f>VLOOKUP($B979,'Elec wholesale lookups'!$A$3:$L$15,'Elec wholesale index'!J$2,FALSE)</f>
        <v>181634.52552031272</v>
      </c>
      <c r="K979" s="13">
        <f>VLOOKUP($B979,'Elec wholesale lookups'!$A$3:$L$15,'Elec wholesale index'!K$2,FALSE)</f>
        <v>205597.26549163138</v>
      </c>
      <c r="L979" s="38">
        <f>VLOOKUP($B979,'Elec wholesale lookups'!$A$3:$O$15,'Elec wholesale index'!L$2,FALSE)</f>
        <v>1</v>
      </c>
      <c r="M979" s="38">
        <f>VLOOKUP($B979,'Elec wholesale lookups'!$A$3:$O$15,'Elec wholesale index'!M$2,FALSE)</f>
        <v>1</v>
      </c>
      <c r="N979" s="38">
        <f>VLOOKUP($B979,'Elec wholesale lookups'!$A$3:$O$15,'Elec wholesale index'!N$2,FALSE)</f>
        <v>0</v>
      </c>
      <c r="O979" s="13">
        <f t="shared" si="257"/>
        <v>205597.26549163138</v>
      </c>
      <c r="P979" s="13">
        <f t="shared" si="258"/>
        <v>181634.52552031272</v>
      </c>
      <c r="Q979" s="13">
        <f t="shared" si="259"/>
        <v>0</v>
      </c>
      <c r="R979" s="13">
        <f t="shared" si="260"/>
        <v>387231.79101194406</v>
      </c>
      <c r="S979" s="23">
        <f t="shared" si="261"/>
        <v>0</v>
      </c>
      <c r="T979" s="23">
        <f t="shared" si="262"/>
        <v>0</v>
      </c>
      <c r="U979" s="23">
        <f t="shared" si="263"/>
        <v>0</v>
      </c>
      <c r="V979" s="23">
        <f t="shared" si="264"/>
        <v>0</v>
      </c>
      <c r="W979" s="44" t="str">
        <f t="shared" si="265"/>
        <v>n/a</v>
      </c>
      <c r="X979" s="23">
        <f t="shared" si="266"/>
        <v>0</v>
      </c>
      <c r="Y979" s="23">
        <f t="shared" si="267"/>
        <v>0</v>
      </c>
      <c r="Z979" s="23">
        <f t="shared" si="268"/>
        <v>0</v>
      </c>
      <c r="AA979" s="43">
        <f t="shared" si="269"/>
        <v>0</v>
      </c>
      <c r="AB979" s="44" t="str">
        <f t="shared" si="270"/>
        <v>n/a</v>
      </c>
      <c r="AC979" s="45" t="str">
        <f>IFERROR(W979*Inputs!$E$27+'Elec wholesale index'!AB979*Inputs!$F$27,"n/a")</f>
        <v>n/a</v>
      </c>
      <c r="AD979" s="2" t="str">
        <f t="shared" si="271"/>
        <v>2018-19 Winter</v>
      </c>
      <c r="AE979" s="2" t="str">
        <f t="shared" si="272"/>
        <v>2018-19 Summer</v>
      </c>
      <c r="AF979" s="41">
        <v>0</v>
      </c>
    </row>
    <row r="980" spans="1:32" x14ac:dyDescent="0.3">
      <c r="A980" s="47">
        <v>43259</v>
      </c>
      <c r="B980" s="14" t="str">
        <f t="shared" si="256"/>
        <v>Jun</v>
      </c>
      <c r="C980" s="3"/>
      <c r="D980" s="3"/>
      <c r="E980" s="3"/>
      <c r="F980" s="42"/>
      <c r="G980" s="42"/>
      <c r="H980" s="42"/>
      <c r="I980" s="13">
        <f>VLOOKUP($B980,'Elec wholesale lookups'!$A$3:$L$15,'Elec wholesale index'!I$2,FALSE)</f>
        <v>205597.26549163138</v>
      </c>
      <c r="J980" s="13">
        <f>VLOOKUP($B980,'Elec wholesale lookups'!$A$3:$L$15,'Elec wholesale index'!J$2,FALSE)</f>
        <v>181634.52552031272</v>
      </c>
      <c r="K980" s="13">
        <f>VLOOKUP($B980,'Elec wholesale lookups'!$A$3:$L$15,'Elec wholesale index'!K$2,FALSE)</f>
        <v>205597.26549163138</v>
      </c>
      <c r="L980" s="38">
        <f>VLOOKUP($B980,'Elec wholesale lookups'!$A$3:$O$15,'Elec wholesale index'!L$2,FALSE)</f>
        <v>1</v>
      </c>
      <c r="M980" s="38">
        <f>VLOOKUP($B980,'Elec wholesale lookups'!$A$3:$O$15,'Elec wholesale index'!M$2,FALSE)</f>
        <v>1</v>
      </c>
      <c r="N980" s="38">
        <f>VLOOKUP($B980,'Elec wholesale lookups'!$A$3:$O$15,'Elec wholesale index'!N$2,FALSE)</f>
        <v>0</v>
      </c>
      <c r="O980" s="13">
        <f t="shared" si="257"/>
        <v>205597.26549163138</v>
      </c>
      <c r="P980" s="13">
        <f t="shared" si="258"/>
        <v>181634.52552031272</v>
      </c>
      <c r="Q980" s="13">
        <f t="shared" si="259"/>
        <v>0</v>
      </c>
      <c r="R980" s="13">
        <f t="shared" si="260"/>
        <v>387231.79101194406</v>
      </c>
      <c r="S980" s="23">
        <f t="shared" si="261"/>
        <v>0</v>
      </c>
      <c r="T980" s="23">
        <f t="shared" si="262"/>
        <v>0</v>
      </c>
      <c r="U980" s="23">
        <f t="shared" si="263"/>
        <v>0</v>
      </c>
      <c r="V980" s="23">
        <f t="shared" si="264"/>
        <v>0</v>
      </c>
      <c r="W980" s="44" t="str">
        <f t="shared" si="265"/>
        <v>n/a</v>
      </c>
      <c r="X980" s="23">
        <f t="shared" si="266"/>
        <v>0</v>
      </c>
      <c r="Y980" s="23">
        <f t="shared" si="267"/>
        <v>0</v>
      </c>
      <c r="Z980" s="23">
        <f t="shared" si="268"/>
        <v>0</v>
      </c>
      <c r="AA980" s="43">
        <f t="shared" si="269"/>
        <v>0</v>
      </c>
      <c r="AB980" s="44" t="str">
        <f t="shared" si="270"/>
        <v>n/a</v>
      </c>
      <c r="AC980" s="45" t="str">
        <f>IFERROR(W980*Inputs!$E$27+'Elec wholesale index'!AB980*Inputs!$F$27,"n/a")</f>
        <v>n/a</v>
      </c>
      <c r="AD980" s="2" t="str">
        <f t="shared" si="271"/>
        <v>2018-19 Winter</v>
      </c>
      <c r="AE980" s="2" t="str">
        <f t="shared" si="272"/>
        <v>2018-19 Summer</v>
      </c>
      <c r="AF980" s="41">
        <v>0</v>
      </c>
    </row>
    <row r="981" spans="1:32" x14ac:dyDescent="0.3">
      <c r="A981" s="47">
        <v>43262</v>
      </c>
      <c r="B981" s="14" t="str">
        <f t="shared" si="256"/>
        <v>Jun</v>
      </c>
      <c r="C981" s="3"/>
      <c r="D981" s="3"/>
      <c r="E981" s="3"/>
      <c r="F981" s="42"/>
      <c r="G981" s="42"/>
      <c r="H981" s="42"/>
      <c r="I981" s="13">
        <f>VLOOKUP($B981,'Elec wholesale lookups'!$A$3:$L$15,'Elec wholesale index'!I$2,FALSE)</f>
        <v>205597.26549163138</v>
      </c>
      <c r="J981" s="13">
        <f>VLOOKUP($B981,'Elec wholesale lookups'!$A$3:$L$15,'Elec wholesale index'!J$2,FALSE)</f>
        <v>181634.52552031272</v>
      </c>
      <c r="K981" s="13">
        <f>VLOOKUP($B981,'Elec wholesale lookups'!$A$3:$L$15,'Elec wholesale index'!K$2,FALSE)</f>
        <v>205597.26549163138</v>
      </c>
      <c r="L981" s="38">
        <f>VLOOKUP($B981,'Elec wholesale lookups'!$A$3:$O$15,'Elec wholesale index'!L$2,FALSE)</f>
        <v>1</v>
      </c>
      <c r="M981" s="38">
        <f>VLOOKUP($B981,'Elec wholesale lookups'!$A$3:$O$15,'Elec wholesale index'!M$2,FALSE)</f>
        <v>1</v>
      </c>
      <c r="N981" s="38">
        <f>VLOOKUP($B981,'Elec wholesale lookups'!$A$3:$O$15,'Elec wholesale index'!N$2,FALSE)</f>
        <v>0</v>
      </c>
      <c r="O981" s="13">
        <f t="shared" si="257"/>
        <v>205597.26549163138</v>
      </c>
      <c r="P981" s="13">
        <f t="shared" si="258"/>
        <v>181634.52552031272</v>
      </c>
      <c r="Q981" s="13">
        <f t="shared" si="259"/>
        <v>0</v>
      </c>
      <c r="R981" s="13">
        <f t="shared" si="260"/>
        <v>387231.79101194406</v>
      </c>
      <c r="S981" s="23">
        <f t="shared" si="261"/>
        <v>0</v>
      </c>
      <c r="T981" s="23">
        <f t="shared" si="262"/>
        <v>0</v>
      </c>
      <c r="U981" s="23">
        <f t="shared" si="263"/>
        <v>0</v>
      </c>
      <c r="V981" s="23">
        <f t="shared" si="264"/>
        <v>0</v>
      </c>
      <c r="W981" s="44" t="str">
        <f t="shared" si="265"/>
        <v>n/a</v>
      </c>
      <c r="X981" s="23">
        <f t="shared" si="266"/>
        <v>0</v>
      </c>
      <c r="Y981" s="23">
        <f t="shared" si="267"/>
        <v>0</v>
      </c>
      <c r="Z981" s="23">
        <f t="shared" si="268"/>
        <v>0</v>
      </c>
      <c r="AA981" s="43">
        <f t="shared" si="269"/>
        <v>0</v>
      </c>
      <c r="AB981" s="44" t="str">
        <f t="shared" si="270"/>
        <v>n/a</v>
      </c>
      <c r="AC981" s="45" t="str">
        <f>IFERROR(W981*Inputs!$E$27+'Elec wholesale index'!AB981*Inputs!$F$27,"n/a")</f>
        <v>n/a</v>
      </c>
      <c r="AD981" s="2" t="str">
        <f t="shared" si="271"/>
        <v>2018-19 Winter</v>
      </c>
      <c r="AE981" s="2" t="str">
        <f t="shared" si="272"/>
        <v>2018-19 Summer</v>
      </c>
      <c r="AF981" s="41">
        <v>0</v>
      </c>
    </row>
    <row r="982" spans="1:32" x14ac:dyDescent="0.3">
      <c r="A982" s="47">
        <v>43263</v>
      </c>
      <c r="B982" s="14" t="str">
        <f t="shared" si="256"/>
        <v>Jun</v>
      </c>
      <c r="C982" s="3"/>
      <c r="D982" s="3"/>
      <c r="E982" s="3"/>
      <c r="F982" s="42"/>
      <c r="G982" s="42"/>
      <c r="H982" s="42"/>
      <c r="I982" s="13">
        <f>VLOOKUP($B982,'Elec wholesale lookups'!$A$3:$L$15,'Elec wholesale index'!I$2,FALSE)</f>
        <v>205597.26549163138</v>
      </c>
      <c r="J982" s="13">
        <f>VLOOKUP($B982,'Elec wholesale lookups'!$A$3:$L$15,'Elec wholesale index'!J$2,FALSE)</f>
        <v>181634.52552031272</v>
      </c>
      <c r="K982" s="13">
        <f>VLOOKUP($B982,'Elec wholesale lookups'!$A$3:$L$15,'Elec wholesale index'!K$2,FALSE)</f>
        <v>205597.26549163138</v>
      </c>
      <c r="L982" s="38">
        <f>VLOOKUP($B982,'Elec wholesale lookups'!$A$3:$O$15,'Elec wholesale index'!L$2,FALSE)</f>
        <v>1</v>
      </c>
      <c r="M982" s="38">
        <f>VLOOKUP($B982,'Elec wholesale lookups'!$A$3:$O$15,'Elec wholesale index'!M$2,FALSE)</f>
        <v>1</v>
      </c>
      <c r="N982" s="38">
        <f>VLOOKUP($B982,'Elec wholesale lookups'!$A$3:$O$15,'Elec wholesale index'!N$2,FALSE)</f>
        <v>0</v>
      </c>
      <c r="O982" s="13">
        <f t="shared" si="257"/>
        <v>205597.26549163138</v>
      </c>
      <c r="P982" s="13">
        <f t="shared" si="258"/>
        <v>181634.52552031272</v>
      </c>
      <c r="Q982" s="13">
        <f t="shared" si="259"/>
        <v>0</v>
      </c>
      <c r="R982" s="13">
        <f t="shared" si="260"/>
        <v>387231.79101194406</v>
      </c>
      <c r="S982" s="23">
        <f t="shared" si="261"/>
        <v>0</v>
      </c>
      <c r="T982" s="23">
        <f t="shared" si="262"/>
        <v>0</v>
      </c>
      <c r="U982" s="23">
        <f t="shared" si="263"/>
        <v>0</v>
      </c>
      <c r="V982" s="23">
        <f t="shared" si="264"/>
        <v>0</v>
      </c>
      <c r="W982" s="44" t="str">
        <f t="shared" si="265"/>
        <v>n/a</v>
      </c>
      <c r="X982" s="23">
        <f t="shared" si="266"/>
        <v>0</v>
      </c>
      <c r="Y982" s="23">
        <f t="shared" si="267"/>
        <v>0</v>
      </c>
      <c r="Z982" s="23">
        <f t="shared" si="268"/>
        <v>0</v>
      </c>
      <c r="AA982" s="43">
        <f t="shared" si="269"/>
        <v>0</v>
      </c>
      <c r="AB982" s="44" t="str">
        <f t="shared" si="270"/>
        <v>n/a</v>
      </c>
      <c r="AC982" s="45" t="str">
        <f>IFERROR(W982*Inputs!$E$27+'Elec wholesale index'!AB982*Inputs!$F$27,"n/a")</f>
        <v>n/a</v>
      </c>
      <c r="AD982" s="2" t="str">
        <f t="shared" si="271"/>
        <v>2018-19 Winter</v>
      </c>
      <c r="AE982" s="2" t="str">
        <f t="shared" si="272"/>
        <v>2018-19 Summer</v>
      </c>
      <c r="AF982" s="41">
        <v>0</v>
      </c>
    </row>
    <row r="983" spans="1:32" x14ac:dyDescent="0.3">
      <c r="A983" s="47">
        <v>43264</v>
      </c>
      <c r="B983" s="14" t="str">
        <f t="shared" si="256"/>
        <v>Jun</v>
      </c>
      <c r="C983" s="3"/>
      <c r="D983" s="3"/>
      <c r="E983" s="3"/>
      <c r="F983" s="42"/>
      <c r="G983" s="42"/>
      <c r="H983" s="42"/>
      <c r="I983" s="13">
        <f>VLOOKUP($B983,'Elec wholesale lookups'!$A$3:$L$15,'Elec wholesale index'!I$2,FALSE)</f>
        <v>205597.26549163138</v>
      </c>
      <c r="J983" s="13">
        <f>VLOOKUP($B983,'Elec wholesale lookups'!$A$3:$L$15,'Elec wholesale index'!J$2,FALSE)</f>
        <v>181634.52552031272</v>
      </c>
      <c r="K983" s="13">
        <f>VLOOKUP($B983,'Elec wholesale lookups'!$A$3:$L$15,'Elec wholesale index'!K$2,FALSE)</f>
        <v>205597.26549163138</v>
      </c>
      <c r="L983" s="38">
        <f>VLOOKUP($B983,'Elec wholesale lookups'!$A$3:$O$15,'Elec wholesale index'!L$2,FALSE)</f>
        <v>1</v>
      </c>
      <c r="M983" s="38">
        <f>VLOOKUP($B983,'Elec wholesale lookups'!$A$3:$O$15,'Elec wholesale index'!M$2,FALSE)</f>
        <v>1</v>
      </c>
      <c r="N983" s="38">
        <f>VLOOKUP($B983,'Elec wholesale lookups'!$A$3:$O$15,'Elec wholesale index'!N$2,FALSE)</f>
        <v>0</v>
      </c>
      <c r="O983" s="13">
        <f t="shared" si="257"/>
        <v>205597.26549163138</v>
      </c>
      <c r="P983" s="13">
        <f t="shared" si="258"/>
        <v>181634.52552031272</v>
      </c>
      <c r="Q983" s="13">
        <f t="shared" si="259"/>
        <v>0</v>
      </c>
      <c r="R983" s="13">
        <f t="shared" si="260"/>
        <v>387231.79101194406</v>
      </c>
      <c r="S983" s="23">
        <f t="shared" si="261"/>
        <v>0</v>
      </c>
      <c r="T983" s="23">
        <f t="shared" si="262"/>
        <v>0</v>
      </c>
      <c r="U983" s="23">
        <f t="shared" si="263"/>
        <v>0</v>
      </c>
      <c r="V983" s="23">
        <f t="shared" si="264"/>
        <v>0</v>
      </c>
      <c r="W983" s="44" t="str">
        <f t="shared" si="265"/>
        <v>n/a</v>
      </c>
      <c r="X983" s="23">
        <f t="shared" si="266"/>
        <v>0</v>
      </c>
      <c r="Y983" s="23">
        <f t="shared" si="267"/>
        <v>0</v>
      </c>
      <c r="Z983" s="23">
        <f t="shared" si="268"/>
        <v>0</v>
      </c>
      <c r="AA983" s="43">
        <f t="shared" si="269"/>
        <v>0</v>
      </c>
      <c r="AB983" s="44" t="str">
        <f t="shared" si="270"/>
        <v>n/a</v>
      </c>
      <c r="AC983" s="45" t="str">
        <f>IFERROR(W983*Inputs!$E$27+'Elec wholesale index'!AB983*Inputs!$F$27,"n/a")</f>
        <v>n/a</v>
      </c>
      <c r="AD983" s="2" t="str">
        <f t="shared" si="271"/>
        <v>2018-19 Winter</v>
      </c>
      <c r="AE983" s="2" t="str">
        <f t="shared" si="272"/>
        <v>2018-19 Summer</v>
      </c>
      <c r="AF983" s="41">
        <v>0</v>
      </c>
    </row>
    <row r="984" spans="1:32" x14ac:dyDescent="0.3">
      <c r="A984" s="47">
        <v>43265</v>
      </c>
      <c r="B984" s="14" t="str">
        <f t="shared" si="256"/>
        <v>Jun</v>
      </c>
      <c r="C984" s="3"/>
      <c r="D984" s="3"/>
      <c r="E984" s="3"/>
      <c r="F984" s="42"/>
      <c r="G984" s="42"/>
      <c r="H984" s="42"/>
      <c r="I984" s="13">
        <f>VLOOKUP($B984,'Elec wholesale lookups'!$A$3:$L$15,'Elec wholesale index'!I$2,FALSE)</f>
        <v>205597.26549163138</v>
      </c>
      <c r="J984" s="13">
        <f>VLOOKUP($B984,'Elec wholesale lookups'!$A$3:$L$15,'Elec wholesale index'!J$2,FALSE)</f>
        <v>181634.52552031272</v>
      </c>
      <c r="K984" s="13">
        <f>VLOOKUP($B984,'Elec wholesale lookups'!$A$3:$L$15,'Elec wholesale index'!K$2,FALSE)</f>
        <v>205597.26549163138</v>
      </c>
      <c r="L984" s="38">
        <f>VLOOKUP($B984,'Elec wholesale lookups'!$A$3:$O$15,'Elec wholesale index'!L$2,FALSE)</f>
        <v>1</v>
      </c>
      <c r="M984" s="38">
        <f>VLOOKUP($B984,'Elec wholesale lookups'!$A$3:$O$15,'Elec wholesale index'!M$2,FALSE)</f>
        <v>1</v>
      </c>
      <c r="N984" s="38">
        <f>VLOOKUP($B984,'Elec wholesale lookups'!$A$3:$O$15,'Elec wholesale index'!N$2,FALSE)</f>
        <v>0</v>
      </c>
      <c r="O984" s="13">
        <f t="shared" si="257"/>
        <v>205597.26549163138</v>
      </c>
      <c r="P984" s="13">
        <f t="shared" si="258"/>
        <v>181634.52552031272</v>
      </c>
      <c r="Q984" s="13">
        <f t="shared" si="259"/>
        <v>0</v>
      </c>
      <c r="R984" s="13">
        <f t="shared" si="260"/>
        <v>387231.79101194406</v>
      </c>
      <c r="S984" s="23">
        <f t="shared" si="261"/>
        <v>0</v>
      </c>
      <c r="T984" s="23">
        <f t="shared" si="262"/>
        <v>0</v>
      </c>
      <c r="U984" s="23">
        <f t="shared" si="263"/>
        <v>0</v>
      </c>
      <c r="V984" s="23">
        <f t="shared" si="264"/>
        <v>0</v>
      </c>
      <c r="W984" s="44" t="str">
        <f t="shared" si="265"/>
        <v>n/a</v>
      </c>
      <c r="X984" s="23">
        <f t="shared" si="266"/>
        <v>0</v>
      </c>
      <c r="Y984" s="23">
        <f t="shared" si="267"/>
        <v>0</v>
      </c>
      <c r="Z984" s="23">
        <f t="shared" si="268"/>
        <v>0</v>
      </c>
      <c r="AA984" s="43">
        <f t="shared" si="269"/>
        <v>0</v>
      </c>
      <c r="AB984" s="44" t="str">
        <f t="shared" si="270"/>
        <v>n/a</v>
      </c>
      <c r="AC984" s="45" t="str">
        <f>IFERROR(W984*Inputs!$E$27+'Elec wholesale index'!AB984*Inputs!$F$27,"n/a")</f>
        <v>n/a</v>
      </c>
      <c r="AD984" s="2" t="str">
        <f t="shared" si="271"/>
        <v>2018-19 Winter</v>
      </c>
      <c r="AE984" s="2" t="str">
        <f t="shared" si="272"/>
        <v>2018-19 Summer</v>
      </c>
      <c r="AF984" s="41">
        <v>0</v>
      </c>
    </row>
    <row r="985" spans="1:32" x14ac:dyDescent="0.3">
      <c r="A985" s="47">
        <v>43266</v>
      </c>
      <c r="B985" s="14" t="str">
        <f t="shared" si="256"/>
        <v>Jun</v>
      </c>
      <c r="C985" s="3"/>
      <c r="D985" s="3"/>
      <c r="E985" s="3"/>
      <c r="F985" s="42"/>
      <c r="G985" s="42"/>
      <c r="H985" s="42"/>
      <c r="I985" s="13">
        <f>VLOOKUP($B985,'Elec wholesale lookups'!$A$3:$L$15,'Elec wholesale index'!I$2,FALSE)</f>
        <v>205597.26549163138</v>
      </c>
      <c r="J985" s="13">
        <f>VLOOKUP($B985,'Elec wholesale lookups'!$A$3:$L$15,'Elec wholesale index'!J$2,FALSE)</f>
        <v>181634.52552031272</v>
      </c>
      <c r="K985" s="13">
        <f>VLOOKUP($B985,'Elec wholesale lookups'!$A$3:$L$15,'Elec wholesale index'!K$2,FALSE)</f>
        <v>205597.26549163138</v>
      </c>
      <c r="L985" s="38">
        <f>VLOOKUP($B985,'Elec wholesale lookups'!$A$3:$O$15,'Elec wholesale index'!L$2,FALSE)</f>
        <v>1</v>
      </c>
      <c r="M985" s="38">
        <f>VLOOKUP($B985,'Elec wholesale lookups'!$A$3:$O$15,'Elec wholesale index'!M$2,FALSE)</f>
        <v>1</v>
      </c>
      <c r="N985" s="38">
        <f>VLOOKUP($B985,'Elec wholesale lookups'!$A$3:$O$15,'Elec wholesale index'!N$2,FALSE)</f>
        <v>0</v>
      </c>
      <c r="O985" s="13">
        <f t="shared" si="257"/>
        <v>205597.26549163138</v>
      </c>
      <c r="P985" s="13">
        <f t="shared" si="258"/>
        <v>181634.52552031272</v>
      </c>
      <c r="Q985" s="13">
        <f t="shared" si="259"/>
        <v>0</v>
      </c>
      <c r="R985" s="13">
        <f t="shared" si="260"/>
        <v>387231.79101194406</v>
      </c>
      <c r="S985" s="23">
        <f t="shared" si="261"/>
        <v>0</v>
      </c>
      <c r="T985" s="23">
        <f t="shared" si="262"/>
        <v>0</v>
      </c>
      <c r="U985" s="23">
        <f t="shared" si="263"/>
        <v>0</v>
      </c>
      <c r="V985" s="23">
        <f t="shared" si="264"/>
        <v>0</v>
      </c>
      <c r="W985" s="44" t="str">
        <f t="shared" si="265"/>
        <v>n/a</v>
      </c>
      <c r="X985" s="23">
        <f t="shared" si="266"/>
        <v>0</v>
      </c>
      <c r="Y985" s="23">
        <f t="shared" si="267"/>
        <v>0</v>
      </c>
      <c r="Z985" s="23">
        <f t="shared" si="268"/>
        <v>0</v>
      </c>
      <c r="AA985" s="43">
        <f t="shared" si="269"/>
        <v>0</v>
      </c>
      <c r="AB985" s="44" t="str">
        <f t="shared" si="270"/>
        <v>n/a</v>
      </c>
      <c r="AC985" s="45" t="str">
        <f>IFERROR(W985*Inputs!$E$27+'Elec wholesale index'!AB985*Inputs!$F$27,"n/a")</f>
        <v>n/a</v>
      </c>
      <c r="AD985" s="2" t="str">
        <f t="shared" si="271"/>
        <v>2018-19 Winter</v>
      </c>
      <c r="AE985" s="2" t="str">
        <f t="shared" si="272"/>
        <v>2018-19 Summer</v>
      </c>
      <c r="AF985" s="41">
        <v>0</v>
      </c>
    </row>
    <row r="986" spans="1:32" x14ac:dyDescent="0.3">
      <c r="A986" s="47">
        <v>43269</v>
      </c>
      <c r="B986" s="14" t="str">
        <f t="shared" si="256"/>
        <v>Jun</v>
      </c>
      <c r="C986" s="3"/>
      <c r="D986" s="3"/>
      <c r="E986" s="3"/>
      <c r="F986" s="42"/>
      <c r="G986" s="42"/>
      <c r="H986" s="42"/>
      <c r="I986" s="13">
        <f>VLOOKUP($B986,'Elec wholesale lookups'!$A$3:$L$15,'Elec wholesale index'!I$2,FALSE)</f>
        <v>205597.26549163138</v>
      </c>
      <c r="J986" s="13">
        <f>VLOOKUP($B986,'Elec wholesale lookups'!$A$3:$L$15,'Elec wholesale index'!J$2,FALSE)</f>
        <v>181634.52552031272</v>
      </c>
      <c r="K986" s="13">
        <f>VLOOKUP($B986,'Elec wholesale lookups'!$A$3:$L$15,'Elec wholesale index'!K$2,FALSE)</f>
        <v>205597.26549163138</v>
      </c>
      <c r="L986" s="38">
        <f>VLOOKUP($B986,'Elec wholesale lookups'!$A$3:$O$15,'Elec wholesale index'!L$2,FALSE)</f>
        <v>1</v>
      </c>
      <c r="M986" s="38">
        <f>VLOOKUP($B986,'Elec wholesale lookups'!$A$3:$O$15,'Elec wholesale index'!M$2,FALSE)</f>
        <v>1</v>
      </c>
      <c r="N986" s="38">
        <f>VLOOKUP($B986,'Elec wholesale lookups'!$A$3:$O$15,'Elec wholesale index'!N$2,FALSE)</f>
        <v>0</v>
      </c>
      <c r="O986" s="13">
        <f t="shared" si="257"/>
        <v>205597.26549163138</v>
      </c>
      <c r="P986" s="13">
        <f t="shared" si="258"/>
        <v>181634.52552031272</v>
      </c>
      <c r="Q986" s="13">
        <f t="shared" si="259"/>
        <v>0</v>
      </c>
      <c r="R986" s="13">
        <f t="shared" si="260"/>
        <v>387231.79101194406</v>
      </c>
      <c r="S986" s="23">
        <f t="shared" si="261"/>
        <v>0</v>
      </c>
      <c r="T986" s="23">
        <f t="shared" si="262"/>
        <v>0</v>
      </c>
      <c r="U986" s="23">
        <f t="shared" si="263"/>
        <v>0</v>
      </c>
      <c r="V986" s="23">
        <f t="shared" si="264"/>
        <v>0</v>
      </c>
      <c r="W986" s="44" t="str">
        <f t="shared" si="265"/>
        <v>n/a</v>
      </c>
      <c r="X986" s="23">
        <f t="shared" si="266"/>
        <v>0</v>
      </c>
      <c r="Y986" s="23">
        <f t="shared" si="267"/>
        <v>0</v>
      </c>
      <c r="Z986" s="23">
        <f t="shared" si="268"/>
        <v>0</v>
      </c>
      <c r="AA986" s="43">
        <f t="shared" si="269"/>
        <v>0</v>
      </c>
      <c r="AB986" s="44" t="str">
        <f t="shared" si="270"/>
        <v>n/a</v>
      </c>
      <c r="AC986" s="45" t="str">
        <f>IFERROR(W986*Inputs!$E$27+'Elec wholesale index'!AB986*Inputs!$F$27,"n/a")</f>
        <v>n/a</v>
      </c>
      <c r="AD986" s="2" t="str">
        <f t="shared" si="271"/>
        <v>2018-19 Winter</v>
      </c>
      <c r="AE986" s="2" t="str">
        <f t="shared" si="272"/>
        <v>2018-19 Summer</v>
      </c>
      <c r="AF986" s="41">
        <v>0</v>
      </c>
    </row>
    <row r="987" spans="1:32" x14ac:dyDescent="0.3">
      <c r="A987" s="47">
        <v>43270</v>
      </c>
      <c r="B987" s="14" t="str">
        <f t="shared" si="256"/>
        <v>Jun</v>
      </c>
      <c r="C987" s="3"/>
      <c r="D987" s="3"/>
      <c r="E987" s="3"/>
      <c r="F987" s="42"/>
      <c r="G987" s="42"/>
      <c r="H987" s="42"/>
      <c r="I987" s="13">
        <f>VLOOKUP($B987,'Elec wholesale lookups'!$A$3:$L$15,'Elec wholesale index'!I$2,FALSE)</f>
        <v>205597.26549163138</v>
      </c>
      <c r="J987" s="13">
        <f>VLOOKUP($B987,'Elec wholesale lookups'!$A$3:$L$15,'Elec wholesale index'!J$2,FALSE)</f>
        <v>181634.52552031272</v>
      </c>
      <c r="K987" s="13">
        <f>VLOOKUP($B987,'Elec wholesale lookups'!$A$3:$L$15,'Elec wholesale index'!K$2,FALSE)</f>
        <v>205597.26549163138</v>
      </c>
      <c r="L987" s="38">
        <f>VLOOKUP($B987,'Elec wholesale lookups'!$A$3:$O$15,'Elec wholesale index'!L$2,FALSE)</f>
        <v>1</v>
      </c>
      <c r="M987" s="38">
        <f>VLOOKUP($B987,'Elec wholesale lookups'!$A$3:$O$15,'Elec wholesale index'!M$2,FALSE)</f>
        <v>1</v>
      </c>
      <c r="N987" s="38">
        <f>VLOOKUP($B987,'Elec wholesale lookups'!$A$3:$O$15,'Elec wholesale index'!N$2,FALSE)</f>
        <v>0</v>
      </c>
      <c r="O987" s="13">
        <f t="shared" si="257"/>
        <v>205597.26549163138</v>
      </c>
      <c r="P987" s="13">
        <f t="shared" si="258"/>
        <v>181634.52552031272</v>
      </c>
      <c r="Q987" s="13">
        <f t="shared" si="259"/>
        <v>0</v>
      </c>
      <c r="R987" s="13">
        <f t="shared" si="260"/>
        <v>387231.79101194406</v>
      </c>
      <c r="S987" s="23">
        <f t="shared" si="261"/>
        <v>0</v>
      </c>
      <c r="T987" s="23">
        <f t="shared" si="262"/>
        <v>0</v>
      </c>
      <c r="U987" s="23">
        <f t="shared" si="263"/>
        <v>0</v>
      </c>
      <c r="V987" s="23">
        <f t="shared" si="264"/>
        <v>0</v>
      </c>
      <c r="W987" s="44" t="str">
        <f t="shared" si="265"/>
        <v>n/a</v>
      </c>
      <c r="X987" s="23">
        <f t="shared" si="266"/>
        <v>0</v>
      </c>
      <c r="Y987" s="23">
        <f t="shared" si="267"/>
        <v>0</v>
      </c>
      <c r="Z987" s="23">
        <f t="shared" si="268"/>
        <v>0</v>
      </c>
      <c r="AA987" s="43">
        <f t="shared" si="269"/>
        <v>0</v>
      </c>
      <c r="AB987" s="44" t="str">
        <f t="shared" si="270"/>
        <v>n/a</v>
      </c>
      <c r="AC987" s="45" t="str">
        <f>IFERROR(W987*Inputs!$E$27+'Elec wholesale index'!AB987*Inputs!$F$27,"n/a")</f>
        <v>n/a</v>
      </c>
      <c r="AD987" s="2" t="str">
        <f t="shared" si="271"/>
        <v>2018-19 Winter</v>
      </c>
      <c r="AE987" s="2" t="str">
        <f t="shared" si="272"/>
        <v>2018-19 Summer</v>
      </c>
      <c r="AF987" s="41">
        <v>0</v>
      </c>
    </row>
    <row r="988" spans="1:32" x14ac:dyDescent="0.3">
      <c r="A988" s="47">
        <v>43271</v>
      </c>
      <c r="B988" s="14" t="str">
        <f t="shared" si="256"/>
        <v>Jun</v>
      </c>
      <c r="C988" s="3"/>
      <c r="D988" s="3"/>
      <c r="E988" s="3"/>
      <c r="F988" s="42"/>
      <c r="G988" s="42"/>
      <c r="H988" s="42"/>
      <c r="I988" s="13">
        <f>VLOOKUP($B988,'Elec wholesale lookups'!$A$3:$L$15,'Elec wholesale index'!I$2,FALSE)</f>
        <v>205597.26549163138</v>
      </c>
      <c r="J988" s="13">
        <f>VLOOKUP($B988,'Elec wholesale lookups'!$A$3:$L$15,'Elec wholesale index'!J$2,FALSE)</f>
        <v>181634.52552031272</v>
      </c>
      <c r="K988" s="13">
        <f>VLOOKUP($B988,'Elec wholesale lookups'!$A$3:$L$15,'Elec wholesale index'!K$2,FALSE)</f>
        <v>205597.26549163138</v>
      </c>
      <c r="L988" s="38">
        <f>VLOOKUP($B988,'Elec wholesale lookups'!$A$3:$O$15,'Elec wholesale index'!L$2,FALSE)</f>
        <v>1</v>
      </c>
      <c r="M988" s="38">
        <f>VLOOKUP($B988,'Elec wholesale lookups'!$A$3:$O$15,'Elec wholesale index'!M$2,FALSE)</f>
        <v>1</v>
      </c>
      <c r="N988" s="38">
        <f>VLOOKUP($B988,'Elec wholesale lookups'!$A$3:$O$15,'Elec wholesale index'!N$2,FALSE)</f>
        <v>0</v>
      </c>
      <c r="O988" s="13">
        <f t="shared" si="257"/>
        <v>205597.26549163138</v>
      </c>
      <c r="P988" s="13">
        <f t="shared" si="258"/>
        <v>181634.52552031272</v>
      </c>
      <c r="Q988" s="13">
        <f t="shared" si="259"/>
        <v>0</v>
      </c>
      <c r="R988" s="13">
        <f t="shared" si="260"/>
        <v>387231.79101194406</v>
      </c>
      <c r="S988" s="23">
        <f t="shared" si="261"/>
        <v>0</v>
      </c>
      <c r="T988" s="23">
        <f t="shared" si="262"/>
        <v>0</v>
      </c>
      <c r="U988" s="23">
        <f t="shared" si="263"/>
        <v>0</v>
      </c>
      <c r="V988" s="23">
        <f t="shared" si="264"/>
        <v>0</v>
      </c>
      <c r="W988" s="44" t="str">
        <f t="shared" si="265"/>
        <v>n/a</v>
      </c>
      <c r="X988" s="23">
        <f t="shared" si="266"/>
        <v>0</v>
      </c>
      <c r="Y988" s="23">
        <f t="shared" si="267"/>
        <v>0</v>
      </c>
      <c r="Z988" s="23">
        <f t="shared" si="268"/>
        <v>0</v>
      </c>
      <c r="AA988" s="43">
        <f t="shared" si="269"/>
        <v>0</v>
      </c>
      <c r="AB988" s="44" t="str">
        <f t="shared" si="270"/>
        <v>n/a</v>
      </c>
      <c r="AC988" s="45" t="str">
        <f>IFERROR(W988*Inputs!$E$27+'Elec wholesale index'!AB988*Inputs!$F$27,"n/a")</f>
        <v>n/a</v>
      </c>
      <c r="AD988" s="2" t="str">
        <f t="shared" si="271"/>
        <v>2018-19 Winter</v>
      </c>
      <c r="AE988" s="2" t="str">
        <f t="shared" si="272"/>
        <v>2018-19 Summer</v>
      </c>
      <c r="AF988" s="41">
        <v>0</v>
      </c>
    </row>
    <row r="989" spans="1:32" x14ac:dyDescent="0.3">
      <c r="A989" s="47">
        <v>43272</v>
      </c>
      <c r="B989" s="14" t="str">
        <f t="shared" si="256"/>
        <v>Jun</v>
      </c>
      <c r="C989" s="3"/>
      <c r="D989" s="3"/>
      <c r="E989" s="3"/>
      <c r="F989" s="42"/>
      <c r="G989" s="42"/>
      <c r="H989" s="42"/>
      <c r="I989" s="13">
        <f>VLOOKUP($B989,'Elec wholesale lookups'!$A$3:$L$15,'Elec wholesale index'!I$2,FALSE)</f>
        <v>205597.26549163138</v>
      </c>
      <c r="J989" s="13">
        <f>VLOOKUP($B989,'Elec wholesale lookups'!$A$3:$L$15,'Elec wholesale index'!J$2,FALSE)</f>
        <v>181634.52552031272</v>
      </c>
      <c r="K989" s="13">
        <f>VLOOKUP($B989,'Elec wholesale lookups'!$A$3:$L$15,'Elec wholesale index'!K$2,FALSE)</f>
        <v>205597.26549163138</v>
      </c>
      <c r="L989" s="38">
        <f>VLOOKUP($B989,'Elec wholesale lookups'!$A$3:$O$15,'Elec wholesale index'!L$2,FALSE)</f>
        <v>1</v>
      </c>
      <c r="M989" s="38">
        <f>VLOOKUP($B989,'Elec wholesale lookups'!$A$3:$O$15,'Elec wholesale index'!M$2,FALSE)</f>
        <v>1</v>
      </c>
      <c r="N989" s="38">
        <f>VLOOKUP($B989,'Elec wholesale lookups'!$A$3:$O$15,'Elec wholesale index'!N$2,FALSE)</f>
        <v>0</v>
      </c>
      <c r="O989" s="13">
        <f t="shared" si="257"/>
        <v>205597.26549163138</v>
      </c>
      <c r="P989" s="13">
        <f t="shared" si="258"/>
        <v>181634.52552031272</v>
      </c>
      <c r="Q989" s="13">
        <f t="shared" si="259"/>
        <v>0</v>
      </c>
      <c r="R989" s="13">
        <f t="shared" si="260"/>
        <v>387231.79101194406</v>
      </c>
      <c r="S989" s="23">
        <f t="shared" si="261"/>
        <v>0</v>
      </c>
      <c r="T989" s="23">
        <f t="shared" si="262"/>
        <v>0</v>
      </c>
      <c r="U989" s="23">
        <f t="shared" si="263"/>
        <v>0</v>
      </c>
      <c r="V989" s="23">
        <f t="shared" si="264"/>
        <v>0</v>
      </c>
      <c r="W989" s="44" t="str">
        <f t="shared" si="265"/>
        <v>n/a</v>
      </c>
      <c r="X989" s="23">
        <f t="shared" si="266"/>
        <v>0</v>
      </c>
      <c r="Y989" s="23">
        <f t="shared" si="267"/>
        <v>0</v>
      </c>
      <c r="Z989" s="23">
        <f t="shared" si="268"/>
        <v>0</v>
      </c>
      <c r="AA989" s="43">
        <f t="shared" si="269"/>
        <v>0</v>
      </c>
      <c r="AB989" s="44" t="str">
        <f t="shared" si="270"/>
        <v>n/a</v>
      </c>
      <c r="AC989" s="45" t="str">
        <f>IFERROR(W989*Inputs!$E$27+'Elec wholesale index'!AB989*Inputs!$F$27,"n/a")</f>
        <v>n/a</v>
      </c>
      <c r="AD989" s="2" t="str">
        <f t="shared" si="271"/>
        <v>2018-19 Winter</v>
      </c>
      <c r="AE989" s="2" t="str">
        <f t="shared" si="272"/>
        <v>2018-19 Summer</v>
      </c>
      <c r="AF989" s="41">
        <v>0</v>
      </c>
    </row>
    <row r="990" spans="1:32" x14ac:dyDescent="0.3">
      <c r="A990" s="47">
        <v>43273</v>
      </c>
      <c r="B990" s="14" t="str">
        <f t="shared" si="256"/>
        <v>Jun</v>
      </c>
      <c r="C990" s="3"/>
      <c r="D990" s="3"/>
      <c r="E990" s="3"/>
      <c r="F990" s="42"/>
      <c r="G990" s="42"/>
      <c r="H990" s="42"/>
      <c r="I990" s="13">
        <f>VLOOKUP($B990,'Elec wholesale lookups'!$A$3:$L$15,'Elec wholesale index'!I$2,FALSE)</f>
        <v>205597.26549163138</v>
      </c>
      <c r="J990" s="13">
        <f>VLOOKUP($B990,'Elec wholesale lookups'!$A$3:$L$15,'Elec wholesale index'!J$2,FALSE)</f>
        <v>181634.52552031272</v>
      </c>
      <c r="K990" s="13">
        <f>VLOOKUP($B990,'Elec wholesale lookups'!$A$3:$L$15,'Elec wholesale index'!K$2,FALSE)</f>
        <v>205597.26549163138</v>
      </c>
      <c r="L990" s="38">
        <f>VLOOKUP($B990,'Elec wholesale lookups'!$A$3:$O$15,'Elec wholesale index'!L$2,FALSE)</f>
        <v>1</v>
      </c>
      <c r="M990" s="38">
        <f>VLOOKUP($B990,'Elec wholesale lookups'!$A$3:$O$15,'Elec wholesale index'!M$2,FALSE)</f>
        <v>1</v>
      </c>
      <c r="N990" s="38">
        <f>VLOOKUP($B990,'Elec wholesale lookups'!$A$3:$O$15,'Elec wholesale index'!N$2,FALSE)</f>
        <v>0</v>
      </c>
      <c r="O990" s="13">
        <f t="shared" si="257"/>
        <v>205597.26549163138</v>
      </c>
      <c r="P990" s="13">
        <f t="shared" si="258"/>
        <v>181634.52552031272</v>
      </c>
      <c r="Q990" s="13">
        <f t="shared" si="259"/>
        <v>0</v>
      </c>
      <c r="R990" s="13">
        <f t="shared" si="260"/>
        <v>387231.79101194406</v>
      </c>
      <c r="S990" s="23">
        <f t="shared" si="261"/>
        <v>0</v>
      </c>
      <c r="T990" s="23">
        <f t="shared" si="262"/>
        <v>0</v>
      </c>
      <c r="U990" s="23">
        <f t="shared" si="263"/>
        <v>0</v>
      </c>
      <c r="V990" s="23">
        <f t="shared" si="264"/>
        <v>0</v>
      </c>
      <c r="W990" s="44" t="str">
        <f t="shared" si="265"/>
        <v>n/a</v>
      </c>
      <c r="X990" s="23">
        <f t="shared" si="266"/>
        <v>0</v>
      </c>
      <c r="Y990" s="23">
        <f t="shared" si="267"/>
        <v>0</v>
      </c>
      <c r="Z990" s="23">
        <f t="shared" si="268"/>
        <v>0</v>
      </c>
      <c r="AA990" s="43">
        <f t="shared" si="269"/>
        <v>0</v>
      </c>
      <c r="AB990" s="44" t="str">
        <f t="shared" si="270"/>
        <v>n/a</v>
      </c>
      <c r="AC990" s="45" t="str">
        <f>IFERROR(W990*Inputs!$E$27+'Elec wholesale index'!AB990*Inputs!$F$27,"n/a")</f>
        <v>n/a</v>
      </c>
      <c r="AD990" s="2" t="str">
        <f t="shared" si="271"/>
        <v>2018-19 Winter</v>
      </c>
      <c r="AE990" s="2" t="str">
        <f t="shared" si="272"/>
        <v>2018-19 Summer</v>
      </c>
      <c r="AF990" s="41">
        <v>0</v>
      </c>
    </row>
    <row r="991" spans="1:32" x14ac:dyDescent="0.3">
      <c r="A991" s="47">
        <v>43276</v>
      </c>
      <c r="B991" s="14" t="str">
        <f t="shared" si="256"/>
        <v>Jun</v>
      </c>
      <c r="C991" s="3"/>
      <c r="D991" s="3"/>
      <c r="E991" s="3"/>
      <c r="F991" s="42"/>
      <c r="G991" s="42"/>
      <c r="H991" s="42"/>
      <c r="I991" s="13">
        <f>VLOOKUP($B991,'Elec wholesale lookups'!$A$3:$L$15,'Elec wholesale index'!I$2,FALSE)</f>
        <v>205597.26549163138</v>
      </c>
      <c r="J991" s="13">
        <f>VLOOKUP($B991,'Elec wholesale lookups'!$A$3:$L$15,'Elec wholesale index'!J$2,FALSE)</f>
        <v>181634.52552031272</v>
      </c>
      <c r="K991" s="13">
        <f>VLOOKUP($B991,'Elec wholesale lookups'!$A$3:$L$15,'Elec wholesale index'!K$2,FALSE)</f>
        <v>205597.26549163138</v>
      </c>
      <c r="L991" s="38">
        <f>VLOOKUP($B991,'Elec wholesale lookups'!$A$3:$O$15,'Elec wholesale index'!L$2,FALSE)</f>
        <v>1</v>
      </c>
      <c r="M991" s="38">
        <f>VLOOKUP($B991,'Elec wholesale lookups'!$A$3:$O$15,'Elec wholesale index'!M$2,FALSE)</f>
        <v>1</v>
      </c>
      <c r="N991" s="38">
        <f>VLOOKUP($B991,'Elec wholesale lookups'!$A$3:$O$15,'Elec wholesale index'!N$2,FALSE)</f>
        <v>0</v>
      </c>
      <c r="O991" s="13">
        <f t="shared" si="257"/>
        <v>205597.26549163138</v>
      </c>
      <c r="P991" s="13">
        <f t="shared" si="258"/>
        <v>181634.52552031272</v>
      </c>
      <c r="Q991" s="13">
        <f t="shared" si="259"/>
        <v>0</v>
      </c>
      <c r="R991" s="13">
        <f t="shared" si="260"/>
        <v>387231.79101194406</v>
      </c>
      <c r="S991" s="23">
        <f t="shared" si="261"/>
        <v>0</v>
      </c>
      <c r="T991" s="23">
        <f t="shared" si="262"/>
        <v>0</v>
      </c>
      <c r="U991" s="23">
        <f t="shared" si="263"/>
        <v>0</v>
      </c>
      <c r="V991" s="23">
        <f t="shared" si="264"/>
        <v>0</v>
      </c>
      <c r="W991" s="44" t="str">
        <f t="shared" si="265"/>
        <v>n/a</v>
      </c>
      <c r="X991" s="23">
        <f t="shared" si="266"/>
        <v>0</v>
      </c>
      <c r="Y991" s="23">
        <f t="shared" si="267"/>
        <v>0</v>
      </c>
      <c r="Z991" s="23">
        <f t="shared" si="268"/>
        <v>0</v>
      </c>
      <c r="AA991" s="43">
        <f t="shared" si="269"/>
        <v>0</v>
      </c>
      <c r="AB991" s="44" t="str">
        <f t="shared" si="270"/>
        <v>n/a</v>
      </c>
      <c r="AC991" s="45" t="str">
        <f>IFERROR(W991*Inputs!$E$27+'Elec wholesale index'!AB991*Inputs!$F$27,"n/a")</f>
        <v>n/a</v>
      </c>
      <c r="AD991" s="2" t="str">
        <f t="shared" si="271"/>
        <v>2018-19 Winter</v>
      </c>
      <c r="AE991" s="2" t="str">
        <f t="shared" si="272"/>
        <v>2018-19 Summer</v>
      </c>
      <c r="AF991" s="41">
        <v>0</v>
      </c>
    </row>
    <row r="992" spans="1:32" x14ac:dyDescent="0.3">
      <c r="A992" s="47">
        <v>43277</v>
      </c>
      <c r="B992" s="14" t="str">
        <f t="shared" si="256"/>
        <v>Jun</v>
      </c>
      <c r="C992" s="3"/>
      <c r="D992" s="3"/>
      <c r="E992" s="3"/>
      <c r="F992" s="42"/>
      <c r="G992" s="42"/>
      <c r="H992" s="42"/>
      <c r="I992" s="13">
        <f>VLOOKUP($B992,'Elec wholesale lookups'!$A$3:$L$15,'Elec wholesale index'!I$2,FALSE)</f>
        <v>205597.26549163138</v>
      </c>
      <c r="J992" s="13">
        <f>VLOOKUP($B992,'Elec wholesale lookups'!$A$3:$L$15,'Elec wholesale index'!J$2,FALSE)</f>
        <v>181634.52552031272</v>
      </c>
      <c r="K992" s="13">
        <f>VLOOKUP($B992,'Elec wholesale lookups'!$A$3:$L$15,'Elec wholesale index'!K$2,FALSE)</f>
        <v>205597.26549163138</v>
      </c>
      <c r="L992" s="38">
        <f>VLOOKUP($B992,'Elec wholesale lookups'!$A$3:$O$15,'Elec wholesale index'!L$2,FALSE)</f>
        <v>1</v>
      </c>
      <c r="M992" s="38">
        <f>VLOOKUP($B992,'Elec wholesale lookups'!$A$3:$O$15,'Elec wholesale index'!M$2,FALSE)</f>
        <v>1</v>
      </c>
      <c r="N992" s="38">
        <f>VLOOKUP($B992,'Elec wholesale lookups'!$A$3:$O$15,'Elec wholesale index'!N$2,FALSE)</f>
        <v>0</v>
      </c>
      <c r="O992" s="13">
        <f t="shared" si="257"/>
        <v>205597.26549163138</v>
      </c>
      <c r="P992" s="13">
        <f t="shared" si="258"/>
        <v>181634.52552031272</v>
      </c>
      <c r="Q992" s="13">
        <f t="shared" si="259"/>
        <v>0</v>
      </c>
      <c r="R992" s="13">
        <f t="shared" si="260"/>
        <v>387231.79101194406</v>
      </c>
      <c r="S992" s="23">
        <f t="shared" si="261"/>
        <v>0</v>
      </c>
      <c r="T992" s="23">
        <f t="shared" si="262"/>
        <v>0</v>
      </c>
      <c r="U992" s="23">
        <f t="shared" si="263"/>
        <v>0</v>
      </c>
      <c r="V992" s="23">
        <f t="shared" si="264"/>
        <v>0</v>
      </c>
      <c r="W992" s="44" t="str">
        <f t="shared" si="265"/>
        <v>n/a</v>
      </c>
      <c r="X992" s="23">
        <f t="shared" si="266"/>
        <v>0</v>
      </c>
      <c r="Y992" s="23">
        <f t="shared" si="267"/>
        <v>0</v>
      </c>
      <c r="Z992" s="23">
        <f t="shared" si="268"/>
        <v>0</v>
      </c>
      <c r="AA992" s="43">
        <f t="shared" si="269"/>
        <v>0</v>
      </c>
      <c r="AB992" s="44" t="str">
        <f t="shared" si="270"/>
        <v>n/a</v>
      </c>
      <c r="AC992" s="45" t="str">
        <f>IFERROR(W992*Inputs!$E$27+'Elec wholesale index'!AB992*Inputs!$F$27,"n/a")</f>
        <v>n/a</v>
      </c>
      <c r="AD992" s="2" t="str">
        <f t="shared" si="271"/>
        <v>2018-19 Winter</v>
      </c>
      <c r="AE992" s="2" t="str">
        <f t="shared" si="272"/>
        <v>2018-19 Summer</v>
      </c>
      <c r="AF992" s="41">
        <v>0</v>
      </c>
    </row>
    <row r="993" spans="1:32" x14ac:dyDescent="0.3">
      <c r="A993" s="47">
        <v>43278</v>
      </c>
      <c r="B993" s="14" t="str">
        <f t="shared" si="256"/>
        <v>Jun</v>
      </c>
      <c r="C993" s="3"/>
      <c r="D993" s="3"/>
      <c r="E993" s="3"/>
      <c r="F993" s="42"/>
      <c r="G993" s="42"/>
      <c r="H993" s="42"/>
      <c r="I993" s="13">
        <f>VLOOKUP($B993,'Elec wholesale lookups'!$A$3:$L$15,'Elec wholesale index'!I$2,FALSE)</f>
        <v>205597.26549163138</v>
      </c>
      <c r="J993" s="13">
        <f>VLOOKUP($B993,'Elec wholesale lookups'!$A$3:$L$15,'Elec wholesale index'!J$2,FALSE)</f>
        <v>181634.52552031272</v>
      </c>
      <c r="K993" s="13">
        <f>VLOOKUP($B993,'Elec wholesale lookups'!$A$3:$L$15,'Elec wholesale index'!K$2,FALSE)</f>
        <v>205597.26549163138</v>
      </c>
      <c r="L993" s="38">
        <f>VLOOKUP($B993,'Elec wholesale lookups'!$A$3:$O$15,'Elec wholesale index'!L$2,FALSE)</f>
        <v>1</v>
      </c>
      <c r="M993" s="38">
        <f>VLOOKUP($B993,'Elec wholesale lookups'!$A$3:$O$15,'Elec wholesale index'!M$2,FALSE)</f>
        <v>1</v>
      </c>
      <c r="N993" s="38">
        <f>VLOOKUP($B993,'Elec wholesale lookups'!$A$3:$O$15,'Elec wholesale index'!N$2,FALSE)</f>
        <v>0</v>
      </c>
      <c r="O993" s="13">
        <f t="shared" si="257"/>
        <v>205597.26549163138</v>
      </c>
      <c r="P993" s="13">
        <f t="shared" si="258"/>
        <v>181634.52552031272</v>
      </c>
      <c r="Q993" s="13">
        <f t="shared" si="259"/>
        <v>0</v>
      </c>
      <c r="R993" s="13">
        <f t="shared" si="260"/>
        <v>387231.79101194406</v>
      </c>
      <c r="S993" s="23">
        <f t="shared" si="261"/>
        <v>0</v>
      </c>
      <c r="T993" s="23">
        <f t="shared" si="262"/>
        <v>0</v>
      </c>
      <c r="U993" s="23">
        <f t="shared" si="263"/>
        <v>0</v>
      </c>
      <c r="V993" s="23">
        <f t="shared" si="264"/>
        <v>0</v>
      </c>
      <c r="W993" s="44" t="str">
        <f t="shared" si="265"/>
        <v>n/a</v>
      </c>
      <c r="X993" s="23">
        <f t="shared" si="266"/>
        <v>0</v>
      </c>
      <c r="Y993" s="23">
        <f t="shared" si="267"/>
        <v>0</v>
      </c>
      <c r="Z993" s="23">
        <f t="shared" si="268"/>
        <v>0</v>
      </c>
      <c r="AA993" s="43">
        <f t="shared" si="269"/>
        <v>0</v>
      </c>
      <c r="AB993" s="44" t="str">
        <f t="shared" si="270"/>
        <v>n/a</v>
      </c>
      <c r="AC993" s="45" t="str">
        <f>IFERROR(W993*Inputs!$E$27+'Elec wholesale index'!AB993*Inputs!$F$27,"n/a")</f>
        <v>n/a</v>
      </c>
      <c r="AD993" s="2" t="str">
        <f t="shared" si="271"/>
        <v>2018-19 Winter</v>
      </c>
      <c r="AE993" s="2" t="str">
        <f t="shared" si="272"/>
        <v>2018-19 Summer</v>
      </c>
      <c r="AF993" s="41">
        <v>0</v>
      </c>
    </row>
    <row r="994" spans="1:32" x14ac:dyDescent="0.3">
      <c r="A994" s="47">
        <v>43279</v>
      </c>
      <c r="B994" s="14" t="str">
        <f t="shared" si="256"/>
        <v>Jun</v>
      </c>
      <c r="C994" s="3"/>
      <c r="D994" s="3"/>
      <c r="E994" s="3"/>
      <c r="F994" s="42"/>
      <c r="G994" s="42"/>
      <c r="H994" s="42"/>
      <c r="I994" s="13">
        <f>VLOOKUP($B994,'Elec wholesale lookups'!$A$3:$L$15,'Elec wholesale index'!I$2,FALSE)</f>
        <v>205597.26549163138</v>
      </c>
      <c r="J994" s="13">
        <f>VLOOKUP($B994,'Elec wholesale lookups'!$A$3:$L$15,'Elec wholesale index'!J$2,FALSE)</f>
        <v>181634.52552031272</v>
      </c>
      <c r="K994" s="13">
        <f>VLOOKUP($B994,'Elec wholesale lookups'!$A$3:$L$15,'Elec wholesale index'!K$2,FALSE)</f>
        <v>205597.26549163138</v>
      </c>
      <c r="L994" s="38">
        <f>VLOOKUP($B994,'Elec wholesale lookups'!$A$3:$O$15,'Elec wholesale index'!L$2,FALSE)</f>
        <v>1</v>
      </c>
      <c r="M994" s="38">
        <f>VLOOKUP($B994,'Elec wholesale lookups'!$A$3:$O$15,'Elec wholesale index'!M$2,FALSE)</f>
        <v>1</v>
      </c>
      <c r="N994" s="38">
        <f>VLOOKUP($B994,'Elec wholesale lookups'!$A$3:$O$15,'Elec wholesale index'!N$2,FALSE)</f>
        <v>0</v>
      </c>
      <c r="O994" s="13">
        <f t="shared" si="257"/>
        <v>205597.26549163138</v>
      </c>
      <c r="P994" s="13">
        <f t="shared" si="258"/>
        <v>181634.52552031272</v>
      </c>
      <c r="Q994" s="13">
        <f t="shared" si="259"/>
        <v>0</v>
      </c>
      <c r="R994" s="13">
        <f t="shared" si="260"/>
        <v>387231.79101194406</v>
      </c>
      <c r="S994" s="23">
        <f t="shared" si="261"/>
        <v>0</v>
      </c>
      <c r="T994" s="23">
        <f t="shared" si="262"/>
        <v>0</v>
      </c>
      <c r="U994" s="23">
        <f t="shared" si="263"/>
        <v>0</v>
      </c>
      <c r="V994" s="23">
        <f t="shared" si="264"/>
        <v>0</v>
      </c>
      <c r="W994" s="44" t="str">
        <f t="shared" si="265"/>
        <v>n/a</v>
      </c>
      <c r="X994" s="23">
        <f t="shared" si="266"/>
        <v>0</v>
      </c>
      <c r="Y994" s="23">
        <f t="shared" si="267"/>
        <v>0</v>
      </c>
      <c r="Z994" s="23">
        <f t="shared" si="268"/>
        <v>0</v>
      </c>
      <c r="AA994" s="43">
        <f t="shared" si="269"/>
        <v>0</v>
      </c>
      <c r="AB994" s="44" t="str">
        <f t="shared" si="270"/>
        <v>n/a</v>
      </c>
      <c r="AC994" s="45" t="str">
        <f>IFERROR(W994*Inputs!$E$27+'Elec wholesale index'!AB994*Inputs!$F$27,"n/a")</f>
        <v>n/a</v>
      </c>
      <c r="AD994" s="2" t="str">
        <f t="shared" si="271"/>
        <v>2018-19 Winter</v>
      </c>
      <c r="AE994" s="2" t="str">
        <f t="shared" si="272"/>
        <v>2018-19 Summer</v>
      </c>
      <c r="AF994" s="41">
        <v>0</v>
      </c>
    </row>
    <row r="995" spans="1:32" x14ac:dyDescent="0.3">
      <c r="A995" s="47">
        <v>43280</v>
      </c>
      <c r="B995" s="14" t="str">
        <f t="shared" si="256"/>
        <v>Jun</v>
      </c>
      <c r="C995" s="3"/>
      <c r="D995" s="3"/>
      <c r="E995" s="3"/>
      <c r="F995" s="42"/>
      <c r="G995" s="42"/>
      <c r="H995" s="42"/>
      <c r="I995" s="13">
        <f>VLOOKUP($B995,'Elec wholesale lookups'!$A$3:$L$15,'Elec wholesale index'!I$2,FALSE)</f>
        <v>205597.26549163138</v>
      </c>
      <c r="J995" s="13">
        <f>VLOOKUP($B995,'Elec wholesale lookups'!$A$3:$L$15,'Elec wholesale index'!J$2,FALSE)</f>
        <v>181634.52552031272</v>
      </c>
      <c r="K995" s="13">
        <f>VLOOKUP($B995,'Elec wholesale lookups'!$A$3:$L$15,'Elec wholesale index'!K$2,FALSE)</f>
        <v>205597.26549163138</v>
      </c>
      <c r="L995" s="38">
        <f>VLOOKUP($B995,'Elec wholesale lookups'!$A$3:$O$15,'Elec wholesale index'!L$2,FALSE)</f>
        <v>1</v>
      </c>
      <c r="M995" s="38">
        <f>VLOOKUP($B995,'Elec wholesale lookups'!$A$3:$O$15,'Elec wholesale index'!M$2,FALSE)</f>
        <v>1</v>
      </c>
      <c r="N995" s="38">
        <f>VLOOKUP($B995,'Elec wholesale lookups'!$A$3:$O$15,'Elec wholesale index'!N$2,FALSE)</f>
        <v>0</v>
      </c>
      <c r="O995" s="13">
        <f t="shared" si="257"/>
        <v>205597.26549163138</v>
      </c>
      <c r="P995" s="13">
        <f t="shared" si="258"/>
        <v>181634.52552031272</v>
      </c>
      <c r="Q995" s="13">
        <f t="shared" si="259"/>
        <v>0</v>
      </c>
      <c r="R995" s="13">
        <f t="shared" si="260"/>
        <v>387231.79101194406</v>
      </c>
      <c r="S995" s="23">
        <f t="shared" si="261"/>
        <v>0</v>
      </c>
      <c r="T995" s="23">
        <f t="shared" si="262"/>
        <v>0</v>
      </c>
      <c r="U995" s="23">
        <f t="shared" si="263"/>
        <v>0</v>
      </c>
      <c r="V995" s="23">
        <f t="shared" si="264"/>
        <v>0</v>
      </c>
      <c r="W995" s="44" t="str">
        <f t="shared" si="265"/>
        <v>n/a</v>
      </c>
      <c r="X995" s="23">
        <f t="shared" si="266"/>
        <v>0</v>
      </c>
      <c r="Y995" s="23">
        <f t="shared" si="267"/>
        <v>0</v>
      </c>
      <c r="Z995" s="23">
        <f t="shared" si="268"/>
        <v>0</v>
      </c>
      <c r="AA995" s="43">
        <f t="shared" si="269"/>
        <v>0</v>
      </c>
      <c r="AB995" s="44" t="str">
        <f t="shared" si="270"/>
        <v>n/a</v>
      </c>
      <c r="AC995" s="45" t="str">
        <f>IFERROR(W995*Inputs!$E$27+'Elec wholesale index'!AB995*Inputs!$F$27,"n/a")</f>
        <v>n/a</v>
      </c>
      <c r="AD995" s="2" t="str">
        <f t="shared" si="271"/>
        <v>2018-19 Winter</v>
      </c>
      <c r="AE995" s="2" t="str">
        <f t="shared" si="272"/>
        <v>2018-19 Summer</v>
      </c>
      <c r="AF995" s="41">
        <v>0</v>
      </c>
    </row>
    <row r="996" spans="1:32" x14ac:dyDescent="0.3">
      <c r="A996" s="47">
        <v>43283</v>
      </c>
      <c r="B996" s="14" t="str">
        <f t="shared" si="256"/>
        <v>Jul</v>
      </c>
      <c r="C996" s="3"/>
      <c r="D996" s="3"/>
      <c r="E996" s="3"/>
      <c r="F996" s="42"/>
      <c r="G996" s="42"/>
      <c r="H996" s="42"/>
      <c r="I996" s="13">
        <f>VLOOKUP($B996,'Elec wholesale lookups'!$A$3:$L$15,'Elec wholesale index'!I$2,FALSE)</f>
        <v>205597.26549163138</v>
      </c>
      <c r="J996" s="13">
        <f>VLOOKUP($B996,'Elec wholesale lookups'!$A$3:$L$15,'Elec wholesale index'!J$2,FALSE)</f>
        <v>181634.52552031272</v>
      </c>
      <c r="K996" s="13">
        <f>VLOOKUP($B996,'Elec wholesale lookups'!$A$3:$L$15,'Elec wholesale index'!K$2,FALSE)</f>
        <v>205597.26549163138</v>
      </c>
      <c r="L996" s="38">
        <f>VLOOKUP($B996,'Elec wholesale lookups'!$A$3:$O$15,'Elec wholesale index'!L$2,FALSE)</f>
        <v>1</v>
      </c>
      <c r="M996" s="38">
        <f>VLOOKUP($B996,'Elec wholesale lookups'!$A$3:$O$15,'Elec wholesale index'!M$2,FALSE)</f>
        <v>1</v>
      </c>
      <c r="N996" s="38">
        <f>VLOOKUP($B996,'Elec wholesale lookups'!$A$3:$O$15,'Elec wholesale index'!N$2,FALSE)</f>
        <v>0</v>
      </c>
      <c r="O996" s="13">
        <f t="shared" si="257"/>
        <v>205597.26549163138</v>
      </c>
      <c r="P996" s="13">
        <f t="shared" si="258"/>
        <v>181634.52552031272</v>
      </c>
      <c r="Q996" s="13">
        <f t="shared" si="259"/>
        <v>0</v>
      </c>
      <c r="R996" s="13">
        <f t="shared" si="260"/>
        <v>387231.79101194406</v>
      </c>
      <c r="S996" s="23">
        <f t="shared" si="261"/>
        <v>0</v>
      </c>
      <c r="T996" s="23">
        <f t="shared" si="262"/>
        <v>0</v>
      </c>
      <c r="U996" s="23">
        <f t="shared" si="263"/>
        <v>0</v>
      </c>
      <c r="V996" s="23">
        <f t="shared" si="264"/>
        <v>0</v>
      </c>
      <c r="W996" s="44" t="str">
        <f t="shared" si="265"/>
        <v>n/a</v>
      </c>
      <c r="X996" s="23">
        <f t="shared" si="266"/>
        <v>0</v>
      </c>
      <c r="Y996" s="23">
        <f t="shared" si="267"/>
        <v>0</v>
      </c>
      <c r="Z996" s="23">
        <f t="shared" si="268"/>
        <v>0</v>
      </c>
      <c r="AA996" s="43">
        <f t="shared" si="269"/>
        <v>0</v>
      </c>
      <c r="AB996" s="44" t="str">
        <f t="shared" si="270"/>
        <v>n/a</v>
      </c>
      <c r="AC996" s="45" t="str">
        <f>IFERROR(W996*Inputs!$E$27+'Elec wholesale index'!AB996*Inputs!$F$27,"n/a")</f>
        <v>n/a</v>
      </c>
      <c r="AD996" s="2" t="str">
        <f t="shared" si="271"/>
        <v>2018-19 Winter</v>
      </c>
      <c r="AE996" s="2" t="str">
        <f t="shared" si="272"/>
        <v>2018-19 Summer</v>
      </c>
      <c r="AF996" s="41">
        <v>0</v>
      </c>
    </row>
    <row r="997" spans="1:32" x14ac:dyDescent="0.3">
      <c r="A997" s="47">
        <v>43284</v>
      </c>
      <c r="B997" s="14" t="str">
        <f t="shared" si="256"/>
        <v>Jul</v>
      </c>
      <c r="C997" s="3"/>
      <c r="D997" s="3"/>
      <c r="E997" s="3"/>
      <c r="F997" s="42"/>
      <c r="G997" s="42"/>
      <c r="H997" s="42"/>
      <c r="I997" s="13">
        <f>VLOOKUP($B997,'Elec wholesale lookups'!$A$3:$L$15,'Elec wholesale index'!I$2,FALSE)</f>
        <v>205597.26549163138</v>
      </c>
      <c r="J997" s="13">
        <f>VLOOKUP($B997,'Elec wholesale lookups'!$A$3:$L$15,'Elec wholesale index'!J$2,FALSE)</f>
        <v>181634.52552031272</v>
      </c>
      <c r="K997" s="13">
        <f>VLOOKUP($B997,'Elec wholesale lookups'!$A$3:$L$15,'Elec wholesale index'!K$2,FALSE)</f>
        <v>205597.26549163138</v>
      </c>
      <c r="L997" s="38">
        <f>VLOOKUP($B997,'Elec wholesale lookups'!$A$3:$O$15,'Elec wholesale index'!L$2,FALSE)</f>
        <v>1</v>
      </c>
      <c r="M997" s="38">
        <f>VLOOKUP($B997,'Elec wholesale lookups'!$A$3:$O$15,'Elec wholesale index'!M$2,FALSE)</f>
        <v>1</v>
      </c>
      <c r="N997" s="38">
        <f>VLOOKUP($B997,'Elec wholesale lookups'!$A$3:$O$15,'Elec wholesale index'!N$2,FALSE)</f>
        <v>0</v>
      </c>
      <c r="O997" s="13">
        <f t="shared" si="257"/>
        <v>205597.26549163138</v>
      </c>
      <c r="P997" s="13">
        <f t="shared" si="258"/>
        <v>181634.52552031272</v>
      </c>
      <c r="Q997" s="13">
        <f t="shared" si="259"/>
        <v>0</v>
      </c>
      <c r="R997" s="13">
        <f t="shared" si="260"/>
        <v>387231.79101194406</v>
      </c>
      <c r="S997" s="23">
        <f t="shared" si="261"/>
        <v>0</v>
      </c>
      <c r="T997" s="23">
        <f t="shared" si="262"/>
        <v>0</v>
      </c>
      <c r="U997" s="23">
        <f t="shared" si="263"/>
        <v>0</v>
      </c>
      <c r="V997" s="23">
        <f t="shared" si="264"/>
        <v>0</v>
      </c>
      <c r="W997" s="44" t="str">
        <f t="shared" si="265"/>
        <v>n/a</v>
      </c>
      <c r="X997" s="23">
        <f t="shared" si="266"/>
        <v>0</v>
      </c>
      <c r="Y997" s="23">
        <f t="shared" si="267"/>
        <v>0</v>
      </c>
      <c r="Z997" s="23">
        <f t="shared" si="268"/>
        <v>0</v>
      </c>
      <c r="AA997" s="43">
        <f t="shared" si="269"/>
        <v>0</v>
      </c>
      <c r="AB997" s="44" t="str">
        <f t="shared" si="270"/>
        <v>n/a</v>
      </c>
      <c r="AC997" s="45" t="str">
        <f>IFERROR(W997*Inputs!$E$27+'Elec wholesale index'!AB997*Inputs!$F$27,"n/a")</f>
        <v>n/a</v>
      </c>
      <c r="AD997" s="2" t="str">
        <f t="shared" si="271"/>
        <v>2018-19 Winter</v>
      </c>
      <c r="AE997" s="2" t="str">
        <f t="shared" si="272"/>
        <v>2018-19 Summer</v>
      </c>
      <c r="AF997" s="41">
        <v>0</v>
      </c>
    </row>
    <row r="998" spans="1:32" x14ac:dyDescent="0.3">
      <c r="A998" s="47">
        <v>43285</v>
      </c>
      <c r="B998" s="14" t="str">
        <f t="shared" si="256"/>
        <v>Jul</v>
      </c>
      <c r="C998" s="3"/>
      <c r="D998" s="3"/>
      <c r="E998" s="3"/>
      <c r="F998" s="42"/>
      <c r="G998" s="42"/>
      <c r="H998" s="42"/>
      <c r="I998" s="13">
        <f>VLOOKUP($B998,'Elec wholesale lookups'!$A$3:$L$15,'Elec wholesale index'!I$2,FALSE)</f>
        <v>205597.26549163138</v>
      </c>
      <c r="J998" s="13">
        <f>VLOOKUP($B998,'Elec wholesale lookups'!$A$3:$L$15,'Elec wholesale index'!J$2,FALSE)</f>
        <v>181634.52552031272</v>
      </c>
      <c r="K998" s="13">
        <f>VLOOKUP($B998,'Elec wholesale lookups'!$A$3:$L$15,'Elec wholesale index'!K$2,FALSE)</f>
        <v>205597.26549163138</v>
      </c>
      <c r="L998" s="38">
        <f>VLOOKUP($B998,'Elec wholesale lookups'!$A$3:$O$15,'Elec wholesale index'!L$2,FALSE)</f>
        <v>1</v>
      </c>
      <c r="M998" s="38">
        <f>VLOOKUP($B998,'Elec wholesale lookups'!$A$3:$O$15,'Elec wholesale index'!M$2,FALSE)</f>
        <v>1</v>
      </c>
      <c r="N998" s="38">
        <f>VLOOKUP($B998,'Elec wholesale lookups'!$A$3:$O$15,'Elec wholesale index'!N$2,FALSE)</f>
        <v>0</v>
      </c>
      <c r="O998" s="13">
        <f t="shared" si="257"/>
        <v>205597.26549163138</v>
      </c>
      <c r="P998" s="13">
        <f t="shared" si="258"/>
        <v>181634.52552031272</v>
      </c>
      <c r="Q998" s="13">
        <f t="shared" si="259"/>
        <v>0</v>
      </c>
      <c r="R998" s="13">
        <f t="shared" si="260"/>
        <v>387231.79101194406</v>
      </c>
      <c r="S998" s="23">
        <f t="shared" si="261"/>
        <v>0</v>
      </c>
      <c r="T998" s="23">
        <f t="shared" si="262"/>
        <v>0</v>
      </c>
      <c r="U998" s="23">
        <f t="shared" si="263"/>
        <v>0</v>
      </c>
      <c r="V998" s="23">
        <f t="shared" si="264"/>
        <v>0</v>
      </c>
      <c r="W998" s="44" t="str">
        <f t="shared" si="265"/>
        <v>n/a</v>
      </c>
      <c r="X998" s="23">
        <f t="shared" si="266"/>
        <v>0</v>
      </c>
      <c r="Y998" s="23">
        <f t="shared" si="267"/>
        <v>0</v>
      </c>
      <c r="Z998" s="23">
        <f t="shared" si="268"/>
        <v>0</v>
      </c>
      <c r="AA998" s="43">
        <f t="shared" si="269"/>
        <v>0</v>
      </c>
      <c r="AB998" s="44" t="str">
        <f t="shared" si="270"/>
        <v>n/a</v>
      </c>
      <c r="AC998" s="45" t="str">
        <f>IFERROR(W998*Inputs!$E$27+'Elec wholesale index'!AB998*Inputs!$F$27,"n/a")</f>
        <v>n/a</v>
      </c>
      <c r="AD998" s="2" t="str">
        <f t="shared" si="271"/>
        <v>2018-19 Winter</v>
      </c>
      <c r="AE998" s="2" t="str">
        <f t="shared" si="272"/>
        <v>2018-19 Summer</v>
      </c>
      <c r="AF998" s="41">
        <v>0</v>
      </c>
    </row>
    <row r="999" spans="1:32" x14ac:dyDescent="0.3">
      <c r="A999" s="47">
        <v>43286</v>
      </c>
      <c r="B999" s="14" t="str">
        <f t="shared" si="256"/>
        <v>Jul</v>
      </c>
      <c r="C999" s="3"/>
      <c r="D999" s="3"/>
      <c r="E999" s="3"/>
      <c r="F999" s="42"/>
      <c r="G999" s="42"/>
      <c r="H999" s="42"/>
      <c r="I999" s="13">
        <f>VLOOKUP($B999,'Elec wholesale lookups'!$A$3:$L$15,'Elec wholesale index'!I$2,FALSE)</f>
        <v>205597.26549163138</v>
      </c>
      <c r="J999" s="13">
        <f>VLOOKUP($B999,'Elec wholesale lookups'!$A$3:$L$15,'Elec wholesale index'!J$2,FALSE)</f>
        <v>181634.52552031272</v>
      </c>
      <c r="K999" s="13">
        <f>VLOOKUP($B999,'Elec wholesale lookups'!$A$3:$L$15,'Elec wholesale index'!K$2,FALSE)</f>
        <v>205597.26549163138</v>
      </c>
      <c r="L999" s="38">
        <f>VLOOKUP($B999,'Elec wholesale lookups'!$A$3:$O$15,'Elec wholesale index'!L$2,FALSE)</f>
        <v>1</v>
      </c>
      <c r="M999" s="38">
        <f>VLOOKUP($B999,'Elec wholesale lookups'!$A$3:$O$15,'Elec wholesale index'!M$2,FALSE)</f>
        <v>1</v>
      </c>
      <c r="N999" s="38">
        <f>VLOOKUP($B999,'Elec wholesale lookups'!$A$3:$O$15,'Elec wholesale index'!N$2,FALSE)</f>
        <v>0</v>
      </c>
      <c r="O999" s="13">
        <f t="shared" si="257"/>
        <v>205597.26549163138</v>
      </c>
      <c r="P999" s="13">
        <f t="shared" si="258"/>
        <v>181634.52552031272</v>
      </c>
      <c r="Q999" s="13">
        <f t="shared" si="259"/>
        <v>0</v>
      </c>
      <c r="R999" s="13">
        <f t="shared" si="260"/>
        <v>387231.79101194406</v>
      </c>
      <c r="S999" s="23">
        <f t="shared" si="261"/>
        <v>0</v>
      </c>
      <c r="T999" s="23">
        <f t="shared" si="262"/>
        <v>0</v>
      </c>
      <c r="U999" s="23">
        <f t="shared" si="263"/>
        <v>0</v>
      </c>
      <c r="V999" s="23">
        <f t="shared" si="264"/>
        <v>0</v>
      </c>
      <c r="W999" s="44" t="str">
        <f t="shared" si="265"/>
        <v>n/a</v>
      </c>
      <c r="X999" s="23">
        <f t="shared" si="266"/>
        <v>0</v>
      </c>
      <c r="Y999" s="23">
        <f t="shared" si="267"/>
        <v>0</v>
      </c>
      <c r="Z999" s="23">
        <f t="shared" si="268"/>
        <v>0</v>
      </c>
      <c r="AA999" s="43">
        <f t="shared" si="269"/>
        <v>0</v>
      </c>
      <c r="AB999" s="44" t="str">
        <f t="shared" si="270"/>
        <v>n/a</v>
      </c>
      <c r="AC999" s="45" t="str">
        <f>IFERROR(W999*Inputs!$E$27+'Elec wholesale index'!AB999*Inputs!$F$27,"n/a")</f>
        <v>n/a</v>
      </c>
      <c r="AD999" s="2" t="str">
        <f t="shared" si="271"/>
        <v>2018-19 Winter</v>
      </c>
      <c r="AE999" s="2" t="str">
        <f t="shared" si="272"/>
        <v>2018-19 Summer</v>
      </c>
      <c r="AF999" s="41">
        <v>0</v>
      </c>
    </row>
    <row r="1000" spans="1:32" x14ac:dyDescent="0.3">
      <c r="A1000" s="47">
        <v>43287</v>
      </c>
      <c r="B1000" s="14" t="str">
        <f t="shared" si="256"/>
        <v>Jul</v>
      </c>
      <c r="C1000" s="3"/>
      <c r="D1000" s="3"/>
      <c r="E1000" s="3"/>
      <c r="F1000" s="42"/>
      <c r="G1000" s="42"/>
      <c r="H1000" s="42"/>
      <c r="I1000" s="13">
        <f>VLOOKUP($B1000,'Elec wholesale lookups'!$A$3:$L$15,'Elec wholesale index'!I$2,FALSE)</f>
        <v>205597.26549163138</v>
      </c>
      <c r="J1000" s="13">
        <f>VLOOKUP($B1000,'Elec wholesale lookups'!$A$3:$L$15,'Elec wholesale index'!J$2,FALSE)</f>
        <v>181634.52552031272</v>
      </c>
      <c r="K1000" s="13">
        <f>VLOOKUP($B1000,'Elec wholesale lookups'!$A$3:$L$15,'Elec wholesale index'!K$2,FALSE)</f>
        <v>205597.26549163138</v>
      </c>
      <c r="L1000" s="38">
        <f>VLOOKUP($B1000,'Elec wholesale lookups'!$A$3:$O$15,'Elec wholesale index'!L$2,FALSE)</f>
        <v>1</v>
      </c>
      <c r="M1000" s="38">
        <f>VLOOKUP($B1000,'Elec wholesale lookups'!$A$3:$O$15,'Elec wholesale index'!M$2,FALSE)</f>
        <v>1</v>
      </c>
      <c r="N1000" s="38">
        <f>VLOOKUP($B1000,'Elec wholesale lookups'!$A$3:$O$15,'Elec wholesale index'!N$2,FALSE)</f>
        <v>0</v>
      </c>
      <c r="O1000" s="13">
        <f t="shared" si="257"/>
        <v>205597.26549163138</v>
      </c>
      <c r="P1000" s="13">
        <f t="shared" si="258"/>
        <v>181634.52552031272</v>
      </c>
      <c r="Q1000" s="13">
        <f t="shared" si="259"/>
        <v>0</v>
      </c>
      <c r="R1000" s="13">
        <f t="shared" si="260"/>
        <v>387231.79101194406</v>
      </c>
      <c r="S1000" s="23">
        <f t="shared" si="261"/>
        <v>0</v>
      </c>
      <c r="T1000" s="23">
        <f t="shared" si="262"/>
        <v>0</v>
      </c>
      <c r="U1000" s="23">
        <f t="shared" si="263"/>
        <v>0</v>
      </c>
      <c r="V1000" s="23">
        <f t="shared" si="264"/>
        <v>0</v>
      </c>
      <c r="W1000" s="44" t="str">
        <f t="shared" si="265"/>
        <v>n/a</v>
      </c>
      <c r="X1000" s="23">
        <f t="shared" si="266"/>
        <v>0</v>
      </c>
      <c r="Y1000" s="23">
        <f t="shared" si="267"/>
        <v>0</v>
      </c>
      <c r="Z1000" s="23">
        <f t="shared" si="268"/>
        <v>0</v>
      </c>
      <c r="AA1000" s="43">
        <f t="shared" si="269"/>
        <v>0</v>
      </c>
      <c r="AB1000" s="44" t="str">
        <f t="shared" si="270"/>
        <v>n/a</v>
      </c>
      <c r="AC1000" s="45" t="str">
        <f>IFERROR(W1000*Inputs!$E$27+'Elec wholesale index'!AB1000*Inputs!$F$27,"n/a")</f>
        <v>n/a</v>
      </c>
      <c r="AD1000" s="2" t="str">
        <f t="shared" si="271"/>
        <v>2018-19 Winter</v>
      </c>
      <c r="AE1000" s="2" t="str">
        <f t="shared" si="272"/>
        <v>2018-19 Summer</v>
      </c>
      <c r="AF1000" s="41">
        <v>0</v>
      </c>
    </row>
    <row r="1001" spans="1:32" x14ac:dyDescent="0.3">
      <c r="A1001" s="47">
        <v>43290</v>
      </c>
      <c r="B1001" s="14" t="str">
        <f t="shared" ref="B1001:B1064" si="273">TEXT(A1001,"mmm")</f>
        <v>Jul</v>
      </c>
      <c r="C1001" s="3"/>
      <c r="D1001" s="3"/>
      <c r="E1001" s="3"/>
      <c r="F1001" s="42"/>
      <c r="G1001" s="42"/>
      <c r="H1001" s="42"/>
      <c r="I1001" s="13">
        <f>VLOOKUP($B1001,'Elec wholesale lookups'!$A$3:$L$15,'Elec wholesale index'!I$2,FALSE)</f>
        <v>205597.26549163138</v>
      </c>
      <c r="J1001" s="13">
        <f>VLOOKUP($B1001,'Elec wholesale lookups'!$A$3:$L$15,'Elec wholesale index'!J$2,FALSE)</f>
        <v>181634.52552031272</v>
      </c>
      <c r="K1001" s="13">
        <f>VLOOKUP($B1001,'Elec wholesale lookups'!$A$3:$L$15,'Elec wholesale index'!K$2,FALSE)</f>
        <v>205597.26549163138</v>
      </c>
      <c r="L1001" s="38">
        <f>VLOOKUP($B1001,'Elec wholesale lookups'!$A$3:$O$15,'Elec wholesale index'!L$2,FALSE)</f>
        <v>1</v>
      </c>
      <c r="M1001" s="38">
        <f>VLOOKUP($B1001,'Elec wholesale lookups'!$A$3:$O$15,'Elec wholesale index'!M$2,FALSE)</f>
        <v>1</v>
      </c>
      <c r="N1001" s="38">
        <f>VLOOKUP($B1001,'Elec wholesale lookups'!$A$3:$O$15,'Elec wholesale index'!N$2,FALSE)</f>
        <v>0</v>
      </c>
      <c r="O1001" s="13">
        <f t="shared" si="257"/>
        <v>205597.26549163138</v>
      </c>
      <c r="P1001" s="13">
        <f t="shared" si="258"/>
        <v>181634.52552031272</v>
      </c>
      <c r="Q1001" s="13">
        <f t="shared" si="259"/>
        <v>0</v>
      </c>
      <c r="R1001" s="13">
        <f t="shared" si="260"/>
        <v>387231.79101194406</v>
      </c>
      <c r="S1001" s="23">
        <f t="shared" si="261"/>
        <v>0</v>
      </c>
      <c r="T1001" s="23">
        <f t="shared" si="262"/>
        <v>0</v>
      </c>
      <c r="U1001" s="23">
        <f t="shared" si="263"/>
        <v>0</v>
      </c>
      <c r="V1001" s="23">
        <f t="shared" si="264"/>
        <v>0</v>
      </c>
      <c r="W1001" s="44" t="str">
        <f t="shared" si="265"/>
        <v>n/a</v>
      </c>
      <c r="X1001" s="23">
        <f t="shared" si="266"/>
        <v>0</v>
      </c>
      <c r="Y1001" s="23">
        <f t="shared" si="267"/>
        <v>0</v>
      </c>
      <c r="Z1001" s="23">
        <f t="shared" si="268"/>
        <v>0</v>
      </c>
      <c r="AA1001" s="43">
        <f t="shared" si="269"/>
        <v>0</v>
      </c>
      <c r="AB1001" s="44" t="str">
        <f t="shared" si="270"/>
        <v>n/a</v>
      </c>
      <c r="AC1001" s="45" t="str">
        <f>IFERROR(W1001*Inputs!$E$27+'Elec wholesale index'!AB1001*Inputs!$F$27,"n/a")</f>
        <v>n/a</v>
      </c>
      <c r="AD1001" s="2" t="str">
        <f t="shared" si="271"/>
        <v>2018-19 Winter</v>
      </c>
      <c r="AE1001" s="2" t="str">
        <f t="shared" si="272"/>
        <v>2018-19 Summer</v>
      </c>
      <c r="AF1001" s="41">
        <v>0</v>
      </c>
    </row>
    <row r="1002" spans="1:32" x14ac:dyDescent="0.3">
      <c r="A1002" s="47">
        <v>43291</v>
      </c>
      <c r="B1002" s="14" t="str">
        <f t="shared" si="273"/>
        <v>Jul</v>
      </c>
      <c r="C1002" s="3"/>
      <c r="D1002" s="3"/>
      <c r="E1002" s="3"/>
      <c r="F1002" s="42"/>
      <c r="G1002" s="42"/>
      <c r="H1002" s="42"/>
      <c r="I1002" s="13">
        <f>VLOOKUP($B1002,'Elec wholesale lookups'!$A$3:$L$15,'Elec wholesale index'!I$2,FALSE)</f>
        <v>205597.26549163138</v>
      </c>
      <c r="J1002" s="13">
        <f>VLOOKUP($B1002,'Elec wholesale lookups'!$A$3:$L$15,'Elec wholesale index'!J$2,FALSE)</f>
        <v>181634.52552031272</v>
      </c>
      <c r="K1002" s="13">
        <f>VLOOKUP($B1002,'Elec wholesale lookups'!$A$3:$L$15,'Elec wholesale index'!K$2,FALSE)</f>
        <v>205597.26549163138</v>
      </c>
      <c r="L1002" s="38">
        <f>VLOOKUP($B1002,'Elec wholesale lookups'!$A$3:$O$15,'Elec wholesale index'!L$2,FALSE)</f>
        <v>1</v>
      </c>
      <c r="M1002" s="38">
        <f>VLOOKUP($B1002,'Elec wholesale lookups'!$A$3:$O$15,'Elec wholesale index'!M$2,FALSE)</f>
        <v>1</v>
      </c>
      <c r="N1002" s="38">
        <f>VLOOKUP($B1002,'Elec wholesale lookups'!$A$3:$O$15,'Elec wholesale index'!N$2,FALSE)</f>
        <v>0</v>
      </c>
      <c r="O1002" s="13">
        <f t="shared" si="257"/>
        <v>205597.26549163138</v>
      </c>
      <c r="P1002" s="13">
        <f t="shared" si="258"/>
        <v>181634.52552031272</v>
      </c>
      <c r="Q1002" s="13">
        <f t="shared" si="259"/>
        <v>0</v>
      </c>
      <c r="R1002" s="13">
        <f t="shared" si="260"/>
        <v>387231.79101194406</v>
      </c>
      <c r="S1002" s="23">
        <f t="shared" si="261"/>
        <v>0</v>
      </c>
      <c r="T1002" s="23">
        <f t="shared" si="262"/>
        <v>0</v>
      </c>
      <c r="U1002" s="23">
        <f t="shared" si="263"/>
        <v>0</v>
      </c>
      <c r="V1002" s="23">
        <f t="shared" si="264"/>
        <v>0</v>
      </c>
      <c r="W1002" s="44" t="str">
        <f t="shared" si="265"/>
        <v>n/a</v>
      </c>
      <c r="X1002" s="23">
        <f t="shared" si="266"/>
        <v>0</v>
      </c>
      <c r="Y1002" s="23">
        <f t="shared" si="267"/>
        <v>0</v>
      </c>
      <c r="Z1002" s="23">
        <f t="shared" si="268"/>
        <v>0</v>
      </c>
      <c r="AA1002" s="43">
        <f t="shared" si="269"/>
        <v>0</v>
      </c>
      <c r="AB1002" s="44" t="str">
        <f t="shared" si="270"/>
        <v>n/a</v>
      </c>
      <c r="AC1002" s="45" t="str">
        <f>IFERROR(W1002*Inputs!$E$27+'Elec wholesale index'!AB1002*Inputs!$F$27,"n/a")</f>
        <v>n/a</v>
      </c>
      <c r="AD1002" s="2" t="str">
        <f t="shared" si="271"/>
        <v>2018-19 Winter</v>
      </c>
      <c r="AE1002" s="2" t="str">
        <f t="shared" si="272"/>
        <v>2018-19 Summer</v>
      </c>
      <c r="AF1002" s="41">
        <v>0</v>
      </c>
    </row>
    <row r="1003" spans="1:32" x14ac:dyDescent="0.3">
      <c r="A1003" s="47">
        <v>43292</v>
      </c>
      <c r="B1003" s="14" t="str">
        <f t="shared" si="273"/>
        <v>Jul</v>
      </c>
      <c r="C1003" s="3"/>
      <c r="D1003" s="3"/>
      <c r="E1003" s="3"/>
      <c r="F1003" s="42"/>
      <c r="G1003" s="42"/>
      <c r="H1003" s="42"/>
      <c r="I1003" s="13">
        <f>VLOOKUP($B1003,'Elec wholesale lookups'!$A$3:$L$15,'Elec wholesale index'!I$2,FALSE)</f>
        <v>205597.26549163138</v>
      </c>
      <c r="J1003" s="13">
        <f>VLOOKUP($B1003,'Elec wholesale lookups'!$A$3:$L$15,'Elec wholesale index'!J$2,FALSE)</f>
        <v>181634.52552031272</v>
      </c>
      <c r="K1003" s="13">
        <f>VLOOKUP($B1003,'Elec wholesale lookups'!$A$3:$L$15,'Elec wholesale index'!K$2,FALSE)</f>
        <v>205597.26549163138</v>
      </c>
      <c r="L1003" s="38">
        <f>VLOOKUP($B1003,'Elec wholesale lookups'!$A$3:$O$15,'Elec wholesale index'!L$2,FALSE)</f>
        <v>1</v>
      </c>
      <c r="M1003" s="38">
        <f>VLOOKUP($B1003,'Elec wholesale lookups'!$A$3:$O$15,'Elec wholesale index'!M$2,FALSE)</f>
        <v>1</v>
      </c>
      <c r="N1003" s="38">
        <f>VLOOKUP($B1003,'Elec wholesale lookups'!$A$3:$O$15,'Elec wholesale index'!N$2,FALSE)</f>
        <v>0</v>
      </c>
      <c r="O1003" s="13">
        <f t="shared" si="257"/>
        <v>205597.26549163138</v>
      </c>
      <c r="P1003" s="13">
        <f t="shared" si="258"/>
        <v>181634.52552031272</v>
      </c>
      <c r="Q1003" s="13">
        <f t="shared" si="259"/>
        <v>0</v>
      </c>
      <c r="R1003" s="13">
        <f t="shared" si="260"/>
        <v>387231.79101194406</v>
      </c>
      <c r="S1003" s="23">
        <f t="shared" si="261"/>
        <v>0</v>
      </c>
      <c r="T1003" s="23">
        <f t="shared" si="262"/>
        <v>0</v>
      </c>
      <c r="U1003" s="23">
        <f t="shared" si="263"/>
        <v>0</v>
      </c>
      <c r="V1003" s="23">
        <f t="shared" si="264"/>
        <v>0</v>
      </c>
      <c r="W1003" s="44" t="str">
        <f t="shared" si="265"/>
        <v>n/a</v>
      </c>
      <c r="X1003" s="23">
        <f t="shared" si="266"/>
        <v>0</v>
      </c>
      <c r="Y1003" s="23">
        <f t="shared" si="267"/>
        <v>0</v>
      </c>
      <c r="Z1003" s="23">
        <f t="shared" si="268"/>
        <v>0</v>
      </c>
      <c r="AA1003" s="43">
        <f t="shared" si="269"/>
        <v>0</v>
      </c>
      <c r="AB1003" s="44" t="str">
        <f t="shared" si="270"/>
        <v>n/a</v>
      </c>
      <c r="AC1003" s="45" t="str">
        <f>IFERROR(W1003*Inputs!$E$27+'Elec wholesale index'!AB1003*Inputs!$F$27,"n/a")</f>
        <v>n/a</v>
      </c>
      <c r="AD1003" s="2" t="str">
        <f t="shared" si="271"/>
        <v>2018-19 Winter</v>
      </c>
      <c r="AE1003" s="2" t="str">
        <f t="shared" si="272"/>
        <v>2018-19 Summer</v>
      </c>
      <c r="AF1003" s="41">
        <v>0</v>
      </c>
    </row>
    <row r="1004" spans="1:32" x14ac:dyDescent="0.3">
      <c r="A1004" s="47">
        <v>43293</v>
      </c>
      <c r="B1004" s="14" t="str">
        <f t="shared" si="273"/>
        <v>Jul</v>
      </c>
      <c r="C1004" s="3"/>
      <c r="D1004" s="3"/>
      <c r="E1004" s="3"/>
      <c r="F1004" s="42"/>
      <c r="G1004" s="42"/>
      <c r="H1004" s="42"/>
      <c r="I1004" s="13">
        <f>VLOOKUP($B1004,'Elec wholesale lookups'!$A$3:$L$15,'Elec wholesale index'!I$2,FALSE)</f>
        <v>205597.26549163138</v>
      </c>
      <c r="J1004" s="13">
        <f>VLOOKUP($B1004,'Elec wholesale lookups'!$A$3:$L$15,'Elec wholesale index'!J$2,FALSE)</f>
        <v>181634.52552031272</v>
      </c>
      <c r="K1004" s="13">
        <f>VLOOKUP($B1004,'Elec wholesale lookups'!$A$3:$L$15,'Elec wholesale index'!K$2,FALSE)</f>
        <v>205597.26549163138</v>
      </c>
      <c r="L1004" s="38">
        <f>VLOOKUP($B1004,'Elec wholesale lookups'!$A$3:$O$15,'Elec wholesale index'!L$2,FALSE)</f>
        <v>1</v>
      </c>
      <c r="M1004" s="38">
        <f>VLOOKUP($B1004,'Elec wholesale lookups'!$A$3:$O$15,'Elec wholesale index'!M$2,FALSE)</f>
        <v>1</v>
      </c>
      <c r="N1004" s="38">
        <f>VLOOKUP($B1004,'Elec wholesale lookups'!$A$3:$O$15,'Elec wholesale index'!N$2,FALSE)</f>
        <v>0</v>
      </c>
      <c r="O1004" s="13">
        <f t="shared" si="257"/>
        <v>205597.26549163138</v>
      </c>
      <c r="P1004" s="13">
        <f t="shared" si="258"/>
        <v>181634.52552031272</v>
      </c>
      <c r="Q1004" s="13">
        <f t="shared" si="259"/>
        <v>0</v>
      </c>
      <c r="R1004" s="13">
        <f t="shared" si="260"/>
        <v>387231.79101194406</v>
      </c>
      <c r="S1004" s="23">
        <f t="shared" si="261"/>
        <v>0</v>
      </c>
      <c r="T1004" s="23">
        <f t="shared" si="262"/>
        <v>0</v>
      </c>
      <c r="U1004" s="23">
        <f t="shared" si="263"/>
        <v>0</v>
      </c>
      <c r="V1004" s="23">
        <f t="shared" si="264"/>
        <v>0</v>
      </c>
      <c r="W1004" s="44" t="str">
        <f t="shared" si="265"/>
        <v>n/a</v>
      </c>
      <c r="X1004" s="23">
        <f t="shared" si="266"/>
        <v>0</v>
      </c>
      <c r="Y1004" s="23">
        <f t="shared" si="267"/>
        <v>0</v>
      </c>
      <c r="Z1004" s="23">
        <f t="shared" si="268"/>
        <v>0</v>
      </c>
      <c r="AA1004" s="43">
        <f t="shared" si="269"/>
        <v>0</v>
      </c>
      <c r="AB1004" s="44" t="str">
        <f t="shared" si="270"/>
        <v>n/a</v>
      </c>
      <c r="AC1004" s="45" t="str">
        <f>IFERROR(W1004*Inputs!$E$27+'Elec wholesale index'!AB1004*Inputs!$F$27,"n/a")</f>
        <v>n/a</v>
      </c>
      <c r="AD1004" s="2" t="str">
        <f t="shared" si="271"/>
        <v>2018-19 Winter</v>
      </c>
      <c r="AE1004" s="2" t="str">
        <f t="shared" si="272"/>
        <v>2018-19 Summer</v>
      </c>
      <c r="AF1004" s="41">
        <v>0</v>
      </c>
    </row>
    <row r="1005" spans="1:32" x14ac:dyDescent="0.3">
      <c r="A1005" s="47">
        <v>43294</v>
      </c>
      <c r="B1005" s="14" t="str">
        <f t="shared" si="273"/>
        <v>Jul</v>
      </c>
      <c r="C1005" s="3"/>
      <c r="D1005" s="3"/>
      <c r="E1005" s="3"/>
      <c r="F1005" s="42"/>
      <c r="G1005" s="42"/>
      <c r="H1005" s="42"/>
      <c r="I1005" s="13">
        <f>VLOOKUP($B1005,'Elec wholesale lookups'!$A$3:$L$15,'Elec wholesale index'!I$2,FALSE)</f>
        <v>205597.26549163138</v>
      </c>
      <c r="J1005" s="13">
        <f>VLOOKUP($B1005,'Elec wholesale lookups'!$A$3:$L$15,'Elec wholesale index'!J$2,FALSE)</f>
        <v>181634.52552031272</v>
      </c>
      <c r="K1005" s="13">
        <f>VLOOKUP($B1005,'Elec wholesale lookups'!$A$3:$L$15,'Elec wholesale index'!K$2,FALSE)</f>
        <v>205597.26549163138</v>
      </c>
      <c r="L1005" s="38">
        <f>VLOOKUP($B1005,'Elec wholesale lookups'!$A$3:$O$15,'Elec wholesale index'!L$2,FALSE)</f>
        <v>1</v>
      </c>
      <c r="M1005" s="38">
        <f>VLOOKUP($B1005,'Elec wholesale lookups'!$A$3:$O$15,'Elec wholesale index'!M$2,FALSE)</f>
        <v>1</v>
      </c>
      <c r="N1005" s="38">
        <f>VLOOKUP($B1005,'Elec wholesale lookups'!$A$3:$O$15,'Elec wholesale index'!N$2,FALSE)</f>
        <v>0</v>
      </c>
      <c r="O1005" s="13">
        <f t="shared" si="257"/>
        <v>205597.26549163138</v>
      </c>
      <c r="P1005" s="13">
        <f t="shared" si="258"/>
        <v>181634.52552031272</v>
      </c>
      <c r="Q1005" s="13">
        <f t="shared" si="259"/>
        <v>0</v>
      </c>
      <c r="R1005" s="13">
        <f t="shared" si="260"/>
        <v>387231.79101194406</v>
      </c>
      <c r="S1005" s="23">
        <f t="shared" si="261"/>
        <v>0</v>
      </c>
      <c r="T1005" s="23">
        <f t="shared" si="262"/>
        <v>0</v>
      </c>
      <c r="U1005" s="23">
        <f t="shared" si="263"/>
        <v>0</v>
      </c>
      <c r="V1005" s="23">
        <f t="shared" si="264"/>
        <v>0</v>
      </c>
      <c r="W1005" s="44" t="str">
        <f t="shared" si="265"/>
        <v>n/a</v>
      </c>
      <c r="X1005" s="23">
        <f t="shared" si="266"/>
        <v>0</v>
      </c>
      <c r="Y1005" s="23">
        <f t="shared" si="267"/>
        <v>0</v>
      </c>
      <c r="Z1005" s="23">
        <f t="shared" si="268"/>
        <v>0</v>
      </c>
      <c r="AA1005" s="43">
        <f t="shared" si="269"/>
        <v>0</v>
      </c>
      <c r="AB1005" s="44" t="str">
        <f t="shared" si="270"/>
        <v>n/a</v>
      </c>
      <c r="AC1005" s="45" t="str">
        <f>IFERROR(W1005*Inputs!$E$27+'Elec wholesale index'!AB1005*Inputs!$F$27,"n/a")</f>
        <v>n/a</v>
      </c>
      <c r="AD1005" s="2" t="str">
        <f t="shared" si="271"/>
        <v>2018-19 Winter</v>
      </c>
      <c r="AE1005" s="2" t="str">
        <f t="shared" si="272"/>
        <v>2018-19 Summer</v>
      </c>
      <c r="AF1005" s="41">
        <v>0</v>
      </c>
    </row>
    <row r="1006" spans="1:32" x14ac:dyDescent="0.3">
      <c r="A1006" s="47">
        <v>43297</v>
      </c>
      <c r="B1006" s="14" t="str">
        <f t="shared" si="273"/>
        <v>Jul</v>
      </c>
      <c r="C1006" s="3"/>
      <c r="D1006" s="3"/>
      <c r="E1006" s="3"/>
      <c r="F1006" s="42"/>
      <c r="G1006" s="42"/>
      <c r="H1006" s="42"/>
      <c r="I1006" s="13">
        <f>VLOOKUP($B1006,'Elec wholesale lookups'!$A$3:$L$15,'Elec wholesale index'!I$2,FALSE)</f>
        <v>205597.26549163138</v>
      </c>
      <c r="J1006" s="13">
        <f>VLOOKUP($B1006,'Elec wholesale lookups'!$A$3:$L$15,'Elec wholesale index'!J$2,FALSE)</f>
        <v>181634.52552031272</v>
      </c>
      <c r="K1006" s="13">
        <f>VLOOKUP($B1006,'Elec wholesale lookups'!$A$3:$L$15,'Elec wholesale index'!K$2,FALSE)</f>
        <v>205597.26549163138</v>
      </c>
      <c r="L1006" s="38">
        <f>VLOOKUP($B1006,'Elec wholesale lookups'!$A$3:$O$15,'Elec wholesale index'!L$2,FALSE)</f>
        <v>1</v>
      </c>
      <c r="M1006" s="38">
        <f>VLOOKUP($B1006,'Elec wholesale lookups'!$A$3:$O$15,'Elec wholesale index'!M$2,FALSE)</f>
        <v>1</v>
      </c>
      <c r="N1006" s="38">
        <f>VLOOKUP($B1006,'Elec wholesale lookups'!$A$3:$O$15,'Elec wholesale index'!N$2,FALSE)</f>
        <v>0</v>
      </c>
      <c r="O1006" s="13">
        <f t="shared" si="257"/>
        <v>205597.26549163138</v>
      </c>
      <c r="P1006" s="13">
        <f t="shared" si="258"/>
        <v>181634.52552031272</v>
      </c>
      <c r="Q1006" s="13">
        <f t="shared" si="259"/>
        <v>0</v>
      </c>
      <c r="R1006" s="13">
        <f t="shared" si="260"/>
        <v>387231.79101194406</v>
      </c>
      <c r="S1006" s="23">
        <f t="shared" si="261"/>
        <v>0</v>
      </c>
      <c r="T1006" s="23">
        <f t="shared" si="262"/>
        <v>0</v>
      </c>
      <c r="U1006" s="23">
        <f t="shared" si="263"/>
        <v>0</v>
      </c>
      <c r="V1006" s="23">
        <f t="shared" si="264"/>
        <v>0</v>
      </c>
      <c r="W1006" s="44" t="str">
        <f t="shared" si="265"/>
        <v>n/a</v>
      </c>
      <c r="X1006" s="23">
        <f t="shared" si="266"/>
        <v>0</v>
      </c>
      <c r="Y1006" s="23">
        <f t="shared" si="267"/>
        <v>0</v>
      </c>
      <c r="Z1006" s="23">
        <f t="shared" si="268"/>
        <v>0</v>
      </c>
      <c r="AA1006" s="43">
        <f t="shared" si="269"/>
        <v>0</v>
      </c>
      <c r="AB1006" s="44" t="str">
        <f t="shared" si="270"/>
        <v>n/a</v>
      </c>
      <c r="AC1006" s="45" t="str">
        <f>IFERROR(W1006*Inputs!$E$27+'Elec wholesale index'!AB1006*Inputs!$F$27,"n/a")</f>
        <v>n/a</v>
      </c>
      <c r="AD1006" s="2" t="str">
        <f t="shared" si="271"/>
        <v>2018-19 Winter</v>
      </c>
      <c r="AE1006" s="2" t="str">
        <f t="shared" si="272"/>
        <v>2018-19 Summer</v>
      </c>
      <c r="AF1006" s="41">
        <v>0</v>
      </c>
    </row>
    <row r="1007" spans="1:32" x14ac:dyDescent="0.3">
      <c r="A1007" s="47">
        <v>43298</v>
      </c>
      <c r="B1007" s="14" t="str">
        <f t="shared" si="273"/>
        <v>Jul</v>
      </c>
      <c r="C1007" s="3"/>
      <c r="D1007" s="3"/>
      <c r="E1007" s="3"/>
      <c r="F1007" s="42"/>
      <c r="G1007" s="42"/>
      <c r="H1007" s="42"/>
      <c r="I1007" s="13">
        <f>VLOOKUP($B1007,'Elec wholesale lookups'!$A$3:$L$15,'Elec wholesale index'!I$2,FALSE)</f>
        <v>205597.26549163138</v>
      </c>
      <c r="J1007" s="13">
        <f>VLOOKUP($B1007,'Elec wholesale lookups'!$A$3:$L$15,'Elec wholesale index'!J$2,FALSE)</f>
        <v>181634.52552031272</v>
      </c>
      <c r="K1007" s="13">
        <f>VLOOKUP($B1007,'Elec wholesale lookups'!$A$3:$L$15,'Elec wholesale index'!K$2,FALSE)</f>
        <v>205597.26549163138</v>
      </c>
      <c r="L1007" s="38">
        <f>VLOOKUP($B1007,'Elec wholesale lookups'!$A$3:$O$15,'Elec wholesale index'!L$2,FALSE)</f>
        <v>1</v>
      </c>
      <c r="M1007" s="38">
        <f>VLOOKUP($B1007,'Elec wholesale lookups'!$A$3:$O$15,'Elec wholesale index'!M$2,FALSE)</f>
        <v>1</v>
      </c>
      <c r="N1007" s="38">
        <f>VLOOKUP($B1007,'Elec wholesale lookups'!$A$3:$O$15,'Elec wholesale index'!N$2,FALSE)</f>
        <v>0</v>
      </c>
      <c r="O1007" s="13">
        <f t="shared" si="257"/>
        <v>205597.26549163138</v>
      </c>
      <c r="P1007" s="13">
        <f t="shared" si="258"/>
        <v>181634.52552031272</v>
      </c>
      <c r="Q1007" s="13">
        <f t="shared" si="259"/>
        <v>0</v>
      </c>
      <c r="R1007" s="13">
        <f t="shared" si="260"/>
        <v>387231.79101194406</v>
      </c>
      <c r="S1007" s="23">
        <f t="shared" si="261"/>
        <v>0</v>
      </c>
      <c r="T1007" s="23">
        <f t="shared" si="262"/>
        <v>0</v>
      </c>
      <c r="U1007" s="23">
        <f t="shared" si="263"/>
        <v>0</v>
      </c>
      <c r="V1007" s="23">
        <f t="shared" si="264"/>
        <v>0</v>
      </c>
      <c r="W1007" s="44" t="str">
        <f t="shared" si="265"/>
        <v>n/a</v>
      </c>
      <c r="X1007" s="23">
        <f t="shared" si="266"/>
        <v>0</v>
      </c>
      <c r="Y1007" s="23">
        <f t="shared" si="267"/>
        <v>0</v>
      </c>
      <c r="Z1007" s="23">
        <f t="shared" si="268"/>
        <v>0</v>
      </c>
      <c r="AA1007" s="43">
        <f t="shared" si="269"/>
        <v>0</v>
      </c>
      <c r="AB1007" s="44" t="str">
        <f t="shared" si="270"/>
        <v>n/a</v>
      </c>
      <c r="AC1007" s="45" t="str">
        <f>IFERROR(W1007*Inputs!$E$27+'Elec wholesale index'!AB1007*Inputs!$F$27,"n/a")</f>
        <v>n/a</v>
      </c>
      <c r="AD1007" s="2" t="str">
        <f t="shared" si="271"/>
        <v>2018-19 Winter</v>
      </c>
      <c r="AE1007" s="2" t="str">
        <f t="shared" si="272"/>
        <v>2018-19 Summer</v>
      </c>
      <c r="AF1007" s="41">
        <v>0</v>
      </c>
    </row>
    <row r="1008" spans="1:32" x14ac:dyDescent="0.3">
      <c r="A1008" s="47">
        <v>43299</v>
      </c>
      <c r="B1008" s="14" t="str">
        <f t="shared" si="273"/>
        <v>Jul</v>
      </c>
      <c r="C1008" s="3"/>
      <c r="D1008" s="3"/>
      <c r="E1008" s="3"/>
      <c r="F1008" s="42"/>
      <c r="G1008" s="42"/>
      <c r="H1008" s="42"/>
      <c r="I1008" s="13">
        <f>VLOOKUP($B1008,'Elec wholesale lookups'!$A$3:$L$15,'Elec wholesale index'!I$2,FALSE)</f>
        <v>205597.26549163138</v>
      </c>
      <c r="J1008" s="13">
        <f>VLOOKUP($B1008,'Elec wholesale lookups'!$A$3:$L$15,'Elec wholesale index'!J$2,FALSE)</f>
        <v>181634.52552031272</v>
      </c>
      <c r="K1008" s="13">
        <f>VLOOKUP($B1008,'Elec wholesale lookups'!$A$3:$L$15,'Elec wholesale index'!K$2,FALSE)</f>
        <v>205597.26549163138</v>
      </c>
      <c r="L1008" s="38">
        <f>VLOOKUP($B1008,'Elec wholesale lookups'!$A$3:$O$15,'Elec wholesale index'!L$2,FALSE)</f>
        <v>1</v>
      </c>
      <c r="M1008" s="38">
        <f>VLOOKUP($B1008,'Elec wholesale lookups'!$A$3:$O$15,'Elec wholesale index'!M$2,FALSE)</f>
        <v>1</v>
      </c>
      <c r="N1008" s="38">
        <f>VLOOKUP($B1008,'Elec wholesale lookups'!$A$3:$O$15,'Elec wholesale index'!N$2,FALSE)</f>
        <v>0</v>
      </c>
      <c r="O1008" s="13">
        <f t="shared" si="257"/>
        <v>205597.26549163138</v>
      </c>
      <c r="P1008" s="13">
        <f t="shared" si="258"/>
        <v>181634.52552031272</v>
      </c>
      <c r="Q1008" s="13">
        <f t="shared" si="259"/>
        <v>0</v>
      </c>
      <c r="R1008" s="13">
        <f t="shared" si="260"/>
        <v>387231.79101194406</v>
      </c>
      <c r="S1008" s="23">
        <f t="shared" si="261"/>
        <v>0</v>
      </c>
      <c r="T1008" s="23">
        <f t="shared" si="262"/>
        <v>0</v>
      </c>
      <c r="U1008" s="23">
        <f t="shared" si="263"/>
        <v>0</v>
      </c>
      <c r="V1008" s="23">
        <f t="shared" si="264"/>
        <v>0</v>
      </c>
      <c r="W1008" s="44" t="str">
        <f t="shared" si="265"/>
        <v>n/a</v>
      </c>
      <c r="X1008" s="23">
        <f t="shared" si="266"/>
        <v>0</v>
      </c>
      <c r="Y1008" s="23">
        <f t="shared" si="267"/>
        <v>0</v>
      </c>
      <c r="Z1008" s="23">
        <f t="shared" si="268"/>
        <v>0</v>
      </c>
      <c r="AA1008" s="43">
        <f t="shared" si="269"/>
        <v>0</v>
      </c>
      <c r="AB1008" s="44" t="str">
        <f t="shared" si="270"/>
        <v>n/a</v>
      </c>
      <c r="AC1008" s="45" t="str">
        <f>IFERROR(W1008*Inputs!$E$27+'Elec wholesale index'!AB1008*Inputs!$F$27,"n/a")</f>
        <v>n/a</v>
      </c>
      <c r="AD1008" s="2" t="str">
        <f t="shared" si="271"/>
        <v>2018-19 Winter</v>
      </c>
      <c r="AE1008" s="2" t="str">
        <f t="shared" si="272"/>
        <v>2018-19 Summer</v>
      </c>
      <c r="AF1008" s="41">
        <v>0</v>
      </c>
    </row>
    <row r="1009" spans="1:32" x14ac:dyDescent="0.3">
      <c r="A1009" s="47">
        <v>43300</v>
      </c>
      <c r="B1009" s="14" t="str">
        <f t="shared" si="273"/>
        <v>Jul</v>
      </c>
      <c r="C1009" s="3"/>
      <c r="D1009" s="3"/>
      <c r="E1009" s="3"/>
      <c r="F1009" s="42"/>
      <c r="G1009" s="42"/>
      <c r="H1009" s="42"/>
      <c r="I1009" s="13">
        <f>VLOOKUP($B1009,'Elec wholesale lookups'!$A$3:$L$15,'Elec wholesale index'!I$2,FALSE)</f>
        <v>205597.26549163138</v>
      </c>
      <c r="J1009" s="13">
        <f>VLOOKUP($B1009,'Elec wholesale lookups'!$A$3:$L$15,'Elec wholesale index'!J$2,FALSE)</f>
        <v>181634.52552031272</v>
      </c>
      <c r="K1009" s="13">
        <f>VLOOKUP($B1009,'Elec wholesale lookups'!$A$3:$L$15,'Elec wholesale index'!K$2,FALSE)</f>
        <v>205597.26549163138</v>
      </c>
      <c r="L1009" s="38">
        <f>VLOOKUP($B1009,'Elec wholesale lookups'!$A$3:$O$15,'Elec wholesale index'!L$2,FALSE)</f>
        <v>1</v>
      </c>
      <c r="M1009" s="38">
        <f>VLOOKUP($B1009,'Elec wholesale lookups'!$A$3:$O$15,'Elec wholesale index'!M$2,FALSE)</f>
        <v>1</v>
      </c>
      <c r="N1009" s="38">
        <f>VLOOKUP($B1009,'Elec wholesale lookups'!$A$3:$O$15,'Elec wholesale index'!N$2,FALSE)</f>
        <v>0</v>
      </c>
      <c r="O1009" s="13">
        <f t="shared" si="257"/>
        <v>205597.26549163138</v>
      </c>
      <c r="P1009" s="13">
        <f t="shared" si="258"/>
        <v>181634.52552031272</v>
      </c>
      <c r="Q1009" s="13">
        <f t="shared" si="259"/>
        <v>0</v>
      </c>
      <c r="R1009" s="13">
        <f t="shared" si="260"/>
        <v>387231.79101194406</v>
      </c>
      <c r="S1009" s="23">
        <f t="shared" si="261"/>
        <v>0</v>
      </c>
      <c r="T1009" s="23">
        <f t="shared" si="262"/>
        <v>0</v>
      </c>
      <c r="U1009" s="23">
        <f t="shared" si="263"/>
        <v>0</v>
      </c>
      <c r="V1009" s="23">
        <f t="shared" si="264"/>
        <v>0</v>
      </c>
      <c r="W1009" s="44" t="str">
        <f t="shared" si="265"/>
        <v>n/a</v>
      </c>
      <c r="X1009" s="23">
        <f t="shared" si="266"/>
        <v>0</v>
      </c>
      <c r="Y1009" s="23">
        <f t="shared" si="267"/>
        <v>0</v>
      </c>
      <c r="Z1009" s="23">
        <f t="shared" si="268"/>
        <v>0</v>
      </c>
      <c r="AA1009" s="43">
        <f t="shared" si="269"/>
        <v>0</v>
      </c>
      <c r="AB1009" s="44" t="str">
        <f t="shared" si="270"/>
        <v>n/a</v>
      </c>
      <c r="AC1009" s="45" t="str">
        <f>IFERROR(W1009*Inputs!$E$27+'Elec wholesale index'!AB1009*Inputs!$F$27,"n/a")</f>
        <v>n/a</v>
      </c>
      <c r="AD1009" s="2" t="str">
        <f t="shared" si="271"/>
        <v>2018-19 Winter</v>
      </c>
      <c r="AE1009" s="2" t="str">
        <f t="shared" si="272"/>
        <v>2018-19 Summer</v>
      </c>
      <c r="AF1009" s="41">
        <v>0</v>
      </c>
    </row>
    <row r="1010" spans="1:32" x14ac:dyDescent="0.3">
      <c r="A1010" s="47">
        <v>43301</v>
      </c>
      <c r="B1010" s="14" t="str">
        <f t="shared" si="273"/>
        <v>Jul</v>
      </c>
      <c r="C1010" s="3"/>
      <c r="D1010" s="3"/>
      <c r="E1010" s="3"/>
      <c r="F1010" s="42"/>
      <c r="G1010" s="42"/>
      <c r="H1010" s="42"/>
      <c r="I1010" s="13">
        <f>VLOOKUP($B1010,'Elec wholesale lookups'!$A$3:$L$15,'Elec wholesale index'!I$2,FALSE)</f>
        <v>205597.26549163138</v>
      </c>
      <c r="J1010" s="13">
        <f>VLOOKUP($B1010,'Elec wholesale lookups'!$A$3:$L$15,'Elec wholesale index'!J$2,FALSE)</f>
        <v>181634.52552031272</v>
      </c>
      <c r="K1010" s="13">
        <f>VLOOKUP($B1010,'Elec wholesale lookups'!$A$3:$L$15,'Elec wholesale index'!K$2,FALSE)</f>
        <v>205597.26549163138</v>
      </c>
      <c r="L1010" s="38">
        <f>VLOOKUP($B1010,'Elec wholesale lookups'!$A$3:$O$15,'Elec wholesale index'!L$2,FALSE)</f>
        <v>1</v>
      </c>
      <c r="M1010" s="38">
        <f>VLOOKUP($B1010,'Elec wholesale lookups'!$A$3:$O$15,'Elec wholesale index'!M$2,FALSE)</f>
        <v>1</v>
      </c>
      <c r="N1010" s="38">
        <f>VLOOKUP($B1010,'Elec wholesale lookups'!$A$3:$O$15,'Elec wholesale index'!N$2,FALSE)</f>
        <v>0</v>
      </c>
      <c r="O1010" s="13">
        <f t="shared" si="257"/>
        <v>205597.26549163138</v>
      </c>
      <c r="P1010" s="13">
        <f t="shared" si="258"/>
        <v>181634.52552031272</v>
      </c>
      <c r="Q1010" s="13">
        <f t="shared" si="259"/>
        <v>0</v>
      </c>
      <c r="R1010" s="13">
        <f t="shared" si="260"/>
        <v>387231.79101194406</v>
      </c>
      <c r="S1010" s="23">
        <f t="shared" si="261"/>
        <v>0</v>
      </c>
      <c r="T1010" s="23">
        <f t="shared" si="262"/>
        <v>0</v>
      </c>
      <c r="U1010" s="23">
        <f t="shared" si="263"/>
        <v>0</v>
      </c>
      <c r="V1010" s="23">
        <f t="shared" si="264"/>
        <v>0</v>
      </c>
      <c r="W1010" s="44" t="str">
        <f t="shared" si="265"/>
        <v>n/a</v>
      </c>
      <c r="X1010" s="23">
        <f t="shared" si="266"/>
        <v>0</v>
      </c>
      <c r="Y1010" s="23">
        <f t="shared" si="267"/>
        <v>0</v>
      </c>
      <c r="Z1010" s="23">
        <f t="shared" si="268"/>
        <v>0</v>
      </c>
      <c r="AA1010" s="43">
        <f t="shared" si="269"/>
        <v>0</v>
      </c>
      <c r="AB1010" s="44" t="str">
        <f t="shared" si="270"/>
        <v>n/a</v>
      </c>
      <c r="AC1010" s="45" t="str">
        <f>IFERROR(W1010*Inputs!$E$27+'Elec wholesale index'!AB1010*Inputs!$F$27,"n/a")</f>
        <v>n/a</v>
      </c>
      <c r="AD1010" s="2" t="str">
        <f t="shared" si="271"/>
        <v>2018-19 Winter</v>
      </c>
      <c r="AE1010" s="2" t="str">
        <f t="shared" si="272"/>
        <v>2018-19 Summer</v>
      </c>
      <c r="AF1010" s="41">
        <v>0</v>
      </c>
    </row>
    <row r="1011" spans="1:32" x14ac:dyDescent="0.3">
      <c r="A1011" s="47">
        <v>43304</v>
      </c>
      <c r="B1011" s="14" t="str">
        <f t="shared" si="273"/>
        <v>Jul</v>
      </c>
      <c r="C1011" s="3"/>
      <c r="D1011" s="3"/>
      <c r="E1011" s="3"/>
      <c r="F1011" s="42"/>
      <c r="G1011" s="42"/>
      <c r="H1011" s="42"/>
      <c r="I1011" s="13">
        <f>VLOOKUP($B1011,'Elec wholesale lookups'!$A$3:$L$15,'Elec wholesale index'!I$2,FALSE)</f>
        <v>205597.26549163138</v>
      </c>
      <c r="J1011" s="13">
        <f>VLOOKUP($B1011,'Elec wholesale lookups'!$A$3:$L$15,'Elec wholesale index'!J$2,FALSE)</f>
        <v>181634.52552031272</v>
      </c>
      <c r="K1011" s="13">
        <f>VLOOKUP($B1011,'Elec wholesale lookups'!$A$3:$L$15,'Elec wholesale index'!K$2,FALSE)</f>
        <v>205597.26549163138</v>
      </c>
      <c r="L1011" s="38">
        <f>VLOOKUP($B1011,'Elec wholesale lookups'!$A$3:$O$15,'Elec wholesale index'!L$2,FALSE)</f>
        <v>1</v>
      </c>
      <c r="M1011" s="38">
        <f>VLOOKUP($B1011,'Elec wholesale lookups'!$A$3:$O$15,'Elec wholesale index'!M$2,FALSE)</f>
        <v>1</v>
      </c>
      <c r="N1011" s="38">
        <f>VLOOKUP($B1011,'Elec wholesale lookups'!$A$3:$O$15,'Elec wholesale index'!N$2,FALSE)</f>
        <v>0</v>
      </c>
      <c r="O1011" s="13">
        <f t="shared" si="257"/>
        <v>205597.26549163138</v>
      </c>
      <c r="P1011" s="13">
        <f t="shared" si="258"/>
        <v>181634.52552031272</v>
      </c>
      <c r="Q1011" s="13">
        <f t="shared" si="259"/>
        <v>0</v>
      </c>
      <c r="R1011" s="13">
        <f t="shared" si="260"/>
        <v>387231.79101194406</v>
      </c>
      <c r="S1011" s="23">
        <f t="shared" si="261"/>
        <v>0</v>
      </c>
      <c r="T1011" s="23">
        <f t="shared" si="262"/>
        <v>0</v>
      </c>
      <c r="U1011" s="23">
        <f t="shared" si="263"/>
        <v>0</v>
      </c>
      <c r="V1011" s="23">
        <f t="shared" si="264"/>
        <v>0</v>
      </c>
      <c r="W1011" s="44" t="str">
        <f t="shared" si="265"/>
        <v>n/a</v>
      </c>
      <c r="X1011" s="23">
        <f t="shared" si="266"/>
        <v>0</v>
      </c>
      <c r="Y1011" s="23">
        <f t="shared" si="267"/>
        <v>0</v>
      </c>
      <c r="Z1011" s="23">
        <f t="shared" si="268"/>
        <v>0</v>
      </c>
      <c r="AA1011" s="43">
        <f t="shared" si="269"/>
        <v>0</v>
      </c>
      <c r="AB1011" s="44" t="str">
        <f t="shared" si="270"/>
        <v>n/a</v>
      </c>
      <c r="AC1011" s="45" t="str">
        <f>IFERROR(W1011*Inputs!$E$27+'Elec wholesale index'!AB1011*Inputs!$F$27,"n/a")</f>
        <v>n/a</v>
      </c>
      <c r="AD1011" s="2" t="str">
        <f t="shared" si="271"/>
        <v>2018-19 Winter</v>
      </c>
      <c r="AE1011" s="2" t="str">
        <f t="shared" si="272"/>
        <v>2018-19 Summer</v>
      </c>
      <c r="AF1011" s="41">
        <v>0</v>
      </c>
    </row>
    <row r="1012" spans="1:32" x14ac:dyDescent="0.3">
      <c r="A1012" s="47">
        <v>43305</v>
      </c>
      <c r="B1012" s="14" t="str">
        <f t="shared" si="273"/>
        <v>Jul</v>
      </c>
      <c r="C1012" s="3"/>
      <c r="D1012" s="3"/>
      <c r="E1012" s="3"/>
      <c r="F1012" s="42"/>
      <c r="G1012" s="42"/>
      <c r="H1012" s="42"/>
      <c r="I1012" s="13">
        <f>VLOOKUP($B1012,'Elec wholesale lookups'!$A$3:$L$15,'Elec wholesale index'!I$2,FALSE)</f>
        <v>205597.26549163138</v>
      </c>
      <c r="J1012" s="13">
        <f>VLOOKUP($B1012,'Elec wholesale lookups'!$A$3:$L$15,'Elec wholesale index'!J$2,FALSE)</f>
        <v>181634.52552031272</v>
      </c>
      <c r="K1012" s="13">
        <f>VLOOKUP($B1012,'Elec wholesale lookups'!$A$3:$L$15,'Elec wholesale index'!K$2,FALSE)</f>
        <v>205597.26549163138</v>
      </c>
      <c r="L1012" s="38">
        <f>VLOOKUP($B1012,'Elec wholesale lookups'!$A$3:$O$15,'Elec wholesale index'!L$2,FALSE)</f>
        <v>1</v>
      </c>
      <c r="M1012" s="38">
        <f>VLOOKUP($B1012,'Elec wholesale lookups'!$A$3:$O$15,'Elec wholesale index'!M$2,FALSE)</f>
        <v>1</v>
      </c>
      <c r="N1012" s="38">
        <f>VLOOKUP($B1012,'Elec wholesale lookups'!$A$3:$O$15,'Elec wholesale index'!N$2,FALSE)</f>
        <v>0</v>
      </c>
      <c r="O1012" s="13">
        <f t="shared" si="257"/>
        <v>205597.26549163138</v>
      </c>
      <c r="P1012" s="13">
        <f t="shared" si="258"/>
        <v>181634.52552031272</v>
      </c>
      <c r="Q1012" s="13">
        <f t="shared" si="259"/>
        <v>0</v>
      </c>
      <c r="R1012" s="13">
        <f t="shared" si="260"/>
        <v>387231.79101194406</v>
      </c>
      <c r="S1012" s="23">
        <f t="shared" si="261"/>
        <v>0</v>
      </c>
      <c r="T1012" s="23">
        <f t="shared" si="262"/>
        <v>0</v>
      </c>
      <c r="U1012" s="23">
        <f t="shared" si="263"/>
        <v>0</v>
      </c>
      <c r="V1012" s="23">
        <f t="shared" si="264"/>
        <v>0</v>
      </c>
      <c r="W1012" s="44" t="str">
        <f t="shared" si="265"/>
        <v>n/a</v>
      </c>
      <c r="X1012" s="23">
        <f t="shared" si="266"/>
        <v>0</v>
      </c>
      <c r="Y1012" s="23">
        <f t="shared" si="267"/>
        <v>0</v>
      </c>
      <c r="Z1012" s="23">
        <f t="shared" si="268"/>
        <v>0</v>
      </c>
      <c r="AA1012" s="43">
        <f t="shared" si="269"/>
        <v>0</v>
      </c>
      <c r="AB1012" s="44" t="str">
        <f t="shared" si="270"/>
        <v>n/a</v>
      </c>
      <c r="AC1012" s="45" t="str">
        <f>IFERROR(W1012*Inputs!$E$27+'Elec wholesale index'!AB1012*Inputs!$F$27,"n/a")</f>
        <v>n/a</v>
      </c>
      <c r="AD1012" s="2" t="str">
        <f t="shared" si="271"/>
        <v>2018-19 Winter</v>
      </c>
      <c r="AE1012" s="2" t="str">
        <f t="shared" si="272"/>
        <v>2018-19 Summer</v>
      </c>
      <c r="AF1012" s="41">
        <v>0</v>
      </c>
    </row>
    <row r="1013" spans="1:32" x14ac:dyDescent="0.3">
      <c r="A1013" s="47">
        <v>43306</v>
      </c>
      <c r="B1013" s="14" t="str">
        <f t="shared" si="273"/>
        <v>Jul</v>
      </c>
      <c r="C1013" s="3"/>
      <c r="D1013" s="3"/>
      <c r="E1013" s="3"/>
      <c r="F1013" s="42"/>
      <c r="G1013" s="42"/>
      <c r="H1013" s="42"/>
      <c r="I1013" s="13">
        <f>VLOOKUP($B1013,'Elec wholesale lookups'!$A$3:$L$15,'Elec wholesale index'!I$2,FALSE)</f>
        <v>205597.26549163138</v>
      </c>
      <c r="J1013" s="13">
        <f>VLOOKUP($B1013,'Elec wholesale lookups'!$A$3:$L$15,'Elec wholesale index'!J$2,FALSE)</f>
        <v>181634.52552031272</v>
      </c>
      <c r="K1013" s="13">
        <f>VLOOKUP($B1013,'Elec wholesale lookups'!$A$3:$L$15,'Elec wholesale index'!K$2,FALSE)</f>
        <v>205597.26549163138</v>
      </c>
      <c r="L1013" s="38">
        <f>VLOOKUP($B1013,'Elec wholesale lookups'!$A$3:$O$15,'Elec wholesale index'!L$2,FALSE)</f>
        <v>1</v>
      </c>
      <c r="M1013" s="38">
        <f>VLOOKUP($B1013,'Elec wholesale lookups'!$A$3:$O$15,'Elec wholesale index'!M$2,FALSE)</f>
        <v>1</v>
      </c>
      <c r="N1013" s="38">
        <f>VLOOKUP($B1013,'Elec wholesale lookups'!$A$3:$O$15,'Elec wholesale index'!N$2,FALSE)</f>
        <v>0</v>
      </c>
      <c r="O1013" s="13">
        <f t="shared" si="257"/>
        <v>205597.26549163138</v>
      </c>
      <c r="P1013" s="13">
        <f t="shared" si="258"/>
        <v>181634.52552031272</v>
      </c>
      <c r="Q1013" s="13">
        <f t="shared" si="259"/>
        <v>0</v>
      </c>
      <c r="R1013" s="13">
        <f t="shared" si="260"/>
        <v>387231.79101194406</v>
      </c>
      <c r="S1013" s="23">
        <f t="shared" si="261"/>
        <v>0</v>
      </c>
      <c r="T1013" s="23">
        <f t="shared" si="262"/>
        <v>0</v>
      </c>
      <c r="U1013" s="23">
        <f t="shared" si="263"/>
        <v>0</v>
      </c>
      <c r="V1013" s="23">
        <f t="shared" si="264"/>
        <v>0</v>
      </c>
      <c r="W1013" s="44" t="str">
        <f t="shared" si="265"/>
        <v>n/a</v>
      </c>
      <c r="X1013" s="23">
        <f t="shared" si="266"/>
        <v>0</v>
      </c>
      <c r="Y1013" s="23">
        <f t="shared" si="267"/>
        <v>0</v>
      </c>
      <c r="Z1013" s="23">
        <f t="shared" si="268"/>
        <v>0</v>
      </c>
      <c r="AA1013" s="43">
        <f t="shared" si="269"/>
        <v>0</v>
      </c>
      <c r="AB1013" s="44" t="str">
        <f t="shared" si="270"/>
        <v>n/a</v>
      </c>
      <c r="AC1013" s="45" t="str">
        <f>IFERROR(W1013*Inputs!$E$27+'Elec wholesale index'!AB1013*Inputs!$F$27,"n/a")</f>
        <v>n/a</v>
      </c>
      <c r="AD1013" s="2" t="str">
        <f t="shared" si="271"/>
        <v>2018-19 Winter</v>
      </c>
      <c r="AE1013" s="2" t="str">
        <f t="shared" si="272"/>
        <v>2018-19 Summer</v>
      </c>
      <c r="AF1013" s="41">
        <v>0</v>
      </c>
    </row>
    <row r="1014" spans="1:32" x14ac:dyDescent="0.3">
      <c r="A1014" s="47">
        <v>43307</v>
      </c>
      <c r="B1014" s="14" t="str">
        <f t="shared" si="273"/>
        <v>Jul</v>
      </c>
      <c r="C1014" s="3"/>
      <c r="D1014" s="3"/>
      <c r="E1014" s="3"/>
      <c r="F1014" s="42"/>
      <c r="G1014" s="42"/>
      <c r="H1014" s="42"/>
      <c r="I1014" s="13">
        <f>VLOOKUP($B1014,'Elec wholesale lookups'!$A$3:$L$15,'Elec wholesale index'!I$2,FALSE)</f>
        <v>205597.26549163138</v>
      </c>
      <c r="J1014" s="13">
        <f>VLOOKUP($B1014,'Elec wholesale lookups'!$A$3:$L$15,'Elec wholesale index'!J$2,FALSE)</f>
        <v>181634.52552031272</v>
      </c>
      <c r="K1014" s="13">
        <f>VLOOKUP($B1014,'Elec wholesale lookups'!$A$3:$L$15,'Elec wholesale index'!K$2,FALSE)</f>
        <v>205597.26549163138</v>
      </c>
      <c r="L1014" s="38">
        <f>VLOOKUP($B1014,'Elec wholesale lookups'!$A$3:$O$15,'Elec wholesale index'!L$2,FALSE)</f>
        <v>1</v>
      </c>
      <c r="M1014" s="38">
        <f>VLOOKUP($B1014,'Elec wholesale lookups'!$A$3:$O$15,'Elec wholesale index'!M$2,FALSE)</f>
        <v>1</v>
      </c>
      <c r="N1014" s="38">
        <f>VLOOKUP($B1014,'Elec wholesale lookups'!$A$3:$O$15,'Elec wholesale index'!N$2,FALSE)</f>
        <v>0</v>
      </c>
      <c r="O1014" s="13">
        <f t="shared" si="257"/>
        <v>205597.26549163138</v>
      </c>
      <c r="P1014" s="13">
        <f t="shared" si="258"/>
        <v>181634.52552031272</v>
      </c>
      <c r="Q1014" s="13">
        <f t="shared" si="259"/>
        <v>0</v>
      </c>
      <c r="R1014" s="13">
        <f t="shared" si="260"/>
        <v>387231.79101194406</v>
      </c>
      <c r="S1014" s="23">
        <f t="shared" si="261"/>
        <v>0</v>
      </c>
      <c r="T1014" s="23">
        <f t="shared" si="262"/>
        <v>0</v>
      </c>
      <c r="U1014" s="23">
        <f t="shared" si="263"/>
        <v>0</v>
      </c>
      <c r="V1014" s="23">
        <f t="shared" si="264"/>
        <v>0</v>
      </c>
      <c r="W1014" s="44" t="str">
        <f t="shared" si="265"/>
        <v>n/a</v>
      </c>
      <c r="X1014" s="23">
        <f t="shared" si="266"/>
        <v>0</v>
      </c>
      <c r="Y1014" s="23">
        <f t="shared" si="267"/>
        <v>0</v>
      </c>
      <c r="Z1014" s="23">
        <f t="shared" si="268"/>
        <v>0</v>
      </c>
      <c r="AA1014" s="43">
        <f t="shared" si="269"/>
        <v>0</v>
      </c>
      <c r="AB1014" s="44" t="str">
        <f t="shared" si="270"/>
        <v>n/a</v>
      </c>
      <c r="AC1014" s="45" t="str">
        <f>IFERROR(W1014*Inputs!$E$27+'Elec wholesale index'!AB1014*Inputs!$F$27,"n/a")</f>
        <v>n/a</v>
      </c>
      <c r="AD1014" s="2" t="str">
        <f t="shared" si="271"/>
        <v>2018-19 Winter</v>
      </c>
      <c r="AE1014" s="2" t="str">
        <f t="shared" si="272"/>
        <v>2018-19 Summer</v>
      </c>
      <c r="AF1014" s="41">
        <v>0</v>
      </c>
    </row>
    <row r="1015" spans="1:32" x14ac:dyDescent="0.3">
      <c r="A1015" s="47">
        <v>43308</v>
      </c>
      <c r="B1015" s="14" t="str">
        <f t="shared" si="273"/>
        <v>Jul</v>
      </c>
      <c r="C1015" s="3"/>
      <c r="D1015" s="3"/>
      <c r="E1015" s="3"/>
      <c r="F1015" s="42"/>
      <c r="G1015" s="42"/>
      <c r="H1015" s="42"/>
      <c r="I1015" s="13">
        <f>VLOOKUP($B1015,'Elec wholesale lookups'!$A$3:$L$15,'Elec wholesale index'!I$2,FALSE)</f>
        <v>205597.26549163138</v>
      </c>
      <c r="J1015" s="13">
        <f>VLOOKUP($B1015,'Elec wholesale lookups'!$A$3:$L$15,'Elec wholesale index'!J$2,FALSE)</f>
        <v>181634.52552031272</v>
      </c>
      <c r="K1015" s="13">
        <f>VLOOKUP($B1015,'Elec wholesale lookups'!$A$3:$L$15,'Elec wholesale index'!K$2,FALSE)</f>
        <v>205597.26549163138</v>
      </c>
      <c r="L1015" s="38">
        <f>VLOOKUP($B1015,'Elec wholesale lookups'!$A$3:$O$15,'Elec wholesale index'!L$2,FALSE)</f>
        <v>1</v>
      </c>
      <c r="M1015" s="38">
        <f>VLOOKUP($B1015,'Elec wholesale lookups'!$A$3:$O$15,'Elec wholesale index'!M$2,FALSE)</f>
        <v>1</v>
      </c>
      <c r="N1015" s="38">
        <f>VLOOKUP($B1015,'Elec wholesale lookups'!$A$3:$O$15,'Elec wholesale index'!N$2,FALSE)</f>
        <v>0</v>
      </c>
      <c r="O1015" s="13">
        <f t="shared" si="257"/>
        <v>205597.26549163138</v>
      </c>
      <c r="P1015" s="13">
        <f t="shared" si="258"/>
        <v>181634.52552031272</v>
      </c>
      <c r="Q1015" s="13">
        <f t="shared" si="259"/>
        <v>0</v>
      </c>
      <c r="R1015" s="13">
        <f t="shared" si="260"/>
        <v>387231.79101194406</v>
      </c>
      <c r="S1015" s="23">
        <f t="shared" si="261"/>
        <v>0</v>
      </c>
      <c r="T1015" s="23">
        <f t="shared" si="262"/>
        <v>0</v>
      </c>
      <c r="U1015" s="23">
        <f t="shared" si="263"/>
        <v>0</v>
      </c>
      <c r="V1015" s="23">
        <f t="shared" si="264"/>
        <v>0</v>
      </c>
      <c r="W1015" s="44" t="str">
        <f t="shared" si="265"/>
        <v>n/a</v>
      </c>
      <c r="X1015" s="23">
        <f t="shared" si="266"/>
        <v>0</v>
      </c>
      <c r="Y1015" s="23">
        <f t="shared" si="267"/>
        <v>0</v>
      </c>
      <c r="Z1015" s="23">
        <f t="shared" si="268"/>
        <v>0</v>
      </c>
      <c r="AA1015" s="43">
        <f t="shared" si="269"/>
        <v>0</v>
      </c>
      <c r="AB1015" s="44" t="str">
        <f t="shared" si="270"/>
        <v>n/a</v>
      </c>
      <c r="AC1015" s="45" t="str">
        <f>IFERROR(W1015*Inputs!$E$27+'Elec wholesale index'!AB1015*Inputs!$F$27,"n/a")</f>
        <v>n/a</v>
      </c>
      <c r="AD1015" s="2" t="str">
        <f t="shared" si="271"/>
        <v>2018-19 Winter</v>
      </c>
      <c r="AE1015" s="2" t="str">
        <f t="shared" si="272"/>
        <v>2018-19 Summer</v>
      </c>
      <c r="AF1015" s="41">
        <v>0</v>
      </c>
    </row>
    <row r="1016" spans="1:32" x14ac:dyDescent="0.3">
      <c r="A1016" s="47">
        <v>43311</v>
      </c>
      <c r="B1016" s="14" t="str">
        <f t="shared" si="273"/>
        <v>Jul</v>
      </c>
      <c r="C1016" s="3"/>
      <c r="D1016" s="3"/>
      <c r="E1016" s="3"/>
      <c r="F1016" s="42"/>
      <c r="G1016" s="42"/>
      <c r="H1016" s="42"/>
      <c r="I1016" s="13">
        <f>VLOOKUP($B1016,'Elec wholesale lookups'!$A$3:$L$15,'Elec wholesale index'!I$2,FALSE)</f>
        <v>205597.26549163138</v>
      </c>
      <c r="J1016" s="13">
        <f>VLOOKUP($B1016,'Elec wholesale lookups'!$A$3:$L$15,'Elec wholesale index'!J$2,FALSE)</f>
        <v>181634.52552031272</v>
      </c>
      <c r="K1016" s="13">
        <f>VLOOKUP($B1016,'Elec wholesale lookups'!$A$3:$L$15,'Elec wholesale index'!K$2,FALSE)</f>
        <v>205597.26549163138</v>
      </c>
      <c r="L1016" s="38">
        <f>VLOOKUP($B1016,'Elec wholesale lookups'!$A$3:$O$15,'Elec wholesale index'!L$2,FALSE)</f>
        <v>1</v>
      </c>
      <c r="M1016" s="38">
        <f>VLOOKUP($B1016,'Elec wholesale lookups'!$A$3:$O$15,'Elec wholesale index'!M$2,FALSE)</f>
        <v>1</v>
      </c>
      <c r="N1016" s="38">
        <f>VLOOKUP($B1016,'Elec wholesale lookups'!$A$3:$O$15,'Elec wholesale index'!N$2,FALSE)</f>
        <v>0</v>
      </c>
      <c r="O1016" s="13">
        <f t="shared" si="257"/>
        <v>205597.26549163138</v>
      </c>
      <c r="P1016" s="13">
        <f t="shared" si="258"/>
        <v>181634.52552031272</v>
      </c>
      <c r="Q1016" s="13">
        <f t="shared" si="259"/>
        <v>0</v>
      </c>
      <c r="R1016" s="13">
        <f t="shared" si="260"/>
        <v>387231.79101194406</v>
      </c>
      <c r="S1016" s="23">
        <f t="shared" si="261"/>
        <v>0</v>
      </c>
      <c r="T1016" s="23">
        <f t="shared" si="262"/>
        <v>0</v>
      </c>
      <c r="U1016" s="23">
        <f t="shared" si="263"/>
        <v>0</v>
      </c>
      <c r="V1016" s="23">
        <f t="shared" si="264"/>
        <v>0</v>
      </c>
      <c r="W1016" s="44" t="str">
        <f t="shared" si="265"/>
        <v>n/a</v>
      </c>
      <c r="X1016" s="23">
        <f t="shared" si="266"/>
        <v>0</v>
      </c>
      <c r="Y1016" s="23">
        <f t="shared" si="267"/>
        <v>0</v>
      </c>
      <c r="Z1016" s="23">
        <f t="shared" si="268"/>
        <v>0</v>
      </c>
      <c r="AA1016" s="43">
        <f t="shared" si="269"/>
        <v>0</v>
      </c>
      <c r="AB1016" s="44" t="str">
        <f t="shared" si="270"/>
        <v>n/a</v>
      </c>
      <c r="AC1016" s="45" t="str">
        <f>IFERROR(W1016*Inputs!$E$27+'Elec wholesale index'!AB1016*Inputs!$F$27,"n/a")</f>
        <v>n/a</v>
      </c>
      <c r="AD1016" s="2" t="str">
        <f t="shared" si="271"/>
        <v>2018-19 Winter</v>
      </c>
      <c r="AE1016" s="2" t="str">
        <f t="shared" si="272"/>
        <v>2018-19 Summer</v>
      </c>
      <c r="AF1016" s="41">
        <v>0</v>
      </c>
    </row>
    <row r="1017" spans="1:32" x14ac:dyDescent="0.3">
      <c r="A1017" s="47">
        <v>43312</v>
      </c>
      <c r="B1017" s="14" t="str">
        <f t="shared" si="273"/>
        <v>Jul</v>
      </c>
      <c r="C1017" s="3"/>
      <c r="D1017" s="3"/>
      <c r="E1017" s="3"/>
      <c r="F1017" s="42"/>
      <c r="G1017" s="42"/>
      <c r="H1017" s="42"/>
      <c r="I1017" s="13">
        <f>VLOOKUP($B1017,'Elec wholesale lookups'!$A$3:$L$15,'Elec wholesale index'!I$2,FALSE)</f>
        <v>205597.26549163138</v>
      </c>
      <c r="J1017" s="13">
        <f>VLOOKUP($B1017,'Elec wholesale lookups'!$A$3:$L$15,'Elec wholesale index'!J$2,FALSE)</f>
        <v>181634.52552031272</v>
      </c>
      <c r="K1017" s="13">
        <f>VLOOKUP($B1017,'Elec wholesale lookups'!$A$3:$L$15,'Elec wholesale index'!K$2,FALSE)</f>
        <v>205597.26549163138</v>
      </c>
      <c r="L1017" s="38">
        <f>VLOOKUP($B1017,'Elec wholesale lookups'!$A$3:$O$15,'Elec wholesale index'!L$2,FALSE)</f>
        <v>1</v>
      </c>
      <c r="M1017" s="38">
        <f>VLOOKUP($B1017,'Elec wholesale lookups'!$A$3:$O$15,'Elec wholesale index'!M$2,FALSE)</f>
        <v>1</v>
      </c>
      <c r="N1017" s="38">
        <f>VLOOKUP($B1017,'Elec wholesale lookups'!$A$3:$O$15,'Elec wholesale index'!N$2,FALSE)</f>
        <v>0</v>
      </c>
      <c r="O1017" s="13">
        <f t="shared" si="257"/>
        <v>205597.26549163138</v>
      </c>
      <c r="P1017" s="13">
        <f t="shared" si="258"/>
        <v>181634.52552031272</v>
      </c>
      <c r="Q1017" s="13">
        <f t="shared" si="259"/>
        <v>0</v>
      </c>
      <c r="R1017" s="13">
        <f t="shared" si="260"/>
        <v>387231.79101194406</v>
      </c>
      <c r="S1017" s="23">
        <f t="shared" si="261"/>
        <v>0</v>
      </c>
      <c r="T1017" s="23">
        <f t="shared" si="262"/>
        <v>0</v>
      </c>
      <c r="U1017" s="23">
        <f t="shared" si="263"/>
        <v>0</v>
      </c>
      <c r="V1017" s="23">
        <f t="shared" si="264"/>
        <v>0</v>
      </c>
      <c r="W1017" s="44" t="str">
        <f t="shared" si="265"/>
        <v>n/a</v>
      </c>
      <c r="X1017" s="23">
        <f t="shared" si="266"/>
        <v>0</v>
      </c>
      <c r="Y1017" s="23">
        <f t="shared" si="267"/>
        <v>0</v>
      </c>
      <c r="Z1017" s="23">
        <f t="shared" si="268"/>
        <v>0</v>
      </c>
      <c r="AA1017" s="43">
        <f t="shared" si="269"/>
        <v>0</v>
      </c>
      <c r="AB1017" s="44" t="str">
        <f t="shared" si="270"/>
        <v>n/a</v>
      </c>
      <c r="AC1017" s="45" t="str">
        <f>IFERROR(W1017*Inputs!$E$27+'Elec wholesale index'!AB1017*Inputs!$F$27,"n/a")</f>
        <v>n/a</v>
      </c>
      <c r="AD1017" s="2" t="str">
        <f t="shared" si="271"/>
        <v>2018-19 Winter</v>
      </c>
      <c r="AE1017" s="2" t="str">
        <f t="shared" si="272"/>
        <v>2018-19 Summer</v>
      </c>
      <c r="AF1017" s="41">
        <v>0</v>
      </c>
    </row>
    <row r="1018" spans="1:32" x14ac:dyDescent="0.3">
      <c r="A1018" s="47">
        <v>43313</v>
      </c>
      <c r="B1018" s="14" t="str">
        <f t="shared" si="273"/>
        <v>Aug</v>
      </c>
      <c r="C1018" s="3"/>
      <c r="D1018" s="3"/>
      <c r="E1018" s="3"/>
      <c r="F1018" s="42"/>
      <c r="G1018" s="42"/>
      <c r="H1018" s="42"/>
      <c r="I1018" s="13">
        <f>VLOOKUP($B1018,'Elec wholesale lookups'!$A$3:$L$15,'Elec wholesale index'!I$2,FALSE)</f>
        <v>205597.26549163138</v>
      </c>
      <c r="J1018" s="13">
        <f>VLOOKUP($B1018,'Elec wholesale lookups'!$A$3:$L$15,'Elec wholesale index'!J$2,FALSE)</f>
        <v>181634.52552031272</v>
      </c>
      <c r="K1018" s="13">
        <f>VLOOKUP($B1018,'Elec wholesale lookups'!$A$3:$L$15,'Elec wholesale index'!K$2,FALSE)</f>
        <v>205597.26549163138</v>
      </c>
      <c r="L1018" s="38">
        <f>VLOOKUP($B1018,'Elec wholesale lookups'!$A$3:$O$15,'Elec wholesale index'!L$2,FALSE)</f>
        <v>0</v>
      </c>
      <c r="M1018" s="38">
        <f>VLOOKUP($B1018,'Elec wholesale lookups'!$A$3:$O$15,'Elec wholesale index'!M$2,FALSE)</f>
        <v>1</v>
      </c>
      <c r="N1018" s="38">
        <f>VLOOKUP($B1018,'Elec wholesale lookups'!$A$3:$O$15,'Elec wholesale index'!N$2,FALSE)</f>
        <v>1</v>
      </c>
      <c r="O1018" s="13">
        <f t="shared" si="257"/>
        <v>0</v>
      </c>
      <c r="P1018" s="13">
        <f t="shared" si="258"/>
        <v>181634.52552031272</v>
      </c>
      <c r="Q1018" s="13">
        <f t="shared" si="259"/>
        <v>205597.26549163138</v>
      </c>
      <c r="R1018" s="13">
        <f t="shared" si="260"/>
        <v>387231.79101194406</v>
      </c>
      <c r="S1018" s="23">
        <f t="shared" si="261"/>
        <v>0</v>
      </c>
      <c r="T1018" s="23">
        <f t="shared" si="262"/>
        <v>0</v>
      </c>
      <c r="U1018" s="23">
        <f t="shared" si="263"/>
        <v>0</v>
      </c>
      <c r="V1018" s="23">
        <f t="shared" si="264"/>
        <v>0</v>
      </c>
      <c r="W1018" s="44" t="str">
        <f t="shared" si="265"/>
        <v>n/a</v>
      </c>
      <c r="X1018" s="23">
        <f t="shared" si="266"/>
        <v>0</v>
      </c>
      <c r="Y1018" s="23">
        <f t="shared" si="267"/>
        <v>0</v>
      </c>
      <c r="Z1018" s="23">
        <f t="shared" si="268"/>
        <v>0</v>
      </c>
      <c r="AA1018" s="43">
        <f t="shared" si="269"/>
        <v>0</v>
      </c>
      <c r="AB1018" s="44" t="str">
        <f t="shared" si="270"/>
        <v>n/a</v>
      </c>
      <c r="AC1018" s="45" t="str">
        <f>IFERROR(W1018*Inputs!$E$27+'Elec wholesale index'!AB1018*Inputs!$F$27,"n/a")</f>
        <v>n/a</v>
      </c>
      <c r="AD1018" s="2" t="str">
        <f t="shared" si="271"/>
        <v>2019-20 Summer</v>
      </c>
      <c r="AE1018" s="2" t="str">
        <f t="shared" si="272"/>
        <v>2018-19 Summer</v>
      </c>
      <c r="AF1018" s="41">
        <v>0</v>
      </c>
    </row>
    <row r="1019" spans="1:32" x14ac:dyDescent="0.3">
      <c r="A1019" s="47">
        <v>43314</v>
      </c>
      <c r="B1019" s="14" t="str">
        <f t="shared" si="273"/>
        <v>Aug</v>
      </c>
      <c r="C1019" s="3"/>
      <c r="D1019" s="3"/>
      <c r="E1019" s="3"/>
      <c r="F1019" s="42"/>
      <c r="G1019" s="42"/>
      <c r="H1019" s="42"/>
      <c r="I1019" s="13">
        <f>VLOOKUP($B1019,'Elec wholesale lookups'!$A$3:$L$15,'Elec wholesale index'!I$2,FALSE)</f>
        <v>205597.26549163138</v>
      </c>
      <c r="J1019" s="13">
        <f>VLOOKUP($B1019,'Elec wholesale lookups'!$A$3:$L$15,'Elec wholesale index'!J$2,FALSE)</f>
        <v>181634.52552031272</v>
      </c>
      <c r="K1019" s="13">
        <f>VLOOKUP($B1019,'Elec wholesale lookups'!$A$3:$L$15,'Elec wholesale index'!K$2,FALSE)</f>
        <v>205597.26549163138</v>
      </c>
      <c r="L1019" s="38">
        <f>VLOOKUP($B1019,'Elec wholesale lookups'!$A$3:$O$15,'Elec wholesale index'!L$2,FALSE)</f>
        <v>0</v>
      </c>
      <c r="M1019" s="38">
        <f>VLOOKUP($B1019,'Elec wholesale lookups'!$A$3:$O$15,'Elec wholesale index'!M$2,FALSE)</f>
        <v>1</v>
      </c>
      <c r="N1019" s="38">
        <f>VLOOKUP($B1019,'Elec wholesale lookups'!$A$3:$O$15,'Elec wholesale index'!N$2,FALSE)</f>
        <v>1</v>
      </c>
      <c r="O1019" s="13">
        <f t="shared" si="257"/>
        <v>0</v>
      </c>
      <c r="P1019" s="13">
        <f t="shared" si="258"/>
        <v>181634.52552031272</v>
      </c>
      <c r="Q1019" s="13">
        <f t="shared" si="259"/>
        <v>205597.26549163138</v>
      </c>
      <c r="R1019" s="13">
        <f t="shared" si="260"/>
        <v>387231.79101194406</v>
      </c>
      <c r="S1019" s="23">
        <f t="shared" si="261"/>
        <v>0</v>
      </c>
      <c r="T1019" s="23">
        <f t="shared" si="262"/>
        <v>0</v>
      </c>
      <c r="U1019" s="23">
        <f t="shared" si="263"/>
        <v>0</v>
      </c>
      <c r="V1019" s="23">
        <f t="shared" si="264"/>
        <v>0</v>
      </c>
      <c r="W1019" s="44" t="str">
        <f t="shared" si="265"/>
        <v>n/a</v>
      </c>
      <c r="X1019" s="23">
        <f t="shared" si="266"/>
        <v>0</v>
      </c>
      <c r="Y1019" s="23">
        <f t="shared" si="267"/>
        <v>0</v>
      </c>
      <c r="Z1019" s="23">
        <f t="shared" si="268"/>
        <v>0</v>
      </c>
      <c r="AA1019" s="43">
        <f t="shared" si="269"/>
        <v>0</v>
      </c>
      <c r="AB1019" s="44" t="str">
        <f t="shared" si="270"/>
        <v>n/a</v>
      </c>
      <c r="AC1019" s="45" t="str">
        <f>IFERROR(W1019*Inputs!$E$27+'Elec wholesale index'!AB1019*Inputs!$F$27,"n/a")</f>
        <v>n/a</v>
      </c>
      <c r="AD1019" s="2" t="str">
        <f t="shared" si="271"/>
        <v>2019-20 Summer</v>
      </c>
      <c r="AE1019" s="2" t="str">
        <f t="shared" si="272"/>
        <v>2018-19 Summer</v>
      </c>
      <c r="AF1019" s="41">
        <v>0</v>
      </c>
    </row>
    <row r="1020" spans="1:32" x14ac:dyDescent="0.3">
      <c r="A1020" s="47">
        <v>43315</v>
      </c>
      <c r="B1020" s="14" t="str">
        <f t="shared" si="273"/>
        <v>Aug</v>
      </c>
      <c r="C1020" s="3"/>
      <c r="D1020" s="3"/>
      <c r="E1020" s="3"/>
      <c r="F1020" s="42"/>
      <c r="G1020" s="42"/>
      <c r="H1020" s="42"/>
      <c r="I1020" s="13">
        <f>VLOOKUP($B1020,'Elec wholesale lookups'!$A$3:$L$15,'Elec wholesale index'!I$2,FALSE)</f>
        <v>205597.26549163138</v>
      </c>
      <c r="J1020" s="13">
        <f>VLOOKUP($B1020,'Elec wholesale lookups'!$A$3:$L$15,'Elec wholesale index'!J$2,FALSE)</f>
        <v>181634.52552031272</v>
      </c>
      <c r="K1020" s="13">
        <f>VLOOKUP($B1020,'Elec wholesale lookups'!$A$3:$L$15,'Elec wholesale index'!K$2,FALSE)</f>
        <v>205597.26549163138</v>
      </c>
      <c r="L1020" s="38">
        <f>VLOOKUP($B1020,'Elec wholesale lookups'!$A$3:$O$15,'Elec wholesale index'!L$2,FALSE)</f>
        <v>0</v>
      </c>
      <c r="M1020" s="38">
        <f>VLOOKUP($B1020,'Elec wholesale lookups'!$A$3:$O$15,'Elec wholesale index'!M$2,FALSE)</f>
        <v>1</v>
      </c>
      <c r="N1020" s="38">
        <f>VLOOKUP($B1020,'Elec wholesale lookups'!$A$3:$O$15,'Elec wholesale index'!N$2,FALSE)</f>
        <v>1</v>
      </c>
      <c r="O1020" s="13">
        <f t="shared" si="257"/>
        <v>0</v>
      </c>
      <c r="P1020" s="13">
        <f t="shared" si="258"/>
        <v>181634.52552031272</v>
      </c>
      <c r="Q1020" s="13">
        <f t="shared" si="259"/>
        <v>205597.26549163138</v>
      </c>
      <c r="R1020" s="13">
        <f t="shared" si="260"/>
        <v>387231.79101194406</v>
      </c>
      <c r="S1020" s="23">
        <f t="shared" si="261"/>
        <v>0</v>
      </c>
      <c r="T1020" s="23">
        <f t="shared" si="262"/>
        <v>0</v>
      </c>
      <c r="U1020" s="23">
        <f t="shared" si="263"/>
        <v>0</v>
      </c>
      <c r="V1020" s="23">
        <f t="shared" si="264"/>
        <v>0</v>
      </c>
      <c r="W1020" s="44" t="str">
        <f t="shared" si="265"/>
        <v>n/a</v>
      </c>
      <c r="X1020" s="23">
        <f t="shared" si="266"/>
        <v>0</v>
      </c>
      <c r="Y1020" s="23">
        <f t="shared" si="267"/>
        <v>0</v>
      </c>
      <c r="Z1020" s="23">
        <f t="shared" si="268"/>
        <v>0</v>
      </c>
      <c r="AA1020" s="43">
        <f t="shared" si="269"/>
        <v>0</v>
      </c>
      <c r="AB1020" s="44" t="str">
        <f t="shared" si="270"/>
        <v>n/a</v>
      </c>
      <c r="AC1020" s="45" t="str">
        <f>IFERROR(W1020*Inputs!$E$27+'Elec wholesale index'!AB1020*Inputs!$F$27,"n/a")</f>
        <v>n/a</v>
      </c>
      <c r="AD1020" s="2" t="str">
        <f t="shared" si="271"/>
        <v>2019-20 Summer</v>
      </c>
      <c r="AE1020" s="2" t="str">
        <f t="shared" si="272"/>
        <v>2018-19 Summer</v>
      </c>
      <c r="AF1020" s="41">
        <v>0</v>
      </c>
    </row>
    <row r="1021" spans="1:32" x14ac:dyDescent="0.3">
      <c r="A1021" s="47">
        <v>43318</v>
      </c>
      <c r="B1021" s="14" t="str">
        <f t="shared" si="273"/>
        <v>Aug</v>
      </c>
      <c r="C1021" s="3"/>
      <c r="D1021" s="3"/>
      <c r="E1021" s="3"/>
      <c r="F1021" s="42"/>
      <c r="G1021" s="42"/>
      <c r="H1021" s="42"/>
      <c r="I1021" s="13">
        <f>VLOOKUP($B1021,'Elec wholesale lookups'!$A$3:$L$15,'Elec wholesale index'!I$2,FALSE)</f>
        <v>205597.26549163138</v>
      </c>
      <c r="J1021" s="13">
        <f>VLOOKUP($B1021,'Elec wholesale lookups'!$A$3:$L$15,'Elec wholesale index'!J$2,FALSE)</f>
        <v>181634.52552031272</v>
      </c>
      <c r="K1021" s="13">
        <f>VLOOKUP($B1021,'Elec wholesale lookups'!$A$3:$L$15,'Elec wholesale index'!K$2,FALSE)</f>
        <v>205597.26549163138</v>
      </c>
      <c r="L1021" s="38">
        <f>VLOOKUP($B1021,'Elec wholesale lookups'!$A$3:$O$15,'Elec wholesale index'!L$2,FALSE)</f>
        <v>0</v>
      </c>
      <c r="M1021" s="38">
        <f>VLOOKUP($B1021,'Elec wholesale lookups'!$A$3:$O$15,'Elec wholesale index'!M$2,FALSE)</f>
        <v>1</v>
      </c>
      <c r="N1021" s="38">
        <f>VLOOKUP($B1021,'Elec wholesale lookups'!$A$3:$O$15,'Elec wholesale index'!N$2,FALSE)</f>
        <v>1</v>
      </c>
      <c r="O1021" s="13">
        <f t="shared" si="257"/>
        <v>0</v>
      </c>
      <c r="P1021" s="13">
        <f t="shared" si="258"/>
        <v>181634.52552031272</v>
      </c>
      <c r="Q1021" s="13">
        <f t="shared" si="259"/>
        <v>205597.26549163138</v>
      </c>
      <c r="R1021" s="13">
        <f t="shared" si="260"/>
        <v>387231.79101194406</v>
      </c>
      <c r="S1021" s="23">
        <f t="shared" si="261"/>
        <v>0</v>
      </c>
      <c r="T1021" s="23">
        <f t="shared" si="262"/>
        <v>0</v>
      </c>
      <c r="U1021" s="23">
        <f t="shared" si="263"/>
        <v>0</v>
      </c>
      <c r="V1021" s="23">
        <f t="shared" si="264"/>
        <v>0</v>
      </c>
      <c r="W1021" s="44" t="str">
        <f t="shared" si="265"/>
        <v>n/a</v>
      </c>
      <c r="X1021" s="23">
        <f t="shared" si="266"/>
        <v>0</v>
      </c>
      <c r="Y1021" s="23">
        <f t="shared" si="267"/>
        <v>0</v>
      </c>
      <c r="Z1021" s="23">
        <f t="shared" si="268"/>
        <v>0</v>
      </c>
      <c r="AA1021" s="43">
        <f t="shared" si="269"/>
        <v>0</v>
      </c>
      <c r="AB1021" s="44" t="str">
        <f t="shared" si="270"/>
        <v>n/a</v>
      </c>
      <c r="AC1021" s="45" t="str">
        <f>IFERROR(W1021*Inputs!$E$27+'Elec wholesale index'!AB1021*Inputs!$F$27,"n/a")</f>
        <v>n/a</v>
      </c>
      <c r="AD1021" s="2" t="str">
        <f t="shared" si="271"/>
        <v>2019-20 Summer</v>
      </c>
      <c r="AE1021" s="2" t="str">
        <f t="shared" si="272"/>
        <v>2018-19 Summer</v>
      </c>
      <c r="AF1021" s="41">
        <v>0</v>
      </c>
    </row>
    <row r="1022" spans="1:32" x14ac:dyDescent="0.3">
      <c r="A1022" s="47">
        <v>43319</v>
      </c>
      <c r="B1022" s="14" t="str">
        <f t="shared" si="273"/>
        <v>Aug</v>
      </c>
      <c r="C1022" s="3"/>
      <c r="D1022" s="3"/>
      <c r="E1022" s="3"/>
      <c r="F1022" s="42"/>
      <c r="G1022" s="42"/>
      <c r="H1022" s="42"/>
      <c r="I1022" s="13">
        <f>VLOOKUP($B1022,'Elec wholesale lookups'!$A$3:$L$15,'Elec wholesale index'!I$2,FALSE)</f>
        <v>205597.26549163138</v>
      </c>
      <c r="J1022" s="13">
        <f>VLOOKUP($B1022,'Elec wholesale lookups'!$A$3:$L$15,'Elec wholesale index'!J$2,FALSE)</f>
        <v>181634.52552031272</v>
      </c>
      <c r="K1022" s="13">
        <f>VLOOKUP($B1022,'Elec wholesale lookups'!$A$3:$L$15,'Elec wholesale index'!K$2,FALSE)</f>
        <v>205597.26549163138</v>
      </c>
      <c r="L1022" s="38">
        <f>VLOOKUP($B1022,'Elec wholesale lookups'!$A$3:$O$15,'Elec wholesale index'!L$2,FALSE)</f>
        <v>0</v>
      </c>
      <c r="M1022" s="38">
        <f>VLOOKUP($B1022,'Elec wholesale lookups'!$A$3:$O$15,'Elec wholesale index'!M$2,FALSE)</f>
        <v>1</v>
      </c>
      <c r="N1022" s="38">
        <f>VLOOKUP($B1022,'Elec wholesale lookups'!$A$3:$O$15,'Elec wholesale index'!N$2,FALSE)</f>
        <v>1</v>
      </c>
      <c r="O1022" s="13">
        <f t="shared" si="257"/>
        <v>0</v>
      </c>
      <c r="P1022" s="13">
        <f t="shared" si="258"/>
        <v>181634.52552031272</v>
      </c>
      <c r="Q1022" s="13">
        <f t="shared" si="259"/>
        <v>205597.26549163138</v>
      </c>
      <c r="R1022" s="13">
        <f t="shared" si="260"/>
        <v>387231.79101194406</v>
      </c>
      <c r="S1022" s="23">
        <f t="shared" si="261"/>
        <v>0</v>
      </c>
      <c r="T1022" s="23">
        <f t="shared" si="262"/>
        <v>0</v>
      </c>
      <c r="U1022" s="23">
        <f t="shared" si="263"/>
        <v>0</v>
      </c>
      <c r="V1022" s="23">
        <f t="shared" si="264"/>
        <v>0</v>
      </c>
      <c r="W1022" s="44" t="str">
        <f t="shared" si="265"/>
        <v>n/a</v>
      </c>
      <c r="X1022" s="23">
        <f t="shared" si="266"/>
        <v>0</v>
      </c>
      <c r="Y1022" s="23">
        <f t="shared" si="267"/>
        <v>0</v>
      </c>
      <c r="Z1022" s="23">
        <f t="shared" si="268"/>
        <v>0</v>
      </c>
      <c r="AA1022" s="43">
        <f t="shared" si="269"/>
        <v>0</v>
      </c>
      <c r="AB1022" s="44" t="str">
        <f t="shared" si="270"/>
        <v>n/a</v>
      </c>
      <c r="AC1022" s="45" t="str">
        <f>IFERROR(W1022*Inputs!$E$27+'Elec wholesale index'!AB1022*Inputs!$F$27,"n/a")</f>
        <v>n/a</v>
      </c>
      <c r="AD1022" s="2" t="str">
        <f t="shared" si="271"/>
        <v>2019-20 Summer</v>
      </c>
      <c r="AE1022" s="2" t="str">
        <f t="shared" si="272"/>
        <v>2018-19 Summer</v>
      </c>
      <c r="AF1022" s="41">
        <v>0</v>
      </c>
    </row>
    <row r="1023" spans="1:32" x14ac:dyDescent="0.3">
      <c r="A1023" s="47">
        <v>43320</v>
      </c>
      <c r="B1023" s="14" t="str">
        <f t="shared" si="273"/>
        <v>Aug</v>
      </c>
      <c r="C1023" s="3"/>
      <c r="D1023" s="3"/>
      <c r="E1023" s="3"/>
      <c r="F1023" s="42"/>
      <c r="G1023" s="42"/>
      <c r="H1023" s="42"/>
      <c r="I1023" s="13">
        <f>VLOOKUP($B1023,'Elec wholesale lookups'!$A$3:$L$15,'Elec wholesale index'!I$2,FALSE)</f>
        <v>205597.26549163138</v>
      </c>
      <c r="J1023" s="13">
        <f>VLOOKUP($B1023,'Elec wholesale lookups'!$A$3:$L$15,'Elec wholesale index'!J$2,FALSE)</f>
        <v>181634.52552031272</v>
      </c>
      <c r="K1023" s="13">
        <f>VLOOKUP($B1023,'Elec wholesale lookups'!$A$3:$L$15,'Elec wholesale index'!K$2,FALSE)</f>
        <v>205597.26549163138</v>
      </c>
      <c r="L1023" s="38">
        <f>VLOOKUP($B1023,'Elec wholesale lookups'!$A$3:$O$15,'Elec wholesale index'!L$2,FALSE)</f>
        <v>0</v>
      </c>
      <c r="M1023" s="38">
        <f>VLOOKUP($B1023,'Elec wholesale lookups'!$A$3:$O$15,'Elec wholesale index'!M$2,FALSE)</f>
        <v>1</v>
      </c>
      <c r="N1023" s="38">
        <f>VLOOKUP($B1023,'Elec wholesale lookups'!$A$3:$O$15,'Elec wholesale index'!N$2,FALSE)</f>
        <v>1</v>
      </c>
      <c r="O1023" s="13">
        <f t="shared" si="257"/>
        <v>0</v>
      </c>
      <c r="P1023" s="13">
        <f t="shared" si="258"/>
        <v>181634.52552031272</v>
      </c>
      <c r="Q1023" s="13">
        <f t="shared" si="259"/>
        <v>205597.26549163138</v>
      </c>
      <c r="R1023" s="13">
        <f t="shared" si="260"/>
        <v>387231.79101194406</v>
      </c>
      <c r="S1023" s="23">
        <f t="shared" si="261"/>
        <v>0</v>
      </c>
      <c r="T1023" s="23">
        <f t="shared" si="262"/>
        <v>0</v>
      </c>
      <c r="U1023" s="23">
        <f t="shared" si="263"/>
        <v>0</v>
      </c>
      <c r="V1023" s="23">
        <f t="shared" si="264"/>
        <v>0</v>
      </c>
      <c r="W1023" s="44" t="str">
        <f t="shared" si="265"/>
        <v>n/a</v>
      </c>
      <c r="X1023" s="23">
        <f t="shared" si="266"/>
        <v>0</v>
      </c>
      <c r="Y1023" s="23">
        <f t="shared" si="267"/>
        <v>0</v>
      </c>
      <c r="Z1023" s="23">
        <f t="shared" si="268"/>
        <v>0</v>
      </c>
      <c r="AA1023" s="43">
        <f t="shared" si="269"/>
        <v>0</v>
      </c>
      <c r="AB1023" s="44" t="str">
        <f t="shared" si="270"/>
        <v>n/a</v>
      </c>
      <c r="AC1023" s="45" t="str">
        <f>IFERROR(W1023*Inputs!$E$27+'Elec wholesale index'!AB1023*Inputs!$F$27,"n/a")</f>
        <v>n/a</v>
      </c>
      <c r="AD1023" s="2" t="str">
        <f t="shared" si="271"/>
        <v>2019-20 Summer</v>
      </c>
      <c r="AE1023" s="2" t="str">
        <f t="shared" si="272"/>
        <v>2018-19 Summer</v>
      </c>
      <c r="AF1023" s="41">
        <v>0</v>
      </c>
    </row>
    <row r="1024" spans="1:32" x14ac:dyDescent="0.3">
      <c r="A1024" s="47">
        <v>43321</v>
      </c>
      <c r="B1024" s="14" t="str">
        <f t="shared" si="273"/>
        <v>Aug</v>
      </c>
      <c r="C1024" s="3"/>
      <c r="D1024" s="3"/>
      <c r="E1024" s="3"/>
      <c r="F1024" s="42"/>
      <c r="G1024" s="42"/>
      <c r="H1024" s="42"/>
      <c r="I1024" s="13">
        <f>VLOOKUP($B1024,'Elec wholesale lookups'!$A$3:$L$15,'Elec wholesale index'!I$2,FALSE)</f>
        <v>205597.26549163138</v>
      </c>
      <c r="J1024" s="13">
        <f>VLOOKUP($B1024,'Elec wholesale lookups'!$A$3:$L$15,'Elec wholesale index'!J$2,FALSE)</f>
        <v>181634.52552031272</v>
      </c>
      <c r="K1024" s="13">
        <f>VLOOKUP($B1024,'Elec wholesale lookups'!$A$3:$L$15,'Elec wholesale index'!K$2,FALSE)</f>
        <v>205597.26549163138</v>
      </c>
      <c r="L1024" s="38">
        <f>VLOOKUP($B1024,'Elec wholesale lookups'!$A$3:$O$15,'Elec wholesale index'!L$2,FALSE)</f>
        <v>0</v>
      </c>
      <c r="M1024" s="38">
        <f>VLOOKUP($B1024,'Elec wholesale lookups'!$A$3:$O$15,'Elec wholesale index'!M$2,FALSE)</f>
        <v>1</v>
      </c>
      <c r="N1024" s="38">
        <f>VLOOKUP($B1024,'Elec wholesale lookups'!$A$3:$O$15,'Elec wholesale index'!N$2,FALSE)</f>
        <v>1</v>
      </c>
      <c r="O1024" s="13">
        <f t="shared" si="257"/>
        <v>0</v>
      </c>
      <c r="P1024" s="13">
        <f t="shared" si="258"/>
        <v>181634.52552031272</v>
      </c>
      <c r="Q1024" s="13">
        <f t="shared" si="259"/>
        <v>205597.26549163138</v>
      </c>
      <c r="R1024" s="13">
        <f t="shared" si="260"/>
        <v>387231.79101194406</v>
      </c>
      <c r="S1024" s="23">
        <f t="shared" si="261"/>
        <v>0</v>
      </c>
      <c r="T1024" s="23">
        <f t="shared" si="262"/>
        <v>0</v>
      </c>
      <c r="U1024" s="23">
        <f t="shared" si="263"/>
        <v>0</v>
      </c>
      <c r="V1024" s="23">
        <f t="shared" si="264"/>
        <v>0</v>
      </c>
      <c r="W1024" s="44" t="str">
        <f t="shared" si="265"/>
        <v>n/a</v>
      </c>
      <c r="X1024" s="23">
        <f t="shared" si="266"/>
        <v>0</v>
      </c>
      <c r="Y1024" s="23">
        <f t="shared" si="267"/>
        <v>0</v>
      </c>
      <c r="Z1024" s="23">
        <f t="shared" si="268"/>
        <v>0</v>
      </c>
      <c r="AA1024" s="43">
        <f t="shared" si="269"/>
        <v>0</v>
      </c>
      <c r="AB1024" s="44" t="str">
        <f t="shared" si="270"/>
        <v>n/a</v>
      </c>
      <c r="AC1024" s="45" t="str">
        <f>IFERROR(W1024*Inputs!$E$27+'Elec wholesale index'!AB1024*Inputs!$F$27,"n/a")</f>
        <v>n/a</v>
      </c>
      <c r="AD1024" s="2" t="str">
        <f t="shared" si="271"/>
        <v>2019-20 Summer</v>
      </c>
      <c r="AE1024" s="2" t="str">
        <f t="shared" si="272"/>
        <v>2018-19 Summer</v>
      </c>
      <c r="AF1024" s="41">
        <v>0</v>
      </c>
    </row>
    <row r="1025" spans="1:32" x14ac:dyDescent="0.3">
      <c r="A1025" s="47">
        <v>43322</v>
      </c>
      <c r="B1025" s="14" t="str">
        <f t="shared" si="273"/>
        <v>Aug</v>
      </c>
      <c r="C1025" s="3"/>
      <c r="D1025" s="3"/>
      <c r="E1025" s="3"/>
      <c r="F1025" s="42"/>
      <c r="G1025" s="42"/>
      <c r="H1025" s="42"/>
      <c r="I1025" s="13">
        <f>VLOOKUP($B1025,'Elec wholesale lookups'!$A$3:$L$15,'Elec wholesale index'!I$2,FALSE)</f>
        <v>205597.26549163138</v>
      </c>
      <c r="J1025" s="13">
        <f>VLOOKUP($B1025,'Elec wholesale lookups'!$A$3:$L$15,'Elec wholesale index'!J$2,FALSE)</f>
        <v>181634.52552031272</v>
      </c>
      <c r="K1025" s="13">
        <f>VLOOKUP($B1025,'Elec wholesale lookups'!$A$3:$L$15,'Elec wholesale index'!K$2,FALSE)</f>
        <v>205597.26549163138</v>
      </c>
      <c r="L1025" s="38">
        <f>VLOOKUP($B1025,'Elec wholesale lookups'!$A$3:$O$15,'Elec wholesale index'!L$2,FALSE)</f>
        <v>0</v>
      </c>
      <c r="M1025" s="38">
        <f>VLOOKUP($B1025,'Elec wholesale lookups'!$A$3:$O$15,'Elec wholesale index'!M$2,FALSE)</f>
        <v>1</v>
      </c>
      <c r="N1025" s="38">
        <f>VLOOKUP($B1025,'Elec wholesale lookups'!$A$3:$O$15,'Elec wholesale index'!N$2,FALSE)</f>
        <v>1</v>
      </c>
      <c r="O1025" s="13">
        <f t="shared" si="257"/>
        <v>0</v>
      </c>
      <c r="P1025" s="13">
        <f t="shared" si="258"/>
        <v>181634.52552031272</v>
      </c>
      <c r="Q1025" s="13">
        <f t="shared" si="259"/>
        <v>205597.26549163138</v>
      </c>
      <c r="R1025" s="13">
        <f t="shared" si="260"/>
        <v>387231.79101194406</v>
      </c>
      <c r="S1025" s="23">
        <f t="shared" si="261"/>
        <v>0</v>
      </c>
      <c r="T1025" s="23">
        <f t="shared" si="262"/>
        <v>0</v>
      </c>
      <c r="U1025" s="23">
        <f t="shared" si="263"/>
        <v>0</v>
      </c>
      <c r="V1025" s="23">
        <f t="shared" si="264"/>
        <v>0</v>
      </c>
      <c r="W1025" s="44" t="str">
        <f t="shared" si="265"/>
        <v>n/a</v>
      </c>
      <c r="X1025" s="23">
        <f t="shared" si="266"/>
        <v>0</v>
      </c>
      <c r="Y1025" s="23">
        <f t="shared" si="267"/>
        <v>0</v>
      </c>
      <c r="Z1025" s="23">
        <f t="shared" si="268"/>
        <v>0</v>
      </c>
      <c r="AA1025" s="43">
        <f t="shared" si="269"/>
        <v>0</v>
      </c>
      <c r="AB1025" s="44" t="str">
        <f t="shared" si="270"/>
        <v>n/a</v>
      </c>
      <c r="AC1025" s="45" t="str">
        <f>IFERROR(W1025*Inputs!$E$27+'Elec wholesale index'!AB1025*Inputs!$F$27,"n/a")</f>
        <v>n/a</v>
      </c>
      <c r="AD1025" s="2" t="str">
        <f t="shared" si="271"/>
        <v>2019-20 Summer</v>
      </c>
      <c r="AE1025" s="2" t="str">
        <f t="shared" si="272"/>
        <v>2018-19 Summer</v>
      </c>
      <c r="AF1025" s="41">
        <v>0</v>
      </c>
    </row>
    <row r="1026" spans="1:32" x14ac:dyDescent="0.3">
      <c r="A1026" s="47">
        <v>43325</v>
      </c>
      <c r="B1026" s="14" t="str">
        <f t="shared" si="273"/>
        <v>Aug</v>
      </c>
      <c r="C1026" s="3"/>
      <c r="D1026" s="3"/>
      <c r="E1026" s="3"/>
      <c r="F1026" s="42"/>
      <c r="G1026" s="42"/>
      <c r="H1026" s="42"/>
      <c r="I1026" s="13">
        <f>VLOOKUP($B1026,'Elec wholesale lookups'!$A$3:$L$15,'Elec wholesale index'!I$2,FALSE)</f>
        <v>205597.26549163138</v>
      </c>
      <c r="J1026" s="13">
        <f>VLOOKUP($B1026,'Elec wholesale lookups'!$A$3:$L$15,'Elec wholesale index'!J$2,FALSE)</f>
        <v>181634.52552031272</v>
      </c>
      <c r="K1026" s="13">
        <f>VLOOKUP($B1026,'Elec wholesale lookups'!$A$3:$L$15,'Elec wholesale index'!K$2,FALSE)</f>
        <v>205597.26549163138</v>
      </c>
      <c r="L1026" s="38">
        <f>VLOOKUP($B1026,'Elec wholesale lookups'!$A$3:$O$15,'Elec wholesale index'!L$2,FALSE)</f>
        <v>0</v>
      </c>
      <c r="M1026" s="38">
        <f>VLOOKUP($B1026,'Elec wholesale lookups'!$A$3:$O$15,'Elec wholesale index'!M$2,FALSE)</f>
        <v>1</v>
      </c>
      <c r="N1026" s="38">
        <f>VLOOKUP($B1026,'Elec wholesale lookups'!$A$3:$O$15,'Elec wholesale index'!N$2,FALSE)</f>
        <v>1</v>
      </c>
      <c r="O1026" s="13">
        <f t="shared" si="257"/>
        <v>0</v>
      </c>
      <c r="P1026" s="13">
        <f t="shared" si="258"/>
        <v>181634.52552031272</v>
      </c>
      <c r="Q1026" s="13">
        <f t="shared" si="259"/>
        <v>205597.26549163138</v>
      </c>
      <c r="R1026" s="13">
        <f t="shared" si="260"/>
        <v>387231.79101194406</v>
      </c>
      <c r="S1026" s="23">
        <f t="shared" si="261"/>
        <v>0</v>
      </c>
      <c r="T1026" s="23">
        <f t="shared" si="262"/>
        <v>0</v>
      </c>
      <c r="U1026" s="23">
        <f t="shared" si="263"/>
        <v>0</v>
      </c>
      <c r="V1026" s="23">
        <f t="shared" si="264"/>
        <v>0</v>
      </c>
      <c r="W1026" s="44" t="str">
        <f t="shared" si="265"/>
        <v>n/a</v>
      </c>
      <c r="X1026" s="23">
        <f t="shared" si="266"/>
        <v>0</v>
      </c>
      <c r="Y1026" s="23">
        <f t="shared" si="267"/>
        <v>0</v>
      </c>
      <c r="Z1026" s="23">
        <f t="shared" si="268"/>
        <v>0</v>
      </c>
      <c r="AA1026" s="43">
        <f t="shared" si="269"/>
        <v>0</v>
      </c>
      <c r="AB1026" s="44" t="str">
        <f t="shared" si="270"/>
        <v>n/a</v>
      </c>
      <c r="AC1026" s="45" t="str">
        <f>IFERROR(W1026*Inputs!$E$27+'Elec wholesale index'!AB1026*Inputs!$F$27,"n/a")</f>
        <v>n/a</v>
      </c>
      <c r="AD1026" s="2" t="str">
        <f t="shared" si="271"/>
        <v>2019-20 Summer</v>
      </c>
      <c r="AE1026" s="2" t="str">
        <f t="shared" si="272"/>
        <v>2018-19 Summer</v>
      </c>
      <c r="AF1026" s="41">
        <v>0</v>
      </c>
    </row>
    <row r="1027" spans="1:32" x14ac:dyDescent="0.3">
      <c r="A1027" s="47">
        <v>43326</v>
      </c>
      <c r="B1027" s="14" t="str">
        <f t="shared" si="273"/>
        <v>Aug</v>
      </c>
      <c r="C1027" s="3"/>
      <c r="D1027" s="3"/>
      <c r="E1027" s="3"/>
      <c r="F1027" s="42"/>
      <c r="G1027" s="42"/>
      <c r="H1027" s="42"/>
      <c r="I1027" s="13">
        <f>VLOOKUP($B1027,'Elec wholesale lookups'!$A$3:$L$15,'Elec wholesale index'!I$2,FALSE)</f>
        <v>205597.26549163138</v>
      </c>
      <c r="J1027" s="13">
        <f>VLOOKUP($B1027,'Elec wholesale lookups'!$A$3:$L$15,'Elec wholesale index'!J$2,FALSE)</f>
        <v>181634.52552031272</v>
      </c>
      <c r="K1027" s="13">
        <f>VLOOKUP($B1027,'Elec wholesale lookups'!$A$3:$L$15,'Elec wholesale index'!K$2,FALSE)</f>
        <v>205597.26549163138</v>
      </c>
      <c r="L1027" s="38">
        <f>VLOOKUP($B1027,'Elec wholesale lookups'!$A$3:$O$15,'Elec wholesale index'!L$2,FALSE)</f>
        <v>0</v>
      </c>
      <c r="M1027" s="38">
        <f>VLOOKUP($B1027,'Elec wholesale lookups'!$A$3:$O$15,'Elec wholesale index'!M$2,FALSE)</f>
        <v>1</v>
      </c>
      <c r="N1027" s="38">
        <f>VLOOKUP($B1027,'Elec wholesale lookups'!$A$3:$O$15,'Elec wholesale index'!N$2,FALSE)</f>
        <v>1</v>
      </c>
      <c r="O1027" s="13">
        <f t="shared" si="257"/>
        <v>0</v>
      </c>
      <c r="P1027" s="13">
        <f t="shared" si="258"/>
        <v>181634.52552031272</v>
      </c>
      <c r="Q1027" s="13">
        <f t="shared" si="259"/>
        <v>205597.26549163138</v>
      </c>
      <c r="R1027" s="13">
        <f t="shared" si="260"/>
        <v>387231.79101194406</v>
      </c>
      <c r="S1027" s="23">
        <f t="shared" si="261"/>
        <v>0</v>
      </c>
      <c r="T1027" s="23">
        <f t="shared" si="262"/>
        <v>0</v>
      </c>
      <c r="U1027" s="23">
        <f t="shared" si="263"/>
        <v>0</v>
      </c>
      <c r="V1027" s="23">
        <f t="shared" si="264"/>
        <v>0</v>
      </c>
      <c r="W1027" s="44" t="str">
        <f t="shared" si="265"/>
        <v>n/a</v>
      </c>
      <c r="X1027" s="23">
        <f t="shared" si="266"/>
        <v>0</v>
      </c>
      <c r="Y1027" s="23">
        <f t="shared" si="267"/>
        <v>0</v>
      </c>
      <c r="Z1027" s="23">
        <f t="shared" si="268"/>
        <v>0</v>
      </c>
      <c r="AA1027" s="43">
        <f t="shared" si="269"/>
        <v>0</v>
      </c>
      <c r="AB1027" s="44" t="str">
        <f t="shared" si="270"/>
        <v>n/a</v>
      </c>
      <c r="AC1027" s="45" t="str">
        <f>IFERROR(W1027*Inputs!$E$27+'Elec wholesale index'!AB1027*Inputs!$F$27,"n/a")</f>
        <v>n/a</v>
      </c>
      <c r="AD1027" s="2" t="str">
        <f t="shared" si="271"/>
        <v>2019-20 Summer</v>
      </c>
      <c r="AE1027" s="2" t="str">
        <f t="shared" si="272"/>
        <v>2018-19 Summer</v>
      </c>
      <c r="AF1027" s="41">
        <v>0</v>
      </c>
    </row>
    <row r="1028" spans="1:32" x14ac:dyDescent="0.3">
      <c r="A1028" s="47">
        <v>43327</v>
      </c>
      <c r="B1028" s="14" t="str">
        <f t="shared" si="273"/>
        <v>Aug</v>
      </c>
      <c r="C1028" s="3"/>
      <c r="D1028" s="3"/>
      <c r="E1028" s="3"/>
      <c r="F1028" s="42"/>
      <c r="G1028" s="42"/>
      <c r="H1028" s="42"/>
      <c r="I1028" s="13">
        <f>VLOOKUP($B1028,'Elec wholesale lookups'!$A$3:$L$15,'Elec wholesale index'!I$2,FALSE)</f>
        <v>205597.26549163138</v>
      </c>
      <c r="J1028" s="13">
        <f>VLOOKUP($B1028,'Elec wholesale lookups'!$A$3:$L$15,'Elec wholesale index'!J$2,FALSE)</f>
        <v>181634.52552031272</v>
      </c>
      <c r="K1028" s="13">
        <f>VLOOKUP($B1028,'Elec wholesale lookups'!$A$3:$L$15,'Elec wholesale index'!K$2,FALSE)</f>
        <v>205597.26549163138</v>
      </c>
      <c r="L1028" s="38">
        <f>VLOOKUP($B1028,'Elec wholesale lookups'!$A$3:$O$15,'Elec wholesale index'!L$2,FALSE)</f>
        <v>0</v>
      </c>
      <c r="M1028" s="38">
        <f>VLOOKUP($B1028,'Elec wholesale lookups'!$A$3:$O$15,'Elec wholesale index'!M$2,FALSE)</f>
        <v>1</v>
      </c>
      <c r="N1028" s="38">
        <f>VLOOKUP($B1028,'Elec wholesale lookups'!$A$3:$O$15,'Elec wholesale index'!N$2,FALSE)</f>
        <v>1</v>
      </c>
      <c r="O1028" s="13">
        <f t="shared" si="257"/>
        <v>0</v>
      </c>
      <c r="P1028" s="13">
        <f t="shared" si="258"/>
        <v>181634.52552031272</v>
      </c>
      <c r="Q1028" s="13">
        <f t="shared" si="259"/>
        <v>205597.26549163138</v>
      </c>
      <c r="R1028" s="13">
        <f t="shared" si="260"/>
        <v>387231.79101194406</v>
      </c>
      <c r="S1028" s="23">
        <f t="shared" si="261"/>
        <v>0</v>
      </c>
      <c r="T1028" s="23">
        <f t="shared" si="262"/>
        <v>0</v>
      </c>
      <c r="U1028" s="23">
        <f t="shared" si="263"/>
        <v>0</v>
      </c>
      <c r="V1028" s="23">
        <f t="shared" si="264"/>
        <v>0</v>
      </c>
      <c r="W1028" s="44" t="str">
        <f t="shared" si="265"/>
        <v>n/a</v>
      </c>
      <c r="X1028" s="23">
        <f t="shared" si="266"/>
        <v>0</v>
      </c>
      <c r="Y1028" s="23">
        <f t="shared" si="267"/>
        <v>0</v>
      </c>
      <c r="Z1028" s="23">
        <f t="shared" si="268"/>
        <v>0</v>
      </c>
      <c r="AA1028" s="43">
        <f t="shared" si="269"/>
        <v>0</v>
      </c>
      <c r="AB1028" s="44" t="str">
        <f t="shared" si="270"/>
        <v>n/a</v>
      </c>
      <c r="AC1028" s="45" t="str">
        <f>IFERROR(W1028*Inputs!$E$27+'Elec wholesale index'!AB1028*Inputs!$F$27,"n/a")</f>
        <v>n/a</v>
      </c>
      <c r="AD1028" s="2" t="str">
        <f t="shared" si="271"/>
        <v>2019-20 Summer</v>
      </c>
      <c r="AE1028" s="2" t="str">
        <f t="shared" si="272"/>
        <v>2018-19 Summer</v>
      </c>
      <c r="AF1028" s="41">
        <v>0</v>
      </c>
    </row>
    <row r="1029" spans="1:32" x14ac:dyDescent="0.3">
      <c r="A1029" s="47">
        <v>43328</v>
      </c>
      <c r="B1029" s="14" t="str">
        <f t="shared" si="273"/>
        <v>Aug</v>
      </c>
      <c r="C1029" s="3"/>
      <c r="D1029" s="3"/>
      <c r="E1029" s="3"/>
      <c r="F1029" s="42"/>
      <c r="G1029" s="42"/>
      <c r="H1029" s="42"/>
      <c r="I1029" s="13">
        <f>VLOOKUP($B1029,'Elec wholesale lookups'!$A$3:$L$15,'Elec wholesale index'!I$2,FALSE)</f>
        <v>205597.26549163138</v>
      </c>
      <c r="J1029" s="13">
        <f>VLOOKUP($B1029,'Elec wholesale lookups'!$A$3:$L$15,'Elec wholesale index'!J$2,FALSE)</f>
        <v>181634.52552031272</v>
      </c>
      <c r="K1029" s="13">
        <f>VLOOKUP($B1029,'Elec wholesale lookups'!$A$3:$L$15,'Elec wholesale index'!K$2,FALSE)</f>
        <v>205597.26549163138</v>
      </c>
      <c r="L1029" s="38">
        <f>VLOOKUP($B1029,'Elec wholesale lookups'!$A$3:$O$15,'Elec wholesale index'!L$2,FALSE)</f>
        <v>0</v>
      </c>
      <c r="M1029" s="38">
        <f>VLOOKUP($B1029,'Elec wholesale lookups'!$A$3:$O$15,'Elec wholesale index'!M$2,FALSE)</f>
        <v>1</v>
      </c>
      <c r="N1029" s="38">
        <f>VLOOKUP($B1029,'Elec wholesale lookups'!$A$3:$O$15,'Elec wholesale index'!N$2,FALSE)</f>
        <v>1</v>
      </c>
      <c r="O1029" s="13">
        <f t="shared" si="257"/>
        <v>0</v>
      </c>
      <c r="P1029" s="13">
        <f t="shared" si="258"/>
        <v>181634.52552031272</v>
      </c>
      <c r="Q1029" s="13">
        <f t="shared" si="259"/>
        <v>205597.26549163138</v>
      </c>
      <c r="R1029" s="13">
        <f t="shared" si="260"/>
        <v>387231.79101194406</v>
      </c>
      <c r="S1029" s="23">
        <f t="shared" si="261"/>
        <v>0</v>
      </c>
      <c r="T1029" s="23">
        <f t="shared" si="262"/>
        <v>0</v>
      </c>
      <c r="U1029" s="23">
        <f t="shared" si="263"/>
        <v>0</v>
      </c>
      <c r="V1029" s="23">
        <f t="shared" si="264"/>
        <v>0</v>
      </c>
      <c r="W1029" s="44" t="str">
        <f t="shared" si="265"/>
        <v>n/a</v>
      </c>
      <c r="X1029" s="23">
        <f t="shared" si="266"/>
        <v>0</v>
      </c>
      <c r="Y1029" s="23">
        <f t="shared" si="267"/>
        <v>0</v>
      </c>
      <c r="Z1029" s="23">
        <f t="shared" si="268"/>
        <v>0</v>
      </c>
      <c r="AA1029" s="43">
        <f t="shared" si="269"/>
        <v>0</v>
      </c>
      <c r="AB1029" s="44" t="str">
        <f t="shared" si="270"/>
        <v>n/a</v>
      </c>
      <c r="AC1029" s="45" t="str">
        <f>IFERROR(W1029*Inputs!$E$27+'Elec wholesale index'!AB1029*Inputs!$F$27,"n/a")</f>
        <v>n/a</v>
      </c>
      <c r="AD1029" s="2" t="str">
        <f t="shared" si="271"/>
        <v>2019-20 Summer</v>
      </c>
      <c r="AE1029" s="2" t="str">
        <f t="shared" si="272"/>
        <v>2018-19 Summer</v>
      </c>
      <c r="AF1029" s="41">
        <v>0</v>
      </c>
    </row>
    <row r="1030" spans="1:32" x14ac:dyDescent="0.3">
      <c r="A1030" s="47">
        <v>43329</v>
      </c>
      <c r="B1030" s="14" t="str">
        <f t="shared" si="273"/>
        <v>Aug</v>
      </c>
      <c r="C1030" s="3"/>
      <c r="D1030" s="3"/>
      <c r="E1030" s="3"/>
      <c r="F1030" s="42"/>
      <c r="G1030" s="42"/>
      <c r="H1030" s="42"/>
      <c r="I1030" s="13">
        <f>VLOOKUP($B1030,'Elec wholesale lookups'!$A$3:$L$15,'Elec wholesale index'!I$2,FALSE)</f>
        <v>205597.26549163138</v>
      </c>
      <c r="J1030" s="13">
        <f>VLOOKUP($B1030,'Elec wholesale lookups'!$A$3:$L$15,'Elec wholesale index'!J$2,FALSE)</f>
        <v>181634.52552031272</v>
      </c>
      <c r="K1030" s="13">
        <f>VLOOKUP($B1030,'Elec wholesale lookups'!$A$3:$L$15,'Elec wholesale index'!K$2,FALSE)</f>
        <v>205597.26549163138</v>
      </c>
      <c r="L1030" s="38">
        <f>VLOOKUP($B1030,'Elec wholesale lookups'!$A$3:$O$15,'Elec wholesale index'!L$2,FALSE)</f>
        <v>0</v>
      </c>
      <c r="M1030" s="38">
        <f>VLOOKUP($B1030,'Elec wholesale lookups'!$A$3:$O$15,'Elec wholesale index'!M$2,FALSE)</f>
        <v>1</v>
      </c>
      <c r="N1030" s="38">
        <f>VLOOKUP($B1030,'Elec wholesale lookups'!$A$3:$O$15,'Elec wholesale index'!N$2,FALSE)</f>
        <v>1</v>
      </c>
      <c r="O1030" s="13">
        <f t="shared" si="257"/>
        <v>0</v>
      </c>
      <c r="P1030" s="13">
        <f t="shared" si="258"/>
        <v>181634.52552031272</v>
      </c>
      <c r="Q1030" s="13">
        <f t="shared" si="259"/>
        <v>205597.26549163138</v>
      </c>
      <c r="R1030" s="13">
        <f t="shared" si="260"/>
        <v>387231.79101194406</v>
      </c>
      <c r="S1030" s="23">
        <f t="shared" si="261"/>
        <v>0</v>
      </c>
      <c r="T1030" s="23">
        <f t="shared" si="262"/>
        <v>0</v>
      </c>
      <c r="U1030" s="23">
        <f t="shared" si="263"/>
        <v>0</v>
      </c>
      <c r="V1030" s="23">
        <f t="shared" si="264"/>
        <v>0</v>
      </c>
      <c r="W1030" s="44" t="str">
        <f t="shared" si="265"/>
        <v>n/a</v>
      </c>
      <c r="X1030" s="23">
        <f t="shared" si="266"/>
        <v>0</v>
      </c>
      <c r="Y1030" s="23">
        <f t="shared" si="267"/>
        <v>0</v>
      </c>
      <c r="Z1030" s="23">
        <f t="shared" si="268"/>
        <v>0</v>
      </c>
      <c r="AA1030" s="43">
        <f t="shared" si="269"/>
        <v>0</v>
      </c>
      <c r="AB1030" s="44" t="str">
        <f t="shared" si="270"/>
        <v>n/a</v>
      </c>
      <c r="AC1030" s="45" t="str">
        <f>IFERROR(W1030*Inputs!$E$27+'Elec wholesale index'!AB1030*Inputs!$F$27,"n/a")</f>
        <v>n/a</v>
      </c>
      <c r="AD1030" s="2" t="str">
        <f t="shared" si="271"/>
        <v>2019-20 Summer</v>
      </c>
      <c r="AE1030" s="2" t="str">
        <f t="shared" si="272"/>
        <v>2018-19 Summer</v>
      </c>
      <c r="AF1030" s="41">
        <v>0</v>
      </c>
    </row>
    <row r="1031" spans="1:32" x14ac:dyDescent="0.3">
      <c r="A1031" s="47">
        <v>43332</v>
      </c>
      <c r="B1031" s="14" t="str">
        <f t="shared" si="273"/>
        <v>Aug</v>
      </c>
      <c r="C1031" s="3"/>
      <c r="D1031" s="3"/>
      <c r="E1031" s="3"/>
      <c r="F1031" s="42"/>
      <c r="G1031" s="42"/>
      <c r="H1031" s="42"/>
      <c r="I1031" s="13">
        <f>VLOOKUP($B1031,'Elec wholesale lookups'!$A$3:$L$15,'Elec wholesale index'!I$2,FALSE)</f>
        <v>205597.26549163138</v>
      </c>
      <c r="J1031" s="13">
        <f>VLOOKUP($B1031,'Elec wholesale lookups'!$A$3:$L$15,'Elec wholesale index'!J$2,FALSE)</f>
        <v>181634.52552031272</v>
      </c>
      <c r="K1031" s="13">
        <f>VLOOKUP($B1031,'Elec wholesale lookups'!$A$3:$L$15,'Elec wholesale index'!K$2,FALSE)</f>
        <v>205597.26549163138</v>
      </c>
      <c r="L1031" s="38">
        <f>VLOOKUP($B1031,'Elec wholesale lookups'!$A$3:$O$15,'Elec wholesale index'!L$2,FALSE)</f>
        <v>0</v>
      </c>
      <c r="M1031" s="38">
        <f>VLOOKUP($B1031,'Elec wholesale lookups'!$A$3:$O$15,'Elec wholesale index'!M$2,FALSE)</f>
        <v>1</v>
      </c>
      <c r="N1031" s="38">
        <f>VLOOKUP($B1031,'Elec wholesale lookups'!$A$3:$O$15,'Elec wholesale index'!N$2,FALSE)</f>
        <v>1</v>
      </c>
      <c r="O1031" s="13">
        <f t="shared" ref="O1031:O1094" si="274">IF(L1031="","",I1031*L1031)</f>
        <v>0</v>
      </c>
      <c r="P1031" s="13">
        <f t="shared" ref="P1031:P1094" si="275">IF(M1031="","",J1031*M1031)</f>
        <v>181634.52552031272</v>
      </c>
      <c r="Q1031" s="13">
        <f t="shared" ref="Q1031:Q1094" si="276">IF(N1031="","",K1031*N1031)</f>
        <v>205597.26549163138</v>
      </c>
      <c r="R1031" s="13">
        <f t="shared" ref="R1031:R1094" si="277">SUM(O1031:Q1031)</f>
        <v>387231.79101194406</v>
      </c>
      <c r="S1031" s="23">
        <f t="shared" ref="S1031:S1094" si="278">IF(O1031="","",O1031*C1031)</f>
        <v>0</v>
      </c>
      <c r="T1031" s="23">
        <f t="shared" ref="T1031:T1094" si="279">IF(P1031="","",P1031*D1031)</f>
        <v>0</v>
      </c>
      <c r="U1031" s="23">
        <f t="shared" ref="U1031:U1094" si="280">IF(Q1031="","",Q1031*E1031)</f>
        <v>0</v>
      </c>
      <c r="V1031" s="23">
        <f t="shared" ref="V1031:V1094" si="281">SUM(S1031:U1031)</f>
        <v>0</v>
      </c>
      <c r="W1031" s="44" t="str">
        <f t="shared" ref="W1031:W1094" si="282">IF(MIN(C1031:E1031)&lt;1,"n/a",V1031/R1031)</f>
        <v>n/a</v>
      </c>
      <c r="X1031" s="23">
        <f t="shared" ref="X1031:X1094" si="283">IF(O1031="","",O1031*F1031)</f>
        <v>0</v>
      </c>
      <c r="Y1031" s="23">
        <f t="shared" ref="Y1031:Y1094" si="284">IF(P1031="","",P1031*G1031)</f>
        <v>0</v>
      </c>
      <c r="Z1031" s="23">
        <f t="shared" ref="Z1031:Z1094" si="285">IF(Q1031="","",Q1031*H1031)</f>
        <v>0</v>
      </c>
      <c r="AA1031" s="43">
        <f t="shared" ref="AA1031:AA1094" si="286">SUM(X1031:Z1031)</f>
        <v>0</v>
      </c>
      <c r="AB1031" s="44" t="str">
        <f t="shared" ref="AB1031:AB1094" si="287">IF(MIN(F1031:H1031)&lt;1,"n/a",AA1031/$R1031)</f>
        <v>n/a</v>
      </c>
      <c r="AC1031" s="45" t="str">
        <f>IFERROR(W1031*Inputs!$E$27+'Elec wholesale index'!AB1031*Inputs!$F$27,"n/a")</f>
        <v>n/a</v>
      </c>
      <c r="AD1031" s="2" t="str">
        <f t="shared" ref="AD1031:AD1094" si="288">IF(AND(MONTH(A1031)=8,MONTH(A1030)=7),YEAR(A1031)+1&amp;"-"&amp;YEAR(A1031)-1998&amp;" Summer",IF(AND(MONTH(A1031)=2,MONTH(A1030)=1),YEAR(A1031)&amp;"-"&amp;YEAR(A1031)-1999&amp;" Winter",AD1030))</f>
        <v>2019-20 Summer</v>
      </c>
      <c r="AE1031" s="2" t="str">
        <f t="shared" ref="AE1031:AE1094" si="289">IF(AND(MONTH(A1031)=4,MONTH(A1030)=3),YEAR(A1031)&amp;"-"&amp;YEAR(A1031)-1999&amp;" Summer",IF(AND(MONTH(A1031)=10,MONTH(A1030)=9),YEAR(A1031)&amp;"-"&amp;YEAR(A1031)-1999&amp;" Winter",AE1030))</f>
        <v>2018-19 Summer</v>
      </c>
      <c r="AF1031" s="41">
        <v>0</v>
      </c>
    </row>
    <row r="1032" spans="1:32" x14ac:dyDescent="0.3">
      <c r="A1032" s="47">
        <v>43333</v>
      </c>
      <c r="B1032" s="14" t="str">
        <f t="shared" si="273"/>
        <v>Aug</v>
      </c>
      <c r="C1032" s="3"/>
      <c r="D1032" s="3"/>
      <c r="E1032" s="3"/>
      <c r="F1032" s="42"/>
      <c r="G1032" s="42"/>
      <c r="H1032" s="42"/>
      <c r="I1032" s="13">
        <f>VLOOKUP($B1032,'Elec wholesale lookups'!$A$3:$L$15,'Elec wholesale index'!I$2,FALSE)</f>
        <v>205597.26549163138</v>
      </c>
      <c r="J1032" s="13">
        <f>VLOOKUP($B1032,'Elec wholesale lookups'!$A$3:$L$15,'Elec wholesale index'!J$2,FALSE)</f>
        <v>181634.52552031272</v>
      </c>
      <c r="K1032" s="13">
        <f>VLOOKUP($B1032,'Elec wholesale lookups'!$A$3:$L$15,'Elec wholesale index'!K$2,FALSE)</f>
        <v>205597.26549163138</v>
      </c>
      <c r="L1032" s="38">
        <f>VLOOKUP($B1032,'Elec wholesale lookups'!$A$3:$O$15,'Elec wholesale index'!L$2,FALSE)</f>
        <v>0</v>
      </c>
      <c r="M1032" s="38">
        <f>VLOOKUP($B1032,'Elec wholesale lookups'!$A$3:$O$15,'Elec wholesale index'!M$2,FALSE)</f>
        <v>1</v>
      </c>
      <c r="N1032" s="38">
        <f>VLOOKUP($B1032,'Elec wholesale lookups'!$A$3:$O$15,'Elec wholesale index'!N$2,FALSE)</f>
        <v>1</v>
      </c>
      <c r="O1032" s="13">
        <f t="shared" si="274"/>
        <v>0</v>
      </c>
      <c r="P1032" s="13">
        <f t="shared" si="275"/>
        <v>181634.52552031272</v>
      </c>
      <c r="Q1032" s="13">
        <f t="shared" si="276"/>
        <v>205597.26549163138</v>
      </c>
      <c r="R1032" s="13">
        <f t="shared" si="277"/>
        <v>387231.79101194406</v>
      </c>
      <c r="S1032" s="23">
        <f t="shared" si="278"/>
        <v>0</v>
      </c>
      <c r="T1032" s="23">
        <f t="shared" si="279"/>
        <v>0</v>
      </c>
      <c r="U1032" s="23">
        <f t="shared" si="280"/>
        <v>0</v>
      </c>
      <c r="V1032" s="23">
        <f t="shared" si="281"/>
        <v>0</v>
      </c>
      <c r="W1032" s="44" t="str">
        <f t="shared" si="282"/>
        <v>n/a</v>
      </c>
      <c r="X1032" s="23">
        <f t="shared" si="283"/>
        <v>0</v>
      </c>
      <c r="Y1032" s="23">
        <f t="shared" si="284"/>
        <v>0</v>
      </c>
      <c r="Z1032" s="23">
        <f t="shared" si="285"/>
        <v>0</v>
      </c>
      <c r="AA1032" s="43">
        <f t="shared" si="286"/>
        <v>0</v>
      </c>
      <c r="AB1032" s="44" t="str">
        <f t="shared" si="287"/>
        <v>n/a</v>
      </c>
      <c r="AC1032" s="45" t="str">
        <f>IFERROR(W1032*Inputs!$E$27+'Elec wholesale index'!AB1032*Inputs!$F$27,"n/a")</f>
        <v>n/a</v>
      </c>
      <c r="AD1032" s="2" t="str">
        <f t="shared" si="288"/>
        <v>2019-20 Summer</v>
      </c>
      <c r="AE1032" s="2" t="str">
        <f t="shared" si="289"/>
        <v>2018-19 Summer</v>
      </c>
      <c r="AF1032" s="41">
        <v>0</v>
      </c>
    </row>
    <row r="1033" spans="1:32" x14ac:dyDescent="0.3">
      <c r="A1033" s="47">
        <v>43334</v>
      </c>
      <c r="B1033" s="14" t="str">
        <f t="shared" si="273"/>
        <v>Aug</v>
      </c>
      <c r="C1033" s="3"/>
      <c r="D1033" s="3"/>
      <c r="E1033" s="3"/>
      <c r="F1033" s="42"/>
      <c r="G1033" s="42"/>
      <c r="H1033" s="42"/>
      <c r="I1033" s="13">
        <f>VLOOKUP($B1033,'Elec wholesale lookups'!$A$3:$L$15,'Elec wholesale index'!I$2,FALSE)</f>
        <v>205597.26549163138</v>
      </c>
      <c r="J1033" s="13">
        <f>VLOOKUP($B1033,'Elec wholesale lookups'!$A$3:$L$15,'Elec wholesale index'!J$2,FALSE)</f>
        <v>181634.52552031272</v>
      </c>
      <c r="K1033" s="13">
        <f>VLOOKUP($B1033,'Elec wholesale lookups'!$A$3:$L$15,'Elec wholesale index'!K$2,FALSE)</f>
        <v>205597.26549163138</v>
      </c>
      <c r="L1033" s="38">
        <f>VLOOKUP($B1033,'Elec wholesale lookups'!$A$3:$O$15,'Elec wholesale index'!L$2,FALSE)</f>
        <v>0</v>
      </c>
      <c r="M1033" s="38">
        <f>VLOOKUP($B1033,'Elec wholesale lookups'!$A$3:$O$15,'Elec wholesale index'!M$2,FALSE)</f>
        <v>1</v>
      </c>
      <c r="N1033" s="38">
        <f>VLOOKUP($B1033,'Elec wholesale lookups'!$A$3:$O$15,'Elec wholesale index'!N$2,FALSE)</f>
        <v>1</v>
      </c>
      <c r="O1033" s="13">
        <f t="shared" si="274"/>
        <v>0</v>
      </c>
      <c r="P1033" s="13">
        <f t="shared" si="275"/>
        <v>181634.52552031272</v>
      </c>
      <c r="Q1033" s="13">
        <f t="shared" si="276"/>
        <v>205597.26549163138</v>
      </c>
      <c r="R1033" s="13">
        <f t="shared" si="277"/>
        <v>387231.79101194406</v>
      </c>
      <c r="S1033" s="23">
        <f t="shared" si="278"/>
        <v>0</v>
      </c>
      <c r="T1033" s="23">
        <f t="shared" si="279"/>
        <v>0</v>
      </c>
      <c r="U1033" s="23">
        <f t="shared" si="280"/>
        <v>0</v>
      </c>
      <c r="V1033" s="23">
        <f t="shared" si="281"/>
        <v>0</v>
      </c>
      <c r="W1033" s="44" t="str">
        <f t="shared" si="282"/>
        <v>n/a</v>
      </c>
      <c r="X1033" s="23">
        <f t="shared" si="283"/>
        <v>0</v>
      </c>
      <c r="Y1033" s="23">
        <f t="shared" si="284"/>
        <v>0</v>
      </c>
      <c r="Z1033" s="23">
        <f t="shared" si="285"/>
        <v>0</v>
      </c>
      <c r="AA1033" s="43">
        <f t="shared" si="286"/>
        <v>0</v>
      </c>
      <c r="AB1033" s="44" t="str">
        <f t="shared" si="287"/>
        <v>n/a</v>
      </c>
      <c r="AC1033" s="45" t="str">
        <f>IFERROR(W1033*Inputs!$E$27+'Elec wholesale index'!AB1033*Inputs!$F$27,"n/a")</f>
        <v>n/a</v>
      </c>
      <c r="AD1033" s="2" t="str">
        <f t="shared" si="288"/>
        <v>2019-20 Summer</v>
      </c>
      <c r="AE1033" s="2" t="str">
        <f t="shared" si="289"/>
        <v>2018-19 Summer</v>
      </c>
      <c r="AF1033" s="41">
        <v>0</v>
      </c>
    </row>
    <row r="1034" spans="1:32" x14ac:dyDescent="0.3">
      <c r="A1034" s="47">
        <v>43335</v>
      </c>
      <c r="B1034" s="14" t="str">
        <f t="shared" si="273"/>
        <v>Aug</v>
      </c>
      <c r="C1034" s="3"/>
      <c r="D1034" s="3"/>
      <c r="E1034" s="3"/>
      <c r="F1034" s="42"/>
      <c r="G1034" s="42"/>
      <c r="H1034" s="42"/>
      <c r="I1034" s="13">
        <f>VLOOKUP($B1034,'Elec wholesale lookups'!$A$3:$L$15,'Elec wholesale index'!I$2,FALSE)</f>
        <v>205597.26549163138</v>
      </c>
      <c r="J1034" s="13">
        <f>VLOOKUP($B1034,'Elec wholesale lookups'!$A$3:$L$15,'Elec wholesale index'!J$2,FALSE)</f>
        <v>181634.52552031272</v>
      </c>
      <c r="K1034" s="13">
        <f>VLOOKUP($B1034,'Elec wholesale lookups'!$A$3:$L$15,'Elec wholesale index'!K$2,FALSE)</f>
        <v>205597.26549163138</v>
      </c>
      <c r="L1034" s="38">
        <f>VLOOKUP($B1034,'Elec wholesale lookups'!$A$3:$O$15,'Elec wholesale index'!L$2,FALSE)</f>
        <v>0</v>
      </c>
      <c r="M1034" s="38">
        <f>VLOOKUP($B1034,'Elec wholesale lookups'!$A$3:$O$15,'Elec wholesale index'!M$2,FALSE)</f>
        <v>1</v>
      </c>
      <c r="N1034" s="38">
        <f>VLOOKUP($B1034,'Elec wholesale lookups'!$A$3:$O$15,'Elec wholesale index'!N$2,FALSE)</f>
        <v>1</v>
      </c>
      <c r="O1034" s="13">
        <f t="shared" si="274"/>
        <v>0</v>
      </c>
      <c r="P1034" s="13">
        <f t="shared" si="275"/>
        <v>181634.52552031272</v>
      </c>
      <c r="Q1034" s="13">
        <f t="shared" si="276"/>
        <v>205597.26549163138</v>
      </c>
      <c r="R1034" s="13">
        <f t="shared" si="277"/>
        <v>387231.79101194406</v>
      </c>
      <c r="S1034" s="23">
        <f t="shared" si="278"/>
        <v>0</v>
      </c>
      <c r="T1034" s="23">
        <f t="shared" si="279"/>
        <v>0</v>
      </c>
      <c r="U1034" s="23">
        <f t="shared" si="280"/>
        <v>0</v>
      </c>
      <c r="V1034" s="23">
        <f t="shared" si="281"/>
        <v>0</v>
      </c>
      <c r="W1034" s="44" t="str">
        <f t="shared" si="282"/>
        <v>n/a</v>
      </c>
      <c r="X1034" s="23">
        <f t="shared" si="283"/>
        <v>0</v>
      </c>
      <c r="Y1034" s="23">
        <f t="shared" si="284"/>
        <v>0</v>
      </c>
      <c r="Z1034" s="23">
        <f t="shared" si="285"/>
        <v>0</v>
      </c>
      <c r="AA1034" s="43">
        <f t="shared" si="286"/>
        <v>0</v>
      </c>
      <c r="AB1034" s="44" t="str">
        <f t="shared" si="287"/>
        <v>n/a</v>
      </c>
      <c r="AC1034" s="45" t="str">
        <f>IFERROR(W1034*Inputs!$E$27+'Elec wholesale index'!AB1034*Inputs!$F$27,"n/a")</f>
        <v>n/a</v>
      </c>
      <c r="AD1034" s="2" t="str">
        <f t="shared" si="288"/>
        <v>2019-20 Summer</v>
      </c>
      <c r="AE1034" s="2" t="str">
        <f t="shared" si="289"/>
        <v>2018-19 Summer</v>
      </c>
      <c r="AF1034" s="41">
        <v>0</v>
      </c>
    </row>
    <row r="1035" spans="1:32" x14ac:dyDescent="0.3">
      <c r="A1035" s="47">
        <v>43336</v>
      </c>
      <c r="B1035" s="14" t="str">
        <f t="shared" si="273"/>
        <v>Aug</v>
      </c>
      <c r="C1035" s="3"/>
      <c r="D1035" s="3"/>
      <c r="E1035" s="3"/>
      <c r="F1035" s="42"/>
      <c r="G1035" s="42"/>
      <c r="H1035" s="42"/>
      <c r="I1035" s="13">
        <f>VLOOKUP($B1035,'Elec wholesale lookups'!$A$3:$L$15,'Elec wholesale index'!I$2,FALSE)</f>
        <v>205597.26549163138</v>
      </c>
      <c r="J1035" s="13">
        <f>VLOOKUP($B1035,'Elec wholesale lookups'!$A$3:$L$15,'Elec wholesale index'!J$2,FALSE)</f>
        <v>181634.52552031272</v>
      </c>
      <c r="K1035" s="13">
        <f>VLOOKUP($B1035,'Elec wholesale lookups'!$A$3:$L$15,'Elec wholesale index'!K$2,FALSE)</f>
        <v>205597.26549163138</v>
      </c>
      <c r="L1035" s="38">
        <f>VLOOKUP($B1035,'Elec wholesale lookups'!$A$3:$O$15,'Elec wholesale index'!L$2,FALSE)</f>
        <v>0</v>
      </c>
      <c r="M1035" s="38">
        <f>VLOOKUP($B1035,'Elec wholesale lookups'!$A$3:$O$15,'Elec wholesale index'!M$2,FALSE)</f>
        <v>1</v>
      </c>
      <c r="N1035" s="38">
        <f>VLOOKUP($B1035,'Elec wholesale lookups'!$A$3:$O$15,'Elec wholesale index'!N$2,FALSE)</f>
        <v>1</v>
      </c>
      <c r="O1035" s="13">
        <f t="shared" si="274"/>
        <v>0</v>
      </c>
      <c r="P1035" s="13">
        <f t="shared" si="275"/>
        <v>181634.52552031272</v>
      </c>
      <c r="Q1035" s="13">
        <f t="shared" si="276"/>
        <v>205597.26549163138</v>
      </c>
      <c r="R1035" s="13">
        <f t="shared" si="277"/>
        <v>387231.79101194406</v>
      </c>
      <c r="S1035" s="23">
        <f t="shared" si="278"/>
        <v>0</v>
      </c>
      <c r="T1035" s="23">
        <f t="shared" si="279"/>
        <v>0</v>
      </c>
      <c r="U1035" s="23">
        <f t="shared" si="280"/>
        <v>0</v>
      </c>
      <c r="V1035" s="23">
        <f t="shared" si="281"/>
        <v>0</v>
      </c>
      <c r="W1035" s="44" t="str">
        <f t="shared" si="282"/>
        <v>n/a</v>
      </c>
      <c r="X1035" s="23">
        <f t="shared" si="283"/>
        <v>0</v>
      </c>
      <c r="Y1035" s="23">
        <f t="shared" si="284"/>
        <v>0</v>
      </c>
      <c r="Z1035" s="23">
        <f t="shared" si="285"/>
        <v>0</v>
      </c>
      <c r="AA1035" s="43">
        <f t="shared" si="286"/>
        <v>0</v>
      </c>
      <c r="AB1035" s="44" t="str">
        <f t="shared" si="287"/>
        <v>n/a</v>
      </c>
      <c r="AC1035" s="45" t="str">
        <f>IFERROR(W1035*Inputs!$E$27+'Elec wholesale index'!AB1035*Inputs!$F$27,"n/a")</f>
        <v>n/a</v>
      </c>
      <c r="AD1035" s="2" t="str">
        <f t="shared" si="288"/>
        <v>2019-20 Summer</v>
      </c>
      <c r="AE1035" s="2" t="str">
        <f t="shared" si="289"/>
        <v>2018-19 Summer</v>
      </c>
      <c r="AF1035" s="41">
        <v>0</v>
      </c>
    </row>
    <row r="1036" spans="1:32" x14ac:dyDescent="0.3">
      <c r="A1036" s="47">
        <v>43340</v>
      </c>
      <c r="B1036" s="14" t="str">
        <f t="shared" si="273"/>
        <v>Aug</v>
      </c>
      <c r="C1036" s="3"/>
      <c r="D1036" s="3"/>
      <c r="E1036" s="3"/>
      <c r="F1036" s="42"/>
      <c r="G1036" s="42"/>
      <c r="H1036" s="42"/>
      <c r="I1036" s="13">
        <f>VLOOKUP($B1036,'Elec wholesale lookups'!$A$3:$L$15,'Elec wholesale index'!I$2,FALSE)</f>
        <v>205597.26549163138</v>
      </c>
      <c r="J1036" s="13">
        <f>VLOOKUP($B1036,'Elec wholesale lookups'!$A$3:$L$15,'Elec wholesale index'!J$2,FALSE)</f>
        <v>181634.52552031272</v>
      </c>
      <c r="K1036" s="13">
        <f>VLOOKUP($B1036,'Elec wholesale lookups'!$A$3:$L$15,'Elec wholesale index'!K$2,FALSE)</f>
        <v>205597.26549163138</v>
      </c>
      <c r="L1036" s="38">
        <f>VLOOKUP($B1036,'Elec wholesale lookups'!$A$3:$O$15,'Elec wholesale index'!L$2,FALSE)</f>
        <v>0</v>
      </c>
      <c r="M1036" s="38">
        <f>VLOOKUP($B1036,'Elec wholesale lookups'!$A$3:$O$15,'Elec wholesale index'!M$2,FALSE)</f>
        <v>1</v>
      </c>
      <c r="N1036" s="38">
        <f>VLOOKUP($B1036,'Elec wholesale lookups'!$A$3:$O$15,'Elec wholesale index'!N$2,FALSE)</f>
        <v>1</v>
      </c>
      <c r="O1036" s="13">
        <f t="shared" si="274"/>
        <v>0</v>
      </c>
      <c r="P1036" s="13">
        <f t="shared" si="275"/>
        <v>181634.52552031272</v>
      </c>
      <c r="Q1036" s="13">
        <f t="shared" si="276"/>
        <v>205597.26549163138</v>
      </c>
      <c r="R1036" s="13">
        <f t="shared" si="277"/>
        <v>387231.79101194406</v>
      </c>
      <c r="S1036" s="23">
        <f t="shared" si="278"/>
        <v>0</v>
      </c>
      <c r="T1036" s="23">
        <f t="shared" si="279"/>
        <v>0</v>
      </c>
      <c r="U1036" s="23">
        <f t="shared" si="280"/>
        <v>0</v>
      </c>
      <c r="V1036" s="23">
        <f t="shared" si="281"/>
        <v>0</v>
      </c>
      <c r="W1036" s="44" t="str">
        <f t="shared" si="282"/>
        <v>n/a</v>
      </c>
      <c r="X1036" s="23">
        <f t="shared" si="283"/>
        <v>0</v>
      </c>
      <c r="Y1036" s="23">
        <f t="shared" si="284"/>
        <v>0</v>
      </c>
      <c r="Z1036" s="23">
        <f t="shared" si="285"/>
        <v>0</v>
      </c>
      <c r="AA1036" s="43">
        <f t="shared" si="286"/>
        <v>0</v>
      </c>
      <c r="AB1036" s="44" t="str">
        <f t="shared" si="287"/>
        <v>n/a</v>
      </c>
      <c r="AC1036" s="45" t="str">
        <f>IFERROR(W1036*Inputs!$E$27+'Elec wholesale index'!AB1036*Inputs!$F$27,"n/a")</f>
        <v>n/a</v>
      </c>
      <c r="AD1036" s="2" t="str">
        <f t="shared" si="288"/>
        <v>2019-20 Summer</v>
      </c>
      <c r="AE1036" s="2" t="str">
        <f t="shared" si="289"/>
        <v>2018-19 Summer</v>
      </c>
      <c r="AF1036" s="41">
        <v>0</v>
      </c>
    </row>
    <row r="1037" spans="1:32" x14ac:dyDescent="0.3">
      <c r="A1037" s="47">
        <v>43341</v>
      </c>
      <c r="B1037" s="14" t="str">
        <f t="shared" si="273"/>
        <v>Aug</v>
      </c>
      <c r="C1037" s="3"/>
      <c r="D1037" s="3"/>
      <c r="E1037" s="3"/>
      <c r="F1037" s="42"/>
      <c r="G1037" s="42"/>
      <c r="H1037" s="42"/>
      <c r="I1037" s="13">
        <f>VLOOKUP($B1037,'Elec wholesale lookups'!$A$3:$L$15,'Elec wholesale index'!I$2,FALSE)</f>
        <v>205597.26549163138</v>
      </c>
      <c r="J1037" s="13">
        <f>VLOOKUP($B1037,'Elec wholesale lookups'!$A$3:$L$15,'Elec wholesale index'!J$2,FALSE)</f>
        <v>181634.52552031272</v>
      </c>
      <c r="K1037" s="13">
        <f>VLOOKUP($B1037,'Elec wholesale lookups'!$A$3:$L$15,'Elec wholesale index'!K$2,FALSE)</f>
        <v>205597.26549163138</v>
      </c>
      <c r="L1037" s="38">
        <f>VLOOKUP($B1037,'Elec wholesale lookups'!$A$3:$O$15,'Elec wholesale index'!L$2,FALSE)</f>
        <v>0</v>
      </c>
      <c r="M1037" s="38">
        <f>VLOOKUP($B1037,'Elec wholesale lookups'!$A$3:$O$15,'Elec wholesale index'!M$2,FALSE)</f>
        <v>1</v>
      </c>
      <c r="N1037" s="38">
        <f>VLOOKUP($B1037,'Elec wholesale lookups'!$A$3:$O$15,'Elec wholesale index'!N$2,FALSE)</f>
        <v>1</v>
      </c>
      <c r="O1037" s="13">
        <f t="shared" si="274"/>
        <v>0</v>
      </c>
      <c r="P1037" s="13">
        <f t="shared" si="275"/>
        <v>181634.52552031272</v>
      </c>
      <c r="Q1037" s="13">
        <f t="shared" si="276"/>
        <v>205597.26549163138</v>
      </c>
      <c r="R1037" s="13">
        <f t="shared" si="277"/>
        <v>387231.79101194406</v>
      </c>
      <c r="S1037" s="23">
        <f t="shared" si="278"/>
        <v>0</v>
      </c>
      <c r="T1037" s="23">
        <f t="shared" si="279"/>
        <v>0</v>
      </c>
      <c r="U1037" s="23">
        <f t="shared" si="280"/>
        <v>0</v>
      </c>
      <c r="V1037" s="23">
        <f t="shared" si="281"/>
        <v>0</v>
      </c>
      <c r="W1037" s="44" t="str">
        <f t="shared" si="282"/>
        <v>n/a</v>
      </c>
      <c r="X1037" s="23">
        <f t="shared" si="283"/>
        <v>0</v>
      </c>
      <c r="Y1037" s="23">
        <f t="shared" si="284"/>
        <v>0</v>
      </c>
      <c r="Z1037" s="23">
        <f t="shared" si="285"/>
        <v>0</v>
      </c>
      <c r="AA1037" s="43">
        <f t="shared" si="286"/>
        <v>0</v>
      </c>
      <c r="AB1037" s="44" t="str">
        <f t="shared" si="287"/>
        <v>n/a</v>
      </c>
      <c r="AC1037" s="45" t="str">
        <f>IFERROR(W1037*Inputs!$E$27+'Elec wholesale index'!AB1037*Inputs!$F$27,"n/a")</f>
        <v>n/a</v>
      </c>
      <c r="AD1037" s="2" t="str">
        <f t="shared" si="288"/>
        <v>2019-20 Summer</v>
      </c>
      <c r="AE1037" s="2" t="str">
        <f t="shared" si="289"/>
        <v>2018-19 Summer</v>
      </c>
      <c r="AF1037" s="41">
        <v>0</v>
      </c>
    </row>
    <row r="1038" spans="1:32" x14ac:dyDescent="0.3">
      <c r="A1038" s="47">
        <v>43342</v>
      </c>
      <c r="B1038" s="14" t="str">
        <f t="shared" si="273"/>
        <v>Aug</v>
      </c>
      <c r="C1038" s="3"/>
      <c r="D1038" s="3"/>
      <c r="E1038" s="3"/>
      <c r="F1038" s="42"/>
      <c r="G1038" s="42"/>
      <c r="H1038" s="42"/>
      <c r="I1038" s="13">
        <f>VLOOKUP($B1038,'Elec wholesale lookups'!$A$3:$L$15,'Elec wholesale index'!I$2,FALSE)</f>
        <v>205597.26549163138</v>
      </c>
      <c r="J1038" s="13">
        <f>VLOOKUP($B1038,'Elec wholesale lookups'!$A$3:$L$15,'Elec wholesale index'!J$2,FALSE)</f>
        <v>181634.52552031272</v>
      </c>
      <c r="K1038" s="13">
        <f>VLOOKUP($B1038,'Elec wholesale lookups'!$A$3:$L$15,'Elec wholesale index'!K$2,FALSE)</f>
        <v>205597.26549163138</v>
      </c>
      <c r="L1038" s="38">
        <f>VLOOKUP($B1038,'Elec wholesale lookups'!$A$3:$O$15,'Elec wholesale index'!L$2,FALSE)</f>
        <v>0</v>
      </c>
      <c r="M1038" s="38">
        <f>VLOOKUP($B1038,'Elec wholesale lookups'!$A$3:$O$15,'Elec wholesale index'!M$2,FALSE)</f>
        <v>1</v>
      </c>
      <c r="N1038" s="38">
        <f>VLOOKUP($B1038,'Elec wholesale lookups'!$A$3:$O$15,'Elec wholesale index'!N$2,FALSE)</f>
        <v>1</v>
      </c>
      <c r="O1038" s="13">
        <f t="shared" si="274"/>
        <v>0</v>
      </c>
      <c r="P1038" s="13">
        <f t="shared" si="275"/>
        <v>181634.52552031272</v>
      </c>
      <c r="Q1038" s="13">
        <f t="shared" si="276"/>
        <v>205597.26549163138</v>
      </c>
      <c r="R1038" s="13">
        <f t="shared" si="277"/>
        <v>387231.79101194406</v>
      </c>
      <c r="S1038" s="23">
        <f t="shared" si="278"/>
        <v>0</v>
      </c>
      <c r="T1038" s="23">
        <f t="shared" si="279"/>
        <v>0</v>
      </c>
      <c r="U1038" s="23">
        <f t="shared" si="280"/>
        <v>0</v>
      </c>
      <c r="V1038" s="23">
        <f t="shared" si="281"/>
        <v>0</v>
      </c>
      <c r="W1038" s="44" t="str">
        <f t="shared" si="282"/>
        <v>n/a</v>
      </c>
      <c r="X1038" s="23">
        <f t="shared" si="283"/>
        <v>0</v>
      </c>
      <c r="Y1038" s="23">
        <f t="shared" si="284"/>
        <v>0</v>
      </c>
      <c r="Z1038" s="23">
        <f t="shared" si="285"/>
        <v>0</v>
      </c>
      <c r="AA1038" s="43">
        <f t="shared" si="286"/>
        <v>0</v>
      </c>
      <c r="AB1038" s="44" t="str">
        <f t="shared" si="287"/>
        <v>n/a</v>
      </c>
      <c r="AC1038" s="45" t="str">
        <f>IFERROR(W1038*Inputs!$E$27+'Elec wholesale index'!AB1038*Inputs!$F$27,"n/a")</f>
        <v>n/a</v>
      </c>
      <c r="AD1038" s="2" t="str">
        <f t="shared" si="288"/>
        <v>2019-20 Summer</v>
      </c>
      <c r="AE1038" s="2" t="str">
        <f t="shared" si="289"/>
        <v>2018-19 Summer</v>
      </c>
      <c r="AF1038" s="41">
        <v>0</v>
      </c>
    </row>
    <row r="1039" spans="1:32" x14ac:dyDescent="0.3">
      <c r="A1039" s="47">
        <v>43343</v>
      </c>
      <c r="B1039" s="14" t="str">
        <f t="shared" si="273"/>
        <v>Aug</v>
      </c>
      <c r="C1039" s="3"/>
      <c r="D1039" s="3"/>
      <c r="E1039" s="3"/>
      <c r="F1039" s="42"/>
      <c r="G1039" s="42"/>
      <c r="H1039" s="42"/>
      <c r="I1039" s="13">
        <f>VLOOKUP($B1039,'Elec wholesale lookups'!$A$3:$L$15,'Elec wholesale index'!I$2,FALSE)</f>
        <v>205597.26549163138</v>
      </c>
      <c r="J1039" s="13">
        <f>VLOOKUP($B1039,'Elec wholesale lookups'!$A$3:$L$15,'Elec wholesale index'!J$2,FALSE)</f>
        <v>181634.52552031272</v>
      </c>
      <c r="K1039" s="13">
        <f>VLOOKUP($B1039,'Elec wholesale lookups'!$A$3:$L$15,'Elec wholesale index'!K$2,FALSE)</f>
        <v>205597.26549163138</v>
      </c>
      <c r="L1039" s="38">
        <f>VLOOKUP($B1039,'Elec wholesale lookups'!$A$3:$O$15,'Elec wholesale index'!L$2,FALSE)</f>
        <v>0</v>
      </c>
      <c r="M1039" s="38">
        <f>VLOOKUP($B1039,'Elec wholesale lookups'!$A$3:$O$15,'Elec wholesale index'!M$2,FALSE)</f>
        <v>1</v>
      </c>
      <c r="N1039" s="38">
        <f>VLOOKUP($B1039,'Elec wholesale lookups'!$A$3:$O$15,'Elec wholesale index'!N$2,FALSE)</f>
        <v>1</v>
      </c>
      <c r="O1039" s="13">
        <f t="shared" si="274"/>
        <v>0</v>
      </c>
      <c r="P1039" s="13">
        <f t="shared" si="275"/>
        <v>181634.52552031272</v>
      </c>
      <c r="Q1039" s="13">
        <f t="shared" si="276"/>
        <v>205597.26549163138</v>
      </c>
      <c r="R1039" s="13">
        <f t="shared" si="277"/>
        <v>387231.79101194406</v>
      </c>
      <c r="S1039" s="23">
        <f t="shared" si="278"/>
        <v>0</v>
      </c>
      <c r="T1039" s="23">
        <f t="shared" si="279"/>
        <v>0</v>
      </c>
      <c r="U1039" s="23">
        <f t="shared" si="280"/>
        <v>0</v>
      </c>
      <c r="V1039" s="23">
        <f t="shared" si="281"/>
        <v>0</v>
      </c>
      <c r="W1039" s="44" t="str">
        <f t="shared" si="282"/>
        <v>n/a</v>
      </c>
      <c r="X1039" s="23">
        <f t="shared" si="283"/>
        <v>0</v>
      </c>
      <c r="Y1039" s="23">
        <f t="shared" si="284"/>
        <v>0</v>
      </c>
      <c r="Z1039" s="23">
        <f t="shared" si="285"/>
        <v>0</v>
      </c>
      <c r="AA1039" s="43">
        <f t="shared" si="286"/>
        <v>0</v>
      </c>
      <c r="AB1039" s="44" t="str">
        <f t="shared" si="287"/>
        <v>n/a</v>
      </c>
      <c r="AC1039" s="45" t="str">
        <f>IFERROR(W1039*Inputs!$E$27+'Elec wholesale index'!AB1039*Inputs!$F$27,"n/a")</f>
        <v>n/a</v>
      </c>
      <c r="AD1039" s="2" t="str">
        <f t="shared" si="288"/>
        <v>2019-20 Summer</v>
      </c>
      <c r="AE1039" s="2" t="str">
        <f t="shared" si="289"/>
        <v>2018-19 Summer</v>
      </c>
      <c r="AF1039" s="41">
        <v>0</v>
      </c>
    </row>
    <row r="1040" spans="1:32" x14ac:dyDescent="0.3">
      <c r="A1040" s="47">
        <v>43346</v>
      </c>
      <c r="B1040" s="14" t="str">
        <f t="shared" si="273"/>
        <v>Sep</v>
      </c>
      <c r="C1040" s="3"/>
      <c r="D1040" s="3"/>
      <c r="E1040" s="3"/>
      <c r="F1040" s="42"/>
      <c r="G1040" s="42"/>
      <c r="H1040" s="42"/>
      <c r="I1040" s="13">
        <f>VLOOKUP($B1040,'Elec wholesale lookups'!$A$3:$L$15,'Elec wholesale index'!I$2,FALSE)</f>
        <v>205597.26549163138</v>
      </c>
      <c r="J1040" s="13">
        <f>VLOOKUP($B1040,'Elec wholesale lookups'!$A$3:$L$15,'Elec wholesale index'!J$2,FALSE)</f>
        <v>181634.52552031272</v>
      </c>
      <c r="K1040" s="13">
        <f>VLOOKUP($B1040,'Elec wholesale lookups'!$A$3:$L$15,'Elec wholesale index'!K$2,FALSE)</f>
        <v>205597.26549163138</v>
      </c>
      <c r="L1040" s="38">
        <f>VLOOKUP($B1040,'Elec wholesale lookups'!$A$3:$O$15,'Elec wholesale index'!L$2,FALSE)</f>
        <v>0</v>
      </c>
      <c r="M1040" s="38">
        <f>VLOOKUP($B1040,'Elec wholesale lookups'!$A$3:$O$15,'Elec wholesale index'!M$2,FALSE)</f>
        <v>1</v>
      </c>
      <c r="N1040" s="38">
        <f>VLOOKUP($B1040,'Elec wholesale lookups'!$A$3:$O$15,'Elec wholesale index'!N$2,FALSE)</f>
        <v>1</v>
      </c>
      <c r="O1040" s="13">
        <f t="shared" si="274"/>
        <v>0</v>
      </c>
      <c r="P1040" s="13">
        <f t="shared" si="275"/>
        <v>181634.52552031272</v>
      </c>
      <c r="Q1040" s="13">
        <f t="shared" si="276"/>
        <v>205597.26549163138</v>
      </c>
      <c r="R1040" s="13">
        <f t="shared" si="277"/>
        <v>387231.79101194406</v>
      </c>
      <c r="S1040" s="23">
        <f t="shared" si="278"/>
        <v>0</v>
      </c>
      <c r="T1040" s="23">
        <f t="shared" si="279"/>
        <v>0</v>
      </c>
      <c r="U1040" s="23">
        <f t="shared" si="280"/>
        <v>0</v>
      </c>
      <c r="V1040" s="23">
        <f t="shared" si="281"/>
        <v>0</v>
      </c>
      <c r="W1040" s="44" t="str">
        <f t="shared" si="282"/>
        <v>n/a</v>
      </c>
      <c r="X1040" s="23">
        <f t="shared" si="283"/>
        <v>0</v>
      </c>
      <c r="Y1040" s="23">
        <f t="shared" si="284"/>
        <v>0</v>
      </c>
      <c r="Z1040" s="23">
        <f t="shared" si="285"/>
        <v>0</v>
      </c>
      <c r="AA1040" s="43">
        <f t="shared" si="286"/>
        <v>0</v>
      </c>
      <c r="AB1040" s="44" t="str">
        <f t="shared" si="287"/>
        <v>n/a</v>
      </c>
      <c r="AC1040" s="45" t="str">
        <f>IFERROR(W1040*Inputs!$E$27+'Elec wholesale index'!AB1040*Inputs!$F$27,"n/a")</f>
        <v>n/a</v>
      </c>
      <c r="AD1040" s="2" t="str">
        <f t="shared" si="288"/>
        <v>2019-20 Summer</v>
      </c>
      <c r="AE1040" s="2" t="str">
        <f t="shared" si="289"/>
        <v>2018-19 Summer</v>
      </c>
      <c r="AF1040" s="41">
        <v>0</v>
      </c>
    </row>
    <row r="1041" spans="1:32" x14ac:dyDescent="0.3">
      <c r="A1041" s="47">
        <v>43347</v>
      </c>
      <c r="B1041" s="14" t="str">
        <f t="shared" si="273"/>
        <v>Sep</v>
      </c>
      <c r="C1041" s="3"/>
      <c r="D1041" s="3"/>
      <c r="E1041" s="3"/>
      <c r="F1041" s="42"/>
      <c r="G1041" s="42"/>
      <c r="H1041" s="42"/>
      <c r="I1041" s="13">
        <f>VLOOKUP($B1041,'Elec wholesale lookups'!$A$3:$L$15,'Elec wholesale index'!I$2,FALSE)</f>
        <v>205597.26549163138</v>
      </c>
      <c r="J1041" s="13">
        <f>VLOOKUP($B1041,'Elec wholesale lookups'!$A$3:$L$15,'Elec wholesale index'!J$2,FALSE)</f>
        <v>181634.52552031272</v>
      </c>
      <c r="K1041" s="13">
        <f>VLOOKUP($B1041,'Elec wholesale lookups'!$A$3:$L$15,'Elec wholesale index'!K$2,FALSE)</f>
        <v>205597.26549163138</v>
      </c>
      <c r="L1041" s="38">
        <f>VLOOKUP($B1041,'Elec wholesale lookups'!$A$3:$O$15,'Elec wholesale index'!L$2,FALSE)</f>
        <v>0</v>
      </c>
      <c r="M1041" s="38">
        <f>VLOOKUP($B1041,'Elec wholesale lookups'!$A$3:$O$15,'Elec wholesale index'!M$2,FALSE)</f>
        <v>1</v>
      </c>
      <c r="N1041" s="38">
        <f>VLOOKUP($B1041,'Elec wholesale lookups'!$A$3:$O$15,'Elec wholesale index'!N$2,FALSE)</f>
        <v>1</v>
      </c>
      <c r="O1041" s="13">
        <f t="shared" si="274"/>
        <v>0</v>
      </c>
      <c r="P1041" s="13">
        <f t="shared" si="275"/>
        <v>181634.52552031272</v>
      </c>
      <c r="Q1041" s="13">
        <f t="shared" si="276"/>
        <v>205597.26549163138</v>
      </c>
      <c r="R1041" s="13">
        <f t="shared" si="277"/>
        <v>387231.79101194406</v>
      </c>
      <c r="S1041" s="23">
        <f t="shared" si="278"/>
        <v>0</v>
      </c>
      <c r="T1041" s="23">
        <f t="shared" si="279"/>
        <v>0</v>
      </c>
      <c r="U1041" s="23">
        <f t="shared" si="280"/>
        <v>0</v>
      </c>
      <c r="V1041" s="23">
        <f t="shared" si="281"/>
        <v>0</v>
      </c>
      <c r="W1041" s="44" t="str">
        <f t="shared" si="282"/>
        <v>n/a</v>
      </c>
      <c r="X1041" s="23">
        <f t="shared" si="283"/>
        <v>0</v>
      </c>
      <c r="Y1041" s="23">
        <f t="shared" si="284"/>
        <v>0</v>
      </c>
      <c r="Z1041" s="23">
        <f t="shared" si="285"/>
        <v>0</v>
      </c>
      <c r="AA1041" s="43">
        <f t="shared" si="286"/>
        <v>0</v>
      </c>
      <c r="AB1041" s="44" t="str">
        <f t="shared" si="287"/>
        <v>n/a</v>
      </c>
      <c r="AC1041" s="45" t="str">
        <f>IFERROR(W1041*Inputs!$E$27+'Elec wholesale index'!AB1041*Inputs!$F$27,"n/a")</f>
        <v>n/a</v>
      </c>
      <c r="AD1041" s="2" t="str">
        <f t="shared" si="288"/>
        <v>2019-20 Summer</v>
      </c>
      <c r="AE1041" s="2" t="str">
        <f t="shared" si="289"/>
        <v>2018-19 Summer</v>
      </c>
      <c r="AF1041" s="41">
        <v>0</v>
      </c>
    </row>
    <row r="1042" spans="1:32" x14ac:dyDescent="0.3">
      <c r="A1042" s="47">
        <v>43348</v>
      </c>
      <c r="B1042" s="14" t="str">
        <f t="shared" si="273"/>
        <v>Sep</v>
      </c>
      <c r="C1042" s="3"/>
      <c r="D1042" s="3"/>
      <c r="E1042" s="3"/>
      <c r="F1042" s="42"/>
      <c r="G1042" s="42"/>
      <c r="H1042" s="42"/>
      <c r="I1042" s="13">
        <f>VLOOKUP($B1042,'Elec wholesale lookups'!$A$3:$L$15,'Elec wholesale index'!I$2,FALSE)</f>
        <v>205597.26549163138</v>
      </c>
      <c r="J1042" s="13">
        <f>VLOOKUP($B1042,'Elec wholesale lookups'!$A$3:$L$15,'Elec wholesale index'!J$2,FALSE)</f>
        <v>181634.52552031272</v>
      </c>
      <c r="K1042" s="13">
        <f>VLOOKUP($B1042,'Elec wholesale lookups'!$A$3:$L$15,'Elec wholesale index'!K$2,FALSE)</f>
        <v>205597.26549163138</v>
      </c>
      <c r="L1042" s="38">
        <f>VLOOKUP($B1042,'Elec wholesale lookups'!$A$3:$O$15,'Elec wholesale index'!L$2,FALSE)</f>
        <v>0</v>
      </c>
      <c r="M1042" s="38">
        <f>VLOOKUP($B1042,'Elec wholesale lookups'!$A$3:$O$15,'Elec wholesale index'!M$2,FALSE)</f>
        <v>1</v>
      </c>
      <c r="N1042" s="38">
        <f>VLOOKUP($B1042,'Elec wholesale lookups'!$A$3:$O$15,'Elec wholesale index'!N$2,FALSE)</f>
        <v>1</v>
      </c>
      <c r="O1042" s="13">
        <f t="shared" si="274"/>
        <v>0</v>
      </c>
      <c r="P1042" s="13">
        <f t="shared" si="275"/>
        <v>181634.52552031272</v>
      </c>
      <c r="Q1042" s="13">
        <f t="shared" si="276"/>
        <v>205597.26549163138</v>
      </c>
      <c r="R1042" s="13">
        <f t="shared" si="277"/>
        <v>387231.79101194406</v>
      </c>
      <c r="S1042" s="23">
        <f t="shared" si="278"/>
        <v>0</v>
      </c>
      <c r="T1042" s="23">
        <f t="shared" si="279"/>
        <v>0</v>
      </c>
      <c r="U1042" s="23">
        <f t="shared" si="280"/>
        <v>0</v>
      </c>
      <c r="V1042" s="23">
        <f t="shared" si="281"/>
        <v>0</v>
      </c>
      <c r="W1042" s="44" t="str">
        <f t="shared" si="282"/>
        <v>n/a</v>
      </c>
      <c r="X1042" s="23">
        <f t="shared" si="283"/>
        <v>0</v>
      </c>
      <c r="Y1042" s="23">
        <f t="shared" si="284"/>
        <v>0</v>
      </c>
      <c r="Z1042" s="23">
        <f t="shared" si="285"/>
        <v>0</v>
      </c>
      <c r="AA1042" s="43">
        <f t="shared" si="286"/>
        <v>0</v>
      </c>
      <c r="AB1042" s="44" t="str">
        <f t="shared" si="287"/>
        <v>n/a</v>
      </c>
      <c r="AC1042" s="45" t="str">
        <f>IFERROR(W1042*Inputs!$E$27+'Elec wholesale index'!AB1042*Inputs!$F$27,"n/a")</f>
        <v>n/a</v>
      </c>
      <c r="AD1042" s="2" t="str">
        <f t="shared" si="288"/>
        <v>2019-20 Summer</v>
      </c>
      <c r="AE1042" s="2" t="str">
        <f t="shared" si="289"/>
        <v>2018-19 Summer</v>
      </c>
      <c r="AF1042" s="41">
        <v>0</v>
      </c>
    </row>
    <row r="1043" spans="1:32" x14ac:dyDescent="0.3">
      <c r="A1043" s="47">
        <v>43349</v>
      </c>
      <c r="B1043" s="14" t="str">
        <f t="shared" si="273"/>
        <v>Sep</v>
      </c>
      <c r="C1043" s="3"/>
      <c r="D1043" s="3"/>
      <c r="E1043" s="3"/>
      <c r="F1043" s="42"/>
      <c r="G1043" s="42"/>
      <c r="H1043" s="42"/>
      <c r="I1043" s="13">
        <f>VLOOKUP($B1043,'Elec wholesale lookups'!$A$3:$L$15,'Elec wholesale index'!I$2,FALSE)</f>
        <v>205597.26549163138</v>
      </c>
      <c r="J1043" s="13">
        <f>VLOOKUP($B1043,'Elec wholesale lookups'!$A$3:$L$15,'Elec wholesale index'!J$2,FALSE)</f>
        <v>181634.52552031272</v>
      </c>
      <c r="K1043" s="13">
        <f>VLOOKUP($B1043,'Elec wholesale lookups'!$A$3:$L$15,'Elec wholesale index'!K$2,FALSE)</f>
        <v>205597.26549163138</v>
      </c>
      <c r="L1043" s="38">
        <f>VLOOKUP($B1043,'Elec wholesale lookups'!$A$3:$O$15,'Elec wholesale index'!L$2,FALSE)</f>
        <v>0</v>
      </c>
      <c r="M1043" s="38">
        <f>VLOOKUP($B1043,'Elec wholesale lookups'!$A$3:$O$15,'Elec wholesale index'!M$2,FALSE)</f>
        <v>1</v>
      </c>
      <c r="N1043" s="38">
        <f>VLOOKUP($B1043,'Elec wholesale lookups'!$A$3:$O$15,'Elec wholesale index'!N$2,FALSE)</f>
        <v>1</v>
      </c>
      <c r="O1043" s="13">
        <f t="shared" si="274"/>
        <v>0</v>
      </c>
      <c r="P1043" s="13">
        <f t="shared" si="275"/>
        <v>181634.52552031272</v>
      </c>
      <c r="Q1043" s="13">
        <f t="shared" si="276"/>
        <v>205597.26549163138</v>
      </c>
      <c r="R1043" s="13">
        <f t="shared" si="277"/>
        <v>387231.79101194406</v>
      </c>
      <c r="S1043" s="23">
        <f t="shared" si="278"/>
        <v>0</v>
      </c>
      <c r="T1043" s="23">
        <f t="shared" si="279"/>
        <v>0</v>
      </c>
      <c r="U1043" s="23">
        <f t="shared" si="280"/>
        <v>0</v>
      </c>
      <c r="V1043" s="23">
        <f t="shared" si="281"/>
        <v>0</v>
      </c>
      <c r="W1043" s="44" t="str">
        <f t="shared" si="282"/>
        <v>n/a</v>
      </c>
      <c r="X1043" s="23">
        <f t="shared" si="283"/>
        <v>0</v>
      </c>
      <c r="Y1043" s="23">
        <f t="shared" si="284"/>
        <v>0</v>
      </c>
      <c r="Z1043" s="23">
        <f t="shared" si="285"/>
        <v>0</v>
      </c>
      <c r="AA1043" s="43">
        <f t="shared" si="286"/>
        <v>0</v>
      </c>
      <c r="AB1043" s="44" t="str">
        <f t="shared" si="287"/>
        <v>n/a</v>
      </c>
      <c r="AC1043" s="45" t="str">
        <f>IFERROR(W1043*Inputs!$E$27+'Elec wholesale index'!AB1043*Inputs!$F$27,"n/a")</f>
        <v>n/a</v>
      </c>
      <c r="AD1043" s="2" t="str">
        <f t="shared" si="288"/>
        <v>2019-20 Summer</v>
      </c>
      <c r="AE1043" s="2" t="str">
        <f t="shared" si="289"/>
        <v>2018-19 Summer</v>
      </c>
      <c r="AF1043" s="41">
        <v>0</v>
      </c>
    </row>
    <row r="1044" spans="1:32" x14ac:dyDescent="0.3">
      <c r="A1044" s="47">
        <v>43350</v>
      </c>
      <c r="B1044" s="14" t="str">
        <f t="shared" si="273"/>
        <v>Sep</v>
      </c>
      <c r="C1044" s="3"/>
      <c r="D1044" s="3"/>
      <c r="E1044" s="3"/>
      <c r="F1044" s="42"/>
      <c r="G1044" s="42"/>
      <c r="H1044" s="42"/>
      <c r="I1044" s="13">
        <f>VLOOKUP($B1044,'Elec wholesale lookups'!$A$3:$L$15,'Elec wholesale index'!I$2,FALSE)</f>
        <v>205597.26549163138</v>
      </c>
      <c r="J1044" s="13">
        <f>VLOOKUP($B1044,'Elec wholesale lookups'!$A$3:$L$15,'Elec wholesale index'!J$2,FALSE)</f>
        <v>181634.52552031272</v>
      </c>
      <c r="K1044" s="13">
        <f>VLOOKUP($B1044,'Elec wholesale lookups'!$A$3:$L$15,'Elec wholesale index'!K$2,FALSE)</f>
        <v>205597.26549163138</v>
      </c>
      <c r="L1044" s="38">
        <f>VLOOKUP($B1044,'Elec wholesale lookups'!$A$3:$O$15,'Elec wholesale index'!L$2,FALSE)</f>
        <v>0</v>
      </c>
      <c r="M1044" s="38">
        <f>VLOOKUP($B1044,'Elec wholesale lookups'!$A$3:$O$15,'Elec wholesale index'!M$2,FALSE)</f>
        <v>1</v>
      </c>
      <c r="N1044" s="38">
        <f>VLOOKUP($B1044,'Elec wholesale lookups'!$A$3:$O$15,'Elec wholesale index'!N$2,FALSE)</f>
        <v>1</v>
      </c>
      <c r="O1044" s="13">
        <f t="shared" si="274"/>
        <v>0</v>
      </c>
      <c r="P1044" s="13">
        <f t="shared" si="275"/>
        <v>181634.52552031272</v>
      </c>
      <c r="Q1044" s="13">
        <f t="shared" si="276"/>
        <v>205597.26549163138</v>
      </c>
      <c r="R1044" s="13">
        <f t="shared" si="277"/>
        <v>387231.79101194406</v>
      </c>
      <c r="S1044" s="23">
        <f t="shared" si="278"/>
        <v>0</v>
      </c>
      <c r="T1044" s="23">
        <f t="shared" si="279"/>
        <v>0</v>
      </c>
      <c r="U1044" s="23">
        <f t="shared" si="280"/>
        <v>0</v>
      </c>
      <c r="V1044" s="23">
        <f t="shared" si="281"/>
        <v>0</v>
      </c>
      <c r="W1044" s="44" t="str">
        <f t="shared" si="282"/>
        <v>n/a</v>
      </c>
      <c r="X1044" s="23">
        <f t="shared" si="283"/>
        <v>0</v>
      </c>
      <c r="Y1044" s="23">
        <f t="shared" si="284"/>
        <v>0</v>
      </c>
      <c r="Z1044" s="23">
        <f t="shared" si="285"/>
        <v>0</v>
      </c>
      <c r="AA1044" s="43">
        <f t="shared" si="286"/>
        <v>0</v>
      </c>
      <c r="AB1044" s="44" t="str">
        <f t="shared" si="287"/>
        <v>n/a</v>
      </c>
      <c r="AC1044" s="45" t="str">
        <f>IFERROR(W1044*Inputs!$E$27+'Elec wholesale index'!AB1044*Inputs!$F$27,"n/a")</f>
        <v>n/a</v>
      </c>
      <c r="AD1044" s="2" t="str">
        <f t="shared" si="288"/>
        <v>2019-20 Summer</v>
      </c>
      <c r="AE1044" s="2" t="str">
        <f t="shared" si="289"/>
        <v>2018-19 Summer</v>
      </c>
      <c r="AF1044" s="41">
        <v>0</v>
      </c>
    </row>
    <row r="1045" spans="1:32" x14ac:dyDescent="0.3">
      <c r="A1045" s="47">
        <v>43353</v>
      </c>
      <c r="B1045" s="14" t="str">
        <f t="shared" si="273"/>
        <v>Sep</v>
      </c>
      <c r="C1045" s="3"/>
      <c r="D1045" s="3"/>
      <c r="E1045" s="3"/>
      <c r="F1045" s="42"/>
      <c r="G1045" s="42"/>
      <c r="H1045" s="42"/>
      <c r="I1045" s="13">
        <f>VLOOKUP($B1045,'Elec wholesale lookups'!$A$3:$L$15,'Elec wholesale index'!I$2,FALSE)</f>
        <v>205597.26549163138</v>
      </c>
      <c r="J1045" s="13">
        <f>VLOOKUP($B1045,'Elec wholesale lookups'!$A$3:$L$15,'Elec wholesale index'!J$2,FALSE)</f>
        <v>181634.52552031272</v>
      </c>
      <c r="K1045" s="13">
        <f>VLOOKUP($B1045,'Elec wholesale lookups'!$A$3:$L$15,'Elec wholesale index'!K$2,FALSE)</f>
        <v>205597.26549163138</v>
      </c>
      <c r="L1045" s="38">
        <f>VLOOKUP($B1045,'Elec wholesale lookups'!$A$3:$O$15,'Elec wholesale index'!L$2,FALSE)</f>
        <v>0</v>
      </c>
      <c r="M1045" s="38">
        <f>VLOOKUP($B1045,'Elec wholesale lookups'!$A$3:$O$15,'Elec wholesale index'!M$2,FALSE)</f>
        <v>1</v>
      </c>
      <c r="N1045" s="38">
        <f>VLOOKUP($B1045,'Elec wholesale lookups'!$A$3:$O$15,'Elec wholesale index'!N$2,FALSE)</f>
        <v>1</v>
      </c>
      <c r="O1045" s="13">
        <f t="shared" si="274"/>
        <v>0</v>
      </c>
      <c r="P1045" s="13">
        <f t="shared" si="275"/>
        <v>181634.52552031272</v>
      </c>
      <c r="Q1045" s="13">
        <f t="shared" si="276"/>
        <v>205597.26549163138</v>
      </c>
      <c r="R1045" s="13">
        <f t="shared" si="277"/>
        <v>387231.79101194406</v>
      </c>
      <c r="S1045" s="23">
        <f t="shared" si="278"/>
        <v>0</v>
      </c>
      <c r="T1045" s="23">
        <f t="shared" si="279"/>
        <v>0</v>
      </c>
      <c r="U1045" s="23">
        <f t="shared" si="280"/>
        <v>0</v>
      </c>
      <c r="V1045" s="23">
        <f t="shared" si="281"/>
        <v>0</v>
      </c>
      <c r="W1045" s="44" t="str">
        <f t="shared" si="282"/>
        <v>n/a</v>
      </c>
      <c r="X1045" s="23">
        <f t="shared" si="283"/>
        <v>0</v>
      </c>
      <c r="Y1045" s="23">
        <f t="shared" si="284"/>
        <v>0</v>
      </c>
      <c r="Z1045" s="23">
        <f t="shared" si="285"/>
        <v>0</v>
      </c>
      <c r="AA1045" s="43">
        <f t="shared" si="286"/>
        <v>0</v>
      </c>
      <c r="AB1045" s="44" t="str">
        <f t="shared" si="287"/>
        <v>n/a</v>
      </c>
      <c r="AC1045" s="45" t="str">
        <f>IFERROR(W1045*Inputs!$E$27+'Elec wholesale index'!AB1045*Inputs!$F$27,"n/a")</f>
        <v>n/a</v>
      </c>
      <c r="AD1045" s="2" t="str">
        <f t="shared" si="288"/>
        <v>2019-20 Summer</v>
      </c>
      <c r="AE1045" s="2" t="str">
        <f t="shared" si="289"/>
        <v>2018-19 Summer</v>
      </c>
      <c r="AF1045" s="41">
        <v>0</v>
      </c>
    </row>
    <row r="1046" spans="1:32" x14ac:dyDescent="0.3">
      <c r="A1046" s="47">
        <v>43354</v>
      </c>
      <c r="B1046" s="14" t="str">
        <f t="shared" si="273"/>
        <v>Sep</v>
      </c>
      <c r="C1046" s="3"/>
      <c r="D1046" s="3"/>
      <c r="E1046" s="3"/>
      <c r="F1046" s="42"/>
      <c r="G1046" s="42"/>
      <c r="H1046" s="42"/>
      <c r="I1046" s="13">
        <f>VLOOKUP($B1046,'Elec wholesale lookups'!$A$3:$L$15,'Elec wholesale index'!I$2,FALSE)</f>
        <v>205597.26549163138</v>
      </c>
      <c r="J1046" s="13">
        <f>VLOOKUP($B1046,'Elec wholesale lookups'!$A$3:$L$15,'Elec wholesale index'!J$2,FALSE)</f>
        <v>181634.52552031272</v>
      </c>
      <c r="K1046" s="13">
        <f>VLOOKUP($B1046,'Elec wholesale lookups'!$A$3:$L$15,'Elec wholesale index'!K$2,FALSE)</f>
        <v>205597.26549163138</v>
      </c>
      <c r="L1046" s="38">
        <f>VLOOKUP($B1046,'Elec wholesale lookups'!$A$3:$O$15,'Elec wholesale index'!L$2,FALSE)</f>
        <v>0</v>
      </c>
      <c r="M1046" s="38">
        <f>VLOOKUP($B1046,'Elec wholesale lookups'!$A$3:$O$15,'Elec wholesale index'!M$2,FALSE)</f>
        <v>1</v>
      </c>
      <c r="N1046" s="38">
        <f>VLOOKUP($B1046,'Elec wholesale lookups'!$A$3:$O$15,'Elec wholesale index'!N$2,FALSE)</f>
        <v>1</v>
      </c>
      <c r="O1046" s="13">
        <f t="shared" si="274"/>
        <v>0</v>
      </c>
      <c r="P1046" s="13">
        <f t="shared" si="275"/>
        <v>181634.52552031272</v>
      </c>
      <c r="Q1046" s="13">
        <f t="shared" si="276"/>
        <v>205597.26549163138</v>
      </c>
      <c r="R1046" s="13">
        <f t="shared" si="277"/>
        <v>387231.79101194406</v>
      </c>
      <c r="S1046" s="23">
        <f t="shared" si="278"/>
        <v>0</v>
      </c>
      <c r="T1046" s="23">
        <f t="shared" si="279"/>
        <v>0</v>
      </c>
      <c r="U1046" s="23">
        <f t="shared" si="280"/>
        <v>0</v>
      </c>
      <c r="V1046" s="23">
        <f t="shared" si="281"/>
        <v>0</v>
      </c>
      <c r="W1046" s="44" t="str">
        <f t="shared" si="282"/>
        <v>n/a</v>
      </c>
      <c r="X1046" s="23">
        <f t="shared" si="283"/>
        <v>0</v>
      </c>
      <c r="Y1046" s="23">
        <f t="shared" si="284"/>
        <v>0</v>
      </c>
      <c r="Z1046" s="23">
        <f t="shared" si="285"/>
        <v>0</v>
      </c>
      <c r="AA1046" s="43">
        <f t="shared" si="286"/>
        <v>0</v>
      </c>
      <c r="AB1046" s="44" t="str">
        <f t="shared" si="287"/>
        <v>n/a</v>
      </c>
      <c r="AC1046" s="45" t="str">
        <f>IFERROR(W1046*Inputs!$E$27+'Elec wholesale index'!AB1046*Inputs!$F$27,"n/a")</f>
        <v>n/a</v>
      </c>
      <c r="AD1046" s="2" t="str">
        <f t="shared" si="288"/>
        <v>2019-20 Summer</v>
      </c>
      <c r="AE1046" s="2" t="str">
        <f t="shared" si="289"/>
        <v>2018-19 Summer</v>
      </c>
      <c r="AF1046" s="41">
        <v>0</v>
      </c>
    </row>
    <row r="1047" spans="1:32" x14ac:dyDescent="0.3">
      <c r="A1047" s="47">
        <v>43355</v>
      </c>
      <c r="B1047" s="14" t="str">
        <f t="shared" si="273"/>
        <v>Sep</v>
      </c>
      <c r="C1047" s="3"/>
      <c r="D1047" s="3"/>
      <c r="E1047" s="3"/>
      <c r="F1047" s="42"/>
      <c r="G1047" s="42"/>
      <c r="H1047" s="42"/>
      <c r="I1047" s="13">
        <f>VLOOKUP($B1047,'Elec wholesale lookups'!$A$3:$L$15,'Elec wholesale index'!I$2,FALSE)</f>
        <v>205597.26549163138</v>
      </c>
      <c r="J1047" s="13">
        <f>VLOOKUP($B1047,'Elec wholesale lookups'!$A$3:$L$15,'Elec wholesale index'!J$2,FALSE)</f>
        <v>181634.52552031272</v>
      </c>
      <c r="K1047" s="13">
        <f>VLOOKUP($B1047,'Elec wholesale lookups'!$A$3:$L$15,'Elec wholesale index'!K$2,FALSE)</f>
        <v>205597.26549163138</v>
      </c>
      <c r="L1047" s="38">
        <f>VLOOKUP($B1047,'Elec wholesale lookups'!$A$3:$O$15,'Elec wholesale index'!L$2,FALSE)</f>
        <v>0</v>
      </c>
      <c r="M1047" s="38">
        <f>VLOOKUP($B1047,'Elec wholesale lookups'!$A$3:$O$15,'Elec wholesale index'!M$2,FALSE)</f>
        <v>1</v>
      </c>
      <c r="N1047" s="38">
        <f>VLOOKUP($B1047,'Elec wholesale lookups'!$A$3:$O$15,'Elec wholesale index'!N$2,FALSE)</f>
        <v>1</v>
      </c>
      <c r="O1047" s="13">
        <f t="shared" si="274"/>
        <v>0</v>
      </c>
      <c r="P1047" s="13">
        <f t="shared" si="275"/>
        <v>181634.52552031272</v>
      </c>
      <c r="Q1047" s="13">
        <f t="shared" si="276"/>
        <v>205597.26549163138</v>
      </c>
      <c r="R1047" s="13">
        <f t="shared" si="277"/>
        <v>387231.79101194406</v>
      </c>
      <c r="S1047" s="23">
        <f t="shared" si="278"/>
        <v>0</v>
      </c>
      <c r="T1047" s="23">
        <f t="shared" si="279"/>
        <v>0</v>
      </c>
      <c r="U1047" s="23">
        <f t="shared" si="280"/>
        <v>0</v>
      </c>
      <c r="V1047" s="23">
        <f t="shared" si="281"/>
        <v>0</v>
      </c>
      <c r="W1047" s="44" t="str">
        <f t="shared" si="282"/>
        <v>n/a</v>
      </c>
      <c r="X1047" s="23">
        <f t="shared" si="283"/>
        <v>0</v>
      </c>
      <c r="Y1047" s="23">
        <f t="shared" si="284"/>
        <v>0</v>
      </c>
      <c r="Z1047" s="23">
        <f t="shared" si="285"/>
        <v>0</v>
      </c>
      <c r="AA1047" s="43">
        <f t="shared" si="286"/>
        <v>0</v>
      </c>
      <c r="AB1047" s="44" t="str">
        <f t="shared" si="287"/>
        <v>n/a</v>
      </c>
      <c r="AC1047" s="45" t="str">
        <f>IFERROR(W1047*Inputs!$E$27+'Elec wholesale index'!AB1047*Inputs!$F$27,"n/a")</f>
        <v>n/a</v>
      </c>
      <c r="AD1047" s="2" t="str">
        <f t="shared" si="288"/>
        <v>2019-20 Summer</v>
      </c>
      <c r="AE1047" s="2" t="str">
        <f t="shared" si="289"/>
        <v>2018-19 Summer</v>
      </c>
      <c r="AF1047" s="41">
        <v>0</v>
      </c>
    </row>
    <row r="1048" spans="1:32" x14ac:dyDescent="0.3">
      <c r="A1048" s="47">
        <v>43356</v>
      </c>
      <c r="B1048" s="14" t="str">
        <f t="shared" si="273"/>
        <v>Sep</v>
      </c>
      <c r="C1048" s="3"/>
      <c r="D1048" s="3"/>
      <c r="E1048" s="3"/>
      <c r="F1048" s="42"/>
      <c r="G1048" s="42"/>
      <c r="H1048" s="42"/>
      <c r="I1048" s="13">
        <f>VLOOKUP($B1048,'Elec wholesale lookups'!$A$3:$L$15,'Elec wholesale index'!I$2,FALSE)</f>
        <v>205597.26549163138</v>
      </c>
      <c r="J1048" s="13">
        <f>VLOOKUP($B1048,'Elec wholesale lookups'!$A$3:$L$15,'Elec wholesale index'!J$2,FALSE)</f>
        <v>181634.52552031272</v>
      </c>
      <c r="K1048" s="13">
        <f>VLOOKUP($B1048,'Elec wholesale lookups'!$A$3:$L$15,'Elec wholesale index'!K$2,FALSE)</f>
        <v>205597.26549163138</v>
      </c>
      <c r="L1048" s="38">
        <f>VLOOKUP($B1048,'Elec wholesale lookups'!$A$3:$O$15,'Elec wholesale index'!L$2,FALSE)</f>
        <v>0</v>
      </c>
      <c r="M1048" s="38">
        <f>VLOOKUP($B1048,'Elec wholesale lookups'!$A$3:$O$15,'Elec wholesale index'!M$2,FALSE)</f>
        <v>1</v>
      </c>
      <c r="N1048" s="38">
        <f>VLOOKUP($B1048,'Elec wholesale lookups'!$A$3:$O$15,'Elec wholesale index'!N$2,FALSE)</f>
        <v>1</v>
      </c>
      <c r="O1048" s="13">
        <f t="shared" si="274"/>
        <v>0</v>
      </c>
      <c r="P1048" s="13">
        <f t="shared" si="275"/>
        <v>181634.52552031272</v>
      </c>
      <c r="Q1048" s="13">
        <f t="shared" si="276"/>
        <v>205597.26549163138</v>
      </c>
      <c r="R1048" s="13">
        <f t="shared" si="277"/>
        <v>387231.79101194406</v>
      </c>
      <c r="S1048" s="23">
        <f t="shared" si="278"/>
        <v>0</v>
      </c>
      <c r="T1048" s="23">
        <f t="shared" si="279"/>
        <v>0</v>
      </c>
      <c r="U1048" s="23">
        <f t="shared" si="280"/>
        <v>0</v>
      </c>
      <c r="V1048" s="23">
        <f t="shared" si="281"/>
        <v>0</v>
      </c>
      <c r="W1048" s="44" t="str">
        <f t="shared" si="282"/>
        <v>n/a</v>
      </c>
      <c r="X1048" s="23">
        <f t="shared" si="283"/>
        <v>0</v>
      </c>
      <c r="Y1048" s="23">
        <f t="shared" si="284"/>
        <v>0</v>
      </c>
      <c r="Z1048" s="23">
        <f t="shared" si="285"/>
        <v>0</v>
      </c>
      <c r="AA1048" s="43">
        <f t="shared" si="286"/>
        <v>0</v>
      </c>
      <c r="AB1048" s="44" t="str">
        <f t="shared" si="287"/>
        <v>n/a</v>
      </c>
      <c r="AC1048" s="45" t="str">
        <f>IFERROR(W1048*Inputs!$E$27+'Elec wholesale index'!AB1048*Inputs!$F$27,"n/a")</f>
        <v>n/a</v>
      </c>
      <c r="AD1048" s="2" t="str">
        <f t="shared" si="288"/>
        <v>2019-20 Summer</v>
      </c>
      <c r="AE1048" s="2" t="str">
        <f t="shared" si="289"/>
        <v>2018-19 Summer</v>
      </c>
      <c r="AF1048" s="41">
        <v>0</v>
      </c>
    </row>
    <row r="1049" spans="1:32" x14ac:dyDescent="0.3">
      <c r="A1049" s="47">
        <v>43357</v>
      </c>
      <c r="B1049" s="14" t="str">
        <f t="shared" si="273"/>
        <v>Sep</v>
      </c>
      <c r="C1049" s="3"/>
      <c r="D1049" s="3"/>
      <c r="E1049" s="3"/>
      <c r="F1049" s="42"/>
      <c r="G1049" s="42"/>
      <c r="H1049" s="42"/>
      <c r="I1049" s="13">
        <f>VLOOKUP($B1049,'Elec wholesale lookups'!$A$3:$L$15,'Elec wholesale index'!I$2,FALSE)</f>
        <v>205597.26549163138</v>
      </c>
      <c r="J1049" s="13">
        <f>VLOOKUP($B1049,'Elec wholesale lookups'!$A$3:$L$15,'Elec wholesale index'!J$2,FALSE)</f>
        <v>181634.52552031272</v>
      </c>
      <c r="K1049" s="13">
        <f>VLOOKUP($B1049,'Elec wholesale lookups'!$A$3:$L$15,'Elec wholesale index'!K$2,FALSE)</f>
        <v>205597.26549163138</v>
      </c>
      <c r="L1049" s="38">
        <f>VLOOKUP($B1049,'Elec wholesale lookups'!$A$3:$O$15,'Elec wholesale index'!L$2,FALSE)</f>
        <v>0</v>
      </c>
      <c r="M1049" s="38">
        <f>VLOOKUP($B1049,'Elec wholesale lookups'!$A$3:$O$15,'Elec wholesale index'!M$2,FALSE)</f>
        <v>1</v>
      </c>
      <c r="N1049" s="38">
        <f>VLOOKUP($B1049,'Elec wholesale lookups'!$A$3:$O$15,'Elec wholesale index'!N$2,FALSE)</f>
        <v>1</v>
      </c>
      <c r="O1049" s="13">
        <f t="shared" si="274"/>
        <v>0</v>
      </c>
      <c r="P1049" s="13">
        <f t="shared" si="275"/>
        <v>181634.52552031272</v>
      </c>
      <c r="Q1049" s="13">
        <f t="shared" si="276"/>
        <v>205597.26549163138</v>
      </c>
      <c r="R1049" s="13">
        <f t="shared" si="277"/>
        <v>387231.79101194406</v>
      </c>
      <c r="S1049" s="23">
        <f t="shared" si="278"/>
        <v>0</v>
      </c>
      <c r="T1049" s="23">
        <f t="shared" si="279"/>
        <v>0</v>
      </c>
      <c r="U1049" s="23">
        <f t="shared" si="280"/>
        <v>0</v>
      </c>
      <c r="V1049" s="23">
        <f t="shared" si="281"/>
        <v>0</v>
      </c>
      <c r="W1049" s="44" t="str">
        <f t="shared" si="282"/>
        <v>n/a</v>
      </c>
      <c r="X1049" s="23">
        <f t="shared" si="283"/>
        <v>0</v>
      </c>
      <c r="Y1049" s="23">
        <f t="shared" si="284"/>
        <v>0</v>
      </c>
      <c r="Z1049" s="23">
        <f t="shared" si="285"/>
        <v>0</v>
      </c>
      <c r="AA1049" s="43">
        <f t="shared" si="286"/>
        <v>0</v>
      </c>
      <c r="AB1049" s="44" t="str">
        <f t="shared" si="287"/>
        <v>n/a</v>
      </c>
      <c r="AC1049" s="45" t="str">
        <f>IFERROR(W1049*Inputs!$E$27+'Elec wholesale index'!AB1049*Inputs!$F$27,"n/a")</f>
        <v>n/a</v>
      </c>
      <c r="AD1049" s="2" t="str">
        <f t="shared" si="288"/>
        <v>2019-20 Summer</v>
      </c>
      <c r="AE1049" s="2" t="str">
        <f t="shared" si="289"/>
        <v>2018-19 Summer</v>
      </c>
      <c r="AF1049" s="41">
        <v>0</v>
      </c>
    </row>
    <row r="1050" spans="1:32" x14ac:dyDescent="0.3">
      <c r="A1050" s="47">
        <v>43360</v>
      </c>
      <c r="B1050" s="14" t="str">
        <f t="shared" si="273"/>
        <v>Sep</v>
      </c>
      <c r="C1050" s="3"/>
      <c r="D1050" s="3"/>
      <c r="E1050" s="3"/>
      <c r="F1050" s="42"/>
      <c r="G1050" s="42"/>
      <c r="H1050" s="42"/>
      <c r="I1050" s="13">
        <f>VLOOKUP($B1050,'Elec wholesale lookups'!$A$3:$L$15,'Elec wholesale index'!I$2,FALSE)</f>
        <v>205597.26549163138</v>
      </c>
      <c r="J1050" s="13">
        <f>VLOOKUP($B1050,'Elec wholesale lookups'!$A$3:$L$15,'Elec wholesale index'!J$2,FALSE)</f>
        <v>181634.52552031272</v>
      </c>
      <c r="K1050" s="13">
        <f>VLOOKUP($B1050,'Elec wholesale lookups'!$A$3:$L$15,'Elec wholesale index'!K$2,FALSE)</f>
        <v>205597.26549163138</v>
      </c>
      <c r="L1050" s="38">
        <f>VLOOKUP($B1050,'Elec wholesale lookups'!$A$3:$O$15,'Elec wholesale index'!L$2,FALSE)</f>
        <v>0</v>
      </c>
      <c r="M1050" s="38">
        <f>VLOOKUP($B1050,'Elec wholesale lookups'!$A$3:$O$15,'Elec wholesale index'!M$2,FALSE)</f>
        <v>1</v>
      </c>
      <c r="N1050" s="38">
        <f>VLOOKUP($B1050,'Elec wholesale lookups'!$A$3:$O$15,'Elec wholesale index'!N$2,FALSE)</f>
        <v>1</v>
      </c>
      <c r="O1050" s="13">
        <f t="shared" si="274"/>
        <v>0</v>
      </c>
      <c r="P1050" s="13">
        <f t="shared" si="275"/>
        <v>181634.52552031272</v>
      </c>
      <c r="Q1050" s="13">
        <f t="shared" si="276"/>
        <v>205597.26549163138</v>
      </c>
      <c r="R1050" s="13">
        <f t="shared" si="277"/>
        <v>387231.79101194406</v>
      </c>
      <c r="S1050" s="23">
        <f t="shared" si="278"/>
        <v>0</v>
      </c>
      <c r="T1050" s="23">
        <f t="shared" si="279"/>
        <v>0</v>
      </c>
      <c r="U1050" s="23">
        <f t="shared" si="280"/>
        <v>0</v>
      </c>
      <c r="V1050" s="23">
        <f t="shared" si="281"/>
        <v>0</v>
      </c>
      <c r="W1050" s="44" t="str">
        <f t="shared" si="282"/>
        <v>n/a</v>
      </c>
      <c r="X1050" s="23">
        <f t="shared" si="283"/>
        <v>0</v>
      </c>
      <c r="Y1050" s="23">
        <f t="shared" si="284"/>
        <v>0</v>
      </c>
      <c r="Z1050" s="23">
        <f t="shared" si="285"/>
        <v>0</v>
      </c>
      <c r="AA1050" s="43">
        <f t="shared" si="286"/>
        <v>0</v>
      </c>
      <c r="AB1050" s="44" t="str">
        <f t="shared" si="287"/>
        <v>n/a</v>
      </c>
      <c r="AC1050" s="45" t="str">
        <f>IFERROR(W1050*Inputs!$E$27+'Elec wholesale index'!AB1050*Inputs!$F$27,"n/a")</f>
        <v>n/a</v>
      </c>
      <c r="AD1050" s="2" t="str">
        <f t="shared" si="288"/>
        <v>2019-20 Summer</v>
      </c>
      <c r="AE1050" s="2" t="str">
        <f t="shared" si="289"/>
        <v>2018-19 Summer</v>
      </c>
      <c r="AF1050" s="41">
        <v>0</v>
      </c>
    </row>
    <row r="1051" spans="1:32" x14ac:dyDescent="0.3">
      <c r="A1051" s="47">
        <v>43361</v>
      </c>
      <c r="B1051" s="14" t="str">
        <f t="shared" si="273"/>
        <v>Sep</v>
      </c>
      <c r="C1051" s="3"/>
      <c r="D1051" s="3"/>
      <c r="E1051" s="3"/>
      <c r="F1051" s="42"/>
      <c r="G1051" s="42"/>
      <c r="H1051" s="42"/>
      <c r="I1051" s="13">
        <f>VLOOKUP($B1051,'Elec wholesale lookups'!$A$3:$L$15,'Elec wholesale index'!I$2,FALSE)</f>
        <v>205597.26549163138</v>
      </c>
      <c r="J1051" s="13">
        <f>VLOOKUP($B1051,'Elec wholesale lookups'!$A$3:$L$15,'Elec wholesale index'!J$2,FALSE)</f>
        <v>181634.52552031272</v>
      </c>
      <c r="K1051" s="13">
        <f>VLOOKUP($B1051,'Elec wholesale lookups'!$A$3:$L$15,'Elec wholesale index'!K$2,FALSE)</f>
        <v>205597.26549163138</v>
      </c>
      <c r="L1051" s="38">
        <f>VLOOKUP($B1051,'Elec wholesale lookups'!$A$3:$O$15,'Elec wholesale index'!L$2,FALSE)</f>
        <v>0</v>
      </c>
      <c r="M1051" s="38">
        <f>VLOOKUP($B1051,'Elec wholesale lookups'!$A$3:$O$15,'Elec wholesale index'!M$2,FALSE)</f>
        <v>1</v>
      </c>
      <c r="N1051" s="38">
        <f>VLOOKUP($B1051,'Elec wholesale lookups'!$A$3:$O$15,'Elec wholesale index'!N$2,FALSE)</f>
        <v>1</v>
      </c>
      <c r="O1051" s="13">
        <f t="shared" si="274"/>
        <v>0</v>
      </c>
      <c r="P1051" s="13">
        <f t="shared" si="275"/>
        <v>181634.52552031272</v>
      </c>
      <c r="Q1051" s="13">
        <f t="shared" si="276"/>
        <v>205597.26549163138</v>
      </c>
      <c r="R1051" s="13">
        <f t="shared" si="277"/>
        <v>387231.79101194406</v>
      </c>
      <c r="S1051" s="23">
        <f t="shared" si="278"/>
        <v>0</v>
      </c>
      <c r="T1051" s="23">
        <f t="shared" si="279"/>
        <v>0</v>
      </c>
      <c r="U1051" s="23">
        <f t="shared" si="280"/>
        <v>0</v>
      </c>
      <c r="V1051" s="23">
        <f t="shared" si="281"/>
        <v>0</v>
      </c>
      <c r="W1051" s="44" t="str">
        <f t="shared" si="282"/>
        <v>n/a</v>
      </c>
      <c r="X1051" s="23">
        <f t="shared" si="283"/>
        <v>0</v>
      </c>
      <c r="Y1051" s="23">
        <f t="shared" si="284"/>
        <v>0</v>
      </c>
      <c r="Z1051" s="23">
        <f t="shared" si="285"/>
        <v>0</v>
      </c>
      <c r="AA1051" s="43">
        <f t="shared" si="286"/>
        <v>0</v>
      </c>
      <c r="AB1051" s="44" t="str">
        <f t="shared" si="287"/>
        <v>n/a</v>
      </c>
      <c r="AC1051" s="45" t="str">
        <f>IFERROR(W1051*Inputs!$E$27+'Elec wholesale index'!AB1051*Inputs!$F$27,"n/a")</f>
        <v>n/a</v>
      </c>
      <c r="AD1051" s="2" t="str">
        <f t="shared" si="288"/>
        <v>2019-20 Summer</v>
      </c>
      <c r="AE1051" s="2" t="str">
        <f t="shared" si="289"/>
        <v>2018-19 Summer</v>
      </c>
      <c r="AF1051" s="41">
        <v>0</v>
      </c>
    </row>
    <row r="1052" spans="1:32" x14ac:dyDescent="0.3">
      <c r="A1052" s="47">
        <v>43362</v>
      </c>
      <c r="B1052" s="14" t="str">
        <f t="shared" si="273"/>
        <v>Sep</v>
      </c>
      <c r="C1052" s="3"/>
      <c r="D1052" s="3"/>
      <c r="E1052" s="3"/>
      <c r="F1052" s="42"/>
      <c r="G1052" s="42"/>
      <c r="H1052" s="42"/>
      <c r="I1052" s="13">
        <f>VLOOKUP($B1052,'Elec wholesale lookups'!$A$3:$L$15,'Elec wholesale index'!I$2,FALSE)</f>
        <v>205597.26549163138</v>
      </c>
      <c r="J1052" s="13">
        <f>VLOOKUP($B1052,'Elec wholesale lookups'!$A$3:$L$15,'Elec wholesale index'!J$2,FALSE)</f>
        <v>181634.52552031272</v>
      </c>
      <c r="K1052" s="13">
        <f>VLOOKUP($B1052,'Elec wholesale lookups'!$A$3:$L$15,'Elec wholesale index'!K$2,FALSE)</f>
        <v>205597.26549163138</v>
      </c>
      <c r="L1052" s="38">
        <f>VLOOKUP($B1052,'Elec wholesale lookups'!$A$3:$O$15,'Elec wholesale index'!L$2,FALSE)</f>
        <v>0</v>
      </c>
      <c r="M1052" s="38">
        <f>VLOOKUP($B1052,'Elec wholesale lookups'!$A$3:$O$15,'Elec wholesale index'!M$2,FALSE)</f>
        <v>1</v>
      </c>
      <c r="N1052" s="38">
        <f>VLOOKUP($B1052,'Elec wholesale lookups'!$A$3:$O$15,'Elec wholesale index'!N$2,FALSE)</f>
        <v>1</v>
      </c>
      <c r="O1052" s="13">
        <f t="shared" si="274"/>
        <v>0</v>
      </c>
      <c r="P1052" s="13">
        <f t="shared" si="275"/>
        <v>181634.52552031272</v>
      </c>
      <c r="Q1052" s="13">
        <f t="shared" si="276"/>
        <v>205597.26549163138</v>
      </c>
      <c r="R1052" s="13">
        <f t="shared" si="277"/>
        <v>387231.79101194406</v>
      </c>
      <c r="S1052" s="23">
        <f t="shared" si="278"/>
        <v>0</v>
      </c>
      <c r="T1052" s="23">
        <f t="shared" si="279"/>
        <v>0</v>
      </c>
      <c r="U1052" s="23">
        <f t="shared" si="280"/>
        <v>0</v>
      </c>
      <c r="V1052" s="23">
        <f t="shared" si="281"/>
        <v>0</v>
      </c>
      <c r="W1052" s="44" t="str">
        <f t="shared" si="282"/>
        <v>n/a</v>
      </c>
      <c r="X1052" s="23">
        <f t="shared" si="283"/>
        <v>0</v>
      </c>
      <c r="Y1052" s="23">
        <f t="shared" si="284"/>
        <v>0</v>
      </c>
      <c r="Z1052" s="23">
        <f t="shared" si="285"/>
        <v>0</v>
      </c>
      <c r="AA1052" s="43">
        <f t="shared" si="286"/>
        <v>0</v>
      </c>
      <c r="AB1052" s="44" t="str">
        <f t="shared" si="287"/>
        <v>n/a</v>
      </c>
      <c r="AC1052" s="45" t="str">
        <f>IFERROR(W1052*Inputs!$E$27+'Elec wholesale index'!AB1052*Inputs!$F$27,"n/a")</f>
        <v>n/a</v>
      </c>
      <c r="AD1052" s="2" t="str">
        <f t="shared" si="288"/>
        <v>2019-20 Summer</v>
      </c>
      <c r="AE1052" s="2" t="str">
        <f t="shared" si="289"/>
        <v>2018-19 Summer</v>
      </c>
      <c r="AF1052" s="41">
        <v>0</v>
      </c>
    </row>
    <row r="1053" spans="1:32" x14ac:dyDescent="0.3">
      <c r="A1053" s="47">
        <v>43363</v>
      </c>
      <c r="B1053" s="14" t="str">
        <f t="shared" si="273"/>
        <v>Sep</v>
      </c>
      <c r="C1053" s="3"/>
      <c r="D1053" s="3"/>
      <c r="E1053" s="3"/>
      <c r="F1053" s="42"/>
      <c r="G1053" s="42"/>
      <c r="H1053" s="42"/>
      <c r="I1053" s="13">
        <f>VLOOKUP($B1053,'Elec wholesale lookups'!$A$3:$L$15,'Elec wholesale index'!I$2,FALSE)</f>
        <v>205597.26549163138</v>
      </c>
      <c r="J1053" s="13">
        <f>VLOOKUP($B1053,'Elec wholesale lookups'!$A$3:$L$15,'Elec wholesale index'!J$2,FALSE)</f>
        <v>181634.52552031272</v>
      </c>
      <c r="K1053" s="13">
        <f>VLOOKUP($B1053,'Elec wholesale lookups'!$A$3:$L$15,'Elec wholesale index'!K$2,FALSE)</f>
        <v>205597.26549163138</v>
      </c>
      <c r="L1053" s="38">
        <f>VLOOKUP($B1053,'Elec wholesale lookups'!$A$3:$O$15,'Elec wholesale index'!L$2,FALSE)</f>
        <v>0</v>
      </c>
      <c r="M1053" s="38">
        <f>VLOOKUP($B1053,'Elec wholesale lookups'!$A$3:$O$15,'Elec wholesale index'!M$2,FALSE)</f>
        <v>1</v>
      </c>
      <c r="N1053" s="38">
        <f>VLOOKUP($B1053,'Elec wholesale lookups'!$A$3:$O$15,'Elec wholesale index'!N$2,FALSE)</f>
        <v>1</v>
      </c>
      <c r="O1053" s="13">
        <f t="shared" si="274"/>
        <v>0</v>
      </c>
      <c r="P1053" s="13">
        <f t="shared" si="275"/>
        <v>181634.52552031272</v>
      </c>
      <c r="Q1053" s="13">
        <f t="shared" si="276"/>
        <v>205597.26549163138</v>
      </c>
      <c r="R1053" s="13">
        <f t="shared" si="277"/>
        <v>387231.79101194406</v>
      </c>
      <c r="S1053" s="23">
        <f t="shared" si="278"/>
        <v>0</v>
      </c>
      <c r="T1053" s="23">
        <f t="shared" si="279"/>
        <v>0</v>
      </c>
      <c r="U1053" s="23">
        <f t="shared" si="280"/>
        <v>0</v>
      </c>
      <c r="V1053" s="23">
        <f t="shared" si="281"/>
        <v>0</v>
      </c>
      <c r="W1053" s="44" t="str">
        <f t="shared" si="282"/>
        <v>n/a</v>
      </c>
      <c r="X1053" s="23">
        <f t="shared" si="283"/>
        <v>0</v>
      </c>
      <c r="Y1053" s="23">
        <f t="shared" si="284"/>
        <v>0</v>
      </c>
      <c r="Z1053" s="23">
        <f t="shared" si="285"/>
        <v>0</v>
      </c>
      <c r="AA1053" s="43">
        <f t="shared" si="286"/>
        <v>0</v>
      </c>
      <c r="AB1053" s="44" t="str">
        <f t="shared" si="287"/>
        <v>n/a</v>
      </c>
      <c r="AC1053" s="45" t="str">
        <f>IFERROR(W1053*Inputs!$E$27+'Elec wholesale index'!AB1053*Inputs!$F$27,"n/a")</f>
        <v>n/a</v>
      </c>
      <c r="AD1053" s="2" t="str">
        <f t="shared" si="288"/>
        <v>2019-20 Summer</v>
      </c>
      <c r="AE1053" s="2" t="str">
        <f t="shared" si="289"/>
        <v>2018-19 Summer</v>
      </c>
      <c r="AF1053" s="41">
        <v>0</v>
      </c>
    </row>
    <row r="1054" spans="1:32" x14ac:dyDescent="0.3">
      <c r="A1054" s="47">
        <v>43364</v>
      </c>
      <c r="B1054" s="14" t="str">
        <f t="shared" si="273"/>
        <v>Sep</v>
      </c>
      <c r="C1054" s="3"/>
      <c r="D1054" s="3"/>
      <c r="E1054" s="3"/>
      <c r="F1054" s="42"/>
      <c r="G1054" s="42"/>
      <c r="H1054" s="42"/>
      <c r="I1054" s="13">
        <f>VLOOKUP($B1054,'Elec wholesale lookups'!$A$3:$L$15,'Elec wholesale index'!I$2,FALSE)</f>
        <v>205597.26549163138</v>
      </c>
      <c r="J1054" s="13">
        <f>VLOOKUP($B1054,'Elec wholesale lookups'!$A$3:$L$15,'Elec wholesale index'!J$2,FALSE)</f>
        <v>181634.52552031272</v>
      </c>
      <c r="K1054" s="13">
        <f>VLOOKUP($B1054,'Elec wholesale lookups'!$A$3:$L$15,'Elec wholesale index'!K$2,FALSE)</f>
        <v>205597.26549163138</v>
      </c>
      <c r="L1054" s="38">
        <f>VLOOKUP($B1054,'Elec wholesale lookups'!$A$3:$O$15,'Elec wholesale index'!L$2,FALSE)</f>
        <v>0</v>
      </c>
      <c r="M1054" s="38">
        <f>VLOOKUP($B1054,'Elec wholesale lookups'!$A$3:$O$15,'Elec wholesale index'!M$2,FALSE)</f>
        <v>1</v>
      </c>
      <c r="N1054" s="38">
        <f>VLOOKUP($B1054,'Elec wholesale lookups'!$A$3:$O$15,'Elec wholesale index'!N$2,FALSE)</f>
        <v>1</v>
      </c>
      <c r="O1054" s="13">
        <f t="shared" si="274"/>
        <v>0</v>
      </c>
      <c r="P1054" s="13">
        <f t="shared" si="275"/>
        <v>181634.52552031272</v>
      </c>
      <c r="Q1054" s="13">
        <f t="shared" si="276"/>
        <v>205597.26549163138</v>
      </c>
      <c r="R1054" s="13">
        <f t="shared" si="277"/>
        <v>387231.79101194406</v>
      </c>
      <c r="S1054" s="23">
        <f t="shared" si="278"/>
        <v>0</v>
      </c>
      <c r="T1054" s="23">
        <f t="shared" si="279"/>
        <v>0</v>
      </c>
      <c r="U1054" s="23">
        <f t="shared" si="280"/>
        <v>0</v>
      </c>
      <c r="V1054" s="23">
        <f t="shared" si="281"/>
        <v>0</v>
      </c>
      <c r="W1054" s="44" t="str">
        <f t="shared" si="282"/>
        <v>n/a</v>
      </c>
      <c r="X1054" s="23">
        <f t="shared" si="283"/>
        <v>0</v>
      </c>
      <c r="Y1054" s="23">
        <f t="shared" si="284"/>
        <v>0</v>
      </c>
      <c r="Z1054" s="23">
        <f t="shared" si="285"/>
        <v>0</v>
      </c>
      <c r="AA1054" s="43">
        <f t="shared" si="286"/>
        <v>0</v>
      </c>
      <c r="AB1054" s="44" t="str">
        <f t="shared" si="287"/>
        <v>n/a</v>
      </c>
      <c r="AC1054" s="45" t="str">
        <f>IFERROR(W1054*Inputs!$E$27+'Elec wholesale index'!AB1054*Inputs!$F$27,"n/a")</f>
        <v>n/a</v>
      </c>
      <c r="AD1054" s="2" t="str">
        <f t="shared" si="288"/>
        <v>2019-20 Summer</v>
      </c>
      <c r="AE1054" s="2" t="str">
        <f t="shared" si="289"/>
        <v>2018-19 Summer</v>
      </c>
      <c r="AF1054" s="41">
        <v>0</v>
      </c>
    </row>
    <row r="1055" spans="1:32" x14ac:dyDescent="0.3">
      <c r="A1055" s="47">
        <v>43367</v>
      </c>
      <c r="B1055" s="14" t="str">
        <f t="shared" si="273"/>
        <v>Sep</v>
      </c>
      <c r="C1055" s="3"/>
      <c r="D1055" s="3"/>
      <c r="E1055" s="3"/>
      <c r="F1055" s="42"/>
      <c r="G1055" s="42"/>
      <c r="H1055" s="42"/>
      <c r="I1055" s="13">
        <f>VLOOKUP($B1055,'Elec wholesale lookups'!$A$3:$L$15,'Elec wholesale index'!I$2,FALSE)</f>
        <v>205597.26549163138</v>
      </c>
      <c r="J1055" s="13">
        <f>VLOOKUP($B1055,'Elec wholesale lookups'!$A$3:$L$15,'Elec wholesale index'!J$2,FALSE)</f>
        <v>181634.52552031272</v>
      </c>
      <c r="K1055" s="13">
        <f>VLOOKUP($B1055,'Elec wholesale lookups'!$A$3:$L$15,'Elec wholesale index'!K$2,FALSE)</f>
        <v>205597.26549163138</v>
      </c>
      <c r="L1055" s="38">
        <f>VLOOKUP($B1055,'Elec wholesale lookups'!$A$3:$O$15,'Elec wholesale index'!L$2,FALSE)</f>
        <v>0</v>
      </c>
      <c r="M1055" s="38">
        <f>VLOOKUP($B1055,'Elec wholesale lookups'!$A$3:$O$15,'Elec wholesale index'!M$2,FALSE)</f>
        <v>1</v>
      </c>
      <c r="N1055" s="38">
        <f>VLOOKUP($B1055,'Elec wholesale lookups'!$A$3:$O$15,'Elec wholesale index'!N$2,FALSE)</f>
        <v>1</v>
      </c>
      <c r="O1055" s="13">
        <f t="shared" si="274"/>
        <v>0</v>
      </c>
      <c r="P1055" s="13">
        <f t="shared" si="275"/>
        <v>181634.52552031272</v>
      </c>
      <c r="Q1055" s="13">
        <f t="shared" si="276"/>
        <v>205597.26549163138</v>
      </c>
      <c r="R1055" s="13">
        <f t="shared" si="277"/>
        <v>387231.79101194406</v>
      </c>
      <c r="S1055" s="23">
        <f t="shared" si="278"/>
        <v>0</v>
      </c>
      <c r="T1055" s="23">
        <f t="shared" si="279"/>
        <v>0</v>
      </c>
      <c r="U1055" s="23">
        <f t="shared" si="280"/>
        <v>0</v>
      </c>
      <c r="V1055" s="23">
        <f t="shared" si="281"/>
        <v>0</v>
      </c>
      <c r="W1055" s="44" t="str">
        <f t="shared" si="282"/>
        <v>n/a</v>
      </c>
      <c r="X1055" s="23">
        <f t="shared" si="283"/>
        <v>0</v>
      </c>
      <c r="Y1055" s="23">
        <f t="shared" si="284"/>
        <v>0</v>
      </c>
      <c r="Z1055" s="23">
        <f t="shared" si="285"/>
        <v>0</v>
      </c>
      <c r="AA1055" s="43">
        <f t="shared" si="286"/>
        <v>0</v>
      </c>
      <c r="AB1055" s="44" t="str">
        <f t="shared" si="287"/>
        <v>n/a</v>
      </c>
      <c r="AC1055" s="45" t="str">
        <f>IFERROR(W1055*Inputs!$E$27+'Elec wholesale index'!AB1055*Inputs!$F$27,"n/a")</f>
        <v>n/a</v>
      </c>
      <c r="AD1055" s="2" t="str">
        <f t="shared" si="288"/>
        <v>2019-20 Summer</v>
      </c>
      <c r="AE1055" s="2" t="str">
        <f t="shared" si="289"/>
        <v>2018-19 Summer</v>
      </c>
      <c r="AF1055" s="41">
        <v>0</v>
      </c>
    </row>
    <row r="1056" spans="1:32" x14ac:dyDescent="0.3">
      <c r="A1056" s="47">
        <v>43368</v>
      </c>
      <c r="B1056" s="14" t="str">
        <f t="shared" si="273"/>
        <v>Sep</v>
      </c>
      <c r="C1056" s="3"/>
      <c r="D1056" s="3"/>
      <c r="E1056" s="3"/>
      <c r="F1056" s="42"/>
      <c r="G1056" s="42"/>
      <c r="H1056" s="42"/>
      <c r="I1056" s="13">
        <f>VLOOKUP($B1056,'Elec wholesale lookups'!$A$3:$L$15,'Elec wholesale index'!I$2,FALSE)</f>
        <v>205597.26549163138</v>
      </c>
      <c r="J1056" s="13">
        <f>VLOOKUP($B1056,'Elec wholesale lookups'!$A$3:$L$15,'Elec wholesale index'!J$2,FALSE)</f>
        <v>181634.52552031272</v>
      </c>
      <c r="K1056" s="13">
        <f>VLOOKUP($B1056,'Elec wholesale lookups'!$A$3:$L$15,'Elec wholesale index'!K$2,FALSE)</f>
        <v>205597.26549163138</v>
      </c>
      <c r="L1056" s="38">
        <f>VLOOKUP($B1056,'Elec wholesale lookups'!$A$3:$O$15,'Elec wholesale index'!L$2,FALSE)</f>
        <v>0</v>
      </c>
      <c r="M1056" s="38">
        <f>VLOOKUP($B1056,'Elec wholesale lookups'!$A$3:$O$15,'Elec wholesale index'!M$2,FALSE)</f>
        <v>1</v>
      </c>
      <c r="N1056" s="38">
        <f>VLOOKUP($B1056,'Elec wholesale lookups'!$A$3:$O$15,'Elec wholesale index'!N$2,FALSE)</f>
        <v>1</v>
      </c>
      <c r="O1056" s="13">
        <f t="shared" si="274"/>
        <v>0</v>
      </c>
      <c r="P1056" s="13">
        <f t="shared" si="275"/>
        <v>181634.52552031272</v>
      </c>
      <c r="Q1056" s="13">
        <f t="shared" si="276"/>
        <v>205597.26549163138</v>
      </c>
      <c r="R1056" s="13">
        <f t="shared" si="277"/>
        <v>387231.79101194406</v>
      </c>
      <c r="S1056" s="23">
        <f t="shared" si="278"/>
        <v>0</v>
      </c>
      <c r="T1056" s="23">
        <f t="shared" si="279"/>
        <v>0</v>
      </c>
      <c r="U1056" s="23">
        <f t="shared" si="280"/>
        <v>0</v>
      </c>
      <c r="V1056" s="23">
        <f t="shared" si="281"/>
        <v>0</v>
      </c>
      <c r="W1056" s="44" t="str">
        <f t="shared" si="282"/>
        <v>n/a</v>
      </c>
      <c r="X1056" s="23">
        <f t="shared" si="283"/>
        <v>0</v>
      </c>
      <c r="Y1056" s="23">
        <f t="shared" si="284"/>
        <v>0</v>
      </c>
      <c r="Z1056" s="23">
        <f t="shared" si="285"/>
        <v>0</v>
      </c>
      <c r="AA1056" s="43">
        <f t="shared" si="286"/>
        <v>0</v>
      </c>
      <c r="AB1056" s="44" t="str">
        <f t="shared" si="287"/>
        <v>n/a</v>
      </c>
      <c r="AC1056" s="45" t="str">
        <f>IFERROR(W1056*Inputs!$E$27+'Elec wholesale index'!AB1056*Inputs!$F$27,"n/a")</f>
        <v>n/a</v>
      </c>
      <c r="AD1056" s="2" t="str">
        <f t="shared" si="288"/>
        <v>2019-20 Summer</v>
      </c>
      <c r="AE1056" s="2" t="str">
        <f t="shared" si="289"/>
        <v>2018-19 Summer</v>
      </c>
      <c r="AF1056" s="41">
        <v>0</v>
      </c>
    </row>
    <row r="1057" spans="1:32" x14ac:dyDescent="0.3">
      <c r="A1057" s="47">
        <v>43369</v>
      </c>
      <c r="B1057" s="14" t="str">
        <f t="shared" si="273"/>
        <v>Sep</v>
      </c>
      <c r="C1057" s="3"/>
      <c r="D1057" s="3"/>
      <c r="E1057" s="3"/>
      <c r="F1057" s="42"/>
      <c r="G1057" s="42"/>
      <c r="H1057" s="42"/>
      <c r="I1057" s="13">
        <f>VLOOKUP($B1057,'Elec wholesale lookups'!$A$3:$L$15,'Elec wholesale index'!I$2,FALSE)</f>
        <v>205597.26549163138</v>
      </c>
      <c r="J1057" s="13">
        <f>VLOOKUP($B1057,'Elec wholesale lookups'!$A$3:$L$15,'Elec wholesale index'!J$2,FALSE)</f>
        <v>181634.52552031272</v>
      </c>
      <c r="K1057" s="13">
        <f>VLOOKUP($B1057,'Elec wholesale lookups'!$A$3:$L$15,'Elec wholesale index'!K$2,FALSE)</f>
        <v>205597.26549163138</v>
      </c>
      <c r="L1057" s="38">
        <f>VLOOKUP($B1057,'Elec wholesale lookups'!$A$3:$O$15,'Elec wholesale index'!L$2,FALSE)</f>
        <v>0</v>
      </c>
      <c r="M1057" s="38">
        <f>VLOOKUP($B1057,'Elec wholesale lookups'!$A$3:$O$15,'Elec wholesale index'!M$2,FALSE)</f>
        <v>1</v>
      </c>
      <c r="N1057" s="38">
        <f>VLOOKUP($B1057,'Elec wholesale lookups'!$A$3:$O$15,'Elec wholesale index'!N$2,FALSE)</f>
        <v>1</v>
      </c>
      <c r="O1057" s="13">
        <f t="shared" si="274"/>
        <v>0</v>
      </c>
      <c r="P1057" s="13">
        <f t="shared" si="275"/>
        <v>181634.52552031272</v>
      </c>
      <c r="Q1057" s="13">
        <f t="shared" si="276"/>
        <v>205597.26549163138</v>
      </c>
      <c r="R1057" s="13">
        <f t="shared" si="277"/>
        <v>387231.79101194406</v>
      </c>
      <c r="S1057" s="23">
        <f t="shared" si="278"/>
        <v>0</v>
      </c>
      <c r="T1057" s="23">
        <f t="shared" si="279"/>
        <v>0</v>
      </c>
      <c r="U1057" s="23">
        <f t="shared" si="280"/>
        <v>0</v>
      </c>
      <c r="V1057" s="23">
        <f t="shared" si="281"/>
        <v>0</v>
      </c>
      <c r="W1057" s="44" t="str">
        <f t="shared" si="282"/>
        <v>n/a</v>
      </c>
      <c r="X1057" s="23">
        <f t="shared" si="283"/>
        <v>0</v>
      </c>
      <c r="Y1057" s="23">
        <f t="shared" si="284"/>
        <v>0</v>
      </c>
      <c r="Z1057" s="23">
        <f t="shared" si="285"/>
        <v>0</v>
      </c>
      <c r="AA1057" s="43">
        <f t="shared" si="286"/>
        <v>0</v>
      </c>
      <c r="AB1057" s="44" t="str">
        <f t="shared" si="287"/>
        <v>n/a</v>
      </c>
      <c r="AC1057" s="45" t="str">
        <f>IFERROR(W1057*Inputs!$E$27+'Elec wholesale index'!AB1057*Inputs!$F$27,"n/a")</f>
        <v>n/a</v>
      </c>
      <c r="AD1057" s="2" t="str">
        <f t="shared" si="288"/>
        <v>2019-20 Summer</v>
      </c>
      <c r="AE1057" s="2" t="str">
        <f t="shared" si="289"/>
        <v>2018-19 Summer</v>
      </c>
      <c r="AF1057" s="41">
        <v>0</v>
      </c>
    </row>
    <row r="1058" spans="1:32" x14ac:dyDescent="0.3">
      <c r="A1058" s="47">
        <v>43370</v>
      </c>
      <c r="B1058" s="14" t="str">
        <f t="shared" si="273"/>
        <v>Sep</v>
      </c>
      <c r="C1058" s="3"/>
      <c r="D1058" s="3"/>
      <c r="E1058" s="3"/>
      <c r="F1058" s="42"/>
      <c r="G1058" s="42"/>
      <c r="H1058" s="42"/>
      <c r="I1058" s="13">
        <f>VLOOKUP($B1058,'Elec wholesale lookups'!$A$3:$L$15,'Elec wholesale index'!I$2,FALSE)</f>
        <v>205597.26549163138</v>
      </c>
      <c r="J1058" s="13">
        <f>VLOOKUP($B1058,'Elec wholesale lookups'!$A$3:$L$15,'Elec wholesale index'!J$2,FALSE)</f>
        <v>181634.52552031272</v>
      </c>
      <c r="K1058" s="13">
        <f>VLOOKUP($B1058,'Elec wholesale lookups'!$A$3:$L$15,'Elec wholesale index'!K$2,FALSE)</f>
        <v>205597.26549163138</v>
      </c>
      <c r="L1058" s="38">
        <f>VLOOKUP($B1058,'Elec wholesale lookups'!$A$3:$O$15,'Elec wholesale index'!L$2,FALSE)</f>
        <v>0</v>
      </c>
      <c r="M1058" s="38">
        <f>VLOOKUP($B1058,'Elec wholesale lookups'!$A$3:$O$15,'Elec wholesale index'!M$2,FALSE)</f>
        <v>1</v>
      </c>
      <c r="N1058" s="38">
        <f>VLOOKUP($B1058,'Elec wholesale lookups'!$A$3:$O$15,'Elec wholesale index'!N$2,FALSE)</f>
        <v>1</v>
      </c>
      <c r="O1058" s="13">
        <f t="shared" si="274"/>
        <v>0</v>
      </c>
      <c r="P1058" s="13">
        <f t="shared" si="275"/>
        <v>181634.52552031272</v>
      </c>
      <c r="Q1058" s="13">
        <f t="shared" si="276"/>
        <v>205597.26549163138</v>
      </c>
      <c r="R1058" s="13">
        <f t="shared" si="277"/>
        <v>387231.79101194406</v>
      </c>
      <c r="S1058" s="23">
        <f t="shared" si="278"/>
        <v>0</v>
      </c>
      <c r="T1058" s="23">
        <f t="shared" si="279"/>
        <v>0</v>
      </c>
      <c r="U1058" s="23">
        <f t="shared" si="280"/>
        <v>0</v>
      </c>
      <c r="V1058" s="23">
        <f t="shared" si="281"/>
        <v>0</v>
      </c>
      <c r="W1058" s="44" t="str">
        <f t="shared" si="282"/>
        <v>n/a</v>
      </c>
      <c r="X1058" s="23">
        <f t="shared" si="283"/>
        <v>0</v>
      </c>
      <c r="Y1058" s="23">
        <f t="shared" si="284"/>
        <v>0</v>
      </c>
      <c r="Z1058" s="23">
        <f t="shared" si="285"/>
        <v>0</v>
      </c>
      <c r="AA1058" s="43">
        <f t="shared" si="286"/>
        <v>0</v>
      </c>
      <c r="AB1058" s="44" t="str">
        <f t="shared" si="287"/>
        <v>n/a</v>
      </c>
      <c r="AC1058" s="45" t="str">
        <f>IFERROR(W1058*Inputs!$E$27+'Elec wholesale index'!AB1058*Inputs!$F$27,"n/a")</f>
        <v>n/a</v>
      </c>
      <c r="AD1058" s="2" t="str">
        <f t="shared" si="288"/>
        <v>2019-20 Summer</v>
      </c>
      <c r="AE1058" s="2" t="str">
        <f t="shared" si="289"/>
        <v>2018-19 Summer</v>
      </c>
      <c r="AF1058" s="41">
        <v>0</v>
      </c>
    </row>
    <row r="1059" spans="1:32" x14ac:dyDescent="0.3">
      <c r="A1059" s="47">
        <v>43371</v>
      </c>
      <c r="B1059" s="14" t="str">
        <f t="shared" si="273"/>
        <v>Sep</v>
      </c>
      <c r="C1059" s="3"/>
      <c r="D1059" s="3"/>
      <c r="E1059" s="3"/>
      <c r="F1059" s="42"/>
      <c r="G1059" s="42"/>
      <c r="H1059" s="42"/>
      <c r="I1059" s="13">
        <f>VLOOKUP($B1059,'Elec wholesale lookups'!$A$3:$L$15,'Elec wholesale index'!I$2,FALSE)</f>
        <v>205597.26549163138</v>
      </c>
      <c r="J1059" s="13">
        <f>VLOOKUP($B1059,'Elec wholesale lookups'!$A$3:$L$15,'Elec wholesale index'!J$2,FALSE)</f>
        <v>181634.52552031272</v>
      </c>
      <c r="K1059" s="13">
        <f>VLOOKUP($B1059,'Elec wholesale lookups'!$A$3:$L$15,'Elec wholesale index'!K$2,FALSE)</f>
        <v>205597.26549163138</v>
      </c>
      <c r="L1059" s="38">
        <f>VLOOKUP($B1059,'Elec wholesale lookups'!$A$3:$O$15,'Elec wholesale index'!L$2,FALSE)</f>
        <v>0</v>
      </c>
      <c r="M1059" s="38">
        <f>VLOOKUP($B1059,'Elec wholesale lookups'!$A$3:$O$15,'Elec wholesale index'!M$2,FALSE)</f>
        <v>1</v>
      </c>
      <c r="N1059" s="38">
        <f>VLOOKUP($B1059,'Elec wholesale lookups'!$A$3:$O$15,'Elec wholesale index'!N$2,FALSE)</f>
        <v>1</v>
      </c>
      <c r="O1059" s="13">
        <f t="shared" si="274"/>
        <v>0</v>
      </c>
      <c r="P1059" s="13">
        <f t="shared" si="275"/>
        <v>181634.52552031272</v>
      </c>
      <c r="Q1059" s="13">
        <f t="shared" si="276"/>
        <v>205597.26549163138</v>
      </c>
      <c r="R1059" s="13">
        <f t="shared" si="277"/>
        <v>387231.79101194406</v>
      </c>
      <c r="S1059" s="23">
        <f t="shared" si="278"/>
        <v>0</v>
      </c>
      <c r="T1059" s="23">
        <f t="shared" si="279"/>
        <v>0</v>
      </c>
      <c r="U1059" s="23">
        <f t="shared" si="280"/>
        <v>0</v>
      </c>
      <c r="V1059" s="23">
        <f t="shared" si="281"/>
        <v>0</v>
      </c>
      <c r="W1059" s="44" t="str">
        <f t="shared" si="282"/>
        <v>n/a</v>
      </c>
      <c r="X1059" s="23">
        <f t="shared" si="283"/>
        <v>0</v>
      </c>
      <c r="Y1059" s="23">
        <f t="shared" si="284"/>
        <v>0</v>
      </c>
      <c r="Z1059" s="23">
        <f t="shared" si="285"/>
        <v>0</v>
      </c>
      <c r="AA1059" s="43">
        <f t="shared" si="286"/>
        <v>0</v>
      </c>
      <c r="AB1059" s="44" t="str">
        <f t="shared" si="287"/>
        <v>n/a</v>
      </c>
      <c r="AC1059" s="45" t="str">
        <f>IFERROR(W1059*Inputs!$E$27+'Elec wholesale index'!AB1059*Inputs!$F$27,"n/a")</f>
        <v>n/a</v>
      </c>
      <c r="AD1059" s="2" t="str">
        <f t="shared" si="288"/>
        <v>2019-20 Summer</v>
      </c>
      <c r="AE1059" s="2" t="str">
        <f t="shared" si="289"/>
        <v>2018-19 Summer</v>
      </c>
      <c r="AF1059" s="41">
        <v>0</v>
      </c>
    </row>
    <row r="1060" spans="1:32" x14ac:dyDescent="0.3">
      <c r="A1060" s="47">
        <v>43374</v>
      </c>
      <c r="B1060" s="14" t="str">
        <f t="shared" si="273"/>
        <v>Oct</v>
      </c>
      <c r="C1060" s="3"/>
      <c r="D1060" s="3"/>
      <c r="E1060" s="3"/>
      <c r="F1060" s="42"/>
      <c r="G1060" s="42"/>
      <c r="H1060" s="42"/>
      <c r="I1060" s="13">
        <f>VLOOKUP($B1060,'Elec wholesale lookups'!$A$3:$L$15,'Elec wholesale index'!I$2,FALSE)</f>
        <v>181634.52552031272</v>
      </c>
      <c r="J1060" s="13">
        <f>VLOOKUP($B1060,'Elec wholesale lookups'!$A$3:$L$15,'Elec wholesale index'!J$2,FALSE)</f>
        <v>205597.26549163138</v>
      </c>
      <c r="K1060" s="13">
        <f>VLOOKUP($B1060,'Elec wholesale lookups'!$A$3:$L$15,'Elec wholesale index'!K$2,FALSE)</f>
        <v>181634.52552031272</v>
      </c>
      <c r="L1060" s="38">
        <f>VLOOKUP($B1060,'Elec wholesale lookups'!$A$3:$O$15,'Elec wholesale index'!L$2,FALSE)</f>
        <v>1</v>
      </c>
      <c r="M1060" s="38">
        <f>VLOOKUP($B1060,'Elec wholesale lookups'!$A$3:$O$15,'Elec wholesale index'!M$2,FALSE)</f>
        <v>1</v>
      </c>
      <c r="N1060" s="38">
        <f>VLOOKUP($B1060,'Elec wholesale lookups'!$A$3:$O$15,'Elec wholesale index'!N$2,FALSE)</f>
        <v>0</v>
      </c>
      <c r="O1060" s="13">
        <f t="shared" si="274"/>
        <v>181634.52552031272</v>
      </c>
      <c r="P1060" s="13">
        <f t="shared" si="275"/>
        <v>205597.26549163138</v>
      </c>
      <c r="Q1060" s="13">
        <f t="shared" si="276"/>
        <v>0</v>
      </c>
      <c r="R1060" s="13">
        <f t="shared" si="277"/>
        <v>387231.79101194406</v>
      </c>
      <c r="S1060" s="23">
        <f t="shared" si="278"/>
        <v>0</v>
      </c>
      <c r="T1060" s="23">
        <f t="shared" si="279"/>
        <v>0</v>
      </c>
      <c r="U1060" s="23">
        <f t="shared" si="280"/>
        <v>0</v>
      </c>
      <c r="V1060" s="23">
        <f t="shared" si="281"/>
        <v>0</v>
      </c>
      <c r="W1060" s="44" t="str">
        <f t="shared" si="282"/>
        <v>n/a</v>
      </c>
      <c r="X1060" s="23">
        <f t="shared" si="283"/>
        <v>0</v>
      </c>
      <c r="Y1060" s="23">
        <f t="shared" si="284"/>
        <v>0</v>
      </c>
      <c r="Z1060" s="23">
        <f t="shared" si="285"/>
        <v>0</v>
      </c>
      <c r="AA1060" s="43">
        <f t="shared" si="286"/>
        <v>0</v>
      </c>
      <c r="AB1060" s="44" t="str">
        <f t="shared" si="287"/>
        <v>n/a</v>
      </c>
      <c r="AC1060" s="45" t="str">
        <f>IFERROR(W1060*Inputs!$E$27+'Elec wholesale index'!AB1060*Inputs!$F$27,"n/a")</f>
        <v>n/a</v>
      </c>
      <c r="AD1060" s="2" t="str">
        <f t="shared" si="288"/>
        <v>2019-20 Summer</v>
      </c>
      <c r="AE1060" s="2" t="str">
        <f t="shared" si="289"/>
        <v>2018-19 Winter</v>
      </c>
      <c r="AF1060" s="41">
        <v>0</v>
      </c>
    </row>
    <row r="1061" spans="1:32" x14ac:dyDescent="0.3">
      <c r="A1061" s="47">
        <v>43375</v>
      </c>
      <c r="B1061" s="14" t="str">
        <f t="shared" si="273"/>
        <v>Oct</v>
      </c>
      <c r="C1061" s="3"/>
      <c r="D1061" s="3"/>
      <c r="E1061" s="3"/>
      <c r="F1061" s="42"/>
      <c r="G1061" s="42"/>
      <c r="H1061" s="42"/>
      <c r="I1061" s="13">
        <f>VLOOKUP($B1061,'Elec wholesale lookups'!$A$3:$L$15,'Elec wholesale index'!I$2,FALSE)</f>
        <v>181634.52552031272</v>
      </c>
      <c r="J1061" s="13">
        <f>VLOOKUP($B1061,'Elec wholesale lookups'!$A$3:$L$15,'Elec wholesale index'!J$2,FALSE)</f>
        <v>205597.26549163138</v>
      </c>
      <c r="K1061" s="13">
        <f>VLOOKUP($B1061,'Elec wholesale lookups'!$A$3:$L$15,'Elec wholesale index'!K$2,FALSE)</f>
        <v>181634.52552031272</v>
      </c>
      <c r="L1061" s="38">
        <f>VLOOKUP($B1061,'Elec wholesale lookups'!$A$3:$O$15,'Elec wholesale index'!L$2,FALSE)</f>
        <v>1</v>
      </c>
      <c r="M1061" s="38">
        <f>VLOOKUP($B1061,'Elec wholesale lookups'!$A$3:$O$15,'Elec wholesale index'!M$2,FALSE)</f>
        <v>1</v>
      </c>
      <c r="N1061" s="38">
        <f>VLOOKUP($B1061,'Elec wholesale lookups'!$A$3:$O$15,'Elec wholesale index'!N$2,FALSE)</f>
        <v>0</v>
      </c>
      <c r="O1061" s="13">
        <f t="shared" si="274"/>
        <v>181634.52552031272</v>
      </c>
      <c r="P1061" s="13">
        <f t="shared" si="275"/>
        <v>205597.26549163138</v>
      </c>
      <c r="Q1061" s="13">
        <f t="shared" si="276"/>
        <v>0</v>
      </c>
      <c r="R1061" s="13">
        <f t="shared" si="277"/>
        <v>387231.79101194406</v>
      </c>
      <c r="S1061" s="23">
        <f t="shared" si="278"/>
        <v>0</v>
      </c>
      <c r="T1061" s="23">
        <f t="shared" si="279"/>
        <v>0</v>
      </c>
      <c r="U1061" s="23">
        <f t="shared" si="280"/>
        <v>0</v>
      </c>
      <c r="V1061" s="23">
        <f t="shared" si="281"/>
        <v>0</v>
      </c>
      <c r="W1061" s="44" t="str">
        <f t="shared" si="282"/>
        <v>n/a</v>
      </c>
      <c r="X1061" s="23">
        <f t="shared" si="283"/>
        <v>0</v>
      </c>
      <c r="Y1061" s="23">
        <f t="shared" si="284"/>
        <v>0</v>
      </c>
      <c r="Z1061" s="23">
        <f t="shared" si="285"/>
        <v>0</v>
      </c>
      <c r="AA1061" s="43">
        <f t="shared" si="286"/>
        <v>0</v>
      </c>
      <c r="AB1061" s="44" t="str">
        <f t="shared" si="287"/>
        <v>n/a</v>
      </c>
      <c r="AC1061" s="45" t="str">
        <f>IFERROR(W1061*Inputs!$E$27+'Elec wholesale index'!AB1061*Inputs!$F$27,"n/a")</f>
        <v>n/a</v>
      </c>
      <c r="AD1061" s="2" t="str">
        <f t="shared" si="288"/>
        <v>2019-20 Summer</v>
      </c>
      <c r="AE1061" s="2" t="str">
        <f t="shared" si="289"/>
        <v>2018-19 Winter</v>
      </c>
      <c r="AF1061" s="41">
        <v>0</v>
      </c>
    </row>
    <row r="1062" spans="1:32" x14ac:dyDescent="0.3">
      <c r="A1062" s="47">
        <v>43376</v>
      </c>
      <c r="B1062" s="14" t="str">
        <f t="shared" si="273"/>
        <v>Oct</v>
      </c>
      <c r="C1062" s="3"/>
      <c r="D1062" s="3"/>
      <c r="E1062" s="3"/>
      <c r="F1062" s="42"/>
      <c r="G1062" s="42"/>
      <c r="H1062" s="42"/>
      <c r="I1062" s="13">
        <f>VLOOKUP($B1062,'Elec wholesale lookups'!$A$3:$L$15,'Elec wholesale index'!I$2,FALSE)</f>
        <v>181634.52552031272</v>
      </c>
      <c r="J1062" s="13">
        <f>VLOOKUP($B1062,'Elec wholesale lookups'!$A$3:$L$15,'Elec wholesale index'!J$2,FALSE)</f>
        <v>205597.26549163138</v>
      </c>
      <c r="K1062" s="13">
        <f>VLOOKUP($B1062,'Elec wholesale lookups'!$A$3:$L$15,'Elec wholesale index'!K$2,FALSE)</f>
        <v>181634.52552031272</v>
      </c>
      <c r="L1062" s="38">
        <f>VLOOKUP($B1062,'Elec wholesale lookups'!$A$3:$O$15,'Elec wholesale index'!L$2,FALSE)</f>
        <v>1</v>
      </c>
      <c r="M1062" s="38">
        <f>VLOOKUP($B1062,'Elec wholesale lookups'!$A$3:$O$15,'Elec wholesale index'!M$2,FALSE)</f>
        <v>1</v>
      </c>
      <c r="N1062" s="38">
        <f>VLOOKUP($B1062,'Elec wholesale lookups'!$A$3:$O$15,'Elec wholesale index'!N$2,FALSE)</f>
        <v>0</v>
      </c>
      <c r="O1062" s="13">
        <f t="shared" si="274"/>
        <v>181634.52552031272</v>
      </c>
      <c r="P1062" s="13">
        <f t="shared" si="275"/>
        <v>205597.26549163138</v>
      </c>
      <c r="Q1062" s="13">
        <f t="shared" si="276"/>
        <v>0</v>
      </c>
      <c r="R1062" s="13">
        <f t="shared" si="277"/>
        <v>387231.79101194406</v>
      </c>
      <c r="S1062" s="23">
        <f t="shared" si="278"/>
        <v>0</v>
      </c>
      <c r="T1062" s="23">
        <f t="shared" si="279"/>
        <v>0</v>
      </c>
      <c r="U1062" s="23">
        <f t="shared" si="280"/>
        <v>0</v>
      </c>
      <c r="V1062" s="23">
        <f t="shared" si="281"/>
        <v>0</v>
      </c>
      <c r="W1062" s="44" t="str">
        <f t="shared" si="282"/>
        <v>n/a</v>
      </c>
      <c r="X1062" s="23">
        <f t="shared" si="283"/>
        <v>0</v>
      </c>
      <c r="Y1062" s="23">
        <f t="shared" si="284"/>
        <v>0</v>
      </c>
      <c r="Z1062" s="23">
        <f t="shared" si="285"/>
        <v>0</v>
      </c>
      <c r="AA1062" s="43">
        <f t="shared" si="286"/>
        <v>0</v>
      </c>
      <c r="AB1062" s="44" t="str">
        <f t="shared" si="287"/>
        <v>n/a</v>
      </c>
      <c r="AC1062" s="45" t="str">
        <f>IFERROR(W1062*Inputs!$E$27+'Elec wholesale index'!AB1062*Inputs!$F$27,"n/a")</f>
        <v>n/a</v>
      </c>
      <c r="AD1062" s="2" t="str">
        <f t="shared" si="288"/>
        <v>2019-20 Summer</v>
      </c>
      <c r="AE1062" s="2" t="str">
        <f t="shared" si="289"/>
        <v>2018-19 Winter</v>
      </c>
      <c r="AF1062" s="41">
        <v>0</v>
      </c>
    </row>
    <row r="1063" spans="1:32" x14ac:dyDescent="0.3">
      <c r="A1063" s="47">
        <v>43377</v>
      </c>
      <c r="B1063" s="14" t="str">
        <f t="shared" si="273"/>
        <v>Oct</v>
      </c>
      <c r="C1063" s="3"/>
      <c r="D1063" s="3"/>
      <c r="E1063" s="3"/>
      <c r="F1063" s="42"/>
      <c r="G1063" s="42"/>
      <c r="H1063" s="42"/>
      <c r="I1063" s="13">
        <f>VLOOKUP($B1063,'Elec wholesale lookups'!$A$3:$L$15,'Elec wholesale index'!I$2,FALSE)</f>
        <v>181634.52552031272</v>
      </c>
      <c r="J1063" s="13">
        <f>VLOOKUP($B1063,'Elec wholesale lookups'!$A$3:$L$15,'Elec wholesale index'!J$2,FALSE)</f>
        <v>205597.26549163138</v>
      </c>
      <c r="K1063" s="13">
        <f>VLOOKUP($B1063,'Elec wholesale lookups'!$A$3:$L$15,'Elec wholesale index'!K$2,FALSE)</f>
        <v>181634.52552031272</v>
      </c>
      <c r="L1063" s="38">
        <f>VLOOKUP($B1063,'Elec wholesale lookups'!$A$3:$O$15,'Elec wholesale index'!L$2,FALSE)</f>
        <v>1</v>
      </c>
      <c r="M1063" s="38">
        <f>VLOOKUP($B1063,'Elec wholesale lookups'!$A$3:$O$15,'Elec wholesale index'!M$2,FALSE)</f>
        <v>1</v>
      </c>
      <c r="N1063" s="38">
        <f>VLOOKUP($B1063,'Elec wholesale lookups'!$A$3:$O$15,'Elec wholesale index'!N$2,FALSE)</f>
        <v>0</v>
      </c>
      <c r="O1063" s="13">
        <f t="shared" si="274"/>
        <v>181634.52552031272</v>
      </c>
      <c r="P1063" s="13">
        <f t="shared" si="275"/>
        <v>205597.26549163138</v>
      </c>
      <c r="Q1063" s="13">
        <f t="shared" si="276"/>
        <v>0</v>
      </c>
      <c r="R1063" s="13">
        <f t="shared" si="277"/>
        <v>387231.79101194406</v>
      </c>
      <c r="S1063" s="23">
        <f t="shared" si="278"/>
        <v>0</v>
      </c>
      <c r="T1063" s="23">
        <f t="shared" si="279"/>
        <v>0</v>
      </c>
      <c r="U1063" s="23">
        <f t="shared" si="280"/>
        <v>0</v>
      </c>
      <c r="V1063" s="23">
        <f t="shared" si="281"/>
        <v>0</v>
      </c>
      <c r="W1063" s="44" t="str">
        <f t="shared" si="282"/>
        <v>n/a</v>
      </c>
      <c r="X1063" s="23">
        <f t="shared" si="283"/>
        <v>0</v>
      </c>
      <c r="Y1063" s="23">
        <f t="shared" si="284"/>
        <v>0</v>
      </c>
      <c r="Z1063" s="23">
        <f t="shared" si="285"/>
        <v>0</v>
      </c>
      <c r="AA1063" s="43">
        <f t="shared" si="286"/>
        <v>0</v>
      </c>
      <c r="AB1063" s="44" t="str">
        <f t="shared" si="287"/>
        <v>n/a</v>
      </c>
      <c r="AC1063" s="45" t="str">
        <f>IFERROR(W1063*Inputs!$E$27+'Elec wholesale index'!AB1063*Inputs!$F$27,"n/a")</f>
        <v>n/a</v>
      </c>
      <c r="AD1063" s="2" t="str">
        <f t="shared" si="288"/>
        <v>2019-20 Summer</v>
      </c>
      <c r="AE1063" s="2" t="str">
        <f t="shared" si="289"/>
        <v>2018-19 Winter</v>
      </c>
      <c r="AF1063" s="41">
        <v>0</v>
      </c>
    </row>
    <row r="1064" spans="1:32" x14ac:dyDescent="0.3">
      <c r="A1064" s="47">
        <v>43378</v>
      </c>
      <c r="B1064" s="14" t="str">
        <f t="shared" si="273"/>
        <v>Oct</v>
      </c>
      <c r="C1064" s="3"/>
      <c r="D1064" s="3"/>
      <c r="E1064" s="3"/>
      <c r="F1064" s="42"/>
      <c r="G1064" s="42"/>
      <c r="H1064" s="42"/>
      <c r="I1064" s="13">
        <f>VLOOKUP($B1064,'Elec wholesale lookups'!$A$3:$L$15,'Elec wholesale index'!I$2,FALSE)</f>
        <v>181634.52552031272</v>
      </c>
      <c r="J1064" s="13">
        <f>VLOOKUP($B1064,'Elec wholesale lookups'!$A$3:$L$15,'Elec wholesale index'!J$2,FALSE)</f>
        <v>205597.26549163138</v>
      </c>
      <c r="K1064" s="13">
        <f>VLOOKUP($B1064,'Elec wholesale lookups'!$A$3:$L$15,'Elec wholesale index'!K$2,FALSE)</f>
        <v>181634.52552031272</v>
      </c>
      <c r="L1064" s="38">
        <f>VLOOKUP($B1064,'Elec wholesale lookups'!$A$3:$O$15,'Elec wholesale index'!L$2,FALSE)</f>
        <v>1</v>
      </c>
      <c r="M1064" s="38">
        <f>VLOOKUP($B1064,'Elec wholesale lookups'!$A$3:$O$15,'Elec wholesale index'!M$2,FALSE)</f>
        <v>1</v>
      </c>
      <c r="N1064" s="38">
        <f>VLOOKUP($B1064,'Elec wholesale lookups'!$A$3:$O$15,'Elec wholesale index'!N$2,FALSE)</f>
        <v>0</v>
      </c>
      <c r="O1064" s="13">
        <f t="shared" si="274"/>
        <v>181634.52552031272</v>
      </c>
      <c r="P1064" s="13">
        <f t="shared" si="275"/>
        <v>205597.26549163138</v>
      </c>
      <c r="Q1064" s="13">
        <f t="shared" si="276"/>
        <v>0</v>
      </c>
      <c r="R1064" s="13">
        <f t="shared" si="277"/>
        <v>387231.79101194406</v>
      </c>
      <c r="S1064" s="23">
        <f t="shared" si="278"/>
        <v>0</v>
      </c>
      <c r="T1064" s="23">
        <f t="shared" si="279"/>
        <v>0</v>
      </c>
      <c r="U1064" s="23">
        <f t="shared" si="280"/>
        <v>0</v>
      </c>
      <c r="V1064" s="23">
        <f t="shared" si="281"/>
        <v>0</v>
      </c>
      <c r="W1064" s="44" t="str">
        <f t="shared" si="282"/>
        <v>n/a</v>
      </c>
      <c r="X1064" s="23">
        <f t="shared" si="283"/>
        <v>0</v>
      </c>
      <c r="Y1064" s="23">
        <f t="shared" si="284"/>
        <v>0</v>
      </c>
      <c r="Z1064" s="23">
        <f t="shared" si="285"/>
        <v>0</v>
      </c>
      <c r="AA1064" s="43">
        <f t="shared" si="286"/>
        <v>0</v>
      </c>
      <c r="AB1064" s="44" t="str">
        <f t="shared" si="287"/>
        <v>n/a</v>
      </c>
      <c r="AC1064" s="45" t="str">
        <f>IFERROR(W1064*Inputs!$E$27+'Elec wholesale index'!AB1064*Inputs!$F$27,"n/a")</f>
        <v>n/a</v>
      </c>
      <c r="AD1064" s="2" t="str">
        <f t="shared" si="288"/>
        <v>2019-20 Summer</v>
      </c>
      <c r="AE1064" s="2" t="str">
        <f t="shared" si="289"/>
        <v>2018-19 Winter</v>
      </c>
      <c r="AF1064" s="41">
        <v>0</v>
      </c>
    </row>
    <row r="1065" spans="1:32" x14ac:dyDescent="0.3">
      <c r="A1065" s="47">
        <v>43381</v>
      </c>
      <c r="B1065" s="14" t="str">
        <f t="shared" ref="B1065:B1128" si="290">TEXT(A1065,"mmm")</f>
        <v>Oct</v>
      </c>
      <c r="C1065" s="3"/>
      <c r="D1065" s="3"/>
      <c r="E1065" s="3"/>
      <c r="F1065" s="42"/>
      <c r="G1065" s="42"/>
      <c r="H1065" s="42"/>
      <c r="I1065" s="13">
        <f>VLOOKUP($B1065,'Elec wholesale lookups'!$A$3:$L$15,'Elec wholesale index'!I$2,FALSE)</f>
        <v>181634.52552031272</v>
      </c>
      <c r="J1065" s="13">
        <f>VLOOKUP($B1065,'Elec wholesale lookups'!$A$3:$L$15,'Elec wholesale index'!J$2,FALSE)</f>
        <v>205597.26549163138</v>
      </c>
      <c r="K1065" s="13">
        <f>VLOOKUP($B1065,'Elec wholesale lookups'!$A$3:$L$15,'Elec wholesale index'!K$2,FALSE)</f>
        <v>181634.52552031272</v>
      </c>
      <c r="L1065" s="38">
        <f>VLOOKUP($B1065,'Elec wholesale lookups'!$A$3:$O$15,'Elec wholesale index'!L$2,FALSE)</f>
        <v>1</v>
      </c>
      <c r="M1065" s="38">
        <f>VLOOKUP($B1065,'Elec wholesale lookups'!$A$3:$O$15,'Elec wholesale index'!M$2,FALSE)</f>
        <v>1</v>
      </c>
      <c r="N1065" s="38">
        <f>VLOOKUP($B1065,'Elec wholesale lookups'!$A$3:$O$15,'Elec wholesale index'!N$2,FALSE)</f>
        <v>0</v>
      </c>
      <c r="O1065" s="13">
        <f t="shared" si="274"/>
        <v>181634.52552031272</v>
      </c>
      <c r="P1065" s="13">
        <f t="shared" si="275"/>
        <v>205597.26549163138</v>
      </c>
      <c r="Q1065" s="13">
        <f t="shared" si="276"/>
        <v>0</v>
      </c>
      <c r="R1065" s="13">
        <f t="shared" si="277"/>
        <v>387231.79101194406</v>
      </c>
      <c r="S1065" s="23">
        <f t="shared" si="278"/>
        <v>0</v>
      </c>
      <c r="T1065" s="23">
        <f t="shared" si="279"/>
        <v>0</v>
      </c>
      <c r="U1065" s="23">
        <f t="shared" si="280"/>
        <v>0</v>
      </c>
      <c r="V1065" s="23">
        <f t="shared" si="281"/>
        <v>0</v>
      </c>
      <c r="W1065" s="44" t="str">
        <f t="shared" si="282"/>
        <v>n/a</v>
      </c>
      <c r="X1065" s="23">
        <f t="shared" si="283"/>
        <v>0</v>
      </c>
      <c r="Y1065" s="23">
        <f t="shared" si="284"/>
        <v>0</v>
      </c>
      <c r="Z1065" s="23">
        <f t="shared" si="285"/>
        <v>0</v>
      </c>
      <c r="AA1065" s="43">
        <f t="shared" si="286"/>
        <v>0</v>
      </c>
      <c r="AB1065" s="44" t="str">
        <f t="shared" si="287"/>
        <v>n/a</v>
      </c>
      <c r="AC1065" s="45" t="str">
        <f>IFERROR(W1065*Inputs!$E$27+'Elec wholesale index'!AB1065*Inputs!$F$27,"n/a")</f>
        <v>n/a</v>
      </c>
      <c r="AD1065" s="2" t="str">
        <f t="shared" si="288"/>
        <v>2019-20 Summer</v>
      </c>
      <c r="AE1065" s="2" t="str">
        <f t="shared" si="289"/>
        <v>2018-19 Winter</v>
      </c>
      <c r="AF1065" s="41">
        <v>0</v>
      </c>
    </row>
    <row r="1066" spans="1:32" x14ac:dyDescent="0.3">
      <c r="A1066" s="47">
        <v>43382</v>
      </c>
      <c r="B1066" s="14" t="str">
        <f t="shared" si="290"/>
        <v>Oct</v>
      </c>
      <c r="C1066" s="3"/>
      <c r="D1066" s="3"/>
      <c r="E1066" s="3"/>
      <c r="F1066" s="42"/>
      <c r="G1066" s="42"/>
      <c r="H1066" s="42"/>
      <c r="I1066" s="13">
        <f>VLOOKUP($B1066,'Elec wholesale lookups'!$A$3:$L$15,'Elec wholesale index'!I$2,FALSE)</f>
        <v>181634.52552031272</v>
      </c>
      <c r="J1066" s="13">
        <f>VLOOKUP($B1066,'Elec wholesale lookups'!$A$3:$L$15,'Elec wholesale index'!J$2,FALSE)</f>
        <v>205597.26549163138</v>
      </c>
      <c r="K1066" s="13">
        <f>VLOOKUP($B1066,'Elec wholesale lookups'!$A$3:$L$15,'Elec wholesale index'!K$2,FALSE)</f>
        <v>181634.52552031272</v>
      </c>
      <c r="L1066" s="38">
        <f>VLOOKUP($B1066,'Elec wholesale lookups'!$A$3:$O$15,'Elec wholesale index'!L$2,FALSE)</f>
        <v>1</v>
      </c>
      <c r="M1066" s="38">
        <f>VLOOKUP($B1066,'Elec wholesale lookups'!$A$3:$O$15,'Elec wholesale index'!M$2,FALSE)</f>
        <v>1</v>
      </c>
      <c r="N1066" s="38">
        <f>VLOOKUP($B1066,'Elec wholesale lookups'!$A$3:$O$15,'Elec wholesale index'!N$2,FALSE)</f>
        <v>0</v>
      </c>
      <c r="O1066" s="13">
        <f t="shared" si="274"/>
        <v>181634.52552031272</v>
      </c>
      <c r="P1066" s="13">
        <f t="shared" si="275"/>
        <v>205597.26549163138</v>
      </c>
      <c r="Q1066" s="13">
        <f t="shared" si="276"/>
        <v>0</v>
      </c>
      <c r="R1066" s="13">
        <f t="shared" si="277"/>
        <v>387231.79101194406</v>
      </c>
      <c r="S1066" s="23">
        <f t="shared" si="278"/>
        <v>0</v>
      </c>
      <c r="T1066" s="23">
        <f t="shared" si="279"/>
        <v>0</v>
      </c>
      <c r="U1066" s="23">
        <f t="shared" si="280"/>
        <v>0</v>
      </c>
      <c r="V1066" s="23">
        <f t="shared" si="281"/>
        <v>0</v>
      </c>
      <c r="W1066" s="44" t="str">
        <f t="shared" si="282"/>
        <v>n/a</v>
      </c>
      <c r="X1066" s="23">
        <f t="shared" si="283"/>
        <v>0</v>
      </c>
      <c r="Y1066" s="23">
        <f t="shared" si="284"/>
        <v>0</v>
      </c>
      <c r="Z1066" s="23">
        <f t="shared" si="285"/>
        <v>0</v>
      </c>
      <c r="AA1066" s="43">
        <f t="shared" si="286"/>
        <v>0</v>
      </c>
      <c r="AB1066" s="44" t="str">
        <f t="shared" si="287"/>
        <v>n/a</v>
      </c>
      <c r="AC1066" s="45" t="str">
        <f>IFERROR(W1066*Inputs!$E$27+'Elec wholesale index'!AB1066*Inputs!$F$27,"n/a")</f>
        <v>n/a</v>
      </c>
      <c r="AD1066" s="2" t="str">
        <f t="shared" si="288"/>
        <v>2019-20 Summer</v>
      </c>
      <c r="AE1066" s="2" t="str">
        <f t="shared" si="289"/>
        <v>2018-19 Winter</v>
      </c>
      <c r="AF1066" s="41">
        <v>0</v>
      </c>
    </row>
    <row r="1067" spans="1:32" x14ac:dyDescent="0.3">
      <c r="A1067" s="47">
        <v>43383</v>
      </c>
      <c r="B1067" s="14" t="str">
        <f t="shared" si="290"/>
        <v>Oct</v>
      </c>
      <c r="C1067" s="3"/>
      <c r="D1067" s="3"/>
      <c r="E1067" s="3"/>
      <c r="F1067" s="42"/>
      <c r="G1067" s="42"/>
      <c r="H1067" s="42"/>
      <c r="I1067" s="13">
        <f>VLOOKUP($B1067,'Elec wholesale lookups'!$A$3:$L$15,'Elec wholesale index'!I$2,FALSE)</f>
        <v>181634.52552031272</v>
      </c>
      <c r="J1067" s="13">
        <f>VLOOKUP($B1067,'Elec wholesale lookups'!$A$3:$L$15,'Elec wholesale index'!J$2,FALSE)</f>
        <v>205597.26549163138</v>
      </c>
      <c r="K1067" s="13">
        <f>VLOOKUP($B1067,'Elec wholesale lookups'!$A$3:$L$15,'Elec wholesale index'!K$2,FALSE)</f>
        <v>181634.52552031272</v>
      </c>
      <c r="L1067" s="38">
        <f>VLOOKUP($B1067,'Elec wholesale lookups'!$A$3:$O$15,'Elec wholesale index'!L$2,FALSE)</f>
        <v>1</v>
      </c>
      <c r="M1067" s="38">
        <f>VLOOKUP($B1067,'Elec wholesale lookups'!$A$3:$O$15,'Elec wholesale index'!M$2,FALSE)</f>
        <v>1</v>
      </c>
      <c r="N1067" s="38">
        <f>VLOOKUP($B1067,'Elec wholesale lookups'!$A$3:$O$15,'Elec wholesale index'!N$2,FALSE)</f>
        <v>0</v>
      </c>
      <c r="O1067" s="13">
        <f t="shared" si="274"/>
        <v>181634.52552031272</v>
      </c>
      <c r="P1067" s="13">
        <f t="shared" si="275"/>
        <v>205597.26549163138</v>
      </c>
      <c r="Q1067" s="13">
        <f t="shared" si="276"/>
        <v>0</v>
      </c>
      <c r="R1067" s="13">
        <f t="shared" si="277"/>
        <v>387231.79101194406</v>
      </c>
      <c r="S1067" s="23">
        <f t="shared" si="278"/>
        <v>0</v>
      </c>
      <c r="T1067" s="23">
        <f t="shared" si="279"/>
        <v>0</v>
      </c>
      <c r="U1067" s="23">
        <f t="shared" si="280"/>
        <v>0</v>
      </c>
      <c r="V1067" s="23">
        <f t="shared" si="281"/>
        <v>0</v>
      </c>
      <c r="W1067" s="44" t="str">
        <f t="shared" si="282"/>
        <v>n/a</v>
      </c>
      <c r="X1067" s="23">
        <f t="shared" si="283"/>
        <v>0</v>
      </c>
      <c r="Y1067" s="23">
        <f t="shared" si="284"/>
        <v>0</v>
      </c>
      <c r="Z1067" s="23">
        <f t="shared" si="285"/>
        <v>0</v>
      </c>
      <c r="AA1067" s="43">
        <f t="shared" si="286"/>
        <v>0</v>
      </c>
      <c r="AB1067" s="44" t="str">
        <f t="shared" si="287"/>
        <v>n/a</v>
      </c>
      <c r="AC1067" s="45" t="str">
        <f>IFERROR(W1067*Inputs!$E$27+'Elec wholesale index'!AB1067*Inputs!$F$27,"n/a")</f>
        <v>n/a</v>
      </c>
      <c r="AD1067" s="2" t="str">
        <f t="shared" si="288"/>
        <v>2019-20 Summer</v>
      </c>
      <c r="AE1067" s="2" t="str">
        <f t="shared" si="289"/>
        <v>2018-19 Winter</v>
      </c>
      <c r="AF1067" s="41">
        <v>0</v>
      </c>
    </row>
    <row r="1068" spans="1:32" x14ac:dyDescent="0.3">
      <c r="A1068" s="47">
        <v>43384</v>
      </c>
      <c r="B1068" s="14" t="str">
        <f t="shared" si="290"/>
        <v>Oct</v>
      </c>
      <c r="C1068" s="3"/>
      <c r="D1068" s="3"/>
      <c r="E1068" s="3"/>
      <c r="F1068" s="42"/>
      <c r="G1068" s="42"/>
      <c r="H1068" s="42"/>
      <c r="I1068" s="13">
        <f>VLOOKUP($B1068,'Elec wholesale lookups'!$A$3:$L$15,'Elec wholesale index'!I$2,FALSE)</f>
        <v>181634.52552031272</v>
      </c>
      <c r="J1068" s="13">
        <f>VLOOKUP($B1068,'Elec wholesale lookups'!$A$3:$L$15,'Elec wholesale index'!J$2,FALSE)</f>
        <v>205597.26549163138</v>
      </c>
      <c r="K1068" s="13">
        <f>VLOOKUP($B1068,'Elec wholesale lookups'!$A$3:$L$15,'Elec wholesale index'!K$2,FALSE)</f>
        <v>181634.52552031272</v>
      </c>
      <c r="L1068" s="38">
        <f>VLOOKUP($B1068,'Elec wholesale lookups'!$A$3:$O$15,'Elec wholesale index'!L$2,FALSE)</f>
        <v>1</v>
      </c>
      <c r="M1068" s="38">
        <f>VLOOKUP($B1068,'Elec wholesale lookups'!$A$3:$O$15,'Elec wholesale index'!M$2,FALSE)</f>
        <v>1</v>
      </c>
      <c r="N1068" s="38">
        <f>VLOOKUP($B1068,'Elec wholesale lookups'!$A$3:$O$15,'Elec wholesale index'!N$2,FALSE)</f>
        <v>0</v>
      </c>
      <c r="O1068" s="13">
        <f t="shared" si="274"/>
        <v>181634.52552031272</v>
      </c>
      <c r="P1068" s="13">
        <f t="shared" si="275"/>
        <v>205597.26549163138</v>
      </c>
      <c r="Q1068" s="13">
        <f t="shared" si="276"/>
        <v>0</v>
      </c>
      <c r="R1068" s="13">
        <f t="shared" si="277"/>
        <v>387231.79101194406</v>
      </c>
      <c r="S1068" s="23">
        <f t="shared" si="278"/>
        <v>0</v>
      </c>
      <c r="T1068" s="23">
        <f t="shared" si="279"/>
        <v>0</v>
      </c>
      <c r="U1068" s="23">
        <f t="shared" si="280"/>
        <v>0</v>
      </c>
      <c r="V1068" s="23">
        <f t="shared" si="281"/>
        <v>0</v>
      </c>
      <c r="W1068" s="44" t="str">
        <f t="shared" si="282"/>
        <v>n/a</v>
      </c>
      <c r="X1068" s="23">
        <f t="shared" si="283"/>
        <v>0</v>
      </c>
      <c r="Y1068" s="23">
        <f t="shared" si="284"/>
        <v>0</v>
      </c>
      <c r="Z1068" s="23">
        <f t="shared" si="285"/>
        <v>0</v>
      </c>
      <c r="AA1068" s="43">
        <f t="shared" si="286"/>
        <v>0</v>
      </c>
      <c r="AB1068" s="44" t="str">
        <f t="shared" si="287"/>
        <v>n/a</v>
      </c>
      <c r="AC1068" s="45" t="str">
        <f>IFERROR(W1068*Inputs!$E$27+'Elec wholesale index'!AB1068*Inputs!$F$27,"n/a")</f>
        <v>n/a</v>
      </c>
      <c r="AD1068" s="2" t="str">
        <f t="shared" si="288"/>
        <v>2019-20 Summer</v>
      </c>
      <c r="AE1068" s="2" t="str">
        <f t="shared" si="289"/>
        <v>2018-19 Winter</v>
      </c>
      <c r="AF1068" s="41">
        <v>0</v>
      </c>
    </row>
    <row r="1069" spans="1:32" x14ac:dyDescent="0.3">
      <c r="A1069" s="47">
        <v>43385</v>
      </c>
      <c r="B1069" s="14" t="str">
        <f t="shared" si="290"/>
        <v>Oct</v>
      </c>
      <c r="C1069" s="3"/>
      <c r="D1069" s="3"/>
      <c r="E1069" s="3"/>
      <c r="F1069" s="42"/>
      <c r="G1069" s="42"/>
      <c r="H1069" s="42"/>
      <c r="I1069" s="13">
        <f>VLOOKUP($B1069,'Elec wholesale lookups'!$A$3:$L$15,'Elec wholesale index'!I$2,FALSE)</f>
        <v>181634.52552031272</v>
      </c>
      <c r="J1069" s="13">
        <f>VLOOKUP($B1069,'Elec wholesale lookups'!$A$3:$L$15,'Elec wholesale index'!J$2,FALSE)</f>
        <v>205597.26549163138</v>
      </c>
      <c r="K1069" s="13">
        <f>VLOOKUP($B1069,'Elec wholesale lookups'!$A$3:$L$15,'Elec wholesale index'!K$2,FALSE)</f>
        <v>181634.52552031272</v>
      </c>
      <c r="L1069" s="38">
        <f>VLOOKUP($B1069,'Elec wholesale lookups'!$A$3:$O$15,'Elec wholesale index'!L$2,FALSE)</f>
        <v>1</v>
      </c>
      <c r="M1069" s="38">
        <f>VLOOKUP($B1069,'Elec wholesale lookups'!$A$3:$O$15,'Elec wholesale index'!M$2,FALSE)</f>
        <v>1</v>
      </c>
      <c r="N1069" s="38">
        <f>VLOOKUP($B1069,'Elec wholesale lookups'!$A$3:$O$15,'Elec wholesale index'!N$2,FALSE)</f>
        <v>0</v>
      </c>
      <c r="O1069" s="13">
        <f t="shared" si="274"/>
        <v>181634.52552031272</v>
      </c>
      <c r="P1069" s="13">
        <f t="shared" si="275"/>
        <v>205597.26549163138</v>
      </c>
      <c r="Q1069" s="13">
        <f t="shared" si="276"/>
        <v>0</v>
      </c>
      <c r="R1069" s="13">
        <f t="shared" si="277"/>
        <v>387231.79101194406</v>
      </c>
      <c r="S1069" s="23">
        <f t="shared" si="278"/>
        <v>0</v>
      </c>
      <c r="T1069" s="23">
        <f t="shared" si="279"/>
        <v>0</v>
      </c>
      <c r="U1069" s="23">
        <f t="shared" si="280"/>
        <v>0</v>
      </c>
      <c r="V1069" s="23">
        <f t="shared" si="281"/>
        <v>0</v>
      </c>
      <c r="W1069" s="44" t="str">
        <f t="shared" si="282"/>
        <v>n/a</v>
      </c>
      <c r="X1069" s="23">
        <f t="shared" si="283"/>
        <v>0</v>
      </c>
      <c r="Y1069" s="23">
        <f t="shared" si="284"/>
        <v>0</v>
      </c>
      <c r="Z1069" s="23">
        <f t="shared" si="285"/>
        <v>0</v>
      </c>
      <c r="AA1069" s="43">
        <f t="shared" si="286"/>
        <v>0</v>
      </c>
      <c r="AB1069" s="44" t="str">
        <f t="shared" si="287"/>
        <v>n/a</v>
      </c>
      <c r="AC1069" s="45" t="str">
        <f>IFERROR(W1069*Inputs!$E$27+'Elec wholesale index'!AB1069*Inputs!$F$27,"n/a")</f>
        <v>n/a</v>
      </c>
      <c r="AD1069" s="2" t="str">
        <f t="shared" si="288"/>
        <v>2019-20 Summer</v>
      </c>
      <c r="AE1069" s="2" t="str">
        <f t="shared" si="289"/>
        <v>2018-19 Winter</v>
      </c>
      <c r="AF1069" s="41">
        <v>0</v>
      </c>
    </row>
    <row r="1070" spans="1:32" x14ac:dyDescent="0.3">
      <c r="A1070" s="47">
        <v>43388</v>
      </c>
      <c r="B1070" s="14" t="str">
        <f t="shared" si="290"/>
        <v>Oct</v>
      </c>
      <c r="C1070" s="3"/>
      <c r="D1070" s="3"/>
      <c r="E1070" s="3"/>
      <c r="F1070" s="42"/>
      <c r="G1070" s="42"/>
      <c r="H1070" s="42"/>
      <c r="I1070" s="13">
        <f>VLOOKUP($B1070,'Elec wholesale lookups'!$A$3:$L$15,'Elec wholesale index'!I$2,FALSE)</f>
        <v>181634.52552031272</v>
      </c>
      <c r="J1070" s="13">
        <f>VLOOKUP($B1070,'Elec wholesale lookups'!$A$3:$L$15,'Elec wholesale index'!J$2,FALSE)</f>
        <v>205597.26549163138</v>
      </c>
      <c r="K1070" s="13">
        <f>VLOOKUP($B1070,'Elec wholesale lookups'!$A$3:$L$15,'Elec wholesale index'!K$2,FALSE)</f>
        <v>181634.52552031272</v>
      </c>
      <c r="L1070" s="38">
        <f>VLOOKUP($B1070,'Elec wholesale lookups'!$A$3:$O$15,'Elec wholesale index'!L$2,FALSE)</f>
        <v>1</v>
      </c>
      <c r="M1070" s="38">
        <f>VLOOKUP($B1070,'Elec wholesale lookups'!$A$3:$O$15,'Elec wholesale index'!M$2,FALSE)</f>
        <v>1</v>
      </c>
      <c r="N1070" s="38">
        <f>VLOOKUP($B1070,'Elec wholesale lookups'!$A$3:$O$15,'Elec wholesale index'!N$2,FALSE)</f>
        <v>0</v>
      </c>
      <c r="O1070" s="13">
        <f t="shared" si="274"/>
        <v>181634.52552031272</v>
      </c>
      <c r="P1070" s="13">
        <f t="shared" si="275"/>
        <v>205597.26549163138</v>
      </c>
      <c r="Q1070" s="13">
        <f t="shared" si="276"/>
        <v>0</v>
      </c>
      <c r="R1070" s="13">
        <f t="shared" si="277"/>
        <v>387231.79101194406</v>
      </c>
      <c r="S1070" s="23">
        <f t="shared" si="278"/>
        <v>0</v>
      </c>
      <c r="T1070" s="23">
        <f t="shared" si="279"/>
        <v>0</v>
      </c>
      <c r="U1070" s="23">
        <f t="shared" si="280"/>
        <v>0</v>
      </c>
      <c r="V1070" s="23">
        <f t="shared" si="281"/>
        <v>0</v>
      </c>
      <c r="W1070" s="44" t="str">
        <f t="shared" si="282"/>
        <v>n/a</v>
      </c>
      <c r="X1070" s="23">
        <f t="shared" si="283"/>
        <v>0</v>
      </c>
      <c r="Y1070" s="23">
        <f t="shared" si="284"/>
        <v>0</v>
      </c>
      <c r="Z1070" s="23">
        <f t="shared" si="285"/>
        <v>0</v>
      </c>
      <c r="AA1070" s="43">
        <f t="shared" si="286"/>
        <v>0</v>
      </c>
      <c r="AB1070" s="44" t="str">
        <f t="shared" si="287"/>
        <v>n/a</v>
      </c>
      <c r="AC1070" s="45" t="str">
        <f>IFERROR(W1070*Inputs!$E$27+'Elec wholesale index'!AB1070*Inputs!$F$27,"n/a")</f>
        <v>n/a</v>
      </c>
      <c r="AD1070" s="2" t="str">
        <f t="shared" si="288"/>
        <v>2019-20 Summer</v>
      </c>
      <c r="AE1070" s="2" t="str">
        <f t="shared" si="289"/>
        <v>2018-19 Winter</v>
      </c>
      <c r="AF1070" s="41">
        <v>0</v>
      </c>
    </row>
    <row r="1071" spans="1:32" x14ac:dyDescent="0.3">
      <c r="A1071" s="47">
        <v>43389</v>
      </c>
      <c r="B1071" s="14" t="str">
        <f t="shared" si="290"/>
        <v>Oct</v>
      </c>
      <c r="C1071" s="3"/>
      <c r="D1071" s="3"/>
      <c r="E1071" s="3"/>
      <c r="F1071" s="42"/>
      <c r="G1071" s="42"/>
      <c r="H1071" s="42"/>
      <c r="I1071" s="13">
        <f>VLOOKUP($B1071,'Elec wholesale lookups'!$A$3:$L$15,'Elec wholesale index'!I$2,FALSE)</f>
        <v>181634.52552031272</v>
      </c>
      <c r="J1071" s="13">
        <f>VLOOKUP($B1071,'Elec wholesale lookups'!$A$3:$L$15,'Elec wholesale index'!J$2,FALSE)</f>
        <v>205597.26549163138</v>
      </c>
      <c r="K1071" s="13">
        <f>VLOOKUP($B1071,'Elec wholesale lookups'!$A$3:$L$15,'Elec wholesale index'!K$2,FALSE)</f>
        <v>181634.52552031272</v>
      </c>
      <c r="L1071" s="38">
        <f>VLOOKUP($B1071,'Elec wholesale lookups'!$A$3:$O$15,'Elec wholesale index'!L$2,FALSE)</f>
        <v>1</v>
      </c>
      <c r="M1071" s="38">
        <f>VLOOKUP($B1071,'Elec wholesale lookups'!$A$3:$O$15,'Elec wholesale index'!M$2,FALSE)</f>
        <v>1</v>
      </c>
      <c r="N1071" s="38">
        <f>VLOOKUP($B1071,'Elec wholesale lookups'!$A$3:$O$15,'Elec wholesale index'!N$2,FALSE)</f>
        <v>0</v>
      </c>
      <c r="O1071" s="13">
        <f t="shared" si="274"/>
        <v>181634.52552031272</v>
      </c>
      <c r="P1071" s="13">
        <f t="shared" si="275"/>
        <v>205597.26549163138</v>
      </c>
      <c r="Q1071" s="13">
        <f t="shared" si="276"/>
        <v>0</v>
      </c>
      <c r="R1071" s="13">
        <f t="shared" si="277"/>
        <v>387231.79101194406</v>
      </c>
      <c r="S1071" s="23">
        <f t="shared" si="278"/>
        <v>0</v>
      </c>
      <c r="T1071" s="23">
        <f t="shared" si="279"/>
        <v>0</v>
      </c>
      <c r="U1071" s="23">
        <f t="shared" si="280"/>
        <v>0</v>
      </c>
      <c r="V1071" s="23">
        <f t="shared" si="281"/>
        <v>0</v>
      </c>
      <c r="W1071" s="44" t="str">
        <f t="shared" si="282"/>
        <v>n/a</v>
      </c>
      <c r="X1071" s="23">
        <f t="shared" si="283"/>
        <v>0</v>
      </c>
      <c r="Y1071" s="23">
        <f t="shared" si="284"/>
        <v>0</v>
      </c>
      <c r="Z1071" s="23">
        <f t="shared" si="285"/>
        <v>0</v>
      </c>
      <c r="AA1071" s="43">
        <f t="shared" si="286"/>
        <v>0</v>
      </c>
      <c r="AB1071" s="44" t="str">
        <f t="shared" si="287"/>
        <v>n/a</v>
      </c>
      <c r="AC1071" s="45" t="str">
        <f>IFERROR(W1071*Inputs!$E$27+'Elec wholesale index'!AB1071*Inputs!$F$27,"n/a")</f>
        <v>n/a</v>
      </c>
      <c r="AD1071" s="2" t="str">
        <f t="shared" si="288"/>
        <v>2019-20 Summer</v>
      </c>
      <c r="AE1071" s="2" t="str">
        <f t="shared" si="289"/>
        <v>2018-19 Winter</v>
      </c>
      <c r="AF1071" s="41">
        <v>0</v>
      </c>
    </row>
    <row r="1072" spans="1:32" x14ac:dyDescent="0.3">
      <c r="A1072" s="47">
        <v>43390</v>
      </c>
      <c r="B1072" s="14" t="str">
        <f t="shared" si="290"/>
        <v>Oct</v>
      </c>
      <c r="C1072" s="3"/>
      <c r="D1072" s="3"/>
      <c r="E1072" s="3"/>
      <c r="F1072" s="42"/>
      <c r="G1072" s="42"/>
      <c r="H1072" s="42"/>
      <c r="I1072" s="13">
        <f>VLOOKUP($B1072,'Elec wholesale lookups'!$A$3:$L$15,'Elec wholesale index'!I$2,FALSE)</f>
        <v>181634.52552031272</v>
      </c>
      <c r="J1072" s="13">
        <f>VLOOKUP($B1072,'Elec wholesale lookups'!$A$3:$L$15,'Elec wholesale index'!J$2,FALSE)</f>
        <v>205597.26549163138</v>
      </c>
      <c r="K1072" s="13">
        <f>VLOOKUP($B1072,'Elec wholesale lookups'!$A$3:$L$15,'Elec wholesale index'!K$2,FALSE)</f>
        <v>181634.52552031272</v>
      </c>
      <c r="L1072" s="38">
        <f>VLOOKUP($B1072,'Elec wholesale lookups'!$A$3:$O$15,'Elec wholesale index'!L$2,FALSE)</f>
        <v>1</v>
      </c>
      <c r="M1072" s="38">
        <f>VLOOKUP($B1072,'Elec wholesale lookups'!$A$3:$O$15,'Elec wholesale index'!M$2,FALSE)</f>
        <v>1</v>
      </c>
      <c r="N1072" s="38">
        <f>VLOOKUP($B1072,'Elec wholesale lookups'!$A$3:$O$15,'Elec wholesale index'!N$2,FALSE)</f>
        <v>0</v>
      </c>
      <c r="O1072" s="13">
        <f t="shared" si="274"/>
        <v>181634.52552031272</v>
      </c>
      <c r="P1072" s="13">
        <f t="shared" si="275"/>
        <v>205597.26549163138</v>
      </c>
      <c r="Q1072" s="13">
        <f t="shared" si="276"/>
        <v>0</v>
      </c>
      <c r="R1072" s="13">
        <f t="shared" si="277"/>
        <v>387231.79101194406</v>
      </c>
      <c r="S1072" s="23">
        <f t="shared" si="278"/>
        <v>0</v>
      </c>
      <c r="T1072" s="23">
        <f t="shared" si="279"/>
        <v>0</v>
      </c>
      <c r="U1072" s="23">
        <f t="shared" si="280"/>
        <v>0</v>
      </c>
      <c r="V1072" s="23">
        <f t="shared" si="281"/>
        <v>0</v>
      </c>
      <c r="W1072" s="44" t="str">
        <f t="shared" si="282"/>
        <v>n/a</v>
      </c>
      <c r="X1072" s="23">
        <f t="shared" si="283"/>
        <v>0</v>
      </c>
      <c r="Y1072" s="23">
        <f t="shared" si="284"/>
        <v>0</v>
      </c>
      <c r="Z1072" s="23">
        <f t="shared" si="285"/>
        <v>0</v>
      </c>
      <c r="AA1072" s="43">
        <f t="shared" si="286"/>
        <v>0</v>
      </c>
      <c r="AB1072" s="44" t="str">
        <f t="shared" si="287"/>
        <v>n/a</v>
      </c>
      <c r="AC1072" s="45" t="str">
        <f>IFERROR(W1072*Inputs!$E$27+'Elec wholesale index'!AB1072*Inputs!$F$27,"n/a")</f>
        <v>n/a</v>
      </c>
      <c r="AD1072" s="2" t="str">
        <f t="shared" si="288"/>
        <v>2019-20 Summer</v>
      </c>
      <c r="AE1072" s="2" t="str">
        <f t="shared" si="289"/>
        <v>2018-19 Winter</v>
      </c>
      <c r="AF1072" s="41">
        <v>0</v>
      </c>
    </row>
    <row r="1073" spans="1:32" x14ac:dyDescent="0.3">
      <c r="A1073" s="47">
        <v>43391</v>
      </c>
      <c r="B1073" s="14" t="str">
        <f t="shared" si="290"/>
        <v>Oct</v>
      </c>
      <c r="C1073" s="3"/>
      <c r="D1073" s="3"/>
      <c r="E1073" s="3"/>
      <c r="F1073" s="42"/>
      <c r="G1073" s="42"/>
      <c r="H1073" s="42"/>
      <c r="I1073" s="13">
        <f>VLOOKUP($B1073,'Elec wholesale lookups'!$A$3:$L$15,'Elec wholesale index'!I$2,FALSE)</f>
        <v>181634.52552031272</v>
      </c>
      <c r="J1073" s="13">
        <f>VLOOKUP($B1073,'Elec wholesale lookups'!$A$3:$L$15,'Elec wholesale index'!J$2,FALSE)</f>
        <v>205597.26549163138</v>
      </c>
      <c r="K1073" s="13">
        <f>VLOOKUP($B1073,'Elec wholesale lookups'!$A$3:$L$15,'Elec wholesale index'!K$2,FALSE)</f>
        <v>181634.52552031272</v>
      </c>
      <c r="L1073" s="38">
        <f>VLOOKUP($B1073,'Elec wholesale lookups'!$A$3:$O$15,'Elec wholesale index'!L$2,FALSE)</f>
        <v>1</v>
      </c>
      <c r="M1073" s="38">
        <f>VLOOKUP($B1073,'Elec wholesale lookups'!$A$3:$O$15,'Elec wholesale index'!M$2,FALSE)</f>
        <v>1</v>
      </c>
      <c r="N1073" s="38">
        <f>VLOOKUP($B1073,'Elec wholesale lookups'!$A$3:$O$15,'Elec wholesale index'!N$2,FALSE)</f>
        <v>0</v>
      </c>
      <c r="O1073" s="13">
        <f t="shared" si="274"/>
        <v>181634.52552031272</v>
      </c>
      <c r="P1073" s="13">
        <f t="shared" si="275"/>
        <v>205597.26549163138</v>
      </c>
      <c r="Q1073" s="13">
        <f t="shared" si="276"/>
        <v>0</v>
      </c>
      <c r="R1073" s="13">
        <f t="shared" si="277"/>
        <v>387231.79101194406</v>
      </c>
      <c r="S1073" s="23">
        <f t="shared" si="278"/>
        <v>0</v>
      </c>
      <c r="T1073" s="23">
        <f t="shared" si="279"/>
        <v>0</v>
      </c>
      <c r="U1073" s="23">
        <f t="shared" si="280"/>
        <v>0</v>
      </c>
      <c r="V1073" s="23">
        <f t="shared" si="281"/>
        <v>0</v>
      </c>
      <c r="W1073" s="44" t="str">
        <f t="shared" si="282"/>
        <v>n/a</v>
      </c>
      <c r="X1073" s="23">
        <f t="shared" si="283"/>
        <v>0</v>
      </c>
      <c r="Y1073" s="23">
        <f t="shared" si="284"/>
        <v>0</v>
      </c>
      <c r="Z1073" s="23">
        <f t="shared" si="285"/>
        <v>0</v>
      </c>
      <c r="AA1073" s="43">
        <f t="shared" si="286"/>
        <v>0</v>
      </c>
      <c r="AB1073" s="44" t="str">
        <f t="shared" si="287"/>
        <v>n/a</v>
      </c>
      <c r="AC1073" s="45" t="str">
        <f>IFERROR(W1073*Inputs!$E$27+'Elec wholesale index'!AB1073*Inputs!$F$27,"n/a")</f>
        <v>n/a</v>
      </c>
      <c r="AD1073" s="2" t="str">
        <f t="shared" si="288"/>
        <v>2019-20 Summer</v>
      </c>
      <c r="AE1073" s="2" t="str">
        <f t="shared" si="289"/>
        <v>2018-19 Winter</v>
      </c>
      <c r="AF1073" s="41">
        <v>0</v>
      </c>
    </row>
    <row r="1074" spans="1:32" x14ac:dyDescent="0.3">
      <c r="A1074" s="47">
        <v>43392</v>
      </c>
      <c r="B1074" s="14" t="str">
        <f t="shared" si="290"/>
        <v>Oct</v>
      </c>
      <c r="C1074" s="3"/>
      <c r="D1074" s="3"/>
      <c r="E1074" s="3"/>
      <c r="F1074" s="42"/>
      <c r="G1074" s="42"/>
      <c r="H1074" s="42"/>
      <c r="I1074" s="13">
        <f>VLOOKUP($B1074,'Elec wholesale lookups'!$A$3:$L$15,'Elec wholesale index'!I$2,FALSE)</f>
        <v>181634.52552031272</v>
      </c>
      <c r="J1074" s="13">
        <f>VLOOKUP($B1074,'Elec wholesale lookups'!$A$3:$L$15,'Elec wholesale index'!J$2,FALSE)</f>
        <v>205597.26549163138</v>
      </c>
      <c r="K1074" s="13">
        <f>VLOOKUP($B1074,'Elec wholesale lookups'!$A$3:$L$15,'Elec wholesale index'!K$2,FALSE)</f>
        <v>181634.52552031272</v>
      </c>
      <c r="L1074" s="38">
        <f>VLOOKUP($B1074,'Elec wholesale lookups'!$A$3:$O$15,'Elec wholesale index'!L$2,FALSE)</f>
        <v>1</v>
      </c>
      <c r="M1074" s="38">
        <f>VLOOKUP($B1074,'Elec wholesale lookups'!$A$3:$O$15,'Elec wholesale index'!M$2,FALSE)</f>
        <v>1</v>
      </c>
      <c r="N1074" s="38">
        <f>VLOOKUP($B1074,'Elec wholesale lookups'!$A$3:$O$15,'Elec wholesale index'!N$2,FALSE)</f>
        <v>0</v>
      </c>
      <c r="O1074" s="13">
        <f t="shared" si="274"/>
        <v>181634.52552031272</v>
      </c>
      <c r="P1074" s="13">
        <f t="shared" si="275"/>
        <v>205597.26549163138</v>
      </c>
      <c r="Q1074" s="13">
        <f t="shared" si="276"/>
        <v>0</v>
      </c>
      <c r="R1074" s="13">
        <f t="shared" si="277"/>
        <v>387231.79101194406</v>
      </c>
      <c r="S1074" s="23">
        <f t="shared" si="278"/>
        <v>0</v>
      </c>
      <c r="T1074" s="23">
        <f t="shared" si="279"/>
        <v>0</v>
      </c>
      <c r="U1074" s="23">
        <f t="shared" si="280"/>
        <v>0</v>
      </c>
      <c r="V1074" s="23">
        <f t="shared" si="281"/>
        <v>0</v>
      </c>
      <c r="W1074" s="44" t="str">
        <f t="shared" si="282"/>
        <v>n/a</v>
      </c>
      <c r="X1074" s="23">
        <f t="shared" si="283"/>
        <v>0</v>
      </c>
      <c r="Y1074" s="23">
        <f t="shared" si="284"/>
        <v>0</v>
      </c>
      <c r="Z1074" s="23">
        <f t="shared" si="285"/>
        <v>0</v>
      </c>
      <c r="AA1074" s="43">
        <f t="shared" si="286"/>
        <v>0</v>
      </c>
      <c r="AB1074" s="44" t="str">
        <f t="shared" si="287"/>
        <v>n/a</v>
      </c>
      <c r="AC1074" s="45" t="str">
        <f>IFERROR(W1074*Inputs!$E$27+'Elec wholesale index'!AB1074*Inputs!$F$27,"n/a")</f>
        <v>n/a</v>
      </c>
      <c r="AD1074" s="2" t="str">
        <f t="shared" si="288"/>
        <v>2019-20 Summer</v>
      </c>
      <c r="AE1074" s="2" t="str">
        <f t="shared" si="289"/>
        <v>2018-19 Winter</v>
      </c>
      <c r="AF1074" s="41">
        <v>0</v>
      </c>
    </row>
    <row r="1075" spans="1:32" x14ac:dyDescent="0.3">
      <c r="A1075" s="47">
        <v>43395</v>
      </c>
      <c r="B1075" s="14" t="str">
        <f t="shared" si="290"/>
        <v>Oct</v>
      </c>
      <c r="C1075" s="3"/>
      <c r="D1075" s="3"/>
      <c r="E1075" s="3"/>
      <c r="F1075" s="42"/>
      <c r="G1075" s="42"/>
      <c r="H1075" s="42"/>
      <c r="I1075" s="13">
        <f>VLOOKUP($B1075,'Elec wholesale lookups'!$A$3:$L$15,'Elec wholesale index'!I$2,FALSE)</f>
        <v>181634.52552031272</v>
      </c>
      <c r="J1075" s="13">
        <f>VLOOKUP($B1075,'Elec wholesale lookups'!$A$3:$L$15,'Elec wholesale index'!J$2,FALSE)</f>
        <v>205597.26549163138</v>
      </c>
      <c r="K1075" s="13">
        <f>VLOOKUP($B1075,'Elec wholesale lookups'!$A$3:$L$15,'Elec wholesale index'!K$2,FALSE)</f>
        <v>181634.52552031272</v>
      </c>
      <c r="L1075" s="38">
        <f>VLOOKUP($B1075,'Elec wholesale lookups'!$A$3:$O$15,'Elec wholesale index'!L$2,FALSE)</f>
        <v>1</v>
      </c>
      <c r="M1075" s="38">
        <f>VLOOKUP($B1075,'Elec wholesale lookups'!$A$3:$O$15,'Elec wholesale index'!M$2,FALSE)</f>
        <v>1</v>
      </c>
      <c r="N1075" s="38">
        <f>VLOOKUP($B1075,'Elec wholesale lookups'!$A$3:$O$15,'Elec wholesale index'!N$2,FALSE)</f>
        <v>0</v>
      </c>
      <c r="O1075" s="13">
        <f t="shared" si="274"/>
        <v>181634.52552031272</v>
      </c>
      <c r="P1075" s="13">
        <f t="shared" si="275"/>
        <v>205597.26549163138</v>
      </c>
      <c r="Q1075" s="13">
        <f t="shared" si="276"/>
        <v>0</v>
      </c>
      <c r="R1075" s="13">
        <f t="shared" si="277"/>
        <v>387231.79101194406</v>
      </c>
      <c r="S1075" s="23">
        <f t="shared" si="278"/>
        <v>0</v>
      </c>
      <c r="T1075" s="23">
        <f t="shared" si="279"/>
        <v>0</v>
      </c>
      <c r="U1075" s="23">
        <f t="shared" si="280"/>
        <v>0</v>
      </c>
      <c r="V1075" s="23">
        <f t="shared" si="281"/>
        <v>0</v>
      </c>
      <c r="W1075" s="44" t="str">
        <f t="shared" si="282"/>
        <v>n/a</v>
      </c>
      <c r="X1075" s="23">
        <f t="shared" si="283"/>
        <v>0</v>
      </c>
      <c r="Y1075" s="23">
        <f t="shared" si="284"/>
        <v>0</v>
      </c>
      <c r="Z1075" s="23">
        <f t="shared" si="285"/>
        <v>0</v>
      </c>
      <c r="AA1075" s="43">
        <f t="shared" si="286"/>
        <v>0</v>
      </c>
      <c r="AB1075" s="44" t="str">
        <f t="shared" si="287"/>
        <v>n/a</v>
      </c>
      <c r="AC1075" s="45" t="str">
        <f>IFERROR(W1075*Inputs!$E$27+'Elec wholesale index'!AB1075*Inputs!$F$27,"n/a")</f>
        <v>n/a</v>
      </c>
      <c r="AD1075" s="2" t="str">
        <f t="shared" si="288"/>
        <v>2019-20 Summer</v>
      </c>
      <c r="AE1075" s="2" t="str">
        <f t="shared" si="289"/>
        <v>2018-19 Winter</v>
      </c>
      <c r="AF1075" s="41">
        <v>0</v>
      </c>
    </row>
    <row r="1076" spans="1:32" x14ac:dyDescent="0.3">
      <c r="A1076" s="47">
        <v>43396</v>
      </c>
      <c r="B1076" s="14" t="str">
        <f t="shared" si="290"/>
        <v>Oct</v>
      </c>
      <c r="C1076" s="3"/>
      <c r="D1076" s="3"/>
      <c r="E1076" s="3"/>
      <c r="F1076" s="42"/>
      <c r="G1076" s="42"/>
      <c r="H1076" s="42"/>
      <c r="I1076" s="13">
        <f>VLOOKUP($B1076,'Elec wholesale lookups'!$A$3:$L$15,'Elec wholesale index'!I$2,FALSE)</f>
        <v>181634.52552031272</v>
      </c>
      <c r="J1076" s="13">
        <f>VLOOKUP($B1076,'Elec wholesale lookups'!$A$3:$L$15,'Elec wholesale index'!J$2,FALSE)</f>
        <v>205597.26549163138</v>
      </c>
      <c r="K1076" s="13">
        <f>VLOOKUP($B1076,'Elec wholesale lookups'!$A$3:$L$15,'Elec wholesale index'!K$2,FALSE)</f>
        <v>181634.52552031272</v>
      </c>
      <c r="L1076" s="38">
        <f>VLOOKUP($B1076,'Elec wholesale lookups'!$A$3:$O$15,'Elec wholesale index'!L$2,FALSE)</f>
        <v>1</v>
      </c>
      <c r="M1076" s="38">
        <f>VLOOKUP($B1076,'Elec wholesale lookups'!$A$3:$O$15,'Elec wholesale index'!M$2,FALSE)</f>
        <v>1</v>
      </c>
      <c r="N1076" s="38">
        <f>VLOOKUP($B1076,'Elec wholesale lookups'!$A$3:$O$15,'Elec wholesale index'!N$2,FALSE)</f>
        <v>0</v>
      </c>
      <c r="O1076" s="13">
        <f t="shared" si="274"/>
        <v>181634.52552031272</v>
      </c>
      <c r="P1076" s="13">
        <f t="shared" si="275"/>
        <v>205597.26549163138</v>
      </c>
      <c r="Q1076" s="13">
        <f t="shared" si="276"/>
        <v>0</v>
      </c>
      <c r="R1076" s="13">
        <f t="shared" si="277"/>
        <v>387231.79101194406</v>
      </c>
      <c r="S1076" s="23">
        <f t="shared" si="278"/>
        <v>0</v>
      </c>
      <c r="T1076" s="23">
        <f t="shared" si="279"/>
        <v>0</v>
      </c>
      <c r="U1076" s="23">
        <f t="shared" si="280"/>
        <v>0</v>
      </c>
      <c r="V1076" s="23">
        <f t="shared" si="281"/>
        <v>0</v>
      </c>
      <c r="W1076" s="44" t="str">
        <f t="shared" si="282"/>
        <v>n/a</v>
      </c>
      <c r="X1076" s="23">
        <f t="shared" si="283"/>
        <v>0</v>
      </c>
      <c r="Y1076" s="23">
        <f t="shared" si="284"/>
        <v>0</v>
      </c>
      <c r="Z1076" s="23">
        <f t="shared" si="285"/>
        <v>0</v>
      </c>
      <c r="AA1076" s="43">
        <f t="shared" si="286"/>
        <v>0</v>
      </c>
      <c r="AB1076" s="44" t="str">
        <f t="shared" si="287"/>
        <v>n/a</v>
      </c>
      <c r="AC1076" s="45" t="str">
        <f>IFERROR(W1076*Inputs!$E$27+'Elec wholesale index'!AB1076*Inputs!$F$27,"n/a")</f>
        <v>n/a</v>
      </c>
      <c r="AD1076" s="2" t="str">
        <f t="shared" si="288"/>
        <v>2019-20 Summer</v>
      </c>
      <c r="AE1076" s="2" t="str">
        <f t="shared" si="289"/>
        <v>2018-19 Winter</v>
      </c>
      <c r="AF1076" s="41">
        <v>0</v>
      </c>
    </row>
    <row r="1077" spans="1:32" x14ac:dyDescent="0.3">
      <c r="A1077" s="47">
        <v>43397</v>
      </c>
      <c r="B1077" s="14" t="str">
        <f t="shared" si="290"/>
        <v>Oct</v>
      </c>
      <c r="C1077" s="3"/>
      <c r="D1077" s="3"/>
      <c r="E1077" s="3"/>
      <c r="F1077" s="42"/>
      <c r="G1077" s="42"/>
      <c r="H1077" s="42"/>
      <c r="I1077" s="13">
        <f>VLOOKUP($B1077,'Elec wholesale lookups'!$A$3:$L$15,'Elec wholesale index'!I$2,FALSE)</f>
        <v>181634.52552031272</v>
      </c>
      <c r="J1077" s="13">
        <f>VLOOKUP($B1077,'Elec wholesale lookups'!$A$3:$L$15,'Elec wholesale index'!J$2,FALSE)</f>
        <v>205597.26549163138</v>
      </c>
      <c r="K1077" s="13">
        <f>VLOOKUP($B1077,'Elec wholesale lookups'!$A$3:$L$15,'Elec wholesale index'!K$2,FALSE)</f>
        <v>181634.52552031272</v>
      </c>
      <c r="L1077" s="38">
        <f>VLOOKUP($B1077,'Elec wholesale lookups'!$A$3:$O$15,'Elec wholesale index'!L$2,FALSE)</f>
        <v>1</v>
      </c>
      <c r="M1077" s="38">
        <f>VLOOKUP($B1077,'Elec wholesale lookups'!$A$3:$O$15,'Elec wholesale index'!M$2,FALSE)</f>
        <v>1</v>
      </c>
      <c r="N1077" s="38">
        <f>VLOOKUP($B1077,'Elec wholesale lookups'!$A$3:$O$15,'Elec wholesale index'!N$2,FALSE)</f>
        <v>0</v>
      </c>
      <c r="O1077" s="13">
        <f t="shared" si="274"/>
        <v>181634.52552031272</v>
      </c>
      <c r="P1077" s="13">
        <f t="shared" si="275"/>
        <v>205597.26549163138</v>
      </c>
      <c r="Q1077" s="13">
        <f t="shared" si="276"/>
        <v>0</v>
      </c>
      <c r="R1077" s="13">
        <f t="shared" si="277"/>
        <v>387231.79101194406</v>
      </c>
      <c r="S1077" s="23">
        <f t="shared" si="278"/>
        <v>0</v>
      </c>
      <c r="T1077" s="23">
        <f t="shared" si="279"/>
        <v>0</v>
      </c>
      <c r="U1077" s="23">
        <f t="shared" si="280"/>
        <v>0</v>
      </c>
      <c r="V1077" s="23">
        <f t="shared" si="281"/>
        <v>0</v>
      </c>
      <c r="W1077" s="44" t="str">
        <f t="shared" si="282"/>
        <v>n/a</v>
      </c>
      <c r="X1077" s="23">
        <f t="shared" si="283"/>
        <v>0</v>
      </c>
      <c r="Y1077" s="23">
        <f t="shared" si="284"/>
        <v>0</v>
      </c>
      <c r="Z1077" s="23">
        <f t="shared" si="285"/>
        <v>0</v>
      </c>
      <c r="AA1077" s="43">
        <f t="shared" si="286"/>
        <v>0</v>
      </c>
      <c r="AB1077" s="44" t="str">
        <f t="shared" si="287"/>
        <v>n/a</v>
      </c>
      <c r="AC1077" s="45" t="str">
        <f>IFERROR(W1077*Inputs!$E$27+'Elec wholesale index'!AB1077*Inputs!$F$27,"n/a")</f>
        <v>n/a</v>
      </c>
      <c r="AD1077" s="2" t="str">
        <f t="shared" si="288"/>
        <v>2019-20 Summer</v>
      </c>
      <c r="AE1077" s="2" t="str">
        <f t="shared" si="289"/>
        <v>2018-19 Winter</v>
      </c>
      <c r="AF1077" s="41">
        <v>0</v>
      </c>
    </row>
    <row r="1078" spans="1:32" x14ac:dyDescent="0.3">
      <c r="A1078" s="47">
        <v>43398</v>
      </c>
      <c r="B1078" s="14" t="str">
        <f t="shared" si="290"/>
        <v>Oct</v>
      </c>
      <c r="C1078" s="3"/>
      <c r="D1078" s="3"/>
      <c r="E1078" s="3"/>
      <c r="F1078" s="42"/>
      <c r="G1078" s="42"/>
      <c r="H1078" s="42"/>
      <c r="I1078" s="13">
        <f>VLOOKUP($B1078,'Elec wholesale lookups'!$A$3:$L$15,'Elec wholesale index'!I$2,FALSE)</f>
        <v>181634.52552031272</v>
      </c>
      <c r="J1078" s="13">
        <f>VLOOKUP($B1078,'Elec wholesale lookups'!$A$3:$L$15,'Elec wholesale index'!J$2,FALSE)</f>
        <v>205597.26549163138</v>
      </c>
      <c r="K1078" s="13">
        <f>VLOOKUP($B1078,'Elec wholesale lookups'!$A$3:$L$15,'Elec wholesale index'!K$2,FALSE)</f>
        <v>181634.52552031272</v>
      </c>
      <c r="L1078" s="38">
        <f>VLOOKUP($B1078,'Elec wholesale lookups'!$A$3:$O$15,'Elec wholesale index'!L$2,FALSE)</f>
        <v>1</v>
      </c>
      <c r="M1078" s="38">
        <f>VLOOKUP($B1078,'Elec wholesale lookups'!$A$3:$O$15,'Elec wholesale index'!M$2,FALSE)</f>
        <v>1</v>
      </c>
      <c r="N1078" s="38">
        <f>VLOOKUP($B1078,'Elec wholesale lookups'!$A$3:$O$15,'Elec wholesale index'!N$2,FALSE)</f>
        <v>0</v>
      </c>
      <c r="O1078" s="13">
        <f t="shared" si="274"/>
        <v>181634.52552031272</v>
      </c>
      <c r="P1078" s="13">
        <f t="shared" si="275"/>
        <v>205597.26549163138</v>
      </c>
      <c r="Q1078" s="13">
        <f t="shared" si="276"/>
        <v>0</v>
      </c>
      <c r="R1078" s="13">
        <f t="shared" si="277"/>
        <v>387231.79101194406</v>
      </c>
      <c r="S1078" s="23">
        <f t="shared" si="278"/>
        <v>0</v>
      </c>
      <c r="T1078" s="23">
        <f t="shared" si="279"/>
        <v>0</v>
      </c>
      <c r="U1078" s="23">
        <f t="shared" si="280"/>
        <v>0</v>
      </c>
      <c r="V1078" s="23">
        <f t="shared" si="281"/>
        <v>0</v>
      </c>
      <c r="W1078" s="44" t="str">
        <f t="shared" si="282"/>
        <v>n/a</v>
      </c>
      <c r="X1078" s="23">
        <f t="shared" si="283"/>
        <v>0</v>
      </c>
      <c r="Y1078" s="23">
        <f t="shared" si="284"/>
        <v>0</v>
      </c>
      <c r="Z1078" s="23">
        <f t="shared" si="285"/>
        <v>0</v>
      </c>
      <c r="AA1078" s="43">
        <f t="shared" si="286"/>
        <v>0</v>
      </c>
      <c r="AB1078" s="44" t="str">
        <f t="shared" si="287"/>
        <v>n/a</v>
      </c>
      <c r="AC1078" s="45" t="str">
        <f>IFERROR(W1078*Inputs!$E$27+'Elec wholesale index'!AB1078*Inputs!$F$27,"n/a")</f>
        <v>n/a</v>
      </c>
      <c r="AD1078" s="2" t="str">
        <f t="shared" si="288"/>
        <v>2019-20 Summer</v>
      </c>
      <c r="AE1078" s="2" t="str">
        <f t="shared" si="289"/>
        <v>2018-19 Winter</v>
      </c>
      <c r="AF1078" s="41">
        <v>0</v>
      </c>
    </row>
    <row r="1079" spans="1:32" x14ac:dyDescent="0.3">
      <c r="A1079" s="47">
        <v>43399</v>
      </c>
      <c r="B1079" s="14" t="str">
        <f t="shared" si="290"/>
        <v>Oct</v>
      </c>
      <c r="C1079" s="3"/>
      <c r="D1079" s="3"/>
      <c r="E1079" s="3"/>
      <c r="F1079" s="42"/>
      <c r="G1079" s="42"/>
      <c r="H1079" s="42"/>
      <c r="I1079" s="13">
        <f>VLOOKUP($B1079,'Elec wholesale lookups'!$A$3:$L$15,'Elec wholesale index'!I$2,FALSE)</f>
        <v>181634.52552031272</v>
      </c>
      <c r="J1079" s="13">
        <f>VLOOKUP($B1079,'Elec wholesale lookups'!$A$3:$L$15,'Elec wholesale index'!J$2,FALSE)</f>
        <v>205597.26549163138</v>
      </c>
      <c r="K1079" s="13">
        <f>VLOOKUP($B1079,'Elec wholesale lookups'!$A$3:$L$15,'Elec wholesale index'!K$2,FALSE)</f>
        <v>181634.52552031272</v>
      </c>
      <c r="L1079" s="38">
        <f>VLOOKUP($B1079,'Elec wholesale lookups'!$A$3:$O$15,'Elec wholesale index'!L$2,FALSE)</f>
        <v>1</v>
      </c>
      <c r="M1079" s="38">
        <f>VLOOKUP($B1079,'Elec wholesale lookups'!$A$3:$O$15,'Elec wholesale index'!M$2,FALSE)</f>
        <v>1</v>
      </c>
      <c r="N1079" s="38">
        <f>VLOOKUP($B1079,'Elec wholesale lookups'!$A$3:$O$15,'Elec wholesale index'!N$2,FALSE)</f>
        <v>0</v>
      </c>
      <c r="O1079" s="13">
        <f t="shared" si="274"/>
        <v>181634.52552031272</v>
      </c>
      <c r="P1079" s="13">
        <f t="shared" si="275"/>
        <v>205597.26549163138</v>
      </c>
      <c r="Q1079" s="13">
        <f t="shared" si="276"/>
        <v>0</v>
      </c>
      <c r="R1079" s="13">
        <f t="shared" si="277"/>
        <v>387231.79101194406</v>
      </c>
      <c r="S1079" s="23">
        <f t="shared" si="278"/>
        <v>0</v>
      </c>
      <c r="T1079" s="23">
        <f t="shared" si="279"/>
        <v>0</v>
      </c>
      <c r="U1079" s="23">
        <f t="shared" si="280"/>
        <v>0</v>
      </c>
      <c r="V1079" s="23">
        <f t="shared" si="281"/>
        <v>0</v>
      </c>
      <c r="W1079" s="44" t="str">
        <f t="shared" si="282"/>
        <v>n/a</v>
      </c>
      <c r="X1079" s="23">
        <f t="shared" si="283"/>
        <v>0</v>
      </c>
      <c r="Y1079" s="23">
        <f t="shared" si="284"/>
        <v>0</v>
      </c>
      <c r="Z1079" s="23">
        <f t="shared" si="285"/>
        <v>0</v>
      </c>
      <c r="AA1079" s="43">
        <f t="shared" si="286"/>
        <v>0</v>
      </c>
      <c r="AB1079" s="44" t="str">
        <f t="shared" si="287"/>
        <v>n/a</v>
      </c>
      <c r="AC1079" s="45" t="str">
        <f>IFERROR(W1079*Inputs!$E$27+'Elec wholesale index'!AB1079*Inputs!$F$27,"n/a")</f>
        <v>n/a</v>
      </c>
      <c r="AD1079" s="2" t="str">
        <f t="shared" si="288"/>
        <v>2019-20 Summer</v>
      </c>
      <c r="AE1079" s="2" t="str">
        <f t="shared" si="289"/>
        <v>2018-19 Winter</v>
      </c>
      <c r="AF1079" s="41">
        <v>0</v>
      </c>
    </row>
    <row r="1080" spans="1:32" x14ac:dyDescent="0.3">
      <c r="A1080" s="47">
        <v>43402</v>
      </c>
      <c r="B1080" s="14" t="str">
        <f t="shared" si="290"/>
        <v>Oct</v>
      </c>
      <c r="C1080" s="3"/>
      <c r="D1080" s="3"/>
      <c r="E1080" s="3"/>
      <c r="F1080" s="42"/>
      <c r="G1080" s="42"/>
      <c r="H1080" s="42"/>
      <c r="I1080" s="13">
        <f>VLOOKUP($B1080,'Elec wholesale lookups'!$A$3:$L$15,'Elec wholesale index'!I$2,FALSE)</f>
        <v>181634.52552031272</v>
      </c>
      <c r="J1080" s="13">
        <f>VLOOKUP($B1080,'Elec wholesale lookups'!$A$3:$L$15,'Elec wholesale index'!J$2,FALSE)</f>
        <v>205597.26549163138</v>
      </c>
      <c r="K1080" s="13">
        <f>VLOOKUP($B1080,'Elec wholesale lookups'!$A$3:$L$15,'Elec wholesale index'!K$2,FALSE)</f>
        <v>181634.52552031272</v>
      </c>
      <c r="L1080" s="38">
        <f>VLOOKUP($B1080,'Elec wholesale lookups'!$A$3:$O$15,'Elec wholesale index'!L$2,FALSE)</f>
        <v>1</v>
      </c>
      <c r="M1080" s="38">
        <f>VLOOKUP($B1080,'Elec wholesale lookups'!$A$3:$O$15,'Elec wholesale index'!M$2,FALSE)</f>
        <v>1</v>
      </c>
      <c r="N1080" s="38">
        <f>VLOOKUP($B1080,'Elec wholesale lookups'!$A$3:$O$15,'Elec wholesale index'!N$2,FALSE)</f>
        <v>0</v>
      </c>
      <c r="O1080" s="13">
        <f t="shared" si="274"/>
        <v>181634.52552031272</v>
      </c>
      <c r="P1080" s="13">
        <f t="shared" si="275"/>
        <v>205597.26549163138</v>
      </c>
      <c r="Q1080" s="13">
        <f t="shared" si="276"/>
        <v>0</v>
      </c>
      <c r="R1080" s="13">
        <f t="shared" si="277"/>
        <v>387231.79101194406</v>
      </c>
      <c r="S1080" s="23">
        <f t="shared" si="278"/>
        <v>0</v>
      </c>
      <c r="T1080" s="23">
        <f t="shared" si="279"/>
        <v>0</v>
      </c>
      <c r="U1080" s="23">
        <f t="shared" si="280"/>
        <v>0</v>
      </c>
      <c r="V1080" s="23">
        <f t="shared" si="281"/>
        <v>0</v>
      </c>
      <c r="W1080" s="44" t="str">
        <f t="shared" si="282"/>
        <v>n/a</v>
      </c>
      <c r="X1080" s="23">
        <f t="shared" si="283"/>
        <v>0</v>
      </c>
      <c r="Y1080" s="23">
        <f t="shared" si="284"/>
        <v>0</v>
      </c>
      <c r="Z1080" s="23">
        <f t="shared" si="285"/>
        <v>0</v>
      </c>
      <c r="AA1080" s="43">
        <f t="shared" si="286"/>
        <v>0</v>
      </c>
      <c r="AB1080" s="44" t="str">
        <f t="shared" si="287"/>
        <v>n/a</v>
      </c>
      <c r="AC1080" s="45" t="str">
        <f>IFERROR(W1080*Inputs!$E$27+'Elec wholesale index'!AB1080*Inputs!$F$27,"n/a")</f>
        <v>n/a</v>
      </c>
      <c r="AD1080" s="2" t="str">
        <f t="shared" si="288"/>
        <v>2019-20 Summer</v>
      </c>
      <c r="AE1080" s="2" t="str">
        <f t="shared" si="289"/>
        <v>2018-19 Winter</v>
      </c>
      <c r="AF1080" s="41">
        <v>0</v>
      </c>
    </row>
    <row r="1081" spans="1:32" x14ac:dyDescent="0.3">
      <c r="A1081" s="47">
        <v>43403</v>
      </c>
      <c r="B1081" s="14" t="str">
        <f t="shared" si="290"/>
        <v>Oct</v>
      </c>
      <c r="C1081" s="3"/>
      <c r="D1081" s="3"/>
      <c r="E1081" s="3"/>
      <c r="F1081" s="42"/>
      <c r="G1081" s="42"/>
      <c r="H1081" s="42"/>
      <c r="I1081" s="13">
        <f>VLOOKUP($B1081,'Elec wholesale lookups'!$A$3:$L$15,'Elec wholesale index'!I$2,FALSE)</f>
        <v>181634.52552031272</v>
      </c>
      <c r="J1081" s="13">
        <f>VLOOKUP($B1081,'Elec wholesale lookups'!$A$3:$L$15,'Elec wholesale index'!J$2,FALSE)</f>
        <v>205597.26549163138</v>
      </c>
      <c r="K1081" s="13">
        <f>VLOOKUP($B1081,'Elec wholesale lookups'!$A$3:$L$15,'Elec wholesale index'!K$2,FALSE)</f>
        <v>181634.52552031272</v>
      </c>
      <c r="L1081" s="38">
        <f>VLOOKUP($B1081,'Elec wholesale lookups'!$A$3:$O$15,'Elec wholesale index'!L$2,FALSE)</f>
        <v>1</v>
      </c>
      <c r="M1081" s="38">
        <f>VLOOKUP($B1081,'Elec wholesale lookups'!$A$3:$O$15,'Elec wholesale index'!M$2,FALSE)</f>
        <v>1</v>
      </c>
      <c r="N1081" s="38">
        <f>VLOOKUP($B1081,'Elec wholesale lookups'!$A$3:$O$15,'Elec wholesale index'!N$2,FALSE)</f>
        <v>0</v>
      </c>
      <c r="O1081" s="13">
        <f t="shared" si="274"/>
        <v>181634.52552031272</v>
      </c>
      <c r="P1081" s="13">
        <f t="shared" si="275"/>
        <v>205597.26549163138</v>
      </c>
      <c r="Q1081" s="13">
        <f t="shared" si="276"/>
        <v>0</v>
      </c>
      <c r="R1081" s="13">
        <f t="shared" si="277"/>
        <v>387231.79101194406</v>
      </c>
      <c r="S1081" s="23">
        <f t="shared" si="278"/>
        <v>0</v>
      </c>
      <c r="T1081" s="23">
        <f t="shared" si="279"/>
        <v>0</v>
      </c>
      <c r="U1081" s="23">
        <f t="shared" si="280"/>
        <v>0</v>
      </c>
      <c r="V1081" s="23">
        <f t="shared" si="281"/>
        <v>0</v>
      </c>
      <c r="W1081" s="44" t="str">
        <f t="shared" si="282"/>
        <v>n/a</v>
      </c>
      <c r="X1081" s="23">
        <f t="shared" si="283"/>
        <v>0</v>
      </c>
      <c r="Y1081" s="23">
        <f t="shared" si="284"/>
        <v>0</v>
      </c>
      <c r="Z1081" s="23">
        <f t="shared" si="285"/>
        <v>0</v>
      </c>
      <c r="AA1081" s="43">
        <f t="shared" si="286"/>
        <v>0</v>
      </c>
      <c r="AB1081" s="44" t="str">
        <f t="shared" si="287"/>
        <v>n/a</v>
      </c>
      <c r="AC1081" s="45" t="str">
        <f>IFERROR(W1081*Inputs!$E$27+'Elec wholesale index'!AB1081*Inputs!$F$27,"n/a")</f>
        <v>n/a</v>
      </c>
      <c r="AD1081" s="2" t="str">
        <f t="shared" si="288"/>
        <v>2019-20 Summer</v>
      </c>
      <c r="AE1081" s="2" t="str">
        <f t="shared" si="289"/>
        <v>2018-19 Winter</v>
      </c>
      <c r="AF1081" s="41">
        <v>0</v>
      </c>
    </row>
    <row r="1082" spans="1:32" x14ac:dyDescent="0.3">
      <c r="A1082" s="47">
        <v>43404</v>
      </c>
      <c r="B1082" s="14" t="str">
        <f t="shared" si="290"/>
        <v>Oct</v>
      </c>
      <c r="C1082" s="3"/>
      <c r="D1082" s="3"/>
      <c r="E1082" s="3"/>
      <c r="F1082" s="42"/>
      <c r="G1082" s="42"/>
      <c r="H1082" s="42"/>
      <c r="I1082" s="13">
        <f>VLOOKUP($B1082,'Elec wholesale lookups'!$A$3:$L$15,'Elec wholesale index'!I$2,FALSE)</f>
        <v>181634.52552031272</v>
      </c>
      <c r="J1082" s="13">
        <f>VLOOKUP($B1082,'Elec wholesale lookups'!$A$3:$L$15,'Elec wholesale index'!J$2,FALSE)</f>
        <v>205597.26549163138</v>
      </c>
      <c r="K1082" s="13">
        <f>VLOOKUP($B1082,'Elec wholesale lookups'!$A$3:$L$15,'Elec wholesale index'!K$2,FALSE)</f>
        <v>181634.52552031272</v>
      </c>
      <c r="L1082" s="38">
        <f>VLOOKUP($B1082,'Elec wholesale lookups'!$A$3:$O$15,'Elec wholesale index'!L$2,FALSE)</f>
        <v>1</v>
      </c>
      <c r="M1082" s="38">
        <f>VLOOKUP($B1082,'Elec wholesale lookups'!$A$3:$O$15,'Elec wholesale index'!M$2,FALSE)</f>
        <v>1</v>
      </c>
      <c r="N1082" s="38">
        <f>VLOOKUP($B1082,'Elec wholesale lookups'!$A$3:$O$15,'Elec wholesale index'!N$2,FALSE)</f>
        <v>0</v>
      </c>
      <c r="O1082" s="13">
        <f t="shared" si="274"/>
        <v>181634.52552031272</v>
      </c>
      <c r="P1082" s="13">
        <f t="shared" si="275"/>
        <v>205597.26549163138</v>
      </c>
      <c r="Q1082" s="13">
        <f t="shared" si="276"/>
        <v>0</v>
      </c>
      <c r="R1082" s="13">
        <f t="shared" si="277"/>
        <v>387231.79101194406</v>
      </c>
      <c r="S1082" s="23">
        <f t="shared" si="278"/>
        <v>0</v>
      </c>
      <c r="T1082" s="23">
        <f t="shared" si="279"/>
        <v>0</v>
      </c>
      <c r="U1082" s="23">
        <f t="shared" si="280"/>
        <v>0</v>
      </c>
      <c r="V1082" s="23">
        <f t="shared" si="281"/>
        <v>0</v>
      </c>
      <c r="W1082" s="44" t="str">
        <f t="shared" si="282"/>
        <v>n/a</v>
      </c>
      <c r="X1082" s="23">
        <f t="shared" si="283"/>
        <v>0</v>
      </c>
      <c r="Y1082" s="23">
        <f t="shared" si="284"/>
        <v>0</v>
      </c>
      <c r="Z1082" s="23">
        <f t="shared" si="285"/>
        <v>0</v>
      </c>
      <c r="AA1082" s="43">
        <f t="shared" si="286"/>
        <v>0</v>
      </c>
      <c r="AB1082" s="44" t="str">
        <f t="shared" si="287"/>
        <v>n/a</v>
      </c>
      <c r="AC1082" s="45" t="str">
        <f>IFERROR(W1082*Inputs!$E$27+'Elec wholesale index'!AB1082*Inputs!$F$27,"n/a")</f>
        <v>n/a</v>
      </c>
      <c r="AD1082" s="2" t="str">
        <f t="shared" si="288"/>
        <v>2019-20 Summer</v>
      </c>
      <c r="AE1082" s="2" t="str">
        <f t="shared" si="289"/>
        <v>2018-19 Winter</v>
      </c>
      <c r="AF1082" s="41">
        <v>0</v>
      </c>
    </row>
    <row r="1083" spans="1:32" x14ac:dyDescent="0.3">
      <c r="A1083" s="47">
        <v>43405</v>
      </c>
      <c r="B1083" s="14" t="str">
        <f t="shared" si="290"/>
        <v>Nov</v>
      </c>
      <c r="C1083" s="3"/>
      <c r="D1083" s="3"/>
      <c r="E1083" s="3"/>
      <c r="F1083" s="42"/>
      <c r="G1083" s="42"/>
      <c r="H1083" s="42"/>
      <c r="I1083" s="13">
        <f>VLOOKUP($B1083,'Elec wholesale lookups'!$A$3:$L$15,'Elec wholesale index'!I$2,FALSE)</f>
        <v>181634.52552031272</v>
      </c>
      <c r="J1083" s="13">
        <f>VLOOKUP($B1083,'Elec wholesale lookups'!$A$3:$L$15,'Elec wholesale index'!J$2,FALSE)</f>
        <v>205597.26549163138</v>
      </c>
      <c r="K1083" s="13">
        <f>VLOOKUP($B1083,'Elec wholesale lookups'!$A$3:$L$15,'Elec wholesale index'!K$2,FALSE)</f>
        <v>181634.52552031272</v>
      </c>
      <c r="L1083" s="38">
        <f>VLOOKUP($B1083,'Elec wholesale lookups'!$A$3:$O$15,'Elec wholesale index'!L$2,FALSE)</f>
        <v>1</v>
      </c>
      <c r="M1083" s="38">
        <f>VLOOKUP($B1083,'Elec wholesale lookups'!$A$3:$O$15,'Elec wholesale index'!M$2,FALSE)</f>
        <v>1</v>
      </c>
      <c r="N1083" s="38">
        <f>VLOOKUP($B1083,'Elec wholesale lookups'!$A$3:$O$15,'Elec wholesale index'!N$2,FALSE)</f>
        <v>0</v>
      </c>
      <c r="O1083" s="13">
        <f t="shared" si="274"/>
        <v>181634.52552031272</v>
      </c>
      <c r="P1083" s="13">
        <f t="shared" si="275"/>
        <v>205597.26549163138</v>
      </c>
      <c r="Q1083" s="13">
        <f t="shared" si="276"/>
        <v>0</v>
      </c>
      <c r="R1083" s="13">
        <f t="shared" si="277"/>
        <v>387231.79101194406</v>
      </c>
      <c r="S1083" s="23">
        <f t="shared" si="278"/>
        <v>0</v>
      </c>
      <c r="T1083" s="23">
        <f t="shared" si="279"/>
        <v>0</v>
      </c>
      <c r="U1083" s="23">
        <f t="shared" si="280"/>
        <v>0</v>
      </c>
      <c r="V1083" s="23">
        <f t="shared" si="281"/>
        <v>0</v>
      </c>
      <c r="W1083" s="44" t="str">
        <f t="shared" si="282"/>
        <v>n/a</v>
      </c>
      <c r="X1083" s="23">
        <f t="shared" si="283"/>
        <v>0</v>
      </c>
      <c r="Y1083" s="23">
        <f t="shared" si="284"/>
        <v>0</v>
      </c>
      <c r="Z1083" s="23">
        <f t="shared" si="285"/>
        <v>0</v>
      </c>
      <c r="AA1083" s="43">
        <f t="shared" si="286"/>
        <v>0</v>
      </c>
      <c r="AB1083" s="44" t="str">
        <f t="shared" si="287"/>
        <v>n/a</v>
      </c>
      <c r="AC1083" s="45" t="str">
        <f>IFERROR(W1083*Inputs!$E$27+'Elec wholesale index'!AB1083*Inputs!$F$27,"n/a")</f>
        <v>n/a</v>
      </c>
      <c r="AD1083" s="2" t="str">
        <f t="shared" si="288"/>
        <v>2019-20 Summer</v>
      </c>
      <c r="AE1083" s="2" t="str">
        <f t="shared" si="289"/>
        <v>2018-19 Winter</v>
      </c>
      <c r="AF1083" s="41">
        <v>0</v>
      </c>
    </row>
    <row r="1084" spans="1:32" x14ac:dyDescent="0.3">
      <c r="A1084" s="47">
        <v>43406</v>
      </c>
      <c r="B1084" s="14" t="str">
        <f t="shared" si="290"/>
        <v>Nov</v>
      </c>
      <c r="C1084" s="3"/>
      <c r="D1084" s="3"/>
      <c r="E1084" s="3"/>
      <c r="F1084" s="42"/>
      <c r="G1084" s="42"/>
      <c r="H1084" s="42"/>
      <c r="I1084" s="13">
        <f>VLOOKUP($B1084,'Elec wholesale lookups'!$A$3:$L$15,'Elec wholesale index'!I$2,FALSE)</f>
        <v>181634.52552031272</v>
      </c>
      <c r="J1084" s="13">
        <f>VLOOKUP($B1084,'Elec wholesale lookups'!$A$3:$L$15,'Elec wholesale index'!J$2,FALSE)</f>
        <v>205597.26549163138</v>
      </c>
      <c r="K1084" s="13">
        <f>VLOOKUP($B1084,'Elec wholesale lookups'!$A$3:$L$15,'Elec wholesale index'!K$2,FALSE)</f>
        <v>181634.52552031272</v>
      </c>
      <c r="L1084" s="38">
        <f>VLOOKUP($B1084,'Elec wholesale lookups'!$A$3:$O$15,'Elec wholesale index'!L$2,FALSE)</f>
        <v>1</v>
      </c>
      <c r="M1084" s="38">
        <f>VLOOKUP($B1084,'Elec wholesale lookups'!$A$3:$O$15,'Elec wholesale index'!M$2,FALSE)</f>
        <v>1</v>
      </c>
      <c r="N1084" s="38">
        <f>VLOOKUP($B1084,'Elec wholesale lookups'!$A$3:$O$15,'Elec wholesale index'!N$2,FALSE)</f>
        <v>0</v>
      </c>
      <c r="O1084" s="13">
        <f t="shared" si="274"/>
        <v>181634.52552031272</v>
      </c>
      <c r="P1084" s="13">
        <f t="shared" si="275"/>
        <v>205597.26549163138</v>
      </c>
      <c r="Q1084" s="13">
        <f t="shared" si="276"/>
        <v>0</v>
      </c>
      <c r="R1084" s="13">
        <f t="shared" si="277"/>
        <v>387231.79101194406</v>
      </c>
      <c r="S1084" s="23">
        <f t="shared" si="278"/>
        <v>0</v>
      </c>
      <c r="T1084" s="23">
        <f t="shared" si="279"/>
        <v>0</v>
      </c>
      <c r="U1084" s="23">
        <f t="shared" si="280"/>
        <v>0</v>
      </c>
      <c r="V1084" s="23">
        <f t="shared" si="281"/>
        <v>0</v>
      </c>
      <c r="W1084" s="44" t="str">
        <f t="shared" si="282"/>
        <v>n/a</v>
      </c>
      <c r="X1084" s="23">
        <f t="shared" si="283"/>
        <v>0</v>
      </c>
      <c r="Y1084" s="23">
        <f t="shared" si="284"/>
        <v>0</v>
      </c>
      <c r="Z1084" s="23">
        <f t="shared" si="285"/>
        <v>0</v>
      </c>
      <c r="AA1084" s="43">
        <f t="shared" si="286"/>
        <v>0</v>
      </c>
      <c r="AB1084" s="44" t="str">
        <f t="shared" si="287"/>
        <v>n/a</v>
      </c>
      <c r="AC1084" s="45" t="str">
        <f>IFERROR(W1084*Inputs!$E$27+'Elec wholesale index'!AB1084*Inputs!$F$27,"n/a")</f>
        <v>n/a</v>
      </c>
      <c r="AD1084" s="2" t="str">
        <f t="shared" si="288"/>
        <v>2019-20 Summer</v>
      </c>
      <c r="AE1084" s="2" t="str">
        <f t="shared" si="289"/>
        <v>2018-19 Winter</v>
      </c>
      <c r="AF1084" s="41">
        <v>0</v>
      </c>
    </row>
    <row r="1085" spans="1:32" x14ac:dyDescent="0.3">
      <c r="A1085" s="47">
        <v>43409</v>
      </c>
      <c r="B1085" s="14" t="str">
        <f t="shared" si="290"/>
        <v>Nov</v>
      </c>
      <c r="C1085" s="3"/>
      <c r="D1085" s="3"/>
      <c r="E1085" s="3"/>
      <c r="F1085" s="42"/>
      <c r="G1085" s="42"/>
      <c r="H1085" s="42"/>
      <c r="I1085" s="13">
        <f>VLOOKUP($B1085,'Elec wholesale lookups'!$A$3:$L$15,'Elec wholesale index'!I$2,FALSE)</f>
        <v>181634.52552031272</v>
      </c>
      <c r="J1085" s="13">
        <f>VLOOKUP($B1085,'Elec wholesale lookups'!$A$3:$L$15,'Elec wholesale index'!J$2,FALSE)</f>
        <v>205597.26549163138</v>
      </c>
      <c r="K1085" s="13">
        <f>VLOOKUP($B1085,'Elec wholesale lookups'!$A$3:$L$15,'Elec wholesale index'!K$2,FALSE)</f>
        <v>181634.52552031272</v>
      </c>
      <c r="L1085" s="38">
        <f>VLOOKUP($B1085,'Elec wholesale lookups'!$A$3:$O$15,'Elec wholesale index'!L$2,FALSE)</f>
        <v>1</v>
      </c>
      <c r="M1085" s="38">
        <f>VLOOKUP($B1085,'Elec wholesale lookups'!$A$3:$O$15,'Elec wholesale index'!M$2,FALSE)</f>
        <v>1</v>
      </c>
      <c r="N1085" s="38">
        <f>VLOOKUP($B1085,'Elec wholesale lookups'!$A$3:$O$15,'Elec wholesale index'!N$2,FALSE)</f>
        <v>0</v>
      </c>
      <c r="O1085" s="13">
        <f t="shared" si="274"/>
        <v>181634.52552031272</v>
      </c>
      <c r="P1085" s="13">
        <f t="shared" si="275"/>
        <v>205597.26549163138</v>
      </c>
      <c r="Q1085" s="13">
        <f t="shared" si="276"/>
        <v>0</v>
      </c>
      <c r="R1085" s="13">
        <f t="shared" si="277"/>
        <v>387231.79101194406</v>
      </c>
      <c r="S1085" s="23">
        <f t="shared" si="278"/>
        <v>0</v>
      </c>
      <c r="T1085" s="23">
        <f t="shared" si="279"/>
        <v>0</v>
      </c>
      <c r="U1085" s="23">
        <f t="shared" si="280"/>
        <v>0</v>
      </c>
      <c r="V1085" s="23">
        <f t="shared" si="281"/>
        <v>0</v>
      </c>
      <c r="W1085" s="44" t="str">
        <f t="shared" si="282"/>
        <v>n/a</v>
      </c>
      <c r="X1085" s="23">
        <f t="shared" si="283"/>
        <v>0</v>
      </c>
      <c r="Y1085" s="23">
        <f t="shared" si="284"/>
        <v>0</v>
      </c>
      <c r="Z1085" s="23">
        <f t="shared" si="285"/>
        <v>0</v>
      </c>
      <c r="AA1085" s="43">
        <f t="shared" si="286"/>
        <v>0</v>
      </c>
      <c r="AB1085" s="44" t="str">
        <f t="shared" si="287"/>
        <v>n/a</v>
      </c>
      <c r="AC1085" s="45" t="str">
        <f>IFERROR(W1085*Inputs!$E$27+'Elec wholesale index'!AB1085*Inputs!$F$27,"n/a")</f>
        <v>n/a</v>
      </c>
      <c r="AD1085" s="2" t="str">
        <f t="shared" si="288"/>
        <v>2019-20 Summer</v>
      </c>
      <c r="AE1085" s="2" t="str">
        <f t="shared" si="289"/>
        <v>2018-19 Winter</v>
      </c>
      <c r="AF1085" s="41">
        <v>0</v>
      </c>
    </row>
    <row r="1086" spans="1:32" x14ac:dyDescent="0.3">
      <c r="A1086" s="47">
        <v>43410</v>
      </c>
      <c r="B1086" s="14" t="str">
        <f t="shared" si="290"/>
        <v>Nov</v>
      </c>
      <c r="C1086" s="3"/>
      <c r="D1086" s="3"/>
      <c r="E1086" s="3"/>
      <c r="F1086" s="42"/>
      <c r="G1086" s="42"/>
      <c r="H1086" s="42"/>
      <c r="I1086" s="13">
        <f>VLOOKUP($B1086,'Elec wholesale lookups'!$A$3:$L$15,'Elec wholesale index'!I$2,FALSE)</f>
        <v>181634.52552031272</v>
      </c>
      <c r="J1086" s="13">
        <f>VLOOKUP($B1086,'Elec wholesale lookups'!$A$3:$L$15,'Elec wholesale index'!J$2,FALSE)</f>
        <v>205597.26549163138</v>
      </c>
      <c r="K1086" s="13">
        <f>VLOOKUP($B1086,'Elec wholesale lookups'!$A$3:$L$15,'Elec wholesale index'!K$2,FALSE)</f>
        <v>181634.52552031272</v>
      </c>
      <c r="L1086" s="38">
        <f>VLOOKUP($B1086,'Elec wholesale lookups'!$A$3:$O$15,'Elec wholesale index'!L$2,FALSE)</f>
        <v>1</v>
      </c>
      <c r="M1086" s="38">
        <f>VLOOKUP($B1086,'Elec wholesale lookups'!$A$3:$O$15,'Elec wholesale index'!M$2,FALSE)</f>
        <v>1</v>
      </c>
      <c r="N1086" s="38">
        <f>VLOOKUP($B1086,'Elec wholesale lookups'!$A$3:$O$15,'Elec wholesale index'!N$2,FALSE)</f>
        <v>0</v>
      </c>
      <c r="O1086" s="13">
        <f t="shared" si="274"/>
        <v>181634.52552031272</v>
      </c>
      <c r="P1086" s="13">
        <f t="shared" si="275"/>
        <v>205597.26549163138</v>
      </c>
      <c r="Q1086" s="13">
        <f t="shared" si="276"/>
        <v>0</v>
      </c>
      <c r="R1086" s="13">
        <f t="shared" si="277"/>
        <v>387231.79101194406</v>
      </c>
      <c r="S1086" s="23">
        <f t="shared" si="278"/>
        <v>0</v>
      </c>
      <c r="T1086" s="23">
        <f t="shared" si="279"/>
        <v>0</v>
      </c>
      <c r="U1086" s="23">
        <f t="shared" si="280"/>
        <v>0</v>
      </c>
      <c r="V1086" s="23">
        <f t="shared" si="281"/>
        <v>0</v>
      </c>
      <c r="W1086" s="44" t="str">
        <f t="shared" si="282"/>
        <v>n/a</v>
      </c>
      <c r="X1086" s="23">
        <f t="shared" si="283"/>
        <v>0</v>
      </c>
      <c r="Y1086" s="23">
        <f t="shared" si="284"/>
        <v>0</v>
      </c>
      <c r="Z1086" s="23">
        <f t="shared" si="285"/>
        <v>0</v>
      </c>
      <c r="AA1086" s="43">
        <f t="shared" si="286"/>
        <v>0</v>
      </c>
      <c r="AB1086" s="44" t="str">
        <f t="shared" si="287"/>
        <v>n/a</v>
      </c>
      <c r="AC1086" s="45" t="str">
        <f>IFERROR(W1086*Inputs!$E$27+'Elec wholesale index'!AB1086*Inputs!$F$27,"n/a")</f>
        <v>n/a</v>
      </c>
      <c r="AD1086" s="2" t="str">
        <f t="shared" si="288"/>
        <v>2019-20 Summer</v>
      </c>
      <c r="AE1086" s="2" t="str">
        <f t="shared" si="289"/>
        <v>2018-19 Winter</v>
      </c>
      <c r="AF1086" s="41">
        <v>0</v>
      </c>
    </row>
    <row r="1087" spans="1:32" x14ac:dyDescent="0.3">
      <c r="A1087" s="47">
        <v>43411</v>
      </c>
      <c r="B1087" s="14" t="str">
        <f t="shared" si="290"/>
        <v>Nov</v>
      </c>
      <c r="C1087" s="3"/>
      <c r="D1087" s="3"/>
      <c r="E1087" s="3"/>
      <c r="F1087" s="42"/>
      <c r="G1087" s="42"/>
      <c r="H1087" s="42"/>
      <c r="I1087" s="13">
        <f>VLOOKUP($B1087,'Elec wholesale lookups'!$A$3:$L$15,'Elec wholesale index'!I$2,FALSE)</f>
        <v>181634.52552031272</v>
      </c>
      <c r="J1087" s="13">
        <f>VLOOKUP($B1087,'Elec wholesale lookups'!$A$3:$L$15,'Elec wholesale index'!J$2,FALSE)</f>
        <v>205597.26549163138</v>
      </c>
      <c r="K1087" s="13">
        <f>VLOOKUP($B1087,'Elec wholesale lookups'!$A$3:$L$15,'Elec wholesale index'!K$2,FALSE)</f>
        <v>181634.52552031272</v>
      </c>
      <c r="L1087" s="38">
        <f>VLOOKUP($B1087,'Elec wholesale lookups'!$A$3:$O$15,'Elec wholesale index'!L$2,FALSE)</f>
        <v>1</v>
      </c>
      <c r="M1087" s="38">
        <f>VLOOKUP($B1087,'Elec wholesale lookups'!$A$3:$O$15,'Elec wholesale index'!M$2,FALSE)</f>
        <v>1</v>
      </c>
      <c r="N1087" s="38">
        <f>VLOOKUP($B1087,'Elec wholesale lookups'!$A$3:$O$15,'Elec wholesale index'!N$2,FALSE)</f>
        <v>0</v>
      </c>
      <c r="O1087" s="13">
        <f t="shared" si="274"/>
        <v>181634.52552031272</v>
      </c>
      <c r="P1087" s="13">
        <f t="shared" si="275"/>
        <v>205597.26549163138</v>
      </c>
      <c r="Q1087" s="13">
        <f t="shared" si="276"/>
        <v>0</v>
      </c>
      <c r="R1087" s="13">
        <f t="shared" si="277"/>
        <v>387231.79101194406</v>
      </c>
      <c r="S1087" s="23">
        <f t="shared" si="278"/>
        <v>0</v>
      </c>
      <c r="T1087" s="23">
        <f t="shared" si="279"/>
        <v>0</v>
      </c>
      <c r="U1087" s="23">
        <f t="shared" si="280"/>
        <v>0</v>
      </c>
      <c r="V1087" s="23">
        <f t="shared" si="281"/>
        <v>0</v>
      </c>
      <c r="W1087" s="44" t="str">
        <f t="shared" si="282"/>
        <v>n/a</v>
      </c>
      <c r="X1087" s="23">
        <f t="shared" si="283"/>
        <v>0</v>
      </c>
      <c r="Y1087" s="23">
        <f t="shared" si="284"/>
        <v>0</v>
      </c>
      <c r="Z1087" s="23">
        <f t="shared" si="285"/>
        <v>0</v>
      </c>
      <c r="AA1087" s="43">
        <f t="shared" si="286"/>
        <v>0</v>
      </c>
      <c r="AB1087" s="44" t="str">
        <f t="shared" si="287"/>
        <v>n/a</v>
      </c>
      <c r="AC1087" s="45" t="str">
        <f>IFERROR(W1087*Inputs!$E$27+'Elec wholesale index'!AB1087*Inputs!$F$27,"n/a")</f>
        <v>n/a</v>
      </c>
      <c r="AD1087" s="2" t="str">
        <f t="shared" si="288"/>
        <v>2019-20 Summer</v>
      </c>
      <c r="AE1087" s="2" t="str">
        <f t="shared" si="289"/>
        <v>2018-19 Winter</v>
      </c>
      <c r="AF1087" s="41">
        <v>0</v>
      </c>
    </row>
    <row r="1088" spans="1:32" x14ac:dyDescent="0.3">
      <c r="A1088" s="47">
        <v>43412</v>
      </c>
      <c r="B1088" s="14" t="str">
        <f t="shared" si="290"/>
        <v>Nov</v>
      </c>
      <c r="C1088" s="3"/>
      <c r="D1088" s="3"/>
      <c r="E1088" s="3"/>
      <c r="F1088" s="42"/>
      <c r="G1088" s="42"/>
      <c r="H1088" s="42"/>
      <c r="I1088" s="13">
        <f>VLOOKUP($B1088,'Elec wholesale lookups'!$A$3:$L$15,'Elec wholesale index'!I$2,FALSE)</f>
        <v>181634.52552031272</v>
      </c>
      <c r="J1088" s="13">
        <f>VLOOKUP($B1088,'Elec wholesale lookups'!$A$3:$L$15,'Elec wholesale index'!J$2,FALSE)</f>
        <v>205597.26549163138</v>
      </c>
      <c r="K1088" s="13">
        <f>VLOOKUP($B1088,'Elec wholesale lookups'!$A$3:$L$15,'Elec wholesale index'!K$2,FALSE)</f>
        <v>181634.52552031272</v>
      </c>
      <c r="L1088" s="38">
        <f>VLOOKUP($B1088,'Elec wholesale lookups'!$A$3:$O$15,'Elec wholesale index'!L$2,FALSE)</f>
        <v>1</v>
      </c>
      <c r="M1088" s="38">
        <f>VLOOKUP($B1088,'Elec wholesale lookups'!$A$3:$O$15,'Elec wholesale index'!M$2,FALSE)</f>
        <v>1</v>
      </c>
      <c r="N1088" s="38">
        <f>VLOOKUP($B1088,'Elec wholesale lookups'!$A$3:$O$15,'Elec wholesale index'!N$2,FALSE)</f>
        <v>0</v>
      </c>
      <c r="O1088" s="13">
        <f t="shared" si="274"/>
        <v>181634.52552031272</v>
      </c>
      <c r="P1088" s="13">
        <f t="shared" si="275"/>
        <v>205597.26549163138</v>
      </c>
      <c r="Q1088" s="13">
        <f t="shared" si="276"/>
        <v>0</v>
      </c>
      <c r="R1088" s="13">
        <f t="shared" si="277"/>
        <v>387231.79101194406</v>
      </c>
      <c r="S1088" s="23">
        <f t="shared" si="278"/>
        <v>0</v>
      </c>
      <c r="T1088" s="23">
        <f t="shared" si="279"/>
        <v>0</v>
      </c>
      <c r="U1088" s="23">
        <f t="shared" si="280"/>
        <v>0</v>
      </c>
      <c r="V1088" s="23">
        <f t="shared" si="281"/>
        <v>0</v>
      </c>
      <c r="W1088" s="44" t="str">
        <f t="shared" si="282"/>
        <v>n/a</v>
      </c>
      <c r="X1088" s="23">
        <f t="shared" si="283"/>
        <v>0</v>
      </c>
      <c r="Y1088" s="23">
        <f t="shared" si="284"/>
        <v>0</v>
      </c>
      <c r="Z1088" s="23">
        <f t="shared" si="285"/>
        <v>0</v>
      </c>
      <c r="AA1088" s="43">
        <f t="shared" si="286"/>
        <v>0</v>
      </c>
      <c r="AB1088" s="44" t="str">
        <f t="shared" si="287"/>
        <v>n/a</v>
      </c>
      <c r="AC1088" s="45" t="str">
        <f>IFERROR(W1088*Inputs!$E$27+'Elec wholesale index'!AB1088*Inputs!$F$27,"n/a")</f>
        <v>n/a</v>
      </c>
      <c r="AD1088" s="2" t="str">
        <f t="shared" si="288"/>
        <v>2019-20 Summer</v>
      </c>
      <c r="AE1088" s="2" t="str">
        <f t="shared" si="289"/>
        <v>2018-19 Winter</v>
      </c>
      <c r="AF1088" s="41">
        <v>0</v>
      </c>
    </row>
    <row r="1089" spans="1:32" x14ac:dyDescent="0.3">
      <c r="A1089" s="47">
        <v>43413</v>
      </c>
      <c r="B1089" s="14" t="str">
        <f t="shared" si="290"/>
        <v>Nov</v>
      </c>
      <c r="C1089" s="3"/>
      <c r="D1089" s="3"/>
      <c r="E1089" s="3"/>
      <c r="F1089" s="42"/>
      <c r="G1089" s="42"/>
      <c r="H1089" s="42"/>
      <c r="I1089" s="13">
        <f>VLOOKUP($B1089,'Elec wholesale lookups'!$A$3:$L$15,'Elec wholesale index'!I$2,FALSE)</f>
        <v>181634.52552031272</v>
      </c>
      <c r="J1089" s="13">
        <f>VLOOKUP($B1089,'Elec wholesale lookups'!$A$3:$L$15,'Elec wholesale index'!J$2,FALSE)</f>
        <v>205597.26549163138</v>
      </c>
      <c r="K1089" s="13">
        <f>VLOOKUP($B1089,'Elec wholesale lookups'!$A$3:$L$15,'Elec wholesale index'!K$2,FALSE)</f>
        <v>181634.52552031272</v>
      </c>
      <c r="L1089" s="38">
        <f>VLOOKUP($B1089,'Elec wholesale lookups'!$A$3:$O$15,'Elec wholesale index'!L$2,FALSE)</f>
        <v>1</v>
      </c>
      <c r="M1089" s="38">
        <f>VLOOKUP($B1089,'Elec wholesale lookups'!$A$3:$O$15,'Elec wholesale index'!M$2,FALSE)</f>
        <v>1</v>
      </c>
      <c r="N1089" s="38">
        <f>VLOOKUP($B1089,'Elec wholesale lookups'!$A$3:$O$15,'Elec wholesale index'!N$2,FALSE)</f>
        <v>0</v>
      </c>
      <c r="O1089" s="13">
        <f t="shared" si="274"/>
        <v>181634.52552031272</v>
      </c>
      <c r="P1089" s="13">
        <f t="shared" si="275"/>
        <v>205597.26549163138</v>
      </c>
      <c r="Q1089" s="13">
        <f t="shared" si="276"/>
        <v>0</v>
      </c>
      <c r="R1089" s="13">
        <f t="shared" si="277"/>
        <v>387231.79101194406</v>
      </c>
      <c r="S1089" s="23">
        <f t="shared" si="278"/>
        <v>0</v>
      </c>
      <c r="T1089" s="23">
        <f t="shared" si="279"/>
        <v>0</v>
      </c>
      <c r="U1089" s="23">
        <f t="shared" si="280"/>
        <v>0</v>
      </c>
      <c r="V1089" s="23">
        <f t="shared" si="281"/>
        <v>0</v>
      </c>
      <c r="W1089" s="44" t="str">
        <f t="shared" si="282"/>
        <v>n/a</v>
      </c>
      <c r="X1089" s="23">
        <f t="shared" si="283"/>
        <v>0</v>
      </c>
      <c r="Y1089" s="23">
        <f t="shared" si="284"/>
        <v>0</v>
      </c>
      <c r="Z1089" s="23">
        <f t="shared" si="285"/>
        <v>0</v>
      </c>
      <c r="AA1089" s="43">
        <f t="shared" si="286"/>
        <v>0</v>
      </c>
      <c r="AB1089" s="44" t="str">
        <f t="shared" si="287"/>
        <v>n/a</v>
      </c>
      <c r="AC1089" s="45" t="str">
        <f>IFERROR(W1089*Inputs!$E$27+'Elec wholesale index'!AB1089*Inputs!$F$27,"n/a")</f>
        <v>n/a</v>
      </c>
      <c r="AD1089" s="2" t="str">
        <f t="shared" si="288"/>
        <v>2019-20 Summer</v>
      </c>
      <c r="AE1089" s="2" t="str">
        <f t="shared" si="289"/>
        <v>2018-19 Winter</v>
      </c>
      <c r="AF1089" s="41">
        <v>0</v>
      </c>
    </row>
    <row r="1090" spans="1:32" x14ac:dyDescent="0.3">
      <c r="A1090" s="47">
        <v>43416</v>
      </c>
      <c r="B1090" s="14" t="str">
        <f t="shared" si="290"/>
        <v>Nov</v>
      </c>
      <c r="C1090" s="3"/>
      <c r="D1090" s="3"/>
      <c r="E1090" s="3"/>
      <c r="F1090" s="42"/>
      <c r="G1090" s="42"/>
      <c r="H1090" s="42"/>
      <c r="I1090" s="13">
        <f>VLOOKUP($B1090,'Elec wholesale lookups'!$A$3:$L$15,'Elec wholesale index'!I$2,FALSE)</f>
        <v>181634.52552031272</v>
      </c>
      <c r="J1090" s="13">
        <f>VLOOKUP($B1090,'Elec wholesale lookups'!$A$3:$L$15,'Elec wholesale index'!J$2,FALSE)</f>
        <v>205597.26549163138</v>
      </c>
      <c r="K1090" s="13">
        <f>VLOOKUP($B1090,'Elec wholesale lookups'!$A$3:$L$15,'Elec wholesale index'!K$2,FALSE)</f>
        <v>181634.52552031272</v>
      </c>
      <c r="L1090" s="38">
        <f>VLOOKUP($B1090,'Elec wholesale lookups'!$A$3:$O$15,'Elec wholesale index'!L$2,FALSE)</f>
        <v>1</v>
      </c>
      <c r="M1090" s="38">
        <f>VLOOKUP($B1090,'Elec wholesale lookups'!$A$3:$O$15,'Elec wholesale index'!M$2,FALSE)</f>
        <v>1</v>
      </c>
      <c r="N1090" s="38">
        <f>VLOOKUP($B1090,'Elec wholesale lookups'!$A$3:$O$15,'Elec wholesale index'!N$2,FALSE)</f>
        <v>0</v>
      </c>
      <c r="O1090" s="13">
        <f t="shared" si="274"/>
        <v>181634.52552031272</v>
      </c>
      <c r="P1090" s="13">
        <f t="shared" si="275"/>
        <v>205597.26549163138</v>
      </c>
      <c r="Q1090" s="13">
        <f t="shared" si="276"/>
        <v>0</v>
      </c>
      <c r="R1090" s="13">
        <f t="shared" si="277"/>
        <v>387231.79101194406</v>
      </c>
      <c r="S1090" s="23">
        <f t="shared" si="278"/>
        <v>0</v>
      </c>
      <c r="T1090" s="23">
        <f t="shared" si="279"/>
        <v>0</v>
      </c>
      <c r="U1090" s="23">
        <f t="shared" si="280"/>
        <v>0</v>
      </c>
      <c r="V1090" s="23">
        <f t="shared" si="281"/>
        <v>0</v>
      </c>
      <c r="W1090" s="44" t="str">
        <f t="shared" si="282"/>
        <v>n/a</v>
      </c>
      <c r="X1090" s="23">
        <f t="shared" si="283"/>
        <v>0</v>
      </c>
      <c r="Y1090" s="23">
        <f t="shared" si="284"/>
        <v>0</v>
      </c>
      <c r="Z1090" s="23">
        <f t="shared" si="285"/>
        <v>0</v>
      </c>
      <c r="AA1090" s="43">
        <f t="shared" si="286"/>
        <v>0</v>
      </c>
      <c r="AB1090" s="44" t="str">
        <f t="shared" si="287"/>
        <v>n/a</v>
      </c>
      <c r="AC1090" s="45" t="str">
        <f>IFERROR(W1090*Inputs!$E$27+'Elec wholesale index'!AB1090*Inputs!$F$27,"n/a")</f>
        <v>n/a</v>
      </c>
      <c r="AD1090" s="2" t="str">
        <f t="shared" si="288"/>
        <v>2019-20 Summer</v>
      </c>
      <c r="AE1090" s="2" t="str">
        <f t="shared" si="289"/>
        <v>2018-19 Winter</v>
      </c>
      <c r="AF1090" s="41">
        <v>0</v>
      </c>
    </row>
    <row r="1091" spans="1:32" x14ac:dyDescent="0.3">
      <c r="A1091" s="47">
        <v>43417</v>
      </c>
      <c r="B1091" s="14" t="str">
        <f t="shared" si="290"/>
        <v>Nov</v>
      </c>
      <c r="C1091" s="3"/>
      <c r="D1091" s="3"/>
      <c r="E1091" s="3"/>
      <c r="F1091" s="42"/>
      <c r="G1091" s="42"/>
      <c r="H1091" s="42"/>
      <c r="I1091" s="13">
        <f>VLOOKUP($B1091,'Elec wholesale lookups'!$A$3:$L$15,'Elec wholesale index'!I$2,FALSE)</f>
        <v>181634.52552031272</v>
      </c>
      <c r="J1091" s="13">
        <f>VLOOKUP($B1091,'Elec wholesale lookups'!$A$3:$L$15,'Elec wholesale index'!J$2,FALSE)</f>
        <v>205597.26549163138</v>
      </c>
      <c r="K1091" s="13">
        <f>VLOOKUP($B1091,'Elec wholesale lookups'!$A$3:$L$15,'Elec wholesale index'!K$2,FALSE)</f>
        <v>181634.52552031272</v>
      </c>
      <c r="L1091" s="38">
        <f>VLOOKUP($B1091,'Elec wholesale lookups'!$A$3:$O$15,'Elec wholesale index'!L$2,FALSE)</f>
        <v>1</v>
      </c>
      <c r="M1091" s="38">
        <f>VLOOKUP($B1091,'Elec wholesale lookups'!$A$3:$O$15,'Elec wholesale index'!M$2,FALSE)</f>
        <v>1</v>
      </c>
      <c r="N1091" s="38">
        <f>VLOOKUP($B1091,'Elec wholesale lookups'!$A$3:$O$15,'Elec wholesale index'!N$2,FALSE)</f>
        <v>0</v>
      </c>
      <c r="O1091" s="13">
        <f t="shared" si="274"/>
        <v>181634.52552031272</v>
      </c>
      <c r="P1091" s="13">
        <f t="shared" si="275"/>
        <v>205597.26549163138</v>
      </c>
      <c r="Q1091" s="13">
        <f t="shared" si="276"/>
        <v>0</v>
      </c>
      <c r="R1091" s="13">
        <f t="shared" si="277"/>
        <v>387231.79101194406</v>
      </c>
      <c r="S1091" s="23">
        <f t="shared" si="278"/>
        <v>0</v>
      </c>
      <c r="T1091" s="23">
        <f t="shared" si="279"/>
        <v>0</v>
      </c>
      <c r="U1091" s="23">
        <f t="shared" si="280"/>
        <v>0</v>
      </c>
      <c r="V1091" s="23">
        <f t="shared" si="281"/>
        <v>0</v>
      </c>
      <c r="W1091" s="44" t="str">
        <f t="shared" si="282"/>
        <v>n/a</v>
      </c>
      <c r="X1091" s="23">
        <f t="shared" si="283"/>
        <v>0</v>
      </c>
      <c r="Y1091" s="23">
        <f t="shared" si="284"/>
        <v>0</v>
      </c>
      <c r="Z1091" s="23">
        <f t="shared" si="285"/>
        <v>0</v>
      </c>
      <c r="AA1091" s="43">
        <f t="shared" si="286"/>
        <v>0</v>
      </c>
      <c r="AB1091" s="44" t="str">
        <f t="shared" si="287"/>
        <v>n/a</v>
      </c>
      <c r="AC1091" s="45" t="str">
        <f>IFERROR(W1091*Inputs!$E$27+'Elec wholesale index'!AB1091*Inputs!$F$27,"n/a")</f>
        <v>n/a</v>
      </c>
      <c r="AD1091" s="2" t="str">
        <f t="shared" si="288"/>
        <v>2019-20 Summer</v>
      </c>
      <c r="AE1091" s="2" t="str">
        <f t="shared" si="289"/>
        <v>2018-19 Winter</v>
      </c>
      <c r="AF1091" s="41">
        <v>0</v>
      </c>
    </row>
    <row r="1092" spans="1:32" x14ac:dyDescent="0.3">
      <c r="A1092" s="47">
        <v>43418</v>
      </c>
      <c r="B1092" s="14" t="str">
        <f t="shared" si="290"/>
        <v>Nov</v>
      </c>
      <c r="C1092" s="3"/>
      <c r="D1092" s="3"/>
      <c r="E1092" s="3"/>
      <c r="F1092" s="42"/>
      <c r="G1092" s="42"/>
      <c r="H1092" s="42"/>
      <c r="I1092" s="13">
        <f>VLOOKUP($B1092,'Elec wholesale lookups'!$A$3:$L$15,'Elec wholesale index'!I$2,FALSE)</f>
        <v>181634.52552031272</v>
      </c>
      <c r="J1092" s="13">
        <f>VLOOKUP($B1092,'Elec wholesale lookups'!$A$3:$L$15,'Elec wholesale index'!J$2,FALSE)</f>
        <v>205597.26549163138</v>
      </c>
      <c r="K1092" s="13">
        <f>VLOOKUP($B1092,'Elec wholesale lookups'!$A$3:$L$15,'Elec wholesale index'!K$2,FALSE)</f>
        <v>181634.52552031272</v>
      </c>
      <c r="L1092" s="38">
        <f>VLOOKUP($B1092,'Elec wholesale lookups'!$A$3:$O$15,'Elec wholesale index'!L$2,FALSE)</f>
        <v>1</v>
      </c>
      <c r="M1092" s="38">
        <f>VLOOKUP($B1092,'Elec wholesale lookups'!$A$3:$O$15,'Elec wholesale index'!M$2,FALSE)</f>
        <v>1</v>
      </c>
      <c r="N1092" s="38">
        <f>VLOOKUP($B1092,'Elec wholesale lookups'!$A$3:$O$15,'Elec wholesale index'!N$2,FALSE)</f>
        <v>0</v>
      </c>
      <c r="O1092" s="13">
        <f t="shared" si="274"/>
        <v>181634.52552031272</v>
      </c>
      <c r="P1092" s="13">
        <f t="shared" si="275"/>
        <v>205597.26549163138</v>
      </c>
      <c r="Q1092" s="13">
        <f t="shared" si="276"/>
        <v>0</v>
      </c>
      <c r="R1092" s="13">
        <f t="shared" si="277"/>
        <v>387231.79101194406</v>
      </c>
      <c r="S1092" s="23">
        <f t="shared" si="278"/>
        <v>0</v>
      </c>
      <c r="T1092" s="23">
        <f t="shared" si="279"/>
        <v>0</v>
      </c>
      <c r="U1092" s="23">
        <f t="shared" si="280"/>
        <v>0</v>
      </c>
      <c r="V1092" s="23">
        <f t="shared" si="281"/>
        <v>0</v>
      </c>
      <c r="W1092" s="44" t="str">
        <f t="shared" si="282"/>
        <v>n/a</v>
      </c>
      <c r="X1092" s="23">
        <f t="shared" si="283"/>
        <v>0</v>
      </c>
      <c r="Y1092" s="23">
        <f t="shared" si="284"/>
        <v>0</v>
      </c>
      <c r="Z1092" s="23">
        <f t="shared" si="285"/>
        <v>0</v>
      </c>
      <c r="AA1092" s="43">
        <f t="shared" si="286"/>
        <v>0</v>
      </c>
      <c r="AB1092" s="44" t="str">
        <f t="shared" si="287"/>
        <v>n/a</v>
      </c>
      <c r="AC1092" s="45" t="str">
        <f>IFERROR(W1092*Inputs!$E$27+'Elec wholesale index'!AB1092*Inputs!$F$27,"n/a")</f>
        <v>n/a</v>
      </c>
      <c r="AD1092" s="2" t="str">
        <f t="shared" si="288"/>
        <v>2019-20 Summer</v>
      </c>
      <c r="AE1092" s="2" t="str">
        <f t="shared" si="289"/>
        <v>2018-19 Winter</v>
      </c>
      <c r="AF1092" s="41">
        <v>0</v>
      </c>
    </row>
    <row r="1093" spans="1:32" x14ac:dyDescent="0.3">
      <c r="A1093" s="47">
        <v>43419</v>
      </c>
      <c r="B1093" s="14" t="str">
        <f t="shared" si="290"/>
        <v>Nov</v>
      </c>
      <c r="C1093" s="3"/>
      <c r="D1093" s="3"/>
      <c r="E1093" s="3"/>
      <c r="F1093" s="42"/>
      <c r="G1093" s="42"/>
      <c r="H1093" s="42"/>
      <c r="I1093" s="13">
        <f>VLOOKUP($B1093,'Elec wholesale lookups'!$A$3:$L$15,'Elec wholesale index'!I$2,FALSE)</f>
        <v>181634.52552031272</v>
      </c>
      <c r="J1093" s="13">
        <f>VLOOKUP($B1093,'Elec wholesale lookups'!$A$3:$L$15,'Elec wholesale index'!J$2,FALSE)</f>
        <v>205597.26549163138</v>
      </c>
      <c r="K1093" s="13">
        <f>VLOOKUP($B1093,'Elec wholesale lookups'!$A$3:$L$15,'Elec wholesale index'!K$2,FALSE)</f>
        <v>181634.52552031272</v>
      </c>
      <c r="L1093" s="38">
        <f>VLOOKUP($B1093,'Elec wholesale lookups'!$A$3:$O$15,'Elec wholesale index'!L$2,FALSE)</f>
        <v>1</v>
      </c>
      <c r="M1093" s="38">
        <f>VLOOKUP($B1093,'Elec wholesale lookups'!$A$3:$O$15,'Elec wholesale index'!M$2,FALSE)</f>
        <v>1</v>
      </c>
      <c r="N1093" s="38">
        <f>VLOOKUP($B1093,'Elec wholesale lookups'!$A$3:$O$15,'Elec wholesale index'!N$2,FALSE)</f>
        <v>0</v>
      </c>
      <c r="O1093" s="13">
        <f t="shared" si="274"/>
        <v>181634.52552031272</v>
      </c>
      <c r="P1093" s="13">
        <f t="shared" si="275"/>
        <v>205597.26549163138</v>
      </c>
      <c r="Q1093" s="13">
        <f t="shared" si="276"/>
        <v>0</v>
      </c>
      <c r="R1093" s="13">
        <f t="shared" si="277"/>
        <v>387231.79101194406</v>
      </c>
      <c r="S1093" s="23">
        <f t="shared" si="278"/>
        <v>0</v>
      </c>
      <c r="T1093" s="23">
        <f t="shared" si="279"/>
        <v>0</v>
      </c>
      <c r="U1093" s="23">
        <f t="shared" si="280"/>
        <v>0</v>
      </c>
      <c r="V1093" s="23">
        <f t="shared" si="281"/>
        <v>0</v>
      </c>
      <c r="W1093" s="44" t="str">
        <f t="shared" si="282"/>
        <v>n/a</v>
      </c>
      <c r="X1093" s="23">
        <f t="shared" si="283"/>
        <v>0</v>
      </c>
      <c r="Y1093" s="23">
        <f t="shared" si="284"/>
        <v>0</v>
      </c>
      <c r="Z1093" s="23">
        <f t="shared" si="285"/>
        <v>0</v>
      </c>
      <c r="AA1093" s="43">
        <f t="shared" si="286"/>
        <v>0</v>
      </c>
      <c r="AB1093" s="44" t="str">
        <f t="shared" si="287"/>
        <v>n/a</v>
      </c>
      <c r="AC1093" s="45" t="str">
        <f>IFERROR(W1093*Inputs!$E$27+'Elec wholesale index'!AB1093*Inputs!$F$27,"n/a")</f>
        <v>n/a</v>
      </c>
      <c r="AD1093" s="2" t="str">
        <f t="shared" si="288"/>
        <v>2019-20 Summer</v>
      </c>
      <c r="AE1093" s="2" t="str">
        <f t="shared" si="289"/>
        <v>2018-19 Winter</v>
      </c>
      <c r="AF1093" s="41">
        <v>0</v>
      </c>
    </row>
    <row r="1094" spans="1:32" x14ac:dyDescent="0.3">
      <c r="A1094" s="47">
        <v>43420</v>
      </c>
      <c r="B1094" s="14" t="str">
        <f t="shared" si="290"/>
        <v>Nov</v>
      </c>
      <c r="C1094" s="3"/>
      <c r="D1094" s="3"/>
      <c r="E1094" s="3"/>
      <c r="F1094" s="42"/>
      <c r="G1094" s="42"/>
      <c r="H1094" s="42"/>
      <c r="I1094" s="13">
        <f>VLOOKUP($B1094,'Elec wholesale lookups'!$A$3:$L$15,'Elec wholesale index'!I$2,FALSE)</f>
        <v>181634.52552031272</v>
      </c>
      <c r="J1094" s="13">
        <f>VLOOKUP($B1094,'Elec wholesale lookups'!$A$3:$L$15,'Elec wholesale index'!J$2,FALSE)</f>
        <v>205597.26549163138</v>
      </c>
      <c r="K1094" s="13">
        <f>VLOOKUP($B1094,'Elec wholesale lookups'!$A$3:$L$15,'Elec wholesale index'!K$2,FALSE)</f>
        <v>181634.52552031272</v>
      </c>
      <c r="L1094" s="38">
        <f>VLOOKUP($B1094,'Elec wholesale lookups'!$A$3:$O$15,'Elec wholesale index'!L$2,FALSE)</f>
        <v>1</v>
      </c>
      <c r="M1094" s="38">
        <f>VLOOKUP($B1094,'Elec wholesale lookups'!$A$3:$O$15,'Elec wholesale index'!M$2,FALSE)</f>
        <v>1</v>
      </c>
      <c r="N1094" s="38">
        <f>VLOOKUP($B1094,'Elec wholesale lookups'!$A$3:$O$15,'Elec wholesale index'!N$2,FALSE)</f>
        <v>0</v>
      </c>
      <c r="O1094" s="13">
        <f t="shared" si="274"/>
        <v>181634.52552031272</v>
      </c>
      <c r="P1094" s="13">
        <f t="shared" si="275"/>
        <v>205597.26549163138</v>
      </c>
      <c r="Q1094" s="13">
        <f t="shared" si="276"/>
        <v>0</v>
      </c>
      <c r="R1094" s="13">
        <f t="shared" si="277"/>
        <v>387231.79101194406</v>
      </c>
      <c r="S1094" s="23">
        <f t="shared" si="278"/>
        <v>0</v>
      </c>
      <c r="T1094" s="23">
        <f t="shared" si="279"/>
        <v>0</v>
      </c>
      <c r="U1094" s="23">
        <f t="shared" si="280"/>
        <v>0</v>
      </c>
      <c r="V1094" s="23">
        <f t="shared" si="281"/>
        <v>0</v>
      </c>
      <c r="W1094" s="44" t="str">
        <f t="shared" si="282"/>
        <v>n/a</v>
      </c>
      <c r="X1094" s="23">
        <f t="shared" si="283"/>
        <v>0</v>
      </c>
      <c r="Y1094" s="23">
        <f t="shared" si="284"/>
        <v>0</v>
      </c>
      <c r="Z1094" s="23">
        <f t="shared" si="285"/>
        <v>0</v>
      </c>
      <c r="AA1094" s="43">
        <f t="shared" si="286"/>
        <v>0</v>
      </c>
      <c r="AB1094" s="44" t="str">
        <f t="shared" si="287"/>
        <v>n/a</v>
      </c>
      <c r="AC1094" s="45" t="str">
        <f>IFERROR(W1094*Inputs!$E$27+'Elec wholesale index'!AB1094*Inputs!$F$27,"n/a")</f>
        <v>n/a</v>
      </c>
      <c r="AD1094" s="2" t="str">
        <f t="shared" si="288"/>
        <v>2019-20 Summer</v>
      </c>
      <c r="AE1094" s="2" t="str">
        <f t="shared" si="289"/>
        <v>2018-19 Winter</v>
      </c>
      <c r="AF1094" s="41">
        <v>0</v>
      </c>
    </row>
    <row r="1095" spans="1:32" x14ac:dyDescent="0.3">
      <c r="A1095" s="47">
        <v>43423</v>
      </c>
      <c r="B1095" s="14" t="str">
        <f t="shared" si="290"/>
        <v>Nov</v>
      </c>
      <c r="C1095" s="3"/>
      <c r="D1095" s="3"/>
      <c r="E1095" s="3"/>
      <c r="F1095" s="42"/>
      <c r="G1095" s="42"/>
      <c r="H1095" s="42"/>
      <c r="I1095" s="13">
        <f>VLOOKUP($B1095,'Elec wholesale lookups'!$A$3:$L$15,'Elec wholesale index'!I$2,FALSE)</f>
        <v>181634.52552031272</v>
      </c>
      <c r="J1095" s="13">
        <f>VLOOKUP($B1095,'Elec wholesale lookups'!$A$3:$L$15,'Elec wholesale index'!J$2,FALSE)</f>
        <v>205597.26549163138</v>
      </c>
      <c r="K1095" s="13">
        <f>VLOOKUP($B1095,'Elec wholesale lookups'!$A$3:$L$15,'Elec wholesale index'!K$2,FALSE)</f>
        <v>181634.52552031272</v>
      </c>
      <c r="L1095" s="38">
        <f>VLOOKUP($B1095,'Elec wholesale lookups'!$A$3:$O$15,'Elec wholesale index'!L$2,FALSE)</f>
        <v>1</v>
      </c>
      <c r="M1095" s="38">
        <f>VLOOKUP($B1095,'Elec wholesale lookups'!$A$3:$O$15,'Elec wholesale index'!M$2,FALSE)</f>
        <v>1</v>
      </c>
      <c r="N1095" s="38">
        <f>VLOOKUP($B1095,'Elec wholesale lookups'!$A$3:$O$15,'Elec wholesale index'!N$2,FALSE)</f>
        <v>0</v>
      </c>
      <c r="O1095" s="13">
        <f t="shared" ref="O1095:O1158" si="291">IF(L1095="","",I1095*L1095)</f>
        <v>181634.52552031272</v>
      </c>
      <c r="P1095" s="13">
        <f t="shared" ref="P1095:P1158" si="292">IF(M1095="","",J1095*M1095)</f>
        <v>205597.26549163138</v>
      </c>
      <c r="Q1095" s="13">
        <f t="shared" ref="Q1095:Q1158" si="293">IF(N1095="","",K1095*N1095)</f>
        <v>0</v>
      </c>
      <c r="R1095" s="13">
        <f t="shared" ref="R1095:R1158" si="294">SUM(O1095:Q1095)</f>
        <v>387231.79101194406</v>
      </c>
      <c r="S1095" s="23">
        <f t="shared" ref="S1095:S1158" si="295">IF(O1095="","",O1095*C1095)</f>
        <v>0</v>
      </c>
      <c r="T1095" s="23">
        <f t="shared" ref="T1095:T1158" si="296">IF(P1095="","",P1095*D1095)</f>
        <v>0</v>
      </c>
      <c r="U1095" s="23">
        <f t="shared" ref="U1095:U1158" si="297">IF(Q1095="","",Q1095*E1095)</f>
        <v>0</v>
      </c>
      <c r="V1095" s="23">
        <f t="shared" ref="V1095:V1158" si="298">SUM(S1095:U1095)</f>
        <v>0</v>
      </c>
      <c r="W1095" s="44" t="str">
        <f t="shared" ref="W1095:W1158" si="299">IF(MIN(C1095:E1095)&lt;1,"n/a",V1095/R1095)</f>
        <v>n/a</v>
      </c>
      <c r="X1095" s="23">
        <f t="shared" ref="X1095:X1158" si="300">IF(O1095="","",O1095*F1095)</f>
        <v>0</v>
      </c>
      <c r="Y1095" s="23">
        <f t="shared" ref="Y1095:Y1158" si="301">IF(P1095="","",P1095*G1095)</f>
        <v>0</v>
      </c>
      <c r="Z1095" s="23">
        <f t="shared" ref="Z1095:Z1158" si="302">IF(Q1095="","",Q1095*H1095)</f>
        <v>0</v>
      </c>
      <c r="AA1095" s="43">
        <f t="shared" ref="AA1095:AA1158" si="303">SUM(X1095:Z1095)</f>
        <v>0</v>
      </c>
      <c r="AB1095" s="44" t="str">
        <f t="shared" ref="AB1095:AB1158" si="304">IF(MIN(F1095:H1095)&lt;1,"n/a",AA1095/$R1095)</f>
        <v>n/a</v>
      </c>
      <c r="AC1095" s="45" t="str">
        <f>IFERROR(W1095*Inputs!$E$27+'Elec wholesale index'!AB1095*Inputs!$F$27,"n/a")</f>
        <v>n/a</v>
      </c>
      <c r="AD1095" s="2" t="str">
        <f t="shared" ref="AD1095:AD1158" si="305">IF(AND(MONTH(A1095)=8,MONTH(A1094)=7),YEAR(A1095)+1&amp;"-"&amp;YEAR(A1095)-1998&amp;" Summer",IF(AND(MONTH(A1095)=2,MONTH(A1094)=1),YEAR(A1095)&amp;"-"&amp;YEAR(A1095)-1999&amp;" Winter",AD1094))</f>
        <v>2019-20 Summer</v>
      </c>
      <c r="AE1095" s="2" t="str">
        <f t="shared" ref="AE1095:AE1158" si="306">IF(AND(MONTH(A1095)=4,MONTH(A1094)=3),YEAR(A1095)&amp;"-"&amp;YEAR(A1095)-1999&amp;" Summer",IF(AND(MONTH(A1095)=10,MONTH(A1094)=9),YEAR(A1095)&amp;"-"&amp;YEAR(A1095)-1999&amp;" Winter",AE1094))</f>
        <v>2018-19 Winter</v>
      </c>
      <c r="AF1095" s="41">
        <v>0</v>
      </c>
    </row>
    <row r="1096" spans="1:32" x14ac:dyDescent="0.3">
      <c r="A1096" s="47">
        <v>43424</v>
      </c>
      <c r="B1096" s="14" t="str">
        <f t="shared" si="290"/>
        <v>Nov</v>
      </c>
      <c r="C1096" s="3"/>
      <c r="D1096" s="3"/>
      <c r="E1096" s="3"/>
      <c r="F1096" s="42"/>
      <c r="G1096" s="42"/>
      <c r="H1096" s="42"/>
      <c r="I1096" s="13">
        <f>VLOOKUP($B1096,'Elec wholesale lookups'!$A$3:$L$15,'Elec wholesale index'!I$2,FALSE)</f>
        <v>181634.52552031272</v>
      </c>
      <c r="J1096" s="13">
        <f>VLOOKUP($B1096,'Elec wholesale lookups'!$A$3:$L$15,'Elec wholesale index'!J$2,FALSE)</f>
        <v>205597.26549163138</v>
      </c>
      <c r="K1096" s="13">
        <f>VLOOKUP($B1096,'Elec wholesale lookups'!$A$3:$L$15,'Elec wholesale index'!K$2,FALSE)</f>
        <v>181634.52552031272</v>
      </c>
      <c r="L1096" s="38">
        <f>VLOOKUP($B1096,'Elec wholesale lookups'!$A$3:$O$15,'Elec wholesale index'!L$2,FALSE)</f>
        <v>1</v>
      </c>
      <c r="M1096" s="38">
        <f>VLOOKUP($B1096,'Elec wholesale lookups'!$A$3:$O$15,'Elec wholesale index'!M$2,FALSE)</f>
        <v>1</v>
      </c>
      <c r="N1096" s="38">
        <f>VLOOKUP($B1096,'Elec wholesale lookups'!$A$3:$O$15,'Elec wholesale index'!N$2,FALSE)</f>
        <v>0</v>
      </c>
      <c r="O1096" s="13">
        <f t="shared" si="291"/>
        <v>181634.52552031272</v>
      </c>
      <c r="P1096" s="13">
        <f t="shared" si="292"/>
        <v>205597.26549163138</v>
      </c>
      <c r="Q1096" s="13">
        <f t="shared" si="293"/>
        <v>0</v>
      </c>
      <c r="R1096" s="13">
        <f t="shared" si="294"/>
        <v>387231.79101194406</v>
      </c>
      <c r="S1096" s="23">
        <f t="shared" si="295"/>
        <v>0</v>
      </c>
      <c r="T1096" s="23">
        <f t="shared" si="296"/>
        <v>0</v>
      </c>
      <c r="U1096" s="23">
        <f t="shared" si="297"/>
        <v>0</v>
      </c>
      <c r="V1096" s="23">
        <f t="shared" si="298"/>
        <v>0</v>
      </c>
      <c r="W1096" s="44" t="str">
        <f t="shared" si="299"/>
        <v>n/a</v>
      </c>
      <c r="X1096" s="23">
        <f t="shared" si="300"/>
        <v>0</v>
      </c>
      <c r="Y1096" s="23">
        <f t="shared" si="301"/>
        <v>0</v>
      </c>
      <c r="Z1096" s="23">
        <f t="shared" si="302"/>
        <v>0</v>
      </c>
      <c r="AA1096" s="43">
        <f t="shared" si="303"/>
        <v>0</v>
      </c>
      <c r="AB1096" s="44" t="str">
        <f t="shared" si="304"/>
        <v>n/a</v>
      </c>
      <c r="AC1096" s="45" t="str">
        <f>IFERROR(W1096*Inputs!$E$27+'Elec wholesale index'!AB1096*Inputs!$F$27,"n/a")</f>
        <v>n/a</v>
      </c>
      <c r="AD1096" s="2" t="str">
        <f t="shared" si="305"/>
        <v>2019-20 Summer</v>
      </c>
      <c r="AE1096" s="2" t="str">
        <f t="shared" si="306"/>
        <v>2018-19 Winter</v>
      </c>
      <c r="AF1096" s="41">
        <v>0</v>
      </c>
    </row>
    <row r="1097" spans="1:32" x14ac:dyDescent="0.3">
      <c r="A1097" s="47">
        <v>43425</v>
      </c>
      <c r="B1097" s="14" t="str">
        <f t="shared" si="290"/>
        <v>Nov</v>
      </c>
      <c r="C1097" s="3"/>
      <c r="D1097" s="3"/>
      <c r="E1097" s="3"/>
      <c r="F1097" s="42"/>
      <c r="G1097" s="42"/>
      <c r="H1097" s="42"/>
      <c r="I1097" s="13">
        <f>VLOOKUP($B1097,'Elec wholesale lookups'!$A$3:$L$15,'Elec wholesale index'!I$2,FALSE)</f>
        <v>181634.52552031272</v>
      </c>
      <c r="J1097" s="13">
        <f>VLOOKUP($B1097,'Elec wholesale lookups'!$A$3:$L$15,'Elec wholesale index'!J$2,FALSE)</f>
        <v>205597.26549163138</v>
      </c>
      <c r="K1097" s="13">
        <f>VLOOKUP($B1097,'Elec wholesale lookups'!$A$3:$L$15,'Elec wholesale index'!K$2,FALSE)</f>
        <v>181634.52552031272</v>
      </c>
      <c r="L1097" s="38">
        <f>VLOOKUP($B1097,'Elec wholesale lookups'!$A$3:$O$15,'Elec wholesale index'!L$2,FALSE)</f>
        <v>1</v>
      </c>
      <c r="M1097" s="38">
        <f>VLOOKUP($B1097,'Elec wholesale lookups'!$A$3:$O$15,'Elec wholesale index'!M$2,FALSE)</f>
        <v>1</v>
      </c>
      <c r="N1097" s="38">
        <f>VLOOKUP($B1097,'Elec wholesale lookups'!$A$3:$O$15,'Elec wholesale index'!N$2,FALSE)</f>
        <v>0</v>
      </c>
      <c r="O1097" s="13">
        <f t="shared" si="291"/>
        <v>181634.52552031272</v>
      </c>
      <c r="P1097" s="13">
        <f t="shared" si="292"/>
        <v>205597.26549163138</v>
      </c>
      <c r="Q1097" s="13">
        <f t="shared" si="293"/>
        <v>0</v>
      </c>
      <c r="R1097" s="13">
        <f t="shared" si="294"/>
        <v>387231.79101194406</v>
      </c>
      <c r="S1097" s="23">
        <f t="shared" si="295"/>
        <v>0</v>
      </c>
      <c r="T1097" s="23">
        <f t="shared" si="296"/>
        <v>0</v>
      </c>
      <c r="U1097" s="23">
        <f t="shared" si="297"/>
        <v>0</v>
      </c>
      <c r="V1097" s="23">
        <f t="shared" si="298"/>
        <v>0</v>
      </c>
      <c r="W1097" s="44" t="str">
        <f t="shared" si="299"/>
        <v>n/a</v>
      </c>
      <c r="X1097" s="23">
        <f t="shared" si="300"/>
        <v>0</v>
      </c>
      <c r="Y1097" s="23">
        <f t="shared" si="301"/>
        <v>0</v>
      </c>
      <c r="Z1097" s="23">
        <f t="shared" si="302"/>
        <v>0</v>
      </c>
      <c r="AA1097" s="43">
        <f t="shared" si="303"/>
        <v>0</v>
      </c>
      <c r="AB1097" s="44" t="str">
        <f t="shared" si="304"/>
        <v>n/a</v>
      </c>
      <c r="AC1097" s="45" t="str">
        <f>IFERROR(W1097*Inputs!$E$27+'Elec wholesale index'!AB1097*Inputs!$F$27,"n/a")</f>
        <v>n/a</v>
      </c>
      <c r="AD1097" s="2" t="str">
        <f t="shared" si="305"/>
        <v>2019-20 Summer</v>
      </c>
      <c r="AE1097" s="2" t="str">
        <f t="shared" si="306"/>
        <v>2018-19 Winter</v>
      </c>
      <c r="AF1097" s="41">
        <v>0</v>
      </c>
    </row>
    <row r="1098" spans="1:32" x14ac:dyDescent="0.3">
      <c r="A1098" s="47">
        <v>43426</v>
      </c>
      <c r="B1098" s="14" t="str">
        <f t="shared" si="290"/>
        <v>Nov</v>
      </c>
      <c r="C1098" s="3"/>
      <c r="D1098" s="3"/>
      <c r="E1098" s="3"/>
      <c r="F1098" s="42"/>
      <c r="G1098" s="42"/>
      <c r="H1098" s="42"/>
      <c r="I1098" s="13">
        <f>VLOOKUP($B1098,'Elec wholesale lookups'!$A$3:$L$15,'Elec wholesale index'!I$2,FALSE)</f>
        <v>181634.52552031272</v>
      </c>
      <c r="J1098" s="13">
        <f>VLOOKUP($B1098,'Elec wholesale lookups'!$A$3:$L$15,'Elec wholesale index'!J$2,FALSE)</f>
        <v>205597.26549163138</v>
      </c>
      <c r="K1098" s="13">
        <f>VLOOKUP($B1098,'Elec wholesale lookups'!$A$3:$L$15,'Elec wholesale index'!K$2,FALSE)</f>
        <v>181634.52552031272</v>
      </c>
      <c r="L1098" s="38">
        <f>VLOOKUP($B1098,'Elec wholesale lookups'!$A$3:$O$15,'Elec wholesale index'!L$2,FALSE)</f>
        <v>1</v>
      </c>
      <c r="M1098" s="38">
        <f>VLOOKUP($B1098,'Elec wholesale lookups'!$A$3:$O$15,'Elec wholesale index'!M$2,FALSE)</f>
        <v>1</v>
      </c>
      <c r="N1098" s="38">
        <f>VLOOKUP($B1098,'Elec wholesale lookups'!$A$3:$O$15,'Elec wholesale index'!N$2,FALSE)</f>
        <v>0</v>
      </c>
      <c r="O1098" s="13">
        <f t="shared" si="291"/>
        <v>181634.52552031272</v>
      </c>
      <c r="P1098" s="13">
        <f t="shared" si="292"/>
        <v>205597.26549163138</v>
      </c>
      <c r="Q1098" s="13">
        <f t="shared" si="293"/>
        <v>0</v>
      </c>
      <c r="R1098" s="13">
        <f t="shared" si="294"/>
        <v>387231.79101194406</v>
      </c>
      <c r="S1098" s="23">
        <f t="shared" si="295"/>
        <v>0</v>
      </c>
      <c r="T1098" s="23">
        <f t="shared" si="296"/>
        <v>0</v>
      </c>
      <c r="U1098" s="23">
        <f t="shared" si="297"/>
        <v>0</v>
      </c>
      <c r="V1098" s="23">
        <f t="shared" si="298"/>
        <v>0</v>
      </c>
      <c r="W1098" s="44" t="str">
        <f t="shared" si="299"/>
        <v>n/a</v>
      </c>
      <c r="X1098" s="23">
        <f t="shared" si="300"/>
        <v>0</v>
      </c>
      <c r="Y1098" s="23">
        <f t="shared" si="301"/>
        <v>0</v>
      </c>
      <c r="Z1098" s="23">
        <f t="shared" si="302"/>
        <v>0</v>
      </c>
      <c r="AA1098" s="43">
        <f t="shared" si="303"/>
        <v>0</v>
      </c>
      <c r="AB1098" s="44" t="str">
        <f t="shared" si="304"/>
        <v>n/a</v>
      </c>
      <c r="AC1098" s="45" t="str">
        <f>IFERROR(W1098*Inputs!$E$27+'Elec wholesale index'!AB1098*Inputs!$F$27,"n/a")</f>
        <v>n/a</v>
      </c>
      <c r="AD1098" s="2" t="str">
        <f t="shared" si="305"/>
        <v>2019-20 Summer</v>
      </c>
      <c r="AE1098" s="2" t="str">
        <f t="shared" si="306"/>
        <v>2018-19 Winter</v>
      </c>
      <c r="AF1098" s="41">
        <v>0</v>
      </c>
    </row>
    <row r="1099" spans="1:32" x14ac:dyDescent="0.3">
      <c r="A1099" s="47">
        <v>43427</v>
      </c>
      <c r="B1099" s="14" t="str">
        <f t="shared" si="290"/>
        <v>Nov</v>
      </c>
      <c r="C1099" s="3"/>
      <c r="D1099" s="3"/>
      <c r="E1099" s="3"/>
      <c r="F1099" s="42"/>
      <c r="G1099" s="42"/>
      <c r="H1099" s="42"/>
      <c r="I1099" s="13">
        <f>VLOOKUP($B1099,'Elec wholesale lookups'!$A$3:$L$15,'Elec wholesale index'!I$2,FALSE)</f>
        <v>181634.52552031272</v>
      </c>
      <c r="J1099" s="13">
        <f>VLOOKUP($B1099,'Elec wholesale lookups'!$A$3:$L$15,'Elec wholesale index'!J$2,FALSE)</f>
        <v>205597.26549163138</v>
      </c>
      <c r="K1099" s="13">
        <f>VLOOKUP($B1099,'Elec wholesale lookups'!$A$3:$L$15,'Elec wholesale index'!K$2,FALSE)</f>
        <v>181634.52552031272</v>
      </c>
      <c r="L1099" s="38">
        <f>VLOOKUP($B1099,'Elec wholesale lookups'!$A$3:$O$15,'Elec wholesale index'!L$2,FALSE)</f>
        <v>1</v>
      </c>
      <c r="M1099" s="38">
        <f>VLOOKUP($B1099,'Elec wholesale lookups'!$A$3:$O$15,'Elec wholesale index'!M$2,FALSE)</f>
        <v>1</v>
      </c>
      <c r="N1099" s="38">
        <f>VLOOKUP($B1099,'Elec wholesale lookups'!$A$3:$O$15,'Elec wholesale index'!N$2,FALSE)</f>
        <v>0</v>
      </c>
      <c r="O1099" s="13">
        <f t="shared" si="291"/>
        <v>181634.52552031272</v>
      </c>
      <c r="P1099" s="13">
        <f t="shared" si="292"/>
        <v>205597.26549163138</v>
      </c>
      <c r="Q1099" s="13">
        <f t="shared" si="293"/>
        <v>0</v>
      </c>
      <c r="R1099" s="13">
        <f t="shared" si="294"/>
        <v>387231.79101194406</v>
      </c>
      <c r="S1099" s="23">
        <f t="shared" si="295"/>
        <v>0</v>
      </c>
      <c r="T1099" s="23">
        <f t="shared" si="296"/>
        <v>0</v>
      </c>
      <c r="U1099" s="23">
        <f t="shared" si="297"/>
        <v>0</v>
      </c>
      <c r="V1099" s="23">
        <f t="shared" si="298"/>
        <v>0</v>
      </c>
      <c r="W1099" s="44" t="str">
        <f t="shared" si="299"/>
        <v>n/a</v>
      </c>
      <c r="X1099" s="23">
        <f t="shared" si="300"/>
        <v>0</v>
      </c>
      <c r="Y1099" s="23">
        <f t="shared" si="301"/>
        <v>0</v>
      </c>
      <c r="Z1099" s="23">
        <f t="shared" si="302"/>
        <v>0</v>
      </c>
      <c r="AA1099" s="43">
        <f t="shared" si="303"/>
        <v>0</v>
      </c>
      <c r="AB1099" s="44" t="str">
        <f t="shared" si="304"/>
        <v>n/a</v>
      </c>
      <c r="AC1099" s="45" t="str">
        <f>IFERROR(W1099*Inputs!$E$27+'Elec wholesale index'!AB1099*Inputs!$F$27,"n/a")</f>
        <v>n/a</v>
      </c>
      <c r="AD1099" s="2" t="str">
        <f t="shared" si="305"/>
        <v>2019-20 Summer</v>
      </c>
      <c r="AE1099" s="2" t="str">
        <f t="shared" si="306"/>
        <v>2018-19 Winter</v>
      </c>
      <c r="AF1099" s="41">
        <v>0</v>
      </c>
    </row>
    <row r="1100" spans="1:32" x14ac:dyDescent="0.3">
      <c r="A1100" s="47">
        <v>43430</v>
      </c>
      <c r="B1100" s="14" t="str">
        <f t="shared" si="290"/>
        <v>Nov</v>
      </c>
      <c r="C1100" s="3"/>
      <c r="D1100" s="3"/>
      <c r="E1100" s="3"/>
      <c r="F1100" s="42"/>
      <c r="G1100" s="42"/>
      <c r="H1100" s="42"/>
      <c r="I1100" s="13">
        <f>VLOOKUP($B1100,'Elec wholesale lookups'!$A$3:$L$15,'Elec wholesale index'!I$2,FALSE)</f>
        <v>181634.52552031272</v>
      </c>
      <c r="J1100" s="13">
        <f>VLOOKUP($B1100,'Elec wholesale lookups'!$A$3:$L$15,'Elec wholesale index'!J$2,FALSE)</f>
        <v>205597.26549163138</v>
      </c>
      <c r="K1100" s="13">
        <f>VLOOKUP($B1100,'Elec wholesale lookups'!$A$3:$L$15,'Elec wholesale index'!K$2,FALSE)</f>
        <v>181634.52552031272</v>
      </c>
      <c r="L1100" s="38">
        <f>VLOOKUP($B1100,'Elec wholesale lookups'!$A$3:$O$15,'Elec wholesale index'!L$2,FALSE)</f>
        <v>1</v>
      </c>
      <c r="M1100" s="38">
        <f>VLOOKUP($B1100,'Elec wholesale lookups'!$A$3:$O$15,'Elec wholesale index'!M$2,FALSE)</f>
        <v>1</v>
      </c>
      <c r="N1100" s="38">
        <f>VLOOKUP($B1100,'Elec wholesale lookups'!$A$3:$O$15,'Elec wholesale index'!N$2,FALSE)</f>
        <v>0</v>
      </c>
      <c r="O1100" s="13">
        <f t="shared" si="291"/>
        <v>181634.52552031272</v>
      </c>
      <c r="P1100" s="13">
        <f t="shared" si="292"/>
        <v>205597.26549163138</v>
      </c>
      <c r="Q1100" s="13">
        <f t="shared" si="293"/>
        <v>0</v>
      </c>
      <c r="R1100" s="13">
        <f t="shared" si="294"/>
        <v>387231.79101194406</v>
      </c>
      <c r="S1100" s="23">
        <f t="shared" si="295"/>
        <v>0</v>
      </c>
      <c r="T1100" s="23">
        <f t="shared" si="296"/>
        <v>0</v>
      </c>
      <c r="U1100" s="23">
        <f t="shared" si="297"/>
        <v>0</v>
      </c>
      <c r="V1100" s="23">
        <f t="shared" si="298"/>
        <v>0</v>
      </c>
      <c r="W1100" s="44" t="str">
        <f t="shared" si="299"/>
        <v>n/a</v>
      </c>
      <c r="X1100" s="23">
        <f t="shared" si="300"/>
        <v>0</v>
      </c>
      <c r="Y1100" s="23">
        <f t="shared" si="301"/>
        <v>0</v>
      </c>
      <c r="Z1100" s="23">
        <f t="shared" si="302"/>
        <v>0</v>
      </c>
      <c r="AA1100" s="43">
        <f t="shared" si="303"/>
        <v>0</v>
      </c>
      <c r="AB1100" s="44" t="str">
        <f t="shared" si="304"/>
        <v>n/a</v>
      </c>
      <c r="AC1100" s="45" t="str">
        <f>IFERROR(W1100*Inputs!$E$27+'Elec wholesale index'!AB1100*Inputs!$F$27,"n/a")</f>
        <v>n/a</v>
      </c>
      <c r="AD1100" s="2" t="str">
        <f t="shared" si="305"/>
        <v>2019-20 Summer</v>
      </c>
      <c r="AE1100" s="2" t="str">
        <f t="shared" si="306"/>
        <v>2018-19 Winter</v>
      </c>
      <c r="AF1100" s="41">
        <v>0</v>
      </c>
    </row>
    <row r="1101" spans="1:32" x14ac:dyDescent="0.3">
      <c r="A1101" s="47">
        <v>43431</v>
      </c>
      <c r="B1101" s="14" t="str">
        <f t="shared" si="290"/>
        <v>Nov</v>
      </c>
      <c r="C1101" s="3"/>
      <c r="D1101" s="3"/>
      <c r="E1101" s="3"/>
      <c r="F1101" s="42"/>
      <c r="G1101" s="42"/>
      <c r="H1101" s="42"/>
      <c r="I1101" s="13">
        <f>VLOOKUP($B1101,'Elec wholesale lookups'!$A$3:$L$15,'Elec wholesale index'!I$2,FALSE)</f>
        <v>181634.52552031272</v>
      </c>
      <c r="J1101" s="13">
        <f>VLOOKUP($B1101,'Elec wholesale lookups'!$A$3:$L$15,'Elec wholesale index'!J$2,FALSE)</f>
        <v>205597.26549163138</v>
      </c>
      <c r="K1101" s="13">
        <f>VLOOKUP($B1101,'Elec wholesale lookups'!$A$3:$L$15,'Elec wholesale index'!K$2,FALSE)</f>
        <v>181634.52552031272</v>
      </c>
      <c r="L1101" s="38">
        <f>VLOOKUP($B1101,'Elec wholesale lookups'!$A$3:$O$15,'Elec wholesale index'!L$2,FALSE)</f>
        <v>1</v>
      </c>
      <c r="M1101" s="38">
        <f>VLOOKUP($B1101,'Elec wholesale lookups'!$A$3:$O$15,'Elec wholesale index'!M$2,FALSE)</f>
        <v>1</v>
      </c>
      <c r="N1101" s="38">
        <f>VLOOKUP($B1101,'Elec wholesale lookups'!$A$3:$O$15,'Elec wholesale index'!N$2,FALSE)</f>
        <v>0</v>
      </c>
      <c r="O1101" s="13">
        <f t="shared" si="291"/>
        <v>181634.52552031272</v>
      </c>
      <c r="P1101" s="13">
        <f t="shared" si="292"/>
        <v>205597.26549163138</v>
      </c>
      <c r="Q1101" s="13">
        <f t="shared" si="293"/>
        <v>0</v>
      </c>
      <c r="R1101" s="13">
        <f t="shared" si="294"/>
        <v>387231.79101194406</v>
      </c>
      <c r="S1101" s="23">
        <f t="shared" si="295"/>
        <v>0</v>
      </c>
      <c r="T1101" s="23">
        <f t="shared" si="296"/>
        <v>0</v>
      </c>
      <c r="U1101" s="23">
        <f t="shared" si="297"/>
        <v>0</v>
      </c>
      <c r="V1101" s="23">
        <f t="shared" si="298"/>
        <v>0</v>
      </c>
      <c r="W1101" s="44" t="str">
        <f t="shared" si="299"/>
        <v>n/a</v>
      </c>
      <c r="X1101" s="23">
        <f t="shared" si="300"/>
        <v>0</v>
      </c>
      <c r="Y1101" s="23">
        <f t="shared" si="301"/>
        <v>0</v>
      </c>
      <c r="Z1101" s="23">
        <f t="shared" si="302"/>
        <v>0</v>
      </c>
      <c r="AA1101" s="43">
        <f t="shared" si="303"/>
        <v>0</v>
      </c>
      <c r="AB1101" s="44" t="str">
        <f t="shared" si="304"/>
        <v>n/a</v>
      </c>
      <c r="AC1101" s="45" t="str">
        <f>IFERROR(W1101*Inputs!$E$27+'Elec wholesale index'!AB1101*Inputs!$F$27,"n/a")</f>
        <v>n/a</v>
      </c>
      <c r="AD1101" s="2" t="str">
        <f t="shared" si="305"/>
        <v>2019-20 Summer</v>
      </c>
      <c r="AE1101" s="2" t="str">
        <f t="shared" si="306"/>
        <v>2018-19 Winter</v>
      </c>
      <c r="AF1101" s="41">
        <v>0</v>
      </c>
    </row>
    <row r="1102" spans="1:32" x14ac:dyDescent="0.3">
      <c r="A1102" s="47">
        <v>43432</v>
      </c>
      <c r="B1102" s="14" t="str">
        <f t="shared" si="290"/>
        <v>Nov</v>
      </c>
      <c r="C1102" s="3"/>
      <c r="D1102" s="3"/>
      <c r="E1102" s="3"/>
      <c r="F1102" s="42"/>
      <c r="G1102" s="42"/>
      <c r="H1102" s="42"/>
      <c r="I1102" s="13">
        <f>VLOOKUP($B1102,'Elec wholesale lookups'!$A$3:$L$15,'Elec wholesale index'!I$2,FALSE)</f>
        <v>181634.52552031272</v>
      </c>
      <c r="J1102" s="13">
        <f>VLOOKUP($B1102,'Elec wholesale lookups'!$A$3:$L$15,'Elec wholesale index'!J$2,FALSE)</f>
        <v>205597.26549163138</v>
      </c>
      <c r="K1102" s="13">
        <f>VLOOKUP($B1102,'Elec wholesale lookups'!$A$3:$L$15,'Elec wholesale index'!K$2,FALSE)</f>
        <v>181634.52552031272</v>
      </c>
      <c r="L1102" s="38">
        <f>VLOOKUP($B1102,'Elec wholesale lookups'!$A$3:$O$15,'Elec wholesale index'!L$2,FALSE)</f>
        <v>1</v>
      </c>
      <c r="M1102" s="38">
        <f>VLOOKUP($B1102,'Elec wholesale lookups'!$A$3:$O$15,'Elec wholesale index'!M$2,FALSE)</f>
        <v>1</v>
      </c>
      <c r="N1102" s="38">
        <f>VLOOKUP($B1102,'Elec wholesale lookups'!$A$3:$O$15,'Elec wholesale index'!N$2,FALSE)</f>
        <v>0</v>
      </c>
      <c r="O1102" s="13">
        <f t="shared" si="291"/>
        <v>181634.52552031272</v>
      </c>
      <c r="P1102" s="13">
        <f t="shared" si="292"/>
        <v>205597.26549163138</v>
      </c>
      <c r="Q1102" s="13">
        <f t="shared" si="293"/>
        <v>0</v>
      </c>
      <c r="R1102" s="13">
        <f t="shared" si="294"/>
        <v>387231.79101194406</v>
      </c>
      <c r="S1102" s="23">
        <f t="shared" si="295"/>
        <v>0</v>
      </c>
      <c r="T1102" s="23">
        <f t="shared" si="296"/>
        <v>0</v>
      </c>
      <c r="U1102" s="23">
        <f t="shared" si="297"/>
        <v>0</v>
      </c>
      <c r="V1102" s="23">
        <f t="shared" si="298"/>
        <v>0</v>
      </c>
      <c r="W1102" s="44" t="str">
        <f t="shared" si="299"/>
        <v>n/a</v>
      </c>
      <c r="X1102" s="23">
        <f t="shared" si="300"/>
        <v>0</v>
      </c>
      <c r="Y1102" s="23">
        <f t="shared" si="301"/>
        <v>0</v>
      </c>
      <c r="Z1102" s="23">
        <f t="shared" si="302"/>
        <v>0</v>
      </c>
      <c r="AA1102" s="43">
        <f t="shared" si="303"/>
        <v>0</v>
      </c>
      <c r="AB1102" s="44" t="str">
        <f t="shared" si="304"/>
        <v>n/a</v>
      </c>
      <c r="AC1102" s="45" t="str">
        <f>IFERROR(W1102*Inputs!$E$27+'Elec wholesale index'!AB1102*Inputs!$F$27,"n/a")</f>
        <v>n/a</v>
      </c>
      <c r="AD1102" s="2" t="str">
        <f t="shared" si="305"/>
        <v>2019-20 Summer</v>
      </c>
      <c r="AE1102" s="2" t="str">
        <f t="shared" si="306"/>
        <v>2018-19 Winter</v>
      </c>
      <c r="AF1102" s="41">
        <v>0</v>
      </c>
    </row>
    <row r="1103" spans="1:32" x14ac:dyDescent="0.3">
      <c r="A1103" s="47">
        <v>43433</v>
      </c>
      <c r="B1103" s="14" t="str">
        <f t="shared" si="290"/>
        <v>Nov</v>
      </c>
      <c r="C1103" s="3"/>
      <c r="D1103" s="3"/>
      <c r="E1103" s="3"/>
      <c r="F1103" s="42"/>
      <c r="G1103" s="42"/>
      <c r="H1103" s="42"/>
      <c r="I1103" s="13">
        <f>VLOOKUP($B1103,'Elec wholesale lookups'!$A$3:$L$15,'Elec wholesale index'!I$2,FALSE)</f>
        <v>181634.52552031272</v>
      </c>
      <c r="J1103" s="13">
        <f>VLOOKUP($B1103,'Elec wholesale lookups'!$A$3:$L$15,'Elec wholesale index'!J$2,FALSE)</f>
        <v>205597.26549163138</v>
      </c>
      <c r="K1103" s="13">
        <f>VLOOKUP($B1103,'Elec wholesale lookups'!$A$3:$L$15,'Elec wholesale index'!K$2,FALSE)</f>
        <v>181634.52552031272</v>
      </c>
      <c r="L1103" s="38">
        <f>VLOOKUP($B1103,'Elec wholesale lookups'!$A$3:$O$15,'Elec wholesale index'!L$2,FALSE)</f>
        <v>1</v>
      </c>
      <c r="M1103" s="38">
        <f>VLOOKUP($B1103,'Elec wholesale lookups'!$A$3:$O$15,'Elec wholesale index'!M$2,FALSE)</f>
        <v>1</v>
      </c>
      <c r="N1103" s="38">
        <f>VLOOKUP($B1103,'Elec wholesale lookups'!$A$3:$O$15,'Elec wholesale index'!N$2,FALSE)</f>
        <v>0</v>
      </c>
      <c r="O1103" s="13">
        <f t="shared" si="291"/>
        <v>181634.52552031272</v>
      </c>
      <c r="P1103" s="13">
        <f t="shared" si="292"/>
        <v>205597.26549163138</v>
      </c>
      <c r="Q1103" s="13">
        <f t="shared" si="293"/>
        <v>0</v>
      </c>
      <c r="R1103" s="13">
        <f t="shared" si="294"/>
        <v>387231.79101194406</v>
      </c>
      <c r="S1103" s="23">
        <f t="shared" si="295"/>
        <v>0</v>
      </c>
      <c r="T1103" s="23">
        <f t="shared" si="296"/>
        <v>0</v>
      </c>
      <c r="U1103" s="23">
        <f t="shared" si="297"/>
        <v>0</v>
      </c>
      <c r="V1103" s="23">
        <f t="shared" si="298"/>
        <v>0</v>
      </c>
      <c r="W1103" s="44" t="str">
        <f t="shared" si="299"/>
        <v>n/a</v>
      </c>
      <c r="X1103" s="23">
        <f t="shared" si="300"/>
        <v>0</v>
      </c>
      <c r="Y1103" s="23">
        <f t="shared" si="301"/>
        <v>0</v>
      </c>
      <c r="Z1103" s="23">
        <f t="shared" si="302"/>
        <v>0</v>
      </c>
      <c r="AA1103" s="43">
        <f t="shared" si="303"/>
        <v>0</v>
      </c>
      <c r="AB1103" s="44" t="str">
        <f t="shared" si="304"/>
        <v>n/a</v>
      </c>
      <c r="AC1103" s="45" t="str">
        <f>IFERROR(W1103*Inputs!$E$27+'Elec wholesale index'!AB1103*Inputs!$F$27,"n/a")</f>
        <v>n/a</v>
      </c>
      <c r="AD1103" s="2" t="str">
        <f t="shared" si="305"/>
        <v>2019-20 Summer</v>
      </c>
      <c r="AE1103" s="2" t="str">
        <f t="shared" si="306"/>
        <v>2018-19 Winter</v>
      </c>
      <c r="AF1103" s="41">
        <v>0</v>
      </c>
    </row>
    <row r="1104" spans="1:32" x14ac:dyDescent="0.3">
      <c r="A1104" s="47">
        <v>43434</v>
      </c>
      <c r="B1104" s="14" t="str">
        <f t="shared" si="290"/>
        <v>Nov</v>
      </c>
      <c r="C1104" s="3"/>
      <c r="D1104" s="3"/>
      <c r="E1104" s="3"/>
      <c r="F1104" s="42"/>
      <c r="G1104" s="42"/>
      <c r="H1104" s="42"/>
      <c r="I1104" s="13">
        <f>VLOOKUP($B1104,'Elec wholesale lookups'!$A$3:$L$15,'Elec wholesale index'!I$2,FALSE)</f>
        <v>181634.52552031272</v>
      </c>
      <c r="J1104" s="13">
        <f>VLOOKUP($B1104,'Elec wholesale lookups'!$A$3:$L$15,'Elec wholesale index'!J$2,FALSE)</f>
        <v>205597.26549163138</v>
      </c>
      <c r="K1104" s="13">
        <f>VLOOKUP($B1104,'Elec wholesale lookups'!$A$3:$L$15,'Elec wholesale index'!K$2,FALSE)</f>
        <v>181634.52552031272</v>
      </c>
      <c r="L1104" s="38">
        <f>VLOOKUP($B1104,'Elec wholesale lookups'!$A$3:$O$15,'Elec wholesale index'!L$2,FALSE)</f>
        <v>1</v>
      </c>
      <c r="M1104" s="38">
        <f>VLOOKUP($B1104,'Elec wholesale lookups'!$A$3:$O$15,'Elec wholesale index'!M$2,FALSE)</f>
        <v>1</v>
      </c>
      <c r="N1104" s="38">
        <f>VLOOKUP($B1104,'Elec wholesale lookups'!$A$3:$O$15,'Elec wholesale index'!N$2,FALSE)</f>
        <v>0</v>
      </c>
      <c r="O1104" s="13">
        <f t="shared" si="291"/>
        <v>181634.52552031272</v>
      </c>
      <c r="P1104" s="13">
        <f t="shared" si="292"/>
        <v>205597.26549163138</v>
      </c>
      <c r="Q1104" s="13">
        <f t="shared" si="293"/>
        <v>0</v>
      </c>
      <c r="R1104" s="13">
        <f t="shared" si="294"/>
        <v>387231.79101194406</v>
      </c>
      <c r="S1104" s="23">
        <f t="shared" si="295"/>
        <v>0</v>
      </c>
      <c r="T1104" s="23">
        <f t="shared" si="296"/>
        <v>0</v>
      </c>
      <c r="U1104" s="23">
        <f t="shared" si="297"/>
        <v>0</v>
      </c>
      <c r="V1104" s="23">
        <f t="shared" si="298"/>
        <v>0</v>
      </c>
      <c r="W1104" s="44" t="str">
        <f t="shared" si="299"/>
        <v>n/a</v>
      </c>
      <c r="X1104" s="23">
        <f t="shared" si="300"/>
        <v>0</v>
      </c>
      <c r="Y1104" s="23">
        <f t="shared" si="301"/>
        <v>0</v>
      </c>
      <c r="Z1104" s="23">
        <f t="shared" si="302"/>
        <v>0</v>
      </c>
      <c r="AA1104" s="43">
        <f t="shared" si="303"/>
        <v>0</v>
      </c>
      <c r="AB1104" s="44" t="str">
        <f t="shared" si="304"/>
        <v>n/a</v>
      </c>
      <c r="AC1104" s="45" t="str">
        <f>IFERROR(W1104*Inputs!$E$27+'Elec wholesale index'!AB1104*Inputs!$F$27,"n/a")</f>
        <v>n/a</v>
      </c>
      <c r="AD1104" s="2" t="str">
        <f t="shared" si="305"/>
        <v>2019-20 Summer</v>
      </c>
      <c r="AE1104" s="2" t="str">
        <f t="shared" si="306"/>
        <v>2018-19 Winter</v>
      </c>
      <c r="AF1104" s="41">
        <v>0</v>
      </c>
    </row>
    <row r="1105" spans="1:32" x14ac:dyDescent="0.3">
      <c r="A1105" s="47">
        <v>43437</v>
      </c>
      <c r="B1105" s="14" t="str">
        <f t="shared" si="290"/>
        <v>Dec</v>
      </c>
      <c r="C1105" s="3"/>
      <c r="D1105" s="3"/>
      <c r="E1105" s="3"/>
      <c r="F1105" s="42"/>
      <c r="G1105" s="42"/>
      <c r="H1105" s="42"/>
      <c r="I1105" s="13">
        <f>VLOOKUP($B1105,'Elec wholesale lookups'!$A$3:$L$15,'Elec wholesale index'!I$2,FALSE)</f>
        <v>181634.52552031272</v>
      </c>
      <c r="J1105" s="13">
        <f>VLOOKUP($B1105,'Elec wholesale lookups'!$A$3:$L$15,'Elec wholesale index'!J$2,FALSE)</f>
        <v>205597.26549163138</v>
      </c>
      <c r="K1105" s="13">
        <f>VLOOKUP($B1105,'Elec wholesale lookups'!$A$3:$L$15,'Elec wholesale index'!K$2,FALSE)</f>
        <v>181634.52552031272</v>
      </c>
      <c r="L1105" s="38">
        <f>VLOOKUP($B1105,'Elec wholesale lookups'!$A$3:$O$15,'Elec wholesale index'!L$2,FALSE)</f>
        <v>1</v>
      </c>
      <c r="M1105" s="38">
        <f>VLOOKUP($B1105,'Elec wholesale lookups'!$A$3:$O$15,'Elec wholesale index'!M$2,FALSE)</f>
        <v>1</v>
      </c>
      <c r="N1105" s="38">
        <f>VLOOKUP($B1105,'Elec wholesale lookups'!$A$3:$O$15,'Elec wholesale index'!N$2,FALSE)</f>
        <v>0</v>
      </c>
      <c r="O1105" s="13">
        <f t="shared" si="291"/>
        <v>181634.52552031272</v>
      </c>
      <c r="P1105" s="13">
        <f t="shared" si="292"/>
        <v>205597.26549163138</v>
      </c>
      <c r="Q1105" s="13">
        <f t="shared" si="293"/>
        <v>0</v>
      </c>
      <c r="R1105" s="13">
        <f t="shared" si="294"/>
        <v>387231.79101194406</v>
      </c>
      <c r="S1105" s="23">
        <f t="shared" si="295"/>
        <v>0</v>
      </c>
      <c r="T1105" s="23">
        <f t="shared" si="296"/>
        <v>0</v>
      </c>
      <c r="U1105" s="23">
        <f t="shared" si="297"/>
        <v>0</v>
      </c>
      <c r="V1105" s="23">
        <f t="shared" si="298"/>
        <v>0</v>
      </c>
      <c r="W1105" s="44" t="str">
        <f t="shared" si="299"/>
        <v>n/a</v>
      </c>
      <c r="X1105" s="23">
        <f t="shared" si="300"/>
        <v>0</v>
      </c>
      <c r="Y1105" s="23">
        <f t="shared" si="301"/>
        <v>0</v>
      </c>
      <c r="Z1105" s="23">
        <f t="shared" si="302"/>
        <v>0</v>
      </c>
      <c r="AA1105" s="43">
        <f t="shared" si="303"/>
        <v>0</v>
      </c>
      <c r="AB1105" s="44" t="str">
        <f t="shared" si="304"/>
        <v>n/a</v>
      </c>
      <c r="AC1105" s="45" t="str">
        <f>IFERROR(W1105*Inputs!$E$27+'Elec wholesale index'!AB1105*Inputs!$F$27,"n/a")</f>
        <v>n/a</v>
      </c>
      <c r="AD1105" s="2" t="str">
        <f t="shared" si="305"/>
        <v>2019-20 Summer</v>
      </c>
      <c r="AE1105" s="2" t="str">
        <f t="shared" si="306"/>
        <v>2018-19 Winter</v>
      </c>
      <c r="AF1105" s="41">
        <v>0</v>
      </c>
    </row>
    <row r="1106" spans="1:32" x14ac:dyDescent="0.3">
      <c r="A1106" s="47">
        <v>43438</v>
      </c>
      <c r="B1106" s="14" t="str">
        <f t="shared" si="290"/>
        <v>Dec</v>
      </c>
      <c r="C1106" s="3"/>
      <c r="D1106" s="3"/>
      <c r="E1106" s="3"/>
      <c r="F1106" s="42"/>
      <c r="G1106" s="42"/>
      <c r="H1106" s="42"/>
      <c r="I1106" s="13">
        <f>VLOOKUP($B1106,'Elec wholesale lookups'!$A$3:$L$15,'Elec wholesale index'!I$2,FALSE)</f>
        <v>181634.52552031272</v>
      </c>
      <c r="J1106" s="13">
        <f>VLOOKUP($B1106,'Elec wholesale lookups'!$A$3:$L$15,'Elec wholesale index'!J$2,FALSE)</f>
        <v>205597.26549163138</v>
      </c>
      <c r="K1106" s="13">
        <f>VLOOKUP($B1106,'Elec wholesale lookups'!$A$3:$L$15,'Elec wholesale index'!K$2,FALSE)</f>
        <v>181634.52552031272</v>
      </c>
      <c r="L1106" s="38">
        <f>VLOOKUP($B1106,'Elec wholesale lookups'!$A$3:$O$15,'Elec wholesale index'!L$2,FALSE)</f>
        <v>1</v>
      </c>
      <c r="M1106" s="38">
        <f>VLOOKUP($B1106,'Elec wholesale lookups'!$A$3:$O$15,'Elec wholesale index'!M$2,FALSE)</f>
        <v>1</v>
      </c>
      <c r="N1106" s="38">
        <f>VLOOKUP($B1106,'Elec wholesale lookups'!$A$3:$O$15,'Elec wholesale index'!N$2,FALSE)</f>
        <v>0</v>
      </c>
      <c r="O1106" s="13">
        <f t="shared" si="291"/>
        <v>181634.52552031272</v>
      </c>
      <c r="P1106" s="13">
        <f t="shared" si="292"/>
        <v>205597.26549163138</v>
      </c>
      <c r="Q1106" s="13">
        <f t="shared" si="293"/>
        <v>0</v>
      </c>
      <c r="R1106" s="13">
        <f t="shared" si="294"/>
        <v>387231.79101194406</v>
      </c>
      <c r="S1106" s="23">
        <f t="shared" si="295"/>
        <v>0</v>
      </c>
      <c r="T1106" s="23">
        <f t="shared" si="296"/>
        <v>0</v>
      </c>
      <c r="U1106" s="23">
        <f t="shared" si="297"/>
        <v>0</v>
      </c>
      <c r="V1106" s="23">
        <f t="shared" si="298"/>
        <v>0</v>
      </c>
      <c r="W1106" s="44" t="str">
        <f t="shared" si="299"/>
        <v>n/a</v>
      </c>
      <c r="X1106" s="23">
        <f t="shared" si="300"/>
        <v>0</v>
      </c>
      <c r="Y1106" s="23">
        <f t="shared" si="301"/>
        <v>0</v>
      </c>
      <c r="Z1106" s="23">
        <f t="shared" si="302"/>
        <v>0</v>
      </c>
      <c r="AA1106" s="43">
        <f t="shared" si="303"/>
        <v>0</v>
      </c>
      <c r="AB1106" s="44" t="str">
        <f t="shared" si="304"/>
        <v>n/a</v>
      </c>
      <c r="AC1106" s="45" t="str">
        <f>IFERROR(W1106*Inputs!$E$27+'Elec wholesale index'!AB1106*Inputs!$F$27,"n/a")</f>
        <v>n/a</v>
      </c>
      <c r="AD1106" s="2" t="str">
        <f t="shared" si="305"/>
        <v>2019-20 Summer</v>
      </c>
      <c r="AE1106" s="2" t="str">
        <f t="shared" si="306"/>
        <v>2018-19 Winter</v>
      </c>
      <c r="AF1106" s="41">
        <v>0</v>
      </c>
    </row>
    <row r="1107" spans="1:32" x14ac:dyDescent="0.3">
      <c r="A1107" s="47">
        <v>43439</v>
      </c>
      <c r="B1107" s="14" t="str">
        <f t="shared" si="290"/>
        <v>Dec</v>
      </c>
      <c r="C1107" s="3"/>
      <c r="D1107" s="3"/>
      <c r="E1107" s="3"/>
      <c r="F1107" s="42"/>
      <c r="G1107" s="42"/>
      <c r="H1107" s="42"/>
      <c r="I1107" s="13">
        <f>VLOOKUP($B1107,'Elec wholesale lookups'!$A$3:$L$15,'Elec wholesale index'!I$2,FALSE)</f>
        <v>181634.52552031272</v>
      </c>
      <c r="J1107" s="13">
        <f>VLOOKUP($B1107,'Elec wholesale lookups'!$A$3:$L$15,'Elec wholesale index'!J$2,FALSE)</f>
        <v>205597.26549163138</v>
      </c>
      <c r="K1107" s="13">
        <f>VLOOKUP($B1107,'Elec wholesale lookups'!$A$3:$L$15,'Elec wholesale index'!K$2,FALSE)</f>
        <v>181634.52552031272</v>
      </c>
      <c r="L1107" s="38">
        <f>VLOOKUP($B1107,'Elec wholesale lookups'!$A$3:$O$15,'Elec wholesale index'!L$2,FALSE)</f>
        <v>1</v>
      </c>
      <c r="M1107" s="38">
        <f>VLOOKUP($B1107,'Elec wholesale lookups'!$A$3:$O$15,'Elec wholesale index'!M$2,FALSE)</f>
        <v>1</v>
      </c>
      <c r="N1107" s="38">
        <f>VLOOKUP($B1107,'Elec wholesale lookups'!$A$3:$O$15,'Elec wholesale index'!N$2,FALSE)</f>
        <v>0</v>
      </c>
      <c r="O1107" s="13">
        <f t="shared" si="291"/>
        <v>181634.52552031272</v>
      </c>
      <c r="P1107" s="13">
        <f t="shared" si="292"/>
        <v>205597.26549163138</v>
      </c>
      <c r="Q1107" s="13">
        <f t="shared" si="293"/>
        <v>0</v>
      </c>
      <c r="R1107" s="13">
        <f t="shared" si="294"/>
        <v>387231.79101194406</v>
      </c>
      <c r="S1107" s="23">
        <f t="shared" si="295"/>
        <v>0</v>
      </c>
      <c r="T1107" s="23">
        <f t="shared" si="296"/>
        <v>0</v>
      </c>
      <c r="U1107" s="23">
        <f t="shared" si="297"/>
        <v>0</v>
      </c>
      <c r="V1107" s="23">
        <f t="shared" si="298"/>
        <v>0</v>
      </c>
      <c r="W1107" s="44" t="str">
        <f t="shared" si="299"/>
        <v>n/a</v>
      </c>
      <c r="X1107" s="23">
        <f t="shared" si="300"/>
        <v>0</v>
      </c>
      <c r="Y1107" s="23">
        <f t="shared" si="301"/>
        <v>0</v>
      </c>
      <c r="Z1107" s="23">
        <f t="shared" si="302"/>
        <v>0</v>
      </c>
      <c r="AA1107" s="43">
        <f t="shared" si="303"/>
        <v>0</v>
      </c>
      <c r="AB1107" s="44" t="str">
        <f t="shared" si="304"/>
        <v>n/a</v>
      </c>
      <c r="AC1107" s="45" t="str">
        <f>IFERROR(W1107*Inputs!$E$27+'Elec wholesale index'!AB1107*Inputs!$F$27,"n/a")</f>
        <v>n/a</v>
      </c>
      <c r="AD1107" s="2" t="str">
        <f t="shared" si="305"/>
        <v>2019-20 Summer</v>
      </c>
      <c r="AE1107" s="2" t="str">
        <f t="shared" si="306"/>
        <v>2018-19 Winter</v>
      </c>
      <c r="AF1107" s="41">
        <v>0</v>
      </c>
    </row>
    <row r="1108" spans="1:32" x14ac:dyDescent="0.3">
      <c r="A1108" s="47">
        <v>43440</v>
      </c>
      <c r="B1108" s="14" t="str">
        <f t="shared" si="290"/>
        <v>Dec</v>
      </c>
      <c r="C1108" s="3"/>
      <c r="D1108" s="3"/>
      <c r="E1108" s="3"/>
      <c r="F1108" s="42"/>
      <c r="G1108" s="42"/>
      <c r="H1108" s="42"/>
      <c r="I1108" s="13">
        <f>VLOOKUP($B1108,'Elec wholesale lookups'!$A$3:$L$15,'Elec wholesale index'!I$2,FALSE)</f>
        <v>181634.52552031272</v>
      </c>
      <c r="J1108" s="13">
        <f>VLOOKUP($B1108,'Elec wholesale lookups'!$A$3:$L$15,'Elec wholesale index'!J$2,FALSE)</f>
        <v>205597.26549163138</v>
      </c>
      <c r="K1108" s="13">
        <f>VLOOKUP($B1108,'Elec wholesale lookups'!$A$3:$L$15,'Elec wholesale index'!K$2,FALSE)</f>
        <v>181634.52552031272</v>
      </c>
      <c r="L1108" s="38">
        <f>VLOOKUP($B1108,'Elec wholesale lookups'!$A$3:$O$15,'Elec wholesale index'!L$2,FALSE)</f>
        <v>1</v>
      </c>
      <c r="M1108" s="38">
        <f>VLOOKUP($B1108,'Elec wholesale lookups'!$A$3:$O$15,'Elec wholesale index'!M$2,FALSE)</f>
        <v>1</v>
      </c>
      <c r="N1108" s="38">
        <f>VLOOKUP($B1108,'Elec wholesale lookups'!$A$3:$O$15,'Elec wholesale index'!N$2,FALSE)</f>
        <v>0</v>
      </c>
      <c r="O1108" s="13">
        <f t="shared" si="291"/>
        <v>181634.52552031272</v>
      </c>
      <c r="P1108" s="13">
        <f t="shared" si="292"/>
        <v>205597.26549163138</v>
      </c>
      <c r="Q1108" s="13">
        <f t="shared" si="293"/>
        <v>0</v>
      </c>
      <c r="R1108" s="13">
        <f t="shared" si="294"/>
        <v>387231.79101194406</v>
      </c>
      <c r="S1108" s="23">
        <f t="shared" si="295"/>
        <v>0</v>
      </c>
      <c r="T1108" s="23">
        <f t="shared" si="296"/>
        <v>0</v>
      </c>
      <c r="U1108" s="23">
        <f t="shared" si="297"/>
        <v>0</v>
      </c>
      <c r="V1108" s="23">
        <f t="shared" si="298"/>
        <v>0</v>
      </c>
      <c r="W1108" s="44" t="str">
        <f t="shared" si="299"/>
        <v>n/a</v>
      </c>
      <c r="X1108" s="23">
        <f t="shared" si="300"/>
        <v>0</v>
      </c>
      <c r="Y1108" s="23">
        <f t="shared" si="301"/>
        <v>0</v>
      </c>
      <c r="Z1108" s="23">
        <f t="shared" si="302"/>
        <v>0</v>
      </c>
      <c r="AA1108" s="43">
        <f t="shared" si="303"/>
        <v>0</v>
      </c>
      <c r="AB1108" s="44" t="str">
        <f t="shared" si="304"/>
        <v>n/a</v>
      </c>
      <c r="AC1108" s="45" t="str">
        <f>IFERROR(W1108*Inputs!$E$27+'Elec wholesale index'!AB1108*Inputs!$F$27,"n/a")</f>
        <v>n/a</v>
      </c>
      <c r="AD1108" s="2" t="str">
        <f t="shared" si="305"/>
        <v>2019-20 Summer</v>
      </c>
      <c r="AE1108" s="2" t="str">
        <f t="shared" si="306"/>
        <v>2018-19 Winter</v>
      </c>
      <c r="AF1108" s="41">
        <v>0</v>
      </c>
    </row>
    <row r="1109" spans="1:32" x14ac:dyDescent="0.3">
      <c r="A1109" s="47">
        <v>43441</v>
      </c>
      <c r="B1109" s="14" t="str">
        <f t="shared" si="290"/>
        <v>Dec</v>
      </c>
      <c r="C1109" s="3"/>
      <c r="D1109" s="3"/>
      <c r="E1109" s="3"/>
      <c r="F1109" s="42"/>
      <c r="G1109" s="42"/>
      <c r="H1109" s="42"/>
      <c r="I1109" s="13">
        <f>VLOOKUP($B1109,'Elec wholesale lookups'!$A$3:$L$15,'Elec wholesale index'!I$2,FALSE)</f>
        <v>181634.52552031272</v>
      </c>
      <c r="J1109" s="13">
        <f>VLOOKUP($B1109,'Elec wholesale lookups'!$A$3:$L$15,'Elec wholesale index'!J$2,FALSE)</f>
        <v>205597.26549163138</v>
      </c>
      <c r="K1109" s="13">
        <f>VLOOKUP($B1109,'Elec wholesale lookups'!$A$3:$L$15,'Elec wholesale index'!K$2,FALSE)</f>
        <v>181634.52552031272</v>
      </c>
      <c r="L1109" s="38">
        <f>VLOOKUP($B1109,'Elec wholesale lookups'!$A$3:$O$15,'Elec wholesale index'!L$2,FALSE)</f>
        <v>1</v>
      </c>
      <c r="M1109" s="38">
        <f>VLOOKUP($B1109,'Elec wholesale lookups'!$A$3:$O$15,'Elec wholesale index'!M$2,FALSE)</f>
        <v>1</v>
      </c>
      <c r="N1109" s="38">
        <f>VLOOKUP($B1109,'Elec wholesale lookups'!$A$3:$O$15,'Elec wholesale index'!N$2,FALSE)</f>
        <v>0</v>
      </c>
      <c r="O1109" s="13">
        <f t="shared" si="291"/>
        <v>181634.52552031272</v>
      </c>
      <c r="P1109" s="13">
        <f t="shared" si="292"/>
        <v>205597.26549163138</v>
      </c>
      <c r="Q1109" s="13">
        <f t="shared" si="293"/>
        <v>0</v>
      </c>
      <c r="R1109" s="13">
        <f t="shared" si="294"/>
        <v>387231.79101194406</v>
      </c>
      <c r="S1109" s="23">
        <f t="shared" si="295"/>
        <v>0</v>
      </c>
      <c r="T1109" s="23">
        <f t="shared" si="296"/>
        <v>0</v>
      </c>
      <c r="U1109" s="23">
        <f t="shared" si="297"/>
        <v>0</v>
      </c>
      <c r="V1109" s="23">
        <f t="shared" si="298"/>
        <v>0</v>
      </c>
      <c r="W1109" s="44" t="str">
        <f t="shared" si="299"/>
        <v>n/a</v>
      </c>
      <c r="X1109" s="23">
        <f t="shared" si="300"/>
        <v>0</v>
      </c>
      <c r="Y1109" s="23">
        <f t="shared" si="301"/>
        <v>0</v>
      </c>
      <c r="Z1109" s="23">
        <f t="shared" si="302"/>
        <v>0</v>
      </c>
      <c r="AA1109" s="43">
        <f t="shared" si="303"/>
        <v>0</v>
      </c>
      <c r="AB1109" s="44" t="str">
        <f t="shared" si="304"/>
        <v>n/a</v>
      </c>
      <c r="AC1109" s="45" t="str">
        <f>IFERROR(W1109*Inputs!$E$27+'Elec wholesale index'!AB1109*Inputs!$F$27,"n/a")</f>
        <v>n/a</v>
      </c>
      <c r="AD1109" s="2" t="str">
        <f t="shared" si="305"/>
        <v>2019-20 Summer</v>
      </c>
      <c r="AE1109" s="2" t="str">
        <f t="shared" si="306"/>
        <v>2018-19 Winter</v>
      </c>
      <c r="AF1109" s="41">
        <v>0</v>
      </c>
    </row>
    <row r="1110" spans="1:32" x14ac:dyDescent="0.3">
      <c r="A1110" s="47">
        <v>43444</v>
      </c>
      <c r="B1110" s="14" t="str">
        <f t="shared" si="290"/>
        <v>Dec</v>
      </c>
      <c r="C1110" s="3"/>
      <c r="D1110" s="3"/>
      <c r="E1110" s="3"/>
      <c r="F1110" s="42"/>
      <c r="G1110" s="42"/>
      <c r="H1110" s="42"/>
      <c r="I1110" s="13">
        <f>VLOOKUP($B1110,'Elec wholesale lookups'!$A$3:$L$15,'Elec wholesale index'!I$2,FALSE)</f>
        <v>181634.52552031272</v>
      </c>
      <c r="J1110" s="13">
        <f>VLOOKUP($B1110,'Elec wholesale lookups'!$A$3:$L$15,'Elec wholesale index'!J$2,FALSE)</f>
        <v>205597.26549163138</v>
      </c>
      <c r="K1110" s="13">
        <f>VLOOKUP($B1110,'Elec wholesale lookups'!$A$3:$L$15,'Elec wholesale index'!K$2,FALSE)</f>
        <v>181634.52552031272</v>
      </c>
      <c r="L1110" s="38">
        <f>VLOOKUP($B1110,'Elec wholesale lookups'!$A$3:$O$15,'Elec wholesale index'!L$2,FALSE)</f>
        <v>1</v>
      </c>
      <c r="M1110" s="38">
        <f>VLOOKUP($B1110,'Elec wholesale lookups'!$A$3:$O$15,'Elec wholesale index'!M$2,FALSE)</f>
        <v>1</v>
      </c>
      <c r="N1110" s="38">
        <f>VLOOKUP($B1110,'Elec wholesale lookups'!$A$3:$O$15,'Elec wholesale index'!N$2,FALSE)</f>
        <v>0</v>
      </c>
      <c r="O1110" s="13">
        <f t="shared" si="291"/>
        <v>181634.52552031272</v>
      </c>
      <c r="P1110" s="13">
        <f t="shared" si="292"/>
        <v>205597.26549163138</v>
      </c>
      <c r="Q1110" s="13">
        <f t="shared" si="293"/>
        <v>0</v>
      </c>
      <c r="R1110" s="13">
        <f t="shared" si="294"/>
        <v>387231.79101194406</v>
      </c>
      <c r="S1110" s="23">
        <f t="shared" si="295"/>
        <v>0</v>
      </c>
      <c r="T1110" s="23">
        <f t="shared" si="296"/>
        <v>0</v>
      </c>
      <c r="U1110" s="23">
        <f t="shared" si="297"/>
        <v>0</v>
      </c>
      <c r="V1110" s="23">
        <f t="shared" si="298"/>
        <v>0</v>
      </c>
      <c r="W1110" s="44" t="str">
        <f t="shared" si="299"/>
        <v>n/a</v>
      </c>
      <c r="X1110" s="23">
        <f t="shared" si="300"/>
        <v>0</v>
      </c>
      <c r="Y1110" s="23">
        <f t="shared" si="301"/>
        <v>0</v>
      </c>
      <c r="Z1110" s="23">
        <f t="shared" si="302"/>
        <v>0</v>
      </c>
      <c r="AA1110" s="43">
        <f t="shared" si="303"/>
        <v>0</v>
      </c>
      <c r="AB1110" s="44" t="str">
        <f t="shared" si="304"/>
        <v>n/a</v>
      </c>
      <c r="AC1110" s="45" t="str">
        <f>IFERROR(W1110*Inputs!$E$27+'Elec wholesale index'!AB1110*Inputs!$F$27,"n/a")</f>
        <v>n/a</v>
      </c>
      <c r="AD1110" s="2" t="str">
        <f t="shared" si="305"/>
        <v>2019-20 Summer</v>
      </c>
      <c r="AE1110" s="2" t="str">
        <f t="shared" si="306"/>
        <v>2018-19 Winter</v>
      </c>
      <c r="AF1110" s="41">
        <v>0</v>
      </c>
    </row>
    <row r="1111" spans="1:32" x14ac:dyDescent="0.3">
      <c r="A1111" s="47">
        <v>43445</v>
      </c>
      <c r="B1111" s="14" t="str">
        <f t="shared" si="290"/>
        <v>Dec</v>
      </c>
      <c r="C1111" s="3"/>
      <c r="D1111" s="3"/>
      <c r="E1111" s="3"/>
      <c r="F1111" s="42"/>
      <c r="G1111" s="42"/>
      <c r="H1111" s="42"/>
      <c r="I1111" s="13">
        <f>VLOOKUP($B1111,'Elec wholesale lookups'!$A$3:$L$15,'Elec wholesale index'!I$2,FALSE)</f>
        <v>181634.52552031272</v>
      </c>
      <c r="J1111" s="13">
        <f>VLOOKUP($B1111,'Elec wholesale lookups'!$A$3:$L$15,'Elec wholesale index'!J$2,FALSE)</f>
        <v>205597.26549163138</v>
      </c>
      <c r="K1111" s="13">
        <f>VLOOKUP($B1111,'Elec wholesale lookups'!$A$3:$L$15,'Elec wholesale index'!K$2,FALSE)</f>
        <v>181634.52552031272</v>
      </c>
      <c r="L1111" s="38">
        <f>VLOOKUP($B1111,'Elec wholesale lookups'!$A$3:$O$15,'Elec wholesale index'!L$2,FALSE)</f>
        <v>1</v>
      </c>
      <c r="M1111" s="38">
        <f>VLOOKUP($B1111,'Elec wholesale lookups'!$A$3:$O$15,'Elec wholesale index'!M$2,FALSE)</f>
        <v>1</v>
      </c>
      <c r="N1111" s="38">
        <f>VLOOKUP($B1111,'Elec wholesale lookups'!$A$3:$O$15,'Elec wholesale index'!N$2,FALSE)</f>
        <v>0</v>
      </c>
      <c r="O1111" s="13">
        <f t="shared" si="291"/>
        <v>181634.52552031272</v>
      </c>
      <c r="P1111" s="13">
        <f t="shared" si="292"/>
        <v>205597.26549163138</v>
      </c>
      <c r="Q1111" s="13">
        <f t="shared" si="293"/>
        <v>0</v>
      </c>
      <c r="R1111" s="13">
        <f t="shared" si="294"/>
        <v>387231.79101194406</v>
      </c>
      <c r="S1111" s="23">
        <f t="shared" si="295"/>
        <v>0</v>
      </c>
      <c r="T1111" s="23">
        <f t="shared" si="296"/>
        <v>0</v>
      </c>
      <c r="U1111" s="23">
        <f t="shared" si="297"/>
        <v>0</v>
      </c>
      <c r="V1111" s="23">
        <f t="shared" si="298"/>
        <v>0</v>
      </c>
      <c r="W1111" s="44" t="str">
        <f t="shared" si="299"/>
        <v>n/a</v>
      </c>
      <c r="X1111" s="23">
        <f t="shared" si="300"/>
        <v>0</v>
      </c>
      <c r="Y1111" s="23">
        <f t="shared" si="301"/>
        <v>0</v>
      </c>
      <c r="Z1111" s="23">
        <f t="shared" si="302"/>
        <v>0</v>
      </c>
      <c r="AA1111" s="43">
        <f t="shared" si="303"/>
        <v>0</v>
      </c>
      <c r="AB1111" s="44" t="str">
        <f t="shared" si="304"/>
        <v>n/a</v>
      </c>
      <c r="AC1111" s="45" t="str">
        <f>IFERROR(W1111*Inputs!$E$27+'Elec wholesale index'!AB1111*Inputs!$F$27,"n/a")</f>
        <v>n/a</v>
      </c>
      <c r="AD1111" s="2" t="str">
        <f t="shared" si="305"/>
        <v>2019-20 Summer</v>
      </c>
      <c r="AE1111" s="2" t="str">
        <f t="shared" si="306"/>
        <v>2018-19 Winter</v>
      </c>
      <c r="AF1111" s="41">
        <v>0</v>
      </c>
    </row>
    <row r="1112" spans="1:32" x14ac:dyDescent="0.3">
      <c r="A1112" s="47">
        <v>43446</v>
      </c>
      <c r="B1112" s="14" t="str">
        <f t="shared" si="290"/>
        <v>Dec</v>
      </c>
      <c r="C1112" s="3"/>
      <c r="D1112" s="3"/>
      <c r="E1112" s="3"/>
      <c r="F1112" s="42"/>
      <c r="G1112" s="42"/>
      <c r="H1112" s="42"/>
      <c r="I1112" s="13">
        <f>VLOOKUP($B1112,'Elec wholesale lookups'!$A$3:$L$15,'Elec wholesale index'!I$2,FALSE)</f>
        <v>181634.52552031272</v>
      </c>
      <c r="J1112" s="13">
        <f>VLOOKUP($B1112,'Elec wholesale lookups'!$A$3:$L$15,'Elec wholesale index'!J$2,FALSE)</f>
        <v>205597.26549163138</v>
      </c>
      <c r="K1112" s="13">
        <f>VLOOKUP($B1112,'Elec wholesale lookups'!$A$3:$L$15,'Elec wholesale index'!K$2,FALSE)</f>
        <v>181634.52552031272</v>
      </c>
      <c r="L1112" s="38">
        <f>VLOOKUP($B1112,'Elec wholesale lookups'!$A$3:$O$15,'Elec wholesale index'!L$2,FALSE)</f>
        <v>1</v>
      </c>
      <c r="M1112" s="38">
        <f>VLOOKUP($B1112,'Elec wholesale lookups'!$A$3:$O$15,'Elec wholesale index'!M$2,FALSE)</f>
        <v>1</v>
      </c>
      <c r="N1112" s="38">
        <f>VLOOKUP($B1112,'Elec wholesale lookups'!$A$3:$O$15,'Elec wholesale index'!N$2,FALSE)</f>
        <v>0</v>
      </c>
      <c r="O1112" s="13">
        <f t="shared" si="291"/>
        <v>181634.52552031272</v>
      </c>
      <c r="P1112" s="13">
        <f t="shared" si="292"/>
        <v>205597.26549163138</v>
      </c>
      <c r="Q1112" s="13">
        <f t="shared" si="293"/>
        <v>0</v>
      </c>
      <c r="R1112" s="13">
        <f t="shared" si="294"/>
        <v>387231.79101194406</v>
      </c>
      <c r="S1112" s="23">
        <f t="shared" si="295"/>
        <v>0</v>
      </c>
      <c r="T1112" s="23">
        <f t="shared" si="296"/>
        <v>0</v>
      </c>
      <c r="U1112" s="23">
        <f t="shared" si="297"/>
        <v>0</v>
      </c>
      <c r="V1112" s="23">
        <f t="shared" si="298"/>
        <v>0</v>
      </c>
      <c r="W1112" s="44" t="str">
        <f t="shared" si="299"/>
        <v>n/a</v>
      </c>
      <c r="X1112" s="23">
        <f t="shared" si="300"/>
        <v>0</v>
      </c>
      <c r="Y1112" s="23">
        <f t="shared" si="301"/>
        <v>0</v>
      </c>
      <c r="Z1112" s="23">
        <f t="shared" si="302"/>
        <v>0</v>
      </c>
      <c r="AA1112" s="43">
        <f t="shared" si="303"/>
        <v>0</v>
      </c>
      <c r="AB1112" s="44" t="str">
        <f t="shared" si="304"/>
        <v>n/a</v>
      </c>
      <c r="AC1112" s="45" t="str">
        <f>IFERROR(W1112*Inputs!$E$27+'Elec wholesale index'!AB1112*Inputs!$F$27,"n/a")</f>
        <v>n/a</v>
      </c>
      <c r="AD1112" s="2" t="str">
        <f t="shared" si="305"/>
        <v>2019-20 Summer</v>
      </c>
      <c r="AE1112" s="2" t="str">
        <f t="shared" si="306"/>
        <v>2018-19 Winter</v>
      </c>
      <c r="AF1112" s="41">
        <v>0</v>
      </c>
    </row>
    <row r="1113" spans="1:32" x14ac:dyDescent="0.3">
      <c r="A1113" s="47">
        <v>43447</v>
      </c>
      <c r="B1113" s="14" t="str">
        <f t="shared" si="290"/>
        <v>Dec</v>
      </c>
      <c r="C1113" s="3"/>
      <c r="D1113" s="3"/>
      <c r="E1113" s="3"/>
      <c r="F1113" s="42"/>
      <c r="G1113" s="42"/>
      <c r="H1113" s="42"/>
      <c r="I1113" s="13">
        <f>VLOOKUP($B1113,'Elec wholesale lookups'!$A$3:$L$15,'Elec wholesale index'!I$2,FALSE)</f>
        <v>181634.52552031272</v>
      </c>
      <c r="J1113" s="13">
        <f>VLOOKUP($B1113,'Elec wholesale lookups'!$A$3:$L$15,'Elec wholesale index'!J$2,FALSE)</f>
        <v>205597.26549163138</v>
      </c>
      <c r="K1113" s="13">
        <f>VLOOKUP($B1113,'Elec wholesale lookups'!$A$3:$L$15,'Elec wholesale index'!K$2,FALSE)</f>
        <v>181634.52552031272</v>
      </c>
      <c r="L1113" s="38">
        <f>VLOOKUP($B1113,'Elec wholesale lookups'!$A$3:$O$15,'Elec wholesale index'!L$2,FALSE)</f>
        <v>1</v>
      </c>
      <c r="M1113" s="38">
        <f>VLOOKUP($B1113,'Elec wholesale lookups'!$A$3:$O$15,'Elec wholesale index'!M$2,FALSE)</f>
        <v>1</v>
      </c>
      <c r="N1113" s="38">
        <f>VLOOKUP($B1113,'Elec wholesale lookups'!$A$3:$O$15,'Elec wholesale index'!N$2,FALSE)</f>
        <v>0</v>
      </c>
      <c r="O1113" s="13">
        <f t="shared" si="291"/>
        <v>181634.52552031272</v>
      </c>
      <c r="P1113" s="13">
        <f t="shared" si="292"/>
        <v>205597.26549163138</v>
      </c>
      <c r="Q1113" s="13">
        <f t="shared" si="293"/>
        <v>0</v>
      </c>
      <c r="R1113" s="13">
        <f t="shared" si="294"/>
        <v>387231.79101194406</v>
      </c>
      <c r="S1113" s="23">
        <f t="shared" si="295"/>
        <v>0</v>
      </c>
      <c r="T1113" s="23">
        <f t="shared" si="296"/>
        <v>0</v>
      </c>
      <c r="U1113" s="23">
        <f t="shared" si="297"/>
        <v>0</v>
      </c>
      <c r="V1113" s="23">
        <f t="shared" si="298"/>
        <v>0</v>
      </c>
      <c r="W1113" s="44" t="str">
        <f t="shared" si="299"/>
        <v>n/a</v>
      </c>
      <c r="X1113" s="23">
        <f t="shared" si="300"/>
        <v>0</v>
      </c>
      <c r="Y1113" s="23">
        <f t="shared" si="301"/>
        <v>0</v>
      </c>
      <c r="Z1113" s="23">
        <f t="shared" si="302"/>
        <v>0</v>
      </c>
      <c r="AA1113" s="43">
        <f t="shared" si="303"/>
        <v>0</v>
      </c>
      <c r="AB1113" s="44" t="str">
        <f t="shared" si="304"/>
        <v>n/a</v>
      </c>
      <c r="AC1113" s="45" t="str">
        <f>IFERROR(W1113*Inputs!$E$27+'Elec wholesale index'!AB1113*Inputs!$F$27,"n/a")</f>
        <v>n/a</v>
      </c>
      <c r="AD1113" s="2" t="str">
        <f t="shared" si="305"/>
        <v>2019-20 Summer</v>
      </c>
      <c r="AE1113" s="2" t="str">
        <f t="shared" si="306"/>
        <v>2018-19 Winter</v>
      </c>
      <c r="AF1113" s="41">
        <v>0</v>
      </c>
    </row>
    <row r="1114" spans="1:32" x14ac:dyDescent="0.3">
      <c r="A1114" s="47">
        <v>43448</v>
      </c>
      <c r="B1114" s="14" t="str">
        <f t="shared" si="290"/>
        <v>Dec</v>
      </c>
      <c r="C1114" s="3"/>
      <c r="D1114" s="3"/>
      <c r="E1114" s="3"/>
      <c r="F1114" s="42"/>
      <c r="G1114" s="42"/>
      <c r="H1114" s="42"/>
      <c r="I1114" s="13">
        <f>VLOOKUP($B1114,'Elec wholesale lookups'!$A$3:$L$15,'Elec wholesale index'!I$2,FALSE)</f>
        <v>181634.52552031272</v>
      </c>
      <c r="J1114" s="13">
        <f>VLOOKUP($B1114,'Elec wholesale lookups'!$A$3:$L$15,'Elec wholesale index'!J$2,FALSE)</f>
        <v>205597.26549163138</v>
      </c>
      <c r="K1114" s="13">
        <f>VLOOKUP($B1114,'Elec wholesale lookups'!$A$3:$L$15,'Elec wholesale index'!K$2,FALSE)</f>
        <v>181634.52552031272</v>
      </c>
      <c r="L1114" s="38">
        <f>VLOOKUP($B1114,'Elec wholesale lookups'!$A$3:$O$15,'Elec wholesale index'!L$2,FALSE)</f>
        <v>1</v>
      </c>
      <c r="M1114" s="38">
        <f>VLOOKUP($B1114,'Elec wholesale lookups'!$A$3:$O$15,'Elec wholesale index'!M$2,FALSE)</f>
        <v>1</v>
      </c>
      <c r="N1114" s="38">
        <f>VLOOKUP($B1114,'Elec wholesale lookups'!$A$3:$O$15,'Elec wholesale index'!N$2,FALSE)</f>
        <v>0</v>
      </c>
      <c r="O1114" s="13">
        <f t="shared" si="291"/>
        <v>181634.52552031272</v>
      </c>
      <c r="P1114" s="13">
        <f t="shared" si="292"/>
        <v>205597.26549163138</v>
      </c>
      <c r="Q1114" s="13">
        <f t="shared" si="293"/>
        <v>0</v>
      </c>
      <c r="R1114" s="13">
        <f t="shared" si="294"/>
        <v>387231.79101194406</v>
      </c>
      <c r="S1114" s="23">
        <f t="shared" si="295"/>
        <v>0</v>
      </c>
      <c r="T1114" s="23">
        <f t="shared" si="296"/>
        <v>0</v>
      </c>
      <c r="U1114" s="23">
        <f t="shared" si="297"/>
        <v>0</v>
      </c>
      <c r="V1114" s="23">
        <f t="shared" si="298"/>
        <v>0</v>
      </c>
      <c r="W1114" s="44" t="str">
        <f t="shared" si="299"/>
        <v>n/a</v>
      </c>
      <c r="X1114" s="23">
        <f t="shared" si="300"/>
        <v>0</v>
      </c>
      <c r="Y1114" s="23">
        <f t="shared" si="301"/>
        <v>0</v>
      </c>
      <c r="Z1114" s="23">
        <f t="shared" si="302"/>
        <v>0</v>
      </c>
      <c r="AA1114" s="43">
        <f t="shared" si="303"/>
        <v>0</v>
      </c>
      <c r="AB1114" s="44" t="str">
        <f t="shared" si="304"/>
        <v>n/a</v>
      </c>
      <c r="AC1114" s="45" t="str">
        <f>IFERROR(W1114*Inputs!$E$27+'Elec wholesale index'!AB1114*Inputs!$F$27,"n/a")</f>
        <v>n/a</v>
      </c>
      <c r="AD1114" s="2" t="str">
        <f t="shared" si="305"/>
        <v>2019-20 Summer</v>
      </c>
      <c r="AE1114" s="2" t="str">
        <f t="shared" si="306"/>
        <v>2018-19 Winter</v>
      </c>
      <c r="AF1114" s="41">
        <v>0</v>
      </c>
    </row>
    <row r="1115" spans="1:32" x14ac:dyDescent="0.3">
      <c r="A1115" s="47">
        <v>43451</v>
      </c>
      <c r="B1115" s="14" t="str">
        <f t="shared" si="290"/>
        <v>Dec</v>
      </c>
      <c r="C1115" s="3"/>
      <c r="D1115" s="3"/>
      <c r="E1115" s="3"/>
      <c r="F1115" s="42"/>
      <c r="G1115" s="42"/>
      <c r="H1115" s="42"/>
      <c r="I1115" s="13">
        <f>VLOOKUP($B1115,'Elec wholesale lookups'!$A$3:$L$15,'Elec wholesale index'!I$2,FALSE)</f>
        <v>181634.52552031272</v>
      </c>
      <c r="J1115" s="13">
        <f>VLOOKUP($B1115,'Elec wholesale lookups'!$A$3:$L$15,'Elec wholesale index'!J$2,FALSE)</f>
        <v>205597.26549163138</v>
      </c>
      <c r="K1115" s="13">
        <f>VLOOKUP($B1115,'Elec wholesale lookups'!$A$3:$L$15,'Elec wholesale index'!K$2,FALSE)</f>
        <v>181634.52552031272</v>
      </c>
      <c r="L1115" s="38">
        <f>VLOOKUP($B1115,'Elec wholesale lookups'!$A$3:$O$15,'Elec wholesale index'!L$2,FALSE)</f>
        <v>1</v>
      </c>
      <c r="M1115" s="38">
        <f>VLOOKUP($B1115,'Elec wholesale lookups'!$A$3:$O$15,'Elec wholesale index'!M$2,FALSE)</f>
        <v>1</v>
      </c>
      <c r="N1115" s="38">
        <f>VLOOKUP($B1115,'Elec wholesale lookups'!$A$3:$O$15,'Elec wholesale index'!N$2,FALSE)</f>
        <v>0</v>
      </c>
      <c r="O1115" s="13">
        <f t="shared" si="291"/>
        <v>181634.52552031272</v>
      </c>
      <c r="P1115" s="13">
        <f t="shared" si="292"/>
        <v>205597.26549163138</v>
      </c>
      <c r="Q1115" s="13">
        <f t="shared" si="293"/>
        <v>0</v>
      </c>
      <c r="R1115" s="13">
        <f t="shared" si="294"/>
        <v>387231.79101194406</v>
      </c>
      <c r="S1115" s="23">
        <f t="shared" si="295"/>
        <v>0</v>
      </c>
      <c r="T1115" s="23">
        <f t="shared" si="296"/>
        <v>0</v>
      </c>
      <c r="U1115" s="23">
        <f t="shared" si="297"/>
        <v>0</v>
      </c>
      <c r="V1115" s="23">
        <f t="shared" si="298"/>
        <v>0</v>
      </c>
      <c r="W1115" s="44" t="str">
        <f t="shared" si="299"/>
        <v>n/a</v>
      </c>
      <c r="X1115" s="23">
        <f t="shared" si="300"/>
        <v>0</v>
      </c>
      <c r="Y1115" s="23">
        <f t="shared" si="301"/>
        <v>0</v>
      </c>
      <c r="Z1115" s="23">
        <f t="shared" si="302"/>
        <v>0</v>
      </c>
      <c r="AA1115" s="43">
        <f t="shared" si="303"/>
        <v>0</v>
      </c>
      <c r="AB1115" s="44" t="str">
        <f t="shared" si="304"/>
        <v>n/a</v>
      </c>
      <c r="AC1115" s="45" t="str">
        <f>IFERROR(W1115*Inputs!$E$27+'Elec wholesale index'!AB1115*Inputs!$F$27,"n/a")</f>
        <v>n/a</v>
      </c>
      <c r="AD1115" s="2" t="str">
        <f t="shared" si="305"/>
        <v>2019-20 Summer</v>
      </c>
      <c r="AE1115" s="2" t="str">
        <f t="shared" si="306"/>
        <v>2018-19 Winter</v>
      </c>
      <c r="AF1115" s="41">
        <v>0</v>
      </c>
    </row>
    <row r="1116" spans="1:32" x14ac:dyDescent="0.3">
      <c r="A1116" s="47">
        <v>43452</v>
      </c>
      <c r="B1116" s="14" t="str">
        <f t="shared" si="290"/>
        <v>Dec</v>
      </c>
      <c r="C1116" s="3"/>
      <c r="D1116" s="3"/>
      <c r="E1116" s="3"/>
      <c r="F1116" s="42"/>
      <c r="G1116" s="42"/>
      <c r="H1116" s="42"/>
      <c r="I1116" s="13">
        <f>VLOOKUP($B1116,'Elec wholesale lookups'!$A$3:$L$15,'Elec wholesale index'!I$2,FALSE)</f>
        <v>181634.52552031272</v>
      </c>
      <c r="J1116" s="13">
        <f>VLOOKUP($B1116,'Elec wholesale lookups'!$A$3:$L$15,'Elec wholesale index'!J$2,FALSE)</f>
        <v>205597.26549163138</v>
      </c>
      <c r="K1116" s="13">
        <f>VLOOKUP($B1116,'Elec wholesale lookups'!$A$3:$L$15,'Elec wholesale index'!K$2,FALSE)</f>
        <v>181634.52552031272</v>
      </c>
      <c r="L1116" s="38">
        <f>VLOOKUP($B1116,'Elec wholesale lookups'!$A$3:$O$15,'Elec wholesale index'!L$2,FALSE)</f>
        <v>1</v>
      </c>
      <c r="M1116" s="38">
        <f>VLOOKUP($B1116,'Elec wholesale lookups'!$A$3:$O$15,'Elec wholesale index'!M$2,FALSE)</f>
        <v>1</v>
      </c>
      <c r="N1116" s="38">
        <f>VLOOKUP($B1116,'Elec wholesale lookups'!$A$3:$O$15,'Elec wholesale index'!N$2,FALSE)</f>
        <v>0</v>
      </c>
      <c r="O1116" s="13">
        <f t="shared" si="291"/>
        <v>181634.52552031272</v>
      </c>
      <c r="P1116" s="13">
        <f t="shared" si="292"/>
        <v>205597.26549163138</v>
      </c>
      <c r="Q1116" s="13">
        <f t="shared" si="293"/>
        <v>0</v>
      </c>
      <c r="R1116" s="13">
        <f t="shared" si="294"/>
        <v>387231.79101194406</v>
      </c>
      <c r="S1116" s="23">
        <f t="shared" si="295"/>
        <v>0</v>
      </c>
      <c r="T1116" s="23">
        <f t="shared" si="296"/>
        <v>0</v>
      </c>
      <c r="U1116" s="23">
        <f t="shared" si="297"/>
        <v>0</v>
      </c>
      <c r="V1116" s="23">
        <f t="shared" si="298"/>
        <v>0</v>
      </c>
      <c r="W1116" s="44" t="str">
        <f t="shared" si="299"/>
        <v>n/a</v>
      </c>
      <c r="X1116" s="23">
        <f t="shared" si="300"/>
        <v>0</v>
      </c>
      <c r="Y1116" s="23">
        <f t="shared" si="301"/>
        <v>0</v>
      </c>
      <c r="Z1116" s="23">
        <f t="shared" si="302"/>
        <v>0</v>
      </c>
      <c r="AA1116" s="43">
        <f t="shared" si="303"/>
        <v>0</v>
      </c>
      <c r="AB1116" s="44" t="str">
        <f t="shared" si="304"/>
        <v>n/a</v>
      </c>
      <c r="AC1116" s="45" t="str">
        <f>IFERROR(W1116*Inputs!$E$27+'Elec wholesale index'!AB1116*Inputs!$F$27,"n/a")</f>
        <v>n/a</v>
      </c>
      <c r="AD1116" s="2" t="str">
        <f t="shared" si="305"/>
        <v>2019-20 Summer</v>
      </c>
      <c r="AE1116" s="2" t="str">
        <f t="shared" si="306"/>
        <v>2018-19 Winter</v>
      </c>
      <c r="AF1116" s="41">
        <v>0</v>
      </c>
    </row>
    <row r="1117" spans="1:32" x14ac:dyDescent="0.3">
      <c r="A1117" s="47">
        <v>43453</v>
      </c>
      <c r="B1117" s="14" t="str">
        <f t="shared" si="290"/>
        <v>Dec</v>
      </c>
      <c r="C1117" s="3"/>
      <c r="D1117" s="3"/>
      <c r="E1117" s="3"/>
      <c r="F1117" s="42"/>
      <c r="G1117" s="42"/>
      <c r="H1117" s="42"/>
      <c r="I1117" s="13">
        <f>VLOOKUP($B1117,'Elec wholesale lookups'!$A$3:$L$15,'Elec wholesale index'!I$2,FALSE)</f>
        <v>181634.52552031272</v>
      </c>
      <c r="J1117" s="13">
        <f>VLOOKUP($B1117,'Elec wholesale lookups'!$A$3:$L$15,'Elec wholesale index'!J$2,FALSE)</f>
        <v>205597.26549163138</v>
      </c>
      <c r="K1117" s="13">
        <f>VLOOKUP($B1117,'Elec wholesale lookups'!$A$3:$L$15,'Elec wholesale index'!K$2,FALSE)</f>
        <v>181634.52552031272</v>
      </c>
      <c r="L1117" s="38">
        <f>VLOOKUP($B1117,'Elec wholesale lookups'!$A$3:$O$15,'Elec wholesale index'!L$2,FALSE)</f>
        <v>1</v>
      </c>
      <c r="M1117" s="38">
        <f>VLOOKUP($B1117,'Elec wholesale lookups'!$A$3:$O$15,'Elec wholesale index'!M$2,FALSE)</f>
        <v>1</v>
      </c>
      <c r="N1117" s="38">
        <f>VLOOKUP($B1117,'Elec wholesale lookups'!$A$3:$O$15,'Elec wholesale index'!N$2,FALSE)</f>
        <v>0</v>
      </c>
      <c r="O1117" s="13">
        <f t="shared" si="291"/>
        <v>181634.52552031272</v>
      </c>
      <c r="P1117" s="13">
        <f t="shared" si="292"/>
        <v>205597.26549163138</v>
      </c>
      <c r="Q1117" s="13">
        <f t="shared" si="293"/>
        <v>0</v>
      </c>
      <c r="R1117" s="13">
        <f t="shared" si="294"/>
        <v>387231.79101194406</v>
      </c>
      <c r="S1117" s="23">
        <f t="shared" si="295"/>
        <v>0</v>
      </c>
      <c r="T1117" s="23">
        <f t="shared" si="296"/>
        <v>0</v>
      </c>
      <c r="U1117" s="23">
        <f t="shared" si="297"/>
        <v>0</v>
      </c>
      <c r="V1117" s="23">
        <f t="shared" si="298"/>
        <v>0</v>
      </c>
      <c r="W1117" s="44" t="str">
        <f t="shared" si="299"/>
        <v>n/a</v>
      </c>
      <c r="X1117" s="23">
        <f t="shared" si="300"/>
        <v>0</v>
      </c>
      <c r="Y1117" s="23">
        <f t="shared" si="301"/>
        <v>0</v>
      </c>
      <c r="Z1117" s="23">
        <f t="shared" si="302"/>
        <v>0</v>
      </c>
      <c r="AA1117" s="43">
        <f t="shared" si="303"/>
        <v>0</v>
      </c>
      <c r="AB1117" s="44" t="str">
        <f t="shared" si="304"/>
        <v>n/a</v>
      </c>
      <c r="AC1117" s="45" t="str">
        <f>IFERROR(W1117*Inputs!$E$27+'Elec wholesale index'!AB1117*Inputs!$F$27,"n/a")</f>
        <v>n/a</v>
      </c>
      <c r="AD1117" s="2" t="str">
        <f t="shared" si="305"/>
        <v>2019-20 Summer</v>
      </c>
      <c r="AE1117" s="2" t="str">
        <f t="shared" si="306"/>
        <v>2018-19 Winter</v>
      </c>
      <c r="AF1117" s="41">
        <v>0</v>
      </c>
    </row>
    <row r="1118" spans="1:32" x14ac:dyDescent="0.3">
      <c r="A1118" s="47">
        <v>43454</v>
      </c>
      <c r="B1118" s="14" t="str">
        <f t="shared" si="290"/>
        <v>Dec</v>
      </c>
      <c r="C1118" s="3"/>
      <c r="D1118" s="3"/>
      <c r="E1118" s="3"/>
      <c r="F1118" s="42"/>
      <c r="G1118" s="42"/>
      <c r="H1118" s="42"/>
      <c r="I1118" s="13">
        <f>VLOOKUP($B1118,'Elec wholesale lookups'!$A$3:$L$15,'Elec wholesale index'!I$2,FALSE)</f>
        <v>181634.52552031272</v>
      </c>
      <c r="J1118" s="13">
        <f>VLOOKUP($B1118,'Elec wholesale lookups'!$A$3:$L$15,'Elec wholesale index'!J$2,FALSE)</f>
        <v>205597.26549163138</v>
      </c>
      <c r="K1118" s="13">
        <f>VLOOKUP($B1118,'Elec wholesale lookups'!$A$3:$L$15,'Elec wholesale index'!K$2,FALSE)</f>
        <v>181634.52552031272</v>
      </c>
      <c r="L1118" s="38">
        <f>VLOOKUP($B1118,'Elec wholesale lookups'!$A$3:$O$15,'Elec wholesale index'!L$2,FALSE)</f>
        <v>1</v>
      </c>
      <c r="M1118" s="38">
        <f>VLOOKUP($B1118,'Elec wholesale lookups'!$A$3:$O$15,'Elec wholesale index'!M$2,FALSE)</f>
        <v>1</v>
      </c>
      <c r="N1118" s="38">
        <f>VLOOKUP($B1118,'Elec wholesale lookups'!$A$3:$O$15,'Elec wholesale index'!N$2,FALSE)</f>
        <v>0</v>
      </c>
      <c r="O1118" s="13">
        <f t="shared" si="291"/>
        <v>181634.52552031272</v>
      </c>
      <c r="P1118" s="13">
        <f t="shared" si="292"/>
        <v>205597.26549163138</v>
      </c>
      <c r="Q1118" s="13">
        <f t="shared" si="293"/>
        <v>0</v>
      </c>
      <c r="R1118" s="13">
        <f t="shared" si="294"/>
        <v>387231.79101194406</v>
      </c>
      <c r="S1118" s="23">
        <f t="shared" si="295"/>
        <v>0</v>
      </c>
      <c r="T1118" s="23">
        <f t="shared" si="296"/>
        <v>0</v>
      </c>
      <c r="U1118" s="23">
        <f t="shared" si="297"/>
        <v>0</v>
      </c>
      <c r="V1118" s="23">
        <f t="shared" si="298"/>
        <v>0</v>
      </c>
      <c r="W1118" s="44" t="str">
        <f t="shared" si="299"/>
        <v>n/a</v>
      </c>
      <c r="X1118" s="23">
        <f t="shared" si="300"/>
        <v>0</v>
      </c>
      <c r="Y1118" s="23">
        <f t="shared" si="301"/>
        <v>0</v>
      </c>
      <c r="Z1118" s="23">
        <f t="shared" si="302"/>
        <v>0</v>
      </c>
      <c r="AA1118" s="43">
        <f t="shared" si="303"/>
        <v>0</v>
      </c>
      <c r="AB1118" s="44" t="str">
        <f t="shared" si="304"/>
        <v>n/a</v>
      </c>
      <c r="AC1118" s="45" t="str">
        <f>IFERROR(W1118*Inputs!$E$27+'Elec wholesale index'!AB1118*Inputs!$F$27,"n/a")</f>
        <v>n/a</v>
      </c>
      <c r="AD1118" s="2" t="str">
        <f t="shared" si="305"/>
        <v>2019-20 Summer</v>
      </c>
      <c r="AE1118" s="2" t="str">
        <f t="shared" si="306"/>
        <v>2018-19 Winter</v>
      </c>
      <c r="AF1118" s="41">
        <v>0</v>
      </c>
    </row>
    <row r="1119" spans="1:32" x14ac:dyDescent="0.3">
      <c r="A1119" s="47">
        <v>43455</v>
      </c>
      <c r="B1119" s="14" t="str">
        <f t="shared" si="290"/>
        <v>Dec</v>
      </c>
      <c r="C1119" s="3"/>
      <c r="D1119" s="3"/>
      <c r="E1119" s="3"/>
      <c r="F1119" s="42"/>
      <c r="G1119" s="42"/>
      <c r="H1119" s="42"/>
      <c r="I1119" s="13">
        <f>VLOOKUP($B1119,'Elec wholesale lookups'!$A$3:$L$15,'Elec wholesale index'!I$2,FALSE)</f>
        <v>181634.52552031272</v>
      </c>
      <c r="J1119" s="13">
        <f>VLOOKUP($B1119,'Elec wholesale lookups'!$A$3:$L$15,'Elec wholesale index'!J$2,FALSE)</f>
        <v>205597.26549163138</v>
      </c>
      <c r="K1119" s="13">
        <f>VLOOKUP($B1119,'Elec wholesale lookups'!$A$3:$L$15,'Elec wholesale index'!K$2,FALSE)</f>
        <v>181634.52552031272</v>
      </c>
      <c r="L1119" s="38">
        <f>VLOOKUP($B1119,'Elec wholesale lookups'!$A$3:$O$15,'Elec wholesale index'!L$2,FALSE)</f>
        <v>1</v>
      </c>
      <c r="M1119" s="38">
        <f>VLOOKUP($B1119,'Elec wholesale lookups'!$A$3:$O$15,'Elec wholesale index'!M$2,FALSE)</f>
        <v>1</v>
      </c>
      <c r="N1119" s="38">
        <f>VLOOKUP($B1119,'Elec wholesale lookups'!$A$3:$O$15,'Elec wholesale index'!N$2,FALSE)</f>
        <v>0</v>
      </c>
      <c r="O1119" s="13">
        <f t="shared" si="291"/>
        <v>181634.52552031272</v>
      </c>
      <c r="P1119" s="13">
        <f t="shared" si="292"/>
        <v>205597.26549163138</v>
      </c>
      <c r="Q1119" s="13">
        <f t="shared" si="293"/>
        <v>0</v>
      </c>
      <c r="R1119" s="13">
        <f t="shared" si="294"/>
        <v>387231.79101194406</v>
      </c>
      <c r="S1119" s="23">
        <f t="shared" si="295"/>
        <v>0</v>
      </c>
      <c r="T1119" s="23">
        <f t="shared" si="296"/>
        <v>0</v>
      </c>
      <c r="U1119" s="23">
        <f t="shared" si="297"/>
        <v>0</v>
      </c>
      <c r="V1119" s="23">
        <f t="shared" si="298"/>
        <v>0</v>
      </c>
      <c r="W1119" s="44" t="str">
        <f t="shared" si="299"/>
        <v>n/a</v>
      </c>
      <c r="X1119" s="23">
        <f t="shared" si="300"/>
        <v>0</v>
      </c>
      <c r="Y1119" s="23">
        <f t="shared" si="301"/>
        <v>0</v>
      </c>
      <c r="Z1119" s="23">
        <f t="shared" si="302"/>
        <v>0</v>
      </c>
      <c r="AA1119" s="43">
        <f t="shared" si="303"/>
        <v>0</v>
      </c>
      <c r="AB1119" s="44" t="str">
        <f t="shared" si="304"/>
        <v>n/a</v>
      </c>
      <c r="AC1119" s="45" t="str">
        <f>IFERROR(W1119*Inputs!$E$27+'Elec wholesale index'!AB1119*Inputs!$F$27,"n/a")</f>
        <v>n/a</v>
      </c>
      <c r="AD1119" s="2" t="str">
        <f t="shared" si="305"/>
        <v>2019-20 Summer</v>
      </c>
      <c r="AE1119" s="2" t="str">
        <f t="shared" si="306"/>
        <v>2018-19 Winter</v>
      </c>
      <c r="AF1119" s="41">
        <v>0</v>
      </c>
    </row>
    <row r="1120" spans="1:32" x14ac:dyDescent="0.3">
      <c r="A1120" s="47">
        <v>43458</v>
      </c>
      <c r="B1120" s="14" t="str">
        <f t="shared" si="290"/>
        <v>Dec</v>
      </c>
      <c r="C1120" s="3"/>
      <c r="D1120" s="3"/>
      <c r="E1120" s="3"/>
      <c r="F1120" s="42"/>
      <c r="G1120" s="42"/>
      <c r="H1120" s="42"/>
      <c r="I1120" s="13">
        <f>VLOOKUP($B1120,'Elec wholesale lookups'!$A$3:$L$15,'Elec wholesale index'!I$2,FALSE)</f>
        <v>181634.52552031272</v>
      </c>
      <c r="J1120" s="13">
        <f>VLOOKUP($B1120,'Elec wholesale lookups'!$A$3:$L$15,'Elec wholesale index'!J$2,FALSE)</f>
        <v>205597.26549163138</v>
      </c>
      <c r="K1120" s="13">
        <f>VLOOKUP($B1120,'Elec wholesale lookups'!$A$3:$L$15,'Elec wholesale index'!K$2,FALSE)</f>
        <v>181634.52552031272</v>
      </c>
      <c r="L1120" s="38">
        <f>VLOOKUP($B1120,'Elec wholesale lookups'!$A$3:$O$15,'Elec wholesale index'!L$2,FALSE)</f>
        <v>1</v>
      </c>
      <c r="M1120" s="38">
        <f>VLOOKUP($B1120,'Elec wholesale lookups'!$A$3:$O$15,'Elec wholesale index'!M$2,FALSE)</f>
        <v>1</v>
      </c>
      <c r="N1120" s="38">
        <f>VLOOKUP($B1120,'Elec wholesale lookups'!$A$3:$O$15,'Elec wholesale index'!N$2,FALSE)</f>
        <v>0</v>
      </c>
      <c r="O1120" s="13">
        <f t="shared" si="291"/>
        <v>181634.52552031272</v>
      </c>
      <c r="P1120" s="13">
        <f t="shared" si="292"/>
        <v>205597.26549163138</v>
      </c>
      <c r="Q1120" s="13">
        <f t="shared" si="293"/>
        <v>0</v>
      </c>
      <c r="R1120" s="13">
        <f t="shared" si="294"/>
        <v>387231.79101194406</v>
      </c>
      <c r="S1120" s="23">
        <f t="shared" si="295"/>
        <v>0</v>
      </c>
      <c r="T1120" s="23">
        <f t="shared" si="296"/>
        <v>0</v>
      </c>
      <c r="U1120" s="23">
        <f t="shared" si="297"/>
        <v>0</v>
      </c>
      <c r="V1120" s="23">
        <f t="shared" si="298"/>
        <v>0</v>
      </c>
      <c r="W1120" s="44" t="str">
        <f t="shared" si="299"/>
        <v>n/a</v>
      </c>
      <c r="X1120" s="23">
        <f t="shared" si="300"/>
        <v>0</v>
      </c>
      <c r="Y1120" s="23">
        <f t="shared" si="301"/>
        <v>0</v>
      </c>
      <c r="Z1120" s="23">
        <f t="shared" si="302"/>
        <v>0</v>
      </c>
      <c r="AA1120" s="43">
        <f t="shared" si="303"/>
        <v>0</v>
      </c>
      <c r="AB1120" s="44" t="str">
        <f t="shared" si="304"/>
        <v>n/a</v>
      </c>
      <c r="AC1120" s="45" t="str">
        <f>IFERROR(W1120*Inputs!$E$27+'Elec wholesale index'!AB1120*Inputs!$F$27,"n/a")</f>
        <v>n/a</v>
      </c>
      <c r="AD1120" s="2" t="str">
        <f t="shared" si="305"/>
        <v>2019-20 Summer</v>
      </c>
      <c r="AE1120" s="2" t="str">
        <f t="shared" si="306"/>
        <v>2018-19 Winter</v>
      </c>
      <c r="AF1120" s="41">
        <v>0</v>
      </c>
    </row>
    <row r="1121" spans="1:32" x14ac:dyDescent="0.3">
      <c r="A1121" s="47">
        <v>43461</v>
      </c>
      <c r="B1121" s="14" t="str">
        <f t="shared" si="290"/>
        <v>Dec</v>
      </c>
      <c r="C1121" s="3"/>
      <c r="D1121" s="3"/>
      <c r="E1121" s="3"/>
      <c r="F1121" s="42"/>
      <c r="G1121" s="42"/>
      <c r="H1121" s="42"/>
      <c r="I1121" s="13">
        <f>VLOOKUP($B1121,'Elec wholesale lookups'!$A$3:$L$15,'Elec wholesale index'!I$2,FALSE)</f>
        <v>181634.52552031272</v>
      </c>
      <c r="J1121" s="13">
        <f>VLOOKUP($B1121,'Elec wholesale lookups'!$A$3:$L$15,'Elec wholesale index'!J$2,FALSE)</f>
        <v>205597.26549163138</v>
      </c>
      <c r="K1121" s="13">
        <f>VLOOKUP($B1121,'Elec wholesale lookups'!$A$3:$L$15,'Elec wholesale index'!K$2,FALSE)</f>
        <v>181634.52552031272</v>
      </c>
      <c r="L1121" s="38">
        <f>VLOOKUP($B1121,'Elec wholesale lookups'!$A$3:$O$15,'Elec wholesale index'!L$2,FALSE)</f>
        <v>1</v>
      </c>
      <c r="M1121" s="38">
        <f>VLOOKUP($B1121,'Elec wholesale lookups'!$A$3:$O$15,'Elec wholesale index'!M$2,FALSE)</f>
        <v>1</v>
      </c>
      <c r="N1121" s="38">
        <f>VLOOKUP($B1121,'Elec wholesale lookups'!$A$3:$O$15,'Elec wholesale index'!N$2,FALSE)</f>
        <v>0</v>
      </c>
      <c r="O1121" s="13">
        <f t="shared" si="291"/>
        <v>181634.52552031272</v>
      </c>
      <c r="P1121" s="13">
        <f t="shared" si="292"/>
        <v>205597.26549163138</v>
      </c>
      <c r="Q1121" s="13">
        <f t="shared" si="293"/>
        <v>0</v>
      </c>
      <c r="R1121" s="13">
        <f t="shared" si="294"/>
        <v>387231.79101194406</v>
      </c>
      <c r="S1121" s="23">
        <f t="shared" si="295"/>
        <v>0</v>
      </c>
      <c r="T1121" s="23">
        <f t="shared" si="296"/>
        <v>0</v>
      </c>
      <c r="U1121" s="23">
        <f t="shared" si="297"/>
        <v>0</v>
      </c>
      <c r="V1121" s="23">
        <f t="shared" si="298"/>
        <v>0</v>
      </c>
      <c r="W1121" s="44" t="str">
        <f t="shared" si="299"/>
        <v>n/a</v>
      </c>
      <c r="X1121" s="23">
        <f t="shared" si="300"/>
        <v>0</v>
      </c>
      <c r="Y1121" s="23">
        <f t="shared" si="301"/>
        <v>0</v>
      </c>
      <c r="Z1121" s="23">
        <f t="shared" si="302"/>
        <v>0</v>
      </c>
      <c r="AA1121" s="43">
        <f t="shared" si="303"/>
        <v>0</v>
      </c>
      <c r="AB1121" s="44" t="str">
        <f t="shared" si="304"/>
        <v>n/a</v>
      </c>
      <c r="AC1121" s="45" t="str">
        <f>IFERROR(W1121*Inputs!$E$27+'Elec wholesale index'!AB1121*Inputs!$F$27,"n/a")</f>
        <v>n/a</v>
      </c>
      <c r="AD1121" s="2" t="str">
        <f t="shared" si="305"/>
        <v>2019-20 Summer</v>
      </c>
      <c r="AE1121" s="2" t="str">
        <f t="shared" si="306"/>
        <v>2018-19 Winter</v>
      </c>
      <c r="AF1121" s="41">
        <v>0</v>
      </c>
    </row>
    <row r="1122" spans="1:32" x14ac:dyDescent="0.3">
      <c r="A1122" s="47">
        <v>43462</v>
      </c>
      <c r="B1122" s="14" t="str">
        <f t="shared" si="290"/>
        <v>Dec</v>
      </c>
      <c r="C1122" s="3"/>
      <c r="D1122" s="3"/>
      <c r="E1122" s="3"/>
      <c r="F1122" s="42"/>
      <c r="G1122" s="42"/>
      <c r="H1122" s="42"/>
      <c r="I1122" s="13">
        <f>VLOOKUP($B1122,'Elec wholesale lookups'!$A$3:$L$15,'Elec wholesale index'!I$2,FALSE)</f>
        <v>181634.52552031272</v>
      </c>
      <c r="J1122" s="13">
        <f>VLOOKUP($B1122,'Elec wholesale lookups'!$A$3:$L$15,'Elec wholesale index'!J$2,FALSE)</f>
        <v>205597.26549163138</v>
      </c>
      <c r="K1122" s="13">
        <f>VLOOKUP($B1122,'Elec wholesale lookups'!$A$3:$L$15,'Elec wholesale index'!K$2,FALSE)</f>
        <v>181634.52552031272</v>
      </c>
      <c r="L1122" s="38">
        <f>VLOOKUP($B1122,'Elec wholesale lookups'!$A$3:$O$15,'Elec wholesale index'!L$2,FALSE)</f>
        <v>1</v>
      </c>
      <c r="M1122" s="38">
        <f>VLOOKUP($B1122,'Elec wholesale lookups'!$A$3:$O$15,'Elec wholesale index'!M$2,FALSE)</f>
        <v>1</v>
      </c>
      <c r="N1122" s="38">
        <f>VLOOKUP($B1122,'Elec wholesale lookups'!$A$3:$O$15,'Elec wholesale index'!N$2,FALSE)</f>
        <v>0</v>
      </c>
      <c r="O1122" s="13">
        <f t="shared" si="291"/>
        <v>181634.52552031272</v>
      </c>
      <c r="P1122" s="13">
        <f t="shared" si="292"/>
        <v>205597.26549163138</v>
      </c>
      <c r="Q1122" s="13">
        <f t="shared" si="293"/>
        <v>0</v>
      </c>
      <c r="R1122" s="13">
        <f t="shared" si="294"/>
        <v>387231.79101194406</v>
      </c>
      <c r="S1122" s="23">
        <f t="shared" si="295"/>
        <v>0</v>
      </c>
      <c r="T1122" s="23">
        <f t="shared" si="296"/>
        <v>0</v>
      </c>
      <c r="U1122" s="23">
        <f t="shared" si="297"/>
        <v>0</v>
      </c>
      <c r="V1122" s="23">
        <f t="shared" si="298"/>
        <v>0</v>
      </c>
      <c r="W1122" s="44" t="str">
        <f t="shared" si="299"/>
        <v>n/a</v>
      </c>
      <c r="X1122" s="23">
        <f t="shared" si="300"/>
        <v>0</v>
      </c>
      <c r="Y1122" s="23">
        <f t="shared" si="301"/>
        <v>0</v>
      </c>
      <c r="Z1122" s="23">
        <f t="shared" si="302"/>
        <v>0</v>
      </c>
      <c r="AA1122" s="43">
        <f t="shared" si="303"/>
        <v>0</v>
      </c>
      <c r="AB1122" s="44" t="str">
        <f t="shared" si="304"/>
        <v>n/a</v>
      </c>
      <c r="AC1122" s="45" t="str">
        <f>IFERROR(W1122*Inputs!$E$27+'Elec wholesale index'!AB1122*Inputs!$F$27,"n/a")</f>
        <v>n/a</v>
      </c>
      <c r="AD1122" s="2" t="str">
        <f t="shared" si="305"/>
        <v>2019-20 Summer</v>
      </c>
      <c r="AE1122" s="2" t="str">
        <f t="shared" si="306"/>
        <v>2018-19 Winter</v>
      </c>
      <c r="AF1122" s="41">
        <v>0</v>
      </c>
    </row>
    <row r="1123" spans="1:32" x14ac:dyDescent="0.3">
      <c r="A1123" s="47">
        <v>43465</v>
      </c>
      <c r="B1123" s="14" t="str">
        <f t="shared" si="290"/>
        <v>Dec</v>
      </c>
      <c r="C1123" s="3"/>
      <c r="D1123" s="3"/>
      <c r="E1123" s="3"/>
      <c r="F1123" s="42"/>
      <c r="G1123" s="42"/>
      <c r="H1123" s="42"/>
      <c r="I1123" s="13">
        <f>VLOOKUP($B1123,'Elec wholesale lookups'!$A$3:$L$15,'Elec wholesale index'!I$2,FALSE)</f>
        <v>181634.52552031272</v>
      </c>
      <c r="J1123" s="13">
        <f>VLOOKUP($B1123,'Elec wholesale lookups'!$A$3:$L$15,'Elec wholesale index'!J$2,FALSE)</f>
        <v>205597.26549163138</v>
      </c>
      <c r="K1123" s="13">
        <f>VLOOKUP($B1123,'Elec wholesale lookups'!$A$3:$L$15,'Elec wholesale index'!K$2,FALSE)</f>
        <v>181634.52552031272</v>
      </c>
      <c r="L1123" s="38">
        <f>VLOOKUP($B1123,'Elec wholesale lookups'!$A$3:$O$15,'Elec wholesale index'!L$2,FALSE)</f>
        <v>1</v>
      </c>
      <c r="M1123" s="38">
        <f>VLOOKUP($B1123,'Elec wholesale lookups'!$A$3:$O$15,'Elec wholesale index'!M$2,FALSE)</f>
        <v>1</v>
      </c>
      <c r="N1123" s="38">
        <f>VLOOKUP($B1123,'Elec wholesale lookups'!$A$3:$O$15,'Elec wholesale index'!N$2,FALSE)</f>
        <v>0</v>
      </c>
      <c r="O1123" s="13">
        <f t="shared" si="291"/>
        <v>181634.52552031272</v>
      </c>
      <c r="P1123" s="13">
        <f t="shared" si="292"/>
        <v>205597.26549163138</v>
      </c>
      <c r="Q1123" s="13">
        <f t="shared" si="293"/>
        <v>0</v>
      </c>
      <c r="R1123" s="13">
        <f t="shared" si="294"/>
        <v>387231.79101194406</v>
      </c>
      <c r="S1123" s="23">
        <f t="shared" si="295"/>
        <v>0</v>
      </c>
      <c r="T1123" s="23">
        <f t="shared" si="296"/>
        <v>0</v>
      </c>
      <c r="U1123" s="23">
        <f t="shared" si="297"/>
        <v>0</v>
      </c>
      <c r="V1123" s="23">
        <f t="shared" si="298"/>
        <v>0</v>
      </c>
      <c r="W1123" s="44" t="str">
        <f t="shared" si="299"/>
        <v>n/a</v>
      </c>
      <c r="X1123" s="23">
        <f t="shared" si="300"/>
        <v>0</v>
      </c>
      <c r="Y1123" s="23">
        <f t="shared" si="301"/>
        <v>0</v>
      </c>
      <c r="Z1123" s="23">
        <f t="shared" si="302"/>
        <v>0</v>
      </c>
      <c r="AA1123" s="43">
        <f t="shared" si="303"/>
        <v>0</v>
      </c>
      <c r="AB1123" s="44" t="str">
        <f t="shared" si="304"/>
        <v>n/a</v>
      </c>
      <c r="AC1123" s="45" t="str">
        <f>IFERROR(W1123*Inputs!$E$27+'Elec wholesale index'!AB1123*Inputs!$F$27,"n/a")</f>
        <v>n/a</v>
      </c>
      <c r="AD1123" s="2" t="str">
        <f t="shared" si="305"/>
        <v>2019-20 Summer</v>
      </c>
      <c r="AE1123" s="2" t="str">
        <f t="shared" si="306"/>
        <v>2018-19 Winter</v>
      </c>
      <c r="AF1123" s="41">
        <v>0</v>
      </c>
    </row>
    <row r="1124" spans="1:32" x14ac:dyDescent="0.3">
      <c r="A1124" s="47">
        <v>43467</v>
      </c>
      <c r="B1124" s="14" t="str">
        <f t="shared" si="290"/>
        <v>Jan</v>
      </c>
      <c r="C1124" s="3"/>
      <c r="D1124" s="3"/>
      <c r="E1124" s="3"/>
      <c r="F1124" s="42"/>
      <c r="G1124" s="42"/>
      <c r="H1124" s="42"/>
      <c r="I1124" s="13">
        <f>VLOOKUP($B1124,'Elec wholesale lookups'!$A$3:$L$15,'Elec wholesale index'!I$2,FALSE)</f>
        <v>181634.52552031272</v>
      </c>
      <c r="J1124" s="13">
        <f>VLOOKUP($B1124,'Elec wholesale lookups'!$A$3:$L$15,'Elec wholesale index'!J$2,FALSE)</f>
        <v>205597.26549163138</v>
      </c>
      <c r="K1124" s="13">
        <f>VLOOKUP($B1124,'Elec wholesale lookups'!$A$3:$L$15,'Elec wholesale index'!K$2,FALSE)</f>
        <v>181634.52552031272</v>
      </c>
      <c r="L1124" s="38">
        <f>VLOOKUP($B1124,'Elec wholesale lookups'!$A$3:$O$15,'Elec wholesale index'!L$2,FALSE)</f>
        <v>1</v>
      </c>
      <c r="M1124" s="38">
        <f>VLOOKUP($B1124,'Elec wholesale lookups'!$A$3:$O$15,'Elec wholesale index'!M$2,FALSE)</f>
        <v>1</v>
      </c>
      <c r="N1124" s="38">
        <f>VLOOKUP($B1124,'Elec wholesale lookups'!$A$3:$O$15,'Elec wholesale index'!N$2,FALSE)</f>
        <v>0</v>
      </c>
      <c r="O1124" s="13">
        <f t="shared" si="291"/>
        <v>181634.52552031272</v>
      </c>
      <c r="P1124" s="13">
        <f t="shared" si="292"/>
        <v>205597.26549163138</v>
      </c>
      <c r="Q1124" s="13">
        <f t="shared" si="293"/>
        <v>0</v>
      </c>
      <c r="R1124" s="13">
        <f t="shared" si="294"/>
        <v>387231.79101194406</v>
      </c>
      <c r="S1124" s="23">
        <f t="shared" si="295"/>
        <v>0</v>
      </c>
      <c r="T1124" s="23">
        <f t="shared" si="296"/>
        <v>0</v>
      </c>
      <c r="U1124" s="23">
        <f t="shared" si="297"/>
        <v>0</v>
      </c>
      <c r="V1124" s="23">
        <f t="shared" si="298"/>
        <v>0</v>
      </c>
      <c r="W1124" s="44" t="str">
        <f t="shared" si="299"/>
        <v>n/a</v>
      </c>
      <c r="X1124" s="23">
        <f t="shared" si="300"/>
        <v>0</v>
      </c>
      <c r="Y1124" s="23">
        <f t="shared" si="301"/>
        <v>0</v>
      </c>
      <c r="Z1124" s="23">
        <f t="shared" si="302"/>
        <v>0</v>
      </c>
      <c r="AA1124" s="43">
        <f t="shared" si="303"/>
        <v>0</v>
      </c>
      <c r="AB1124" s="44" t="str">
        <f t="shared" si="304"/>
        <v>n/a</v>
      </c>
      <c r="AC1124" s="45" t="str">
        <f>IFERROR(W1124*Inputs!$E$27+'Elec wholesale index'!AB1124*Inputs!$F$27,"n/a")</f>
        <v>n/a</v>
      </c>
      <c r="AD1124" s="2" t="str">
        <f t="shared" si="305"/>
        <v>2019-20 Summer</v>
      </c>
      <c r="AE1124" s="2" t="str">
        <f t="shared" si="306"/>
        <v>2018-19 Winter</v>
      </c>
      <c r="AF1124" s="41">
        <v>0</v>
      </c>
    </row>
    <row r="1125" spans="1:32" x14ac:dyDescent="0.3">
      <c r="A1125" s="47">
        <v>43468</v>
      </c>
      <c r="B1125" s="14" t="str">
        <f t="shared" si="290"/>
        <v>Jan</v>
      </c>
      <c r="C1125" s="3"/>
      <c r="D1125" s="3"/>
      <c r="E1125" s="3"/>
      <c r="F1125" s="42"/>
      <c r="G1125" s="42"/>
      <c r="H1125" s="42"/>
      <c r="I1125" s="13">
        <f>VLOOKUP($B1125,'Elec wholesale lookups'!$A$3:$L$15,'Elec wholesale index'!I$2,FALSE)</f>
        <v>181634.52552031272</v>
      </c>
      <c r="J1125" s="13">
        <f>VLOOKUP($B1125,'Elec wholesale lookups'!$A$3:$L$15,'Elec wholesale index'!J$2,FALSE)</f>
        <v>205597.26549163138</v>
      </c>
      <c r="K1125" s="13">
        <f>VLOOKUP($B1125,'Elec wholesale lookups'!$A$3:$L$15,'Elec wholesale index'!K$2,FALSE)</f>
        <v>181634.52552031272</v>
      </c>
      <c r="L1125" s="38">
        <f>VLOOKUP($B1125,'Elec wholesale lookups'!$A$3:$O$15,'Elec wholesale index'!L$2,FALSE)</f>
        <v>1</v>
      </c>
      <c r="M1125" s="38">
        <f>VLOOKUP($B1125,'Elec wholesale lookups'!$A$3:$O$15,'Elec wholesale index'!M$2,FALSE)</f>
        <v>1</v>
      </c>
      <c r="N1125" s="38">
        <f>VLOOKUP($B1125,'Elec wholesale lookups'!$A$3:$O$15,'Elec wholesale index'!N$2,FALSE)</f>
        <v>0</v>
      </c>
      <c r="O1125" s="13">
        <f t="shared" si="291"/>
        <v>181634.52552031272</v>
      </c>
      <c r="P1125" s="13">
        <f t="shared" si="292"/>
        <v>205597.26549163138</v>
      </c>
      <c r="Q1125" s="13">
        <f t="shared" si="293"/>
        <v>0</v>
      </c>
      <c r="R1125" s="13">
        <f t="shared" si="294"/>
        <v>387231.79101194406</v>
      </c>
      <c r="S1125" s="23">
        <f t="shared" si="295"/>
        <v>0</v>
      </c>
      <c r="T1125" s="23">
        <f t="shared" si="296"/>
        <v>0</v>
      </c>
      <c r="U1125" s="23">
        <f t="shared" si="297"/>
        <v>0</v>
      </c>
      <c r="V1125" s="23">
        <f t="shared" si="298"/>
        <v>0</v>
      </c>
      <c r="W1125" s="44" t="str">
        <f t="shared" si="299"/>
        <v>n/a</v>
      </c>
      <c r="X1125" s="23">
        <f t="shared" si="300"/>
        <v>0</v>
      </c>
      <c r="Y1125" s="23">
        <f t="shared" si="301"/>
        <v>0</v>
      </c>
      <c r="Z1125" s="23">
        <f t="shared" si="302"/>
        <v>0</v>
      </c>
      <c r="AA1125" s="43">
        <f t="shared" si="303"/>
        <v>0</v>
      </c>
      <c r="AB1125" s="44" t="str">
        <f t="shared" si="304"/>
        <v>n/a</v>
      </c>
      <c r="AC1125" s="45" t="str">
        <f>IFERROR(W1125*Inputs!$E$27+'Elec wholesale index'!AB1125*Inputs!$F$27,"n/a")</f>
        <v>n/a</v>
      </c>
      <c r="AD1125" s="2" t="str">
        <f t="shared" si="305"/>
        <v>2019-20 Summer</v>
      </c>
      <c r="AE1125" s="2" t="str">
        <f t="shared" si="306"/>
        <v>2018-19 Winter</v>
      </c>
      <c r="AF1125" s="41">
        <v>0</v>
      </c>
    </row>
    <row r="1126" spans="1:32" x14ac:dyDescent="0.3">
      <c r="A1126" s="47">
        <v>43469</v>
      </c>
      <c r="B1126" s="14" t="str">
        <f t="shared" si="290"/>
        <v>Jan</v>
      </c>
      <c r="C1126" s="3"/>
      <c r="D1126" s="3"/>
      <c r="E1126" s="3"/>
      <c r="F1126" s="42"/>
      <c r="G1126" s="42"/>
      <c r="H1126" s="42"/>
      <c r="I1126" s="13">
        <f>VLOOKUP($B1126,'Elec wholesale lookups'!$A$3:$L$15,'Elec wholesale index'!I$2,FALSE)</f>
        <v>181634.52552031272</v>
      </c>
      <c r="J1126" s="13">
        <f>VLOOKUP($B1126,'Elec wholesale lookups'!$A$3:$L$15,'Elec wholesale index'!J$2,FALSE)</f>
        <v>205597.26549163138</v>
      </c>
      <c r="K1126" s="13">
        <f>VLOOKUP($B1126,'Elec wholesale lookups'!$A$3:$L$15,'Elec wholesale index'!K$2,FALSE)</f>
        <v>181634.52552031272</v>
      </c>
      <c r="L1126" s="38">
        <f>VLOOKUP($B1126,'Elec wholesale lookups'!$A$3:$O$15,'Elec wholesale index'!L$2,FALSE)</f>
        <v>1</v>
      </c>
      <c r="M1126" s="38">
        <f>VLOOKUP($B1126,'Elec wholesale lookups'!$A$3:$O$15,'Elec wholesale index'!M$2,FALSE)</f>
        <v>1</v>
      </c>
      <c r="N1126" s="38">
        <f>VLOOKUP($B1126,'Elec wholesale lookups'!$A$3:$O$15,'Elec wholesale index'!N$2,FALSE)</f>
        <v>0</v>
      </c>
      <c r="O1126" s="13">
        <f t="shared" si="291"/>
        <v>181634.52552031272</v>
      </c>
      <c r="P1126" s="13">
        <f t="shared" si="292"/>
        <v>205597.26549163138</v>
      </c>
      <c r="Q1126" s="13">
        <f t="shared" si="293"/>
        <v>0</v>
      </c>
      <c r="R1126" s="13">
        <f t="shared" si="294"/>
        <v>387231.79101194406</v>
      </c>
      <c r="S1126" s="23">
        <f t="shared" si="295"/>
        <v>0</v>
      </c>
      <c r="T1126" s="23">
        <f t="shared" si="296"/>
        <v>0</v>
      </c>
      <c r="U1126" s="23">
        <f t="shared" si="297"/>
        <v>0</v>
      </c>
      <c r="V1126" s="23">
        <f t="shared" si="298"/>
        <v>0</v>
      </c>
      <c r="W1126" s="44" t="str">
        <f t="shared" si="299"/>
        <v>n/a</v>
      </c>
      <c r="X1126" s="23">
        <f t="shared" si="300"/>
        <v>0</v>
      </c>
      <c r="Y1126" s="23">
        <f t="shared" si="301"/>
        <v>0</v>
      </c>
      <c r="Z1126" s="23">
        <f t="shared" si="302"/>
        <v>0</v>
      </c>
      <c r="AA1126" s="43">
        <f t="shared" si="303"/>
        <v>0</v>
      </c>
      <c r="AB1126" s="44" t="str">
        <f t="shared" si="304"/>
        <v>n/a</v>
      </c>
      <c r="AC1126" s="45" t="str">
        <f>IFERROR(W1126*Inputs!$E$27+'Elec wholesale index'!AB1126*Inputs!$F$27,"n/a")</f>
        <v>n/a</v>
      </c>
      <c r="AD1126" s="2" t="str">
        <f t="shared" si="305"/>
        <v>2019-20 Summer</v>
      </c>
      <c r="AE1126" s="2" t="str">
        <f t="shared" si="306"/>
        <v>2018-19 Winter</v>
      </c>
      <c r="AF1126" s="41">
        <v>0</v>
      </c>
    </row>
    <row r="1127" spans="1:32" x14ac:dyDescent="0.3">
      <c r="A1127" s="47">
        <v>43472</v>
      </c>
      <c r="B1127" s="14" t="str">
        <f t="shared" si="290"/>
        <v>Jan</v>
      </c>
      <c r="C1127" s="3"/>
      <c r="D1127" s="3"/>
      <c r="E1127" s="3"/>
      <c r="F1127" s="42"/>
      <c r="G1127" s="42"/>
      <c r="H1127" s="42"/>
      <c r="I1127" s="13">
        <f>VLOOKUP($B1127,'Elec wholesale lookups'!$A$3:$L$15,'Elec wholesale index'!I$2,FALSE)</f>
        <v>181634.52552031272</v>
      </c>
      <c r="J1127" s="13">
        <f>VLOOKUP($B1127,'Elec wholesale lookups'!$A$3:$L$15,'Elec wholesale index'!J$2,FALSE)</f>
        <v>205597.26549163138</v>
      </c>
      <c r="K1127" s="13">
        <f>VLOOKUP($B1127,'Elec wholesale lookups'!$A$3:$L$15,'Elec wholesale index'!K$2,FALSE)</f>
        <v>181634.52552031272</v>
      </c>
      <c r="L1127" s="38">
        <f>VLOOKUP($B1127,'Elec wholesale lookups'!$A$3:$O$15,'Elec wholesale index'!L$2,FALSE)</f>
        <v>1</v>
      </c>
      <c r="M1127" s="38">
        <f>VLOOKUP($B1127,'Elec wholesale lookups'!$A$3:$O$15,'Elec wholesale index'!M$2,FALSE)</f>
        <v>1</v>
      </c>
      <c r="N1127" s="38">
        <f>VLOOKUP($B1127,'Elec wholesale lookups'!$A$3:$O$15,'Elec wholesale index'!N$2,FALSE)</f>
        <v>0</v>
      </c>
      <c r="O1127" s="13">
        <f t="shared" si="291"/>
        <v>181634.52552031272</v>
      </c>
      <c r="P1127" s="13">
        <f t="shared" si="292"/>
        <v>205597.26549163138</v>
      </c>
      <c r="Q1127" s="13">
        <f t="shared" si="293"/>
        <v>0</v>
      </c>
      <c r="R1127" s="13">
        <f t="shared" si="294"/>
        <v>387231.79101194406</v>
      </c>
      <c r="S1127" s="23">
        <f t="shared" si="295"/>
        <v>0</v>
      </c>
      <c r="T1127" s="23">
        <f t="shared" si="296"/>
        <v>0</v>
      </c>
      <c r="U1127" s="23">
        <f t="shared" si="297"/>
        <v>0</v>
      </c>
      <c r="V1127" s="23">
        <f t="shared" si="298"/>
        <v>0</v>
      </c>
      <c r="W1127" s="44" t="str">
        <f t="shared" si="299"/>
        <v>n/a</v>
      </c>
      <c r="X1127" s="23">
        <f t="shared" si="300"/>
        <v>0</v>
      </c>
      <c r="Y1127" s="23">
        <f t="shared" si="301"/>
        <v>0</v>
      </c>
      <c r="Z1127" s="23">
        <f t="shared" si="302"/>
        <v>0</v>
      </c>
      <c r="AA1127" s="43">
        <f t="shared" si="303"/>
        <v>0</v>
      </c>
      <c r="AB1127" s="44" t="str">
        <f t="shared" si="304"/>
        <v>n/a</v>
      </c>
      <c r="AC1127" s="45" t="str">
        <f>IFERROR(W1127*Inputs!$E$27+'Elec wholesale index'!AB1127*Inputs!$F$27,"n/a")</f>
        <v>n/a</v>
      </c>
      <c r="AD1127" s="2" t="str">
        <f t="shared" si="305"/>
        <v>2019-20 Summer</v>
      </c>
      <c r="AE1127" s="2" t="str">
        <f t="shared" si="306"/>
        <v>2018-19 Winter</v>
      </c>
      <c r="AF1127" s="41">
        <v>0</v>
      </c>
    </row>
    <row r="1128" spans="1:32" x14ac:dyDescent="0.3">
      <c r="A1128" s="47">
        <v>43473</v>
      </c>
      <c r="B1128" s="14" t="str">
        <f t="shared" si="290"/>
        <v>Jan</v>
      </c>
      <c r="C1128" s="3"/>
      <c r="D1128" s="3"/>
      <c r="E1128" s="3"/>
      <c r="F1128" s="42"/>
      <c r="G1128" s="42"/>
      <c r="H1128" s="42"/>
      <c r="I1128" s="13">
        <f>VLOOKUP($B1128,'Elec wholesale lookups'!$A$3:$L$15,'Elec wholesale index'!I$2,FALSE)</f>
        <v>181634.52552031272</v>
      </c>
      <c r="J1128" s="13">
        <f>VLOOKUP($B1128,'Elec wholesale lookups'!$A$3:$L$15,'Elec wholesale index'!J$2,FALSE)</f>
        <v>205597.26549163138</v>
      </c>
      <c r="K1128" s="13">
        <f>VLOOKUP($B1128,'Elec wholesale lookups'!$A$3:$L$15,'Elec wholesale index'!K$2,FALSE)</f>
        <v>181634.52552031272</v>
      </c>
      <c r="L1128" s="38">
        <f>VLOOKUP($B1128,'Elec wholesale lookups'!$A$3:$O$15,'Elec wholesale index'!L$2,FALSE)</f>
        <v>1</v>
      </c>
      <c r="M1128" s="38">
        <f>VLOOKUP($B1128,'Elec wholesale lookups'!$A$3:$O$15,'Elec wholesale index'!M$2,FALSE)</f>
        <v>1</v>
      </c>
      <c r="N1128" s="38">
        <f>VLOOKUP($B1128,'Elec wholesale lookups'!$A$3:$O$15,'Elec wholesale index'!N$2,FALSE)</f>
        <v>0</v>
      </c>
      <c r="O1128" s="13">
        <f t="shared" si="291"/>
        <v>181634.52552031272</v>
      </c>
      <c r="P1128" s="13">
        <f t="shared" si="292"/>
        <v>205597.26549163138</v>
      </c>
      <c r="Q1128" s="13">
        <f t="shared" si="293"/>
        <v>0</v>
      </c>
      <c r="R1128" s="13">
        <f t="shared" si="294"/>
        <v>387231.79101194406</v>
      </c>
      <c r="S1128" s="23">
        <f t="shared" si="295"/>
        <v>0</v>
      </c>
      <c r="T1128" s="23">
        <f t="shared" si="296"/>
        <v>0</v>
      </c>
      <c r="U1128" s="23">
        <f t="shared" si="297"/>
        <v>0</v>
      </c>
      <c r="V1128" s="23">
        <f t="shared" si="298"/>
        <v>0</v>
      </c>
      <c r="W1128" s="44" t="str">
        <f t="shared" si="299"/>
        <v>n/a</v>
      </c>
      <c r="X1128" s="23">
        <f t="shared" si="300"/>
        <v>0</v>
      </c>
      <c r="Y1128" s="23">
        <f t="shared" si="301"/>
        <v>0</v>
      </c>
      <c r="Z1128" s="23">
        <f t="shared" si="302"/>
        <v>0</v>
      </c>
      <c r="AA1128" s="43">
        <f t="shared" si="303"/>
        <v>0</v>
      </c>
      <c r="AB1128" s="44" t="str">
        <f t="shared" si="304"/>
        <v>n/a</v>
      </c>
      <c r="AC1128" s="45" t="str">
        <f>IFERROR(W1128*Inputs!$E$27+'Elec wholesale index'!AB1128*Inputs!$F$27,"n/a")</f>
        <v>n/a</v>
      </c>
      <c r="AD1128" s="2" t="str">
        <f t="shared" si="305"/>
        <v>2019-20 Summer</v>
      </c>
      <c r="AE1128" s="2" t="str">
        <f t="shared" si="306"/>
        <v>2018-19 Winter</v>
      </c>
      <c r="AF1128" s="41">
        <v>0</v>
      </c>
    </row>
    <row r="1129" spans="1:32" x14ac:dyDescent="0.3">
      <c r="A1129" s="47">
        <v>43474</v>
      </c>
      <c r="B1129" s="14" t="str">
        <f t="shared" ref="B1129:B1192" si="307">TEXT(A1129,"mmm")</f>
        <v>Jan</v>
      </c>
      <c r="C1129" s="3"/>
      <c r="D1129" s="3"/>
      <c r="E1129" s="3"/>
      <c r="F1129" s="42"/>
      <c r="G1129" s="42"/>
      <c r="H1129" s="42"/>
      <c r="I1129" s="13">
        <f>VLOOKUP($B1129,'Elec wholesale lookups'!$A$3:$L$15,'Elec wholesale index'!I$2,FALSE)</f>
        <v>181634.52552031272</v>
      </c>
      <c r="J1129" s="13">
        <f>VLOOKUP($B1129,'Elec wholesale lookups'!$A$3:$L$15,'Elec wholesale index'!J$2,FALSE)</f>
        <v>205597.26549163138</v>
      </c>
      <c r="K1129" s="13">
        <f>VLOOKUP($B1129,'Elec wholesale lookups'!$A$3:$L$15,'Elec wholesale index'!K$2,FALSE)</f>
        <v>181634.52552031272</v>
      </c>
      <c r="L1129" s="38">
        <f>VLOOKUP($B1129,'Elec wholesale lookups'!$A$3:$O$15,'Elec wholesale index'!L$2,FALSE)</f>
        <v>1</v>
      </c>
      <c r="M1129" s="38">
        <f>VLOOKUP($B1129,'Elec wholesale lookups'!$A$3:$O$15,'Elec wholesale index'!M$2,FALSE)</f>
        <v>1</v>
      </c>
      <c r="N1129" s="38">
        <f>VLOOKUP($B1129,'Elec wholesale lookups'!$A$3:$O$15,'Elec wholesale index'!N$2,FALSE)</f>
        <v>0</v>
      </c>
      <c r="O1129" s="13">
        <f t="shared" si="291"/>
        <v>181634.52552031272</v>
      </c>
      <c r="P1129" s="13">
        <f t="shared" si="292"/>
        <v>205597.26549163138</v>
      </c>
      <c r="Q1129" s="13">
        <f t="shared" si="293"/>
        <v>0</v>
      </c>
      <c r="R1129" s="13">
        <f t="shared" si="294"/>
        <v>387231.79101194406</v>
      </c>
      <c r="S1129" s="23">
        <f t="shared" si="295"/>
        <v>0</v>
      </c>
      <c r="T1129" s="23">
        <f t="shared" si="296"/>
        <v>0</v>
      </c>
      <c r="U1129" s="23">
        <f t="shared" si="297"/>
        <v>0</v>
      </c>
      <c r="V1129" s="23">
        <f t="shared" si="298"/>
        <v>0</v>
      </c>
      <c r="W1129" s="44" t="str">
        <f t="shared" si="299"/>
        <v>n/a</v>
      </c>
      <c r="X1129" s="23">
        <f t="shared" si="300"/>
        <v>0</v>
      </c>
      <c r="Y1129" s="23">
        <f t="shared" si="301"/>
        <v>0</v>
      </c>
      <c r="Z1129" s="23">
        <f t="shared" si="302"/>
        <v>0</v>
      </c>
      <c r="AA1129" s="43">
        <f t="shared" si="303"/>
        <v>0</v>
      </c>
      <c r="AB1129" s="44" t="str">
        <f t="shared" si="304"/>
        <v>n/a</v>
      </c>
      <c r="AC1129" s="45" t="str">
        <f>IFERROR(W1129*Inputs!$E$27+'Elec wholesale index'!AB1129*Inputs!$F$27,"n/a")</f>
        <v>n/a</v>
      </c>
      <c r="AD1129" s="2" t="str">
        <f t="shared" si="305"/>
        <v>2019-20 Summer</v>
      </c>
      <c r="AE1129" s="2" t="str">
        <f t="shared" si="306"/>
        <v>2018-19 Winter</v>
      </c>
      <c r="AF1129" s="41">
        <v>0</v>
      </c>
    </row>
    <row r="1130" spans="1:32" x14ac:dyDescent="0.3">
      <c r="A1130" s="47">
        <v>43475</v>
      </c>
      <c r="B1130" s="14" t="str">
        <f t="shared" si="307"/>
        <v>Jan</v>
      </c>
      <c r="C1130" s="3"/>
      <c r="D1130" s="3"/>
      <c r="E1130" s="3"/>
      <c r="F1130" s="42"/>
      <c r="G1130" s="42"/>
      <c r="H1130" s="42"/>
      <c r="I1130" s="13">
        <f>VLOOKUP($B1130,'Elec wholesale lookups'!$A$3:$L$15,'Elec wholesale index'!I$2,FALSE)</f>
        <v>181634.52552031272</v>
      </c>
      <c r="J1130" s="13">
        <f>VLOOKUP($B1130,'Elec wholesale lookups'!$A$3:$L$15,'Elec wholesale index'!J$2,FALSE)</f>
        <v>205597.26549163138</v>
      </c>
      <c r="K1130" s="13">
        <f>VLOOKUP($B1130,'Elec wholesale lookups'!$A$3:$L$15,'Elec wholesale index'!K$2,FALSE)</f>
        <v>181634.52552031272</v>
      </c>
      <c r="L1130" s="38">
        <f>VLOOKUP($B1130,'Elec wholesale lookups'!$A$3:$O$15,'Elec wholesale index'!L$2,FALSE)</f>
        <v>1</v>
      </c>
      <c r="M1130" s="38">
        <f>VLOOKUP($B1130,'Elec wholesale lookups'!$A$3:$O$15,'Elec wholesale index'!M$2,FALSE)</f>
        <v>1</v>
      </c>
      <c r="N1130" s="38">
        <f>VLOOKUP($B1130,'Elec wholesale lookups'!$A$3:$O$15,'Elec wholesale index'!N$2,FALSE)</f>
        <v>0</v>
      </c>
      <c r="O1130" s="13">
        <f t="shared" si="291"/>
        <v>181634.52552031272</v>
      </c>
      <c r="P1130" s="13">
        <f t="shared" si="292"/>
        <v>205597.26549163138</v>
      </c>
      <c r="Q1130" s="13">
        <f t="shared" si="293"/>
        <v>0</v>
      </c>
      <c r="R1130" s="13">
        <f t="shared" si="294"/>
        <v>387231.79101194406</v>
      </c>
      <c r="S1130" s="23">
        <f t="shared" si="295"/>
        <v>0</v>
      </c>
      <c r="T1130" s="23">
        <f t="shared" si="296"/>
        <v>0</v>
      </c>
      <c r="U1130" s="23">
        <f t="shared" si="297"/>
        <v>0</v>
      </c>
      <c r="V1130" s="23">
        <f t="shared" si="298"/>
        <v>0</v>
      </c>
      <c r="W1130" s="44" t="str">
        <f t="shared" si="299"/>
        <v>n/a</v>
      </c>
      <c r="X1130" s="23">
        <f t="shared" si="300"/>
        <v>0</v>
      </c>
      <c r="Y1130" s="23">
        <f t="shared" si="301"/>
        <v>0</v>
      </c>
      <c r="Z1130" s="23">
        <f t="shared" si="302"/>
        <v>0</v>
      </c>
      <c r="AA1130" s="43">
        <f t="shared" si="303"/>
        <v>0</v>
      </c>
      <c r="AB1130" s="44" t="str">
        <f t="shared" si="304"/>
        <v>n/a</v>
      </c>
      <c r="AC1130" s="45" t="str">
        <f>IFERROR(W1130*Inputs!$E$27+'Elec wholesale index'!AB1130*Inputs!$F$27,"n/a")</f>
        <v>n/a</v>
      </c>
      <c r="AD1130" s="2" t="str">
        <f t="shared" si="305"/>
        <v>2019-20 Summer</v>
      </c>
      <c r="AE1130" s="2" t="str">
        <f t="shared" si="306"/>
        <v>2018-19 Winter</v>
      </c>
      <c r="AF1130" s="41">
        <v>0</v>
      </c>
    </row>
    <row r="1131" spans="1:32" x14ac:dyDescent="0.3">
      <c r="A1131" s="47">
        <v>43476</v>
      </c>
      <c r="B1131" s="14" t="str">
        <f t="shared" si="307"/>
        <v>Jan</v>
      </c>
      <c r="C1131" s="3"/>
      <c r="D1131" s="3"/>
      <c r="E1131" s="3"/>
      <c r="F1131" s="42"/>
      <c r="G1131" s="42"/>
      <c r="H1131" s="42"/>
      <c r="I1131" s="13">
        <f>VLOOKUP($B1131,'Elec wholesale lookups'!$A$3:$L$15,'Elec wholesale index'!I$2,FALSE)</f>
        <v>181634.52552031272</v>
      </c>
      <c r="J1131" s="13">
        <f>VLOOKUP($B1131,'Elec wholesale lookups'!$A$3:$L$15,'Elec wholesale index'!J$2,FALSE)</f>
        <v>205597.26549163138</v>
      </c>
      <c r="K1131" s="13">
        <f>VLOOKUP($B1131,'Elec wholesale lookups'!$A$3:$L$15,'Elec wholesale index'!K$2,FALSE)</f>
        <v>181634.52552031272</v>
      </c>
      <c r="L1131" s="38">
        <f>VLOOKUP($B1131,'Elec wholesale lookups'!$A$3:$O$15,'Elec wholesale index'!L$2,FALSE)</f>
        <v>1</v>
      </c>
      <c r="M1131" s="38">
        <f>VLOOKUP($B1131,'Elec wholesale lookups'!$A$3:$O$15,'Elec wholesale index'!M$2,FALSE)</f>
        <v>1</v>
      </c>
      <c r="N1131" s="38">
        <f>VLOOKUP($B1131,'Elec wholesale lookups'!$A$3:$O$15,'Elec wholesale index'!N$2,FALSE)</f>
        <v>0</v>
      </c>
      <c r="O1131" s="13">
        <f t="shared" si="291"/>
        <v>181634.52552031272</v>
      </c>
      <c r="P1131" s="13">
        <f t="shared" si="292"/>
        <v>205597.26549163138</v>
      </c>
      <c r="Q1131" s="13">
        <f t="shared" si="293"/>
        <v>0</v>
      </c>
      <c r="R1131" s="13">
        <f t="shared" si="294"/>
        <v>387231.79101194406</v>
      </c>
      <c r="S1131" s="23">
        <f t="shared" si="295"/>
        <v>0</v>
      </c>
      <c r="T1131" s="23">
        <f t="shared" si="296"/>
        <v>0</v>
      </c>
      <c r="U1131" s="23">
        <f t="shared" si="297"/>
        <v>0</v>
      </c>
      <c r="V1131" s="23">
        <f t="shared" si="298"/>
        <v>0</v>
      </c>
      <c r="W1131" s="44" t="str">
        <f t="shared" si="299"/>
        <v>n/a</v>
      </c>
      <c r="X1131" s="23">
        <f t="shared" si="300"/>
        <v>0</v>
      </c>
      <c r="Y1131" s="23">
        <f t="shared" si="301"/>
        <v>0</v>
      </c>
      <c r="Z1131" s="23">
        <f t="shared" si="302"/>
        <v>0</v>
      </c>
      <c r="AA1131" s="43">
        <f t="shared" si="303"/>
        <v>0</v>
      </c>
      <c r="AB1131" s="44" t="str">
        <f t="shared" si="304"/>
        <v>n/a</v>
      </c>
      <c r="AC1131" s="45" t="str">
        <f>IFERROR(W1131*Inputs!$E$27+'Elec wholesale index'!AB1131*Inputs!$F$27,"n/a")</f>
        <v>n/a</v>
      </c>
      <c r="AD1131" s="2" t="str">
        <f t="shared" si="305"/>
        <v>2019-20 Summer</v>
      </c>
      <c r="AE1131" s="2" t="str">
        <f t="shared" si="306"/>
        <v>2018-19 Winter</v>
      </c>
      <c r="AF1131" s="41">
        <v>0</v>
      </c>
    </row>
    <row r="1132" spans="1:32" x14ac:dyDescent="0.3">
      <c r="A1132" s="47">
        <v>43479</v>
      </c>
      <c r="B1132" s="14" t="str">
        <f t="shared" si="307"/>
        <v>Jan</v>
      </c>
      <c r="C1132" s="3"/>
      <c r="D1132" s="3"/>
      <c r="E1132" s="3"/>
      <c r="F1132" s="42"/>
      <c r="G1132" s="42"/>
      <c r="H1132" s="42"/>
      <c r="I1132" s="13">
        <f>VLOOKUP($B1132,'Elec wholesale lookups'!$A$3:$L$15,'Elec wholesale index'!I$2,FALSE)</f>
        <v>181634.52552031272</v>
      </c>
      <c r="J1132" s="13">
        <f>VLOOKUP($B1132,'Elec wholesale lookups'!$A$3:$L$15,'Elec wholesale index'!J$2,FALSE)</f>
        <v>205597.26549163138</v>
      </c>
      <c r="K1132" s="13">
        <f>VLOOKUP($B1132,'Elec wholesale lookups'!$A$3:$L$15,'Elec wholesale index'!K$2,FALSE)</f>
        <v>181634.52552031272</v>
      </c>
      <c r="L1132" s="38">
        <f>VLOOKUP($B1132,'Elec wholesale lookups'!$A$3:$O$15,'Elec wholesale index'!L$2,FALSE)</f>
        <v>1</v>
      </c>
      <c r="M1132" s="38">
        <f>VLOOKUP($B1132,'Elec wholesale lookups'!$A$3:$O$15,'Elec wholesale index'!M$2,FALSE)</f>
        <v>1</v>
      </c>
      <c r="N1132" s="38">
        <f>VLOOKUP($B1132,'Elec wholesale lookups'!$A$3:$O$15,'Elec wholesale index'!N$2,FALSE)</f>
        <v>0</v>
      </c>
      <c r="O1132" s="13">
        <f t="shared" si="291"/>
        <v>181634.52552031272</v>
      </c>
      <c r="P1132" s="13">
        <f t="shared" si="292"/>
        <v>205597.26549163138</v>
      </c>
      <c r="Q1132" s="13">
        <f t="shared" si="293"/>
        <v>0</v>
      </c>
      <c r="R1132" s="13">
        <f t="shared" si="294"/>
        <v>387231.79101194406</v>
      </c>
      <c r="S1132" s="23">
        <f t="shared" si="295"/>
        <v>0</v>
      </c>
      <c r="T1132" s="23">
        <f t="shared" si="296"/>
        <v>0</v>
      </c>
      <c r="U1132" s="23">
        <f t="shared" si="297"/>
        <v>0</v>
      </c>
      <c r="V1132" s="23">
        <f t="shared" si="298"/>
        <v>0</v>
      </c>
      <c r="W1132" s="44" t="str">
        <f t="shared" si="299"/>
        <v>n/a</v>
      </c>
      <c r="X1132" s="23">
        <f t="shared" si="300"/>
        <v>0</v>
      </c>
      <c r="Y1132" s="23">
        <f t="shared" si="301"/>
        <v>0</v>
      </c>
      <c r="Z1132" s="23">
        <f t="shared" si="302"/>
        <v>0</v>
      </c>
      <c r="AA1132" s="43">
        <f t="shared" si="303"/>
        <v>0</v>
      </c>
      <c r="AB1132" s="44" t="str">
        <f t="shared" si="304"/>
        <v>n/a</v>
      </c>
      <c r="AC1132" s="45" t="str">
        <f>IFERROR(W1132*Inputs!$E$27+'Elec wholesale index'!AB1132*Inputs!$F$27,"n/a")</f>
        <v>n/a</v>
      </c>
      <c r="AD1132" s="2" t="str">
        <f t="shared" si="305"/>
        <v>2019-20 Summer</v>
      </c>
      <c r="AE1132" s="2" t="str">
        <f t="shared" si="306"/>
        <v>2018-19 Winter</v>
      </c>
      <c r="AF1132" s="41">
        <v>0</v>
      </c>
    </row>
    <row r="1133" spans="1:32" x14ac:dyDescent="0.3">
      <c r="A1133" s="47">
        <v>43480</v>
      </c>
      <c r="B1133" s="14" t="str">
        <f t="shared" si="307"/>
        <v>Jan</v>
      </c>
      <c r="C1133" s="3"/>
      <c r="D1133" s="3"/>
      <c r="E1133" s="3"/>
      <c r="F1133" s="42"/>
      <c r="G1133" s="42"/>
      <c r="H1133" s="42"/>
      <c r="I1133" s="13">
        <f>VLOOKUP($B1133,'Elec wholesale lookups'!$A$3:$L$15,'Elec wholesale index'!I$2,FALSE)</f>
        <v>181634.52552031272</v>
      </c>
      <c r="J1133" s="13">
        <f>VLOOKUP($B1133,'Elec wholesale lookups'!$A$3:$L$15,'Elec wholesale index'!J$2,FALSE)</f>
        <v>205597.26549163138</v>
      </c>
      <c r="K1133" s="13">
        <f>VLOOKUP($B1133,'Elec wholesale lookups'!$A$3:$L$15,'Elec wholesale index'!K$2,FALSE)</f>
        <v>181634.52552031272</v>
      </c>
      <c r="L1133" s="38">
        <f>VLOOKUP($B1133,'Elec wholesale lookups'!$A$3:$O$15,'Elec wholesale index'!L$2,FALSE)</f>
        <v>1</v>
      </c>
      <c r="M1133" s="38">
        <f>VLOOKUP($B1133,'Elec wholesale lookups'!$A$3:$O$15,'Elec wholesale index'!M$2,FALSE)</f>
        <v>1</v>
      </c>
      <c r="N1133" s="38">
        <f>VLOOKUP($B1133,'Elec wholesale lookups'!$A$3:$O$15,'Elec wholesale index'!N$2,FALSE)</f>
        <v>0</v>
      </c>
      <c r="O1133" s="13">
        <f t="shared" si="291"/>
        <v>181634.52552031272</v>
      </c>
      <c r="P1133" s="13">
        <f t="shared" si="292"/>
        <v>205597.26549163138</v>
      </c>
      <c r="Q1133" s="13">
        <f t="shared" si="293"/>
        <v>0</v>
      </c>
      <c r="R1133" s="13">
        <f t="shared" si="294"/>
        <v>387231.79101194406</v>
      </c>
      <c r="S1133" s="23">
        <f t="shared" si="295"/>
        <v>0</v>
      </c>
      <c r="T1133" s="23">
        <f t="shared" si="296"/>
        <v>0</v>
      </c>
      <c r="U1133" s="23">
        <f t="shared" si="297"/>
        <v>0</v>
      </c>
      <c r="V1133" s="23">
        <f t="shared" si="298"/>
        <v>0</v>
      </c>
      <c r="W1133" s="44" t="str">
        <f t="shared" si="299"/>
        <v>n/a</v>
      </c>
      <c r="X1133" s="23">
        <f t="shared" si="300"/>
        <v>0</v>
      </c>
      <c r="Y1133" s="23">
        <f t="shared" si="301"/>
        <v>0</v>
      </c>
      <c r="Z1133" s="23">
        <f t="shared" si="302"/>
        <v>0</v>
      </c>
      <c r="AA1133" s="43">
        <f t="shared" si="303"/>
        <v>0</v>
      </c>
      <c r="AB1133" s="44" t="str">
        <f t="shared" si="304"/>
        <v>n/a</v>
      </c>
      <c r="AC1133" s="45" t="str">
        <f>IFERROR(W1133*Inputs!$E$27+'Elec wholesale index'!AB1133*Inputs!$F$27,"n/a")</f>
        <v>n/a</v>
      </c>
      <c r="AD1133" s="2" t="str">
        <f t="shared" si="305"/>
        <v>2019-20 Summer</v>
      </c>
      <c r="AE1133" s="2" t="str">
        <f t="shared" si="306"/>
        <v>2018-19 Winter</v>
      </c>
      <c r="AF1133" s="41">
        <v>0</v>
      </c>
    </row>
    <row r="1134" spans="1:32" x14ac:dyDescent="0.3">
      <c r="A1134" s="47">
        <v>43481</v>
      </c>
      <c r="B1134" s="14" t="str">
        <f t="shared" si="307"/>
        <v>Jan</v>
      </c>
      <c r="C1134" s="3"/>
      <c r="D1134" s="3"/>
      <c r="E1134" s="3"/>
      <c r="F1134" s="42"/>
      <c r="G1134" s="42"/>
      <c r="H1134" s="42"/>
      <c r="I1134" s="13">
        <f>VLOOKUP($B1134,'Elec wholesale lookups'!$A$3:$L$15,'Elec wholesale index'!I$2,FALSE)</f>
        <v>181634.52552031272</v>
      </c>
      <c r="J1134" s="13">
        <f>VLOOKUP($B1134,'Elec wholesale lookups'!$A$3:$L$15,'Elec wholesale index'!J$2,FALSE)</f>
        <v>205597.26549163138</v>
      </c>
      <c r="K1134" s="13">
        <f>VLOOKUP($B1134,'Elec wholesale lookups'!$A$3:$L$15,'Elec wholesale index'!K$2,FALSE)</f>
        <v>181634.52552031272</v>
      </c>
      <c r="L1134" s="38">
        <f>VLOOKUP($B1134,'Elec wholesale lookups'!$A$3:$O$15,'Elec wholesale index'!L$2,FALSE)</f>
        <v>1</v>
      </c>
      <c r="M1134" s="38">
        <f>VLOOKUP($B1134,'Elec wholesale lookups'!$A$3:$O$15,'Elec wholesale index'!M$2,FALSE)</f>
        <v>1</v>
      </c>
      <c r="N1134" s="38">
        <f>VLOOKUP($B1134,'Elec wholesale lookups'!$A$3:$O$15,'Elec wholesale index'!N$2,FALSE)</f>
        <v>0</v>
      </c>
      <c r="O1134" s="13">
        <f t="shared" si="291"/>
        <v>181634.52552031272</v>
      </c>
      <c r="P1134" s="13">
        <f t="shared" si="292"/>
        <v>205597.26549163138</v>
      </c>
      <c r="Q1134" s="13">
        <f t="shared" si="293"/>
        <v>0</v>
      </c>
      <c r="R1134" s="13">
        <f t="shared" si="294"/>
        <v>387231.79101194406</v>
      </c>
      <c r="S1134" s="23">
        <f t="shared" si="295"/>
        <v>0</v>
      </c>
      <c r="T1134" s="23">
        <f t="shared" si="296"/>
        <v>0</v>
      </c>
      <c r="U1134" s="23">
        <f t="shared" si="297"/>
        <v>0</v>
      </c>
      <c r="V1134" s="23">
        <f t="shared" si="298"/>
        <v>0</v>
      </c>
      <c r="W1134" s="44" t="str">
        <f t="shared" si="299"/>
        <v>n/a</v>
      </c>
      <c r="X1134" s="23">
        <f t="shared" si="300"/>
        <v>0</v>
      </c>
      <c r="Y1134" s="23">
        <f t="shared" si="301"/>
        <v>0</v>
      </c>
      <c r="Z1134" s="23">
        <f t="shared" si="302"/>
        <v>0</v>
      </c>
      <c r="AA1134" s="43">
        <f t="shared" si="303"/>
        <v>0</v>
      </c>
      <c r="AB1134" s="44" t="str">
        <f t="shared" si="304"/>
        <v>n/a</v>
      </c>
      <c r="AC1134" s="45" t="str">
        <f>IFERROR(W1134*Inputs!$E$27+'Elec wholesale index'!AB1134*Inputs!$F$27,"n/a")</f>
        <v>n/a</v>
      </c>
      <c r="AD1134" s="2" t="str">
        <f t="shared" si="305"/>
        <v>2019-20 Summer</v>
      </c>
      <c r="AE1134" s="2" t="str">
        <f t="shared" si="306"/>
        <v>2018-19 Winter</v>
      </c>
      <c r="AF1134" s="41">
        <v>0</v>
      </c>
    </row>
    <row r="1135" spans="1:32" x14ac:dyDescent="0.3">
      <c r="A1135" s="47">
        <v>43482</v>
      </c>
      <c r="B1135" s="14" t="str">
        <f t="shared" si="307"/>
        <v>Jan</v>
      </c>
      <c r="C1135" s="3"/>
      <c r="D1135" s="3"/>
      <c r="E1135" s="3"/>
      <c r="F1135" s="42"/>
      <c r="G1135" s="42"/>
      <c r="H1135" s="42"/>
      <c r="I1135" s="13">
        <f>VLOOKUP($B1135,'Elec wholesale lookups'!$A$3:$L$15,'Elec wholesale index'!I$2,FALSE)</f>
        <v>181634.52552031272</v>
      </c>
      <c r="J1135" s="13">
        <f>VLOOKUP($B1135,'Elec wholesale lookups'!$A$3:$L$15,'Elec wholesale index'!J$2,FALSE)</f>
        <v>205597.26549163138</v>
      </c>
      <c r="K1135" s="13">
        <f>VLOOKUP($B1135,'Elec wholesale lookups'!$A$3:$L$15,'Elec wholesale index'!K$2,FALSE)</f>
        <v>181634.52552031272</v>
      </c>
      <c r="L1135" s="38">
        <f>VLOOKUP($B1135,'Elec wholesale lookups'!$A$3:$O$15,'Elec wholesale index'!L$2,FALSE)</f>
        <v>1</v>
      </c>
      <c r="M1135" s="38">
        <f>VLOOKUP($B1135,'Elec wholesale lookups'!$A$3:$O$15,'Elec wholesale index'!M$2,FALSE)</f>
        <v>1</v>
      </c>
      <c r="N1135" s="38">
        <f>VLOOKUP($B1135,'Elec wholesale lookups'!$A$3:$O$15,'Elec wholesale index'!N$2,FALSE)</f>
        <v>0</v>
      </c>
      <c r="O1135" s="13">
        <f t="shared" si="291"/>
        <v>181634.52552031272</v>
      </c>
      <c r="P1135" s="13">
        <f t="shared" si="292"/>
        <v>205597.26549163138</v>
      </c>
      <c r="Q1135" s="13">
        <f t="shared" si="293"/>
        <v>0</v>
      </c>
      <c r="R1135" s="13">
        <f t="shared" si="294"/>
        <v>387231.79101194406</v>
      </c>
      <c r="S1135" s="23">
        <f t="shared" si="295"/>
        <v>0</v>
      </c>
      <c r="T1135" s="23">
        <f t="shared" si="296"/>
        <v>0</v>
      </c>
      <c r="U1135" s="23">
        <f t="shared" si="297"/>
        <v>0</v>
      </c>
      <c r="V1135" s="23">
        <f t="shared" si="298"/>
        <v>0</v>
      </c>
      <c r="W1135" s="44" t="str">
        <f t="shared" si="299"/>
        <v>n/a</v>
      </c>
      <c r="X1135" s="23">
        <f t="shared" si="300"/>
        <v>0</v>
      </c>
      <c r="Y1135" s="23">
        <f t="shared" si="301"/>
        <v>0</v>
      </c>
      <c r="Z1135" s="23">
        <f t="shared" si="302"/>
        <v>0</v>
      </c>
      <c r="AA1135" s="43">
        <f t="shared" si="303"/>
        <v>0</v>
      </c>
      <c r="AB1135" s="44" t="str">
        <f t="shared" si="304"/>
        <v>n/a</v>
      </c>
      <c r="AC1135" s="45" t="str">
        <f>IFERROR(W1135*Inputs!$E$27+'Elec wholesale index'!AB1135*Inputs!$F$27,"n/a")</f>
        <v>n/a</v>
      </c>
      <c r="AD1135" s="2" t="str">
        <f t="shared" si="305"/>
        <v>2019-20 Summer</v>
      </c>
      <c r="AE1135" s="2" t="str">
        <f t="shared" si="306"/>
        <v>2018-19 Winter</v>
      </c>
      <c r="AF1135" s="41">
        <v>0</v>
      </c>
    </row>
    <row r="1136" spans="1:32" x14ac:dyDescent="0.3">
      <c r="A1136" s="47">
        <v>43483</v>
      </c>
      <c r="B1136" s="14" t="str">
        <f t="shared" si="307"/>
        <v>Jan</v>
      </c>
      <c r="C1136" s="3"/>
      <c r="D1136" s="3"/>
      <c r="E1136" s="3"/>
      <c r="F1136" s="42"/>
      <c r="G1136" s="42"/>
      <c r="H1136" s="42"/>
      <c r="I1136" s="13">
        <f>VLOOKUP($B1136,'Elec wholesale lookups'!$A$3:$L$15,'Elec wholesale index'!I$2,FALSE)</f>
        <v>181634.52552031272</v>
      </c>
      <c r="J1136" s="13">
        <f>VLOOKUP($B1136,'Elec wholesale lookups'!$A$3:$L$15,'Elec wholesale index'!J$2,FALSE)</f>
        <v>205597.26549163138</v>
      </c>
      <c r="K1136" s="13">
        <f>VLOOKUP($B1136,'Elec wholesale lookups'!$A$3:$L$15,'Elec wholesale index'!K$2,FALSE)</f>
        <v>181634.52552031272</v>
      </c>
      <c r="L1136" s="38">
        <f>VLOOKUP($B1136,'Elec wholesale lookups'!$A$3:$O$15,'Elec wholesale index'!L$2,FALSE)</f>
        <v>1</v>
      </c>
      <c r="M1136" s="38">
        <f>VLOOKUP($B1136,'Elec wholesale lookups'!$A$3:$O$15,'Elec wholesale index'!M$2,FALSE)</f>
        <v>1</v>
      </c>
      <c r="N1136" s="38">
        <f>VLOOKUP($B1136,'Elec wholesale lookups'!$A$3:$O$15,'Elec wholesale index'!N$2,FALSE)</f>
        <v>0</v>
      </c>
      <c r="O1136" s="13">
        <f t="shared" si="291"/>
        <v>181634.52552031272</v>
      </c>
      <c r="P1136" s="13">
        <f t="shared" si="292"/>
        <v>205597.26549163138</v>
      </c>
      <c r="Q1136" s="13">
        <f t="shared" si="293"/>
        <v>0</v>
      </c>
      <c r="R1136" s="13">
        <f t="shared" si="294"/>
        <v>387231.79101194406</v>
      </c>
      <c r="S1136" s="23">
        <f t="shared" si="295"/>
        <v>0</v>
      </c>
      <c r="T1136" s="23">
        <f t="shared" si="296"/>
        <v>0</v>
      </c>
      <c r="U1136" s="23">
        <f t="shared" si="297"/>
        <v>0</v>
      </c>
      <c r="V1136" s="23">
        <f t="shared" si="298"/>
        <v>0</v>
      </c>
      <c r="W1136" s="44" t="str">
        <f t="shared" si="299"/>
        <v>n/a</v>
      </c>
      <c r="X1136" s="23">
        <f t="shared" si="300"/>
        <v>0</v>
      </c>
      <c r="Y1136" s="23">
        <f t="shared" si="301"/>
        <v>0</v>
      </c>
      <c r="Z1136" s="23">
        <f t="shared" si="302"/>
        <v>0</v>
      </c>
      <c r="AA1136" s="43">
        <f t="shared" si="303"/>
        <v>0</v>
      </c>
      <c r="AB1136" s="44" t="str">
        <f t="shared" si="304"/>
        <v>n/a</v>
      </c>
      <c r="AC1136" s="45" t="str">
        <f>IFERROR(W1136*Inputs!$E$27+'Elec wholesale index'!AB1136*Inputs!$F$27,"n/a")</f>
        <v>n/a</v>
      </c>
      <c r="AD1136" s="2" t="str">
        <f t="shared" si="305"/>
        <v>2019-20 Summer</v>
      </c>
      <c r="AE1136" s="2" t="str">
        <f t="shared" si="306"/>
        <v>2018-19 Winter</v>
      </c>
      <c r="AF1136" s="41">
        <v>0</v>
      </c>
    </row>
    <row r="1137" spans="1:32" x14ac:dyDescent="0.3">
      <c r="A1137" s="47">
        <v>43486</v>
      </c>
      <c r="B1137" s="14" t="str">
        <f t="shared" si="307"/>
        <v>Jan</v>
      </c>
      <c r="C1137" s="3"/>
      <c r="D1137" s="3"/>
      <c r="E1137" s="3"/>
      <c r="F1137" s="42"/>
      <c r="G1137" s="42"/>
      <c r="H1137" s="42"/>
      <c r="I1137" s="13">
        <f>VLOOKUP($B1137,'Elec wholesale lookups'!$A$3:$L$15,'Elec wholesale index'!I$2,FALSE)</f>
        <v>181634.52552031272</v>
      </c>
      <c r="J1137" s="13">
        <f>VLOOKUP($B1137,'Elec wholesale lookups'!$A$3:$L$15,'Elec wholesale index'!J$2,FALSE)</f>
        <v>205597.26549163138</v>
      </c>
      <c r="K1137" s="13">
        <f>VLOOKUP($B1137,'Elec wholesale lookups'!$A$3:$L$15,'Elec wholesale index'!K$2,FALSE)</f>
        <v>181634.52552031272</v>
      </c>
      <c r="L1137" s="38">
        <f>VLOOKUP($B1137,'Elec wholesale lookups'!$A$3:$O$15,'Elec wholesale index'!L$2,FALSE)</f>
        <v>1</v>
      </c>
      <c r="M1137" s="38">
        <f>VLOOKUP($B1137,'Elec wholesale lookups'!$A$3:$O$15,'Elec wholesale index'!M$2,FALSE)</f>
        <v>1</v>
      </c>
      <c r="N1137" s="38">
        <f>VLOOKUP($B1137,'Elec wholesale lookups'!$A$3:$O$15,'Elec wholesale index'!N$2,FALSE)</f>
        <v>0</v>
      </c>
      <c r="O1137" s="13">
        <f t="shared" si="291"/>
        <v>181634.52552031272</v>
      </c>
      <c r="P1137" s="13">
        <f t="shared" si="292"/>
        <v>205597.26549163138</v>
      </c>
      <c r="Q1137" s="13">
        <f t="shared" si="293"/>
        <v>0</v>
      </c>
      <c r="R1137" s="13">
        <f t="shared" si="294"/>
        <v>387231.79101194406</v>
      </c>
      <c r="S1137" s="23">
        <f t="shared" si="295"/>
        <v>0</v>
      </c>
      <c r="T1137" s="23">
        <f t="shared" si="296"/>
        <v>0</v>
      </c>
      <c r="U1137" s="23">
        <f t="shared" si="297"/>
        <v>0</v>
      </c>
      <c r="V1137" s="23">
        <f t="shared" si="298"/>
        <v>0</v>
      </c>
      <c r="W1137" s="44" t="str">
        <f t="shared" si="299"/>
        <v>n/a</v>
      </c>
      <c r="X1137" s="23">
        <f t="shared" si="300"/>
        <v>0</v>
      </c>
      <c r="Y1137" s="23">
        <f t="shared" si="301"/>
        <v>0</v>
      </c>
      <c r="Z1137" s="23">
        <f t="shared" si="302"/>
        <v>0</v>
      </c>
      <c r="AA1137" s="43">
        <f t="shared" si="303"/>
        <v>0</v>
      </c>
      <c r="AB1137" s="44" t="str">
        <f t="shared" si="304"/>
        <v>n/a</v>
      </c>
      <c r="AC1137" s="45" t="str">
        <f>IFERROR(W1137*Inputs!$E$27+'Elec wholesale index'!AB1137*Inputs!$F$27,"n/a")</f>
        <v>n/a</v>
      </c>
      <c r="AD1137" s="2" t="str">
        <f t="shared" si="305"/>
        <v>2019-20 Summer</v>
      </c>
      <c r="AE1137" s="2" t="str">
        <f t="shared" si="306"/>
        <v>2018-19 Winter</v>
      </c>
      <c r="AF1137" s="41">
        <v>0</v>
      </c>
    </row>
    <row r="1138" spans="1:32" x14ac:dyDescent="0.3">
      <c r="A1138" s="47">
        <v>43487</v>
      </c>
      <c r="B1138" s="14" t="str">
        <f t="shared" si="307"/>
        <v>Jan</v>
      </c>
      <c r="C1138" s="3"/>
      <c r="D1138" s="3"/>
      <c r="E1138" s="3"/>
      <c r="F1138" s="42"/>
      <c r="G1138" s="42"/>
      <c r="H1138" s="42"/>
      <c r="I1138" s="13">
        <f>VLOOKUP($B1138,'Elec wholesale lookups'!$A$3:$L$15,'Elec wholesale index'!I$2,FALSE)</f>
        <v>181634.52552031272</v>
      </c>
      <c r="J1138" s="13">
        <f>VLOOKUP($B1138,'Elec wholesale lookups'!$A$3:$L$15,'Elec wholesale index'!J$2,FALSE)</f>
        <v>205597.26549163138</v>
      </c>
      <c r="K1138" s="13">
        <f>VLOOKUP($B1138,'Elec wholesale lookups'!$A$3:$L$15,'Elec wholesale index'!K$2,FALSE)</f>
        <v>181634.52552031272</v>
      </c>
      <c r="L1138" s="38">
        <f>VLOOKUP($B1138,'Elec wholesale lookups'!$A$3:$O$15,'Elec wholesale index'!L$2,FALSE)</f>
        <v>1</v>
      </c>
      <c r="M1138" s="38">
        <f>VLOOKUP($B1138,'Elec wholesale lookups'!$A$3:$O$15,'Elec wholesale index'!M$2,FALSE)</f>
        <v>1</v>
      </c>
      <c r="N1138" s="38">
        <f>VLOOKUP($B1138,'Elec wholesale lookups'!$A$3:$O$15,'Elec wholesale index'!N$2,FALSE)</f>
        <v>0</v>
      </c>
      <c r="O1138" s="13">
        <f t="shared" si="291"/>
        <v>181634.52552031272</v>
      </c>
      <c r="P1138" s="13">
        <f t="shared" si="292"/>
        <v>205597.26549163138</v>
      </c>
      <c r="Q1138" s="13">
        <f t="shared" si="293"/>
        <v>0</v>
      </c>
      <c r="R1138" s="13">
        <f t="shared" si="294"/>
        <v>387231.79101194406</v>
      </c>
      <c r="S1138" s="23">
        <f t="shared" si="295"/>
        <v>0</v>
      </c>
      <c r="T1138" s="23">
        <f t="shared" si="296"/>
        <v>0</v>
      </c>
      <c r="U1138" s="23">
        <f t="shared" si="297"/>
        <v>0</v>
      </c>
      <c r="V1138" s="23">
        <f t="shared" si="298"/>
        <v>0</v>
      </c>
      <c r="W1138" s="44" t="str">
        <f t="shared" si="299"/>
        <v>n/a</v>
      </c>
      <c r="X1138" s="23">
        <f t="shared" si="300"/>
        <v>0</v>
      </c>
      <c r="Y1138" s="23">
        <f t="shared" si="301"/>
        <v>0</v>
      </c>
      <c r="Z1138" s="23">
        <f t="shared" si="302"/>
        <v>0</v>
      </c>
      <c r="AA1138" s="43">
        <f t="shared" si="303"/>
        <v>0</v>
      </c>
      <c r="AB1138" s="44" t="str">
        <f t="shared" si="304"/>
        <v>n/a</v>
      </c>
      <c r="AC1138" s="45" t="str">
        <f>IFERROR(W1138*Inputs!$E$27+'Elec wholesale index'!AB1138*Inputs!$F$27,"n/a")</f>
        <v>n/a</v>
      </c>
      <c r="AD1138" s="2" t="str">
        <f t="shared" si="305"/>
        <v>2019-20 Summer</v>
      </c>
      <c r="AE1138" s="2" t="str">
        <f t="shared" si="306"/>
        <v>2018-19 Winter</v>
      </c>
      <c r="AF1138" s="41">
        <v>0</v>
      </c>
    </row>
    <row r="1139" spans="1:32" x14ac:dyDescent="0.3">
      <c r="A1139" s="47">
        <v>43488</v>
      </c>
      <c r="B1139" s="14" t="str">
        <f t="shared" si="307"/>
        <v>Jan</v>
      </c>
      <c r="C1139" s="3"/>
      <c r="D1139" s="3"/>
      <c r="E1139" s="3"/>
      <c r="F1139" s="42"/>
      <c r="G1139" s="42"/>
      <c r="H1139" s="42"/>
      <c r="I1139" s="13">
        <f>VLOOKUP($B1139,'Elec wholesale lookups'!$A$3:$L$15,'Elec wholesale index'!I$2,FALSE)</f>
        <v>181634.52552031272</v>
      </c>
      <c r="J1139" s="13">
        <f>VLOOKUP($B1139,'Elec wholesale lookups'!$A$3:$L$15,'Elec wholesale index'!J$2,FALSE)</f>
        <v>205597.26549163138</v>
      </c>
      <c r="K1139" s="13">
        <f>VLOOKUP($B1139,'Elec wholesale lookups'!$A$3:$L$15,'Elec wholesale index'!K$2,FALSE)</f>
        <v>181634.52552031272</v>
      </c>
      <c r="L1139" s="38">
        <f>VLOOKUP($B1139,'Elec wholesale lookups'!$A$3:$O$15,'Elec wholesale index'!L$2,FALSE)</f>
        <v>1</v>
      </c>
      <c r="M1139" s="38">
        <f>VLOOKUP($B1139,'Elec wholesale lookups'!$A$3:$O$15,'Elec wholesale index'!M$2,FALSE)</f>
        <v>1</v>
      </c>
      <c r="N1139" s="38">
        <f>VLOOKUP($B1139,'Elec wholesale lookups'!$A$3:$O$15,'Elec wholesale index'!N$2,FALSE)</f>
        <v>0</v>
      </c>
      <c r="O1139" s="13">
        <f t="shared" si="291"/>
        <v>181634.52552031272</v>
      </c>
      <c r="P1139" s="13">
        <f t="shared" si="292"/>
        <v>205597.26549163138</v>
      </c>
      <c r="Q1139" s="13">
        <f t="shared" si="293"/>
        <v>0</v>
      </c>
      <c r="R1139" s="13">
        <f t="shared" si="294"/>
        <v>387231.79101194406</v>
      </c>
      <c r="S1139" s="23">
        <f t="shared" si="295"/>
        <v>0</v>
      </c>
      <c r="T1139" s="23">
        <f t="shared" si="296"/>
        <v>0</v>
      </c>
      <c r="U1139" s="23">
        <f t="shared" si="297"/>
        <v>0</v>
      </c>
      <c r="V1139" s="23">
        <f t="shared" si="298"/>
        <v>0</v>
      </c>
      <c r="W1139" s="44" t="str">
        <f t="shared" si="299"/>
        <v>n/a</v>
      </c>
      <c r="X1139" s="23">
        <f t="shared" si="300"/>
        <v>0</v>
      </c>
      <c r="Y1139" s="23">
        <f t="shared" si="301"/>
        <v>0</v>
      </c>
      <c r="Z1139" s="23">
        <f t="shared" si="302"/>
        <v>0</v>
      </c>
      <c r="AA1139" s="43">
        <f t="shared" si="303"/>
        <v>0</v>
      </c>
      <c r="AB1139" s="44" t="str">
        <f t="shared" si="304"/>
        <v>n/a</v>
      </c>
      <c r="AC1139" s="45" t="str">
        <f>IFERROR(W1139*Inputs!$E$27+'Elec wholesale index'!AB1139*Inputs!$F$27,"n/a")</f>
        <v>n/a</v>
      </c>
      <c r="AD1139" s="2" t="str">
        <f t="shared" si="305"/>
        <v>2019-20 Summer</v>
      </c>
      <c r="AE1139" s="2" t="str">
        <f t="shared" si="306"/>
        <v>2018-19 Winter</v>
      </c>
      <c r="AF1139" s="41">
        <v>0</v>
      </c>
    </row>
    <row r="1140" spans="1:32" x14ac:dyDescent="0.3">
      <c r="A1140" s="47">
        <v>43489</v>
      </c>
      <c r="B1140" s="14" t="str">
        <f t="shared" si="307"/>
        <v>Jan</v>
      </c>
      <c r="C1140" s="3"/>
      <c r="D1140" s="3"/>
      <c r="E1140" s="3"/>
      <c r="F1140" s="42"/>
      <c r="G1140" s="42"/>
      <c r="H1140" s="42"/>
      <c r="I1140" s="13">
        <f>VLOOKUP($B1140,'Elec wholesale lookups'!$A$3:$L$15,'Elec wholesale index'!I$2,FALSE)</f>
        <v>181634.52552031272</v>
      </c>
      <c r="J1140" s="13">
        <f>VLOOKUP($B1140,'Elec wholesale lookups'!$A$3:$L$15,'Elec wholesale index'!J$2,FALSE)</f>
        <v>205597.26549163138</v>
      </c>
      <c r="K1140" s="13">
        <f>VLOOKUP($B1140,'Elec wholesale lookups'!$A$3:$L$15,'Elec wholesale index'!K$2,FALSE)</f>
        <v>181634.52552031272</v>
      </c>
      <c r="L1140" s="38">
        <f>VLOOKUP($B1140,'Elec wholesale lookups'!$A$3:$O$15,'Elec wholesale index'!L$2,FALSE)</f>
        <v>1</v>
      </c>
      <c r="M1140" s="38">
        <f>VLOOKUP($B1140,'Elec wholesale lookups'!$A$3:$O$15,'Elec wholesale index'!M$2,FALSE)</f>
        <v>1</v>
      </c>
      <c r="N1140" s="38">
        <f>VLOOKUP($B1140,'Elec wholesale lookups'!$A$3:$O$15,'Elec wholesale index'!N$2,FALSE)</f>
        <v>0</v>
      </c>
      <c r="O1140" s="13">
        <f t="shared" si="291"/>
        <v>181634.52552031272</v>
      </c>
      <c r="P1140" s="13">
        <f t="shared" si="292"/>
        <v>205597.26549163138</v>
      </c>
      <c r="Q1140" s="13">
        <f t="shared" si="293"/>
        <v>0</v>
      </c>
      <c r="R1140" s="13">
        <f t="shared" si="294"/>
        <v>387231.79101194406</v>
      </c>
      <c r="S1140" s="23">
        <f t="shared" si="295"/>
        <v>0</v>
      </c>
      <c r="T1140" s="23">
        <f t="shared" si="296"/>
        <v>0</v>
      </c>
      <c r="U1140" s="23">
        <f t="shared" si="297"/>
        <v>0</v>
      </c>
      <c r="V1140" s="23">
        <f t="shared" si="298"/>
        <v>0</v>
      </c>
      <c r="W1140" s="44" t="str">
        <f t="shared" si="299"/>
        <v>n/a</v>
      </c>
      <c r="X1140" s="23">
        <f t="shared" si="300"/>
        <v>0</v>
      </c>
      <c r="Y1140" s="23">
        <f t="shared" si="301"/>
        <v>0</v>
      </c>
      <c r="Z1140" s="23">
        <f t="shared" si="302"/>
        <v>0</v>
      </c>
      <c r="AA1140" s="43">
        <f t="shared" si="303"/>
        <v>0</v>
      </c>
      <c r="AB1140" s="44" t="str">
        <f t="shared" si="304"/>
        <v>n/a</v>
      </c>
      <c r="AC1140" s="45" t="str">
        <f>IFERROR(W1140*Inputs!$E$27+'Elec wholesale index'!AB1140*Inputs!$F$27,"n/a")</f>
        <v>n/a</v>
      </c>
      <c r="AD1140" s="2" t="str">
        <f t="shared" si="305"/>
        <v>2019-20 Summer</v>
      </c>
      <c r="AE1140" s="2" t="str">
        <f t="shared" si="306"/>
        <v>2018-19 Winter</v>
      </c>
      <c r="AF1140" s="41">
        <v>0</v>
      </c>
    </row>
    <row r="1141" spans="1:32" x14ac:dyDescent="0.3">
      <c r="A1141" s="47">
        <v>43490</v>
      </c>
      <c r="B1141" s="14" t="str">
        <f t="shared" si="307"/>
        <v>Jan</v>
      </c>
      <c r="C1141" s="3"/>
      <c r="D1141" s="3"/>
      <c r="E1141" s="3"/>
      <c r="F1141" s="42"/>
      <c r="G1141" s="42"/>
      <c r="H1141" s="42"/>
      <c r="I1141" s="13">
        <f>VLOOKUP($B1141,'Elec wholesale lookups'!$A$3:$L$15,'Elec wholesale index'!I$2,FALSE)</f>
        <v>181634.52552031272</v>
      </c>
      <c r="J1141" s="13">
        <f>VLOOKUP($B1141,'Elec wholesale lookups'!$A$3:$L$15,'Elec wholesale index'!J$2,FALSE)</f>
        <v>205597.26549163138</v>
      </c>
      <c r="K1141" s="13">
        <f>VLOOKUP($B1141,'Elec wholesale lookups'!$A$3:$L$15,'Elec wholesale index'!K$2,FALSE)</f>
        <v>181634.52552031272</v>
      </c>
      <c r="L1141" s="38">
        <f>VLOOKUP($B1141,'Elec wholesale lookups'!$A$3:$O$15,'Elec wholesale index'!L$2,FALSE)</f>
        <v>1</v>
      </c>
      <c r="M1141" s="38">
        <f>VLOOKUP($B1141,'Elec wholesale lookups'!$A$3:$O$15,'Elec wholesale index'!M$2,FALSE)</f>
        <v>1</v>
      </c>
      <c r="N1141" s="38">
        <f>VLOOKUP($B1141,'Elec wholesale lookups'!$A$3:$O$15,'Elec wholesale index'!N$2,FALSE)</f>
        <v>0</v>
      </c>
      <c r="O1141" s="13">
        <f t="shared" si="291"/>
        <v>181634.52552031272</v>
      </c>
      <c r="P1141" s="13">
        <f t="shared" si="292"/>
        <v>205597.26549163138</v>
      </c>
      <c r="Q1141" s="13">
        <f t="shared" si="293"/>
        <v>0</v>
      </c>
      <c r="R1141" s="13">
        <f t="shared" si="294"/>
        <v>387231.79101194406</v>
      </c>
      <c r="S1141" s="23">
        <f t="shared" si="295"/>
        <v>0</v>
      </c>
      <c r="T1141" s="23">
        <f t="shared" si="296"/>
        <v>0</v>
      </c>
      <c r="U1141" s="23">
        <f t="shared" si="297"/>
        <v>0</v>
      </c>
      <c r="V1141" s="23">
        <f t="shared" si="298"/>
        <v>0</v>
      </c>
      <c r="W1141" s="44" t="str">
        <f t="shared" si="299"/>
        <v>n/a</v>
      </c>
      <c r="X1141" s="23">
        <f t="shared" si="300"/>
        <v>0</v>
      </c>
      <c r="Y1141" s="23">
        <f t="shared" si="301"/>
        <v>0</v>
      </c>
      <c r="Z1141" s="23">
        <f t="shared" si="302"/>
        <v>0</v>
      </c>
      <c r="AA1141" s="43">
        <f t="shared" si="303"/>
        <v>0</v>
      </c>
      <c r="AB1141" s="44" t="str">
        <f t="shared" si="304"/>
        <v>n/a</v>
      </c>
      <c r="AC1141" s="45" t="str">
        <f>IFERROR(W1141*Inputs!$E$27+'Elec wholesale index'!AB1141*Inputs!$F$27,"n/a")</f>
        <v>n/a</v>
      </c>
      <c r="AD1141" s="2" t="str">
        <f t="shared" si="305"/>
        <v>2019-20 Summer</v>
      </c>
      <c r="AE1141" s="2" t="str">
        <f t="shared" si="306"/>
        <v>2018-19 Winter</v>
      </c>
      <c r="AF1141" s="41">
        <v>0</v>
      </c>
    </row>
    <row r="1142" spans="1:32" x14ac:dyDescent="0.3">
      <c r="A1142" s="47">
        <v>43493</v>
      </c>
      <c r="B1142" s="14" t="str">
        <f t="shared" si="307"/>
        <v>Jan</v>
      </c>
      <c r="C1142" s="3"/>
      <c r="D1142" s="3"/>
      <c r="E1142" s="3"/>
      <c r="F1142" s="42"/>
      <c r="G1142" s="42"/>
      <c r="H1142" s="42"/>
      <c r="I1142" s="13">
        <f>VLOOKUP($B1142,'Elec wholesale lookups'!$A$3:$L$15,'Elec wholesale index'!I$2,FALSE)</f>
        <v>181634.52552031272</v>
      </c>
      <c r="J1142" s="13">
        <f>VLOOKUP($B1142,'Elec wholesale lookups'!$A$3:$L$15,'Elec wholesale index'!J$2,FALSE)</f>
        <v>205597.26549163138</v>
      </c>
      <c r="K1142" s="13">
        <f>VLOOKUP($B1142,'Elec wholesale lookups'!$A$3:$L$15,'Elec wholesale index'!K$2,FALSE)</f>
        <v>181634.52552031272</v>
      </c>
      <c r="L1142" s="38">
        <f>VLOOKUP($B1142,'Elec wholesale lookups'!$A$3:$O$15,'Elec wholesale index'!L$2,FALSE)</f>
        <v>1</v>
      </c>
      <c r="M1142" s="38">
        <f>VLOOKUP($B1142,'Elec wholesale lookups'!$A$3:$O$15,'Elec wholesale index'!M$2,FALSE)</f>
        <v>1</v>
      </c>
      <c r="N1142" s="38">
        <f>VLOOKUP($B1142,'Elec wholesale lookups'!$A$3:$O$15,'Elec wholesale index'!N$2,FALSE)</f>
        <v>0</v>
      </c>
      <c r="O1142" s="13">
        <f t="shared" si="291"/>
        <v>181634.52552031272</v>
      </c>
      <c r="P1142" s="13">
        <f t="shared" si="292"/>
        <v>205597.26549163138</v>
      </c>
      <c r="Q1142" s="13">
        <f t="shared" si="293"/>
        <v>0</v>
      </c>
      <c r="R1142" s="13">
        <f t="shared" si="294"/>
        <v>387231.79101194406</v>
      </c>
      <c r="S1142" s="23">
        <f t="shared" si="295"/>
        <v>0</v>
      </c>
      <c r="T1142" s="23">
        <f t="shared" si="296"/>
        <v>0</v>
      </c>
      <c r="U1142" s="23">
        <f t="shared" si="297"/>
        <v>0</v>
      </c>
      <c r="V1142" s="23">
        <f t="shared" si="298"/>
        <v>0</v>
      </c>
      <c r="W1142" s="44" t="str">
        <f t="shared" si="299"/>
        <v>n/a</v>
      </c>
      <c r="X1142" s="23">
        <f t="shared" si="300"/>
        <v>0</v>
      </c>
      <c r="Y1142" s="23">
        <f t="shared" si="301"/>
        <v>0</v>
      </c>
      <c r="Z1142" s="23">
        <f t="shared" si="302"/>
        <v>0</v>
      </c>
      <c r="AA1142" s="43">
        <f t="shared" si="303"/>
        <v>0</v>
      </c>
      <c r="AB1142" s="44" t="str">
        <f t="shared" si="304"/>
        <v>n/a</v>
      </c>
      <c r="AC1142" s="45" t="str">
        <f>IFERROR(W1142*Inputs!$E$27+'Elec wholesale index'!AB1142*Inputs!$F$27,"n/a")</f>
        <v>n/a</v>
      </c>
      <c r="AD1142" s="2" t="str">
        <f t="shared" si="305"/>
        <v>2019-20 Summer</v>
      </c>
      <c r="AE1142" s="2" t="str">
        <f t="shared" si="306"/>
        <v>2018-19 Winter</v>
      </c>
      <c r="AF1142" s="41">
        <v>0</v>
      </c>
    </row>
    <row r="1143" spans="1:32" x14ac:dyDescent="0.3">
      <c r="A1143" s="47">
        <v>43494</v>
      </c>
      <c r="B1143" s="14" t="str">
        <f t="shared" si="307"/>
        <v>Jan</v>
      </c>
      <c r="C1143" s="3"/>
      <c r="D1143" s="3"/>
      <c r="E1143" s="3"/>
      <c r="F1143" s="42"/>
      <c r="G1143" s="42"/>
      <c r="H1143" s="42"/>
      <c r="I1143" s="13">
        <f>VLOOKUP($B1143,'Elec wholesale lookups'!$A$3:$L$15,'Elec wholesale index'!I$2,FALSE)</f>
        <v>181634.52552031272</v>
      </c>
      <c r="J1143" s="13">
        <f>VLOOKUP($B1143,'Elec wholesale lookups'!$A$3:$L$15,'Elec wholesale index'!J$2,FALSE)</f>
        <v>205597.26549163138</v>
      </c>
      <c r="K1143" s="13">
        <f>VLOOKUP($B1143,'Elec wholesale lookups'!$A$3:$L$15,'Elec wholesale index'!K$2,FALSE)</f>
        <v>181634.52552031272</v>
      </c>
      <c r="L1143" s="38">
        <f>VLOOKUP($B1143,'Elec wholesale lookups'!$A$3:$O$15,'Elec wholesale index'!L$2,FALSE)</f>
        <v>1</v>
      </c>
      <c r="M1143" s="38">
        <f>VLOOKUP($B1143,'Elec wholesale lookups'!$A$3:$O$15,'Elec wholesale index'!M$2,FALSE)</f>
        <v>1</v>
      </c>
      <c r="N1143" s="38">
        <f>VLOOKUP($B1143,'Elec wholesale lookups'!$A$3:$O$15,'Elec wholesale index'!N$2,FALSE)</f>
        <v>0</v>
      </c>
      <c r="O1143" s="13">
        <f t="shared" si="291"/>
        <v>181634.52552031272</v>
      </c>
      <c r="P1143" s="13">
        <f t="shared" si="292"/>
        <v>205597.26549163138</v>
      </c>
      <c r="Q1143" s="13">
        <f t="shared" si="293"/>
        <v>0</v>
      </c>
      <c r="R1143" s="13">
        <f t="shared" si="294"/>
        <v>387231.79101194406</v>
      </c>
      <c r="S1143" s="23">
        <f t="shared" si="295"/>
        <v>0</v>
      </c>
      <c r="T1143" s="23">
        <f t="shared" si="296"/>
        <v>0</v>
      </c>
      <c r="U1143" s="23">
        <f t="shared" si="297"/>
        <v>0</v>
      </c>
      <c r="V1143" s="23">
        <f t="shared" si="298"/>
        <v>0</v>
      </c>
      <c r="W1143" s="44" t="str">
        <f t="shared" si="299"/>
        <v>n/a</v>
      </c>
      <c r="X1143" s="23">
        <f t="shared" si="300"/>
        <v>0</v>
      </c>
      <c r="Y1143" s="23">
        <f t="shared" si="301"/>
        <v>0</v>
      </c>
      <c r="Z1143" s="23">
        <f t="shared" si="302"/>
        <v>0</v>
      </c>
      <c r="AA1143" s="43">
        <f t="shared" si="303"/>
        <v>0</v>
      </c>
      <c r="AB1143" s="44" t="str">
        <f t="shared" si="304"/>
        <v>n/a</v>
      </c>
      <c r="AC1143" s="45" t="str">
        <f>IFERROR(W1143*Inputs!$E$27+'Elec wholesale index'!AB1143*Inputs!$F$27,"n/a")</f>
        <v>n/a</v>
      </c>
      <c r="AD1143" s="2" t="str">
        <f t="shared" si="305"/>
        <v>2019-20 Summer</v>
      </c>
      <c r="AE1143" s="2" t="str">
        <f t="shared" si="306"/>
        <v>2018-19 Winter</v>
      </c>
      <c r="AF1143" s="41">
        <v>0</v>
      </c>
    </row>
    <row r="1144" spans="1:32" x14ac:dyDescent="0.3">
      <c r="A1144" s="47">
        <v>43495</v>
      </c>
      <c r="B1144" s="14" t="str">
        <f t="shared" si="307"/>
        <v>Jan</v>
      </c>
      <c r="C1144" s="3"/>
      <c r="D1144" s="3"/>
      <c r="E1144" s="3"/>
      <c r="F1144" s="42"/>
      <c r="G1144" s="42"/>
      <c r="H1144" s="42"/>
      <c r="I1144" s="13">
        <f>VLOOKUP($B1144,'Elec wholesale lookups'!$A$3:$L$15,'Elec wholesale index'!I$2,FALSE)</f>
        <v>181634.52552031272</v>
      </c>
      <c r="J1144" s="13">
        <f>VLOOKUP($B1144,'Elec wholesale lookups'!$A$3:$L$15,'Elec wholesale index'!J$2,FALSE)</f>
        <v>205597.26549163138</v>
      </c>
      <c r="K1144" s="13">
        <f>VLOOKUP($B1144,'Elec wholesale lookups'!$A$3:$L$15,'Elec wholesale index'!K$2,FALSE)</f>
        <v>181634.52552031272</v>
      </c>
      <c r="L1144" s="38">
        <f>VLOOKUP($B1144,'Elec wholesale lookups'!$A$3:$O$15,'Elec wholesale index'!L$2,FALSE)</f>
        <v>1</v>
      </c>
      <c r="M1144" s="38">
        <f>VLOOKUP($B1144,'Elec wholesale lookups'!$A$3:$O$15,'Elec wholesale index'!M$2,FALSE)</f>
        <v>1</v>
      </c>
      <c r="N1144" s="38">
        <f>VLOOKUP($B1144,'Elec wholesale lookups'!$A$3:$O$15,'Elec wholesale index'!N$2,FALSE)</f>
        <v>0</v>
      </c>
      <c r="O1144" s="13">
        <f t="shared" si="291"/>
        <v>181634.52552031272</v>
      </c>
      <c r="P1144" s="13">
        <f t="shared" si="292"/>
        <v>205597.26549163138</v>
      </c>
      <c r="Q1144" s="13">
        <f t="shared" si="293"/>
        <v>0</v>
      </c>
      <c r="R1144" s="13">
        <f t="shared" si="294"/>
        <v>387231.79101194406</v>
      </c>
      <c r="S1144" s="23">
        <f t="shared" si="295"/>
        <v>0</v>
      </c>
      <c r="T1144" s="23">
        <f t="shared" si="296"/>
        <v>0</v>
      </c>
      <c r="U1144" s="23">
        <f t="shared" si="297"/>
        <v>0</v>
      </c>
      <c r="V1144" s="23">
        <f t="shared" si="298"/>
        <v>0</v>
      </c>
      <c r="W1144" s="44" t="str">
        <f t="shared" si="299"/>
        <v>n/a</v>
      </c>
      <c r="X1144" s="23">
        <f t="shared" si="300"/>
        <v>0</v>
      </c>
      <c r="Y1144" s="23">
        <f t="shared" si="301"/>
        <v>0</v>
      </c>
      <c r="Z1144" s="23">
        <f t="shared" si="302"/>
        <v>0</v>
      </c>
      <c r="AA1144" s="43">
        <f t="shared" si="303"/>
        <v>0</v>
      </c>
      <c r="AB1144" s="44" t="str">
        <f t="shared" si="304"/>
        <v>n/a</v>
      </c>
      <c r="AC1144" s="45" t="str">
        <f>IFERROR(W1144*Inputs!$E$27+'Elec wholesale index'!AB1144*Inputs!$F$27,"n/a")</f>
        <v>n/a</v>
      </c>
      <c r="AD1144" s="2" t="str">
        <f t="shared" si="305"/>
        <v>2019-20 Summer</v>
      </c>
      <c r="AE1144" s="2" t="str">
        <f t="shared" si="306"/>
        <v>2018-19 Winter</v>
      </c>
      <c r="AF1144" s="41">
        <v>0</v>
      </c>
    </row>
    <row r="1145" spans="1:32" x14ac:dyDescent="0.3">
      <c r="A1145" s="47">
        <v>43496</v>
      </c>
      <c r="B1145" s="14" t="str">
        <f t="shared" si="307"/>
        <v>Jan</v>
      </c>
      <c r="C1145" s="3"/>
      <c r="D1145" s="3"/>
      <c r="E1145" s="3"/>
      <c r="F1145" s="42"/>
      <c r="G1145" s="42"/>
      <c r="H1145" s="42"/>
      <c r="I1145" s="13">
        <f>VLOOKUP($B1145,'Elec wholesale lookups'!$A$3:$L$15,'Elec wholesale index'!I$2,FALSE)</f>
        <v>181634.52552031272</v>
      </c>
      <c r="J1145" s="13">
        <f>VLOOKUP($B1145,'Elec wholesale lookups'!$A$3:$L$15,'Elec wholesale index'!J$2,FALSE)</f>
        <v>205597.26549163138</v>
      </c>
      <c r="K1145" s="13">
        <f>VLOOKUP($B1145,'Elec wholesale lookups'!$A$3:$L$15,'Elec wholesale index'!K$2,FALSE)</f>
        <v>181634.52552031272</v>
      </c>
      <c r="L1145" s="38">
        <f>VLOOKUP($B1145,'Elec wholesale lookups'!$A$3:$O$15,'Elec wholesale index'!L$2,FALSE)</f>
        <v>1</v>
      </c>
      <c r="M1145" s="38">
        <f>VLOOKUP($B1145,'Elec wholesale lookups'!$A$3:$O$15,'Elec wholesale index'!M$2,FALSE)</f>
        <v>1</v>
      </c>
      <c r="N1145" s="38">
        <f>VLOOKUP($B1145,'Elec wholesale lookups'!$A$3:$O$15,'Elec wholesale index'!N$2,FALSE)</f>
        <v>0</v>
      </c>
      <c r="O1145" s="13">
        <f t="shared" si="291"/>
        <v>181634.52552031272</v>
      </c>
      <c r="P1145" s="13">
        <f t="shared" si="292"/>
        <v>205597.26549163138</v>
      </c>
      <c r="Q1145" s="13">
        <f t="shared" si="293"/>
        <v>0</v>
      </c>
      <c r="R1145" s="13">
        <f t="shared" si="294"/>
        <v>387231.79101194406</v>
      </c>
      <c r="S1145" s="23">
        <f t="shared" si="295"/>
        <v>0</v>
      </c>
      <c r="T1145" s="23">
        <f t="shared" si="296"/>
        <v>0</v>
      </c>
      <c r="U1145" s="23">
        <f t="shared" si="297"/>
        <v>0</v>
      </c>
      <c r="V1145" s="23">
        <f t="shared" si="298"/>
        <v>0</v>
      </c>
      <c r="W1145" s="44" t="str">
        <f t="shared" si="299"/>
        <v>n/a</v>
      </c>
      <c r="X1145" s="23">
        <f t="shared" si="300"/>
        <v>0</v>
      </c>
      <c r="Y1145" s="23">
        <f t="shared" si="301"/>
        <v>0</v>
      </c>
      <c r="Z1145" s="23">
        <f t="shared" si="302"/>
        <v>0</v>
      </c>
      <c r="AA1145" s="43">
        <f t="shared" si="303"/>
        <v>0</v>
      </c>
      <c r="AB1145" s="44" t="str">
        <f t="shared" si="304"/>
        <v>n/a</v>
      </c>
      <c r="AC1145" s="45" t="str">
        <f>IFERROR(W1145*Inputs!$E$27+'Elec wholesale index'!AB1145*Inputs!$F$27,"n/a")</f>
        <v>n/a</v>
      </c>
      <c r="AD1145" s="2" t="str">
        <f t="shared" si="305"/>
        <v>2019-20 Summer</v>
      </c>
      <c r="AE1145" s="2" t="str">
        <f t="shared" si="306"/>
        <v>2018-19 Winter</v>
      </c>
      <c r="AF1145" s="41">
        <v>0</v>
      </c>
    </row>
    <row r="1146" spans="1:32" x14ac:dyDescent="0.3">
      <c r="A1146" s="47">
        <v>43497</v>
      </c>
      <c r="B1146" s="14" t="str">
        <f t="shared" si="307"/>
        <v>Feb</v>
      </c>
      <c r="C1146" s="3"/>
      <c r="D1146" s="3"/>
      <c r="E1146" s="3"/>
      <c r="F1146" s="42"/>
      <c r="G1146" s="42"/>
      <c r="H1146" s="42"/>
      <c r="I1146" s="13">
        <f>VLOOKUP($B1146,'Elec wholesale lookups'!$A$3:$L$15,'Elec wholesale index'!I$2,FALSE)</f>
        <v>181634.52552031272</v>
      </c>
      <c r="J1146" s="13">
        <f>VLOOKUP($B1146,'Elec wholesale lookups'!$A$3:$L$15,'Elec wholesale index'!J$2,FALSE)</f>
        <v>205597.26549163138</v>
      </c>
      <c r="K1146" s="13">
        <f>VLOOKUP($B1146,'Elec wholesale lookups'!$A$3:$L$15,'Elec wholesale index'!K$2,FALSE)</f>
        <v>181634.52552031272</v>
      </c>
      <c r="L1146" s="38">
        <f>VLOOKUP($B1146,'Elec wholesale lookups'!$A$3:$O$15,'Elec wholesale index'!L$2,FALSE)</f>
        <v>0</v>
      </c>
      <c r="M1146" s="38">
        <f>VLOOKUP($B1146,'Elec wholesale lookups'!$A$3:$O$15,'Elec wholesale index'!M$2,FALSE)</f>
        <v>1</v>
      </c>
      <c r="N1146" s="38">
        <f>VLOOKUP($B1146,'Elec wholesale lookups'!$A$3:$O$15,'Elec wholesale index'!N$2,FALSE)</f>
        <v>1</v>
      </c>
      <c r="O1146" s="13">
        <f t="shared" si="291"/>
        <v>0</v>
      </c>
      <c r="P1146" s="13">
        <f t="shared" si="292"/>
        <v>205597.26549163138</v>
      </c>
      <c r="Q1146" s="13">
        <f t="shared" si="293"/>
        <v>181634.52552031272</v>
      </c>
      <c r="R1146" s="13">
        <f t="shared" si="294"/>
        <v>387231.79101194406</v>
      </c>
      <c r="S1146" s="23">
        <f t="shared" si="295"/>
        <v>0</v>
      </c>
      <c r="T1146" s="23">
        <f t="shared" si="296"/>
        <v>0</v>
      </c>
      <c r="U1146" s="23">
        <f t="shared" si="297"/>
        <v>0</v>
      </c>
      <c r="V1146" s="23">
        <f t="shared" si="298"/>
        <v>0</v>
      </c>
      <c r="W1146" s="44" t="str">
        <f t="shared" si="299"/>
        <v>n/a</v>
      </c>
      <c r="X1146" s="23">
        <f t="shared" si="300"/>
        <v>0</v>
      </c>
      <c r="Y1146" s="23">
        <f t="shared" si="301"/>
        <v>0</v>
      </c>
      <c r="Z1146" s="23">
        <f t="shared" si="302"/>
        <v>0</v>
      </c>
      <c r="AA1146" s="43">
        <f t="shared" si="303"/>
        <v>0</v>
      </c>
      <c r="AB1146" s="44" t="str">
        <f t="shared" si="304"/>
        <v>n/a</v>
      </c>
      <c r="AC1146" s="45" t="str">
        <f>IFERROR(W1146*Inputs!$E$27+'Elec wholesale index'!AB1146*Inputs!$F$27,"n/a")</f>
        <v>n/a</v>
      </c>
      <c r="AD1146" s="2" t="str">
        <f t="shared" si="305"/>
        <v>2019-20 Winter</v>
      </c>
      <c r="AE1146" s="2" t="str">
        <f t="shared" si="306"/>
        <v>2018-19 Winter</v>
      </c>
      <c r="AF1146" s="41">
        <v>0</v>
      </c>
    </row>
    <row r="1147" spans="1:32" x14ac:dyDescent="0.3">
      <c r="A1147" s="47">
        <v>43500</v>
      </c>
      <c r="B1147" s="14" t="str">
        <f t="shared" si="307"/>
        <v>Feb</v>
      </c>
      <c r="C1147" s="3"/>
      <c r="D1147" s="3"/>
      <c r="E1147" s="3"/>
      <c r="F1147" s="42"/>
      <c r="G1147" s="42"/>
      <c r="H1147" s="42"/>
      <c r="I1147" s="13">
        <f>VLOOKUP($B1147,'Elec wholesale lookups'!$A$3:$L$15,'Elec wholesale index'!I$2,FALSE)</f>
        <v>181634.52552031272</v>
      </c>
      <c r="J1147" s="13">
        <f>VLOOKUP($B1147,'Elec wholesale lookups'!$A$3:$L$15,'Elec wholesale index'!J$2,FALSE)</f>
        <v>205597.26549163138</v>
      </c>
      <c r="K1147" s="13">
        <f>VLOOKUP($B1147,'Elec wholesale lookups'!$A$3:$L$15,'Elec wholesale index'!K$2,FALSE)</f>
        <v>181634.52552031272</v>
      </c>
      <c r="L1147" s="38">
        <f>VLOOKUP($B1147,'Elec wholesale lookups'!$A$3:$O$15,'Elec wholesale index'!L$2,FALSE)</f>
        <v>0</v>
      </c>
      <c r="M1147" s="38">
        <f>VLOOKUP($B1147,'Elec wholesale lookups'!$A$3:$O$15,'Elec wholesale index'!M$2,FALSE)</f>
        <v>1</v>
      </c>
      <c r="N1147" s="38">
        <f>VLOOKUP($B1147,'Elec wholesale lookups'!$A$3:$O$15,'Elec wholesale index'!N$2,FALSE)</f>
        <v>1</v>
      </c>
      <c r="O1147" s="13">
        <f t="shared" si="291"/>
        <v>0</v>
      </c>
      <c r="P1147" s="13">
        <f t="shared" si="292"/>
        <v>205597.26549163138</v>
      </c>
      <c r="Q1147" s="13">
        <f t="shared" si="293"/>
        <v>181634.52552031272</v>
      </c>
      <c r="R1147" s="13">
        <f t="shared" si="294"/>
        <v>387231.79101194406</v>
      </c>
      <c r="S1147" s="23">
        <f t="shared" si="295"/>
        <v>0</v>
      </c>
      <c r="T1147" s="23">
        <f t="shared" si="296"/>
        <v>0</v>
      </c>
      <c r="U1147" s="23">
        <f t="shared" si="297"/>
        <v>0</v>
      </c>
      <c r="V1147" s="23">
        <f t="shared" si="298"/>
        <v>0</v>
      </c>
      <c r="W1147" s="44" t="str">
        <f t="shared" si="299"/>
        <v>n/a</v>
      </c>
      <c r="X1147" s="23">
        <f t="shared" si="300"/>
        <v>0</v>
      </c>
      <c r="Y1147" s="23">
        <f t="shared" si="301"/>
        <v>0</v>
      </c>
      <c r="Z1147" s="23">
        <f t="shared" si="302"/>
        <v>0</v>
      </c>
      <c r="AA1147" s="43">
        <f t="shared" si="303"/>
        <v>0</v>
      </c>
      <c r="AB1147" s="44" t="str">
        <f t="shared" si="304"/>
        <v>n/a</v>
      </c>
      <c r="AC1147" s="45" t="str">
        <f>IFERROR(W1147*Inputs!$E$27+'Elec wholesale index'!AB1147*Inputs!$F$27,"n/a")</f>
        <v>n/a</v>
      </c>
      <c r="AD1147" s="2" t="str">
        <f t="shared" si="305"/>
        <v>2019-20 Winter</v>
      </c>
      <c r="AE1147" s="2" t="str">
        <f t="shared" si="306"/>
        <v>2018-19 Winter</v>
      </c>
      <c r="AF1147" s="41">
        <v>0</v>
      </c>
    </row>
    <row r="1148" spans="1:32" x14ac:dyDescent="0.3">
      <c r="A1148" s="47">
        <v>43501</v>
      </c>
      <c r="B1148" s="14" t="str">
        <f t="shared" si="307"/>
        <v>Feb</v>
      </c>
      <c r="C1148" s="3"/>
      <c r="D1148" s="3"/>
      <c r="E1148" s="3"/>
      <c r="F1148" s="42"/>
      <c r="G1148" s="42"/>
      <c r="H1148" s="42"/>
      <c r="I1148" s="13">
        <f>VLOOKUP($B1148,'Elec wholesale lookups'!$A$3:$L$15,'Elec wholesale index'!I$2,FALSE)</f>
        <v>181634.52552031272</v>
      </c>
      <c r="J1148" s="13">
        <f>VLOOKUP($B1148,'Elec wholesale lookups'!$A$3:$L$15,'Elec wholesale index'!J$2,FALSE)</f>
        <v>205597.26549163138</v>
      </c>
      <c r="K1148" s="13">
        <f>VLOOKUP($B1148,'Elec wholesale lookups'!$A$3:$L$15,'Elec wholesale index'!K$2,FALSE)</f>
        <v>181634.52552031272</v>
      </c>
      <c r="L1148" s="38">
        <f>VLOOKUP($B1148,'Elec wholesale lookups'!$A$3:$O$15,'Elec wholesale index'!L$2,FALSE)</f>
        <v>0</v>
      </c>
      <c r="M1148" s="38">
        <f>VLOOKUP($B1148,'Elec wholesale lookups'!$A$3:$O$15,'Elec wholesale index'!M$2,FALSE)</f>
        <v>1</v>
      </c>
      <c r="N1148" s="38">
        <f>VLOOKUP($B1148,'Elec wholesale lookups'!$A$3:$O$15,'Elec wholesale index'!N$2,FALSE)</f>
        <v>1</v>
      </c>
      <c r="O1148" s="13">
        <f t="shared" si="291"/>
        <v>0</v>
      </c>
      <c r="P1148" s="13">
        <f t="shared" si="292"/>
        <v>205597.26549163138</v>
      </c>
      <c r="Q1148" s="13">
        <f t="shared" si="293"/>
        <v>181634.52552031272</v>
      </c>
      <c r="R1148" s="13">
        <f t="shared" si="294"/>
        <v>387231.79101194406</v>
      </c>
      <c r="S1148" s="23">
        <f t="shared" si="295"/>
        <v>0</v>
      </c>
      <c r="T1148" s="23">
        <f t="shared" si="296"/>
        <v>0</v>
      </c>
      <c r="U1148" s="23">
        <f t="shared" si="297"/>
        <v>0</v>
      </c>
      <c r="V1148" s="23">
        <f t="shared" si="298"/>
        <v>0</v>
      </c>
      <c r="W1148" s="44" t="str">
        <f t="shared" si="299"/>
        <v>n/a</v>
      </c>
      <c r="X1148" s="23">
        <f t="shared" si="300"/>
        <v>0</v>
      </c>
      <c r="Y1148" s="23">
        <f t="shared" si="301"/>
        <v>0</v>
      </c>
      <c r="Z1148" s="23">
        <f t="shared" si="302"/>
        <v>0</v>
      </c>
      <c r="AA1148" s="43">
        <f t="shared" si="303"/>
        <v>0</v>
      </c>
      <c r="AB1148" s="44" t="str">
        <f t="shared" si="304"/>
        <v>n/a</v>
      </c>
      <c r="AC1148" s="45" t="str">
        <f>IFERROR(W1148*Inputs!$E$27+'Elec wholesale index'!AB1148*Inputs!$F$27,"n/a")</f>
        <v>n/a</v>
      </c>
      <c r="AD1148" s="2" t="str">
        <f t="shared" si="305"/>
        <v>2019-20 Winter</v>
      </c>
      <c r="AE1148" s="2" t="str">
        <f t="shared" si="306"/>
        <v>2018-19 Winter</v>
      </c>
      <c r="AF1148" s="41">
        <v>0</v>
      </c>
    </row>
    <row r="1149" spans="1:32" x14ac:dyDescent="0.3">
      <c r="A1149" s="47">
        <v>43502</v>
      </c>
      <c r="B1149" s="14" t="str">
        <f t="shared" si="307"/>
        <v>Feb</v>
      </c>
      <c r="C1149" s="3"/>
      <c r="D1149" s="3"/>
      <c r="E1149" s="3"/>
      <c r="F1149" s="42"/>
      <c r="G1149" s="42"/>
      <c r="H1149" s="42"/>
      <c r="I1149" s="13">
        <f>VLOOKUP($B1149,'Elec wholesale lookups'!$A$3:$L$15,'Elec wholesale index'!I$2,FALSE)</f>
        <v>181634.52552031272</v>
      </c>
      <c r="J1149" s="13">
        <f>VLOOKUP($B1149,'Elec wholesale lookups'!$A$3:$L$15,'Elec wholesale index'!J$2,FALSE)</f>
        <v>205597.26549163138</v>
      </c>
      <c r="K1149" s="13">
        <f>VLOOKUP($B1149,'Elec wholesale lookups'!$A$3:$L$15,'Elec wholesale index'!K$2,FALSE)</f>
        <v>181634.52552031272</v>
      </c>
      <c r="L1149" s="38">
        <f>VLOOKUP($B1149,'Elec wholesale lookups'!$A$3:$O$15,'Elec wholesale index'!L$2,FALSE)</f>
        <v>0</v>
      </c>
      <c r="M1149" s="38">
        <f>VLOOKUP($B1149,'Elec wholesale lookups'!$A$3:$O$15,'Elec wholesale index'!M$2,FALSE)</f>
        <v>1</v>
      </c>
      <c r="N1149" s="38">
        <f>VLOOKUP($B1149,'Elec wholesale lookups'!$A$3:$O$15,'Elec wholesale index'!N$2,FALSE)</f>
        <v>1</v>
      </c>
      <c r="O1149" s="13">
        <f t="shared" si="291"/>
        <v>0</v>
      </c>
      <c r="P1149" s="13">
        <f t="shared" si="292"/>
        <v>205597.26549163138</v>
      </c>
      <c r="Q1149" s="13">
        <f t="shared" si="293"/>
        <v>181634.52552031272</v>
      </c>
      <c r="R1149" s="13">
        <f t="shared" si="294"/>
        <v>387231.79101194406</v>
      </c>
      <c r="S1149" s="23">
        <f t="shared" si="295"/>
        <v>0</v>
      </c>
      <c r="T1149" s="23">
        <f t="shared" si="296"/>
        <v>0</v>
      </c>
      <c r="U1149" s="23">
        <f t="shared" si="297"/>
        <v>0</v>
      </c>
      <c r="V1149" s="23">
        <f t="shared" si="298"/>
        <v>0</v>
      </c>
      <c r="W1149" s="44" t="str">
        <f t="shared" si="299"/>
        <v>n/a</v>
      </c>
      <c r="X1149" s="23">
        <f t="shared" si="300"/>
        <v>0</v>
      </c>
      <c r="Y1149" s="23">
        <f t="shared" si="301"/>
        <v>0</v>
      </c>
      <c r="Z1149" s="23">
        <f t="shared" si="302"/>
        <v>0</v>
      </c>
      <c r="AA1149" s="43">
        <f t="shared" si="303"/>
        <v>0</v>
      </c>
      <c r="AB1149" s="44" t="str">
        <f t="shared" si="304"/>
        <v>n/a</v>
      </c>
      <c r="AC1149" s="45" t="str">
        <f>IFERROR(W1149*Inputs!$E$27+'Elec wholesale index'!AB1149*Inputs!$F$27,"n/a")</f>
        <v>n/a</v>
      </c>
      <c r="AD1149" s="2" t="str">
        <f t="shared" si="305"/>
        <v>2019-20 Winter</v>
      </c>
      <c r="AE1149" s="2" t="str">
        <f t="shared" si="306"/>
        <v>2018-19 Winter</v>
      </c>
      <c r="AF1149" s="41">
        <v>0</v>
      </c>
    </row>
    <row r="1150" spans="1:32" x14ac:dyDescent="0.3">
      <c r="A1150" s="47">
        <v>43503</v>
      </c>
      <c r="B1150" s="14" t="str">
        <f t="shared" si="307"/>
        <v>Feb</v>
      </c>
      <c r="C1150" s="3"/>
      <c r="D1150" s="3"/>
      <c r="E1150" s="3"/>
      <c r="F1150" s="42"/>
      <c r="G1150" s="42"/>
      <c r="H1150" s="42"/>
      <c r="I1150" s="13">
        <f>VLOOKUP($B1150,'Elec wholesale lookups'!$A$3:$L$15,'Elec wholesale index'!I$2,FALSE)</f>
        <v>181634.52552031272</v>
      </c>
      <c r="J1150" s="13">
        <f>VLOOKUP($B1150,'Elec wholesale lookups'!$A$3:$L$15,'Elec wholesale index'!J$2,FALSE)</f>
        <v>205597.26549163138</v>
      </c>
      <c r="K1150" s="13">
        <f>VLOOKUP($B1150,'Elec wholesale lookups'!$A$3:$L$15,'Elec wholesale index'!K$2,FALSE)</f>
        <v>181634.52552031272</v>
      </c>
      <c r="L1150" s="38">
        <f>VLOOKUP($B1150,'Elec wholesale lookups'!$A$3:$O$15,'Elec wholesale index'!L$2,FALSE)</f>
        <v>0</v>
      </c>
      <c r="M1150" s="38">
        <f>VLOOKUP($B1150,'Elec wholesale lookups'!$A$3:$O$15,'Elec wholesale index'!M$2,FALSE)</f>
        <v>1</v>
      </c>
      <c r="N1150" s="38">
        <f>VLOOKUP($B1150,'Elec wholesale lookups'!$A$3:$O$15,'Elec wholesale index'!N$2,FALSE)</f>
        <v>1</v>
      </c>
      <c r="O1150" s="13">
        <f t="shared" si="291"/>
        <v>0</v>
      </c>
      <c r="P1150" s="13">
        <f t="shared" si="292"/>
        <v>205597.26549163138</v>
      </c>
      <c r="Q1150" s="13">
        <f t="shared" si="293"/>
        <v>181634.52552031272</v>
      </c>
      <c r="R1150" s="13">
        <f t="shared" si="294"/>
        <v>387231.79101194406</v>
      </c>
      <c r="S1150" s="23">
        <f t="shared" si="295"/>
        <v>0</v>
      </c>
      <c r="T1150" s="23">
        <f t="shared" si="296"/>
        <v>0</v>
      </c>
      <c r="U1150" s="23">
        <f t="shared" si="297"/>
        <v>0</v>
      </c>
      <c r="V1150" s="23">
        <f t="shared" si="298"/>
        <v>0</v>
      </c>
      <c r="W1150" s="44" t="str">
        <f t="shared" si="299"/>
        <v>n/a</v>
      </c>
      <c r="X1150" s="23">
        <f t="shared" si="300"/>
        <v>0</v>
      </c>
      <c r="Y1150" s="23">
        <f t="shared" si="301"/>
        <v>0</v>
      </c>
      <c r="Z1150" s="23">
        <f t="shared" si="302"/>
        <v>0</v>
      </c>
      <c r="AA1150" s="43">
        <f t="shared" si="303"/>
        <v>0</v>
      </c>
      <c r="AB1150" s="44" t="str">
        <f t="shared" si="304"/>
        <v>n/a</v>
      </c>
      <c r="AC1150" s="45" t="str">
        <f>IFERROR(W1150*Inputs!$E$27+'Elec wholesale index'!AB1150*Inputs!$F$27,"n/a")</f>
        <v>n/a</v>
      </c>
      <c r="AD1150" s="2" t="str">
        <f t="shared" si="305"/>
        <v>2019-20 Winter</v>
      </c>
      <c r="AE1150" s="2" t="str">
        <f t="shared" si="306"/>
        <v>2018-19 Winter</v>
      </c>
      <c r="AF1150" s="41">
        <v>0</v>
      </c>
    </row>
    <row r="1151" spans="1:32" x14ac:dyDescent="0.3">
      <c r="A1151" s="47">
        <v>43504</v>
      </c>
      <c r="B1151" s="14" t="str">
        <f t="shared" si="307"/>
        <v>Feb</v>
      </c>
      <c r="C1151" s="3"/>
      <c r="D1151" s="3"/>
      <c r="E1151" s="3"/>
      <c r="F1151" s="42"/>
      <c r="G1151" s="42"/>
      <c r="H1151" s="42"/>
      <c r="I1151" s="13">
        <f>VLOOKUP($B1151,'Elec wholesale lookups'!$A$3:$L$15,'Elec wholesale index'!I$2,FALSE)</f>
        <v>181634.52552031272</v>
      </c>
      <c r="J1151" s="13">
        <f>VLOOKUP($B1151,'Elec wholesale lookups'!$A$3:$L$15,'Elec wholesale index'!J$2,FALSE)</f>
        <v>205597.26549163138</v>
      </c>
      <c r="K1151" s="13">
        <f>VLOOKUP($B1151,'Elec wholesale lookups'!$A$3:$L$15,'Elec wholesale index'!K$2,FALSE)</f>
        <v>181634.52552031272</v>
      </c>
      <c r="L1151" s="38">
        <f>VLOOKUP($B1151,'Elec wholesale lookups'!$A$3:$O$15,'Elec wholesale index'!L$2,FALSE)</f>
        <v>0</v>
      </c>
      <c r="M1151" s="38">
        <f>VLOOKUP($B1151,'Elec wholesale lookups'!$A$3:$O$15,'Elec wholesale index'!M$2,FALSE)</f>
        <v>1</v>
      </c>
      <c r="N1151" s="38">
        <f>VLOOKUP($B1151,'Elec wholesale lookups'!$A$3:$O$15,'Elec wholesale index'!N$2,FALSE)</f>
        <v>1</v>
      </c>
      <c r="O1151" s="13">
        <f t="shared" si="291"/>
        <v>0</v>
      </c>
      <c r="P1151" s="13">
        <f t="shared" si="292"/>
        <v>205597.26549163138</v>
      </c>
      <c r="Q1151" s="13">
        <f t="shared" si="293"/>
        <v>181634.52552031272</v>
      </c>
      <c r="R1151" s="13">
        <f t="shared" si="294"/>
        <v>387231.79101194406</v>
      </c>
      <c r="S1151" s="23">
        <f t="shared" si="295"/>
        <v>0</v>
      </c>
      <c r="T1151" s="23">
        <f t="shared" si="296"/>
        <v>0</v>
      </c>
      <c r="U1151" s="23">
        <f t="shared" si="297"/>
        <v>0</v>
      </c>
      <c r="V1151" s="23">
        <f t="shared" si="298"/>
        <v>0</v>
      </c>
      <c r="W1151" s="44" t="str">
        <f t="shared" si="299"/>
        <v>n/a</v>
      </c>
      <c r="X1151" s="23">
        <f t="shared" si="300"/>
        <v>0</v>
      </c>
      <c r="Y1151" s="23">
        <f t="shared" si="301"/>
        <v>0</v>
      </c>
      <c r="Z1151" s="23">
        <f t="shared" si="302"/>
        <v>0</v>
      </c>
      <c r="AA1151" s="43">
        <f t="shared" si="303"/>
        <v>0</v>
      </c>
      <c r="AB1151" s="44" t="str">
        <f t="shared" si="304"/>
        <v>n/a</v>
      </c>
      <c r="AC1151" s="45" t="str">
        <f>IFERROR(W1151*Inputs!$E$27+'Elec wholesale index'!AB1151*Inputs!$F$27,"n/a")</f>
        <v>n/a</v>
      </c>
      <c r="AD1151" s="2" t="str">
        <f t="shared" si="305"/>
        <v>2019-20 Winter</v>
      </c>
      <c r="AE1151" s="2" t="str">
        <f t="shared" si="306"/>
        <v>2018-19 Winter</v>
      </c>
      <c r="AF1151" s="41">
        <v>0</v>
      </c>
    </row>
    <row r="1152" spans="1:32" x14ac:dyDescent="0.3">
      <c r="A1152" s="47">
        <v>43507</v>
      </c>
      <c r="B1152" s="14" t="str">
        <f t="shared" si="307"/>
        <v>Feb</v>
      </c>
      <c r="C1152" s="3"/>
      <c r="D1152" s="3"/>
      <c r="E1152" s="3"/>
      <c r="F1152" s="42"/>
      <c r="G1152" s="42"/>
      <c r="H1152" s="42"/>
      <c r="I1152" s="13">
        <f>VLOOKUP($B1152,'Elec wholesale lookups'!$A$3:$L$15,'Elec wholesale index'!I$2,FALSE)</f>
        <v>181634.52552031272</v>
      </c>
      <c r="J1152" s="13">
        <f>VLOOKUP($B1152,'Elec wholesale lookups'!$A$3:$L$15,'Elec wholesale index'!J$2,FALSE)</f>
        <v>205597.26549163138</v>
      </c>
      <c r="K1152" s="13">
        <f>VLOOKUP($B1152,'Elec wholesale lookups'!$A$3:$L$15,'Elec wholesale index'!K$2,FALSE)</f>
        <v>181634.52552031272</v>
      </c>
      <c r="L1152" s="38">
        <f>VLOOKUP($B1152,'Elec wholesale lookups'!$A$3:$O$15,'Elec wholesale index'!L$2,FALSE)</f>
        <v>0</v>
      </c>
      <c r="M1152" s="38">
        <f>VLOOKUP($B1152,'Elec wholesale lookups'!$A$3:$O$15,'Elec wholesale index'!M$2,FALSE)</f>
        <v>1</v>
      </c>
      <c r="N1152" s="38">
        <f>VLOOKUP($B1152,'Elec wholesale lookups'!$A$3:$O$15,'Elec wholesale index'!N$2,FALSE)</f>
        <v>1</v>
      </c>
      <c r="O1152" s="13">
        <f t="shared" si="291"/>
        <v>0</v>
      </c>
      <c r="P1152" s="13">
        <f t="shared" si="292"/>
        <v>205597.26549163138</v>
      </c>
      <c r="Q1152" s="13">
        <f t="shared" si="293"/>
        <v>181634.52552031272</v>
      </c>
      <c r="R1152" s="13">
        <f t="shared" si="294"/>
        <v>387231.79101194406</v>
      </c>
      <c r="S1152" s="23">
        <f t="shared" si="295"/>
        <v>0</v>
      </c>
      <c r="T1152" s="23">
        <f t="shared" si="296"/>
        <v>0</v>
      </c>
      <c r="U1152" s="23">
        <f t="shared" si="297"/>
        <v>0</v>
      </c>
      <c r="V1152" s="23">
        <f t="shared" si="298"/>
        <v>0</v>
      </c>
      <c r="W1152" s="44" t="str">
        <f t="shared" si="299"/>
        <v>n/a</v>
      </c>
      <c r="X1152" s="23">
        <f t="shared" si="300"/>
        <v>0</v>
      </c>
      <c r="Y1152" s="23">
        <f t="shared" si="301"/>
        <v>0</v>
      </c>
      <c r="Z1152" s="23">
        <f t="shared" si="302"/>
        <v>0</v>
      </c>
      <c r="AA1152" s="43">
        <f t="shared" si="303"/>
        <v>0</v>
      </c>
      <c r="AB1152" s="44" t="str">
        <f t="shared" si="304"/>
        <v>n/a</v>
      </c>
      <c r="AC1152" s="45" t="str">
        <f>IFERROR(W1152*Inputs!$E$27+'Elec wholesale index'!AB1152*Inputs!$F$27,"n/a")</f>
        <v>n/a</v>
      </c>
      <c r="AD1152" s="2" t="str">
        <f t="shared" si="305"/>
        <v>2019-20 Winter</v>
      </c>
      <c r="AE1152" s="2" t="str">
        <f t="shared" si="306"/>
        <v>2018-19 Winter</v>
      </c>
      <c r="AF1152" s="41">
        <v>0</v>
      </c>
    </row>
    <row r="1153" spans="1:32" x14ac:dyDescent="0.3">
      <c r="A1153" s="47">
        <v>43508</v>
      </c>
      <c r="B1153" s="14" t="str">
        <f t="shared" si="307"/>
        <v>Feb</v>
      </c>
      <c r="C1153" s="3"/>
      <c r="D1153" s="3"/>
      <c r="E1153" s="3"/>
      <c r="F1153" s="42"/>
      <c r="G1153" s="42"/>
      <c r="H1153" s="42"/>
      <c r="I1153" s="13">
        <f>VLOOKUP($B1153,'Elec wholesale lookups'!$A$3:$L$15,'Elec wholesale index'!I$2,FALSE)</f>
        <v>181634.52552031272</v>
      </c>
      <c r="J1153" s="13">
        <f>VLOOKUP($B1153,'Elec wholesale lookups'!$A$3:$L$15,'Elec wholesale index'!J$2,FALSE)</f>
        <v>205597.26549163138</v>
      </c>
      <c r="K1153" s="13">
        <f>VLOOKUP($B1153,'Elec wholesale lookups'!$A$3:$L$15,'Elec wholesale index'!K$2,FALSE)</f>
        <v>181634.52552031272</v>
      </c>
      <c r="L1153" s="38">
        <f>VLOOKUP($B1153,'Elec wholesale lookups'!$A$3:$O$15,'Elec wholesale index'!L$2,FALSE)</f>
        <v>0</v>
      </c>
      <c r="M1153" s="38">
        <f>VLOOKUP($B1153,'Elec wholesale lookups'!$A$3:$O$15,'Elec wholesale index'!M$2,FALSE)</f>
        <v>1</v>
      </c>
      <c r="N1153" s="38">
        <f>VLOOKUP($B1153,'Elec wholesale lookups'!$A$3:$O$15,'Elec wholesale index'!N$2,FALSE)</f>
        <v>1</v>
      </c>
      <c r="O1153" s="13">
        <f t="shared" si="291"/>
        <v>0</v>
      </c>
      <c r="P1153" s="13">
        <f t="shared" si="292"/>
        <v>205597.26549163138</v>
      </c>
      <c r="Q1153" s="13">
        <f t="shared" si="293"/>
        <v>181634.52552031272</v>
      </c>
      <c r="R1153" s="13">
        <f t="shared" si="294"/>
        <v>387231.79101194406</v>
      </c>
      <c r="S1153" s="23">
        <f t="shared" si="295"/>
        <v>0</v>
      </c>
      <c r="T1153" s="23">
        <f t="shared" si="296"/>
        <v>0</v>
      </c>
      <c r="U1153" s="23">
        <f t="shared" si="297"/>
        <v>0</v>
      </c>
      <c r="V1153" s="23">
        <f t="shared" si="298"/>
        <v>0</v>
      </c>
      <c r="W1153" s="44" t="str">
        <f t="shared" si="299"/>
        <v>n/a</v>
      </c>
      <c r="X1153" s="23">
        <f t="shared" si="300"/>
        <v>0</v>
      </c>
      <c r="Y1153" s="23">
        <f t="shared" si="301"/>
        <v>0</v>
      </c>
      <c r="Z1153" s="23">
        <f t="shared" si="302"/>
        <v>0</v>
      </c>
      <c r="AA1153" s="43">
        <f t="shared" si="303"/>
        <v>0</v>
      </c>
      <c r="AB1153" s="44" t="str">
        <f t="shared" si="304"/>
        <v>n/a</v>
      </c>
      <c r="AC1153" s="45" t="str">
        <f>IFERROR(W1153*Inputs!$E$27+'Elec wholesale index'!AB1153*Inputs!$F$27,"n/a")</f>
        <v>n/a</v>
      </c>
      <c r="AD1153" s="2" t="str">
        <f t="shared" si="305"/>
        <v>2019-20 Winter</v>
      </c>
      <c r="AE1153" s="2" t="str">
        <f t="shared" si="306"/>
        <v>2018-19 Winter</v>
      </c>
      <c r="AF1153" s="41">
        <v>0</v>
      </c>
    </row>
    <row r="1154" spans="1:32" x14ac:dyDescent="0.3">
      <c r="A1154" s="47">
        <v>43509</v>
      </c>
      <c r="B1154" s="14" t="str">
        <f t="shared" si="307"/>
        <v>Feb</v>
      </c>
      <c r="C1154" s="3"/>
      <c r="D1154" s="3"/>
      <c r="E1154" s="3"/>
      <c r="F1154" s="42"/>
      <c r="G1154" s="42"/>
      <c r="H1154" s="42"/>
      <c r="I1154" s="13">
        <f>VLOOKUP($B1154,'Elec wholesale lookups'!$A$3:$L$15,'Elec wholesale index'!I$2,FALSE)</f>
        <v>181634.52552031272</v>
      </c>
      <c r="J1154" s="13">
        <f>VLOOKUP($B1154,'Elec wholesale lookups'!$A$3:$L$15,'Elec wholesale index'!J$2,FALSE)</f>
        <v>205597.26549163138</v>
      </c>
      <c r="K1154" s="13">
        <f>VLOOKUP($B1154,'Elec wholesale lookups'!$A$3:$L$15,'Elec wholesale index'!K$2,FALSE)</f>
        <v>181634.52552031272</v>
      </c>
      <c r="L1154" s="38">
        <f>VLOOKUP($B1154,'Elec wholesale lookups'!$A$3:$O$15,'Elec wholesale index'!L$2,FALSE)</f>
        <v>0</v>
      </c>
      <c r="M1154" s="38">
        <f>VLOOKUP($B1154,'Elec wholesale lookups'!$A$3:$O$15,'Elec wholesale index'!M$2,FALSE)</f>
        <v>1</v>
      </c>
      <c r="N1154" s="38">
        <f>VLOOKUP($B1154,'Elec wholesale lookups'!$A$3:$O$15,'Elec wholesale index'!N$2,FALSE)</f>
        <v>1</v>
      </c>
      <c r="O1154" s="13">
        <f t="shared" si="291"/>
        <v>0</v>
      </c>
      <c r="P1154" s="13">
        <f t="shared" si="292"/>
        <v>205597.26549163138</v>
      </c>
      <c r="Q1154" s="13">
        <f t="shared" si="293"/>
        <v>181634.52552031272</v>
      </c>
      <c r="R1154" s="13">
        <f t="shared" si="294"/>
        <v>387231.79101194406</v>
      </c>
      <c r="S1154" s="23">
        <f t="shared" si="295"/>
        <v>0</v>
      </c>
      <c r="T1154" s="23">
        <f t="shared" si="296"/>
        <v>0</v>
      </c>
      <c r="U1154" s="23">
        <f t="shared" si="297"/>
        <v>0</v>
      </c>
      <c r="V1154" s="23">
        <f t="shared" si="298"/>
        <v>0</v>
      </c>
      <c r="W1154" s="44" t="str">
        <f t="shared" si="299"/>
        <v>n/a</v>
      </c>
      <c r="X1154" s="23">
        <f t="shared" si="300"/>
        <v>0</v>
      </c>
      <c r="Y1154" s="23">
        <f t="shared" si="301"/>
        <v>0</v>
      </c>
      <c r="Z1154" s="23">
        <f t="shared" si="302"/>
        <v>0</v>
      </c>
      <c r="AA1154" s="43">
        <f t="shared" si="303"/>
        <v>0</v>
      </c>
      <c r="AB1154" s="44" t="str">
        <f t="shared" si="304"/>
        <v>n/a</v>
      </c>
      <c r="AC1154" s="45" t="str">
        <f>IFERROR(W1154*Inputs!$E$27+'Elec wholesale index'!AB1154*Inputs!$F$27,"n/a")</f>
        <v>n/a</v>
      </c>
      <c r="AD1154" s="2" t="str">
        <f t="shared" si="305"/>
        <v>2019-20 Winter</v>
      </c>
      <c r="AE1154" s="2" t="str">
        <f t="shared" si="306"/>
        <v>2018-19 Winter</v>
      </c>
      <c r="AF1154" s="41">
        <v>0</v>
      </c>
    </row>
    <row r="1155" spans="1:32" x14ac:dyDescent="0.3">
      <c r="A1155" s="47">
        <v>43510</v>
      </c>
      <c r="B1155" s="14" t="str">
        <f t="shared" si="307"/>
        <v>Feb</v>
      </c>
      <c r="C1155" s="3"/>
      <c r="D1155" s="3"/>
      <c r="E1155" s="3"/>
      <c r="F1155" s="42"/>
      <c r="G1155" s="42"/>
      <c r="H1155" s="42"/>
      <c r="I1155" s="13">
        <f>VLOOKUP($B1155,'Elec wholesale lookups'!$A$3:$L$15,'Elec wholesale index'!I$2,FALSE)</f>
        <v>181634.52552031272</v>
      </c>
      <c r="J1155" s="13">
        <f>VLOOKUP($B1155,'Elec wholesale lookups'!$A$3:$L$15,'Elec wholesale index'!J$2,FALSE)</f>
        <v>205597.26549163138</v>
      </c>
      <c r="K1155" s="13">
        <f>VLOOKUP($B1155,'Elec wholesale lookups'!$A$3:$L$15,'Elec wholesale index'!K$2,FALSE)</f>
        <v>181634.52552031272</v>
      </c>
      <c r="L1155" s="38">
        <f>VLOOKUP($B1155,'Elec wholesale lookups'!$A$3:$O$15,'Elec wholesale index'!L$2,FALSE)</f>
        <v>0</v>
      </c>
      <c r="M1155" s="38">
        <f>VLOOKUP($B1155,'Elec wholesale lookups'!$A$3:$O$15,'Elec wholesale index'!M$2,FALSE)</f>
        <v>1</v>
      </c>
      <c r="N1155" s="38">
        <f>VLOOKUP($B1155,'Elec wholesale lookups'!$A$3:$O$15,'Elec wholesale index'!N$2,FALSE)</f>
        <v>1</v>
      </c>
      <c r="O1155" s="13">
        <f t="shared" si="291"/>
        <v>0</v>
      </c>
      <c r="P1155" s="13">
        <f t="shared" si="292"/>
        <v>205597.26549163138</v>
      </c>
      <c r="Q1155" s="13">
        <f t="shared" si="293"/>
        <v>181634.52552031272</v>
      </c>
      <c r="R1155" s="13">
        <f t="shared" si="294"/>
        <v>387231.79101194406</v>
      </c>
      <c r="S1155" s="23">
        <f t="shared" si="295"/>
        <v>0</v>
      </c>
      <c r="T1155" s="23">
        <f t="shared" si="296"/>
        <v>0</v>
      </c>
      <c r="U1155" s="23">
        <f t="shared" si="297"/>
        <v>0</v>
      </c>
      <c r="V1155" s="23">
        <f t="shared" si="298"/>
        <v>0</v>
      </c>
      <c r="W1155" s="44" t="str">
        <f t="shared" si="299"/>
        <v>n/a</v>
      </c>
      <c r="X1155" s="23">
        <f t="shared" si="300"/>
        <v>0</v>
      </c>
      <c r="Y1155" s="23">
        <f t="shared" si="301"/>
        <v>0</v>
      </c>
      <c r="Z1155" s="23">
        <f t="shared" si="302"/>
        <v>0</v>
      </c>
      <c r="AA1155" s="43">
        <f t="shared" si="303"/>
        <v>0</v>
      </c>
      <c r="AB1155" s="44" t="str">
        <f t="shared" si="304"/>
        <v>n/a</v>
      </c>
      <c r="AC1155" s="45" t="str">
        <f>IFERROR(W1155*Inputs!$E$27+'Elec wholesale index'!AB1155*Inputs!$F$27,"n/a")</f>
        <v>n/a</v>
      </c>
      <c r="AD1155" s="2" t="str">
        <f t="shared" si="305"/>
        <v>2019-20 Winter</v>
      </c>
      <c r="AE1155" s="2" t="str">
        <f t="shared" si="306"/>
        <v>2018-19 Winter</v>
      </c>
      <c r="AF1155" s="41">
        <v>0</v>
      </c>
    </row>
    <row r="1156" spans="1:32" x14ac:dyDescent="0.3">
      <c r="A1156" s="47">
        <v>43511</v>
      </c>
      <c r="B1156" s="14" t="str">
        <f t="shared" si="307"/>
        <v>Feb</v>
      </c>
      <c r="C1156" s="3"/>
      <c r="D1156" s="3"/>
      <c r="E1156" s="3"/>
      <c r="F1156" s="42"/>
      <c r="G1156" s="42"/>
      <c r="H1156" s="42"/>
      <c r="I1156" s="13">
        <f>VLOOKUP($B1156,'Elec wholesale lookups'!$A$3:$L$15,'Elec wholesale index'!I$2,FALSE)</f>
        <v>181634.52552031272</v>
      </c>
      <c r="J1156" s="13">
        <f>VLOOKUP($B1156,'Elec wholesale lookups'!$A$3:$L$15,'Elec wholesale index'!J$2,FALSE)</f>
        <v>205597.26549163138</v>
      </c>
      <c r="K1156" s="13">
        <f>VLOOKUP($B1156,'Elec wholesale lookups'!$A$3:$L$15,'Elec wholesale index'!K$2,FALSE)</f>
        <v>181634.52552031272</v>
      </c>
      <c r="L1156" s="38">
        <f>VLOOKUP($B1156,'Elec wholesale lookups'!$A$3:$O$15,'Elec wholesale index'!L$2,FALSE)</f>
        <v>0</v>
      </c>
      <c r="M1156" s="38">
        <f>VLOOKUP($B1156,'Elec wholesale lookups'!$A$3:$O$15,'Elec wholesale index'!M$2,FALSE)</f>
        <v>1</v>
      </c>
      <c r="N1156" s="38">
        <f>VLOOKUP($B1156,'Elec wholesale lookups'!$A$3:$O$15,'Elec wholesale index'!N$2,FALSE)</f>
        <v>1</v>
      </c>
      <c r="O1156" s="13">
        <f t="shared" si="291"/>
        <v>0</v>
      </c>
      <c r="P1156" s="13">
        <f t="shared" si="292"/>
        <v>205597.26549163138</v>
      </c>
      <c r="Q1156" s="13">
        <f t="shared" si="293"/>
        <v>181634.52552031272</v>
      </c>
      <c r="R1156" s="13">
        <f t="shared" si="294"/>
        <v>387231.79101194406</v>
      </c>
      <c r="S1156" s="23">
        <f t="shared" si="295"/>
        <v>0</v>
      </c>
      <c r="T1156" s="23">
        <f t="shared" si="296"/>
        <v>0</v>
      </c>
      <c r="U1156" s="23">
        <f t="shared" si="297"/>
        <v>0</v>
      </c>
      <c r="V1156" s="23">
        <f t="shared" si="298"/>
        <v>0</v>
      </c>
      <c r="W1156" s="44" t="str">
        <f t="shared" si="299"/>
        <v>n/a</v>
      </c>
      <c r="X1156" s="23">
        <f t="shared" si="300"/>
        <v>0</v>
      </c>
      <c r="Y1156" s="23">
        <f t="shared" si="301"/>
        <v>0</v>
      </c>
      <c r="Z1156" s="23">
        <f t="shared" si="302"/>
        <v>0</v>
      </c>
      <c r="AA1156" s="43">
        <f t="shared" si="303"/>
        <v>0</v>
      </c>
      <c r="AB1156" s="44" t="str">
        <f t="shared" si="304"/>
        <v>n/a</v>
      </c>
      <c r="AC1156" s="45" t="str">
        <f>IFERROR(W1156*Inputs!$E$27+'Elec wholesale index'!AB1156*Inputs!$F$27,"n/a")</f>
        <v>n/a</v>
      </c>
      <c r="AD1156" s="2" t="str">
        <f t="shared" si="305"/>
        <v>2019-20 Winter</v>
      </c>
      <c r="AE1156" s="2" t="str">
        <f t="shared" si="306"/>
        <v>2018-19 Winter</v>
      </c>
      <c r="AF1156" s="41">
        <v>0</v>
      </c>
    </row>
    <row r="1157" spans="1:32" x14ac:dyDescent="0.3">
      <c r="A1157" s="47">
        <v>43514</v>
      </c>
      <c r="B1157" s="14" t="str">
        <f t="shared" si="307"/>
        <v>Feb</v>
      </c>
      <c r="C1157" s="3"/>
      <c r="D1157" s="3"/>
      <c r="E1157" s="3"/>
      <c r="F1157" s="42"/>
      <c r="G1157" s="42"/>
      <c r="H1157" s="42"/>
      <c r="I1157" s="13">
        <f>VLOOKUP($B1157,'Elec wholesale lookups'!$A$3:$L$15,'Elec wholesale index'!I$2,FALSE)</f>
        <v>181634.52552031272</v>
      </c>
      <c r="J1157" s="13">
        <f>VLOOKUP($B1157,'Elec wholesale lookups'!$A$3:$L$15,'Elec wholesale index'!J$2,FALSE)</f>
        <v>205597.26549163138</v>
      </c>
      <c r="K1157" s="13">
        <f>VLOOKUP($B1157,'Elec wholesale lookups'!$A$3:$L$15,'Elec wholesale index'!K$2,FALSE)</f>
        <v>181634.52552031272</v>
      </c>
      <c r="L1157" s="38">
        <f>VLOOKUP($B1157,'Elec wholesale lookups'!$A$3:$O$15,'Elec wholesale index'!L$2,FALSE)</f>
        <v>0</v>
      </c>
      <c r="M1157" s="38">
        <f>VLOOKUP($B1157,'Elec wholesale lookups'!$A$3:$O$15,'Elec wholesale index'!M$2,FALSE)</f>
        <v>1</v>
      </c>
      <c r="N1157" s="38">
        <f>VLOOKUP($B1157,'Elec wholesale lookups'!$A$3:$O$15,'Elec wholesale index'!N$2,FALSE)</f>
        <v>1</v>
      </c>
      <c r="O1157" s="13">
        <f t="shared" si="291"/>
        <v>0</v>
      </c>
      <c r="P1157" s="13">
        <f t="shared" si="292"/>
        <v>205597.26549163138</v>
      </c>
      <c r="Q1157" s="13">
        <f t="shared" si="293"/>
        <v>181634.52552031272</v>
      </c>
      <c r="R1157" s="13">
        <f t="shared" si="294"/>
        <v>387231.79101194406</v>
      </c>
      <c r="S1157" s="23">
        <f t="shared" si="295"/>
        <v>0</v>
      </c>
      <c r="T1157" s="23">
        <f t="shared" si="296"/>
        <v>0</v>
      </c>
      <c r="U1157" s="23">
        <f t="shared" si="297"/>
        <v>0</v>
      </c>
      <c r="V1157" s="23">
        <f t="shared" si="298"/>
        <v>0</v>
      </c>
      <c r="W1157" s="44" t="str">
        <f t="shared" si="299"/>
        <v>n/a</v>
      </c>
      <c r="X1157" s="23">
        <f t="shared" si="300"/>
        <v>0</v>
      </c>
      <c r="Y1157" s="23">
        <f t="shared" si="301"/>
        <v>0</v>
      </c>
      <c r="Z1157" s="23">
        <f t="shared" si="302"/>
        <v>0</v>
      </c>
      <c r="AA1157" s="43">
        <f t="shared" si="303"/>
        <v>0</v>
      </c>
      <c r="AB1157" s="44" t="str">
        <f t="shared" si="304"/>
        <v>n/a</v>
      </c>
      <c r="AC1157" s="45" t="str">
        <f>IFERROR(W1157*Inputs!$E$27+'Elec wholesale index'!AB1157*Inputs!$F$27,"n/a")</f>
        <v>n/a</v>
      </c>
      <c r="AD1157" s="2" t="str">
        <f t="shared" si="305"/>
        <v>2019-20 Winter</v>
      </c>
      <c r="AE1157" s="2" t="str">
        <f t="shared" si="306"/>
        <v>2018-19 Winter</v>
      </c>
      <c r="AF1157" s="41">
        <v>0</v>
      </c>
    </row>
    <row r="1158" spans="1:32" x14ac:dyDescent="0.3">
      <c r="A1158" s="47">
        <v>43515</v>
      </c>
      <c r="B1158" s="14" t="str">
        <f t="shared" si="307"/>
        <v>Feb</v>
      </c>
      <c r="C1158" s="3"/>
      <c r="D1158" s="3"/>
      <c r="E1158" s="3"/>
      <c r="F1158" s="42"/>
      <c r="G1158" s="42"/>
      <c r="H1158" s="42"/>
      <c r="I1158" s="13">
        <f>VLOOKUP($B1158,'Elec wholesale lookups'!$A$3:$L$15,'Elec wholesale index'!I$2,FALSE)</f>
        <v>181634.52552031272</v>
      </c>
      <c r="J1158" s="13">
        <f>VLOOKUP($B1158,'Elec wholesale lookups'!$A$3:$L$15,'Elec wholesale index'!J$2,FALSE)</f>
        <v>205597.26549163138</v>
      </c>
      <c r="K1158" s="13">
        <f>VLOOKUP($B1158,'Elec wholesale lookups'!$A$3:$L$15,'Elec wholesale index'!K$2,FALSE)</f>
        <v>181634.52552031272</v>
      </c>
      <c r="L1158" s="38">
        <f>VLOOKUP($B1158,'Elec wholesale lookups'!$A$3:$O$15,'Elec wholesale index'!L$2,FALSE)</f>
        <v>0</v>
      </c>
      <c r="M1158" s="38">
        <f>VLOOKUP($B1158,'Elec wholesale lookups'!$A$3:$O$15,'Elec wholesale index'!M$2,FALSE)</f>
        <v>1</v>
      </c>
      <c r="N1158" s="38">
        <f>VLOOKUP($B1158,'Elec wholesale lookups'!$A$3:$O$15,'Elec wholesale index'!N$2,FALSE)</f>
        <v>1</v>
      </c>
      <c r="O1158" s="13">
        <f t="shared" si="291"/>
        <v>0</v>
      </c>
      <c r="P1158" s="13">
        <f t="shared" si="292"/>
        <v>205597.26549163138</v>
      </c>
      <c r="Q1158" s="13">
        <f t="shared" si="293"/>
        <v>181634.52552031272</v>
      </c>
      <c r="R1158" s="13">
        <f t="shared" si="294"/>
        <v>387231.79101194406</v>
      </c>
      <c r="S1158" s="23">
        <f t="shared" si="295"/>
        <v>0</v>
      </c>
      <c r="T1158" s="23">
        <f t="shared" si="296"/>
        <v>0</v>
      </c>
      <c r="U1158" s="23">
        <f t="shared" si="297"/>
        <v>0</v>
      </c>
      <c r="V1158" s="23">
        <f t="shared" si="298"/>
        <v>0</v>
      </c>
      <c r="W1158" s="44" t="str">
        <f t="shared" si="299"/>
        <v>n/a</v>
      </c>
      <c r="X1158" s="23">
        <f t="shared" si="300"/>
        <v>0</v>
      </c>
      <c r="Y1158" s="23">
        <f t="shared" si="301"/>
        <v>0</v>
      </c>
      <c r="Z1158" s="23">
        <f t="shared" si="302"/>
        <v>0</v>
      </c>
      <c r="AA1158" s="43">
        <f t="shared" si="303"/>
        <v>0</v>
      </c>
      <c r="AB1158" s="44" t="str">
        <f t="shared" si="304"/>
        <v>n/a</v>
      </c>
      <c r="AC1158" s="45" t="str">
        <f>IFERROR(W1158*Inputs!$E$27+'Elec wholesale index'!AB1158*Inputs!$F$27,"n/a")</f>
        <v>n/a</v>
      </c>
      <c r="AD1158" s="2" t="str">
        <f t="shared" si="305"/>
        <v>2019-20 Winter</v>
      </c>
      <c r="AE1158" s="2" t="str">
        <f t="shared" si="306"/>
        <v>2018-19 Winter</v>
      </c>
      <c r="AF1158" s="41">
        <v>0</v>
      </c>
    </row>
    <row r="1159" spans="1:32" x14ac:dyDescent="0.3">
      <c r="A1159" s="47">
        <v>43516</v>
      </c>
      <c r="B1159" s="14" t="str">
        <f t="shared" si="307"/>
        <v>Feb</v>
      </c>
      <c r="C1159" s="3"/>
      <c r="D1159" s="3"/>
      <c r="E1159" s="3"/>
      <c r="F1159" s="42"/>
      <c r="G1159" s="42"/>
      <c r="H1159" s="42"/>
      <c r="I1159" s="13">
        <f>VLOOKUP($B1159,'Elec wholesale lookups'!$A$3:$L$15,'Elec wholesale index'!I$2,FALSE)</f>
        <v>181634.52552031272</v>
      </c>
      <c r="J1159" s="13">
        <f>VLOOKUP($B1159,'Elec wholesale lookups'!$A$3:$L$15,'Elec wholesale index'!J$2,FALSE)</f>
        <v>205597.26549163138</v>
      </c>
      <c r="K1159" s="13">
        <f>VLOOKUP($B1159,'Elec wholesale lookups'!$A$3:$L$15,'Elec wholesale index'!K$2,FALSE)</f>
        <v>181634.52552031272</v>
      </c>
      <c r="L1159" s="38">
        <f>VLOOKUP($B1159,'Elec wholesale lookups'!$A$3:$O$15,'Elec wholesale index'!L$2,FALSE)</f>
        <v>0</v>
      </c>
      <c r="M1159" s="38">
        <f>VLOOKUP($B1159,'Elec wholesale lookups'!$A$3:$O$15,'Elec wholesale index'!M$2,FALSE)</f>
        <v>1</v>
      </c>
      <c r="N1159" s="38">
        <f>VLOOKUP($B1159,'Elec wholesale lookups'!$A$3:$O$15,'Elec wholesale index'!N$2,FALSE)</f>
        <v>1</v>
      </c>
      <c r="O1159" s="13">
        <f t="shared" ref="O1159:O1222" si="308">IF(L1159="","",I1159*L1159)</f>
        <v>0</v>
      </c>
      <c r="P1159" s="13">
        <f t="shared" ref="P1159:P1222" si="309">IF(M1159="","",J1159*M1159)</f>
        <v>205597.26549163138</v>
      </c>
      <c r="Q1159" s="13">
        <f t="shared" ref="Q1159:Q1222" si="310">IF(N1159="","",K1159*N1159)</f>
        <v>181634.52552031272</v>
      </c>
      <c r="R1159" s="13">
        <f t="shared" ref="R1159:R1222" si="311">SUM(O1159:Q1159)</f>
        <v>387231.79101194406</v>
      </c>
      <c r="S1159" s="23">
        <f t="shared" ref="S1159:S1222" si="312">IF(O1159="","",O1159*C1159)</f>
        <v>0</v>
      </c>
      <c r="T1159" s="23">
        <f t="shared" ref="T1159:T1222" si="313">IF(P1159="","",P1159*D1159)</f>
        <v>0</v>
      </c>
      <c r="U1159" s="23">
        <f t="shared" ref="U1159:U1222" si="314">IF(Q1159="","",Q1159*E1159)</f>
        <v>0</v>
      </c>
      <c r="V1159" s="23">
        <f t="shared" ref="V1159:V1222" si="315">SUM(S1159:U1159)</f>
        <v>0</v>
      </c>
      <c r="W1159" s="44" t="str">
        <f t="shared" ref="W1159:W1222" si="316">IF(MIN(C1159:E1159)&lt;1,"n/a",V1159/R1159)</f>
        <v>n/a</v>
      </c>
      <c r="X1159" s="23">
        <f t="shared" ref="X1159:X1222" si="317">IF(O1159="","",O1159*F1159)</f>
        <v>0</v>
      </c>
      <c r="Y1159" s="23">
        <f t="shared" ref="Y1159:Y1222" si="318">IF(P1159="","",P1159*G1159)</f>
        <v>0</v>
      </c>
      <c r="Z1159" s="23">
        <f t="shared" ref="Z1159:Z1222" si="319">IF(Q1159="","",Q1159*H1159)</f>
        <v>0</v>
      </c>
      <c r="AA1159" s="43">
        <f t="shared" ref="AA1159:AA1222" si="320">SUM(X1159:Z1159)</f>
        <v>0</v>
      </c>
      <c r="AB1159" s="44" t="str">
        <f t="shared" ref="AB1159:AB1222" si="321">IF(MIN(F1159:H1159)&lt;1,"n/a",AA1159/$R1159)</f>
        <v>n/a</v>
      </c>
      <c r="AC1159" s="45" t="str">
        <f>IFERROR(W1159*Inputs!$E$27+'Elec wholesale index'!AB1159*Inputs!$F$27,"n/a")</f>
        <v>n/a</v>
      </c>
      <c r="AD1159" s="2" t="str">
        <f t="shared" ref="AD1159:AD1222" si="322">IF(AND(MONTH(A1159)=8,MONTH(A1158)=7),YEAR(A1159)+1&amp;"-"&amp;YEAR(A1159)-1998&amp;" Summer",IF(AND(MONTH(A1159)=2,MONTH(A1158)=1),YEAR(A1159)&amp;"-"&amp;YEAR(A1159)-1999&amp;" Winter",AD1158))</f>
        <v>2019-20 Winter</v>
      </c>
      <c r="AE1159" s="2" t="str">
        <f t="shared" ref="AE1159:AE1222" si="323">IF(AND(MONTH(A1159)=4,MONTH(A1158)=3),YEAR(A1159)&amp;"-"&amp;YEAR(A1159)-1999&amp;" Summer",IF(AND(MONTH(A1159)=10,MONTH(A1158)=9),YEAR(A1159)&amp;"-"&amp;YEAR(A1159)-1999&amp;" Winter",AE1158))</f>
        <v>2018-19 Winter</v>
      </c>
      <c r="AF1159" s="41">
        <v>0</v>
      </c>
    </row>
    <row r="1160" spans="1:32" x14ac:dyDescent="0.3">
      <c r="A1160" s="47">
        <v>43517</v>
      </c>
      <c r="B1160" s="14" t="str">
        <f t="shared" si="307"/>
        <v>Feb</v>
      </c>
      <c r="C1160" s="3"/>
      <c r="D1160" s="3"/>
      <c r="E1160" s="3"/>
      <c r="F1160" s="42"/>
      <c r="G1160" s="42"/>
      <c r="H1160" s="42"/>
      <c r="I1160" s="13">
        <f>VLOOKUP($B1160,'Elec wholesale lookups'!$A$3:$L$15,'Elec wholesale index'!I$2,FALSE)</f>
        <v>181634.52552031272</v>
      </c>
      <c r="J1160" s="13">
        <f>VLOOKUP($B1160,'Elec wholesale lookups'!$A$3:$L$15,'Elec wholesale index'!J$2,FALSE)</f>
        <v>205597.26549163138</v>
      </c>
      <c r="K1160" s="13">
        <f>VLOOKUP($B1160,'Elec wholesale lookups'!$A$3:$L$15,'Elec wholesale index'!K$2,FALSE)</f>
        <v>181634.52552031272</v>
      </c>
      <c r="L1160" s="38">
        <f>VLOOKUP($B1160,'Elec wholesale lookups'!$A$3:$O$15,'Elec wholesale index'!L$2,FALSE)</f>
        <v>0</v>
      </c>
      <c r="M1160" s="38">
        <f>VLOOKUP($B1160,'Elec wholesale lookups'!$A$3:$O$15,'Elec wholesale index'!M$2,FALSE)</f>
        <v>1</v>
      </c>
      <c r="N1160" s="38">
        <f>VLOOKUP($B1160,'Elec wholesale lookups'!$A$3:$O$15,'Elec wholesale index'!N$2,FALSE)</f>
        <v>1</v>
      </c>
      <c r="O1160" s="13">
        <f t="shared" si="308"/>
        <v>0</v>
      </c>
      <c r="P1160" s="13">
        <f t="shared" si="309"/>
        <v>205597.26549163138</v>
      </c>
      <c r="Q1160" s="13">
        <f t="shared" si="310"/>
        <v>181634.52552031272</v>
      </c>
      <c r="R1160" s="13">
        <f t="shared" si="311"/>
        <v>387231.79101194406</v>
      </c>
      <c r="S1160" s="23">
        <f t="shared" si="312"/>
        <v>0</v>
      </c>
      <c r="T1160" s="23">
        <f t="shared" si="313"/>
        <v>0</v>
      </c>
      <c r="U1160" s="23">
        <f t="shared" si="314"/>
        <v>0</v>
      </c>
      <c r="V1160" s="23">
        <f t="shared" si="315"/>
        <v>0</v>
      </c>
      <c r="W1160" s="44" t="str">
        <f t="shared" si="316"/>
        <v>n/a</v>
      </c>
      <c r="X1160" s="23">
        <f t="shared" si="317"/>
        <v>0</v>
      </c>
      <c r="Y1160" s="23">
        <f t="shared" si="318"/>
        <v>0</v>
      </c>
      <c r="Z1160" s="23">
        <f t="shared" si="319"/>
        <v>0</v>
      </c>
      <c r="AA1160" s="43">
        <f t="shared" si="320"/>
        <v>0</v>
      </c>
      <c r="AB1160" s="44" t="str">
        <f t="shared" si="321"/>
        <v>n/a</v>
      </c>
      <c r="AC1160" s="45" t="str">
        <f>IFERROR(W1160*Inputs!$E$27+'Elec wholesale index'!AB1160*Inputs!$F$27,"n/a")</f>
        <v>n/a</v>
      </c>
      <c r="AD1160" s="2" t="str">
        <f t="shared" si="322"/>
        <v>2019-20 Winter</v>
      </c>
      <c r="AE1160" s="2" t="str">
        <f t="shared" si="323"/>
        <v>2018-19 Winter</v>
      </c>
      <c r="AF1160" s="41">
        <v>0</v>
      </c>
    </row>
    <row r="1161" spans="1:32" x14ac:dyDescent="0.3">
      <c r="A1161" s="47">
        <v>43518</v>
      </c>
      <c r="B1161" s="14" t="str">
        <f t="shared" si="307"/>
        <v>Feb</v>
      </c>
      <c r="C1161" s="3"/>
      <c r="D1161" s="3"/>
      <c r="E1161" s="3"/>
      <c r="F1161" s="42"/>
      <c r="G1161" s="42"/>
      <c r="H1161" s="42"/>
      <c r="I1161" s="13">
        <f>VLOOKUP($B1161,'Elec wholesale lookups'!$A$3:$L$15,'Elec wholesale index'!I$2,FALSE)</f>
        <v>181634.52552031272</v>
      </c>
      <c r="J1161" s="13">
        <f>VLOOKUP($B1161,'Elec wholesale lookups'!$A$3:$L$15,'Elec wholesale index'!J$2,FALSE)</f>
        <v>205597.26549163138</v>
      </c>
      <c r="K1161" s="13">
        <f>VLOOKUP($B1161,'Elec wholesale lookups'!$A$3:$L$15,'Elec wholesale index'!K$2,FALSE)</f>
        <v>181634.52552031272</v>
      </c>
      <c r="L1161" s="38">
        <f>VLOOKUP($B1161,'Elec wholesale lookups'!$A$3:$O$15,'Elec wholesale index'!L$2,FALSE)</f>
        <v>0</v>
      </c>
      <c r="M1161" s="38">
        <f>VLOOKUP($B1161,'Elec wholesale lookups'!$A$3:$O$15,'Elec wholesale index'!M$2,FALSE)</f>
        <v>1</v>
      </c>
      <c r="N1161" s="38">
        <f>VLOOKUP($B1161,'Elec wholesale lookups'!$A$3:$O$15,'Elec wholesale index'!N$2,FALSE)</f>
        <v>1</v>
      </c>
      <c r="O1161" s="13">
        <f t="shared" si="308"/>
        <v>0</v>
      </c>
      <c r="P1161" s="13">
        <f t="shared" si="309"/>
        <v>205597.26549163138</v>
      </c>
      <c r="Q1161" s="13">
        <f t="shared" si="310"/>
        <v>181634.52552031272</v>
      </c>
      <c r="R1161" s="13">
        <f t="shared" si="311"/>
        <v>387231.79101194406</v>
      </c>
      <c r="S1161" s="23">
        <f t="shared" si="312"/>
        <v>0</v>
      </c>
      <c r="T1161" s="23">
        <f t="shared" si="313"/>
        <v>0</v>
      </c>
      <c r="U1161" s="23">
        <f t="shared" si="314"/>
        <v>0</v>
      </c>
      <c r="V1161" s="23">
        <f t="shared" si="315"/>
        <v>0</v>
      </c>
      <c r="W1161" s="44" t="str">
        <f t="shared" si="316"/>
        <v>n/a</v>
      </c>
      <c r="X1161" s="23">
        <f t="shared" si="317"/>
        <v>0</v>
      </c>
      <c r="Y1161" s="23">
        <f t="shared" si="318"/>
        <v>0</v>
      </c>
      <c r="Z1161" s="23">
        <f t="shared" si="319"/>
        <v>0</v>
      </c>
      <c r="AA1161" s="43">
        <f t="shared" si="320"/>
        <v>0</v>
      </c>
      <c r="AB1161" s="44" t="str">
        <f t="shared" si="321"/>
        <v>n/a</v>
      </c>
      <c r="AC1161" s="45" t="str">
        <f>IFERROR(W1161*Inputs!$E$27+'Elec wholesale index'!AB1161*Inputs!$F$27,"n/a")</f>
        <v>n/a</v>
      </c>
      <c r="AD1161" s="2" t="str">
        <f t="shared" si="322"/>
        <v>2019-20 Winter</v>
      </c>
      <c r="AE1161" s="2" t="str">
        <f t="shared" si="323"/>
        <v>2018-19 Winter</v>
      </c>
      <c r="AF1161" s="41">
        <v>0</v>
      </c>
    </row>
    <row r="1162" spans="1:32" x14ac:dyDescent="0.3">
      <c r="A1162" s="47">
        <v>43521</v>
      </c>
      <c r="B1162" s="14" t="str">
        <f t="shared" si="307"/>
        <v>Feb</v>
      </c>
      <c r="C1162" s="3"/>
      <c r="D1162" s="3"/>
      <c r="E1162" s="3"/>
      <c r="F1162" s="42"/>
      <c r="G1162" s="42"/>
      <c r="H1162" s="42"/>
      <c r="I1162" s="13">
        <f>VLOOKUP($B1162,'Elec wholesale lookups'!$A$3:$L$15,'Elec wholesale index'!I$2,FALSE)</f>
        <v>181634.52552031272</v>
      </c>
      <c r="J1162" s="13">
        <f>VLOOKUP($B1162,'Elec wholesale lookups'!$A$3:$L$15,'Elec wholesale index'!J$2,FALSE)</f>
        <v>205597.26549163138</v>
      </c>
      <c r="K1162" s="13">
        <f>VLOOKUP($B1162,'Elec wholesale lookups'!$A$3:$L$15,'Elec wholesale index'!K$2,FALSE)</f>
        <v>181634.52552031272</v>
      </c>
      <c r="L1162" s="38">
        <f>VLOOKUP($B1162,'Elec wholesale lookups'!$A$3:$O$15,'Elec wholesale index'!L$2,FALSE)</f>
        <v>0</v>
      </c>
      <c r="M1162" s="38">
        <f>VLOOKUP($B1162,'Elec wholesale lookups'!$A$3:$O$15,'Elec wholesale index'!M$2,FALSE)</f>
        <v>1</v>
      </c>
      <c r="N1162" s="38">
        <f>VLOOKUP($B1162,'Elec wholesale lookups'!$A$3:$O$15,'Elec wholesale index'!N$2,FALSE)</f>
        <v>1</v>
      </c>
      <c r="O1162" s="13">
        <f t="shared" si="308"/>
        <v>0</v>
      </c>
      <c r="P1162" s="13">
        <f t="shared" si="309"/>
        <v>205597.26549163138</v>
      </c>
      <c r="Q1162" s="13">
        <f t="shared" si="310"/>
        <v>181634.52552031272</v>
      </c>
      <c r="R1162" s="13">
        <f t="shared" si="311"/>
        <v>387231.79101194406</v>
      </c>
      <c r="S1162" s="23">
        <f t="shared" si="312"/>
        <v>0</v>
      </c>
      <c r="T1162" s="23">
        <f t="shared" si="313"/>
        <v>0</v>
      </c>
      <c r="U1162" s="23">
        <f t="shared" si="314"/>
        <v>0</v>
      </c>
      <c r="V1162" s="23">
        <f t="shared" si="315"/>
        <v>0</v>
      </c>
      <c r="W1162" s="44" t="str">
        <f t="shared" si="316"/>
        <v>n/a</v>
      </c>
      <c r="X1162" s="23">
        <f t="shared" si="317"/>
        <v>0</v>
      </c>
      <c r="Y1162" s="23">
        <f t="shared" si="318"/>
        <v>0</v>
      </c>
      <c r="Z1162" s="23">
        <f t="shared" si="319"/>
        <v>0</v>
      </c>
      <c r="AA1162" s="43">
        <f t="shared" si="320"/>
        <v>0</v>
      </c>
      <c r="AB1162" s="44" t="str">
        <f t="shared" si="321"/>
        <v>n/a</v>
      </c>
      <c r="AC1162" s="45" t="str">
        <f>IFERROR(W1162*Inputs!$E$27+'Elec wholesale index'!AB1162*Inputs!$F$27,"n/a")</f>
        <v>n/a</v>
      </c>
      <c r="AD1162" s="2" t="str">
        <f t="shared" si="322"/>
        <v>2019-20 Winter</v>
      </c>
      <c r="AE1162" s="2" t="str">
        <f t="shared" si="323"/>
        <v>2018-19 Winter</v>
      </c>
      <c r="AF1162" s="41">
        <v>0</v>
      </c>
    </row>
    <row r="1163" spans="1:32" x14ac:dyDescent="0.3">
      <c r="A1163" s="47">
        <v>43522</v>
      </c>
      <c r="B1163" s="14" t="str">
        <f t="shared" si="307"/>
        <v>Feb</v>
      </c>
      <c r="C1163" s="3"/>
      <c r="D1163" s="3"/>
      <c r="E1163" s="3"/>
      <c r="F1163" s="42"/>
      <c r="G1163" s="42"/>
      <c r="H1163" s="42"/>
      <c r="I1163" s="13">
        <f>VLOOKUP($B1163,'Elec wholesale lookups'!$A$3:$L$15,'Elec wholesale index'!I$2,FALSE)</f>
        <v>181634.52552031272</v>
      </c>
      <c r="J1163" s="13">
        <f>VLOOKUP($B1163,'Elec wholesale lookups'!$A$3:$L$15,'Elec wholesale index'!J$2,FALSE)</f>
        <v>205597.26549163138</v>
      </c>
      <c r="K1163" s="13">
        <f>VLOOKUP($B1163,'Elec wholesale lookups'!$A$3:$L$15,'Elec wholesale index'!K$2,FALSE)</f>
        <v>181634.52552031272</v>
      </c>
      <c r="L1163" s="38">
        <f>VLOOKUP($B1163,'Elec wholesale lookups'!$A$3:$O$15,'Elec wholesale index'!L$2,FALSE)</f>
        <v>0</v>
      </c>
      <c r="M1163" s="38">
        <f>VLOOKUP($B1163,'Elec wholesale lookups'!$A$3:$O$15,'Elec wholesale index'!M$2,FALSE)</f>
        <v>1</v>
      </c>
      <c r="N1163" s="38">
        <f>VLOOKUP($B1163,'Elec wholesale lookups'!$A$3:$O$15,'Elec wholesale index'!N$2,FALSE)</f>
        <v>1</v>
      </c>
      <c r="O1163" s="13">
        <f t="shared" si="308"/>
        <v>0</v>
      </c>
      <c r="P1163" s="13">
        <f t="shared" si="309"/>
        <v>205597.26549163138</v>
      </c>
      <c r="Q1163" s="13">
        <f t="shared" si="310"/>
        <v>181634.52552031272</v>
      </c>
      <c r="R1163" s="13">
        <f t="shared" si="311"/>
        <v>387231.79101194406</v>
      </c>
      <c r="S1163" s="23">
        <f t="shared" si="312"/>
        <v>0</v>
      </c>
      <c r="T1163" s="23">
        <f t="shared" si="313"/>
        <v>0</v>
      </c>
      <c r="U1163" s="23">
        <f t="shared" si="314"/>
        <v>0</v>
      </c>
      <c r="V1163" s="23">
        <f t="shared" si="315"/>
        <v>0</v>
      </c>
      <c r="W1163" s="44" t="str">
        <f t="shared" si="316"/>
        <v>n/a</v>
      </c>
      <c r="X1163" s="23">
        <f t="shared" si="317"/>
        <v>0</v>
      </c>
      <c r="Y1163" s="23">
        <f t="shared" si="318"/>
        <v>0</v>
      </c>
      <c r="Z1163" s="23">
        <f t="shared" si="319"/>
        <v>0</v>
      </c>
      <c r="AA1163" s="43">
        <f t="shared" si="320"/>
        <v>0</v>
      </c>
      <c r="AB1163" s="44" t="str">
        <f t="shared" si="321"/>
        <v>n/a</v>
      </c>
      <c r="AC1163" s="45" t="str">
        <f>IFERROR(W1163*Inputs!$E$27+'Elec wholesale index'!AB1163*Inputs!$F$27,"n/a")</f>
        <v>n/a</v>
      </c>
      <c r="AD1163" s="2" t="str">
        <f t="shared" si="322"/>
        <v>2019-20 Winter</v>
      </c>
      <c r="AE1163" s="2" t="str">
        <f t="shared" si="323"/>
        <v>2018-19 Winter</v>
      </c>
      <c r="AF1163" s="41">
        <v>0</v>
      </c>
    </row>
    <row r="1164" spans="1:32" x14ac:dyDescent="0.3">
      <c r="A1164" s="47">
        <v>43523</v>
      </c>
      <c r="B1164" s="14" t="str">
        <f t="shared" si="307"/>
        <v>Feb</v>
      </c>
      <c r="C1164" s="3"/>
      <c r="D1164" s="3"/>
      <c r="E1164" s="3"/>
      <c r="F1164" s="42"/>
      <c r="G1164" s="42"/>
      <c r="H1164" s="42"/>
      <c r="I1164" s="13">
        <f>VLOOKUP($B1164,'Elec wholesale lookups'!$A$3:$L$15,'Elec wholesale index'!I$2,FALSE)</f>
        <v>181634.52552031272</v>
      </c>
      <c r="J1164" s="13">
        <f>VLOOKUP($B1164,'Elec wholesale lookups'!$A$3:$L$15,'Elec wholesale index'!J$2,FALSE)</f>
        <v>205597.26549163138</v>
      </c>
      <c r="K1164" s="13">
        <f>VLOOKUP($B1164,'Elec wholesale lookups'!$A$3:$L$15,'Elec wholesale index'!K$2,FALSE)</f>
        <v>181634.52552031272</v>
      </c>
      <c r="L1164" s="38">
        <f>VLOOKUP($B1164,'Elec wholesale lookups'!$A$3:$O$15,'Elec wholesale index'!L$2,FALSE)</f>
        <v>0</v>
      </c>
      <c r="M1164" s="38">
        <f>VLOOKUP($B1164,'Elec wholesale lookups'!$A$3:$O$15,'Elec wholesale index'!M$2,FALSE)</f>
        <v>1</v>
      </c>
      <c r="N1164" s="38">
        <f>VLOOKUP($B1164,'Elec wholesale lookups'!$A$3:$O$15,'Elec wholesale index'!N$2,FALSE)</f>
        <v>1</v>
      </c>
      <c r="O1164" s="13">
        <f t="shared" si="308"/>
        <v>0</v>
      </c>
      <c r="P1164" s="13">
        <f t="shared" si="309"/>
        <v>205597.26549163138</v>
      </c>
      <c r="Q1164" s="13">
        <f t="shared" si="310"/>
        <v>181634.52552031272</v>
      </c>
      <c r="R1164" s="13">
        <f t="shared" si="311"/>
        <v>387231.79101194406</v>
      </c>
      <c r="S1164" s="23">
        <f t="shared" si="312"/>
        <v>0</v>
      </c>
      <c r="T1164" s="23">
        <f t="shared" si="313"/>
        <v>0</v>
      </c>
      <c r="U1164" s="23">
        <f t="shared" si="314"/>
        <v>0</v>
      </c>
      <c r="V1164" s="23">
        <f t="shared" si="315"/>
        <v>0</v>
      </c>
      <c r="W1164" s="44" t="str">
        <f t="shared" si="316"/>
        <v>n/a</v>
      </c>
      <c r="X1164" s="23">
        <f t="shared" si="317"/>
        <v>0</v>
      </c>
      <c r="Y1164" s="23">
        <f t="shared" si="318"/>
        <v>0</v>
      </c>
      <c r="Z1164" s="23">
        <f t="shared" si="319"/>
        <v>0</v>
      </c>
      <c r="AA1164" s="43">
        <f t="shared" si="320"/>
        <v>0</v>
      </c>
      <c r="AB1164" s="44" t="str">
        <f t="shared" si="321"/>
        <v>n/a</v>
      </c>
      <c r="AC1164" s="45" t="str">
        <f>IFERROR(W1164*Inputs!$E$27+'Elec wholesale index'!AB1164*Inputs!$F$27,"n/a")</f>
        <v>n/a</v>
      </c>
      <c r="AD1164" s="2" t="str">
        <f t="shared" si="322"/>
        <v>2019-20 Winter</v>
      </c>
      <c r="AE1164" s="2" t="str">
        <f t="shared" si="323"/>
        <v>2018-19 Winter</v>
      </c>
      <c r="AF1164" s="41">
        <v>0</v>
      </c>
    </row>
    <row r="1165" spans="1:32" x14ac:dyDescent="0.3">
      <c r="A1165" s="47">
        <v>43524</v>
      </c>
      <c r="B1165" s="14" t="str">
        <f t="shared" si="307"/>
        <v>Feb</v>
      </c>
      <c r="C1165" s="3"/>
      <c r="D1165" s="3"/>
      <c r="E1165" s="3"/>
      <c r="F1165" s="42"/>
      <c r="G1165" s="42"/>
      <c r="H1165" s="42"/>
      <c r="I1165" s="13">
        <f>VLOOKUP($B1165,'Elec wholesale lookups'!$A$3:$L$15,'Elec wholesale index'!I$2,FALSE)</f>
        <v>181634.52552031272</v>
      </c>
      <c r="J1165" s="13">
        <f>VLOOKUP($B1165,'Elec wholesale lookups'!$A$3:$L$15,'Elec wholesale index'!J$2,FALSE)</f>
        <v>205597.26549163138</v>
      </c>
      <c r="K1165" s="13">
        <f>VLOOKUP($B1165,'Elec wholesale lookups'!$A$3:$L$15,'Elec wholesale index'!K$2,FALSE)</f>
        <v>181634.52552031272</v>
      </c>
      <c r="L1165" s="38">
        <f>VLOOKUP($B1165,'Elec wholesale lookups'!$A$3:$O$15,'Elec wholesale index'!L$2,FALSE)</f>
        <v>0</v>
      </c>
      <c r="M1165" s="38">
        <f>VLOOKUP($B1165,'Elec wholesale lookups'!$A$3:$O$15,'Elec wholesale index'!M$2,FALSE)</f>
        <v>1</v>
      </c>
      <c r="N1165" s="38">
        <f>VLOOKUP($B1165,'Elec wholesale lookups'!$A$3:$O$15,'Elec wholesale index'!N$2,FALSE)</f>
        <v>1</v>
      </c>
      <c r="O1165" s="13">
        <f t="shared" si="308"/>
        <v>0</v>
      </c>
      <c r="P1165" s="13">
        <f t="shared" si="309"/>
        <v>205597.26549163138</v>
      </c>
      <c r="Q1165" s="13">
        <f t="shared" si="310"/>
        <v>181634.52552031272</v>
      </c>
      <c r="R1165" s="13">
        <f t="shared" si="311"/>
        <v>387231.79101194406</v>
      </c>
      <c r="S1165" s="23">
        <f t="shared" si="312"/>
        <v>0</v>
      </c>
      <c r="T1165" s="23">
        <f t="shared" si="313"/>
        <v>0</v>
      </c>
      <c r="U1165" s="23">
        <f t="shared" si="314"/>
        <v>0</v>
      </c>
      <c r="V1165" s="23">
        <f t="shared" si="315"/>
        <v>0</v>
      </c>
      <c r="W1165" s="44" t="str">
        <f t="shared" si="316"/>
        <v>n/a</v>
      </c>
      <c r="X1165" s="23">
        <f t="shared" si="317"/>
        <v>0</v>
      </c>
      <c r="Y1165" s="23">
        <f t="shared" si="318"/>
        <v>0</v>
      </c>
      <c r="Z1165" s="23">
        <f t="shared" si="319"/>
        <v>0</v>
      </c>
      <c r="AA1165" s="43">
        <f t="shared" si="320"/>
        <v>0</v>
      </c>
      <c r="AB1165" s="44" t="str">
        <f t="shared" si="321"/>
        <v>n/a</v>
      </c>
      <c r="AC1165" s="45" t="str">
        <f>IFERROR(W1165*Inputs!$E$27+'Elec wholesale index'!AB1165*Inputs!$F$27,"n/a")</f>
        <v>n/a</v>
      </c>
      <c r="AD1165" s="2" t="str">
        <f t="shared" si="322"/>
        <v>2019-20 Winter</v>
      </c>
      <c r="AE1165" s="2" t="str">
        <f t="shared" si="323"/>
        <v>2018-19 Winter</v>
      </c>
      <c r="AF1165" s="41">
        <v>0</v>
      </c>
    </row>
    <row r="1166" spans="1:32" x14ac:dyDescent="0.3">
      <c r="A1166" s="47">
        <v>43525</v>
      </c>
      <c r="B1166" s="14" t="str">
        <f t="shared" si="307"/>
        <v>Mar</v>
      </c>
      <c r="C1166" s="3"/>
      <c r="D1166" s="3"/>
      <c r="E1166" s="3"/>
      <c r="F1166" s="42"/>
      <c r="G1166" s="42"/>
      <c r="H1166" s="42"/>
      <c r="I1166" s="13">
        <f>VLOOKUP($B1166,'Elec wholesale lookups'!$A$3:$L$15,'Elec wholesale index'!I$2,FALSE)</f>
        <v>181634.52552031272</v>
      </c>
      <c r="J1166" s="13">
        <f>VLOOKUP($B1166,'Elec wholesale lookups'!$A$3:$L$15,'Elec wholesale index'!J$2,FALSE)</f>
        <v>205597.26549163138</v>
      </c>
      <c r="K1166" s="13">
        <f>VLOOKUP($B1166,'Elec wholesale lookups'!$A$3:$L$15,'Elec wholesale index'!K$2,FALSE)</f>
        <v>181634.52552031272</v>
      </c>
      <c r="L1166" s="38">
        <f>VLOOKUP($B1166,'Elec wholesale lookups'!$A$3:$O$15,'Elec wholesale index'!L$2,FALSE)</f>
        <v>0</v>
      </c>
      <c r="M1166" s="38">
        <f>VLOOKUP($B1166,'Elec wholesale lookups'!$A$3:$O$15,'Elec wholesale index'!M$2,FALSE)</f>
        <v>1</v>
      </c>
      <c r="N1166" s="38">
        <f>VLOOKUP($B1166,'Elec wholesale lookups'!$A$3:$O$15,'Elec wholesale index'!N$2,FALSE)</f>
        <v>1</v>
      </c>
      <c r="O1166" s="13">
        <f t="shared" si="308"/>
        <v>0</v>
      </c>
      <c r="P1166" s="13">
        <f t="shared" si="309"/>
        <v>205597.26549163138</v>
      </c>
      <c r="Q1166" s="13">
        <f t="shared" si="310"/>
        <v>181634.52552031272</v>
      </c>
      <c r="R1166" s="13">
        <f t="shared" si="311"/>
        <v>387231.79101194406</v>
      </c>
      <c r="S1166" s="23">
        <f t="shared" si="312"/>
        <v>0</v>
      </c>
      <c r="T1166" s="23">
        <f t="shared" si="313"/>
        <v>0</v>
      </c>
      <c r="U1166" s="23">
        <f t="shared" si="314"/>
        <v>0</v>
      </c>
      <c r="V1166" s="23">
        <f t="shared" si="315"/>
        <v>0</v>
      </c>
      <c r="W1166" s="44" t="str">
        <f t="shared" si="316"/>
        <v>n/a</v>
      </c>
      <c r="X1166" s="23">
        <f t="shared" si="317"/>
        <v>0</v>
      </c>
      <c r="Y1166" s="23">
        <f t="shared" si="318"/>
        <v>0</v>
      </c>
      <c r="Z1166" s="23">
        <f t="shared" si="319"/>
        <v>0</v>
      </c>
      <c r="AA1166" s="43">
        <f t="shared" si="320"/>
        <v>0</v>
      </c>
      <c r="AB1166" s="44" t="str">
        <f t="shared" si="321"/>
        <v>n/a</v>
      </c>
      <c r="AC1166" s="45" t="str">
        <f>IFERROR(W1166*Inputs!$E$27+'Elec wholesale index'!AB1166*Inputs!$F$27,"n/a")</f>
        <v>n/a</v>
      </c>
      <c r="AD1166" s="2" t="str">
        <f t="shared" si="322"/>
        <v>2019-20 Winter</v>
      </c>
      <c r="AE1166" s="2" t="str">
        <f t="shared" si="323"/>
        <v>2018-19 Winter</v>
      </c>
      <c r="AF1166" s="41">
        <v>0</v>
      </c>
    </row>
    <row r="1167" spans="1:32" x14ac:dyDescent="0.3">
      <c r="A1167" s="47">
        <v>43528</v>
      </c>
      <c r="B1167" s="14" t="str">
        <f t="shared" si="307"/>
        <v>Mar</v>
      </c>
      <c r="C1167" s="3"/>
      <c r="D1167" s="3"/>
      <c r="E1167" s="3"/>
      <c r="F1167" s="42"/>
      <c r="G1167" s="42"/>
      <c r="H1167" s="42"/>
      <c r="I1167" s="13">
        <f>VLOOKUP($B1167,'Elec wholesale lookups'!$A$3:$L$15,'Elec wholesale index'!I$2,FALSE)</f>
        <v>181634.52552031272</v>
      </c>
      <c r="J1167" s="13">
        <f>VLOOKUP($B1167,'Elec wholesale lookups'!$A$3:$L$15,'Elec wholesale index'!J$2,FALSE)</f>
        <v>205597.26549163138</v>
      </c>
      <c r="K1167" s="13">
        <f>VLOOKUP($B1167,'Elec wholesale lookups'!$A$3:$L$15,'Elec wholesale index'!K$2,FALSE)</f>
        <v>181634.52552031272</v>
      </c>
      <c r="L1167" s="38">
        <f>VLOOKUP($B1167,'Elec wholesale lookups'!$A$3:$O$15,'Elec wholesale index'!L$2,FALSE)</f>
        <v>0</v>
      </c>
      <c r="M1167" s="38">
        <f>VLOOKUP($B1167,'Elec wholesale lookups'!$A$3:$O$15,'Elec wholesale index'!M$2,FALSE)</f>
        <v>1</v>
      </c>
      <c r="N1167" s="38">
        <f>VLOOKUP($B1167,'Elec wholesale lookups'!$A$3:$O$15,'Elec wholesale index'!N$2,FALSE)</f>
        <v>1</v>
      </c>
      <c r="O1167" s="13">
        <f t="shared" si="308"/>
        <v>0</v>
      </c>
      <c r="P1167" s="13">
        <f t="shared" si="309"/>
        <v>205597.26549163138</v>
      </c>
      <c r="Q1167" s="13">
        <f t="shared" si="310"/>
        <v>181634.52552031272</v>
      </c>
      <c r="R1167" s="13">
        <f t="shared" si="311"/>
        <v>387231.79101194406</v>
      </c>
      <c r="S1167" s="23">
        <f t="shared" si="312"/>
        <v>0</v>
      </c>
      <c r="T1167" s="23">
        <f t="shared" si="313"/>
        <v>0</v>
      </c>
      <c r="U1167" s="23">
        <f t="shared" si="314"/>
        <v>0</v>
      </c>
      <c r="V1167" s="23">
        <f t="shared" si="315"/>
        <v>0</v>
      </c>
      <c r="W1167" s="44" t="str">
        <f t="shared" si="316"/>
        <v>n/a</v>
      </c>
      <c r="X1167" s="23">
        <f t="shared" si="317"/>
        <v>0</v>
      </c>
      <c r="Y1167" s="23">
        <f t="shared" si="318"/>
        <v>0</v>
      </c>
      <c r="Z1167" s="23">
        <f t="shared" si="319"/>
        <v>0</v>
      </c>
      <c r="AA1167" s="43">
        <f t="shared" si="320"/>
        <v>0</v>
      </c>
      <c r="AB1167" s="44" t="str">
        <f t="shared" si="321"/>
        <v>n/a</v>
      </c>
      <c r="AC1167" s="45" t="str">
        <f>IFERROR(W1167*Inputs!$E$27+'Elec wholesale index'!AB1167*Inputs!$F$27,"n/a")</f>
        <v>n/a</v>
      </c>
      <c r="AD1167" s="2" t="str">
        <f t="shared" si="322"/>
        <v>2019-20 Winter</v>
      </c>
      <c r="AE1167" s="2" t="str">
        <f t="shared" si="323"/>
        <v>2018-19 Winter</v>
      </c>
      <c r="AF1167" s="41">
        <v>0</v>
      </c>
    </row>
    <row r="1168" spans="1:32" x14ac:dyDescent="0.3">
      <c r="A1168" s="47">
        <v>43529</v>
      </c>
      <c r="B1168" s="14" t="str">
        <f t="shared" si="307"/>
        <v>Mar</v>
      </c>
      <c r="C1168" s="3"/>
      <c r="D1168" s="3"/>
      <c r="E1168" s="3"/>
      <c r="F1168" s="42"/>
      <c r="G1168" s="42"/>
      <c r="H1168" s="42"/>
      <c r="I1168" s="13">
        <f>VLOOKUP($B1168,'Elec wholesale lookups'!$A$3:$L$15,'Elec wholesale index'!I$2,FALSE)</f>
        <v>181634.52552031272</v>
      </c>
      <c r="J1168" s="13">
        <f>VLOOKUP($B1168,'Elec wholesale lookups'!$A$3:$L$15,'Elec wholesale index'!J$2,FALSE)</f>
        <v>205597.26549163138</v>
      </c>
      <c r="K1168" s="13">
        <f>VLOOKUP($B1168,'Elec wholesale lookups'!$A$3:$L$15,'Elec wholesale index'!K$2,FALSE)</f>
        <v>181634.52552031272</v>
      </c>
      <c r="L1168" s="38">
        <f>VLOOKUP($B1168,'Elec wholesale lookups'!$A$3:$O$15,'Elec wholesale index'!L$2,FALSE)</f>
        <v>0</v>
      </c>
      <c r="M1168" s="38">
        <f>VLOOKUP($B1168,'Elec wholesale lookups'!$A$3:$O$15,'Elec wholesale index'!M$2,FALSE)</f>
        <v>1</v>
      </c>
      <c r="N1168" s="38">
        <f>VLOOKUP($B1168,'Elec wholesale lookups'!$A$3:$O$15,'Elec wholesale index'!N$2,FALSE)</f>
        <v>1</v>
      </c>
      <c r="O1168" s="13">
        <f t="shared" si="308"/>
        <v>0</v>
      </c>
      <c r="P1168" s="13">
        <f t="shared" si="309"/>
        <v>205597.26549163138</v>
      </c>
      <c r="Q1168" s="13">
        <f t="shared" si="310"/>
        <v>181634.52552031272</v>
      </c>
      <c r="R1168" s="13">
        <f t="shared" si="311"/>
        <v>387231.79101194406</v>
      </c>
      <c r="S1168" s="23">
        <f t="shared" si="312"/>
        <v>0</v>
      </c>
      <c r="T1168" s="23">
        <f t="shared" si="313"/>
        <v>0</v>
      </c>
      <c r="U1168" s="23">
        <f t="shared" si="314"/>
        <v>0</v>
      </c>
      <c r="V1168" s="23">
        <f t="shared" si="315"/>
        <v>0</v>
      </c>
      <c r="W1168" s="44" t="str">
        <f t="shared" si="316"/>
        <v>n/a</v>
      </c>
      <c r="X1168" s="23">
        <f t="shared" si="317"/>
        <v>0</v>
      </c>
      <c r="Y1168" s="23">
        <f t="shared" si="318"/>
        <v>0</v>
      </c>
      <c r="Z1168" s="23">
        <f t="shared" si="319"/>
        <v>0</v>
      </c>
      <c r="AA1168" s="43">
        <f t="shared" si="320"/>
        <v>0</v>
      </c>
      <c r="AB1168" s="44" t="str">
        <f t="shared" si="321"/>
        <v>n/a</v>
      </c>
      <c r="AC1168" s="45" t="str">
        <f>IFERROR(W1168*Inputs!$E$27+'Elec wholesale index'!AB1168*Inputs!$F$27,"n/a")</f>
        <v>n/a</v>
      </c>
      <c r="AD1168" s="2" t="str">
        <f t="shared" si="322"/>
        <v>2019-20 Winter</v>
      </c>
      <c r="AE1168" s="2" t="str">
        <f t="shared" si="323"/>
        <v>2018-19 Winter</v>
      </c>
      <c r="AF1168" s="41">
        <v>0</v>
      </c>
    </row>
    <row r="1169" spans="1:32" x14ac:dyDescent="0.3">
      <c r="A1169" s="47">
        <v>43530</v>
      </c>
      <c r="B1169" s="14" t="str">
        <f t="shared" si="307"/>
        <v>Mar</v>
      </c>
      <c r="C1169" s="3"/>
      <c r="D1169" s="3"/>
      <c r="E1169" s="3"/>
      <c r="F1169" s="42"/>
      <c r="G1169" s="42"/>
      <c r="H1169" s="42"/>
      <c r="I1169" s="13">
        <f>VLOOKUP($B1169,'Elec wholesale lookups'!$A$3:$L$15,'Elec wholesale index'!I$2,FALSE)</f>
        <v>181634.52552031272</v>
      </c>
      <c r="J1169" s="13">
        <f>VLOOKUP($B1169,'Elec wholesale lookups'!$A$3:$L$15,'Elec wholesale index'!J$2,FALSE)</f>
        <v>205597.26549163138</v>
      </c>
      <c r="K1169" s="13">
        <f>VLOOKUP($B1169,'Elec wholesale lookups'!$A$3:$L$15,'Elec wholesale index'!K$2,FALSE)</f>
        <v>181634.52552031272</v>
      </c>
      <c r="L1169" s="38">
        <f>VLOOKUP($B1169,'Elec wholesale lookups'!$A$3:$O$15,'Elec wholesale index'!L$2,FALSE)</f>
        <v>0</v>
      </c>
      <c r="M1169" s="38">
        <f>VLOOKUP($B1169,'Elec wholesale lookups'!$A$3:$O$15,'Elec wholesale index'!M$2,FALSE)</f>
        <v>1</v>
      </c>
      <c r="N1169" s="38">
        <f>VLOOKUP($B1169,'Elec wholesale lookups'!$A$3:$O$15,'Elec wholesale index'!N$2,FALSE)</f>
        <v>1</v>
      </c>
      <c r="O1169" s="13">
        <f t="shared" si="308"/>
        <v>0</v>
      </c>
      <c r="P1169" s="13">
        <f t="shared" si="309"/>
        <v>205597.26549163138</v>
      </c>
      <c r="Q1169" s="13">
        <f t="shared" si="310"/>
        <v>181634.52552031272</v>
      </c>
      <c r="R1169" s="13">
        <f t="shared" si="311"/>
        <v>387231.79101194406</v>
      </c>
      <c r="S1169" s="23">
        <f t="shared" si="312"/>
        <v>0</v>
      </c>
      <c r="T1169" s="23">
        <f t="shared" si="313"/>
        <v>0</v>
      </c>
      <c r="U1169" s="23">
        <f t="shared" si="314"/>
        <v>0</v>
      </c>
      <c r="V1169" s="23">
        <f t="shared" si="315"/>
        <v>0</v>
      </c>
      <c r="W1169" s="44" t="str">
        <f t="shared" si="316"/>
        <v>n/a</v>
      </c>
      <c r="X1169" s="23">
        <f t="shared" si="317"/>
        <v>0</v>
      </c>
      <c r="Y1169" s="23">
        <f t="shared" si="318"/>
        <v>0</v>
      </c>
      <c r="Z1169" s="23">
        <f t="shared" si="319"/>
        <v>0</v>
      </c>
      <c r="AA1169" s="43">
        <f t="shared" si="320"/>
        <v>0</v>
      </c>
      <c r="AB1169" s="44" t="str">
        <f t="shared" si="321"/>
        <v>n/a</v>
      </c>
      <c r="AC1169" s="45" t="str">
        <f>IFERROR(W1169*Inputs!$E$27+'Elec wholesale index'!AB1169*Inputs!$F$27,"n/a")</f>
        <v>n/a</v>
      </c>
      <c r="AD1169" s="2" t="str">
        <f t="shared" si="322"/>
        <v>2019-20 Winter</v>
      </c>
      <c r="AE1169" s="2" t="str">
        <f t="shared" si="323"/>
        <v>2018-19 Winter</v>
      </c>
      <c r="AF1169" s="41">
        <v>0</v>
      </c>
    </row>
    <row r="1170" spans="1:32" x14ac:dyDescent="0.3">
      <c r="A1170" s="47">
        <v>43531</v>
      </c>
      <c r="B1170" s="14" t="str">
        <f t="shared" si="307"/>
        <v>Mar</v>
      </c>
      <c r="C1170" s="3"/>
      <c r="D1170" s="3"/>
      <c r="E1170" s="3"/>
      <c r="F1170" s="42"/>
      <c r="G1170" s="42"/>
      <c r="H1170" s="42"/>
      <c r="I1170" s="13">
        <f>VLOOKUP($B1170,'Elec wholesale lookups'!$A$3:$L$15,'Elec wholesale index'!I$2,FALSE)</f>
        <v>181634.52552031272</v>
      </c>
      <c r="J1170" s="13">
        <f>VLOOKUP($B1170,'Elec wholesale lookups'!$A$3:$L$15,'Elec wholesale index'!J$2,FALSE)</f>
        <v>205597.26549163138</v>
      </c>
      <c r="K1170" s="13">
        <f>VLOOKUP($B1170,'Elec wholesale lookups'!$A$3:$L$15,'Elec wholesale index'!K$2,FALSE)</f>
        <v>181634.52552031272</v>
      </c>
      <c r="L1170" s="38">
        <f>VLOOKUP($B1170,'Elec wholesale lookups'!$A$3:$O$15,'Elec wholesale index'!L$2,FALSE)</f>
        <v>0</v>
      </c>
      <c r="M1170" s="38">
        <f>VLOOKUP($B1170,'Elec wholesale lookups'!$A$3:$O$15,'Elec wholesale index'!M$2,FALSE)</f>
        <v>1</v>
      </c>
      <c r="N1170" s="38">
        <f>VLOOKUP($B1170,'Elec wholesale lookups'!$A$3:$O$15,'Elec wholesale index'!N$2,FALSE)</f>
        <v>1</v>
      </c>
      <c r="O1170" s="13">
        <f t="shared" si="308"/>
        <v>0</v>
      </c>
      <c r="P1170" s="13">
        <f t="shared" si="309"/>
        <v>205597.26549163138</v>
      </c>
      <c r="Q1170" s="13">
        <f t="shared" si="310"/>
        <v>181634.52552031272</v>
      </c>
      <c r="R1170" s="13">
        <f t="shared" si="311"/>
        <v>387231.79101194406</v>
      </c>
      <c r="S1170" s="23">
        <f t="shared" si="312"/>
        <v>0</v>
      </c>
      <c r="T1170" s="23">
        <f t="shared" si="313"/>
        <v>0</v>
      </c>
      <c r="U1170" s="23">
        <f t="shared" si="314"/>
        <v>0</v>
      </c>
      <c r="V1170" s="23">
        <f t="shared" si="315"/>
        <v>0</v>
      </c>
      <c r="W1170" s="44" t="str">
        <f t="shared" si="316"/>
        <v>n/a</v>
      </c>
      <c r="X1170" s="23">
        <f t="shared" si="317"/>
        <v>0</v>
      </c>
      <c r="Y1170" s="23">
        <f t="shared" si="318"/>
        <v>0</v>
      </c>
      <c r="Z1170" s="23">
        <f t="shared" si="319"/>
        <v>0</v>
      </c>
      <c r="AA1170" s="43">
        <f t="shared" si="320"/>
        <v>0</v>
      </c>
      <c r="AB1170" s="44" t="str">
        <f t="shared" si="321"/>
        <v>n/a</v>
      </c>
      <c r="AC1170" s="45" t="str">
        <f>IFERROR(W1170*Inputs!$E$27+'Elec wholesale index'!AB1170*Inputs!$F$27,"n/a")</f>
        <v>n/a</v>
      </c>
      <c r="AD1170" s="2" t="str">
        <f t="shared" si="322"/>
        <v>2019-20 Winter</v>
      </c>
      <c r="AE1170" s="2" t="str">
        <f t="shared" si="323"/>
        <v>2018-19 Winter</v>
      </c>
      <c r="AF1170" s="41">
        <v>0</v>
      </c>
    </row>
    <row r="1171" spans="1:32" x14ac:dyDescent="0.3">
      <c r="A1171" s="47">
        <v>43532</v>
      </c>
      <c r="B1171" s="14" t="str">
        <f t="shared" si="307"/>
        <v>Mar</v>
      </c>
      <c r="C1171" s="3"/>
      <c r="D1171" s="3"/>
      <c r="E1171" s="3"/>
      <c r="F1171" s="42"/>
      <c r="G1171" s="42"/>
      <c r="H1171" s="42"/>
      <c r="I1171" s="13">
        <f>VLOOKUP($B1171,'Elec wholesale lookups'!$A$3:$L$15,'Elec wholesale index'!I$2,FALSE)</f>
        <v>181634.52552031272</v>
      </c>
      <c r="J1171" s="13">
        <f>VLOOKUP($B1171,'Elec wholesale lookups'!$A$3:$L$15,'Elec wholesale index'!J$2,FALSE)</f>
        <v>205597.26549163138</v>
      </c>
      <c r="K1171" s="13">
        <f>VLOOKUP($B1171,'Elec wholesale lookups'!$A$3:$L$15,'Elec wholesale index'!K$2,FALSE)</f>
        <v>181634.52552031272</v>
      </c>
      <c r="L1171" s="38">
        <f>VLOOKUP($B1171,'Elec wholesale lookups'!$A$3:$O$15,'Elec wholesale index'!L$2,FALSE)</f>
        <v>0</v>
      </c>
      <c r="M1171" s="38">
        <f>VLOOKUP($B1171,'Elec wholesale lookups'!$A$3:$O$15,'Elec wholesale index'!M$2,FALSE)</f>
        <v>1</v>
      </c>
      <c r="N1171" s="38">
        <f>VLOOKUP($B1171,'Elec wholesale lookups'!$A$3:$O$15,'Elec wholesale index'!N$2,FALSE)</f>
        <v>1</v>
      </c>
      <c r="O1171" s="13">
        <f t="shared" si="308"/>
        <v>0</v>
      </c>
      <c r="P1171" s="13">
        <f t="shared" si="309"/>
        <v>205597.26549163138</v>
      </c>
      <c r="Q1171" s="13">
        <f t="shared" si="310"/>
        <v>181634.52552031272</v>
      </c>
      <c r="R1171" s="13">
        <f t="shared" si="311"/>
        <v>387231.79101194406</v>
      </c>
      <c r="S1171" s="23">
        <f t="shared" si="312"/>
        <v>0</v>
      </c>
      <c r="T1171" s="23">
        <f t="shared" si="313"/>
        <v>0</v>
      </c>
      <c r="U1171" s="23">
        <f t="shared" si="314"/>
        <v>0</v>
      </c>
      <c r="V1171" s="23">
        <f t="shared" si="315"/>
        <v>0</v>
      </c>
      <c r="W1171" s="44" t="str">
        <f t="shared" si="316"/>
        <v>n/a</v>
      </c>
      <c r="X1171" s="23">
        <f t="shared" si="317"/>
        <v>0</v>
      </c>
      <c r="Y1171" s="23">
        <f t="shared" si="318"/>
        <v>0</v>
      </c>
      <c r="Z1171" s="23">
        <f t="shared" si="319"/>
        <v>0</v>
      </c>
      <c r="AA1171" s="43">
        <f t="shared" si="320"/>
        <v>0</v>
      </c>
      <c r="AB1171" s="44" t="str">
        <f t="shared" si="321"/>
        <v>n/a</v>
      </c>
      <c r="AC1171" s="45" t="str">
        <f>IFERROR(W1171*Inputs!$E$27+'Elec wholesale index'!AB1171*Inputs!$F$27,"n/a")</f>
        <v>n/a</v>
      </c>
      <c r="AD1171" s="2" t="str">
        <f t="shared" si="322"/>
        <v>2019-20 Winter</v>
      </c>
      <c r="AE1171" s="2" t="str">
        <f t="shared" si="323"/>
        <v>2018-19 Winter</v>
      </c>
      <c r="AF1171" s="41">
        <v>0</v>
      </c>
    </row>
    <row r="1172" spans="1:32" x14ac:dyDescent="0.3">
      <c r="A1172" s="47">
        <v>43535</v>
      </c>
      <c r="B1172" s="14" t="str">
        <f t="shared" si="307"/>
        <v>Mar</v>
      </c>
      <c r="C1172" s="3"/>
      <c r="D1172" s="3"/>
      <c r="E1172" s="3"/>
      <c r="F1172" s="42"/>
      <c r="G1172" s="42"/>
      <c r="H1172" s="42"/>
      <c r="I1172" s="13">
        <f>VLOOKUP($B1172,'Elec wholesale lookups'!$A$3:$L$15,'Elec wholesale index'!I$2,FALSE)</f>
        <v>181634.52552031272</v>
      </c>
      <c r="J1172" s="13">
        <f>VLOOKUP($B1172,'Elec wholesale lookups'!$A$3:$L$15,'Elec wholesale index'!J$2,FALSE)</f>
        <v>205597.26549163138</v>
      </c>
      <c r="K1172" s="13">
        <f>VLOOKUP($B1172,'Elec wholesale lookups'!$A$3:$L$15,'Elec wholesale index'!K$2,FALSE)</f>
        <v>181634.52552031272</v>
      </c>
      <c r="L1172" s="38">
        <f>VLOOKUP($B1172,'Elec wholesale lookups'!$A$3:$O$15,'Elec wholesale index'!L$2,FALSE)</f>
        <v>0</v>
      </c>
      <c r="M1172" s="38">
        <f>VLOOKUP($B1172,'Elec wholesale lookups'!$A$3:$O$15,'Elec wholesale index'!M$2,FALSE)</f>
        <v>1</v>
      </c>
      <c r="N1172" s="38">
        <f>VLOOKUP($B1172,'Elec wholesale lookups'!$A$3:$O$15,'Elec wholesale index'!N$2,FALSE)</f>
        <v>1</v>
      </c>
      <c r="O1172" s="13">
        <f t="shared" si="308"/>
        <v>0</v>
      </c>
      <c r="P1172" s="13">
        <f t="shared" si="309"/>
        <v>205597.26549163138</v>
      </c>
      <c r="Q1172" s="13">
        <f t="shared" si="310"/>
        <v>181634.52552031272</v>
      </c>
      <c r="R1172" s="13">
        <f t="shared" si="311"/>
        <v>387231.79101194406</v>
      </c>
      <c r="S1172" s="23">
        <f t="shared" si="312"/>
        <v>0</v>
      </c>
      <c r="T1172" s="23">
        <f t="shared" si="313"/>
        <v>0</v>
      </c>
      <c r="U1172" s="23">
        <f t="shared" si="314"/>
        <v>0</v>
      </c>
      <c r="V1172" s="23">
        <f t="shared" si="315"/>
        <v>0</v>
      </c>
      <c r="W1172" s="44" t="str">
        <f t="shared" si="316"/>
        <v>n/a</v>
      </c>
      <c r="X1172" s="23">
        <f t="shared" si="317"/>
        <v>0</v>
      </c>
      <c r="Y1172" s="23">
        <f t="shared" si="318"/>
        <v>0</v>
      </c>
      <c r="Z1172" s="23">
        <f t="shared" si="319"/>
        <v>0</v>
      </c>
      <c r="AA1172" s="43">
        <f t="shared" si="320"/>
        <v>0</v>
      </c>
      <c r="AB1172" s="44" t="str">
        <f t="shared" si="321"/>
        <v>n/a</v>
      </c>
      <c r="AC1172" s="45" t="str">
        <f>IFERROR(W1172*Inputs!$E$27+'Elec wholesale index'!AB1172*Inputs!$F$27,"n/a")</f>
        <v>n/a</v>
      </c>
      <c r="AD1172" s="2" t="str">
        <f t="shared" si="322"/>
        <v>2019-20 Winter</v>
      </c>
      <c r="AE1172" s="2" t="str">
        <f t="shared" si="323"/>
        <v>2018-19 Winter</v>
      </c>
      <c r="AF1172" s="41">
        <v>0</v>
      </c>
    </row>
    <row r="1173" spans="1:32" x14ac:dyDescent="0.3">
      <c r="A1173" s="47">
        <v>43536</v>
      </c>
      <c r="B1173" s="14" t="str">
        <f t="shared" si="307"/>
        <v>Mar</v>
      </c>
      <c r="C1173" s="3"/>
      <c r="D1173" s="3"/>
      <c r="E1173" s="3"/>
      <c r="F1173" s="42"/>
      <c r="G1173" s="42"/>
      <c r="H1173" s="42"/>
      <c r="I1173" s="13">
        <f>VLOOKUP($B1173,'Elec wholesale lookups'!$A$3:$L$15,'Elec wholesale index'!I$2,FALSE)</f>
        <v>181634.52552031272</v>
      </c>
      <c r="J1173" s="13">
        <f>VLOOKUP($B1173,'Elec wholesale lookups'!$A$3:$L$15,'Elec wholesale index'!J$2,FALSE)</f>
        <v>205597.26549163138</v>
      </c>
      <c r="K1173" s="13">
        <f>VLOOKUP($B1173,'Elec wholesale lookups'!$A$3:$L$15,'Elec wholesale index'!K$2,FALSE)</f>
        <v>181634.52552031272</v>
      </c>
      <c r="L1173" s="38">
        <f>VLOOKUP($B1173,'Elec wholesale lookups'!$A$3:$O$15,'Elec wholesale index'!L$2,FALSE)</f>
        <v>0</v>
      </c>
      <c r="M1173" s="38">
        <f>VLOOKUP($B1173,'Elec wholesale lookups'!$A$3:$O$15,'Elec wholesale index'!M$2,FALSE)</f>
        <v>1</v>
      </c>
      <c r="N1173" s="38">
        <f>VLOOKUP($B1173,'Elec wholesale lookups'!$A$3:$O$15,'Elec wholesale index'!N$2,FALSE)</f>
        <v>1</v>
      </c>
      <c r="O1173" s="13">
        <f t="shared" si="308"/>
        <v>0</v>
      </c>
      <c r="P1173" s="13">
        <f t="shared" si="309"/>
        <v>205597.26549163138</v>
      </c>
      <c r="Q1173" s="13">
        <f t="shared" si="310"/>
        <v>181634.52552031272</v>
      </c>
      <c r="R1173" s="13">
        <f t="shared" si="311"/>
        <v>387231.79101194406</v>
      </c>
      <c r="S1173" s="23">
        <f t="shared" si="312"/>
        <v>0</v>
      </c>
      <c r="T1173" s="23">
        <f t="shared" si="313"/>
        <v>0</v>
      </c>
      <c r="U1173" s="23">
        <f t="shared" si="314"/>
        <v>0</v>
      </c>
      <c r="V1173" s="23">
        <f t="shared" si="315"/>
        <v>0</v>
      </c>
      <c r="W1173" s="44" t="str">
        <f t="shared" si="316"/>
        <v>n/a</v>
      </c>
      <c r="X1173" s="23">
        <f t="shared" si="317"/>
        <v>0</v>
      </c>
      <c r="Y1173" s="23">
        <f t="shared" si="318"/>
        <v>0</v>
      </c>
      <c r="Z1173" s="23">
        <f t="shared" si="319"/>
        <v>0</v>
      </c>
      <c r="AA1173" s="43">
        <f t="shared" si="320"/>
        <v>0</v>
      </c>
      <c r="AB1173" s="44" t="str">
        <f t="shared" si="321"/>
        <v>n/a</v>
      </c>
      <c r="AC1173" s="45" t="str">
        <f>IFERROR(W1173*Inputs!$E$27+'Elec wholesale index'!AB1173*Inputs!$F$27,"n/a")</f>
        <v>n/a</v>
      </c>
      <c r="AD1173" s="2" t="str">
        <f t="shared" si="322"/>
        <v>2019-20 Winter</v>
      </c>
      <c r="AE1173" s="2" t="str">
        <f t="shared" si="323"/>
        <v>2018-19 Winter</v>
      </c>
      <c r="AF1173" s="41">
        <v>0</v>
      </c>
    </row>
    <row r="1174" spans="1:32" x14ac:dyDescent="0.3">
      <c r="A1174" s="47">
        <v>43537</v>
      </c>
      <c r="B1174" s="14" t="str">
        <f t="shared" si="307"/>
        <v>Mar</v>
      </c>
      <c r="C1174" s="3"/>
      <c r="D1174" s="3"/>
      <c r="E1174" s="3"/>
      <c r="F1174" s="42"/>
      <c r="G1174" s="42"/>
      <c r="H1174" s="42"/>
      <c r="I1174" s="13">
        <f>VLOOKUP($B1174,'Elec wholesale lookups'!$A$3:$L$15,'Elec wholesale index'!I$2,FALSE)</f>
        <v>181634.52552031272</v>
      </c>
      <c r="J1174" s="13">
        <f>VLOOKUP($B1174,'Elec wholesale lookups'!$A$3:$L$15,'Elec wholesale index'!J$2,FALSE)</f>
        <v>205597.26549163138</v>
      </c>
      <c r="K1174" s="13">
        <f>VLOOKUP($B1174,'Elec wholesale lookups'!$A$3:$L$15,'Elec wholesale index'!K$2,FALSE)</f>
        <v>181634.52552031272</v>
      </c>
      <c r="L1174" s="38">
        <f>VLOOKUP($B1174,'Elec wholesale lookups'!$A$3:$O$15,'Elec wholesale index'!L$2,FALSE)</f>
        <v>0</v>
      </c>
      <c r="M1174" s="38">
        <f>VLOOKUP($B1174,'Elec wholesale lookups'!$A$3:$O$15,'Elec wholesale index'!M$2,FALSE)</f>
        <v>1</v>
      </c>
      <c r="N1174" s="38">
        <f>VLOOKUP($B1174,'Elec wholesale lookups'!$A$3:$O$15,'Elec wholesale index'!N$2,FALSE)</f>
        <v>1</v>
      </c>
      <c r="O1174" s="13">
        <f t="shared" si="308"/>
        <v>0</v>
      </c>
      <c r="P1174" s="13">
        <f t="shared" si="309"/>
        <v>205597.26549163138</v>
      </c>
      <c r="Q1174" s="13">
        <f t="shared" si="310"/>
        <v>181634.52552031272</v>
      </c>
      <c r="R1174" s="13">
        <f t="shared" si="311"/>
        <v>387231.79101194406</v>
      </c>
      <c r="S1174" s="23">
        <f t="shared" si="312"/>
        <v>0</v>
      </c>
      <c r="T1174" s="23">
        <f t="shared" si="313"/>
        <v>0</v>
      </c>
      <c r="U1174" s="23">
        <f t="shared" si="314"/>
        <v>0</v>
      </c>
      <c r="V1174" s="23">
        <f t="shared" si="315"/>
        <v>0</v>
      </c>
      <c r="W1174" s="44" t="str">
        <f t="shared" si="316"/>
        <v>n/a</v>
      </c>
      <c r="X1174" s="23">
        <f t="shared" si="317"/>
        <v>0</v>
      </c>
      <c r="Y1174" s="23">
        <f t="shared" si="318"/>
        <v>0</v>
      </c>
      <c r="Z1174" s="23">
        <f t="shared" si="319"/>
        <v>0</v>
      </c>
      <c r="AA1174" s="43">
        <f t="shared" si="320"/>
        <v>0</v>
      </c>
      <c r="AB1174" s="44" t="str">
        <f t="shared" si="321"/>
        <v>n/a</v>
      </c>
      <c r="AC1174" s="45" t="str">
        <f>IFERROR(W1174*Inputs!$E$27+'Elec wholesale index'!AB1174*Inputs!$F$27,"n/a")</f>
        <v>n/a</v>
      </c>
      <c r="AD1174" s="2" t="str">
        <f t="shared" si="322"/>
        <v>2019-20 Winter</v>
      </c>
      <c r="AE1174" s="2" t="str">
        <f t="shared" si="323"/>
        <v>2018-19 Winter</v>
      </c>
      <c r="AF1174" s="41">
        <v>0</v>
      </c>
    </row>
    <row r="1175" spans="1:32" x14ac:dyDescent="0.3">
      <c r="A1175" s="47">
        <v>43538</v>
      </c>
      <c r="B1175" s="14" t="str">
        <f t="shared" si="307"/>
        <v>Mar</v>
      </c>
      <c r="C1175" s="3"/>
      <c r="D1175" s="3"/>
      <c r="E1175" s="3"/>
      <c r="F1175" s="42"/>
      <c r="G1175" s="42"/>
      <c r="H1175" s="42"/>
      <c r="I1175" s="13">
        <f>VLOOKUP($B1175,'Elec wholesale lookups'!$A$3:$L$15,'Elec wholesale index'!I$2,FALSE)</f>
        <v>181634.52552031272</v>
      </c>
      <c r="J1175" s="13">
        <f>VLOOKUP($B1175,'Elec wholesale lookups'!$A$3:$L$15,'Elec wholesale index'!J$2,FALSE)</f>
        <v>205597.26549163138</v>
      </c>
      <c r="K1175" s="13">
        <f>VLOOKUP($B1175,'Elec wholesale lookups'!$A$3:$L$15,'Elec wholesale index'!K$2,FALSE)</f>
        <v>181634.52552031272</v>
      </c>
      <c r="L1175" s="38">
        <f>VLOOKUP($B1175,'Elec wholesale lookups'!$A$3:$O$15,'Elec wholesale index'!L$2,FALSE)</f>
        <v>0</v>
      </c>
      <c r="M1175" s="38">
        <f>VLOOKUP($B1175,'Elec wholesale lookups'!$A$3:$O$15,'Elec wholesale index'!M$2,FALSE)</f>
        <v>1</v>
      </c>
      <c r="N1175" s="38">
        <f>VLOOKUP($B1175,'Elec wholesale lookups'!$A$3:$O$15,'Elec wholesale index'!N$2,FALSE)</f>
        <v>1</v>
      </c>
      <c r="O1175" s="13">
        <f t="shared" si="308"/>
        <v>0</v>
      </c>
      <c r="P1175" s="13">
        <f t="shared" si="309"/>
        <v>205597.26549163138</v>
      </c>
      <c r="Q1175" s="13">
        <f t="shared" si="310"/>
        <v>181634.52552031272</v>
      </c>
      <c r="R1175" s="13">
        <f t="shared" si="311"/>
        <v>387231.79101194406</v>
      </c>
      <c r="S1175" s="23">
        <f t="shared" si="312"/>
        <v>0</v>
      </c>
      <c r="T1175" s="23">
        <f t="shared" si="313"/>
        <v>0</v>
      </c>
      <c r="U1175" s="23">
        <f t="shared" si="314"/>
        <v>0</v>
      </c>
      <c r="V1175" s="23">
        <f t="shared" si="315"/>
        <v>0</v>
      </c>
      <c r="W1175" s="44" t="str">
        <f t="shared" si="316"/>
        <v>n/a</v>
      </c>
      <c r="X1175" s="23">
        <f t="shared" si="317"/>
        <v>0</v>
      </c>
      <c r="Y1175" s="23">
        <f t="shared" si="318"/>
        <v>0</v>
      </c>
      <c r="Z1175" s="23">
        <f t="shared" si="319"/>
        <v>0</v>
      </c>
      <c r="AA1175" s="43">
        <f t="shared" si="320"/>
        <v>0</v>
      </c>
      <c r="AB1175" s="44" t="str">
        <f t="shared" si="321"/>
        <v>n/a</v>
      </c>
      <c r="AC1175" s="45" t="str">
        <f>IFERROR(W1175*Inputs!$E$27+'Elec wholesale index'!AB1175*Inputs!$F$27,"n/a")</f>
        <v>n/a</v>
      </c>
      <c r="AD1175" s="2" t="str">
        <f t="shared" si="322"/>
        <v>2019-20 Winter</v>
      </c>
      <c r="AE1175" s="2" t="str">
        <f t="shared" si="323"/>
        <v>2018-19 Winter</v>
      </c>
      <c r="AF1175" s="41">
        <v>0</v>
      </c>
    </row>
    <row r="1176" spans="1:32" x14ac:dyDescent="0.3">
      <c r="A1176" s="47">
        <v>43539</v>
      </c>
      <c r="B1176" s="14" t="str">
        <f t="shared" si="307"/>
        <v>Mar</v>
      </c>
      <c r="C1176" s="3"/>
      <c r="D1176" s="3"/>
      <c r="E1176" s="3"/>
      <c r="F1176" s="42"/>
      <c r="G1176" s="42"/>
      <c r="H1176" s="42"/>
      <c r="I1176" s="13">
        <f>VLOOKUP($B1176,'Elec wholesale lookups'!$A$3:$L$15,'Elec wholesale index'!I$2,FALSE)</f>
        <v>181634.52552031272</v>
      </c>
      <c r="J1176" s="13">
        <f>VLOOKUP($B1176,'Elec wholesale lookups'!$A$3:$L$15,'Elec wholesale index'!J$2,FALSE)</f>
        <v>205597.26549163138</v>
      </c>
      <c r="K1176" s="13">
        <f>VLOOKUP($B1176,'Elec wholesale lookups'!$A$3:$L$15,'Elec wholesale index'!K$2,FALSE)</f>
        <v>181634.52552031272</v>
      </c>
      <c r="L1176" s="38">
        <f>VLOOKUP($B1176,'Elec wholesale lookups'!$A$3:$O$15,'Elec wholesale index'!L$2,FALSE)</f>
        <v>0</v>
      </c>
      <c r="M1176" s="38">
        <f>VLOOKUP($B1176,'Elec wholesale lookups'!$A$3:$O$15,'Elec wholesale index'!M$2,FALSE)</f>
        <v>1</v>
      </c>
      <c r="N1176" s="38">
        <f>VLOOKUP($B1176,'Elec wholesale lookups'!$A$3:$O$15,'Elec wholesale index'!N$2,FALSE)</f>
        <v>1</v>
      </c>
      <c r="O1176" s="13">
        <f t="shared" si="308"/>
        <v>0</v>
      </c>
      <c r="P1176" s="13">
        <f t="shared" si="309"/>
        <v>205597.26549163138</v>
      </c>
      <c r="Q1176" s="13">
        <f t="shared" si="310"/>
        <v>181634.52552031272</v>
      </c>
      <c r="R1176" s="13">
        <f t="shared" si="311"/>
        <v>387231.79101194406</v>
      </c>
      <c r="S1176" s="23">
        <f t="shared" si="312"/>
        <v>0</v>
      </c>
      <c r="T1176" s="23">
        <f t="shared" si="313"/>
        <v>0</v>
      </c>
      <c r="U1176" s="23">
        <f t="shared" si="314"/>
        <v>0</v>
      </c>
      <c r="V1176" s="23">
        <f t="shared" si="315"/>
        <v>0</v>
      </c>
      <c r="W1176" s="44" t="str">
        <f t="shared" si="316"/>
        <v>n/a</v>
      </c>
      <c r="X1176" s="23">
        <f t="shared" si="317"/>
        <v>0</v>
      </c>
      <c r="Y1176" s="23">
        <f t="shared" si="318"/>
        <v>0</v>
      </c>
      <c r="Z1176" s="23">
        <f t="shared" si="319"/>
        <v>0</v>
      </c>
      <c r="AA1176" s="43">
        <f t="shared" si="320"/>
        <v>0</v>
      </c>
      <c r="AB1176" s="44" t="str">
        <f t="shared" si="321"/>
        <v>n/a</v>
      </c>
      <c r="AC1176" s="45" t="str">
        <f>IFERROR(W1176*Inputs!$E$27+'Elec wholesale index'!AB1176*Inputs!$F$27,"n/a")</f>
        <v>n/a</v>
      </c>
      <c r="AD1176" s="2" t="str">
        <f t="shared" si="322"/>
        <v>2019-20 Winter</v>
      </c>
      <c r="AE1176" s="2" t="str">
        <f t="shared" si="323"/>
        <v>2018-19 Winter</v>
      </c>
      <c r="AF1176" s="41">
        <v>0</v>
      </c>
    </row>
    <row r="1177" spans="1:32" x14ac:dyDescent="0.3">
      <c r="A1177" s="47">
        <v>43542</v>
      </c>
      <c r="B1177" s="14" t="str">
        <f t="shared" si="307"/>
        <v>Mar</v>
      </c>
      <c r="C1177" s="3"/>
      <c r="D1177" s="3"/>
      <c r="E1177" s="3"/>
      <c r="F1177" s="42"/>
      <c r="G1177" s="42"/>
      <c r="H1177" s="42"/>
      <c r="I1177" s="13">
        <f>VLOOKUP($B1177,'Elec wholesale lookups'!$A$3:$L$15,'Elec wholesale index'!I$2,FALSE)</f>
        <v>181634.52552031272</v>
      </c>
      <c r="J1177" s="13">
        <f>VLOOKUP($B1177,'Elec wholesale lookups'!$A$3:$L$15,'Elec wholesale index'!J$2,FALSE)</f>
        <v>205597.26549163138</v>
      </c>
      <c r="K1177" s="13">
        <f>VLOOKUP($B1177,'Elec wholesale lookups'!$A$3:$L$15,'Elec wholesale index'!K$2,FALSE)</f>
        <v>181634.52552031272</v>
      </c>
      <c r="L1177" s="38">
        <f>VLOOKUP($B1177,'Elec wholesale lookups'!$A$3:$O$15,'Elec wholesale index'!L$2,FALSE)</f>
        <v>0</v>
      </c>
      <c r="M1177" s="38">
        <f>VLOOKUP($B1177,'Elec wholesale lookups'!$A$3:$O$15,'Elec wholesale index'!M$2,FALSE)</f>
        <v>1</v>
      </c>
      <c r="N1177" s="38">
        <f>VLOOKUP($B1177,'Elec wholesale lookups'!$A$3:$O$15,'Elec wholesale index'!N$2,FALSE)</f>
        <v>1</v>
      </c>
      <c r="O1177" s="13">
        <f t="shared" si="308"/>
        <v>0</v>
      </c>
      <c r="P1177" s="13">
        <f t="shared" si="309"/>
        <v>205597.26549163138</v>
      </c>
      <c r="Q1177" s="13">
        <f t="shared" si="310"/>
        <v>181634.52552031272</v>
      </c>
      <c r="R1177" s="13">
        <f t="shared" si="311"/>
        <v>387231.79101194406</v>
      </c>
      <c r="S1177" s="23">
        <f t="shared" si="312"/>
        <v>0</v>
      </c>
      <c r="T1177" s="23">
        <f t="shared" si="313"/>
        <v>0</v>
      </c>
      <c r="U1177" s="23">
        <f t="shared" si="314"/>
        <v>0</v>
      </c>
      <c r="V1177" s="23">
        <f t="shared" si="315"/>
        <v>0</v>
      </c>
      <c r="W1177" s="44" t="str">
        <f t="shared" si="316"/>
        <v>n/a</v>
      </c>
      <c r="X1177" s="23">
        <f t="shared" si="317"/>
        <v>0</v>
      </c>
      <c r="Y1177" s="23">
        <f t="shared" si="318"/>
        <v>0</v>
      </c>
      <c r="Z1177" s="23">
        <f t="shared" si="319"/>
        <v>0</v>
      </c>
      <c r="AA1177" s="43">
        <f t="shared" si="320"/>
        <v>0</v>
      </c>
      <c r="AB1177" s="44" t="str">
        <f t="shared" si="321"/>
        <v>n/a</v>
      </c>
      <c r="AC1177" s="45" t="str">
        <f>IFERROR(W1177*Inputs!$E$27+'Elec wholesale index'!AB1177*Inputs!$F$27,"n/a")</f>
        <v>n/a</v>
      </c>
      <c r="AD1177" s="2" t="str">
        <f t="shared" si="322"/>
        <v>2019-20 Winter</v>
      </c>
      <c r="AE1177" s="2" t="str">
        <f t="shared" si="323"/>
        <v>2018-19 Winter</v>
      </c>
      <c r="AF1177" s="41">
        <v>0</v>
      </c>
    </row>
    <row r="1178" spans="1:32" x14ac:dyDescent="0.3">
      <c r="A1178" s="47">
        <v>43543</v>
      </c>
      <c r="B1178" s="14" t="str">
        <f t="shared" si="307"/>
        <v>Mar</v>
      </c>
      <c r="C1178" s="3"/>
      <c r="D1178" s="3"/>
      <c r="E1178" s="3"/>
      <c r="F1178" s="42"/>
      <c r="G1178" s="42"/>
      <c r="H1178" s="42"/>
      <c r="I1178" s="13">
        <f>VLOOKUP($B1178,'Elec wholesale lookups'!$A$3:$L$15,'Elec wholesale index'!I$2,FALSE)</f>
        <v>181634.52552031272</v>
      </c>
      <c r="J1178" s="13">
        <f>VLOOKUP($B1178,'Elec wholesale lookups'!$A$3:$L$15,'Elec wholesale index'!J$2,FALSE)</f>
        <v>205597.26549163138</v>
      </c>
      <c r="K1178" s="13">
        <f>VLOOKUP($B1178,'Elec wholesale lookups'!$A$3:$L$15,'Elec wholesale index'!K$2,FALSE)</f>
        <v>181634.52552031272</v>
      </c>
      <c r="L1178" s="38">
        <f>VLOOKUP($B1178,'Elec wholesale lookups'!$A$3:$O$15,'Elec wholesale index'!L$2,FALSE)</f>
        <v>0</v>
      </c>
      <c r="M1178" s="38">
        <f>VLOOKUP($B1178,'Elec wholesale lookups'!$A$3:$O$15,'Elec wholesale index'!M$2,FALSE)</f>
        <v>1</v>
      </c>
      <c r="N1178" s="38">
        <f>VLOOKUP($B1178,'Elec wholesale lookups'!$A$3:$O$15,'Elec wholesale index'!N$2,FALSE)</f>
        <v>1</v>
      </c>
      <c r="O1178" s="13">
        <f t="shared" si="308"/>
        <v>0</v>
      </c>
      <c r="P1178" s="13">
        <f t="shared" si="309"/>
        <v>205597.26549163138</v>
      </c>
      <c r="Q1178" s="13">
        <f t="shared" si="310"/>
        <v>181634.52552031272</v>
      </c>
      <c r="R1178" s="13">
        <f t="shared" si="311"/>
        <v>387231.79101194406</v>
      </c>
      <c r="S1178" s="23">
        <f t="shared" si="312"/>
        <v>0</v>
      </c>
      <c r="T1178" s="23">
        <f t="shared" si="313"/>
        <v>0</v>
      </c>
      <c r="U1178" s="23">
        <f t="shared" si="314"/>
        <v>0</v>
      </c>
      <c r="V1178" s="23">
        <f t="shared" si="315"/>
        <v>0</v>
      </c>
      <c r="W1178" s="44" t="str">
        <f t="shared" si="316"/>
        <v>n/a</v>
      </c>
      <c r="X1178" s="23">
        <f t="shared" si="317"/>
        <v>0</v>
      </c>
      <c r="Y1178" s="23">
        <f t="shared" si="318"/>
        <v>0</v>
      </c>
      <c r="Z1178" s="23">
        <f t="shared" si="319"/>
        <v>0</v>
      </c>
      <c r="AA1178" s="43">
        <f t="shared" si="320"/>
        <v>0</v>
      </c>
      <c r="AB1178" s="44" t="str">
        <f t="shared" si="321"/>
        <v>n/a</v>
      </c>
      <c r="AC1178" s="45" t="str">
        <f>IFERROR(W1178*Inputs!$E$27+'Elec wholesale index'!AB1178*Inputs!$F$27,"n/a")</f>
        <v>n/a</v>
      </c>
      <c r="AD1178" s="2" t="str">
        <f t="shared" si="322"/>
        <v>2019-20 Winter</v>
      </c>
      <c r="AE1178" s="2" t="str">
        <f t="shared" si="323"/>
        <v>2018-19 Winter</v>
      </c>
      <c r="AF1178" s="41">
        <v>0</v>
      </c>
    </row>
    <row r="1179" spans="1:32" x14ac:dyDescent="0.3">
      <c r="A1179" s="47">
        <v>43544</v>
      </c>
      <c r="B1179" s="14" t="str">
        <f t="shared" si="307"/>
        <v>Mar</v>
      </c>
      <c r="C1179" s="3"/>
      <c r="D1179" s="3"/>
      <c r="E1179" s="3"/>
      <c r="F1179" s="42"/>
      <c r="G1179" s="42"/>
      <c r="H1179" s="42"/>
      <c r="I1179" s="13">
        <f>VLOOKUP($B1179,'Elec wholesale lookups'!$A$3:$L$15,'Elec wholesale index'!I$2,FALSE)</f>
        <v>181634.52552031272</v>
      </c>
      <c r="J1179" s="13">
        <f>VLOOKUP($B1179,'Elec wholesale lookups'!$A$3:$L$15,'Elec wholesale index'!J$2,FALSE)</f>
        <v>205597.26549163138</v>
      </c>
      <c r="K1179" s="13">
        <f>VLOOKUP($B1179,'Elec wholesale lookups'!$A$3:$L$15,'Elec wholesale index'!K$2,FALSE)</f>
        <v>181634.52552031272</v>
      </c>
      <c r="L1179" s="38">
        <f>VLOOKUP($B1179,'Elec wholesale lookups'!$A$3:$O$15,'Elec wholesale index'!L$2,FALSE)</f>
        <v>0</v>
      </c>
      <c r="M1179" s="38">
        <f>VLOOKUP($B1179,'Elec wholesale lookups'!$A$3:$O$15,'Elec wholesale index'!M$2,FALSE)</f>
        <v>1</v>
      </c>
      <c r="N1179" s="38">
        <f>VLOOKUP($B1179,'Elec wholesale lookups'!$A$3:$O$15,'Elec wholesale index'!N$2,FALSE)</f>
        <v>1</v>
      </c>
      <c r="O1179" s="13">
        <f t="shared" si="308"/>
        <v>0</v>
      </c>
      <c r="P1179" s="13">
        <f t="shared" si="309"/>
        <v>205597.26549163138</v>
      </c>
      <c r="Q1179" s="13">
        <f t="shared" si="310"/>
        <v>181634.52552031272</v>
      </c>
      <c r="R1179" s="13">
        <f t="shared" si="311"/>
        <v>387231.79101194406</v>
      </c>
      <c r="S1179" s="23">
        <f t="shared" si="312"/>
        <v>0</v>
      </c>
      <c r="T1179" s="23">
        <f t="shared" si="313"/>
        <v>0</v>
      </c>
      <c r="U1179" s="23">
        <f t="shared" si="314"/>
        <v>0</v>
      </c>
      <c r="V1179" s="23">
        <f t="shared" si="315"/>
        <v>0</v>
      </c>
      <c r="W1179" s="44" t="str">
        <f t="shared" si="316"/>
        <v>n/a</v>
      </c>
      <c r="X1179" s="23">
        <f t="shared" si="317"/>
        <v>0</v>
      </c>
      <c r="Y1179" s="23">
        <f t="shared" si="318"/>
        <v>0</v>
      </c>
      <c r="Z1179" s="23">
        <f t="shared" si="319"/>
        <v>0</v>
      </c>
      <c r="AA1179" s="43">
        <f t="shared" si="320"/>
        <v>0</v>
      </c>
      <c r="AB1179" s="44" t="str">
        <f t="shared" si="321"/>
        <v>n/a</v>
      </c>
      <c r="AC1179" s="45" t="str">
        <f>IFERROR(W1179*Inputs!$E$27+'Elec wholesale index'!AB1179*Inputs!$F$27,"n/a")</f>
        <v>n/a</v>
      </c>
      <c r="AD1179" s="2" t="str">
        <f t="shared" si="322"/>
        <v>2019-20 Winter</v>
      </c>
      <c r="AE1179" s="2" t="str">
        <f t="shared" si="323"/>
        <v>2018-19 Winter</v>
      </c>
      <c r="AF1179" s="41">
        <v>0</v>
      </c>
    </row>
    <row r="1180" spans="1:32" x14ac:dyDescent="0.3">
      <c r="A1180" s="47">
        <v>43545</v>
      </c>
      <c r="B1180" s="14" t="str">
        <f t="shared" si="307"/>
        <v>Mar</v>
      </c>
      <c r="C1180" s="3"/>
      <c r="D1180" s="3"/>
      <c r="E1180" s="3"/>
      <c r="F1180" s="42"/>
      <c r="G1180" s="42"/>
      <c r="H1180" s="42"/>
      <c r="I1180" s="13">
        <f>VLOOKUP($B1180,'Elec wholesale lookups'!$A$3:$L$15,'Elec wholesale index'!I$2,FALSE)</f>
        <v>181634.52552031272</v>
      </c>
      <c r="J1180" s="13">
        <f>VLOOKUP($B1180,'Elec wholesale lookups'!$A$3:$L$15,'Elec wholesale index'!J$2,FALSE)</f>
        <v>205597.26549163138</v>
      </c>
      <c r="K1180" s="13">
        <f>VLOOKUP($B1180,'Elec wholesale lookups'!$A$3:$L$15,'Elec wholesale index'!K$2,FALSE)</f>
        <v>181634.52552031272</v>
      </c>
      <c r="L1180" s="38">
        <f>VLOOKUP($B1180,'Elec wholesale lookups'!$A$3:$O$15,'Elec wholesale index'!L$2,FALSE)</f>
        <v>0</v>
      </c>
      <c r="M1180" s="38">
        <f>VLOOKUP($B1180,'Elec wholesale lookups'!$A$3:$O$15,'Elec wholesale index'!M$2,FALSE)</f>
        <v>1</v>
      </c>
      <c r="N1180" s="38">
        <f>VLOOKUP($B1180,'Elec wholesale lookups'!$A$3:$O$15,'Elec wholesale index'!N$2,FALSE)</f>
        <v>1</v>
      </c>
      <c r="O1180" s="13">
        <f t="shared" si="308"/>
        <v>0</v>
      </c>
      <c r="P1180" s="13">
        <f t="shared" si="309"/>
        <v>205597.26549163138</v>
      </c>
      <c r="Q1180" s="13">
        <f t="shared" si="310"/>
        <v>181634.52552031272</v>
      </c>
      <c r="R1180" s="13">
        <f t="shared" si="311"/>
        <v>387231.79101194406</v>
      </c>
      <c r="S1180" s="23">
        <f t="shared" si="312"/>
        <v>0</v>
      </c>
      <c r="T1180" s="23">
        <f t="shared" si="313"/>
        <v>0</v>
      </c>
      <c r="U1180" s="23">
        <f t="shared" si="314"/>
        <v>0</v>
      </c>
      <c r="V1180" s="23">
        <f t="shared" si="315"/>
        <v>0</v>
      </c>
      <c r="W1180" s="44" t="str">
        <f t="shared" si="316"/>
        <v>n/a</v>
      </c>
      <c r="X1180" s="23">
        <f t="shared" si="317"/>
        <v>0</v>
      </c>
      <c r="Y1180" s="23">
        <f t="shared" si="318"/>
        <v>0</v>
      </c>
      <c r="Z1180" s="23">
        <f t="shared" si="319"/>
        <v>0</v>
      </c>
      <c r="AA1180" s="43">
        <f t="shared" si="320"/>
        <v>0</v>
      </c>
      <c r="AB1180" s="44" t="str">
        <f t="shared" si="321"/>
        <v>n/a</v>
      </c>
      <c r="AC1180" s="45" t="str">
        <f>IFERROR(W1180*Inputs!$E$27+'Elec wholesale index'!AB1180*Inputs!$F$27,"n/a")</f>
        <v>n/a</v>
      </c>
      <c r="AD1180" s="2" t="str">
        <f t="shared" si="322"/>
        <v>2019-20 Winter</v>
      </c>
      <c r="AE1180" s="2" t="str">
        <f t="shared" si="323"/>
        <v>2018-19 Winter</v>
      </c>
      <c r="AF1180" s="41">
        <v>0</v>
      </c>
    </row>
    <row r="1181" spans="1:32" x14ac:dyDescent="0.3">
      <c r="A1181" s="47">
        <v>43546</v>
      </c>
      <c r="B1181" s="14" t="str">
        <f t="shared" si="307"/>
        <v>Mar</v>
      </c>
      <c r="C1181" s="3"/>
      <c r="D1181" s="3"/>
      <c r="E1181" s="3"/>
      <c r="F1181" s="42"/>
      <c r="G1181" s="42"/>
      <c r="H1181" s="42"/>
      <c r="I1181" s="13">
        <f>VLOOKUP($B1181,'Elec wholesale lookups'!$A$3:$L$15,'Elec wholesale index'!I$2,FALSE)</f>
        <v>181634.52552031272</v>
      </c>
      <c r="J1181" s="13">
        <f>VLOOKUP($B1181,'Elec wholesale lookups'!$A$3:$L$15,'Elec wholesale index'!J$2,FALSE)</f>
        <v>205597.26549163138</v>
      </c>
      <c r="K1181" s="13">
        <f>VLOOKUP($B1181,'Elec wholesale lookups'!$A$3:$L$15,'Elec wholesale index'!K$2,FALSE)</f>
        <v>181634.52552031272</v>
      </c>
      <c r="L1181" s="38">
        <f>VLOOKUP($B1181,'Elec wholesale lookups'!$A$3:$O$15,'Elec wholesale index'!L$2,FALSE)</f>
        <v>0</v>
      </c>
      <c r="M1181" s="38">
        <f>VLOOKUP($B1181,'Elec wholesale lookups'!$A$3:$O$15,'Elec wholesale index'!M$2,FALSE)</f>
        <v>1</v>
      </c>
      <c r="N1181" s="38">
        <f>VLOOKUP($B1181,'Elec wholesale lookups'!$A$3:$O$15,'Elec wholesale index'!N$2,FALSE)</f>
        <v>1</v>
      </c>
      <c r="O1181" s="13">
        <f t="shared" si="308"/>
        <v>0</v>
      </c>
      <c r="P1181" s="13">
        <f t="shared" si="309"/>
        <v>205597.26549163138</v>
      </c>
      <c r="Q1181" s="13">
        <f t="shared" si="310"/>
        <v>181634.52552031272</v>
      </c>
      <c r="R1181" s="13">
        <f t="shared" si="311"/>
        <v>387231.79101194406</v>
      </c>
      <c r="S1181" s="23">
        <f t="shared" si="312"/>
        <v>0</v>
      </c>
      <c r="T1181" s="23">
        <f t="shared" si="313"/>
        <v>0</v>
      </c>
      <c r="U1181" s="23">
        <f t="shared" si="314"/>
        <v>0</v>
      </c>
      <c r="V1181" s="23">
        <f t="shared" si="315"/>
        <v>0</v>
      </c>
      <c r="W1181" s="44" t="str">
        <f t="shared" si="316"/>
        <v>n/a</v>
      </c>
      <c r="X1181" s="23">
        <f t="shared" si="317"/>
        <v>0</v>
      </c>
      <c r="Y1181" s="23">
        <f t="shared" si="318"/>
        <v>0</v>
      </c>
      <c r="Z1181" s="23">
        <f t="shared" si="319"/>
        <v>0</v>
      </c>
      <c r="AA1181" s="43">
        <f t="shared" si="320"/>
        <v>0</v>
      </c>
      <c r="AB1181" s="44" t="str">
        <f t="shared" si="321"/>
        <v>n/a</v>
      </c>
      <c r="AC1181" s="45" t="str">
        <f>IFERROR(W1181*Inputs!$E$27+'Elec wholesale index'!AB1181*Inputs!$F$27,"n/a")</f>
        <v>n/a</v>
      </c>
      <c r="AD1181" s="2" t="str">
        <f t="shared" si="322"/>
        <v>2019-20 Winter</v>
      </c>
      <c r="AE1181" s="2" t="str">
        <f t="shared" si="323"/>
        <v>2018-19 Winter</v>
      </c>
      <c r="AF1181" s="41">
        <v>0</v>
      </c>
    </row>
    <row r="1182" spans="1:32" x14ac:dyDescent="0.3">
      <c r="A1182" s="47">
        <v>43549</v>
      </c>
      <c r="B1182" s="14" t="str">
        <f t="shared" si="307"/>
        <v>Mar</v>
      </c>
      <c r="C1182" s="3"/>
      <c r="D1182" s="3"/>
      <c r="E1182" s="3"/>
      <c r="F1182" s="42"/>
      <c r="G1182" s="42"/>
      <c r="H1182" s="42"/>
      <c r="I1182" s="13">
        <f>VLOOKUP($B1182,'Elec wholesale lookups'!$A$3:$L$15,'Elec wholesale index'!I$2,FALSE)</f>
        <v>181634.52552031272</v>
      </c>
      <c r="J1182" s="13">
        <f>VLOOKUP($B1182,'Elec wholesale lookups'!$A$3:$L$15,'Elec wholesale index'!J$2,FALSE)</f>
        <v>205597.26549163138</v>
      </c>
      <c r="K1182" s="13">
        <f>VLOOKUP($B1182,'Elec wholesale lookups'!$A$3:$L$15,'Elec wholesale index'!K$2,FALSE)</f>
        <v>181634.52552031272</v>
      </c>
      <c r="L1182" s="38">
        <f>VLOOKUP($B1182,'Elec wholesale lookups'!$A$3:$O$15,'Elec wholesale index'!L$2,FALSE)</f>
        <v>0</v>
      </c>
      <c r="M1182" s="38">
        <f>VLOOKUP($B1182,'Elec wholesale lookups'!$A$3:$O$15,'Elec wholesale index'!M$2,FALSE)</f>
        <v>1</v>
      </c>
      <c r="N1182" s="38">
        <f>VLOOKUP($B1182,'Elec wholesale lookups'!$A$3:$O$15,'Elec wholesale index'!N$2,FALSE)</f>
        <v>1</v>
      </c>
      <c r="O1182" s="13">
        <f t="shared" si="308"/>
        <v>0</v>
      </c>
      <c r="P1182" s="13">
        <f t="shared" si="309"/>
        <v>205597.26549163138</v>
      </c>
      <c r="Q1182" s="13">
        <f t="shared" si="310"/>
        <v>181634.52552031272</v>
      </c>
      <c r="R1182" s="13">
        <f t="shared" si="311"/>
        <v>387231.79101194406</v>
      </c>
      <c r="S1182" s="23">
        <f t="shared" si="312"/>
        <v>0</v>
      </c>
      <c r="T1182" s="23">
        <f t="shared" si="313"/>
        <v>0</v>
      </c>
      <c r="U1182" s="23">
        <f t="shared" si="314"/>
        <v>0</v>
      </c>
      <c r="V1182" s="23">
        <f t="shared" si="315"/>
        <v>0</v>
      </c>
      <c r="W1182" s="44" t="str">
        <f t="shared" si="316"/>
        <v>n/a</v>
      </c>
      <c r="X1182" s="23">
        <f t="shared" si="317"/>
        <v>0</v>
      </c>
      <c r="Y1182" s="23">
        <f t="shared" si="318"/>
        <v>0</v>
      </c>
      <c r="Z1182" s="23">
        <f t="shared" si="319"/>
        <v>0</v>
      </c>
      <c r="AA1182" s="43">
        <f t="shared" si="320"/>
        <v>0</v>
      </c>
      <c r="AB1182" s="44" t="str">
        <f t="shared" si="321"/>
        <v>n/a</v>
      </c>
      <c r="AC1182" s="45" t="str">
        <f>IFERROR(W1182*Inputs!$E$27+'Elec wholesale index'!AB1182*Inputs!$F$27,"n/a")</f>
        <v>n/a</v>
      </c>
      <c r="AD1182" s="2" t="str">
        <f t="shared" si="322"/>
        <v>2019-20 Winter</v>
      </c>
      <c r="AE1182" s="2" t="str">
        <f t="shared" si="323"/>
        <v>2018-19 Winter</v>
      </c>
      <c r="AF1182" s="41">
        <v>0</v>
      </c>
    </row>
    <row r="1183" spans="1:32" x14ac:dyDescent="0.3">
      <c r="A1183" s="47">
        <v>43550</v>
      </c>
      <c r="B1183" s="14" t="str">
        <f t="shared" si="307"/>
        <v>Mar</v>
      </c>
      <c r="C1183" s="3"/>
      <c r="D1183" s="3"/>
      <c r="E1183" s="3"/>
      <c r="F1183" s="42"/>
      <c r="G1183" s="42"/>
      <c r="H1183" s="42"/>
      <c r="I1183" s="13">
        <f>VLOOKUP($B1183,'Elec wholesale lookups'!$A$3:$L$15,'Elec wholesale index'!I$2,FALSE)</f>
        <v>181634.52552031272</v>
      </c>
      <c r="J1183" s="13">
        <f>VLOOKUP($B1183,'Elec wholesale lookups'!$A$3:$L$15,'Elec wholesale index'!J$2,FALSE)</f>
        <v>205597.26549163138</v>
      </c>
      <c r="K1183" s="13">
        <f>VLOOKUP($B1183,'Elec wholesale lookups'!$A$3:$L$15,'Elec wholesale index'!K$2,FALSE)</f>
        <v>181634.52552031272</v>
      </c>
      <c r="L1183" s="38">
        <f>VLOOKUP($B1183,'Elec wholesale lookups'!$A$3:$O$15,'Elec wholesale index'!L$2,FALSE)</f>
        <v>0</v>
      </c>
      <c r="M1183" s="38">
        <f>VLOOKUP($B1183,'Elec wholesale lookups'!$A$3:$O$15,'Elec wholesale index'!M$2,FALSE)</f>
        <v>1</v>
      </c>
      <c r="N1183" s="38">
        <f>VLOOKUP($B1183,'Elec wholesale lookups'!$A$3:$O$15,'Elec wholesale index'!N$2,FALSE)</f>
        <v>1</v>
      </c>
      <c r="O1183" s="13">
        <f t="shared" si="308"/>
        <v>0</v>
      </c>
      <c r="P1183" s="13">
        <f t="shared" si="309"/>
        <v>205597.26549163138</v>
      </c>
      <c r="Q1183" s="13">
        <f t="shared" si="310"/>
        <v>181634.52552031272</v>
      </c>
      <c r="R1183" s="13">
        <f t="shared" si="311"/>
        <v>387231.79101194406</v>
      </c>
      <c r="S1183" s="23">
        <f t="shared" si="312"/>
        <v>0</v>
      </c>
      <c r="T1183" s="23">
        <f t="shared" si="313"/>
        <v>0</v>
      </c>
      <c r="U1183" s="23">
        <f t="shared" si="314"/>
        <v>0</v>
      </c>
      <c r="V1183" s="23">
        <f t="shared" si="315"/>
        <v>0</v>
      </c>
      <c r="W1183" s="44" t="str">
        <f t="shared" si="316"/>
        <v>n/a</v>
      </c>
      <c r="X1183" s="23">
        <f t="shared" si="317"/>
        <v>0</v>
      </c>
      <c r="Y1183" s="23">
        <f t="shared" si="318"/>
        <v>0</v>
      </c>
      <c r="Z1183" s="23">
        <f t="shared" si="319"/>
        <v>0</v>
      </c>
      <c r="AA1183" s="43">
        <f t="shared" si="320"/>
        <v>0</v>
      </c>
      <c r="AB1183" s="44" t="str">
        <f t="shared" si="321"/>
        <v>n/a</v>
      </c>
      <c r="AC1183" s="45" t="str">
        <f>IFERROR(W1183*Inputs!$E$27+'Elec wholesale index'!AB1183*Inputs!$F$27,"n/a")</f>
        <v>n/a</v>
      </c>
      <c r="AD1183" s="2" t="str">
        <f t="shared" si="322"/>
        <v>2019-20 Winter</v>
      </c>
      <c r="AE1183" s="2" t="str">
        <f t="shared" si="323"/>
        <v>2018-19 Winter</v>
      </c>
      <c r="AF1183" s="41">
        <v>0</v>
      </c>
    </row>
    <row r="1184" spans="1:32" x14ac:dyDescent="0.3">
      <c r="A1184" s="47">
        <v>43551</v>
      </c>
      <c r="B1184" s="14" t="str">
        <f t="shared" si="307"/>
        <v>Mar</v>
      </c>
      <c r="C1184" s="3"/>
      <c r="D1184" s="3"/>
      <c r="E1184" s="3"/>
      <c r="F1184" s="42"/>
      <c r="G1184" s="42"/>
      <c r="H1184" s="42"/>
      <c r="I1184" s="13">
        <f>VLOOKUP($B1184,'Elec wholesale lookups'!$A$3:$L$15,'Elec wholesale index'!I$2,FALSE)</f>
        <v>181634.52552031272</v>
      </c>
      <c r="J1184" s="13">
        <f>VLOOKUP($B1184,'Elec wholesale lookups'!$A$3:$L$15,'Elec wholesale index'!J$2,FALSE)</f>
        <v>205597.26549163138</v>
      </c>
      <c r="K1184" s="13">
        <f>VLOOKUP($B1184,'Elec wholesale lookups'!$A$3:$L$15,'Elec wholesale index'!K$2,FALSE)</f>
        <v>181634.52552031272</v>
      </c>
      <c r="L1184" s="38">
        <f>VLOOKUP($B1184,'Elec wholesale lookups'!$A$3:$O$15,'Elec wholesale index'!L$2,FALSE)</f>
        <v>0</v>
      </c>
      <c r="M1184" s="38">
        <f>VLOOKUP($B1184,'Elec wholesale lookups'!$A$3:$O$15,'Elec wholesale index'!M$2,FALSE)</f>
        <v>1</v>
      </c>
      <c r="N1184" s="38">
        <f>VLOOKUP($B1184,'Elec wholesale lookups'!$A$3:$O$15,'Elec wholesale index'!N$2,FALSE)</f>
        <v>1</v>
      </c>
      <c r="O1184" s="13">
        <f t="shared" si="308"/>
        <v>0</v>
      </c>
      <c r="P1184" s="13">
        <f t="shared" si="309"/>
        <v>205597.26549163138</v>
      </c>
      <c r="Q1184" s="13">
        <f t="shared" si="310"/>
        <v>181634.52552031272</v>
      </c>
      <c r="R1184" s="13">
        <f t="shared" si="311"/>
        <v>387231.79101194406</v>
      </c>
      <c r="S1184" s="23">
        <f t="shared" si="312"/>
        <v>0</v>
      </c>
      <c r="T1184" s="23">
        <f t="shared" si="313"/>
        <v>0</v>
      </c>
      <c r="U1184" s="23">
        <f t="shared" si="314"/>
        <v>0</v>
      </c>
      <c r="V1184" s="23">
        <f t="shared" si="315"/>
        <v>0</v>
      </c>
      <c r="W1184" s="44" t="str">
        <f t="shared" si="316"/>
        <v>n/a</v>
      </c>
      <c r="X1184" s="23">
        <f t="shared" si="317"/>
        <v>0</v>
      </c>
      <c r="Y1184" s="23">
        <f t="shared" si="318"/>
        <v>0</v>
      </c>
      <c r="Z1184" s="23">
        <f t="shared" si="319"/>
        <v>0</v>
      </c>
      <c r="AA1184" s="43">
        <f t="shared" si="320"/>
        <v>0</v>
      </c>
      <c r="AB1184" s="44" t="str">
        <f t="shared" si="321"/>
        <v>n/a</v>
      </c>
      <c r="AC1184" s="45" t="str">
        <f>IFERROR(W1184*Inputs!$E$27+'Elec wholesale index'!AB1184*Inputs!$F$27,"n/a")</f>
        <v>n/a</v>
      </c>
      <c r="AD1184" s="2" t="str">
        <f t="shared" si="322"/>
        <v>2019-20 Winter</v>
      </c>
      <c r="AE1184" s="2" t="str">
        <f t="shared" si="323"/>
        <v>2018-19 Winter</v>
      </c>
      <c r="AF1184" s="41">
        <v>0</v>
      </c>
    </row>
    <row r="1185" spans="1:32" x14ac:dyDescent="0.3">
      <c r="A1185" s="47">
        <v>43552</v>
      </c>
      <c r="B1185" s="14" t="str">
        <f t="shared" si="307"/>
        <v>Mar</v>
      </c>
      <c r="C1185" s="3"/>
      <c r="D1185" s="3"/>
      <c r="E1185" s="3"/>
      <c r="F1185" s="42"/>
      <c r="G1185" s="42"/>
      <c r="H1185" s="42"/>
      <c r="I1185" s="13">
        <f>VLOOKUP($B1185,'Elec wholesale lookups'!$A$3:$L$15,'Elec wholesale index'!I$2,FALSE)</f>
        <v>181634.52552031272</v>
      </c>
      <c r="J1185" s="13">
        <f>VLOOKUP($B1185,'Elec wholesale lookups'!$A$3:$L$15,'Elec wholesale index'!J$2,FALSE)</f>
        <v>205597.26549163138</v>
      </c>
      <c r="K1185" s="13">
        <f>VLOOKUP($B1185,'Elec wholesale lookups'!$A$3:$L$15,'Elec wholesale index'!K$2,FALSE)</f>
        <v>181634.52552031272</v>
      </c>
      <c r="L1185" s="38">
        <f>VLOOKUP($B1185,'Elec wholesale lookups'!$A$3:$O$15,'Elec wholesale index'!L$2,FALSE)</f>
        <v>0</v>
      </c>
      <c r="M1185" s="38">
        <f>VLOOKUP($B1185,'Elec wholesale lookups'!$A$3:$O$15,'Elec wholesale index'!M$2,FALSE)</f>
        <v>1</v>
      </c>
      <c r="N1185" s="38">
        <f>VLOOKUP($B1185,'Elec wholesale lookups'!$A$3:$O$15,'Elec wholesale index'!N$2,FALSE)</f>
        <v>1</v>
      </c>
      <c r="O1185" s="13">
        <f t="shared" si="308"/>
        <v>0</v>
      </c>
      <c r="P1185" s="13">
        <f t="shared" si="309"/>
        <v>205597.26549163138</v>
      </c>
      <c r="Q1185" s="13">
        <f t="shared" si="310"/>
        <v>181634.52552031272</v>
      </c>
      <c r="R1185" s="13">
        <f t="shared" si="311"/>
        <v>387231.79101194406</v>
      </c>
      <c r="S1185" s="23">
        <f t="shared" si="312"/>
        <v>0</v>
      </c>
      <c r="T1185" s="23">
        <f t="shared" si="313"/>
        <v>0</v>
      </c>
      <c r="U1185" s="23">
        <f t="shared" si="314"/>
        <v>0</v>
      </c>
      <c r="V1185" s="23">
        <f t="shared" si="315"/>
        <v>0</v>
      </c>
      <c r="W1185" s="44" t="str">
        <f t="shared" si="316"/>
        <v>n/a</v>
      </c>
      <c r="X1185" s="23">
        <f t="shared" si="317"/>
        <v>0</v>
      </c>
      <c r="Y1185" s="23">
        <f t="shared" si="318"/>
        <v>0</v>
      </c>
      <c r="Z1185" s="23">
        <f t="shared" si="319"/>
        <v>0</v>
      </c>
      <c r="AA1185" s="43">
        <f t="shared" si="320"/>
        <v>0</v>
      </c>
      <c r="AB1185" s="44" t="str">
        <f t="shared" si="321"/>
        <v>n/a</v>
      </c>
      <c r="AC1185" s="45" t="str">
        <f>IFERROR(W1185*Inputs!$E$27+'Elec wholesale index'!AB1185*Inputs!$F$27,"n/a")</f>
        <v>n/a</v>
      </c>
      <c r="AD1185" s="2" t="str">
        <f t="shared" si="322"/>
        <v>2019-20 Winter</v>
      </c>
      <c r="AE1185" s="2" t="str">
        <f t="shared" si="323"/>
        <v>2018-19 Winter</v>
      </c>
      <c r="AF1185" s="41">
        <v>0</v>
      </c>
    </row>
    <row r="1186" spans="1:32" x14ac:dyDescent="0.3">
      <c r="A1186" s="47">
        <v>43553</v>
      </c>
      <c r="B1186" s="14" t="str">
        <f t="shared" si="307"/>
        <v>Mar</v>
      </c>
      <c r="C1186" s="3"/>
      <c r="D1186" s="3"/>
      <c r="E1186" s="3"/>
      <c r="F1186" s="42"/>
      <c r="G1186" s="42"/>
      <c r="H1186" s="42"/>
      <c r="I1186" s="13">
        <f>VLOOKUP($B1186,'Elec wholesale lookups'!$A$3:$L$15,'Elec wholesale index'!I$2,FALSE)</f>
        <v>181634.52552031272</v>
      </c>
      <c r="J1186" s="13">
        <f>VLOOKUP($B1186,'Elec wholesale lookups'!$A$3:$L$15,'Elec wholesale index'!J$2,FALSE)</f>
        <v>205597.26549163138</v>
      </c>
      <c r="K1186" s="13">
        <f>VLOOKUP($B1186,'Elec wholesale lookups'!$A$3:$L$15,'Elec wholesale index'!K$2,FALSE)</f>
        <v>181634.52552031272</v>
      </c>
      <c r="L1186" s="38">
        <f>VLOOKUP($B1186,'Elec wholesale lookups'!$A$3:$O$15,'Elec wholesale index'!L$2,FALSE)</f>
        <v>0</v>
      </c>
      <c r="M1186" s="38">
        <f>VLOOKUP($B1186,'Elec wholesale lookups'!$A$3:$O$15,'Elec wholesale index'!M$2,FALSE)</f>
        <v>1</v>
      </c>
      <c r="N1186" s="38">
        <f>VLOOKUP($B1186,'Elec wholesale lookups'!$A$3:$O$15,'Elec wholesale index'!N$2,FALSE)</f>
        <v>1</v>
      </c>
      <c r="O1186" s="13">
        <f t="shared" si="308"/>
        <v>0</v>
      </c>
      <c r="P1186" s="13">
        <f t="shared" si="309"/>
        <v>205597.26549163138</v>
      </c>
      <c r="Q1186" s="13">
        <f t="shared" si="310"/>
        <v>181634.52552031272</v>
      </c>
      <c r="R1186" s="13">
        <f t="shared" si="311"/>
        <v>387231.79101194406</v>
      </c>
      <c r="S1186" s="23">
        <f t="shared" si="312"/>
        <v>0</v>
      </c>
      <c r="T1186" s="23">
        <f t="shared" si="313"/>
        <v>0</v>
      </c>
      <c r="U1186" s="23">
        <f t="shared" si="314"/>
        <v>0</v>
      </c>
      <c r="V1186" s="23">
        <f t="shared" si="315"/>
        <v>0</v>
      </c>
      <c r="W1186" s="44" t="str">
        <f t="shared" si="316"/>
        <v>n/a</v>
      </c>
      <c r="X1186" s="23">
        <f t="shared" si="317"/>
        <v>0</v>
      </c>
      <c r="Y1186" s="23">
        <f t="shared" si="318"/>
        <v>0</v>
      </c>
      <c r="Z1186" s="23">
        <f t="shared" si="319"/>
        <v>0</v>
      </c>
      <c r="AA1186" s="43">
        <f t="shared" si="320"/>
        <v>0</v>
      </c>
      <c r="AB1186" s="44" t="str">
        <f t="shared" si="321"/>
        <v>n/a</v>
      </c>
      <c r="AC1186" s="45" t="str">
        <f>IFERROR(W1186*Inputs!$E$27+'Elec wholesale index'!AB1186*Inputs!$F$27,"n/a")</f>
        <v>n/a</v>
      </c>
      <c r="AD1186" s="2" t="str">
        <f t="shared" si="322"/>
        <v>2019-20 Winter</v>
      </c>
      <c r="AE1186" s="2" t="str">
        <f t="shared" si="323"/>
        <v>2018-19 Winter</v>
      </c>
      <c r="AF1186" s="41">
        <v>0</v>
      </c>
    </row>
    <row r="1187" spans="1:32" x14ac:dyDescent="0.3">
      <c r="A1187" s="47">
        <v>43556</v>
      </c>
      <c r="B1187" s="14" t="str">
        <f t="shared" si="307"/>
        <v>Apr</v>
      </c>
      <c r="C1187" s="3"/>
      <c r="D1187" s="3"/>
      <c r="E1187" s="3"/>
      <c r="F1187" s="42"/>
      <c r="G1187" s="42"/>
      <c r="H1187" s="42"/>
      <c r="I1187" s="13">
        <f>VLOOKUP($B1187,'Elec wholesale lookups'!$A$3:$L$15,'Elec wholesale index'!I$2,FALSE)</f>
        <v>205597.26549163138</v>
      </c>
      <c r="J1187" s="13">
        <f>VLOOKUP($B1187,'Elec wholesale lookups'!$A$3:$L$15,'Elec wholesale index'!J$2,FALSE)</f>
        <v>181634.52552031272</v>
      </c>
      <c r="K1187" s="13">
        <f>VLOOKUP($B1187,'Elec wholesale lookups'!$A$3:$L$15,'Elec wholesale index'!K$2,FALSE)</f>
        <v>205597.26549163138</v>
      </c>
      <c r="L1187" s="38">
        <f>VLOOKUP($B1187,'Elec wholesale lookups'!$A$3:$O$15,'Elec wholesale index'!L$2,FALSE)</f>
        <v>1</v>
      </c>
      <c r="M1187" s="38">
        <f>VLOOKUP($B1187,'Elec wholesale lookups'!$A$3:$O$15,'Elec wholesale index'!M$2,FALSE)</f>
        <v>1</v>
      </c>
      <c r="N1187" s="38">
        <f>VLOOKUP($B1187,'Elec wholesale lookups'!$A$3:$O$15,'Elec wholesale index'!N$2,FALSE)</f>
        <v>0</v>
      </c>
      <c r="O1187" s="13">
        <f t="shared" si="308"/>
        <v>205597.26549163138</v>
      </c>
      <c r="P1187" s="13">
        <f t="shared" si="309"/>
        <v>181634.52552031272</v>
      </c>
      <c r="Q1187" s="13">
        <f t="shared" si="310"/>
        <v>0</v>
      </c>
      <c r="R1187" s="13">
        <f t="shared" si="311"/>
        <v>387231.79101194406</v>
      </c>
      <c r="S1187" s="23">
        <f t="shared" si="312"/>
        <v>0</v>
      </c>
      <c r="T1187" s="23">
        <f t="shared" si="313"/>
        <v>0</v>
      </c>
      <c r="U1187" s="23">
        <f t="shared" si="314"/>
        <v>0</v>
      </c>
      <c r="V1187" s="23">
        <f t="shared" si="315"/>
        <v>0</v>
      </c>
      <c r="W1187" s="44" t="str">
        <f t="shared" si="316"/>
        <v>n/a</v>
      </c>
      <c r="X1187" s="23">
        <f t="shared" si="317"/>
        <v>0</v>
      </c>
      <c r="Y1187" s="23">
        <f t="shared" si="318"/>
        <v>0</v>
      </c>
      <c r="Z1187" s="23">
        <f t="shared" si="319"/>
        <v>0</v>
      </c>
      <c r="AA1187" s="43">
        <f t="shared" si="320"/>
        <v>0</v>
      </c>
      <c r="AB1187" s="44" t="str">
        <f t="shared" si="321"/>
        <v>n/a</v>
      </c>
      <c r="AC1187" s="45" t="str">
        <f>IFERROR(W1187*Inputs!$E$27+'Elec wholesale index'!AB1187*Inputs!$F$27,"n/a")</f>
        <v>n/a</v>
      </c>
      <c r="AD1187" s="2" t="str">
        <f t="shared" si="322"/>
        <v>2019-20 Winter</v>
      </c>
      <c r="AE1187" s="2" t="str">
        <f t="shared" si="323"/>
        <v>2019-20 Summer</v>
      </c>
      <c r="AF1187" s="41">
        <v>0</v>
      </c>
    </row>
    <row r="1188" spans="1:32" x14ac:dyDescent="0.3">
      <c r="A1188" s="47">
        <v>43557</v>
      </c>
      <c r="B1188" s="14" t="str">
        <f t="shared" si="307"/>
        <v>Apr</v>
      </c>
      <c r="C1188" s="3"/>
      <c r="D1188" s="3"/>
      <c r="E1188" s="3"/>
      <c r="F1188" s="42"/>
      <c r="G1188" s="42"/>
      <c r="H1188" s="42"/>
      <c r="I1188" s="13">
        <f>VLOOKUP($B1188,'Elec wholesale lookups'!$A$3:$L$15,'Elec wholesale index'!I$2,FALSE)</f>
        <v>205597.26549163138</v>
      </c>
      <c r="J1188" s="13">
        <f>VLOOKUP($B1188,'Elec wholesale lookups'!$A$3:$L$15,'Elec wholesale index'!J$2,FALSE)</f>
        <v>181634.52552031272</v>
      </c>
      <c r="K1188" s="13">
        <f>VLOOKUP($B1188,'Elec wholesale lookups'!$A$3:$L$15,'Elec wholesale index'!K$2,FALSE)</f>
        <v>205597.26549163138</v>
      </c>
      <c r="L1188" s="38">
        <f>VLOOKUP($B1188,'Elec wholesale lookups'!$A$3:$O$15,'Elec wholesale index'!L$2,FALSE)</f>
        <v>1</v>
      </c>
      <c r="M1188" s="38">
        <f>VLOOKUP($B1188,'Elec wholesale lookups'!$A$3:$O$15,'Elec wholesale index'!M$2,FALSE)</f>
        <v>1</v>
      </c>
      <c r="N1188" s="38">
        <f>VLOOKUP($B1188,'Elec wholesale lookups'!$A$3:$O$15,'Elec wholesale index'!N$2,FALSE)</f>
        <v>0</v>
      </c>
      <c r="O1188" s="13">
        <f t="shared" si="308"/>
        <v>205597.26549163138</v>
      </c>
      <c r="P1188" s="13">
        <f t="shared" si="309"/>
        <v>181634.52552031272</v>
      </c>
      <c r="Q1188" s="13">
        <f t="shared" si="310"/>
        <v>0</v>
      </c>
      <c r="R1188" s="13">
        <f t="shared" si="311"/>
        <v>387231.79101194406</v>
      </c>
      <c r="S1188" s="23">
        <f t="shared" si="312"/>
        <v>0</v>
      </c>
      <c r="T1188" s="23">
        <f t="shared" si="313"/>
        <v>0</v>
      </c>
      <c r="U1188" s="23">
        <f t="shared" si="314"/>
        <v>0</v>
      </c>
      <c r="V1188" s="23">
        <f t="shared" si="315"/>
        <v>0</v>
      </c>
      <c r="W1188" s="44" t="str">
        <f t="shared" si="316"/>
        <v>n/a</v>
      </c>
      <c r="X1188" s="23">
        <f t="shared" si="317"/>
        <v>0</v>
      </c>
      <c r="Y1188" s="23">
        <f t="shared" si="318"/>
        <v>0</v>
      </c>
      <c r="Z1188" s="23">
        <f t="shared" si="319"/>
        <v>0</v>
      </c>
      <c r="AA1188" s="43">
        <f t="shared" si="320"/>
        <v>0</v>
      </c>
      <c r="AB1188" s="44" t="str">
        <f t="shared" si="321"/>
        <v>n/a</v>
      </c>
      <c r="AC1188" s="45" t="str">
        <f>IFERROR(W1188*Inputs!$E$27+'Elec wholesale index'!AB1188*Inputs!$F$27,"n/a")</f>
        <v>n/a</v>
      </c>
      <c r="AD1188" s="2" t="str">
        <f t="shared" si="322"/>
        <v>2019-20 Winter</v>
      </c>
      <c r="AE1188" s="2" t="str">
        <f t="shared" si="323"/>
        <v>2019-20 Summer</v>
      </c>
      <c r="AF1188" s="41">
        <v>0</v>
      </c>
    </row>
    <row r="1189" spans="1:32" x14ac:dyDescent="0.3">
      <c r="A1189" s="47">
        <v>43558</v>
      </c>
      <c r="B1189" s="14" t="str">
        <f t="shared" si="307"/>
        <v>Apr</v>
      </c>
      <c r="C1189" s="3"/>
      <c r="D1189" s="3"/>
      <c r="E1189" s="3"/>
      <c r="F1189" s="42"/>
      <c r="G1189" s="42"/>
      <c r="H1189" s="42"/>
      <c r="I1189" s="13">
        <f>VLOOKUP($B1189,'Elec wholesale lookups'!$A$3:$L$15,'Elec wholesale index'!I$2,FALSE)</f>
        <v>205597.26549163138</v>
      </c>
      <c r="J1189" s="13">
        <f>VLOOKUP($B1189,'Elec wholesale lookups'!$A$3:$L$15,'Elec wholesale index'!J$2,FALSE)</f>
        <v>181634.52552031272</v>
      </c>
      <c r="K1189" s="13">
        <f>VLOOKUP($B1189,'Elec wholesale lookups'!$A$3:$L$15,'Elec wholesale index'!K$2,FALSE)</f>
        <v>205597.26549163138</v>
      </c>
      <c r="L1189" s="38">
        <f>VLOOKUP($B1189,'Elec wholesale lookups'!$A$3:$O$15,'Elec wholesale index'!L$2,FALSE)</f>
        <v>1</v>
      </c>
      <c r="M1189" s="38">
        <f>VLOOKUP($B1189,'Elec wholesale lookups'!$A$3:$O$15,'Elec wholesale index'!M$2,FALSE)</f>
        <v>1</v>
      </c>
      <c r="N1189" s="38">
        <f>VLOOKUP($B1189,'Elec wholesale lookups'!$A$3:$O$15,'Elec wholesale index'!N$2,FALSE)</f>
        <v>0</v>
      </c>
      <c r="O1189" s="13">
        <f t="shared" si="308"/>
        <v>205597.26549163138</v>
      </c>
      <c r="P1189" s="13">
        <f t="shared" si="309"/>
        <v>181634.52552031272</v>
      </c>
      <c r="Q1189" s="13">
        <f t="shared" si="310"/>
        <v>0</v>
      </c>
      <c r="R1189" s="13">
        <f t="shared" si="311"/>
        <v>387231.79101194406</v>
      </c>
      <c r="S1189" s="23">
        <f t="shared" si="312"/>
        <v>0</v>
      </c>
      <c r="T1189" s="23">
        <f t="shared" si="313"/>
        <v>0</v>
      </c>
      <c r="U1189" s="23">
        <f t="shared" si="314"/>
        <v>0</v>
      </c>
      <c r="V1189" s="23">
        <f t="shared" si="315"/>
        <v>0</v>
      </c>
      <c r="W1189" s="44" t="str">
        <f t="shared" si="316"/>
        <v>n/a</v>
      </c>
      <c r="X1189" s="23">
        <f t="shared" si="317"/>
        <v>0</v>
      </c>
      <c r="Y1189" s="23">
        <f t="shared" si="318"/>
        <v>0</v>
      </c>
      <c r="Z1189" s="23">
        <f t="shared" si="319"/>
        <v>0</v>
      </c>
      <c r="AA1189" s="43">
        <f t="shared" si="320"/>
        <v>0</v>
      </c>
      <c r="AB1189" s="44" t="str">
        <f t="shared" si="321"/>
        <v>n/a</v>
      </c>
      <c r="AC1189" s="45" t="str">
        <f>IFERROR(W1189*Inputs!$E$27+'Elec wholesale index'!AB1189*Inputs!$F$27,"n/a")</f>
        <v>n/a</v>
      </c>
      <c r="AD1189" s="2" t="str">
        <f t="shared" si="322"/>
        <v>2019-20 Winter</v>
      </c>
      <c r="AE1189" s="2" t="str">
        <f t="shared" si="323"/>
        <v>2019-20 Summer</v>
      </c>
      <c r="AF1189" s="41">
        <v>0</v>
      </c>
    </row>
    <row r="1190" spans="1:32" x14ac:dyDescent="0.3">
      <c r="A1190" s="47">
        <v>43559</v>
      </c>
      <c r="B1190" s="14" t="str">
        <f t="shared" si="307"/>
        <v>Apr</v>
      </c>
      <c r="C1190" s="3"/>
      <c r="D1190" s="3"/>
      <c r="E1190" s="3"/>
      <c r="F1190" s="42"/>
      <c r="G1190" s="42"/>
      <c r="H1190" s="42"/>
      <c r="I1190" s="13">
        <f>VLOOKUP($B1190,'Elec wholesale lookups'!$A$3:$L$15,'Elec wholesale index'!I$2,FALSE)</f>
        <v>205597.26549163138</v>
      </c>
      <c r="J1190" s="13">
        <f>VLOOKUP($B1190,'Elec wholesale lookups'!$A$3:$L$15,'Elec wholesale index'!J$2,FALSE)</f>
        <v>181634.52552031272</v>
      </c>
      <c r="K1190" s="13">
        <f>VLOOKUP($B1190,'Elec wholesale lookups'!$A$3:$L$15,'Elec wholesale index'!K$2,FALSE)</f>
        <v>205597.26549163138</v>
      </c>
      <c r="L1190" s="38">
        <f>VLOOKUP($B1190,'Elec wholesale lookups'!$A$3:$O$15,'Elec wholesale index'!L$2,FALSE)</f>
        <v>1</v>
      </c>
      <c r="M1190" s="38">
        <f>VLOOKUP($B1190,'Elec wholesale lookups'!$A$3:$O$15,'Elec wholesale index'!M$2,FALSE)</f>
        <v>1</v>
      </c>
      <c r="N1190" s="38">
        <f>VLOOKUP($B1190,'Elec wholesale lookups'!$A$3:$O$15,'Elec wholesale index'!N$2,FALSE)</f>
        <v>0</v>
      </c>
      <c r="O1190" s="13">
        <f t="shared" si="308"/>
        <v>205597.26549163138</v>
      </c>
      <c r="P1190" s="13">
        <f t="shared" si="309"/>
        <v>181634.52552031272</v>
      </c>
      <c r="Q1190" s="13">
        <f t="shared" si="310"/>
        <v>0</v>
      </c>
      <c r="R1190" s="13">
        <f t="shared" si="311"/>
        <v>387231.79101194406</v>
      </c>
      <c r="S1190" s="23">
        <f t="shared" si="312"/>
        <v>0</v>
      </c>
      <c r="T1190" s="23">
        <f t="shared" si="313"/>
        <v>0</v>
      </c>
      <c r="U1190" s="23">
        <f t="shared" si="314"/>
        <v>0</v>
      </c>
      <c r="V1190" s="23">
        <f t="shared" si="315"/>
        <v>0</v>
      </c>
      <c r="W1190" s="44" t="str">
        <f t="shared" si="316"/>
        <v>n/a</v>
      </c>
      <c r="X1190" s="23">
        <f t="shared" si="317"/>
        <v>0</v>
      </c>
      <c r="Y1190" s="23">
        <f t="shared" si="318"/>
        <v>0</v>
      </c>
      <c r="Z1190" s="23">
        <f t="shared" si="319"/>
        <v>0</v>
      </c>
      <c r="AA1190" s="43">
        <f t="shared" si="320"/>
        <v>0</v>
      </c>
      <c r="AB1190" s="44" t="str">
        <f t="shared" si="321"/>
        <v>n/a</v>
      </c>
      <c r="AC1190" s="45" t="str">
        <f>IFERROR(W1190*Inputs!$E$27+'Elec wholesale index'!AB1190*Inputs!$F$27,"n/a")</f>
        <v>n/a</v>
      </c>
      <c r="AD1190" s="2" t="str">
        <f t="shared" si="322"/>
        <v>2019-20 Winter</v>
      </c>
      <c r="AE1190" s="2" t="str">
        <f t="shared" si="323"/>
        <v>2019-20 Summer</v>
      </c>
      <c r="AF1190" s="41">
        <v>0</v>
      </c>
    </row>
    <row r="1191" spans="1:32" x14ac:dyDescent="0.3">
      <c r="A1191" s="47">
        <v>43560</v>
      </c>
      <c r="B1191" s="14" t="str">
        <f t="shared" si="307"/>
        <v>Apr</v>
      </c>
      <c r="C1191" s="3"/>
      <c r="D1191" s="3"/>
      <c r="E1191" s="3"/>
      <c r="F1191" s="42"/>
      <c r="G1191" s="42"/>
      <c r="H1191" s="42"/>
      <c r="I1191" s="13">
        <f>VLOOKUP($B1191,'Elec wholesale lookups'!$A$3:$L$15,'Elec wholesale index'!I$2,FALSE)</f>
        <v>205597.26549163138</v>
      </c>
      <c r="J1191" s="13">
        <f>VLOOKUP($B1191,'Elec wholesale lookups'!$A$3:$L$15,'Elec wholesale index'!J$2,FALSE)</f>
        <v>181634.52552031272</v>
      </c>
      <c r="K1191" s="13">
        <f>VLOOKUP($B1191,'Elec wholesale lookups'!$A$3:$L$15,'Elec wholesale index'!K$2,FALSE)</f>
        <v>205597.26549163138</v>
      </c>
      <c r="L1191" s="38">
        <f>VLOOKUP($B1191,'Elec wholesale lookups'!$A$3:$O$15,'Elec wholesale index'!L$2,FALSE)</f>
        <v>1</v>
      </c>
      <c r="M1191" s="38">
        <f>VLOOKUP($B1191,'Elec wholesale lookups'!$A$3:$O$15,'Elec wholesale index'!M$2,FALSE)</f>
        <v>1</v>
      </c>
      <c r="N1191" s="38">
        <f>VLOOKUP($B1191,'Elec wholesale lookups'!$A$3:$O$15,'Elec wholesale index'!N$2,FALSE)</f>
        <v>0</v>
      </c>
      <c r="O1191" s="13">
        <f t="shared" si="308"/>
        <v>205597.26549163138</v>
      </c>
      <c r="P1191" s="13">
        <f t="shared" si="309"/>
        <v>181634.52552031272</v>
      </c>
      <c r="Q1191" s="13">
        <f t="shared" si="310"/>
        <v>0</v>
      </c>
      <c r="R1191" s="13">
        <f t="shared" si="311"/>
        <v>387231.79101194406</v>
      </c>
      <c r="S1191" s="23">
        <f t="shared" si="312"/>
        <v>0</v>
      </c>
      <c r="T1191" s="23">
        <f t="shared" si="313"/>
        <v>0</v>
      </c>
      <c r="U1191" s="23">
        <f t="shared" si="314"/>
        <v>0</v>
      </c>
      <c r="V1191" s="23">
        <f t="shared" si="315"/>
        <v>0</v>
      </c>
      <c r="W1191" s="44" t="str">
        <f t="shared" si="316"/>
        <v>n/a</v>
      </c>
      <c r="X1191" s="23">
        <f t="shared" si="317"/>
        <v>0</v>
      </c>
      <c r="Y1191" s="23">
        <f t="shared" si="318"/>
        <v>0</v>
      </c>
      <c r="Z1191" s="23">
        <f t="shared" si="319"/>
        <v>0</v>
      </c>
      <c r="AA1191" s="43">
        <f t="shared" si="320"/>
        <v>0</v>
      </c>
      <c r="AB1191" s="44" t="str">
        <f t="shared" si="321"/>
        <v>n/a</v>
      </c>
      <c r="AC1191" s="45" t="str">
        <f>IFERROR(W1191*Inputs!$E$27+'Elec wholesale index'!AB1191*Inputs!$F$27,"n/a")</f>
        <v>n/a</v>
      </c>
      <c r="AD1191" s="2" t="str">
        <f t="shared" si="322"/>
        <v>2019-20 Winter</v>
      </c>
      <c r="AE1191" s="2" t="str">
        <f t="shared" si="323"/>
        <v>2019-20 Summer</v>
      </c>
      <c r="AF1191" s="41">
        <v>0</v>
      </c>
    </row>
    <row r="1192" spans="1:32" x14ac:dyDescent="0.3">
      <c r="A1192" s="47">
        <v>43563</v>
      </c>
      <c r="B1192" s="14" t="str">
        <f t="shared" si="307"/>
        <v>Apr</v>
      </c>
      <c r="C1192" s="3"/>
      <c r="D1192" s="3"/>
      <c r="E1192" s="3"/>
      <c r="F1192" s="42"/>
      <c r="G1192" s="42"/>
      <c r="H1192" s="42"/>
      <c r="I1192" s="13">
        <f>VLOOKUP($B1192,'Elec wholesale lookups'!$A$3:$L$15,'Elec wholesale index'!I$2,FALSE)</f>
        <v>205597.26549163138</v>
      </c>
      <c r="J1192" s="13">
        <f>VLOOKUP($B1192,'Elec wholesale lookups'!$A$3:$L$15,'Elec wholesale index'!J$2,FALSE)</f>
        <v>181634.52552031272</v>
      </c>
      <c r="K1192" s="13">
        <f>VLOOKUP($B1192,'Elec wholesale lookups'!$A$3:$L$15,'Elec wholesale index'!K$2,FALSE)</f>
        <v>205597.26549163138</v>
      </c>
      <c r="L1192" s="38">
        <f>VLOOKUP($B1192,'Elec wholesale lookups'!$A$3:$O$15,'Elec wholesale index'!L$2,FALSE)</f>
        <v>1</v>
      </c>
      <c r="M1192" s="38">
        <f>VLOOKUP($B1192,'Elec wholesale lookups'!$A$3:$O$15,'Elec wholesale index'!M$2,FALSE)</f>
        <v>1</v>
      </c>
      <c r="N1192" s="38">
        <f>VLOOKUP($B1192,'Elec wholesale lookups'!$A$3:$O$15,'Elec wholesale index'!N$2,FALSE)</f>
        <v>0</v>
      </c>
      <c r="O1192" s="13">
        <f t="shared" si="308"/>
        <v>205597.26549163138</v>
      </c>
      <c r="P1192" s="13">
        <f t="shared" si="309"/>
        <v>181634.52552031272</v>
      </c>
      <c r="Q1192" s="13">
        <f t="shared" si="310"/>
        <v>0</v>
      </c>
      <c r="R1192" s="13">
        <f t="shared" si="311"/>
        <v>387231.79101194406</v>
      </c>
      <c r="S1192" s="23">
        <f t="shared" si="312"/>
        <v>0</v>
      </c>
      <c r="T1192" s="23">
        <f t="shared" si="313"/>
        <v>0</v>
      </c>
      <c r="U1192" s="23">
        <f t="shared" si="314"/>
        <v>0</v>
      </c>
      <c r="V1192" s="23">
        <f t="shared" si="315"/>
        <v>0</v>
      </c>
      <c r="W1192" s="44" t="str">
        <f t="shared" si="316"/>
        <v>n/a</v>
      </c>
      <c r="X1192" s="23">
        <f t="shared" si="317"/>
        <v>0</v>
      </c>
      <c r="Y1192" s="23">
        <f t="shared" si="318"/>
        <v>0</v>
      </c>
      <c r="Z1192" s="23">
        <f t="shared" si="319"/>
        <v>0</v>
      </c>
      <c r="AA1192" s="43">
        <f t="shared" si="320"/>
        <v>0</v>
      </c>
      <c r="AB1192" s="44" t="str">
        <f t="shared" si="321"/>
        <v>n/a</v>
      </c>
      <c r="AC1192" s="45" t="str">
        <f>IFERROR(W1192*Inputs!$E$27+'Elec wholesale index'!AB1192*Inputs!$F$27,"n/a")</f>
        <v>n/a</v>
      </c>
      <c r="AD1192" s="2" t="str">
        <f t="shared" si="322"/>
        <v>2019-20 Winter</v>
      </c>
      <c r="AE1192" s="2" t="str">
        <f t="shared" si="323"/>
        <v>2019-20 Summer</v>
      </c>
      <c r="AF1192" s="41">
        <v>0</v>
      </c>
    </row>
    <row r="1193" spans="1:32" x14ac:dyDescent="0.3">
      <c r="A1193" s="47">
        <v>43564</v>
      </c>
      <c r="B1193" s="14" t="str">
        <f t="shared" ref="B1193:B1256" si="324">TEXT(A1193,"mmm")</f>
        <v>Apr</v>
      </c>
      <c r="C1193" s="3"/>
      <c r="D1193" s="3"/>
      <c r="E1193" s="3"/>
      <c r="F1193" s="42"/>
      <c r="G1193" s="42"/>
      <c r="H1193" s="42"/>
      <c r="I1193" s="13">
        <f>VLOOKUP($B1193,'Elec wholesale lookups'!$A$3:$L$15,'Elec wholesale index'!I$2,FALSE)</f>
        <v>205597.26549163138</v>
      </c>
      <c r="J1193" s="13">
        <f>VLOOKUP($B1193,'Elec wholesale lookups'!$A$3:$L$15,'Elec wholesale index'!J$2,FALSE)</f>
        <v>181634.52552031272</v>
      </c>
      <c r="K1193" s="13">
        <f>VLOOKUP($B1193,'Elec wholesale lookups'!$A$3:$L$15,'Elec wholesale index'!K$2,FALSE)</f>
        <v>205597.26549163138</v>
      </c>
      <c r="L1193" s="38">
        <f>VLOOKUP($B1193,'Elec wholesale lookups'!$A$3:$O$15,'Elec wholesale index'!L$2,FALSE)</f>
        <v>1</v>
      </c>
      <c r="M1193" s="38">
        <f>VLOOKUP($B1193,'Elec wholesale lookups'!$A$3:$O$15,'Elec wholesale index'!M$2,FALSE)</f>
        <v>1</v>
      </c>
      <c r="N1193" s="38">
        <f>VLOOKUP($B1193,'Elec wholesale lookups'!$A$3:$O$15,'Elec wholesale index'!N$2,FALSE)</f>
        <v>0</v>
      </c>
      <c r="O1193" s="13">
        <f t="shared" si="308"/>
        <v>205597.26549163138</v>
      </c>
      <c r="P1193" s="13">
        <f t="shared" si="309"/>
        <v>181634.52552031272</v>
      </c>
      <c r="Q1193" s="13">
        <f t="shared" si="310"/>
        <v>0</v>
      </c>
      <c r="R1193" s="13">
        <f t="shared" si="311"/>
        <v>387231.79101194406</v>
      </c>
      <c r="S1193" s="23">
        <f t="shared" si="312"/>
        <v>0</v>
      </c>
      <c r="T1193" s="23">
        <f t="shared" si="313"/>
        <v>0</v>
      </c>
      <c r="U1193" s="23">
        <f t="shared" si="314"/>
        <v>0</v>
      </c>
      <c r="V1193" s="23">
        <f t="shared" si="315"/>
        <v>0</v>
      </c>
      <c r="W1193" s="44" t="str">
        <f t="shared" si="316"/>
        <v>n/a</v>
      </c>
      <c r="X1193" s="23">
        <f t="shared" si="317"/>
        <v>0</v>
      </c>
      <c r="Y1193" s="23">
        <f t="shared" si="318"/>
        <v>0</v>
      </c>
      <c r="Z1193" s="23">
        <f t="shared" si="319"/>
        <v>0</v>
      </c>
      <c r="AA1193" s="43">
        <f t="shared" si="320"/>
        <v>0</v>
      </c>
      <c r="AB1193" s="44" t="str">
        <f t="shared" si="321"/>
        <v>n/a</v>
      </c>
      <c r="AC1193" s="45" t="str">
        <f>IFERROR(W1193*Inputs!$E$27+'Elec wholesale index'!AB1193*Inputs!$F$27,"n/a")</f>
        <v>n/a</v>
      </c>
      <c r="AD1193" s="2" t="str">
        <f t="shared" si="322"/>
        <v>2019-20 Winter</v>
      </c>
      <c r="AE1193" s="2" t="str">
        <f t="shared" si="323"/>
        <v>2019-20 Summer</v>
      </c>
      <c r="AF1193" s="41">
        <v>0</v>
      </c>
    </row>
    <row r="1194" spans="1:32" x14ac:dyDescent="0.3">
      <c r="A1194" s="47">
        <v>43565</v>
      </c>
      <c r="B1194" s="14" t="str">
        <f t="shared" si="324"/>
        <v>Apr</v>
      </c>
      <c r="C1194" s="3"/>
      <c r="D1194" s="3"/>
      <c r="E1194" s="3"/>
      <c r="F1194" s="42"/>
      <c r="G1194" s="42"/>
      <c r="H1194" s="42"/>
      <c r="I1194" s="13">
        <f>VLOOKUP($B1194,'Elec wholesale lookups'!$A$3:$L$15,'Elec wholesale index'!I$2,FALSE)</f>
        <v>205597.26549163138</v>
      </c>
      <c r="J1194" s="13">
        <f>VLOOKUP($B1194,'Elec wholesale lookups'!$A$3:$L$15,'Elec wholesale index'!J$2,FALSE)</f>
        <v>181634.52552031272</v>
      </c>
      <c r="K1194" s="13">
        <f>VLOOKUP($B1194,'Elec wholesale lookups'!$A$3:$L$15,'Elec wholesale index'!K$2,FALSE)</f>
        <v>205597.26549163138</v>
      </c>
      <c r="L1194" s="38">
        <f>VLOOKUP($B1194,'Elec wholesale lookups'!$A$3:$O$15,'Elec wholesale index'!L$2,FALSE)</f>
        <v>1</v>
      </c>
      <c r="M1194" s="38">
        <f>VLOOKUP($B1194,'Elec wholesale lookups'!$A$3:$O$15,'Elec wholesale index'!M$2,FALSE)</f>
        <v>1</v>
      </c>
      <c r="N1194" s="38">
        <f>VLOOKUP($B1194,'Elec wholesale lookups'!$A$3:$O$15,'Elec wholesale index'!N$2,FALSE)</f>
        <v>0</v>
      </c>
      <c r="O1194" s="13">
        <f t="shared" si="308"/>
        <v>205597.26549163138</v>
      </c>
      <c r="P1194" s="13">
        <f t="shared" si="309"/>
        <v>181634.52552031272</v>
      </c>
      <c r="Q1194" s="13">
        <f t="shared" si="310"/>
        <v>0</v>
      </c>
      <c r="R1194" s="13">
        <f t="shared" si="311"/>
        <v>387231.79101194406</v>
      </c>
      <c r="S1194" s="23">
        <f t="shared" si="312"/>
        <v>0</v>
      </c>
      <c r="T1194" s="23">
        <f t="shared" si="313"/>
        <v>0</v>
      </c>
      <c r="U1194" s="23">
        <f t="shared" si="314"/>
        <v>0</v>
      </c>
      <c r="V1194" s="23">
        <f t="shared" si="315"/>
        <v>0</v>
      </c>
      <c r="W1194" s="44" t="str">
        <f t="shared" si="316"/>
        <v>n/a</v>
      </c>
      <c r="X1194" s="23">
        <f t="shared" si="317"/>
        <v>0</v>
      </c>
      <c r="Y1194" s="23">
        <f t="shared" si="318"/>
        <v>0</v>
      </c>
      <c r="Z1194" s="23">
        <f t="shared" si="319"/>
        <v>0</v>
      </c>
      <c r="AA1194" s="43">
        <f t="shared" si="320"/>
        <v>0</v>
      </c>
      <c r="AB1194" s="44" t="str">
        <f t="shared" si="321"/>
        <v>n/a</v>
      </c>
      <c r="AC1194" s="45" t="str">
        <f>IFERROR(W1194*Inputs!$E$27+'Elec wholesale index'!AB1194*Inputs!$F$27,"n/a")</f>
        <v>n/a</v>
      </c>
      <c r="AD1194" s="2" t="str">
        <f t="shared" si="322"/>
        <v>2019-20 Winter</v>
      </c>
      <c r="AE1194" s="2" t="str">
        <f t="shared" si="323"/>
        <v>2019-20 Summer</v>
      </c>
      <c r="AF1194" s="41">
        <v>0</v>
      </c>
    </row>
    <row r="1195" spans="1:32" x14ac:dyDescent="0.3">
      <c r="A1195" s="47">
        <v>43566</v>
      </c>
      <c r="B1195" s="14" t="str">
        <f t="shared" si="324"/>
        <v>Apr</v>
      </c>
      <c r="C1195" s="3"/>
      <c r="D1195" s="3"/>
      <c r="E1195" s="3"/>
      <c r="F1195" s="42"/>
      <c r="G1195" s="42"/>
      <c r="H1195" s="42"/>
      <c r="I1195" s="13">
        <f>VLOOKUP($B1195,'Elec wholesale lookups'!$A$3:$L$15,'Elec wholesale index'!I$2,FALSE)</f>
        <v>205597.26549163138</v>
      </c>
      <c r="J1195" s="13">
        <f>VLOOKUP($B1195,'Elec wholesale lookups'!$A$3:$L$15,'Elec wholesale index'!J$2,FALSE)</f>
        <v>181634.52552031272</v>
      </c>
      <c r="K1195" s="13">
        <f>VLOOKUP($B1195,'Elec wholesale lookups'!$A$3:$L$15,'Elec wholesale index'!K$2,FALSE)</f>
        <v>205597.26549163138</v>
      </c>
      <c r="L1195" s="38">
        <f>VLOOKUP($B1195,'Elec wholesale lookups'!$A$3:$O$15,'Elec wholesale index'!L$2,FALSE)</f>
        <v>1</v>
      </c>
      <c r="M1195" s="38">
        <f>VLOOKUP($B1195,'Elec wholesale lookups'!$A$3:$O$15,'Elec wholesale index'!M$2,FALSE)</f>
        <v>1</v>
      </c>
      <c r="N1195" s="38">
        <f>VLOOKUP($B1195,'Elec wholesale lookups'!$A$3:$O$15,'Elec wholesale index'!N$2,FALSE)</f>
        <v>0</v>
      </c>
      <c r="O1195" s="13">
        <f t="shared" si="308"/>
        <v>205597.26549163138</v>
      </c>
      <c r="P1195" s="13">
        <f t="shared" si="309"/>
        <v>181634.52552031272</v>
      </c>
      <c r="Q1195" s="13">
        <f t="shared" si="310"/>
        <v>0</v>
      </c>
      <c r="R1195" s="13">
        <f t="shared" si="311"/>
        <v>387231.79101194406</v>
      </c>
      <c r="S1195" s="23">
        <f t="shared" si="312"/>
        <v>0</v>
      </c>
      <c r="T1195" s="23">
        <f t="shared" si="313"/>
        <v>0</v>
      </c>
      <c r="U1195" s="23">
        <f t="shared" si="314"/>
        <v>0</v>
      </c>
      <c r="V1195" s="23">
        <f t="shared" si="315"/>
        <v>0</v>
      </c>
      <c r="W1195" s="44" t="str">
        <f t="shared" si="316"/>
        <v>n/a</v>
      </c>
      <c r="X1195" s="23">
        <f t="shared" si="317"/>
        <v>0</v>
      </c>
      <c r="Y1195" s="23">
        <f t="shared" si="318"/>
        <v>0</v>
      </c>
      <c r="Z1195" s="23">
        <f t="shared" si="319"/>
        <v>0</v>
      </c>
      <c r="AA1195" s="43">
        <f t="shared" si="320"/>
        <v>0</v>
      </c>
      <c r="AB1195" s="44" t="str">
        <f t="shared" si="321"/>
        <v>n/a</v>
      </c>
      <c r="AC1195" s="45" t="str">
        <f>IFERROR(W1195*Inputs!$E$27+'Elec wholesale index'!AB1195*Inputs!$F$27,"n/a")</f>
        <v>n/a</v>
      </c>
      <c r="AD1195" s="2" t="str">
        <f t="shared" si="322"/>
        <v>2019-20 Winter</v>
      </c>
      <c r="AE1195" s="2" t="str">
        <f t="shared" si="323"/>
        <v>2019-20 Summer</v>
      </c>
      <c r="AF1195" s="41">
        <v>0</v>
      </c>
    </row>
    <row r="1196" spans="1:32" x14ac:dyDescent="0.3">
      <c r="A1196" s="47">
        <v>43567</v>
      </c>
      <c r="B1196" s="14" t="str">
        <f t="shared" si="324"/>
        <v>Apr</v>
      </c>
      <c r="C1196" s="3"/>
      <c r="D1196" s="3"/>
      <c r="E1196" s="3"/>
      <c r="F1196" s="42"/>
      <c r="G1196" s="42"/>
      <c r="H1196" s="42"/>
      <c r="I1196" s="13">
        <f>VLOOKUP($B1196,'Elec wholesale lookups'!$A$3:$L$15,'Elec wholesale index'!I$2,FALSE)</f>
        <v>205597.26549163138</v>
      </c>
      <c r="J1196" s="13">
        <f>VLOOKUP($B1196,'Elec wholesale lookups'!$A$3:$L$15,'Elec wholesale index'!J$2,FALSE)</f>
        <v>181634.52552031272</v>
      </c>
      <c r="K1196" s="13">
        <f>VLOOKUP($B1196,'Elec wholesale lookups'!$A$3:$L$15,'Elec wholesale index'!K$2,FALSE)</f>
        <v>205597.26549163138</v>
      </c>
      <c r="L1196" s="38">
        <f>VLOOKUP($B1196,'Elec wholesale lookups'!$A$3:$O$15,'Elec wholesale index'!L$2,FALSE)</f>
        <v>1</v>
      </c>
      <c r="M1196" s="38">
        <f>VLOOKUP($B1196,'Elec wholesale lookups'!$A$3:$O$15,'Elec wholesale index'!M$2,FALSE)</f>
        <v>1</v>
      </c>
      <c r="N1196" s="38">
        <f>VLOOKUP($B1196,'Elec wholesale lookups'!$A$3:$O$15,'Elec wholesale index'!N$2,FALSE)</f>
        <v>0</v>
      </c>
      <c r="O1196" s="13">
        <f t="shared" si="308"/>
        <v>205597.26549163138</v>
      </c>
      <c r="P1196" s="13">
        <f t="shared" si="309"/>
        <v>181634.52552031272</v>
      </c>
      <c r="Q1196" s="13">
        <f t="shared" si="310"/>
        <v>0</v>
      </c>
      <c r="R1196" s="13">
        <f t="shared" si="311"/>
        <v>387231.79101194406</v>
      </c>
      <c r="S1196" s="23">
        <f t="shared" si="312"/>
        <v>0</v>
      </c>
      <c r="T1196" s="23">
        <f t="shared" si="313"/>
        <v>0</v>
      </c>
      <c r="U1196" s="23">
        <f t="shared" si="314"/>
        <v>0</v>
      </c>
      <c r="V1196" s="23">
        <f t="shared" si="315"/>
        <v>0</v>
      </c>
      <c r="W1196" s="44" t="str">
        <f t="shared" si="316"/>
        <v>n/a</v>
      </c>
      <c r="X1196" s="23">
        <f t="shared" si="317"/>
        <v>0</v>
      </c>
      <c r="Y1196" s="23">
        <f t="shared" si="318"/>
        <v>0</v>
      </c>
      <c r="Z1196" s="23">
        <f t="shared" si="319"/>
        <v>0</v>
      </c>
      <c r="AA1196" s="43">
        <f t="shared" si="320"/>
        <v>0</v>
      </c>
      <c r="AB1196" s="44" t="str">
        <f t="shared" si="321"/>
        <v>n/a</v>
      </c>
      <c r="AC1196" s="45" t="str">
        <f>IFERROR(W1196*Inputs!$E$27+'Elec wholesale index'!AB1196*Inputs!$F$27,"n/a")</f>
        <v>n/a</v>
      </c>
      <c r="AD1196" s="2" t="str">
        <f t="shared" si="322"/>
        <v>2019-20 Winter</v>
      </c>
      <c r="AE1196" s="2" t="str">
        <f t="shared" si="323"/>
        <v>2019-20 Summer</v>
      </c>
      <c r="AF1196" s="41">
        <v>0</v>
      </c>
    </row>
    <row r="1197" spans="1:32" x14ac:dyDescent="0.3">
      <c r="A1197" s="47">
        <v>43570</v>
      </c>
      <c r="B1197" s="14" t="str">
        <f t="shared" si="324"/>
        <v>Apr</v>
      </c>
      <c r="C1197" s="3"/>
      <c r="D1197" s="3"/>
      <c r="E1197" s="3"/>
      <c r="F1197" s="42"/>
      <c r="G1197" s="42"/>
      <c r="H1197" s="42"/>
      <c r="I1197" s="13">
        <f>VLOOKUP($B1197,'Elec wholesale lookups'!$A$3:$L$15,'Elec wholesale index'!I$2,FALSE)</f>
        <v>205597.26549163138</v>
      </c>
      <c r="J1197" s="13">
        <f>VLOOKUP($B1197,'Elec wholesale lookups'!$A$3:$L$15,'Elec wholesale index'!J$2,FALSE)</f>
        <v>181634.52552031272</v>
      </c>
      <c r="K1197" s="13">
        <f>VLOOKUP($B1197,'Elec wholesale lookups'!$A$3:$L$15,'Elec wholesale index'!K$2,FALSE)</f>
        <v>205597.26549163138</v>
      </c>
      <c r="L1197" s="38">
        <f>VLOOKUP($B1197,'Elec wholesale lookups'!$A$3:$O$15,'Elec wholesale index'!L$2,FALSE)</f>
        <v>1</v>
      </c>
      <c r="M1197" s="38">
        <f>VLOOKUP($B1197,'Elec wholesale lookups'!$A$3:$O$15,'Elec wholesale index'!M$2,FALSE)</f>
        <v>1</v>
      </c>
      <c r="N1197" s="38">
        <f>VLOOKUP($B1197,'Elec wholesale lookups'!$A$3:$O$15,'Elec wholesale index'!N$2,FALSE)</f>
        <v>0</v>
      </c>
      <c r="O1197" s="13">
        <f t="shared" si="308"/>
        <v>205597.26549163138</v>
      </c>
      <c r="P1197" s="13">
        <f t="shared" si="309"/>
        <v>181634.52552031272</v>
      </c>
      <c r="Q1197" s="13">
        <f t="shared" si="310"/>
        <v>0</v>
      </c>
      <c r="R1197" s="13">
        <f t="shared" si="311"/>
        <v>387231.79101194406</v>
      </c>
      <c r="S1197" s="23">
        <f t="shared" si="312"/>
        <v>0</v>
      </c>
      <c r="T1197" s="23">
        <f t="shared" si="313"/>
        <v>0</v>
      </c>
      <c r="U1197" s="23">
        <f t="shared" si="314"/>
        <v>0</v>
      </c>
      <c r="V1197" s="23">
        <f t="shared" si="315"/>
        <v>0</v>
      </c>
      <c r="W1197" s="44" t="str">
        <f t="shared" si="316"/>
        <v>n/a</v>
      </c>
      <c r="X1197" s="23">
        <f t="shared" si="317"/>
        <v>0</v>
      </c>
      <c r="Y1197" s="23">
        <f t="shared" si="318"/>
        <v>0</v>
      </c>
      <c r="Z1197" s="23">
        <f t="shared" si="319"/>
        <v>0</v>
      </c>
      <c r="AA1197" s="43">
        <f t="shared" si="320"/>
        <v>0</v>
      </c>
      <c r="AB1197" s="44" t="str">
        <f t="shared" si="321"/>
        <v>n/a</v>
      </c>
      <c r="AC1197" s="45" t="str">
        <f>IFERROR(W1197*Inputs!$E$27+'Elec wholesale index'!AB1197*Inputs!$F$27,"n/a")</f>
        <v>n/a</v>
      </c>
      <c r="AD1197" s="2" t="str">
        <f t="shared" si="322"/>
        <v>2019-20 Winter</v>
      </c>
      <c r="AE1197" s="2" t="str">
        <f t="shared" si="323"/>
        <v>2019-20 Summer</v>
      </c>
      <c r="AF1197" s="41">
        <v>0</v>
      </c>
    </row>
    <row r="1198" spans="1:32" x14ac:dyDescent="0.3">
      <c r="A1198" s="47">
        <v>43571</v>
      </c>
      <c r="B1198" s="14" t="str">
        <f t="shared" si="324"/>
        <v>Apr</v>
      </c>
      <c r="C1198" s="3"/>
      <c r="D1198" s="3"/>
      <c r="E1198" s="3"/>
      <c r="F1198" s="42"/>
      <c r="G1198" s="42"/>
      <c r="H1198" s="42"/>
      <c r="I1198" s="13">
        <f>VLOOKUP($B1198,'Elec wholesale lookups'!$A$3:$L$15,'Elec wholesale index'!I$2,FALSE)</f>
        <v>205597.26549163138</v>
      </c>
      <c r="J1198" s="13">
        <f>VLOOKUP($B1198,'Elec wholesale lookups'!$A$3:$L$15,'Elec wholesale index'!J$2,FALSE)</f>
        <v>181634.52552031272</v>
      </c>
      <c r="K1198" s="13">
        <f>VLOOKUP($B1198,'Elec wholesale lookups'!$A$3:$L$15,'Elec wholesale index'!K$2,FALSE)</f>
        <v>205597.26549163138</v>
      </c>
      <c r="L1198" s="38">
        <f>VLOOKUP($B1198,'Elec wholesale lookups'!$A$3:$O$15,'Elec wholesale index'!L$2,FALSE)</f>
        <v>1</v>
      </c>
      <c r="M1198" s="38">
        <f>VLOOKUP($B1198,'Elec wholesale lookups'!$A$3:$O$15,'Elec wholesale index'!M$2,FALSE)</f>
        <v>1</v>
      </c>
      <c r="N1198" s="38">
        <f>VLOOKUP($B1198,'Elec wholesale lookups'!$A$3:$O$15,'Elec wholesale index'!N$2,FALSE)</f>
        <v>0</v>
      </c>
      <c r="O1198" s="13">
        <f t="shared" si="308"/>
        <v>205597.26549163138</v>
      </c>
      <c r="P1198" s="13">
        <f t="shared" si="309"/>
        <v>181634.52552031272</v>
      </c>
      <c r="Q1198" s="13">
        <f t="shared" si="310"/>
        <v>0</v>
      </c>
      <c r="R1198" s="13">
        <f t="shared" si="311"/>
        <v>387231.79101194406</v>
      </c>
      <c r="S1198" s="23">
        <f t="shared" si="312"/>
        <v>0</v>
      </c>
      <c r="T1198" s="23">
        <f t="shared" si="313"/>
        <v>0</v>
      </c>
      <c r="U1198" s="23">
        <f t="shared" si="314"/>
        <v>0</v>
      </c>
      <c r="V1198" s="23">
        <f t="shared" si="315"/>
        <v>0</v>
      </c>
      <c r="W1198" s="44" t="str">
        <f t="shared" si="316"/>
        <v>n/a</v>
      </c>
      <c r="X1198" s="23">
        <f t="shared" si="317"/>
        <v>0</v>
      </c>
      <c r="Y1198" s="23">
        <f t="shared" si="318"/>
        <v>0</v>
      </c>
      <c r="Z1198" s="23">
        <f t="shared" si="319"/>
        <v>0</v>
      </c>
      <c r="AA1198" s="43">
        <f t="shared" si="320"/>
        <v>0</v>
      </c>
      <c r="AB1198" s="44" t="str">
        <f t="shared" si="321"/>
        <v>n/a</v>
      </c>
      <c r="AC1198" s="45" t="str">
        <f>IFERROR(W1198*Inputs!$E$27+'Elec wholesale index'!AB1198*Inputs!$F$27,"n/a")</f>
        <v>n/a</v>
      </c>
      <c r="AD1198" s="2" t="str">
        <f t="shared" si="322"/>
        <v>2019-20 Winter</v>
      </c>
      <c r="AE1198" s="2" t="str">
        <f t="shared" si="323"/>
        <v>2019-20 Summer</v>
      </c>
      <c r="AF1198" s="41">
        <v>0</v>
      </c>
    </row>
    <row r="1199" spans="1:32" x14ac:dyDescent="0.3">
      <c r="A1199" s="47">
        <v>43572</v>
      </c>
      <c r="B1199" s="14" t="str">
        <f t="shared" si="324"/>
        <v>Apr</v>
      </c>
      <c r="C1199" s="3"/>
      <c r="D1199" s="3"/>
      <c r="E1199" s="3"/>
      <c r="F1199" s="42"/>
      <c r="G1199" s="42"/>
      <c r="H1199" s="42"/>
      <c r="I1199" s="13">
        <f>VLOOKUP($B1199,'Elec wholesale lookups'!$A$3:$L$15,'Elec wholesale index'!I$2,FALSE)</f>
        <v>205597.26549163138</v>
      </c>
      <c r="J1199" s="13">
        <f>VLOOKUP($B1199,'Elec wholesale lookups'!$A$3:$L$15,'Elec wholesale index'!J$2,FALSE)</f>
        <v>181634.52552031272</v>
      </c>
      <c r="K1199" s="13">
        <f>VLOOKUP($B1199,'Elec wholesale lookups'!$A$3:$L$15,'Elec wholesale index'!K$2,FALSE)</f>
        <v>205597.26549163138</v>
      </c>
      <c r="L1199" s="38">
        <f>VLOOKUP($B1199,'Elec wholesale lookups'!$A$3:$O$15,'Elec wholesale index'!L$2,FALSE)</f>
        <v>1</v>
      </c>
      <c r="M1199" s="38">
        <f>VLOOKUP($B1199,'Elec wholesale lookups'!$A$3:$O$15,'Elec wholesale index'!M$2,FALSE)</f>
        <v>1</v>
      </c>
      <c r="N1199" s="38">
        <f>VLOOKUP($B1199,'Elec wholesale lookups'!$A$3:$O$15,'Elec wholesale index'!N$2,FALSE)</f>
        <v>0</v>
      </c>
      <c r="O1199" s="13">
        <f t="shared" si="308"/>
        <v>205597.26549163138</v>
      </c>
      <c r="P1199" s="13">
        <f t="shared" si="309"/>
        <v>181634.52552031272</v>
      </c>
      <c r="Q1199" s="13">
        <f t="shared" si="310"/>
        <v>0</v>
      </c>
      <c r="R1199" s="13">
        <f t="shared" si="311"/>
        <v>387231.79101194406</v>
      </c>
      <c r="S1199" s="23">
        <f t="shared" si="312"/>
        <v>0</v>
      </c>
      <c r="T1199" s="23">
        <f t="shared" si="313"/>
        <v>0</v>
      </c>
      <c r="U1199" s="23">
        <f t="shared" si="314"/>
        <v>0</v>
      </c>
      <c r="V1199" s="23">
        <f t="shared" si="315"/>
        <v>0</v>
      </c>
      <c r="W1199" s="44" t="str">
        <f t="shared" si="316"/>
        <v>n/a</v>
      </c>
      <c r="X1199" s="23">
        <f t="shared" si="317"/>
        <v>0</v>
      </c>
      <c r="Y1199" s="23">
        <f t="shared" si="318"/>
        <v>0</v>
      </c>
      <c r="Z1199" s="23">
        <f t="shared" si="319"/>
        <v>0</v>
      </c>
      <c r="AA1199" s="43">
        <f t="shared" si="320"/>
        <v>0</v>
      </c>
      <c r="AB1199" s="44" t="str">
        <f t="shared" si="321"/>
        <v>n/a</v>
      </c>
      <c r="AC1199" s="45" t="str">
        <f>IFERROR(W1199*Inputs!$E$27+'Elec wholesale index'!AB1199*Inputs!$F$27,"n/a")</f>
        <v>n/a</v>
      </c>
      <c r="AD1199" s="2" t="str">
        <f t="shared" si="322"/>
        <v>2019-20 Winter</v>
      </c>
      <c r="AE1199" s="2" t="str">
        <f t="shared" si="323"/>
        <v>2019-20 Summer</v>
      </c>
      <c r="AF1199" s="41">
        <v>0</v>
      </c>
    </row>
    <row r="1200" spans="1:32" x14ac:dyDescent="0.3">
      <c r="A1200" s="47">
        <v>43573</v>
      </c>
      <c r="B1200" s="14" t="str">
        <f t="shared" si="324"/>
        <v>Apr</v>
      </c>
      <c r="C1200" s="3"/>
      <c r="D1200" s="3"/>
      <c r="E1200" s="3"/>
      <c r="F1200" s="42"/>
      <c r="G1200" s="42"/>
      <c r="H1200" s="42"/>
      <c r="I1200" s="13">
        <f>VLOOKUP($B1200,'Elec wholesale lookups'!$A$3:$L$15,'Elec wholesale index'!I$2,FALSE)</f>
        <v>205597.26549163138</v>
      </c>
      <c r="J1200" s="13">
        <f>VLOOKUP($B1200,'Elec wholesale lookups'!$A$3:$L$15,'Elec wholesale index'!J$2,FALSE)</f>
        <v>181634.52552031272</v>
      </c>
      <c r="K1200" s="13">
        <f>VLOOKUP($B1200,'Elec wholesale lookups'!$A$3:$L$15,'Elec wholesale index'!K$2,FALSE)</f>
        <v>205597.26549163138</v>
      </c>
      <c r="L1200" s="38">
        <f>VLOOKUP($B1200,'Elec wholesale lookups'!$A$3:$O$15,'Elec wholesale index'!L$2,FALSE)</f>
        <v>1</v>
      </c>
      <c r="M1200" s="38">
        <f>VLOOKUP($B1200,'Elec wholesale lookups'!$A$3:$O$15,'Elec wholesale index'!M$2,FALSE)</f>
        <v>1</v>
      </c>
      <c r="N1200" s="38">
        <f>VLOOKUP($B1200,'Elec wholesale lookups'!$A$3:$O$15,'Elec wholesale index'!N$2,FALSE)</f>
        <v>0</v>
      </c>
      <c r="O1200" s="13">
        <f t="shared" si="308"/>
        <v>205597.26549163138</v>
      </c>
      <c r="P1200" s="13">
        <f t="shared" si="309"/>
        <v>181634.52552031272</v>
      </c>
      <c r="Q1200" s="13">
        <f t="shared" si="310"/>
        <v>0</v>
      </c>
      <c r="R1200" s="13">
        <f t="shared" si="311"/>
        <v>387231.79101194406</v>
      </c>
      <c r="S1200" s="23">
        <f t="shared" si="312"/>
        <v>0</v>
      </c>
      <c r="T1200" s="23">
        <f t="shared" si="313"/>
        <v>0</v>
      </c>
      <c r="U1200" s="23">
        <f t="shared" si="314"/>
        <v>0</v>
      </c>
      <c r="V1200" s="23">
        <f t="shared" si="315"/>
        <v>0</v>
      </c>
      <c r="W1200" s="44" t="str">
        <f t="shared" si="316"/>
        <v>n/a</v>
      </c>
      <c r="X1200" s="23">
        <f t="shared" si="317"/>
        <v>0</v>
      </c>
      <c r="Y1200" s="23">
        <f t="shared" si="318"/>
        <v>0</v>
      </c>
      <c r="Z1200" s="23">
        <f t="shared" si="319"/>
        <v>0</v>
      </c>
      <c r="AA1200" s="43">
        <f t="shared" si="320"/>
        <v>0</v>
      </c>
      <c r="AB1200" s="44" t="str">
        <f t="shared" si="321"/>
        <v>n/a</v>
      </c>
      <c r="AC1200" s="45" t="str">
        <f>IFERROR(W1200*Inputs!$E$27+'Elec wholesale index'!AB1200*Inputs!$F$27,"n/a")</f>
        <v>n/a</v>
      </c>
      <c r="AD1200" s="2" t="str">
        <f t="shared" si="322"/>
        <v>2019-20 Winter</v>
      </c>
      <c r="AE1200" s="2" t="str">
        <f t="shared" si="323"/>
        <v>2019-20 Summer</v>
      </c>
      <c r="AF1200" s="41">
        <v>0</v>
      </c>
    </row>
    <row r="1201" spans="1:32" x14ac:dyDescent="0.3">
      <c r="A1201" s="47">
        <v>43578</v>
      </c>
      <c r="B1201" s="14" t="str">
        <f t="shared" si="324"/>
        <v>Apr</v>
      </c>
      <c r="C1201" s="3"/>
      <c r="D1201" s="3"/>
      <c r="E1201" s="3"/>
      <c r="F1201" s="42"/>
      <c r="G1201" s="42"/>
      <c r="H1201" s="42"/>
      <c r="I1201" s="13">
        <f>VLOOKUP($B1201,'Elec wholesale lookups'!$A$3:$L$15,'Elec wholesale index'!I$2,FALSE)</f>
        <v>205597.26549163138</v>
      </c>
      <c r="J1201" s="13">
        <f>VLOOKUP($B1201,'Elec wholesale lookups'!$A$3:$L$15,'Elec wholesale index'!J$2,FALSE)</f>
        <v>181634.52552031272</v>
      </c>
      <c r="K1201" s="13">
        <f>VLOOKUP($B1201,'Elec wholesale lookups'!$A$3:$L$15,'Elec wholesale index'!K$2,FALSE)</f>
        <v>205597.26549163138</v>
      </c>
      <c r="L1201" s="38">
        <f>VLOOKUP($B1201,'Elec wholesale lookups'!$A$3:$O$15,'Elec wholesale index'!L$2,FALSE)</f>
        <v>1</v>
      </c>
      <c r="M1201" s="38">
        <f>VLOOKUP($B1201,'Elec wholesale lookups'!$A$3:$O$15,'Elec wholesale index'!M$2,FALSE)</f>
        <v>1</v>
      </c>
      <c r="N1201" s="38">
        <f>VLOOKUP($B1201,'Elec wholesale lookups'!$A$3:$O$15,'Elec wholesale index'!N$2,FALSE)</f>
        <v>0</v>
      </c>
      <c r="O1201" s="13">
        <f t="shared" si="308"/>
        <v>205597.26549163138</v>
      </c>
      <c r="P1201" s="13">
        <f t="shared" si="309"/>
        <v>181634.52552031272</v>
      </c>
      <c r="Q1201" s="13">
        <f t="shared" si="310"/>
        <v>0</v>
      </c>
      <c r="R1201" s="13">
        <f t="shared" si="311"/>
        <v>387231.79101194406</v>
      </c>
      <c r="S1201" s="23">
        <f t="shared" si="312"/>
        <v>0</v>
      </c>
      <c r="T1201" s="23">
        <f t="shared" si="313"/>
        <v>0</v>
      </c>
      <c r="U1201" s="23">
        <f t="shared" si="314"/>
        <v>0</v>
      </c>
      <c r="V1201" s="23">
        <f t="shared" si="315"/>
        <v>0</v>
      </c>
      <c r="W1201" s="44" t="str">
        <f t="shared" si="316"/>
        <v>n/a</v>
      </c>
      <c r="X1201" s="23">
        <f t="shared" si="317"/>
        <v>0</v>
      </c>
      <c r="Y1201" s="23">
        <f t="shared" si="318"/>
        <v>0</v>
      </c>
      <c r="Z1201" s="23">
        <f t="shared" si="319"/>
        <v>0</v>
      </c>
      <c r="AA1201" s="43">
        <f t="shared" si="320"/>
        <v>0</v>
      </c>
      <c r="AB1201" s="44" t="str">
        <f t="shared" si="321"/>
        <v>n/a</v>
      </c>
      <c r="AC1201" s="45" t="str">
        <f>IFERROR(W1201*Inputs!$E$27+'Elec wholesale index'!AB1201*Inputs!$F$27,"n/a")</f>
        <v>n/a</v>
      </c>
      <c r="AD1201" s="2" t="str">
        <f t="shared" si="322"/>
        <v>2019-20 Winter</v>
      </c>
      <c r="AE1201" s="2" t="str">
        <f t="shared" si="323"/>
        <v>2019-20 Summer</v>
      </c>
      <c r="AF1201" s="41">
        <v>0</v>
      </c>
    </row>
    <row r="1202" spans="1:32" x14ac:dyDescent="0.3">
      <c r="A1202" s="47">
        <v>43579</v>
      </c>
      <c r="B1202" s="14" t="str">
        <f t="shared" si="324"/>
        <v>Apr</v>
      </c>
      <c r="C1202" s="3"/>
      <c r="D1202" s="3"/>
      <c r="E1202" s="3"/>
      <c r="F1202" s="42"/>
      <c r="G1202" s="42"/>
      <c r="H1202" s="42"/>
      <c r="I1202" s="13">
        <f>VLOOKUP($B1202,'Elec wholesale lookups'!$A$3:$L$15,'Elec wholesale index'!I$2,FALSE)</f>
        <v>205597.26549163138</v>
      </c>
      <c r="J1202" s="13">
        <f>VLOOKUP($B1202,'Elec wholesale lookups'!$A$3:$L$15,'Elec wholesale index'!J$2,FALSE)</f>
        <v>181634.52552031272</v>
      </c>
      <c r="K1202" s="13">
        <f>VLOOKUP($B1202,'Elec wholesale lookups'!$A$3:$L$15,'Elec wholesale index'!K$2,FALSE)</f>
        <v>205597.26549163138</v>
      </c>
      <c r="L1202" s="38">
        <f>VLOOKUP($B1202,'Elec wholesale lookups'!$A$3:$O$15,'Elec wholesale index'!L$2,FALSE)</f>
        <v>1</v>
      </c>
      <c r="M1202" s="38">
        <f>VLOOKUP($B1202,'Elec wholesale lookups'!$A$3:$O$15,'Elec wholesale index'!M$2,FALSE)</f>
        <v>1</v>
      </c>
      <c r="N1202" s="38">
        <f>VLOOKUP($B1202,'Elec wholesale lookups'!$A$3:$O$15,'Elec wholesale index'!N$2,FALSE)</f>
        <v>0</v>
      </c>
      <c r="O1202" s="13">
        <f t="shared" si="308"/>
        <v>205597.26549163138</v>
      </c>
      <c r="P1202" s="13">
        <f t="shared" si="309"/>
        <v>181634.52552031272</v>
      </c>
      <c r="Q1202" s="13">
        <f t="shared" si="310"/>
        <v>0</v>
      </c>
      <c r="R1202" s="13">
        <f t="shared" si="311"/>
        <v>387231.79101194406</v>
      </c>
      <c r="S1202" s="23">
        <f t="shared" si="312"/>
        <v>0</v>
      </c>
      <c r="T1202" s="23">
        <f t="shared" si="313"/>
        <v>0</v>
      </c>
      <c r="U1202" s="23">
        <f t="shared" si="314"/>
        <v>0</v>
      </c>
      <c r="V1202" s="23">
        <f t="shared" si="315"/>
        <v>0</v>
      </c>
      <c r="W1202" s="44" t="str">
        <f t="shared" si="316"/>
        <v>n/a</v>
      </c>
      <c r="X1202" s="23">
        <f t="shared" si="317"/>
        <v>0</v>
      </c>
      <c r="Y1202" s="23">
        <f t="shared" si="318"/>
        <v>0</v>
      </c>
      <c r="Z1202" s="23">
        <f t="shared" si="319"/>
        <v>0</v>
      </c>
      <c r="AA1202" s="43">
        <f t="shared" si="320"/>
        <v>0</v>
      </c>
      <c r="AB1202" s="44" t="str">
        <f t="shared" si="321"/>
        <v>n/a</v>
      </c>
      <c r="AC1202" s="45" t="str">
        <f>IFERROR(W1202*Inputs!$E$27+'Elec wholesale index'!AB1202*Inputs!$F$27,"n/a")</f>
        <v>n/a</v>
      </c>
      <c r="AD1202" s="2" t="str">
        <f t="shared" si="322"/>
        <v>2019-20 Winter</v>
      </c>
      <c r="AE1202" s="2" t="str">
        <f t="shared" si="323"/>
        <v>2019-20 Summer</v>
      </c>
      <c r="AF1202" s="41">
        <v>0</v>
      </c>
    </row>
    <row r="1203" spans="1:32" x14ac:dyDescent="0.3">
      <c r="A1203" s="47">
        <v>43580</v>
      </c>
      <c r="B1203" s="14" t="str">
        <f t="shared" si="324"/>
        <v>Apr</v>
      </c>
      <c r="C1203" s="3"/>
      <c r="D1203" s="3"/>
      <c r="E1203" s="3"/>
      <c r="F1203" s="42"/>
      <c r="G1203" s="42"/>
      <c r="H1203" s="42"/>
      <c r="I1203" s="13">
        <f>VLOOKUP($B1203,'Elec wholesale lookups'!$A$3:$L$15,'Elec wholesale index'!I$2,FALSE)</f>
        <v>205597.26549163138</v>
      </c>
      <c r="J1203" s="13">
        <f>VLOOKUP($B1203,'Elec wholesale lookups'!$A$3:$L$15,'Elec wholesale index'!J$2,FALSE)</f>
        <v>181634.52552031272</v>
      </c>
      <c r="K1203" s="13">
        <f>VLOOKUP($B1203,'Elec wholesale lookups'!$A$3:$L$15,'Elec wholesale index'!K$2,FALSE)</f>
        <v>205597.26549163138</v>
      </c>
      <c r="L1203" s="38">
        <f>VLOOKUP($B1203,'Elec wholesale lookups'!$A$3:$O$15,'Elec wholesale index'!L$2,FALSE)</f>
        <v>1</v>
      </c>
      <c r="M1203" s="38">
        <f>VLOOKUP($B1203,'Elec wholesale lookups'!$A$3:$O$15,'Elec wholesale index'!M$2,FALSE)</f>
        <v>1</v>
      </c>
      <c r="N1203" s="38">
        <f>VLOOKUP($B1203,'Elec wholesale lookups'!$A$3:$O$15,'Elec wholesale index'!N$2,FALSE)</f>
        <v>0</v>
      </c>
      <c r="O1203" s="13">
        <f t="shared" si="308"/>
        <v>205597.26549163138</v>
      </c>
      <c r="P1203" s="13">
        <f t="shared" si="309"/>
        <v>181634.52552031272</v>
      </c>
      <c r="Q1203" s="13">
        <f t="shared" si="310"/>
        <v>0</v>
      </c>
      <c r="R1203" s="13">
        <f t="shared" si="311"/>
        <v>387231.79101194406</v>
      </c>
      <c r="S1203" s="23">
        <f t="shared" si="312"/>
        <v>0</v>
      </c>
      <c r="T1203" s="23">
        <f t="shared" si="313"/>
        <v>0</v>
      </c>
      <c r="U1203" s="23">
        <f t="shared" si="314"/>
        <v>0</v>
      </c>
      <c r="V1203" s="23">
        <f t="shared" si="315"/>
        <v>0</v>
      </c>
      <c r="W1203" s="44" t="str">
        <f t="shared" si="316"/>
        <v>n/a</v>
      </c>
      <c r="X1203" s="23">
        <f t="shared" si="317"/>
        <v>0</v>
      </c>
      <c r="Y1203" s="23">
        <f t="shared" si="318"/>
        <v>0</v>
      </c>
      <c r="Z1203" s="23">
        <f t="shared" si="319"/>
        <v>0</v>
      </c>
      <c r="AA1203" s="43">
        <f t="shared" si="320"/>
        <v>0</v>
      </c>
      <c r="AB1203" s="44" t="str">
        <f t="shared" si="321"/>
        <v>n/a</v>
      </c>
      <c r="AC1203" s="45" t="str">
        <f>IFERROR(W1203*Inputs!$E$27+'Elec wholesale index'!AB1203*Inputs!$F$27,"n/a")</f>
        <v>n/a</v>
      </c>
      <c r="AD1203" s="2" t="str">
        <f t="shared" si="322"/>
        <v>2019-20 Winter</v>
      </c>
      <c r="AE1203" s="2" t="str">
        <f t="shared" si="323"/>
        <v>2019-20 Summer</v>
      </c>
      <c r="AF1203" s="41">
        <v>0</v>
      </c>
    </row>
    <row r="1204" spans="1:32" x14ac:dyDescent="0.3">
      <c r="A1204" s="47">
        <v>43581</v>
      </c>
      <c r="B1204" s="14" t="str">
        <f t="shared" si="324"/>
        <v>Apr</v>
      </c>
      <c r="C1204" s="3"/>
      <c r="D1204" s="3"/>
      <c r="E1204" s="3"/>
      <c r="F1204" s="42"/>
      <c r="G1204" s="42"/>
      <c r="H1204" s="42"/>
      <c r="I1204" s="13">
        <f>VLOOKUP($B1204,'Elec wholesale lookups'!$A$3:$L$15,'Elec wholesale index'!I$2,FALSE)</f>
        <v>205597.26549163138</v>
      </c>
      <c r="J1204" s="13">
        <f>VLOOKUP($B1204,'Elec wholesale lookups'!$A$3:$L$15,'Elec wholesale index'!J$2,FALSE)</f>
        <v>181634.52552031272</v>
      </c>
      <c r="K1204" s="13">
        <f>VLOOKUP($B1204,'Elec wholesale lookups'!$A$3:$L$15,'Elec wholesale index'!K$2,FALSE)</f>
        <v>205597.26549163138</v>
      </c>
      <c r="L1204" s="38">
        <f>VLOOKUP($B1204,'Elec wholesale lookups'!$A$3:$O$15,'Elec wholesale index'!L$2,FALSE)</f>
        <v>1</v>
      </c>
      <c r="M1204" s="38">
        <f>VLOOKUP($B1204,'Elec wholesale lookups'!$A$3:$O$15,'Elec wholesale index'!M$2,FALSE)</f>
        <v>1</v>
      </c>
      <c r="N1204" s="38">
        <f>VLOOKUP($B1204,'Elec wholesale lookups'!$A$3:$O$15,'Elec wholesale index'!N$2,FALSE)</f>
        <v>0</v>
      </c>
      <c r="O1204" s="13">
        <f t="shared" si="308"/>
        <v>205597.26549163138</v>
      </c>
      <c r="P1204" s="13">
        <f t="shared" si="309"/>
        <v>181634.52552031272</v>
      </c>
      <c r="Q1204" s="13">
        <f t="shared" si="310"/>
        <v>0</v>
      </c>
      <c r="R1204" s="13">
        <f t="shared" si="311"/>
        <v>387231.79101194406</v>
      </c>
      <c r="S1204" s="23">
        <f t="shared" si="312"/>
        <v>0</v>
      </c>
      <c r="T1204" s="23">
        <f t="shared" si="313"/>
        <v>0</v>
      </c>
      <c r="U1204" s="23">
        <f t="shared" si="314"/>
        <v>0</v>
      </c>
      <c r="V1204" s="23">
        <f t="shared" si="315"/>
        <v>0</v>
      </c>
      <c r="W1204" s="44" t="str">
        <f t="shared" si="316"/>
        <v>n/a</v>
      </c>
      <c r="X1204" s="23">
        <f t="shared" si="317"/>
        <v>0</v>
      </c>
      <c r="Y1204" s="23">
        <f t="shared" si="318"/>
        <v>0</v>
      </c>
      <c r="Z1204" s="23">
        <f t="shared" si="319"/>
        <v>0</v>
      </c>
      <c r="AA1204" s="43">
        <f t="shared" si="320"/>
        <v>0</v>
      </c>
      <c r="AB1204" s="44" t="str">
        <f t="shared" si="321"/>
        <v>n/a</v>
      </c>
      <c r="AC1204" s="45" t="str">
        <f>IFERROR(W1204*Inputs!$E$27+'Elec wholesale index'!AB1204*Inputs!$F$27,"n/a")</f>
        <v>n/a</v>
      </c>
      <c r="AD1204" s="2" t="str">
        <f t="shared" si="322"/>
        <v>2019-20 Winter</v>
      </c>
      <c r="AE1204" s="2" t="str">
        <f t="shared" si="323"/>
        <v>2019-20 Summer</v>
      </c>
      <c r="AF1204" s="41">
        <v>0</v>
      </c>
    </row>
    <row r="1205" spans="1:32" x14ac:dyDescent="0.3">
      <c r="A1205" s="47">
        <v>43584</v>
      </c>
      <c r="B1205" s="14" t="str">
        <f t="shared" si="324"/>
        <v>Apr</v>
      </c>
      <c r="C1205" s="3"/>
      <c r="D1205" s="3"/>
      <c r="E1205" s="3"/>
      <c r="F1205" s="42"/>
      <c r="G1205" s="42"/>
      <c r="H1205" s="42"/>
      <c r="I1205" s="13">
        <f>VLOOKUP($B1205,'Elec wholesale lookups'!$A$3:$L$15,'Elec wholesale index'!I$2,FALSE)</f>
        <v>205597.26549163138</v>
      </c>
      <c r="J1205" s="13">
        <f>VLOOKUP($B1205,'Elec wholesale lookups'!$A$3:$L$15,'Elec wholesale index'!J$2,FALSE)</f>
        <v>181634.52552031272</v>
      </c>
      <c r="K1205" s="13">
        <f>VLOOKUP($B1205,'Elec wholesale lookups'!$A$3:$L$15,'Elec wholesale index'!K$2,FALSE)</f>
        <v>205597.26549163138</v>
      </c>
      <c r="L1205" s="38">
        <f>VLOOKUP($B1205,'Elec wholesale lookups'!$A$3:$O$15,'Elec wholesale index'!L$2,FALSE)</f>
        <v>1</v>
      </c>
      <c r="M1205" s="38">
        <f>VLOOKUP($B1205,'Elec wholesale lookups'!$A$3:$O$15,'Elec wholesale index'!M$2,FALSE)</f>
        <v>1</v>
      </c>
      <c r="N1205" s="38">
        <f>VLOOKUP($B1205,'Elec wholesale lookups'!$A$3:$O$15,'Elec wholesale index'!N$2,FALSE)</f>
        <v>0</v>
      </c>
      <c r="O1205" s="13">
        <f t="shared" si="308"/>
        <v>205597.26549163138</v>
      </c>
      <c r="P1205" s="13">
        <f t="shared" si="309"/>
        <v>181634.52552031272</v>
      </c>
      <c r="Q1205" s="13">
        <f t="shared" si="310"/>
        <v>0</v>
      </c>
      <c r="R1205" s="13">
        <f t="shared" si="311"/>
        <v>387231.79101194406</v>
      </c>
      <c r="S1205" s="23">
        <f t="shared" si="312"/>
        <v>0</v>
      </c>
      <c r="T1205" s="23">
        <f t="shared" si="313"/>
        <v>0</v>
      </c>
      <c r="U1205" s="23">
        <f t="shared" si="314"/>
        <v>0</v>
      </c>
      <c r="V1205" s="23">
        <f t="shared" si="315"/>
        <v>0</v>
      </c>
      <c r="W1205" s="44" t="str">
        <f t="shared" si="316"/>
        <v>n/a</v>
      </c>
      <c r="X1205" s="23">
        <f t="shared" si="317"/>
        <v>0</v>
      </c>
      <c r="Y1205" s="23">
        <f t="shared" si="318"/>
        <v>0</v>
      </c>
      <c r="Z1205" s="23">
        <f t="shared" si="319"/>
        <v>0</v>
      </c>
      <c r="AA1205" s="43">
        <f t="shared" si="320"/>
        <v>0</v>
      </c>
      <c r="AB1205" s="44" t="str">
        <f t="shared" si="321"/>
        <v>n/a</v>
      </c>
      <c r="AC1205" s="45" t="str">
        <f>IFERROR(W1205*Inputs!$E$27+'Elec wholesale index'!AB1205*Inputs!$F$27,"n/a")</f>
        <v>n/a</v>
      </c>
      <c r="AD1205" s="2" t="str">
        <f t="shared" si="322"/>
        <v>2019-20 Winter</v>
      </c>
      <c r="AE1205" s="2" t="str">
        <f t="shared" si="323"/>
        <v>2019-20 Summer</v>
      </c>
      <c r="AF1205" s="41">
        <v>0</v>
      </c>
    </row>
    <row r="1206" spans="1:32" x14ac:dyDescent="0.3">
      <c r="A1206" s="47">
        <v>43585</v>
      </c>
      <c r="B1206" s="14" t="str">
        <f t="shared" si="324"/>
        <v>Apr</v>
      </c>
      <c r="C1206" s="3"/>
      <c r="D1206" s="3"/>
      <c r="E1206" s="3"/>
      <c r="F1206" s="42"/>
      <c r="G1206" s="42"/>
      <c r="H1206" s="42"/>
      <c r="I1206" s="13">
        <f>VLOOKUP($B1206,'Elec wholesale lookups'!$A$3:$L$15,'Elec wholesale index'!I$2,FALSE)</f>
        <v>205597.26549163138</v>
      </c>
      <c r="J1206" s="13">
        <f>VLOOKUP($B1206,'Elec wholesale lookups'!$A$3:$L$15,'Elec wholesale index'!J$2,FALSE)</f>
        <v>181634.52552031272</v>
      </c>
      <c r="K1206" s="13">
        <f>VLOOKUP($B1206,'Elec wholesale lookups'!$A$3:$L$15,'Elec wholesale index'!K$2,FALSE)</f>
        <v>205597.26549163138</v>
      </c>
      <c r="L1206" s="38">
        <f>VLOOKUP($B1206,'Elec wholesale lookups'!$A$3:$O$15,'Elec wholesale index'!L$2,FALSE)</f>
        <v>1</v>
      </c>
      <c r="M1206" s="38">
        <f>VLOOKUP($B1206,'Elec wholesale lookups'!$A$3:$O$15,'Elec wholesale index'!M$2,FALSE)</f>
        <v>1</v>
      </c>
      <c r="N1206" s="38">
        <f>VLOOKUP($B1206,'Elec wholesale lookups'!$A$3:$O$15,'Elec wholesale index'!N$2,FALSE)</f>
        <v>0</v>
      </c>
      <c r="O1206" s="13">
        <f t="shared" si="308"/>
        <v>205597.26549163138</v>
      </c>
      <c r="P1206" s="13">
        <f t="shared" si="309"/>
        <v>181634.52552031272</v>
      </c>
      <c r="Q1206" s="13">
        <f t="shared" si="310"/>
        <v>0</v>
      </c>
      <c r="R1206" s="13">
        <f t="shared" si="311"/>
        <v>387231.79101194406</v>
      </c>
      <c r="S1206" s="23">
        <f t="shared" si="312"/>
        <v>0</v>
      </c>
      <c r="T1206" s="23">
        <f t="shared" si="313"/>
        <v>0</v>
      </c>
      <c r="U1206" s="23">
        <f t="shared" si="314"/>
        <v>0</v>
      </c>
      <c r="V1206" s="23">
        <f t="shared" si="315"/>
        <v>0</v>
      </c>
      <c r="W1206" s="44" t="str">
        <f t="shared" si="316"/>
        <v>n/a</v>
      </c>
      <c r="X1206" s="23">
        <f t="shared" si="317"/>
        <v>0</v>
      </c>
      <c r="Y1206" s="23">
        <f t="shared" si="318"/>
        <v>0</v>
      </c>
      <c r="Z1206" s="23">
        <f t="shared" si="319"/>
        <v>0</v>
      </c>
      <c r="AA1206" s="43">
        <f t="shared" si="320"/>
        <v>0</v>
      </c>
      <c r="AB1206" s="44" t="str">
        <f t="shared" si="321"/>
        <v>n/a</v>
      </c>
      <c r="AC1206" s="45" t="str">
        <f>IFERROR(W1206*Inputs!$E$27+'Elec wholesale index'!AB1206*Inputs!$F$27,"n/a")</f>
        <v>n/a</v>
      </c>
      <c r="AD1206" s="2" t="str">
        <f t="shared" si="322"/>
        <v>2019-20 Winter</v>
      </c>
      <c r="AE1206" s="2" t="str">
        <f t="shared" si="323"/>
        <v>2019-20 Summer</v>
      </c>
      <c r="AF1206" s="41">
        <v>0</v>
      </c>
    </row>
    <row r="1207" spans="1:32" x14ac:dyDescent="0.3">
      <c r="A1207" s="47">
        <v>43586</v>
      </c>
      <c r="B1207" s="14" t="str">
        <f t="shared" si="324"/>
        <v>May</v>
      </c>
      <c r="C1207" s="3"/>
      <c r="D1207" s="3"/>
      <c r="E1207" s="3"/>
      <c r="F1207" s="42"/>
      <c r="G1207" s="42"/>
      <c r="H1207" s="42"/>
      <c r="I1207" s="13">
        <f>VLOOKUP($B1207,'Elec wholesale lookups'!$A$3:$L$15,'Elec wholesale index'!I$2,FALSE)</f>
        <v>205597.26549163138</v>
      </c>
      <c r="J1207" s="13">
        <f>VLOOKUP($B1207,'Elec wholesale lookups'!$A$3:$L$15,'Elec wholesale index'!J$2,FALSE)</f>
        <v>181634.52552031272</v>
      </c>
      <c r="K1207" s="13">
        <f>VLOOKUP($B1207,'Elec wholesale lookups'!$A$3:$L$15,'Elec wholesale index'!K$2,FALSE)</f>
        <v>205597.26549163138</v>
      </c>
      <c r="L1207" s="38">
        <f>VLOOKUP($B1207,'Elec wholesale lookups'!$A$3:$O$15,'Elec wholesale index'!L$2,FALSE)</f>
        <v>1</v>
      </c>
      <c r="M1207" s="38">
        <f>VLOOKUP($B1207,'Elec wholesale lookups'!$A$3:$O$15,'Elec wholesale index'!M$2,FALSE)</f>
        <v>1</v>
      </c>
      <c r="N1207" s="38">
        <f>VLOOKUP($B1207,'Elec wholesale lookups'!$A$3:$O$15,'Elec wholesale index'!N$2,FALSE)</f>
        <v>0</v>
      </c>
      <c r="O1207" s="13">
        <f t="shared" si="308"/>
        <v>205597.26549163138</v>
      </c>
      <c r="P1207" s="13">
        <f t="shared" si="309"/>
        <v>181634.52552031272</v>
      </c>
      <c r="Q1207" s="13">
        <f t="shared" si="310"/>
        <v>0</v>
      </c>
      <c r="R1207" s="13">
        <f t="shared" si="311"/>
        <v>387231.79101194406</v>
      </c>
      <c r="S1207" s="23">
        <f t="shared" si="312"/>
        <v>0</v>
      </c>
      <c r="T1207" s="23">
        <f t="shared" si="313"/>
        <v>0</v>
      </c>
      <c r="U1207" s="23">
        <f t="shared" si="314"/>
        <v>0</v>
      </c>
      <c r="V1207" s="23">
        <f t="shared" si="315"/>
        <v>0</v>
      </c>
      <c r="W1207" s="44" t="str">
        <f t="shared" si="316"/>
        <v>n/a</v>
      </c>
      <c r="X1207" s="23">
        <f t="shared" si="317"/>
        <v>0</v>
      </c>
      <c r="Y1207" s="23">
        <f t="shared" si="318"/>
        <v>0</v>
      </c>
      <c r="Z1207" s="23">
        <f t="shared" si="319"/>
        <v>0</v>
      </c>
      <c r="AA1207" s="43">
        <f t="shared" si="320"/>
        <v>0</v>
      </c>
      <c r="AB1207" s="44" t="str">
        <f t="shared" si="321"/>
        <v>n/a</v>
      </c>
      <c r="AC1207" s="45" t="str">
        <f>IFERROR(W1207*Inputs!$E$27+'Elec wholesale index'!AB1207*Inputs!$F$27,"n/a")</f>
        <v>n/a</v>
      </c>
      <c r="AD1207" s="2" t="str">
        <f t="shared" si="322"/>
        <v>2019-20 Winter</v>
      </c>
      <c r="AE1207" s="2" t="str">
        <f t="shared" si="323"/>
        <v>2019-20 Summer</v>
      </c>
      <c r="AF1207" s="41">
        <v>0</v>
      </c>
    </row>
    <row r="1208" spans="1:32" x14ac:dyDescent="0.3">
      <c r="A1208" s="47">
        <v>43587</v>
      </c>
      <c r="B1208" s="14" t="str">
        <f t="shared" si="324"/>
        <v>May</v>
      </c>
      <c r="C1208" s="3"/>
      <c r="D1208" s="3"/>
      <c r="E1208" s="3"/>
      <c r="F1208" s="42"/>
      <c r="G1208" s="42"/>
      <c r="H1208" s="42"/>
      <c r="I1208" s="13">
        <f>VLOOKUP($B1208,'Elec wholesale lookups'!$A$3:$L$15,'Elec wholesale index'!I$2,FALSE)</f>
        <v>205597.26549163138</v>
      </c>
      <c r="J1208" s="13">
        <f>VLOOKUP($B1208,'Elec wholesale lookups'!$A$3:$L$15,'Elec wholesale index'!J$2,FALSE)</f>
        <v>181634.52552031272</v>
      </c>
      <c r="K1208" s="13">
        <f>VLOOKUP($B1208,'Elec wholesale lookups'!$A$3:$L$15,'Elec wholesale index'!K$2,FALSE)</f>
        <v>205597.26549163138</v>
      </c>
      <c r="L1208" s="38">
        <f>VLOOKUP($B1208,'Elec wholesale lookups'!$A$3:$O$15,'Elec wholesale index'!L$2,FALSE)</f>
        <v>1</v>
      </c>
      <c r="M1208" s="38">
        <f>VLOOKUP($B1208,'Elec wholesale lookups'!$A$3:$O$15,'Elec wholesale index'!M$2,FALSE)</f>
        <v>1</v>
      </c>
      <c r="N1208" s="38">
        <f>VLOOKUP($B1208,'Elec wholesale lookups'!$A$3:$O$15,'Elec wholesale index'!N$2,FALSE)</f>
        <v>0</v>
      </c>
      <c r="O1208" s="13">
        <f t="shared" si="308"/>
        <v>205597.26549163138</v>
      </c>
      <c r="P1208" s="13">
        <f t="shared" si="309"/>
        <v>181634.52552031272</v>
      </c>
      <c r="Q1208" s="13">
        <f t="shared" si="310"/>
        <v>0</v>
      </c>
      <c r="R1208" s="13">
        <f t="shared" si="311"/>
        <v>387231.79101194406</v>
      </c>
      <c r="S1208" s="23">
        <f t="shared" si="312"/>
        <v>0</v>
      </c>
      <c r="T1208" s="23">
        <f t="shared" si="313"/>
        <v>0</v>
      </c>
      <c r="U1208" s="23">
        <f t="shared" si="314"/>
        <v>0</v>
      </c>
      <c r="V1208" s="23">
        <f t="shared" si="315"/>
        <v>0</v>
      </c>
      <c r="W1208" s="44" t="str">
        <f t="shared" si="316"/>
        <v>n/a</v>
      </c>
      <c r="X1208" s="23">
        <f t="shared" si="317"/>
        <v>0</v>
      </c>
      <c r="Y1208" s="23">
        <f t="shared" si="318"/>
        <v>0</v>
      </c>
      <c r="Z1208" s="23">
        <f t="shared" si="319"/>
        <v>0</v>
      </c>
      <c r="AA1208" s="43">
        <f t="shared" si="320"/>
        <v>0</v>
      </c>
      <c r="AB1208" s="44" t="str">
        <f t="shared" si="321"/>
        <v>n/a</v>
      </c>
      <c r="AC1208" s="45" t="str">
        <f>IFERROR(W1208*Inputs!$E$27+'Elec wholesale index'!AB1208*Inputs!$F$27,"n/a")</f>
        <v>n/a</v>
      </c>
      <c r="AD1208" s="2" t="str">
        <f t="shared" si="322"/>
        <v>2019-20 Winter</v>
      </c>
      <c r="AE1208" s="2" t="str">
        <f t="shared" si="323"/>
        <v>2019-20 Summer</v>
      </c>
      <c r="AF1208" s="41">
        <v>0</v>
      </c>
    </row>
    <row r="1209" spans="1:32" x14ac:dyDescent="0.3">
      <c r="A1209" s="47">
        <v>43588</v>
      </c>
      <c r="B1209" s="14" t="str">
        <f t="shared" si="324"/>
        <v>May</v>
      </c>
      <c r="C1209" s="3"/>
      <c r="D1209" s="3"/>
      <c r="E1209" s="3"/>
      <c r="F1209" s="42"/>
      <c r="G1209" s="42"/>
      <c r="H1209" s="42"/>
      <c r="I1209" s="13">
        <f>VLOOKUP($B1209,'Elec wholesale lookups'!$A$3:$L$15,'Elec wholesale index'!I$2,FALSE)</f>
        <v>205597.26549163138</v>
      </c>
      <c r="J1209" s="13">
        <f>VLOOKUP($B1209,'Elec wholesale lookups'!$A$3:$L$15,'Elec wholesale index'!J$2,FALSE)</f>
        <v>181634.52552031272</v>
      </c>
      <c r="K1209" s="13">
        <f>VLOOKUP($B1209,'Elec wholesale lookups'!$A$3:$L$15,'Elec wholesale index'!K$2,FALSE)</f>
        <v>205597.26549163138</v>
      </c>
      <c r="L1209" s="38">
        <f>VLOOKUP($B1209,'Elec wholesale lookups'!$A$3:$O$15,'Elec wholesale index'!L$2,FALSE)</f>
        <v>1</v>
      </c>
      <c r="M1209" s="38">
        <f>VLOOKUP($B1209,'Elec wholesale lookups'!$A$3:$O$15,'Elec wholesale index'!M$2,FALSE)</f>
        <v>1</v>
      </c>
      <c r="N1209" s="38">
        <f>VLOOKUP($B1209,'Elec wholesale lookups'!$A$3:$O$15,'Elec wholesale index'!N$2,FALSE)</f>
        <v>0</v>
      </c>
      <c r="O1209" s="13">
        <f t="shared" si="308"/>
        <v>205597.26549163138</v>
      </c>
      <c r="P1209" s="13">
        <f t="shared" si="309"/>
        <v>181634.52552031272</v>
      </c>
      <c r="Q1209" s="13">
        <f t="shared" si="310"/>
        <v>0</v>
      </c>
      <c r="R1209" s="13">
        <f t="shared" si="311"/>
        <v>387231.79101194406</v>
      </c>
      <c r="S1209" s="23">
        <f t="shared" si="312"/>
        <v>0</v>
      </c>
      <c r="T1209" s="23">
        <f t="shared" si="313"/>
        <v>0</v>
      </c>
      <c r="U1209" s="23">
        <f t="shared" si="314"/>
        <v>0</v>
      </c>
      <c r="V1209" s="23">
        <f t="shared" si="315"/>
        <v>0</v>
      </c>
      <c r="W1209" s="44" t="str">
        <f t="shared" si="316"/>
        <v>n/a</v>
      </c>
      <c r="X1209" s="23">
        <f t="shared" si="317"/>
        <v>0</v>
      </c>
      <c r="Y1209" s="23">
        <f t="shared" si="318"/>
        <v>0</v>
      </c>
      <c r="Z1209" s="23">
        <f t="shared" si="319"/>
        <v>0</v>
      </c>
      <c r="AA1209" s="43">
        <f t="shared" si="320"/>
        <v>0</v>
      </c>
      <c r="AB1209" s="44" t="str">
        <f t="shared" si="321"/>
        <v>n/a</v>
      </c>
      <c r="AC1209" s="45" t="str">
        <f>IFERROR(W1209*Inputs!$E$27+'Elec wholesale index'!AB1209*Inputs!$F$27,"n/a")</f>
        <v>n/a</v>
      </c>
      <c r="AD1209" s="2" t="str">
        <f t="shared" si="322"/>
        <v>2019-20 Winter</v>
      </c>
      <c r="AE1209" s="2" t="str">
        <f t="shared" si="323"/>
        <v>2019-20 Summer</v>
      </c>
      <c r="AF1209" s="41">
        <v>0</v>
      </c>
    </row>
    <row r="1210" spans="1:32" x14ac:dyDescent="0.3">
      <c r="A1210" s="47">
        <v>43592</v>
      </c>
      <c r="B1210" s="14" t="str">
        <f t="shared" si="324"/>
        <v>May</v>
      </c>
      <c r="C1210" s="3"/>
      <c r="D1210" s="3"/>
      <c r="E1210" s="3"/>
      <c r="F1210" s="42"/>
      <c r="G1210" s="42"/>
      <c r="H1210" s="42"/>
      <c r="I1210" s="13">
        <f>VLOOKUP($B1210,'Elec wholesale lookups'!$A$3:$L$15,'Elec wholesale index'!I$2,FALSE)</f>
        <v>205597.26549163138</v>
      </c>
      <c r="J1210" s="13">
        <f>VLOOKUP($B1210,'Elec wholesale lookups'!$A$3:$L$15,'Elec wholesale index'!J$2,FALSE)</f>
        <v>181634.52552031272</v>
      </c>
      <c r="K1210" s="13">
        <f>VLOOKUP($B1210,'Elec wholesale lookups'!$A$3:$L$15,'Elec wholesale index'!K$2,FALSE)</f>
        <v>205597.26549163138</v>
      </c>
      <c r="L1210" s="38">
        <f>VLOOKUP($B1210,'Elec wholesale lookups'!$A$3:$O$15,'Elec wholesale index'!L$2,FALSE)</f>
        <v>1</v>
      </c>
      <c r="M1210" s="38">
        <f>VLOOKUP($B1210,'Elec wholesale lookups'!$A$3:$O$15,'Elec wholesale index'!M$2,FALSE)</f>
        <v>1</v>
      </c>
      <c r="N1210" s="38">
        <f>VLOOKUP($B1210,'Elec wholesale lookups'!$A$3:$O$15,'Elec wholesale index'!N$2,FALSE)</f>
        <v>0</v>
      </c>
      <c r="O1210" s="13">
        <f t="shared" si="308"/>
        <v>205597.26549163138</v>
      </c>
      <c r="P1210" s="13">
        <f t="shared" si="309"/>
        <v>181634.52552031272</v>
      </c>
      <c r="Q1210" s="13">
        <f t="shared" si="310"/>
        <v>0</v>
      </c>
      <c r="R1210" s="13">
        <f t="shared" si="311"/>
        <v>387231.79101194406</v>
      </c>
      <c r="S1210" s="23">
        <f t="shared" si="312"/>
        <v>0</v>
      </c>
      <c r="T1210" s="23">
        <f t="shared" si="313"/>
        <v>0</v>
      </c>
      <c r="U1210" s="23">
        <f t="shared" si="314"/>
        <v>0</v>
      </c>
      <c r="V1210" s="23">
        <f t="shared" si="315"/>
        <v>0</v>
      </c>
      <c r="W1210" s="44" t="str">
        <f t="shared" si="316"/>
        <v>n/a</v>
      </c>
      <c r="X1210" s="23">
        <f t="shared" si="317"/>
        <v>0</v>
      </c>
      <c r="Y1210" s="23">
        <f t="shared" si="318"/>
        <v>0</v>
      </c>
      <c r="Z1210" s="23">
        <f t="shared" si="319"/>
        <v>0</v>
      </c>
      <c r="AA1210" s="43">
        <f t="shared" si="320"/>
        <v>0</v>
      </c>
      <c r="AB1210" s="44" t="str">
        <f t="shared" si="321"/>
        <v>n/a</v>
      </c>
      <c r="AC1210" s="45" t="str">
        <f>IFERROR(W1210*Inputs!$E$27+'Elec wholesale index'!AB1210*Inputs!$F$27,"n/a")</f>
        <v>n/a</v>
      </c>
      <c r="AD1210" s="2" t="str">
        <f t="shared" si="322"/>
        <v>2019-20 Winter</v>
      </c>
      <c r="AE1210" s="2" t="str">
        <f t="shared" si="323"/>
        <v>2019-20 Summer</v>
      </c>
      <c r="AF1210" s="41">
        <v>0</v>
      </c>
    </row>
    <row r="1211" spans="1:32" x14ac:dyDescent="0.3">
      <c r="A1211" s="47">
        <v>43593</v>
      </c>
      <c r="B1211" s="14" t="str">
        <f t="shared" si="324"/>
        <v>May</v>
      </c>
      <c r="C1211" s="3"/>
      <c r="D1211" s="3"/>
      <c r="E1211" s="3"/>
      <c r="F1211" s="42"/>
      <c r="G1211" s="42"/>
      <c r="H1211" s="42"/>
      <c r="I1211" s="13">
        <f>VLOOKUP($B1211,'Elec wholesale lookups'!$A$3:$L$15,'Elec wholesale index'!I$2,FALSE)</f>
        <v>205597.26549163138</v>
      </c>
      <c r="J1211" s="13">
        <f>VLOOKUP($B1211,'Elec wholesale lookups'!$A$3:$L$15,'Elec wholesale index'!J$2,FALSE)</f>
        <v>181634.52552031272</v>
      </c>
      <c r="K1211" s="13">
        <f>VLOOKUP($B1211,'Elec wholesale lookups'!$A$3:$L$15,'Elec wholesale index'!K$2,FALSE)</f>
        <v>205597.26549163138</v>
      </c>
      <c r="L1211" s="38">
        <f>VLOOKUP($B1211,'Elec wholesale lookups'!$A$3:$O$15,'Elec wholesale index'!L$2,FALSE)</f>
        <v>1</v>
      </c>
      <c r="M1211" s="38">
        <f>VLOOKUP($B1211,'Elec wholesale lookups'!$A$3:$O$15,'Elec wholesale index'!M$2,FALSE)</f>
        <v>1</v>
      </c>
      <c r="N1211" s="38">
        <f>VLOOKUP($B1211,'Elec wholesale lookups'!$A$3:$O$15,'Elec wholesale index'!N$2,FALSE)</f>
        <v>0</v>
      </c>
      <c r="O1211" s="13">
        <f t="shared" si="308"/>
        <v>205597.26549163138</v>
      </c>
      <c r="P1211" s="13">
        <f t="shared" si="309"/>
        <v>181634.52552031272</v>
      </c>
      <c r="Q1211" s="13">
        <f t="shared" si="310"/>
        <v>0</v>
      </c>
      <c r="R1211" s="13">
        <f t="shared" si="311"/>
        <v>387231.79101194406</v>
      </c>
      <c r="S1211" s="23">
        <f t="shared" si="312"/>
        <v>0</v>
      </c>
      <c r="T1211" s="23">
        <f t="shared" si="313"/>
        <v>0</v>
      </c>
      <c r="U1211" s="23">
        <f t="shared" si="314"/>
        <v>0</v>
      </c>
      <c r="V1211" s="23">
        <f t="shared" si="315"/>
        <v>0</v>
      </c>
      <c r="W1211" s="44" t="str">
        <f t="shared" si="316"/>
        <v>n/a</v>
      </c>
      <c r="X1211" s="23">
        <f t="shared" si="317"/>
        <v>0</v>
      </c>
      <c r="Y1211" s="23">
        <f t="shared" si="318"/>
        <v>0</v>
      </c>
      <c r="Z1211" s="23">
        <f t="shared" si="319"/>
        <v>0</v>
      </c>
      <c r="AA1211" s="43">
        <f t="shared" si="320"/>
        <v>0</v>
      </c>
      <c r="AB1211" s="44" t="str">
        <f t="shared" si="321"/>
        <v>n/a</v>
      </c>
      <c r="AC1211" s="45" t="str">
        <f>IFERROR(W1211*Inputs!$E$27+'Elec wholesale index'!AB1211*Inputs!$F$27,"n/a")</f>
        <v>n/a</v>
      </c>
      <c r="AD1211" s="2" t="str">
        <f t="shared" si="322"/>
        <v>2019-20 Winter</v>
      </c>
      <c r="AE1211" s="2" t="str">
        <f t="shared" si="323"/>
        <v>2019-20 Summer</v>
      </c>
      <c r="AF1211" s="41">
        <v>0</v>
      </c>
    </row>
    <row r="1212" spans="1:32" x14ac:dyDescent="0.3">
      <c r="A1212" s="47">
        <v>43594</v>
      </c>
      <c r="B1212" s="14" t="str">
        <f t="shared" si="324"/>
        <v>May</v>
      </c>
      <c r="C1212" s="3"/>
      <c r="D1212" s="3"/>
      <c r="E1212" s="3"/>
      <c r="F1212" s="42"/>
      <c r="G1212" s="42"/>
      <c r="H1212" s="42"/>
      <c r="I1212" s="13">
        <f>VLOOKUP($B1212,'Elec wholesale lookups'!$A$3:$L$15,'Elec wholesale index'!I$2,FALSE)</f>
        <v>205597.26549163138</v>
      </c>
      <c r="J1212" s="13">
        <f>VLOOKUP($B1212,'Elec wholesale lookups'!$A$3:$L$15,'Elec wholesale index'!J$2,FALSE)</f>
        <v>181634.52552031272</v>
      </c>
      <c r="K1212" s="13">
        <f>VLOOKUP($B1212,'Elec wholesale lookups'!$A$3:$L$15,'Elec wholesale index'!K$2,FALSE)</f>
        <v>205597.26549163138</v>
      </c>
      <c r="L1212" s="38">
        <f>VLOOKUP($B1212,'Elec wholesale lookups'!$A$3:$O$15,'Elec wholesale index'!L$2,FALSE)</f>
        <v>1</v>
      </c>
      <c r="M1212" s="38">
        <f>VLOOKUP($B1212,'Elec wholesale lookups'!$A$3:$O$15,'Elec wholesale index'!M$2,FALSE)</f>
        <v>1</v>
      </c>
      <c r="N1212" s="38">
        <f>VLOOKUP($B1212,'Elec wholesale lookups'!$A$3:$O$15,'Elec wholesale index'!N$2,FALSE)</f>
        <v>0</v>
      </c>
      <c r="O1212" s="13">
        <f t="shared" si="308"/>
        <v>205597.26549163138</v>
      </c>
      <c r="P1212" s="13">
        <f t="shared" si="309"/>
        <v>181634.52552031272</v>
      </c>
      <c r="Q1212" s="13">
        <f t="shared" si="310"/>
        <v>0</v>
      </c>
      <c r="R1212" s="13">
        <f t="shared" si="311"/>
        <v>387231.79101194406</v>
      </c>
      <c r="S1212" s="23">
        <f t="shared" si="312"/>
        <v>0</v>
      </c>
      <c r="T1212" s="23">
        <f t="shared" si="313"/>
        <v>0</v>
      </c>
      <c r="U1212" s="23">
        <f t="shared" si="314"/>
        <v>0</v>
      </c>
      <c r="V1212" s="23">
        <f t="shared" si="315"/>
        <v>0</v>
      </c>
      <c r="W1212" s="44" t="str">
        <f t="shared" si="316"/>
        <v>n/a</v>
      </c>
      <c r="X1212" s="23">
        <f t="shared" si="317"/>
        <v>0</v>
      </c>
      <c r="Y1212" s="23">
        <f t="shared" si="318"/>
        <v>0</v>
      </c>
      <c r="Z1212" s="23">
        <f t="shared" si="319"/>
        <v>0</v>
      </c>
      <c r="AA1212" s="43">
        <f t="shared" si="320"/>
        <v>0</v>
      </c>
      <c r="AB1212" s="44" t="str">
        <f t="shared" si="321"/>
        <v>n/a</v>
      </c>
      <c r="AC1212" s="45" t="str">
        <f>IFERROR(W1212*Inputs!$E$27+'Elec wholesale index'!AB1212*Inputs!$F$27,"n/a")</f>
        <v>n/a</v>
      </c>
      <c r="AD1212" s="2" t="str">
        <f t="shared" si="322"/>
        <v>2019-20 Winter</v>
      </c>
      <c r="AE1212" s="2" t="str">
        <f t="shared" si="323"/>
        <v>2019-20 Summer</v>
      </c>
      <c r="AF1212" s="41">
        <v>0</v>
      </c>
    </row>
    <row r="1213" spans="1:32" x14ac:dyDescent="0.3">
      <c r="A1213" s="47">
        <v>43595</v>
      </c>
      <c r="B1213" s="14" t="str">
        <f t="shared" si="324"/>
        <v>May</v>
      </c>
      <c r="C1213" s="3"/>
      <c r="D1213" s="3"/>
      <c r="E1213" s="3"/>
      <c r="F1213" s="42"/>
      <c r="G1213" s="42"/>
      <c r="H1213" s="42"/>
      <c r="I1213" s="13">
        <f>VLOOKUP($B1213,'Elec wholesale lookups'!$A$3:$L$15,'Elec wholesale index'!I$2,FALSE)</f>
        <v>205597.26549163138</v>
      </c>
      <c r="J1213" s="13">
        <f>VLOOKUP($B1213,'Elec wholesale lookups'!$A$3:$L$15,'Elec wholesale index'!J$2,FALSE)</f>
        <v>181634.52552031272</v>
      </c>
      <c r="K1213" s="13">
        <f>VLOOKUP($B1213,'Elec wholesale lookups'!$A$3:$L$15,'Elec wholesale index'!K$2,FALSE)</f>
        <v>205597.26549163138</v>
      </c>
      <c r="L1213" s="38">
        <f>VLOOKUP($B1213,'Elec wholesale lookups'!$A$3:$O$15,'Elec wholesale index'!L$2,FALSE)</f>
        <v>1</v>
      </c>
      <c r="M1213" s="38">
        <f>VLOOKUP($B1213,'Elec wholesale lookups'!$A$3:$O$15,'Elec wholesale index'!M$2,FALSE)</f>
        <v>1</v>
      </c>
      <c r="N1213" s="38">
        <f>VLOOKUP($B1213,'Elec wholesale lookups'!$A$3:$O$15,'Elec wholesale index'!N$2,FALSE)</f>
        <v>0</v>
      </c>
      <c r="O1213" s="13">
        <f t="shared" si="308"/>
        <v>205597.26549163138</v>
      </c>
      <c r="P1213" s="13">
        <f t="shared" si="309"/>
        <v>181634.52552031272</v>
      </c>
      <c r="Q1213" s="13">
        <f t="shared" si="310"/>
        <v>0</v>
      </c>
      <c r="R1213" s="13">
        <f t="shared" si="311"/>
        <v>387231.79101194406</v>
      </c>
      <c r="S1213" s="23">
        <f t="shared" si="312"/>
        <v>0</v>
      </c>
      <c r="T1213" s="23">
        <f t="shared" si="313"/>
        <v>0</v>
      </c>
      <c r="U1213" s="23">
        <f t="shared" si="314"/>
        <v>0</v>
      </c>
      <c r="V1213" s="23">
        <f t="shared" si="315"/>
        <v>0</v>
      </c>
      <c r="W1213" s="44" t="str">
        <f t="shared" si="316"/>
        <v>n/a</v>
      </c>
      <c r="X1213" s="23">
        <f t="shared" si="317"/>
        <v>0</v>
      </c>
      <c r="Y1213" s="23">
        <f t="shared" si="318"/>
        <v>0</v>
      </c>
      <c r="Z1213" s="23">
        <f t="shared" si="319"/>
        <v>0</v>
      </c>
      <c r="AA1213" s="43">
        <f t="shared" si="320"/>
        <v>0</v>
      </c>
      <c r="AB1213" s="44" t="str">
        <f t="shared" si="321"/>
        <v>n/a</v>
      </c>
      <c r="AC1213" s="45" t="str">
        <f>IFERROR(W1213*Inputs!$E$27+'Elec wholesale index'!AB1213*Inputs!$F$27,"n/a")</f>
        <v>n/a</v>
      </c>
      <c r="AD1213" s="2" t="str">
        <f t="shared" si="322"/>
        <v>2019-20 Winter</v>
      </c>
      <c r="AE1213" s="2" t="str">
        <f t="shared" si="323"/>
        <v>2019-20 Summer</v>
      </c>
      <c r="AF1213" s="41">
        <v>0</v>
      </c>
    </row>
    <row r="1214" spans="1:32" x14ac:dyDescent="0.3">
      <c r="A1214" s="47">
        <v>43598</v>
      </c>
      <c r="B1214" s="14" t="str">
        <f t="shared" si="324"/>
        <v>May</v>
      </c>
      <c r="C1214" s="3"/>
      <c r="D1214" s="3"/>
      <c r="E1214" s="3"/>
      <c r="F1214" s="42"/>
      <c r="G1214" s="42"/>
      <c r="H1214" s="42"/>
      <c r="I1214" s="13">
        <f>VLOOKUP($B1214,'Elec wholesale lookups'!$A$3:$L$15,'Elec wholesale index'!I$2,FALSE)</f>
        <v>205597.26549163138</v>
      </c>
      <c r="J1214" s="13">
        <f>VLOOKUP($B1214,'Elec wholesale lookups'!$A$3:$L$15,'Elec wholesale index'!J$2,FALSE)</f>
        <v>181634.52552031272</v>
      </c>
      <c r="K1214" s="13">
        <f>VLOOKUP($B1214,'Elec wholesale lookups'!$A$3:$L$15,'Elec wholesale index'!K$2,FALSE)</f>
        <v>205597.26549163138</v>
      </c>
      <c r="L1214" s="38">
        <f>VLOOKUP($B1214,'Elec wholesale lookups'!$A$3:$O$15,'Elec wholesale index'!L$2,FALSE)</f>
        <v>1</v>
      </c>
      <c r="M1214" s="38">
        <f>VLOOKUP($B1214,'Elec wholesale lookups'!$A$3:$O$15,'Elec wholesale index'!M$2,FALSE)</f>
        <v>1</v>
      </c>
      <c r="N1214" s="38">
        <f>VLOOKUP($B1214,'Elec wholesale lookups'!$A$3:$O$15,'Elec wholesale index'!N$2,FALSE)</f>
        <v>0</v>
      </c>
      <c r="O1214" s="13">
        <f t="shared" si="308"/>
        <v>205597.26549163138</v>
      </c>
      <c r="P1214" s="13">
        <f t="shared" si="309"/>
        <v>181634.52552031272</v>
      </c>
      <c r="Q1214" s="13">
        <f t="shared" si="310"/>
        <v>0</v>
      </c>
      <c r="R1214" s="13">
        <f t="shared" si="311"/>
        <v>387231.79101194406</v>
      </c>
      <c r="S1214" s="23">
        <f t="shared" si="312"/>
        <v>0</v>
      </c>
      <c r="T1214" s="23">
        <f t="shared" si="313"/>
        <v>0</v>
      </c>
      <c r="U1214" s="23">
        <f t="shared" si="314"/>
        <v>0</v>
      </c>
      <c r="V1214" s="23">
        <f t="shared" si="315"/>
        <v>0</v>
      </c>
      <c r="W1214" s="44" t="str">
        <f t="shared" si="316"/>
        <v>n/a</v>
      </c>
      <c r="X1214" s="23">
        <f t="shared" si="317"/>
        <v>0</v>
      </c>
      <c r="Y1214" s="23">
        <f t="shared" si="318"/>
        <v>0</v>
      </c>
      <c r="Z1214" s="23">
        <f t="shared" si="319"/>
        <v>0</v>
      </c>
      <c r="AA1214" s="43">
        <f t="shared" si="320"/>
        <v>0</v>
      </c>
      <c r="AB1214" s="44" t="str">
        <f t="shared" si="321"/>
        <v>n/a</v>
      </c>
      <c r="AC1214" s="45" t="str">
        <f>IFERROR(W1214*Inputs!$E$27+'Elec wholesale index'!AB1214*Inputs!$F$27,"n/a")</f>
        <v>n/a</v>
      </c>
      <c r="AD1214" s="2" t="str">
        <f t="shared" si="322"/>
        <v>2019-20 Winter</v>
      </c>
      <c r="AE1214" s="2" t="str">
        <f t="shared" si="323"/>
        <v>2019-20 Summer</v>
      </c>
      <c r="AF1214" s="41">
        <v>0</v>
      </c>
    </row>
    <row r="1215" spans="1:32" x14ac:dyDescent="0.3">
      <c r="A1215" s="47">
        <v>43599</v>
      </c>
      <c r="B1215" s="14" t="str">
        <f t="shared" si="324"/>
        <v>May</v>
      </c>
      <c r="C1215" s="3"/>
      <c r="D1215" s="3"/>
      <c r="E1215" s="3"/>
      <c r="F1215" s="42"/>
      <c r="G1215" s="42"/>
      <c r="H1215" s="42"/>
      <c r="I1215" s="13">
        <f>VLOOKUP($B1215,'Elec wholesale lookups'!$A$3:$L$15,'Elec wholesale index'!I$2,FALSE)</f>
        <v>205597.26549163138</v>
      </c>
      <c r="J1215" s="13">
        <f>VLOOKUP($B1215,'Elec wholesale lookups'!$A$3:$L$15,'Elec wholesale index'!J$2,FALSE)</f>
        <v>181634.52552031272</v>
      </c>
      <c r="K1215" s="13">
        <f>VLOOKUP($B1215,'Elec wholesale lookups'!$A$3:$L$15,'Elec wholesale index'!K$2,FALSE)</f>
        <v>205597.26549163138</v>
      </c>
      <c r="L1215" s="38">
        <f>VLOOKUP($B1215,'Elec wholesale lookups'!$A$3:$O$15,'Elec wholesale index'!L$2,FALSE)</f>
        <v>1</v>
      </c>
      <c r="M1215" s="38">
        <f>VLOOKUP($B1215,'Elec wholesale lookups'!$A$3:$O$15,'Elec wholesale index'!M$2,FALSE)</f>
        <v>1</v>
      </c>
      <c r="N1215" s="38">
        <f>VLOOKUP($B1215,'Elec wholesale lookups'!$A$3:$O$15,'Elec wholesale index'!N$2,FALSE)</f>
        <v>0</v>
      </c>
      <c r="O1215" s="13">
        <f t="shared" si="308"/>
        <v>205597.26549163138</v>
      </c>
      <c r="P1215" s="13">
        <f t="shared" si="309"/>
        <v>181634.52552031272</v>
      </c>
      <c r="Q1215" s="13">
        <f t="shared" si="310"/>
        <v>0</v>
      </c>
      <c r="R1215" s="13">
        <f t="shared" si="311"/>
        <v>387231.79101194406</v>
      </c>
      <c r="S1215" s="23">
        <f t="shared" si="312"/>
        <v>0</v>
      </c>
      <c r="T1215" s="23">
        <f t="shared" si="313"/>
        <v>0</v>
      </c>
      <c r="U1215" s="23">
        <f t="shared" si="314"/>
        <v>0</v>
      </c>
      <c r="V1215" s="23">
        <f t="shared" si="315"/>
        <v>0</v>
      </c>
      <c r="W1215" s="44" t="str">
        <f t="shared" si="316"/>
        <v>n/a</v>
      </c>
      <c r="X1215" s="23">
        <f t="shared" si="317"/>
        <v>0</v>
      </c>
      <c r="Y1215" s="23">
        <f t="shared" si="318"/>
        <v>0</v>
      </c>
      <c r="Z1215" s="23">
        <f t="shared" si="319"/>
        <v>0</v>
      </c>
      <c r="AA1215" s="43">
        <f t="shared" si="320"/>
        <v>0</v>
      </c>
      <c r="AB1215" s="44" t="str">
        <f t="shared" si="321"/>
        <v>n/a</v>
      </c>
      <c r="AC1215" s="45" t="str">
        <f>IFERROR(W1215*Inputs!$E$27+'Elec wholesale index'!AB1215*Inputs!$F$27,"n/a")</f>
        <v>n/a</v>
      </c>
      <c r="AD1215" s="2" t="str">
        <f t="shared" si="322"/>
        <v>2019-20 Winter</v>
      </c>
      <c r="AE1215" s="2" t="str">
        <f t="shared" si="323"/>
        <v>2019-20 Summer</v>
      </c>
      <c r="AF1215" s="41">
        <v>0</v>
      </c>
    </row>
    <row r="1216" spans="1:32" x14ac:dyDescent="0.3">
      <c r="A1216" s="47">
        <v>43600</v>
      </c>
      <c r="B1216" s="14" t="str">
        <f t="shared" si="324"/>
        <v>May</v>
      </c>
      <c r="C1216" s="3"/>
      <c r="D1216" s="3"/>
      <c r="E1216" s="3"/>
      <c r="F1216" s="42"/>
      <c r="G1216" s="42"/>
      <c r="H1216" s="42"/>
      <c r="I1216" s="13">
        <f>VLOOKUP($B1216,'Elec wholesale lookups'!$A$3:$L$15,'Elec wholesale index'!I$2,FALSE)</f>
        <v>205597.26549163138</v>
      </c>
      <c r="J1216" s="13">
        <f>VLOOKUP($B1216,'Elec wholesale lookups'!$A$3:$L$15,'Elec wholesale index'!J$2,FALSE)</f>
        <v>181634.52552031272</v>
      </c>
      <c r="K1216" s="13">
        <f>VLOOKUP($B1216,'Elec wholesale lookups'!$A$3:$L$15,'Elec wholesale index'!K$2,FALSE)</f>
        <v>205597.26549163138</v>
      </c>
      <c r="L1216" s="38">
        <f>VLOOKUP($B1216,'Elec wholesale lookups'!$A$3:$O$15,'Elec wholesale index'!L$2,FALSE)</f>
        <v>1</v>
      </c>
      <c r="M1216" s="38">
        <f>VLOOKUP($B1216,'Elec wholesale lookups'!$A$3:$O$15,'Elec wholesale index'!M$2,FALSE)</f>
        <v>1</v>
      </c>
      <c r="N1216" s="38">
        <f>VLOOKUP($B1216,'Elec wholesale lookups'!$A$3:$O$15,'Elec wholesale index'!N$2,FALSE)</f>
        <v>0</v>
      </c>
      <c r="O1216" s="13">
        <f t="shared" si="308"/>
        <v>205597.26549163138</v>
      </c>
      <c r="P1216" s="13">
        <f t="shared" si="309"/>
        <v>181634.52552031272</v>
      </c>
      <c r="Q1216" s="13">
        <f t="shared" si="310"/>
        <v>0</v>
      </c>
      <c r="R1216" s="13">
        <f t="shared" si="311"/>
        <v>387231.79101194406</v>
      </c>
      <c r="S1216" s="23">
        <f t="shared" si="312"/>
        <v>0</v>
      </c>
      <c r="T1216" s="23">
        <f t="shared" si="313"/>
        <v>0</v>
      </c>
      <c r="U1216" s="23">
        <f t="shared" si="314"/>
        <v>0</v>
      </c>
      <c r="V1216" s="23">
        <f t="shared" si="315"/>
        <v>0</v>
      </c>
      <c r="W1216" s="44" t="str">
        <f t="shared" si="316"/>
        <v>n/a</v>
      </c>
      <c r="X1216" s="23">
        <f t="shared" si="317"/>
        <v>0</v>
      </c>
      <c r="Y1216" s="23">
        <f t="shared" si="318"/>
        <v>0</v>
      </c>
      <c r="Z1216" s="23">
        <f t="shared" si="319"/>
        <v>0</v>
      </c>
      <c r="AA1216" s="43">
        <f t="shared" si="320"/>
        <v>0</v>
      </c>
      <c r="AB1216" s="44" t="str">
        <f t="shared" si="321"/>
        <v>n/a</v>
      </c>
      <c r="AC1216" s="45" t="str">
        <f>IFERROR(W1216*Inputs!$E$27+'Elec wholesale index'!AB1216*Inputs!$F$27,"n/a")</f>
        <v>n/a</v>
      </c>
      <c r="AD1216" s="2" t="str">
        <f t="shared" si="322"/>
        <v>2019-20 Winter</v>
      </c>
      <c r="AE1216" s="2" t="str">
        <f t="shared" si="323"/>
        <v>2019-20 Summer</v>
      </c>
      <c r="AF1216" s="41">
        <v>0</v>
      </c>
    </row>
    <row r="1217" spans="1:32" x14ac:dyDescent="0.3">
      <c r="A1217" s="47">
        <v>43601</v>
      </c>
      <c r="B1217" s="14" t="str">
        <f t="shared" si="324"/>
        <v>May</v>
      </c>
      <c r="C1217" s="3"/>
      <c r="D1217" s="3"/>
      <c r="E1217" s="3"/>
      <c r="F1217" s="42"/>
      <c r="G1217" s="42"/>
      <c r="H1217" s="42"/>
      <c r="I1217" s="13">
        <f>VLOOKUP($B1217,'Elec wholesale lookups'!$A$3:$L$15,'Elec wholesale index'!I$2,FALSE)</f>
        <v>205597.26549163138</v>
      </c>
      <c r="J1217" s="13">
        <f>VLOOKUP($B1217,'Elec wholesale lookups'!$A$3:$L$15,'Elec wholesale index'!J$2,FALSE)</f>
        <v>181634.52552031272</v>
      </c>
      <c r="K1217" s="13">
        <f>VLOOKUP($B1217,'Elec wholesale lookups'!$A$3:$L$15,'Elec wholesale index'!K$2,FALSE)</f>
        <v>205597.26549163138</v>
      </c>
      <c r="L1217" s="38">
        <f>VLOOKUP($B1217,'Elec wholesale lookups'!$A$3:$O$15,'Elec wholesale index'!L$2,FALSE)</f>
        <v>1</v>
      </c>
      <c r="M1217" s="38">
        <f>VLOOKUP($B1217,'Elec wholesale lookups'!$A$3:$O$15,'Elec wholesale index'!M$2,FALSE)</f>
        <v>1</v>
      </c>
      <c r="N1217" s="38">
        <f>VLOOKUP($B1217,'Elec wholesale lookups'!$A$3:$O$15,'Elec wholesale index'!N$2,FALSE)</f>
        <v>0</v>
      </c>
      <c r="O1217" s="13">
        <f t="shared" si="308"/>
        <v>205597.26549163138</v>
      </c>
      <c r="P1217" s="13">
        <f t="shared" si="309"/>
        <v>181634.52552031272</v>
      </c>
      <c r="Q1217" s="13">
        <f t="shared" si="310"/>
        <v>0</v>
      </c>
      <c r="R1217" s="13">
        <f t="shared" si="311"/>
        <v>387231.79101194406</v>
      </c>
      <c r="S1217" s="23">
        <f t="shared" si="312"/>
        <v>0</v>
      </c>
      <c r="T1217" s="23">
        <f t="shared" si="313"/>
        <v>0</v>
      </c>
      <c r="U1217" s="23">
        <f t="shared" si="314"/>
        <v>0</v>
      </c>
      <c r="V1217" s="23">
        <f t="shared" si="315"/>
        <v>0</v>
      </c>
      <c r="W1217" s="44" t="str">
        <f t="shared" si="316"/>
        <v>n/a</v>
      </c>
      <c r="X1217" s="23">
        <f t="shared" si="317"/>
        <v>0</v>
      </c>
      <c r="Y1217" s="23">
        <f t="shared" si="318"/>
        <v>0</v>
      </c>
      <c r="Z1217" s="23">
        <f t="shared" si="319"/>
        <v>0</v>
      </c>
      <c r="AA1217" s="43">
        <f t="shared" si="320"/>
        <v>0</v>
      </c>
      <c r="AB1217" s="44" t="str">
        <f t="shared" si="321"/>
        <v>n/a</v>
      </c>
      <c r="AC1217" s="45" t="str">
        <f>IFERROR(W1217*Inputs!$E$27+'Elec wholesale index'!AB1217*Inputs!$F$27,"n/a")</f>
        <v>n/a</v>
      </c>
      <c r="AD1217" s="2" t="str">
        <f t="shared" si="322"/>
        <v>2019-20 Winter</v>
      </c>
      <c r="AE1217" s="2" t="str">
        <f t="shared" si="323"/>
        <v>2019-20 Summer</v>
      </c>
      <c r="AF1217" s="41">
        <v>0</v>
      </c>
    </row>
    <row r="1218" spans="1:32" x14ac:dyDescent="0.3">
      <c r="A1218" s="47">
        <v>43602</v>
      </c>
      <c r="B1218" s="14" t="str">
        <f t="shared" si="324"/>
        <v>May</v>
      </c>
      <c r="C1218" s="3"/>
      <c r="D1218" s="3"/>
      <c r="E1218" s="3"/>
      <c r="F1218" s="42"/>
      <c r="G1218" s="42"/>
      <c r="H1218" s="42"/>
      <c r="I1218" s="13">
        <f>VLOOKUP($B1218,'Elec wholesale lookups'!$A$3:$L$15,'Elec wholesale index'!I$2,FALSE)</f>
        <v>205597.26549163138</v>
      </c>
      <c r="J1218" s="13">
        <f>VLOOKUP($B1218,'Elec wholesale lookups'!$A$3:$L$15,'Elec wholesale index'!J$2,FALSE)</f>
        <v>181634.52552031272</v>
      </c>
      <c r="K1218" s="13">
        <f>VLOOKUP($B1218,'Elec wholesale lookups'!$A$3:$L$15,'Elec wholesale index'!K$2,FALSE)</f>
        <v>205597.26549163138</v>
      </c>
      <c r="L1218" s="38">
        <f>VLOOKUP($B1218,'Elec wholesale lookups'!$A$3:$O$15,'Elec wholesale index'!L$2,FALSE)</f>
        <v>1</v>
      </c>
      <c r="M1218" s="38">
        <f>VLOOKUP($B1218,'Elec wholesale lookups'!$A$3:$O$15,'Elec wholesale index'!M$2,FALSE)</f>
        <v>1</v>
      </c>
      <c r="N1218" s="38">
        <f>VLOOKUP($B1218,'Elec wholesale lookups'!$A$3:$O$15,'Elec wholesale index'!N$2,FALSE)</f>
        <v>0</v>
      </c>
      <c r="O1218" s="13">
        <f t="shared" si="308"/>
        <v>205597.26549163138</v>
      </c>
      <c r="P1218" s="13">
        <f t="shared" si="309"/>
        <v>181634.52552031272</v>
      </c>
      <c r="Q1218" s="13">
        <f t="shared" si="310"/>
        <v>0</v>
      </c>
      <c r="R1218" s="13">
        <f t="shared" si="311"/>
        <v>387231.79101194406</v>
      </c>
      <c r="S1218" s="23">
        <f t="shared" si="312"/>
        <v>0</v>
      </c>
      <c r="T1218" s="23">
        <f t="shared" si="313"/>
        <v>0</v>
      </c>
      <c r="U1218" s="23">
        <f t="shared" si="314"/>
        <v>0</v>
      </c>
      <c r="V1218" s="23">
        <f t="shared" si="315"/>
        <v>0</v>
      </c>
      <c r="W1218" s="44" t="str">
        <f t="shared" si="316"/>
        <v>n/a</v>
      </c>
      <c r="X1218" s="23">
        <f t="shared" si="317"/>
        <v>0</v>
      </c>
      <c r="Y1218" s="23">
        <f t="shared" si="318"/>
        <v>0</v>
      </c>
      <c r="Z1218" s="23">
        <f t="shared" si="319"/>
        <v>0</v>
      </c>
      <c r="AA1218" s="43">
        <f t="shared" si="320"/>
        <v>0</v>
      </c>
      <c r="AB1218" s="44" t="str">
        <f t="shared" si="321"/>
        <v>n/a</v>
      </c>
      <c r="AC1218" s="45" t="str">
        <f>IFERROR(W1218*Inputs!$E$27+'Elec wholesale index'!AB1218*Inputs!$F$27,"n/a")</f>
        <v>n/a</v>
      </c>
      <c r="AD1218" s="2" t="str">
        <f t="shared" si="322"/>
        <v>2019-20 Winter</v>
      </c>
      <c r="AE1218" s="2" t="str">
        <f t="shared" si="323"/>
        <v>2019-20 Summer</v>
      </c>
      <c r="AF1218" s="41">
        <v>0</v>
      </c>
    </row>
    <row r="1219" spans="1:32" x14ac:dyDescent="0.3">
      <c r="A1219" s="47">
        <v>43605</v>
      </c>
      <c r="B1219" s="14" t="str">
        <f t="shared" si="324"/>
        <v>May</v>
      </c>
      <c r="C1219" s="3"/>
      <c r="D1219" s="3"/>
      <c r="E1219" s="3"/>
      <c r="F1219" s="42"/>
      <c r="G1219" s="42"/>
      <c r="H1219" s="42"/>
      <c r="I1219" s="13">
        <f>VLOOKUP($B1219,'Elec wholesale lookups'!$A$3:$L$15,'Elec wholesale index'!I$2,FALSE)</f>
        <v>205597.26549163138</v>
      </c>
      <c r="J1219" s="13">
        <f>VLOOKUP($B1219,'Elec wholesale lookups'!$A$3:$L$15,'Elec wholesale index'!J$2,FALSE)</f>
        <v>181634.52552031272</v>
      </c>
      <c r="K1219" s="13">
        <f>VLOOKUP($B1219,'Elec wholesale lookups'!$A$3:$L$15,'Elec wholesale index'!K$2,FALSE)</f>
        <v>205597.26549163138</v>
      </c>
      <c r="L1219" s="38">
        <f>VLOOKUP($B1219,'Elec wholesale lookups'!$A$3:$O$15,'Elec wholesale index'!L$2,FALSE)</f>
        <v>1</v>
      </c>
      <c r="M1219" s="38">
        <f>VLOOKUP($B1219,'Elec wholesale lookups'!$A$3:$O$15,'Elec wholesale index'!M$2,FALSE)</f>
        <v>1</v>
      </c>
      <c r="N1219" s="38">
        <f>VLOOKUP($B1219,'Elec wholesale lookups'!$A$3:$O$15,'Elec wholesale index'!N$2,FALSE)</f>
        <v>0</v>
      </c>
      <c r="O1219" s="13">
        <f t="shared" si="308"/>
        <v>205597.26549163138</v>
      </c>
      <c r="P1219" s="13">
        <f t="shared" si="309"/>
        <v>181634.52552031272</v>
      </c>
      <c r="Q1219" s="13">
        <f t="shared" si="310"/>
        <v>0</v>
      </c>
      <c r="R1219" s="13">
        <f t="shared" si="311"/>
        <v>387231.79101194406</v>
      </c>
      <c r="S1219" s="23">
        <f t="shared" si="312"/>
        <v>0</v>
      </c>
      <c r="T1219" s="23">
        <f t="shared" si="313"/>
        <v>0</v>
      </c>
      <c r="U1219" s="23">
        <f t="shared" si="314"/>
        <v>0</v>
      </c>
      <c r="V1219" s="23">
        <f t="shared" si="315"/>
        <v>0</v>
      </c>
      <c r="W1219" s="44" t="str">
        <f t="shared" si="316"/>
        <v>n/a</v>
      </c>
      <c r="X1219" s="23">
        <f t="shared" si="317"/>
        <v>0</v>
      </c>
      <c r="Y1219" s="23">
        <f t="shared" si="318"/>
        <v>0</v>
      </c>
      <c r="Z1219" s="23">
        <f t="shared" si="319"/>
        <v>0</v>
      </c>
      <c r="AA1219" s="43">
        <f t="shared" si="320"/>
        <v>0</v>
      </c>
      <c r="AB1219" s="44" t="str">
        <f t="shared" si="321"/>
        <v>n/a</v>
      </c>
      <c r="AC1219" s="45" t="str">
        <f>IFERROR(W1219*Inputs!$E$27+'Elec wholesale index'!AB1219*Inputs!$F$27,"n/a")</f>
        <v>n/a</v>
      </c>
      <c r="AD1219" s="2" t="str">
        <f t="shared" si="322"/>
        <v>2019-20 Winter</v>
      </c>
      <c r="AE1219" s="2" t="str">
        <f t="shared" si="323"/>
        <v>2019-20 Summer</v>
      </c>
      <c r="AF1219" s="41">
        <v>0</v>
      </c>
    </row>
    <row r="1220" spans="1:32" x14ac:dyDescent="0.3">
      <c r="A1220" s="47">
        <v>43606</v>
      </c>
      <c r="B1220" s="14" t="str">
        <f t="shared" si="324"/>
        <v>May</v>
      </c>
      <c r="C1220" s="3"/>
      <c r="D1220" s="3"/>
      <c r="E1220" s="3"/>
      <c r="F1220" s="42"/>
      <c r="G1220" s="42"/>
      <c r="H1220" s="42"/>
      <c r="I1220" s="13">
        <f>VLOOKUP($B1220,'Elec wholesale lookups'!$A$3:$L$15,'Elec wholesale index'!I$2,FALSE)</f>
        <v>205597.26549163138</v>
      </c>
      <c r="J1220" s="13">
        <f>VLOOKUP($B1220,'Elec wholesale lookups'!$A$3:$L$15,'Elec wholesale index'!J$2,FALSE)</f>
        <v>181634.52552031272</v>
      </c>
      <c r="K1220" s="13">
        <f>VLOOKUP($B1220,'Elec wholesale lookups'!$A$3:$L$15,'Elec wholesale index'!K$2,FALSE)</f>
        <v>205597.26549163138</v>
      </c>
      <c r="L1220" s="38">
        <f>VLOOKUP($B1220,'Elec wholesale lookups'!$A$3:$O$15,'Elec wholesale index'!L$2,FALSE)</f>
        <v>1</v>
      </c>
      <c r="M1220" s="38">
        <f>VLOOKUP($B1220,'Elec wholesale lookups'!$A$3:$O$15,'Elec wholesale index'!M$2,FALSE)</f>
        <v>1</v>
      </c>
      <c r="N1220" s="38">
        <f>VLOOKUP($B1220,'Elec wholesale lookups'!$A$3:$O$15,'Elec wholesale index'!N$2,FALSE)</f>
        <v>0</v>
      </c>
      <c r="O1220" s="13">
        <f t="shared" si="308"/>
        <v>205597.26549163138</v>
      </c>
      <c r="P1220" s="13">
        <f t="shared" si="309"/>
        <v>181634.52552031272</v>
      </c>
      <c r="Q1220" s="13">
        <f t="shared" si="310"/>
        <v>0</v>
      </c>
      <c r="R1220" s="13">
        <f t="shared" si="311"/>
        <v>387231.79101194406</v>
      </c>
      <c r="S1220" s="23">
        <f t="shared" si="312"/>
        <v>0</v>
      </c>
      <c r="T1220" s="23">
        <f t="shared" si="313"/>
        <v>0</v>
      </c>
      <c r="U1220" s="23">
        <f t="shared" si="314"/>
        <v>0</v>
      </c>
      <c r="V1220" s="23">
        <f t="shared" si="315"/>
        <v>0</v>
      </c>
      <c r="W1220" s="44" t="str">
        <f t="shared" si="316"/>
        <v>n/a</v>
      </c>
      <c r="X1220" s="23">
        <f t="shared" si="317"/>
        <v>0</v>
      </c>
      <c r="Y1220" s="23">
        <f t="shared" si="318"/>
        <v>0</v>
      </c>
      <c r="Z1220" s="23">
        <f t="shared" si="319"/>
        <v>0</v>
      </c>
      <c r="AA1220" s="43">
        <f t="shared" si="320"/>
        <v>0</v>
      </c>
      <c r="AB1220" s="44" t="str">
        <f t="shared" si="321"/>
        <v>n/a</v>
      </c>
      <c r="AC1220" s="45" t="str">
        <f>IFERROR(W1220*Inputs!$E$27+'Elec wholesale index'!AB1220*Inputs!$F$27,"n/a")</f>
        <v>n/a</v>
      </c>
      <c r="AD1220" s="2" t="str">
        <f t="shared" si="322"/>
        <v>2019-20 Winter</v>
      </c>
      <c r="AE1220" s="2" t="str">
        <f t="shared" si="323"/>
        <v>2019-20 Summer</v>
      </c>
      <c r="AF1220" s="41">
        <v>0</v>
      </c>
    </row>
    <row r="1221" spans="1:32" x14ac:dyDescent="0.3">
      <c r="A1221" s="47">
        <v>43607</v>
      </c>
      <c r="B1221" s="14" t="str">
        <f t="shared" si="324"/>
        <v>May</v>
      </c>
      <c r="C1221" s="3"/>
      <c r="D1221" s="3"/>
      <c r="E1221" s="3"/>
      <c r="F1221" s="42"/>
      <c r="G1221" s="42"/>
      <c r="H1221" s="42"/>
      <c r="I1221" s="13">
        <f>VLOOKUP($B1221,'Elec wholesale lookups'!$A$3:$L$15,'Elec wholesale index'!I$2,FALSE)</f>
        <v>205597.26549163138</v>
      </c>
      <c r="J1221" s="13">
        <f>VLOOKUP($B1221,'Elec wholesale lookups'!$A$3:$L$15,'Elec wholesale index'!J$2,FALSE)</f>
        <v>181634.52552031272</v>
      </c>
      <c r="K1221" s="13">
        <f>VLOOKUP($B1221,'Elec wholesale lookups'!$A$3:$L$15,'Elec wholesale index'!K$2,FALSE)</f>
        <v>205597.26549163138</v>
      </c>
      <c r="L1221" s="38">
        <f>VLOOKUP($B1221,'Elec wholesale lookups'!$A$3:$O$15,'Elec wholesale index'!L$2,FALSE)</f>
        <v>1</v>
      </c>
      <c r="M1221" s="38">
        <f>VLOOKUP($B1221,'Elec wholesale lookups'!$A$3:$O$15,'Elec wholesale index'!M$2,FALSE)</f>
        <v>1</v>
      </c>
      <c r="N1221" s="38">
        <f>VLOOKUP($B1221,'Elec wholesale lookups'!$A$3:$O$15,'Elec wholesale index'!N$2,FALSE)</f>
        <v>0</v>
      </c>
      <c r="O1221" s="13">
        <f t="shared" si="308"/>
        <v>205597.26549163138</v>
      </c>
      <c r="P1221" s="13">
        <f t="shared" si="309"/>
        <v>181634.52552031272</v>
      </c>
      <c r="Q1221" s="13">
        <f t="shared" si="310"/>
        <v>0</v>
      </c>
      <c r="R1221" s="13">
        <f t="shared" si="311"/>
        <v>387231.79101194406</v>
      </c>
      <c r="S1221" s="23">
        <f t="shared" si="312"/>
        <v>0</v>
      </c>
      <c r="T1221" s="23">
        <f t="shared" si="313"/>
        <v>0</v>
      </c>
      <c r="U1221" s="23">
        <f t="shared" si="314"/>
        <v>0</v>
      </c>
      <c r="V1221" s="23">
        <f t="shared" si="315"/>
        <v>0</v>
      </c>
      <c r="W1221" s="44" t="str">
        <f t="shared" si="316"/>
        <v>n/a</v>
      </c>
      <c r="X1221" s="23">
        <f t="shared" si="317"/>
        <v>0</v>
      </c>
      <c r="Y1221" s="23">
        <f t="shared" si="318"/>
        <v>0</v>
      </c>
      <c r="Z1221" s="23">
        <f t="shared" si="319"/>
        <v>0</v>
      </c>
      <c r="AA1221" s="43">
        <f t="shared" si="320"/>
        <v>0</v>
      </c>
      <c r="AB1221" s="44" t="str">
        <f t="shared" si="321"/>
        <v>n/a</v>
      </c>
      <c r="AC1221" s="45" t="str">
        <f>IFERROR(W1221*Inputs!$E$27+'Elec wholesale index'!AB1221*Inputs!$F$27,"n/a")</f>
        <v>n/a</v>
      </c>
      <c r="AD1221" s="2" t="str">
        <f t="shared" si="322"/>
        <v>2019-20 Winter</v>
      </c>
      <c r="AE1221" s="2" t="str">
        <f t="shared" si="323"/>
        <v>2019-20 Summer</v>
      </c>
      <c r="AF1221" s="41">
        <v>0</v>
      </c>
    </row>
    <row r="1222" spans="1:32" x14ac:dyDescent="0.3">
      <c r="A1222" s="47">
        <v>43608</v>
      </c>
      <c r="B1222" s="14" t="str">
        <f t="shared" si="324"/>
        <v>May</v>
      </c>
      <c r="C1222" s="3"/>
      <c r="D1222" s="3"/>
      <c r="E1222" s="3"/>
      <c r="F1222" s="42"/>
      <c r="G1222" s="42"/>
      <c r="H1222" s="42"/>
      <c r="I1222" s="13">
        <f>VLOOKUP($B1222,'Elec wholesale lookups'!$A$3:$L$15,'Elec wholesale index'!I$2,FALSE)</f>
        <v>205597.26549163138</v>
      </c>
      <c r="J1222" s="13">
        <f>VLOOKUP($B1222,'Elec wholesale lookups'!$A$3:$L$15,'Elec wholesale index'!J$2,FALSE)</f>
        <v>181634.52552031272</v>
      </c>
      <c r="K1222" s="13">
        <f>VLOOKUP($B1222,'Elec wholesale lookups'!$A$3:$L$15,'Elec wholesale index'!K$2,FALSE)</f>
        <v>205597.26549163138</v>
      </c>
      <c r="L1222" s="38">
        <f>VLOOKUP($B1222,'Elec wholesale lookups'!$A$3:$O$15,'Elec wholesale index'!L$2,FALSE)</f>
        <v>1</v>
      </c>
      <c r="M1222" s="38">
        <f>VLOOKUP($B1222,'Elec wholesale lookups'!$A$3:$O$15,'Elec wholesale index'!M$2,FALSE)</f>
        <v>1</v>
      </c>
      <c r="N1222" s="38">
        <f>VLOOKUP($B1222,'Elec wholesale lookups'!$A$3:$O$15,'Elec wholesale index'!N$2,FALSE)</f>
        <v>0</v>
      </c>
      <c r="O1222" s="13">
        <f t="shared" si="308"/>
        <v>205597.26549163138</v>
      </c>
      <c r="P1222" s="13">
        <f t="shared" si="309"/>
        <v>181634.52552031272</v>
      </c>
      <c r="Q1222" s="13">
        <f t="shared" si="310"/>
        <v>0</v>
      </c>
      <c r="R1222" s="13">
        <f t="shared" si="311"/>
        <v>387231.79101194406</v>
      </c>
      <c r="S1222" s="23">
        <f t="shared" si="312"/>
        <v>0</v>
      </c>
      <c r="T1222" s="23">
        <f t="shared" si="313"/>
        <v>0</v>
      </c>
      <c r="U1222" s="23">
        <f t="shared" si="314"/>
        <v>0</v>
      </c>
      <c r="V1222" s="23">
        <f t="shared" si="315"/>
        <v>0</v>
      </c>
      <c r="W1222" s="44" t="str">
        <f t="shared" si="316"/>
        <v>n/a</v>
      </c>
      <c r="X1222" s="23">
        <f t="shared" si="317"/>
        <v>0</v>
      </c>
      <c r="Y1222" s="23">
        <f t="shared" si="318"/>
        <v>0</v>
      </c>
      <c r="Z1222" s="23">
        <f t="shared" si="319"/>
        <v>0</v>
      </c>
      <c r="AA1222" s="43">
        <f t="shared" si="320"/>
        <v>0</v>
      </c>
      <c r="AB1222" s="44" t="str">
        <f t="shared" si="321"/>
        <v>n/a</v>
      </c>
      <c r="AC1222" s="45" t="str">
        <f>IFERROR(W1222*Inputs!$E$27+'Elec wholesale index'!AB1222*Inputs!$F$27,"n/a")</f>
        <v>n/a</v>
      </c>
      <c r="AD1222" s="2" t="str">
        <f t="shared" si="322"/>
        <v>2019-20 Winter</v>
      </c>
      <c r="AE1222" s="2" t="str">
        <f t="shared" si="323"/>
        <v>2019-20 Summer</v>
      </c>
      <c r="AF1222" s="41">
        <v>0</v>
      </c>
    </row>
    <row r="1223" spans="1:32" x14ac:dyDescent="0.3">
      <c r="A1223" s="47">
        <v>43609</v>
      </c>
      <c r="B1223" s="14" t="str">
        <f t="shared" si="324"/>
        <v>May</v>
      </c>
      <c r="C1223" s="3"/>
      <c r="D1223" s="3"/>
      <c r="E1223" s="3"/>
      <c r="F1223" s="42"/>
      <c r="G1223" s="42"/>
      <c r="H1223" s="42"/>
      <c r="I1223" s="13">
        <f>VLOOKUP($B1223,'Elec wholesale lookups'!$A$3:$L$15,'Elec wholesale index'!I$2,FALSE)</f>
        <v>205597.26549163138</v>
      </c>
      <c r="J1223" s="13">
        <f>VLOOKUP($B1223,'Elec wholesale lookups'!$A$3:$L$15,'Elec wholesale index'!J$2,FALSE)</f>
        <v>181634.52552031272</v>
      </c>
      <c r="K1223" s="13">
        <f>VLOOKUP($B1223,'Elec wholesale lookups'!$A$3:$L$15,'Elec wholesale index'!K$2,FALSE)</f>
        <v>205597.26549163138</v>
      </c>
      <c r="L1223" s="38">
        <f>VLOOKUP($B1223,'Elec wholesale lookups'!$A$3:$O$15,'Elec wholesale index'!L$2,FALSE)</f>
        <v>1</v>
      </c>
      <c r="M1223" s="38">
        <f>VLOOKUP($B1223,'Elec wholesale lookups'!$A$3:$O$15,'Elec wholesale index'!M$2,FALSE)</f>
        <v>1</v>
      </c>
      <c r="N1223" s="38">
        <f>VLOOKUP($B1223,'Elec wholesale lookups'!$A$3:$O$15,'Elec wholesale index'!N$2,FALSE)</f>
        <v>0</v>
      </c>
      <c r="O1223" s="13">
        <f t="shared" ref="O1223:O1286" si="325">IF(L1223="","",I1223*L1223)</f>
        <v>205597.26549163138</v>
      </c>
      <c r="P1223" s="13">
        <f t="shared" ref="P1223:P1286" si="326">IF(M1223="","",J1223*M1223)</f>
        <v>181634.52552031272</v>
      </c>
      <c r="Q1223" s="13">
        <f t="shared" ref="Q1223:Q1286" si="327">IF(N1223="","",K1223*N1223)</f>
        <v>0</v>
      </c>
      <c r="R1223" s="13">
        <f t="shared" ref="R1223:R1286" si="328">SUM(O1223:Q1223)</f>
        <v>387231.79101194406</v>
      </c>
      <c r="S1223" s="23">
        <f t="shared" ref="S1223:S1286" si="329">IF(O1223="","",O1223*C1223)</f>
        <v>0</v>
      </c>
      <c r="T1223" s="23">
        <f t="shared" ref="T1223:T1286" si="330">IF(P1223="","",P1223*D1223)</f>
        <v>0</v>
      </c>
      <c r="U1223" s="23">
        <f t="shared" ref="U1223:U1286" si="331">IF(Q1223="","",Q1223*E1223)</f>
        <v>0</v>
      </c>
      <c r="V1223" s="23">
        <f t="shared" ref="V1223:V1286" si="332">SUM(S1223:U1223)</f>
        <v>0</v>
      </c>
      <c r="W1223" s="44" t="str">
        <f t="shared" ref="W1223:W1286" si="333">IF(MIN(C1223:E1223)&lt;1,"n/a",V1223/R1223)</f>
        <v>n/a</v>
      </c>
      <c r="X1223" s="23">
        <f t="shared" ref="X1223:X1286" si="334">IF(O1223="","",O1223*F1223)</f>
        <v>0</v>
      </c>
      <c r="Y1223" s="23">
        <f t="shared" ref="Y1223:Y1286" si="335">IF(P1223="","",P1223*G1223)</f>
        <v>0</v>
      </c>
      <c r="Z1223" s="23">
        <f t="shared" ref="Z1223:Z1286" si="336">IF(Q1223="","",Q1223*H1223)</f>
        <v>0</v>
      </c>
      <c r="AA1223" s="43">
        <f t="shared" ref="AA1223:AA1286" si="337">SUM(X1223:Z1223)</f>
        <v>0</v>
      </c>
      <c r="AB1223" s="44" t="str">
        <f t="shared" ref="AB1223:AB1286" si="338">IF(MIN(F1223:H1223)&lt;1,"n/a",AA1223/$R1223)</f>
        <v>n/a</v>
      </c>
      <c r="AC1223" s="45" t="str">
        <f>IFERROR(W1223*Inputs!$E$27+'Elec wholesale index'!AB1223*Inputs!$F$27,"n/a")</f>
        <v>n/a</v>
      </c>
      <c r="AD1223" s="2" t="str">
        <f t="shared" ref="AD1223:AD1286" si="339">IF(AND(MONTH(A1223)=8,MONTH(A1222)=7),YEAR(A1223)+1&amp;"-"&amp;YEAR(A1223)-1998&amp;" Summer",IF(AND(MONTH(A1223)=2,MONTH(A1222)=1),YEAR(A1223)&amp;"-"&amp;YEAR(A1223)-1999&amp;" Winter",AD1222))</f>
        <v>2019-20 Winter</v>
      </c>
      <c r="AE1223" s="2" t="str">
        <f t="shared" ref="AE1223:AE1286" si="340">IF(AND(MONTH(A1223)=4,MONTH(A1222)=3),YEAR(A1223)&amp;"-"&amp;YEAR(A1223)-1999&amp;" Summer",IF(AND(MONTH(A1223)=10,MONTH(A1222)=9),YEAR(A1223)&amp;"-"&amp;YEAR(A1223)-1999&amp;" Winter",AE1222))</f>
        <v>2019-20 Summer</v>
      </c>
      <c r="AF1223" s="41">
        <v>0</v>
      </c>
    </row>
    <row r="1224" spans="1:32" x14ac:dyDescent="0.3">
      <c r="A1224" s="47">
        <v>43613</v>
      </c>
      <c r="B1224" s="14" t="str">
        <f t="shared" si="324"/>
        <v>May</v>
      </c>
      <c r="C1224" s="3"/>
      <c r="D1224" s="3"/>
      <c r="E1224" s="3"/>
      <c r="F1224" s="42"/>
      <c r="G1224" s="42"/>
      <c r="H1224" s="42"/>
      <c r="I1224" s="13">
        <f>VLOOKUP($B1224,'Elec wholesale lookups'!$A$3:$L$15,'Elec wholesale index'!I$2,FALSE)</f>
        <v>205597.26549163138</v>
      </c>
      <c r="J1224" s="13">
        <f>VLOOKUP($B1224,'Elec wholesale lookups'!$A$3:$L$15,'Elec wholesale index'!J$2,FALSE)</f>
        <v>181634.52552031272</v>
      </c>
      <c r="K1224" s="13">
        <f>VLOOKUP($B1224,'Elec wholesale lookups'!$A$3:$L$15,'Elec wholesale index'!K$2,FALSE)</f>
        <v>205597.26549163138</v>
      </c>
      <c r="L1224" s="38">
        <f>VLOOKUP($B1224,'Elec wholesale lookups'!$A$3:$O$15,'Elec wholesale index'!L$2,FALSE)</f>
        <v>1</v>
      </c>
      <c r="M1224" s="38">
        <f>VLOOKUP($B1224,'Elec wholesale lookups'!$A$3:$O$15,'Elec wholesale index'!M$2,FALSE)</f>
        <v>1</v>
      </c>
      <c r="N1224" s="38">
        <f>VLOOKUP($B1224,'Elec wholesale lookups'!$A$3:$O$15,'Elec wholesale index'!N$2,FALSE)</f>
        <v>0</v>
      </c>
      <c r="O1224" s="13">
        <f t="shared" si="325"/>
        <v>205597.26549163138</v>
      </c>
      <c r="P1224" s="13">
        <f t="shared" si="326"/>
        <v>181634.52552031272</v>
      </c>
      <c r="Q1224" s="13">
        <f t="shared" si="327"/>
        <v>0</v>
      </c>
      <c r="R1224" s="13">
        <f t="shared" si="328"/>
        <v>387231.79101194406</v>
      </c>
      <c r="S1224" s="23">
        <f t="shared" si="329"/>
        <v>0</v>
      </c>
      <c r="T1224" s="23">
        <f t="shared" si="330"/>
        <v>0</v>
      </c>
      <c r="U1224" s="23">
        <f t="shared" si="331"/>
        <v>0</v>
      </c>
      <c r="V1224" s="23">
        <f t="shared" si="332"/>
        <v>0</v>
      </c>
      <c r="W1224" s="44" t="str">
        <f t="shared" si="333"/>
        <v>n/a</v>
      </c>
      <c r="X1224" s="23">
        <f t="shared" si="334"/>
        <v>0</v>
      </c>
      <c r="Y1224" s="23">
        <f t="shared" si="335"/>
        <v>0</v>
      </c>
      <c r="Z1224" s="23">
        <f t="shared" si="336"/>
        <v>0</v>
      </c>
      <c r="AA1224" s="43">
        <f t="shared" si="337"/>
        <v>0</v>
      </c>
      <c r="AB1224" s="44" t="str">
        <f t="shared" si="338"/>
        <v>n/a</v>
      </c>
      <c r="AC1224" s="45" t="str">
        <f>IFERROR(W1224*Inputs!$E$27+'Elec wholesale index'!AB1224*Inputs!$F$27,"n/a")</f>
        <v>n/a</v>
      </c>
      <c r="AD1224" s="2" t="str">
        <f t="shared" si="339"/>
        <v>2019-20 Winter</v>
      </c>
      <c r="AE1224" s="2" t="str">
        <f t="shared" si="340"/>
        <v>2019-20 Summer</v>
      </c>
      <c r="AF1224" s="41">
        <v>0</v>
      </c>
    </row>
    <row r="1225" spans="1:32" x14ac:dyDescent="0.3">
      <c r="A1225" s="47">
        <v>43614</v>
      </c>
      <c r="B1225" s="14" t="str">
        <f t="shared" si="324"/>
        <v>May</v>
      </c>
      <c r="C1225" s="3"/>
      <c r="D1225" s="3"/>
      <c r="E1225" s="3"/>
      <c r="F1225" s="42"/>
      <c r="G1225" s="42"/>
      <c r="H1225" s="42"/>
      <c r="I1225" s="13">
        <f>VLOOKUP($B1225,'Elec wholesale lookups'!$A$3:$L$15,'Elec wholesale index'!I$2,FALSE)</f>
        <v>205597.26549163138</v>
      </c>
      <c r="J1225" s="13">
        <f>VLOOKUP($B1225,'Elec wholesale lookups'!$A$3:$L$15,'Elec wholesale index'!J$2,FALSE)</f>
        <v>181634.52552031272</v>
      </c>
      <c r="K1225" s="13">
        <f>VLOOKUP($B1225,'Elec wholesale lookups'!$A$3:$L$15,'Elec wholesale index'!K$2,FALSE)</f>
        <v>205597.26549163138</v>
      </c>
      <c r="L1225" s="38">
        <f>VLOOKUP($B1225,'Elec wholesale lookups'!$A$3:$O$15,'Elec wholesale index'!L$2,FALSE)</f>
        <v>1</v>
      </c>
      <c r="M1225" s="38">
        <f>VLOOKUP($B1225,'Elec wholesale lookups'!$A$3:$O$15,'Elec wholesale index'!M$2,FALSE)</f>
        <v>1</v>
      </c>
      <c r="N1225" s="38">
        <f>VLOOKUP($B1225,'Elec wholesale lookups'!$A$3:$O$15,'Elec wholesale index'!N$2,FALSE)</f>
        <v>0</v>
      </c>
      <c r="O1225" s="13">
        <f t="shared" si="325"/>
        <v>205597.26549163138</v>
      </c>
      <c r="P1225" s="13">
        <f t="shared" si="326"/>
        <v>181634.52552031272</v>
      </c>
      <c r="Q1225" s="13">
        <f t="shared" si="327"/>
        <v>0</v>
      </c>
      <c r="R1225" s="13">
        <f t="shared" si="328"/>
        <v>387231.79101194406</v>
      </c>
      <c r="S1225" s="23">
        <f t="shared" si="329"/>
        <v>0</v>
      </c>
      <c r="T1225" s="23">
        <f t="shared" si="330"/>
        <v>0</v>
      </c>
      <c r="U1225" s="23">
        <f t="shared" si="331"/>
        <v>0</v>
      </c>
      <c r="V1225" s="23">
        <f t="shared" si="332"/>
        <v>0</v>
      </c>
      <c r="W1225" s="44" t="str">
        <f t="shared" si="333"/>
        <v>n/a</v>
      </c>
      <c r="X1225" s="23">
        <f t="shared" si="334"/>
        <v>0</v>
      </c>
      <c r="Y1225" s="23">
        <f t="shared" si="335"/>
        <v>0</v>
      </c>
      <c r="Z1225" s="23">
        <f t="shared" si="336"/>
        <v>0</v>
      </c>
      <c r="AA1225" s="43">
        <f t="shared" si="337"/>
        <v>0</v>
      </c>
      <c r="AB1225" s="44" t="str">
        <f t="shared" si="338"/>
        <v>n/a</v>
      </c>
      <c r="AC1225" s="45" t="str">
        <f>IFERROR(W1225*Inputs!$E$27+'Elec wholesale index'!AB1225*Inputs!$F$27,"n/a")</f>
        <v>n/a</v>
      </c>
      <c r="AD1225" s="2" t="str">
        <f t="shared" si="339"/>
        <v>2019-20 Winter</v>
      </c>
      <c r="AE1225" s="2" t="str">
        <f t="shared" si="340"/>
        <v>2019-20 Summer</v>
      </c>
      <c r="AF1225" s="41">
        <v>0</v>
      </c>
    </row>
    <row r="1226" spans="1:32" x14ac:dyDescent="0.3">
      <c r="A1226" s="47">
        <v>43615</v>
      </c>
      <c r="B1226" s="14" t="str">
        <f t="shared" si="324"/>
        <v>May</v>
      </c>
      <c r="C1226" s="3"/>
      <c r="D1226" s="3"/>
      <c r="E1226" s="3"/>
      <c r="F1226" s="42"/>
      <c r="G1226" s="42"/>
      <c r="H1226" s="42"/>
      <c r="I1226" s="13">
        <f>VLOOKUP($B1226,'Elec wholesale lookups'!$A$3:$L$15,'Elec wholesale index'!I$2,FALSE)</f>
        <v>205597.26549163138</v>
      </c>
      <c r="J1226" s="13">
        <f>VLOOKUP($B1226,'Elec wholesale lookups'!$A$3:$L$15,'Elec wholesale index'!J$2,FALSE)</f>
        <v>181634.52552031272</v>
      </c>
      <c r="K1226" s="13">
        <f>VLOOKUP($B1226,'Elec wholesale lookups'!$A$3:$L$15,'Elec wholesale index'!K$2,FALSE)</f>
        <v>205597.26549163138</v>
      </c>
      <c r="L1226" s="38">
        <f>VLOOKUP($B1226,'Elec wholesale lookups'!$A$3:$O$15,'Elec wholesale index'!L$2,FALSE)</f>
        <v>1</v>
      </c>
      <c r="M1226" s="38">
        <f>VLOOKUP($B1226,'Elec wholesale lookups'!$A$3:$O$15,'Elec wholesale index'!M$2,FALSE)</f>
        <v>1</v>
      </c>
      <c r="N1226" s="38">
        <f>VLOOKUP($B1226,'Elec wholesale lookups'!$A$3:$O$15,'Elec wholesale index'!N$2,FALSE)</f>
        <v>0</v>
      </c>
      <c r="O1226" s="13">
        <f t="shared" si="325"/>
        <v>205597.26549163138</v>
      </c>
      <c r="P1226" s="13">
        <f t="shared" si="326"/>
        <v>181634.52552031272</v>
      </c>
      <c r="Q1226" s="13">
        <f t="shared" si="327"/>
        <v>0</v>
      </c>
      <c r="R1226" s="13">
        <f t="shared" si="328"/>
        <v>387231.79101194406</v>
      </c>
      <c r="S1226" s="23">
        <f t="shared" si="329"/>
        <v>0</v>
      </c>
      <c r="T1226" s="23">
        <f t="shared" si="330"/>
        <v>0</v>
      </c>
      <c r="U1226" s="23">
        <f t="shared" si="331"/>
        <v>0</v>
      </c>
      <c r="V1226" s="23">
        <f t="shared" si="332"/>
        <v>0</v>
      </c>
      <c r="W1226" s="44" t="str">
        <f t="shared" si="333"/>
        <v>n/a</v>
      </c>
      <c r="X1226" s="23">
        <f t="shared" si="334"/>
        <v>0</v>
      </c>
      <c r="Y1226" s="23">
        <f t="shared" si="335"/>
        <v>0</v>
      </c>
      <c r="Z1226" s="23">
        <f t="shared" si="336"/>
        <v>0</v>
      </c>
      <c r="AA1226" s="43">
        <f t="shared" si="337"/>
        <v>0</v>
      </c>
      <c r="AB1226" s="44" t="str">
        <f t="shared" si="338"/>
        <v>n/a</v>
      </c>
      <c r="AC1226" s="45" t="str">
        <f>IFERROR(W1226*Inputs!$E$27+'Elec wholesale index'!AB1226*Inputs!$F$27,"n/a")</f>
        <v>n/a</v>
      </c>
      <c r="AD1226" s="2" t="str">
        <f t="shared" si="339"/>
        <v>2019-20 Winter</v>
      </c>
      <c r="AE1226" s="2" t="str">
        <f t="shared" si="340"/>
        <v>2019-20 Summer</v>
      </c>
      <c r="AF1226" s="41">
        <v>0</v>
      </c>
    </row>
    <row r="1227" spans="1:32" x14ac:dyDescent="0.3">
      <c r="A1227" s="47">
        <v>43616</v>
      </c>
      <c r="B1227" s="14" t="str">
        <f t="shared" si="324"/>
        <v>May</v>
      </c>
      <c r="C1227" s="3"/>
      <c r="D1227" s="3"/>
      <c r="E1227" s="3"/>
      <c r="F1227" s="42"/>
      <c r="G1227" s="42"/>
      <c r="H1227" s="42"/>
      <c r="I1227" s="13">
        <f>VLOOKUP($B1227,'Elec wholesale lookups'!$A$3:$L$15,'Elec wholesale index'!I$2,FALSE)</f>
        <v>205597.26549163138</v>
      </c>
      <c r="J1227" s="13">
        <f>VLOOKUP($B1227,'Elec wholesale lookups'!$A$3:$L$15,'Elec wholesale index'!J$2,FALSE)</f>
        <v>181634.52552031272</v>
      </c>
      <c r="K1227" s="13">
        <f>VLOOKUP($B1227,'Elec wholesale lookups'!$A$3:$L$15,'Elec wholesale index'!K$2,FALSE)</f>
        <v>205597.26549163138</v>
      </c>
      <c r="L1227" s="38">
        <f>VLOOKUP($B1227,'Elec wholesale lookups'!$A$3:$O$15,'Elec wholesale index'!L$2,FALSE)</f>
        <v>1</v>
      </c>
      <c r="M1227" s="38">
        <f>VLOOKUP($B1227,'Elec wholesale lookups'!$A$3:$O$15,'Elec wholesale index'!M$2,FALSE)</f>
        <v>1</v>
      </c>
      <c r="N1227" s="38">
        <f>VLOOKUP($B1227,'Elec wholesale lookups'!$A$3:$O$15,'Elec wholesale index'!N$2,FALSE)</f>
        <v>0</v>
      </c>
      <c r="O1227" s="13">
        <f t="shared" si="325"/>
        <v>205597.26549163138</v>
      </c>
      <c r="P1227" s="13">
        <f t="shared" si="326"/>
        <v>181634.52552031272</v>
      </c>
      <c r="Q1227" s="13">
        <f t="shared" si="327"/>
        <v>0</v>
      </c>
      <c r="R1227" s="13">
        <f t="shared" si="328"/>
        <v>387231.79101194406</v>
      </c>
      <c r="S1227" s="23">
        <f t="shared" si="329"/>
        <v>0</v>
      </c>
      <c r="T1227" s="23">
        <f t="shared" si="330"/>
        <v>0</v>
      </c>
      <c r="U1227" s="23">
        <f t="shared" si="331"/>
        <v>0</v>
      </c>
      <c r="V1227" s="23">
        <f t="shared" si="332"/>
        <v>0</v>
      </c>
      <c r="W1227" s="44" t="str">
        <f t="shared" si="333"/>
        <v>n/a</v>
      </c>
      <c r="X1227" s="23">
        <f t="shared" si="334"/>
        <v>0</v>
      </c>
      <c r="Y1227" s="23">
        <f t="shared" si="335"/>
        <v>0</v>
      </c>
      <c r="Z1227" s="23">
        <f t="shared" si="336"/>
        <v>0</v>
      </c>
      <c r="AA1227" s="43">
        <f t="shared" si="337"/>
        <v>0</v>
      </c>
      <c r="AB1227" s="44" t="str">
        <f t="shared" si="338"/>
        <v>n/a</v>
      </c>
      <c r="AC1227" s="45" t="str">
        <f>IFERROR(W1227*Inputs!$E$27+'Elec wholesale index'!AB1227*Inputs!$F$27,"n/a")</f>
        <v>n/a</v>
      </c>
      <c r="AD1227" s="2" t="str">
        <f t="shared" si="339"/>
        <v>2019-20 Winter</v>
      </c>
      <c r="AE1227" s="2" t="str">
        <f t="shared" si="340"/>
        <v>2019-20 Summer</v>
      </c>
      <c r="AF1227" s="41">
        <v>0</v>
      </c>
    </row>
    <row r="1228" spans="1:32" x14ac:dyDescent="0.3">
      <c r="A1228" s="47">
        <v>43619</v>
      </c>
      <c r="B1228" s="14" t="str">
        <f t="shared" si="324"/>
        <v>Jun</v>
      </c>
      <c r="C1228" s="3"/>
      <c r="D1228" s="3"/>
      <c r="E1228" s="3"/>
      <c r="F1228" s="42"/>
      <c r="G1228" s="42"/>
      <c r="H1228" s="42"/>
      <c r="I1228" s="13">
        <f>VLOOKUP($B1228,'Elec wholesale lookups'!$A$3:$L$15,'Elec wholesale index'!I$2,FALSE)</f>
        <v>205597.26549163138</v>
      </c>
      <c r="J1228" s="13">
        <f>VLOOKUP($B1228,'Elec wholesale lookups'!$A$3:$L$15,'Elec wholesale index'!J$2,FALSE)</f>
        <v>181634.52552031272</v>
      </c>
      <c r="K1228" s="13">
        <f>VLOOKUP($B1228,'Elec wholesale lookups'!$A$3:$L$15,'Elec wholesale index'!K$2,FALSE)</f>
        <v>205597.26549163138</v>
      </c>
      <c r="L1228" s="38">
        <f>VLOOKUP($B1228,'Elec wholesale lookups'!$A$3:$O$15,'Elec wholesale index'!L$2,FALSE)</f>
        <v>1</v>
      </c>
      <c r="M1228" s="38">
        <f>VLOOKUP($B1228,'Elec wholesale lookups'!$A$3:$O$15,'Elec wholesale index'!M$2,FALSE)</f>
        <v>1</v>
      </c>
      <c r="N1228" s="38">
        <f>VLOOKUP($B1228,'Elec wholesale lookups'!$A$3:$O$15,'Elec wholesale index'!N$2,FALSE)</f>
        <v>0</v>
      </c>
      <c r="O1228" s="13">
        <f t="shared" si="325"/>
        <v>205597.26549163138</v>
      </c>
      <c r="P1228" s="13">
        <f t="shared" si="326"/>
        <v>181634.52552031272</v>
      </c>
      <c r="Q1228" s="13">
        <f t="shared" si="327"/>
        <v>0</v>
      </c>
      <c r="R1228" s="13">
        <f t="shared" si="328"/>
        <v>387231.79101194406</v>
      </c>
      <c r="S1228" s="23">
        <f t="shared" si="329"/>
        <v>0</v>
      </c>
      <c r="T1228" s="23">
        <f t="shared" si="330"/>
        <v>0</v>
      </c>
      <c r="U1228" s="23">
        <f t="shared" si="331"/>
        <v>0</v>
      </c>
      <c r="V1228" s="23">
        <f t="shared" si="332"/>
        <v>0</v>
      </c>
      <c r="W1228" s="44" t="str">
        <f t="shared" si="333"/>
        <v>n/a</v>
      </c>
      <c r="X1228" s="23">
        <f t="shared" si="334"/>
        <v>0</v>
      </c>
      <c r="Y1228" s="23">
        <f t="shared" si="335"/>
        <v>0</v>
      </c>
      <c r="Z1228" s="23">
        <f t="shared" si="336"/>
        <v>0</v>
      </c>
      <c r="AA1228" s="43">
        <f t="shared" si="337"/>
        <v>0</v>
      </c>
      <c r="AB1228" s="44" t="str">
        <f t="shared" si="338"/>
        <v>n/a</v>
      </c>
      <c r="AC1228" s="45" t="str">
        <f>IFERROR(W1228*Inputs!$E$27+'Elec wholesale index'!AB1228*Inputs!$F$27,"n/a")</f>
        <v>n/a</v>
      </c>
      <c r="AD1228" s="2" t="str">
        <f t="shared" si="339"/>
        <v>2019-20 Winter</v>
      </c>
      <c r="AE1228" s="2" t="str">
        <f t="shared" si="340"/>
        <v>2019-20 Summer</v>
      </c>
      <c r="AF1228" s="41">
        <v>0</v>
      </c>
    </row>
    <row r="1229" spans="1:32" x14ac:dyDescent="0.3">
      <c r="A1229" s="47">
        <v>43620</v>
      </c>
      <c r="B1229" s="14" t="str">
        <f t="shared" si="324"/>
        <v>Jun</v>
      </c>
      <c r="C1229" s="3"/>
      <c r="D1229" s="3"/>
      <c r="E1229" s="3"/>
      <c r="F1229" s="42"/>
      <c r="G1229" s="42"/>
      <c r="H1229" s="42"/>
      <c r="I1229" s="13">
        <f>VLOOKUP($B1229,'Elec wholesale lookups'!$A$3:$L$15,'Elec wholesale index'!I$2,FALSE)</f>
        <v>205597.26549163138</v>
      </c>
      <c r="J1229" s="13">
        <f>VLOOKUP($B1229,'Elec wholesale lookups'!$A$3:$L$15,'Elec wholesale index'!J$2,FALSE)</f>
        <v>181634.52552031272</v>
      </c>
      <c r="K1229" s="13">
        <f>VLOOKUP($B1229,'Elec wholesale lookups'!$A$3:$L$15,'Elec wholesale index'!K$2,FALSE)</f>
        <v>205597.26549163138</v>
      </c>
      <c r="L1229" s="38">
        <f>VLOOKUP($B1229,'Elec wholesale lookups'!$A$3:$O$15,'Elec wholesale index'!L$2,FALSE)</f>
        <v>1</v>
      </c>
      <c r="M1229" s="38">
        <f>VLOOKUP($B1229,'Elec wholesale lookups'!$A$3:$O$15,'Elec wholesale index'!M$2,FALSE)</f>
        <v>1</v>
      </c>
      <c r="N1229" s="38">
        <f>VLOOKUP($B1229,'Elec wholesale lookups'!$A$3:$O$15,'Elec wholesale index'!N$2,FALSE)</f>
        <v>0</v>
      </c>
      <c r="O1229" s="13">
        <f t="shared" si="325"/>
        <v>205597.26549163138</v>
      </c>
      <c r="P1229" s="13">
        <f t="shared" si="326"/>
        <v>181634.52552031272</v>
      </c>
      <c r="Q1229" s="13">
        <f t="shared" si="327"/>
        <v>0</v>
      </c>
      <c r="R1229" s="13">
        <f t="shared" si="328"/>
        <v>387231.79101194406</v>
      </c>
      <c r="S1229" s="23">
        <f t="shared" si="329"/>
        <v>0</v>
      </c>
      <c r="T1229" s="23">
        <f t="shared" si="330"/>
        <v>0</v>
      </c>
      <c r="U1229" s="23">
        <f t="shared" si="331"/>
        <v>0</v>
      </c>
      <c r="V1229" s="23">
        <f t="shared" si="332"/>
        <v>0</v>
      </c>
      <c r="W1229" s="44" t="str">
        <f t="shared" si="333"/>
        <v>n/a</v>
      </c>
      <c r="X1229" s="23">
        <f t="shared" si="334"/>
        <v>0</v>
      </c>
      <c r="Y1229" s="23">
        <f t="shared" si="335"/>
        <v>0</v>
      </c>
      <c r="Z1229" s="23">
        <f t="shared" si="336"/>
        <v>0</v>
      </c>
      <c r="AA1229" s="43">
        <f t="shared" si="337"/>
        <v>0</v>
      </c>
      <c r="AB1229" s="44" t="str">
        <f t="shared" si="338"/>
        <v>n/a</v>
      </c>
      <c r="AC1229" s="45" t="str">
        <f>IFERROR(W1229*Inputs!$E$27+'Elec wholesale index'!AB1229*Inputs!$F$27,"n/a")</f>
        <v>n/a</v>
      </c>
      <c r="AD1229" s="2" t="str">
        <f t="shared" si="339"/>
        <v>2019-20 Winter</v>
      </c>
      <c r="AE1229" s="2" t="str">
        <f t="shared" si="340"/>
        <v>2019-20 Summer</v>
      </c>
      <c r="AF1229" s="41">
        <v>0</v>
      </c>
    </row>
    <row r="1230" spans="1:32" x14ac:dyDescent="0.3">
      <c r="A1230" s="47">
        <v>43621</v>
      </c>
      <c r="B1230" s="14" t="str">
        <f t="shared" si="324"/>
        <v>Jun</v>
      </c>
      <c r="C1230" s="3"/>
      <c r="D1230" s="3"/>
      <c r="E1230" s="3"/>
      <c r="F1230" s="42"/>
      <c r="G1230" s="42"/>
      <c r="H1230" s="42"/>
      <c r="I1230" s="13">
        <f>VLOOKUP($B1230,'Elec wholesale lookups'!$A$3:$L$15,'Elec wholesale index'!I$2,FALSE)</f>
        <v>205597.26549163138</v>
      </c>
      <c r="J1230" s="13">
        <f>VLOOKUP($B1230,'Elec wholesale lookups'!$A$3:$L$15,'Elec wholesale index'!J$2,FALSE)</f>
        <v>181634.52552031272</v>
      </c>
      <c r="K1230" s="13">
        <f>VLOOKUP($B1230,'Elec wholesale lookups'!$A$3:$L$15,'Elec wholesale index'!K$2,FALSE)</f>
        <v>205597.26549163138</v>
      </c>
      <c r="L1230" s="38">
        <f>VLOOKUP($B1230,'Elec wholesale lookups'!$A$3:$O$15,'Elec wholesale index'!L$2,FALSE)</f>
        <v>1</v>
      </c>
      <c r="M1230" s="38">
        <f>VLOOKUP($B1230,'Elec wholesale lookups'!$A$3:$O$15,'Elec wholesale index'!M$2,FALSE)</f>
        <v>1</v>
      </c>
      <c r="N1230" s="38">
        <f>VLOOKUP($B1230,'Elec wholesale lookups'!$A$3:$O$15,'Elec wholesale index'!N$2,FALSE)</f>
        <v>0</v>
      </c>
      <c r="O1230" s="13">
        <f t="shared" si="325"/>
        <v>205597.26549163138</v>
      </c>
      <c r="P1230" s="13">
        <f t="shared" si="326"/>
        <v>181634.52552031272</v>
      </c>
      <c r="Q1230" s="13">
        <f t="shared" si="327"/>
        <v>0</v>
      </c>
      <c r="R1230" s="13">
        <f t="shared" si="328"/>
        <v>387231.79101194406</v>
      </c>
      <c r="S1230" s="23">
        <f t="shared" si="329"/>
        <v>0</v>
      </c>
      <c r="T1230" s="23">
        <f t="shared" si="330"/>
        <v>0</v>
      </c>
      <c r="U1230" s="23">
        <f t="shared" si="331"/>
        <v>0</v>
      </c>
      <c r="V1230" s="23">
        <f t="shared" si="332"/>
        <v>0</v>
      </c>
      <c r="W1230" s="44" t="str">
        <f t="shared" si="333"/>
        <v>n/a</v>
      </c>
      <c r="X1230" s="23">
        <f t="shared" si="334"/>
        <v>0</v>
      </c>
      <c r="Y1230" s="23">
        <f t="shared" si="335"/>
        <v>0</v>
      </c>
      <c r="Z1230" s="23">
        <f t="shared" si="336"/>
        <v>0</v>
      </c>
      <c r="AA1230" s="43">
        <f t="shared" si="337"/>
        <v>0</v>
      </c>
      <c r="AB1230" s="44" t="str">
        <f t="shared" si="338"/>
        <v>n/a</v>
      </c>
      <c r="AC1230" s="45" t="str">
        <f>IFERROR(W1230*Inputs!$E$27+'Elec wholesale index'!AB1230*Inputs!$F$27,"n/a")</f>
        <v>n/a</v>
      </c>
      <c r="AD1230" s="2" t="str">
        <f t="shared" si="339"/>
        <v>2019-20 Winter</v>
      </c>
      <c r="AE1230" s="2" t="str">
        <f t="shared" si="340"/>
        <v>2019-20 Summer</v>
      </c>
      <c r="AF1230" s="41">
        <v>0</v>
      </c>
    </row>
    <row r="1231" spans="1:32" x14ac:dyDescent="0.3">
      <c r="A1231" s="47">
        <v>43622</v>
      </c>
      <c r="B1231" s="14" t="str">
        <f t="shared" si="324"/>
        <v>Jun</v>
      </c>
      <c r="C1231" s="3"/>
      <c r="D1231" s="3"/>
      <c r="E1231" s="3"/>
      <c r="F1231" s="42"/>
      <c r="G1231" s="42"/>
      <c r="H1231" s="42"/>
      <c r="I1231" s="13">
        <f>VLOOKUP($B1231,'Elec wholesale lookups'!$A$3:$L$15,'Elec wholesale index'!I$2,FALSE)</f>
        <v>205597.26549163138</v>
      </c>
      <c r="J1231" s="13">
        <f>VLOOKUP($B1231,'Elec wholesale lookups'!$A$3:$L$15,'Elec wholesale index'!J$2,FALSE)</f>
        <v>181634.52552031272</v>
      </c>
      <c r="K1231" s="13">
        <f>VLOOKUP($B1231,'Elec wholesale lookups'!$A$3:$L$15,'Elec wholesale index'!K$2,FALSE)</f>
        <v>205597.26549163138</v>
      </c>
      <c r="L1231" s="38">
        <f>VLOOKUP($B1231,'Elec wholesale lookups'!$A$3:$O$15,'Elec wholesale index'!L$2,FALSE)</f>
        <v>1</v>
      </c>
      <c r="M1231" s="38">
        <f>VLOOKUP($B1231,'Elec wholesale lookups'!$A$3:$O$15,'Elec wholesale index'!M$2,FALSE)</f>
        <v>1</v>
      </c>
      <c r="N1231" s="38">
        <f>VLOOKUP($B1231,'Elec wholesale lookups'!$A$3:$O$15,'Elec wholesale index'!N$2,FALSE)</f>
        <v>0</v>
      </c>
      <c r="O1231" s="13">
        <f t="shared" si="325"/>
        <v>205597.26549163138</v>
      </c>
      <c r="P1231" s="13">
        <f t="shared" si="326"/>
        <v>181634.52552031272</v>
      </c>
      <c r="Q1231" s="13">
        <f t="shared" si="327"/>
        <v>0</v>
      </c>
      <c r="R1231" s="13">
        <f t="shared" si="328"/>
        <v>387231.79101194406</v>
      </c>
      <c r="S1231" s="23">
        <f t="shared" si="329"/>
        <v>0</v>
      </c>
      <c r="T1231" s="23">
        <f t="shared" si="330"/>
        <v>0</v>
      </c>
      <c r="U1231" s="23">
        <f t="shared" si="331"/>
        <v>0</v>
      </c>
      <c r="V1231" s="23">
        <f t="shared" si="332"/>
        <v>0</v>
      </c>
      <c r="W1231" s="44" t="str">
        <f t="shared" si="333"/>
        <v>n/a</v>
      </c>
      <c r="X1231" s="23">
        <f t="shared" si="334"/>
        <v>0</v>
      </c>
      <c r="Y1231" s="23">
        <f t="shared" si="335"/>
        <v>0</v>
      </c>
      <c r="Z1231" s="23">
        <f t="shared" si="336"/>
        <v>0</v>
      </c>
      <c r="AA1231" s="43">
        <f t="shared" si="337"/>
        <v>0</v>
      </c>
      <c r="AB1231" s="44" t="str">
        <f t="shared" si="338"/>
        <v>n/a</v>
      </c>
      <c r="AC1231" s="45" t="str">
        <f>IFERROR(W1231*Inputs!$E$27+'Elec wholesale index'!AB1231*Inputs!$F$27,"n/a")</f>
        <v>n/a</v>
      </c>
      <c r="AD1231" s="2" t="str">
        <f t="shared" si="339"/>
        <v>2019-20 Winter</v>
      </c>
      <c r="AE1231" s="2" t="str">
        <f t="shared" si="340"/>
        <v>2019-20 Summer</v>
      </c>
      <c r="AF1231" s="41">
        <v>0</v>
      </c>
    </row>
    <row r="1232" spans="1:32" x14ac:dyDescent="0.3">
      <c r="A1232" s="47">
        <v>43623</v>
      </c>
      <c r="B1232" s="14" t="str">
        <f t="shared" si="324"/>
        <v>Jun</v>
      </c>
      <c r="C1232" s="3"/>
      <c r="D1232" s="3"/>
      <c r="E1232" s="3"/>
      <c r="F1232" s="42"/>
      <c r="G1232" s="42"/>
      <c r="H1232" s="42"/>
      <c r="I1232" s="13">
        <f>VLOOKUP($B1232,'Elec wholesale lookups'!$A$3:$L$15,'Elec wholesale index'!I$2,FALSE)</f>
        <v>205597.26549163138</v>
      </c>
      <c r="J1232" s="13">
        <f>VLOOKUP($B1232,'Elec wholesale lookups'!$A$3:$L$15,'Elec wholesale index'!J$2,FALSE)</f>
        <v>181634.52552031272</v>
      </c>
      <c r="K1232" s="13">
        <f>VLOOKUP($B1232,'Elec wholesale lookups'!$A$3:$L$15,'Elec wholesale index'!K$2,FALSE)</f>
        <v>205597.26549163138</v>
      </c>
      <c r="L1232" s="38">
        <f>VLOOKUP($B1232,'Elec wholesale lookups'!$A$3:$O$15,'Elec wholesale index'!L$2,FALSE)</f>
        <v>1</v>
      </c>
      <c r="M1232" s="38">
        <f>VLOOKUP($B1232,'Elec wholesale lookups'!$A$3:$O$15,'Elec wholesale index'!M$2,FALSE)</f>
        <v>1</v>
      </c>
      <c r="N1232" s="38">
        <f>VLOOKUP($B1232,'Elec wholesale lookups'!$A$3:$O$15,'Elec wholesale index'!N$2,FALSE)</f>
        <v>0</v>
      </c>
      <c r="O1232" s="13">
        <f t="shared" si="325"/>
        <v>205597.26549163138</v>
      </c>
      <c r="P1232" s="13">
        <f t="shared" si="326"/>
        <v>181634.52552031272</v>
      </c>
      <c r="Q1232" s="13">
        <f t="shared" si="327"/>
        <v>0</v>
      </c>
      <c r="R1232" s="13">
        <f t="shared" si="328"/>
        <v>387231.79101194406</v>
      </c>
      <c r="S1232" s="23">
        <f t="shared" si="329"/>
        <v>0</v>
      </c>
      <c r="T1232" s="23">
        <f t="shared" si="330"/>
        <v>0</v>
      </c>
      <c r="U1232" s="23">
        <f t="shared" si="331"/>
        <v>0</v>
      </c>
      <c r="V1232" s="23">
        <f t="shared" si="332"/>
        <v>0</v>
      </c>
      <c r="W1232" s="44" t="str">
        <f t="shared" si="333"/>
        <v>n/a</v>
      </c>
      <c r="X1232" s="23">
        <f t="shared" si="334"/>
        <v>0</v>
      </c>
      <c r="Y1232" s="23">
        <f t="shared" si="335"/>
        <v>0</v>
      </c>
      <c r="Z1232" s="23">
        <f t="shared" si="336"/>
        <v>0</v>
      </c>
      <c r="AA1232" s="43">
        <f t="shared" si="337"/>
        <v>0</v>
      </c>
      <c r="AB1232" s="44" t="str">
        <f t="shared" si="338"/>
        <v>n/a</v>
      </c>
      <c r="AC1232" s="45" t="str">
        <f>IFERROR(W1232*Inputs!$E$27+'Elec wholesale index'!AB1232*Inputs!$F$27,"n/a")</f>
        <v>n/a</v>
      </c>
      <c r="AD1232" s="2" t="str">
        <f t="shared" si="339"/>
        <v>2019-20 Winter</v>
      </c>
      <c r="AE1232" s="2" t="str">
        <f t="shared" si="340"/>
        <v>2019-20 Summer</v>
      </c>
      <c r="AF1232" s="41">
        <v>0</v>
      </c>
    </row>
    <row r="1233" spans="1:32" x14ac:dyDescent="0.3">
      <c r="A1233" s="47">
        <v>43626</v>
      </c>
      <c r="B1233" s="14" t="str">
        <f t="shared" si="324"/>
        <v>Jun</v>
      </c>
      <c r="C1233" s="3"/>
      <c r="D1233" s="3"/>
      <c r="E1233" s="3"/>
      <c r="F1233" s="42"/>
      <c r="G1233" s="42"/>
      <c r="H1233" s="42"/>
      <c r="I1233" s="13">
        <f>VLOOKUP($B1233,'Elec wholesale lookups'!$A$3:$L$15,'Elec wholesale index'!I$2,FALSE)</f>
        <v>205597.26549163138</v>
      </c>
      <c r="J1233" s="13">
        <f>VLOOKUP($B1233,'Elec wholesale lookups'!$A$3:$L$15,'Elec wholesale index'!J$2,FALSE)</f>
        <v>181634.52552031272</v>
      </c>
      <c r="K1233" s="13">
        <f>VLOOKUP($B1233,'Elec wholesale lookups'!$A$3:$L$15,'Elec wholesale index'!K$2,FALSE)</f>
        <v>205597.26549163138</v>
      </c>
      <c r="L1233" s="38">
        <f>VLOOKUP($B1233,'Elec wholesale lookups'!$A$3:$O$15,'Elec wholesale index'!L$2,FALSE)</f>
        <v>1</v>
      </c>
      <c r="M1233" s="38">
        <f>VLOOKUP($B1233,'Elec wholesale lookups'!$A$3:$O$15,'Elec wholesale index'!M$2,FALSE)</f>
        <v>1</v>
      </c>
      <c r="N1233" s="38">
        <f>VLOOKUP($B1233,'Elec wholesale lookups'!$A$3:$O$15,'Elec wholesale index'!N$2,FALSE)</f>
        <v>0</v>
      </c>
      <c r="O1233" s="13">
        <f t="shared" si="325"/>
        <v>205597.26549163138</v>
      </c>
      <c r="P1233" s="13">
        <f t="shared" si="326"/>
        <v>181634.52552031272</v>
      </c>
      <c r="Q1233" s="13">
        <f t="shared" si="327"/>
        <v>0</v>
      </c>
      <c r="R1233" s="13">
        <f t="shared" si="328"/>
        <v>387231.79101194406</v>
      </c>
      <c r="S1233" s="23">
        <f t="shared" si="329"/>
        <v>0</v>
      </c>
      <c r="T1233" s="23">
        <f t="shared" si="330"/>
        <v>0</v>
      </c>
      <c r="U1233" s="23">
        <f t="shared" si="331"/>
        <v>0</v>
      </c>
      <c r="V1233" s="23">
        <f t="shared" si="332"/>
        <v>0</v>
      </c>
      <c r="W1233" s="44" t="str">
        <f t="shared" si="333"/>
        <v>n/a</v>
      </c>
      <c r="X1233" s="23">
        <f t="shared" si="334"/>
        <v>0</v>
      </c>
      <c r="Y1233" s="23">
        <f t="shared" si="335"/>
        <v>0</v>
      </c>
      <c r="Z1233" s="23">
        <f t="shared" si="336"/>
        <v>0</v>
      </c>
      <c r="AA1233" s="43">
        <f t="shared" si="337"/>
        <v>0</v>
      </c>
      <c r="AB1233" s="44" t="str">
        <f t="shared" si="338"/>
        <v>n/a</v>
      </c>
      <c r="AC1233" s="45" t="str">
        <f>IFERROR(W1233*Inputs!$E$27+'Elec wholesale index'!AB1233*Inputs!$F$27,"n/a")</f>
        <v>n/a</v>
      </c>
      <c r="AD1233" s="2" t="str">
        <f t="shared" si="339"/>
        <v>2019-20 Winter</v>
      </c>
      <c r="AE1233" s="2" t="str">
        <f t="shared" si="340"/>
        <v>2019-20 Summer</v>
      </c>
      <c r="AF1233" s="41">
        <v>0</v>
      </c>
    </row>
    <row r="1234" spans="1:32" x14ac:dyDescent="0.3">
      <c r="A1234" s="47">
        <v>43627</v>
      </c>
      <c r="B1234" s="14" t="str">
        <f t="shared" si="324"/>
        <v>Jun</v>
      </c>
      <c r="C1234" s="3"/>
      <c r="D1234" s="3"/>
      <c r="E1234" s="3"/>
      <c r="F1234" s="42"/>
      <c r="G1234" s="42"/>
      <c r="H1234" s="42"/>
      <c r="I1234" s="13">
        <f>VLOOKUP($B1234,'Elec wholesale lookups'!$A$3:$L$15,'Elec wholesale index'!I$2,FALSE)</f>
        <v>205597.26549163138</v>
      </c>
      <c r="J1234" s="13">
        <f>VLOOKUP($B1234,'Elec wholesale lookups'!$A$3:$L$15,'Elec wholesale index'!J$2,FALSE)</f>
        <v>181634.52552031272</v>
      </c>
      <c r="K1234" s="13">
        <f>VLOOKUP($B1234,'Elec wholesale lookups'!$A$3:$L$15,'Elec wholesale index'!K$2,FALSE)</f>
        <v>205597.26549163138</v>
      </c>
      <c r="L1234" s="38">
        <f>VLOOKUP($B1234,'Elec wholesale lookups'!$A$3:$O$15,'Elec wholesale index'!L$2,FALSE)</f>
        <v>1</v>
      </c>
      <c r="M1234" s="38">
        <f>VLOOKUP($B1234,'Elec wholesale lookups'!$A$3:$O$15,'Elec wholesale index'!M$2,FALSE)</f>
        <v>1</v>
      </c>
      <c r="N1234" s="38">
        <f>VLOOKUP($B1234,'Elec wholesale lookups'!$A$3:$O$15,'Elec wholesale index'!N$2,FALSE)</f>
        <v>0</v>
      </c>
      <c r="O1234" s="13">
        <f t="shared" si="325"/>
        <v>205597.26549163138</v>
      </c>
      <c r="P1234" s="13">
        <f t="shared" si="326"/>
        <v>181634.52552031272</v>
      </c>
      <c r="Q1234" s="13">
        <f t="shared" si="327"/>
        <v>0</v>
      </c>
      <c r="R1234" s="13">
        <f t="shared" si="328"/>
        <v>387231.79101194406</v>
      </c>
      <c r="S1234" s="23">
        <f t="shared" si="329"/>
        <v>0</v>
      </c>
      <c r="T1234" s="23">
        <f t="shared" si="330"/>
        <v>0</v>
      </c>
      <c r="U1234" s="23">
        <f t="shared" si="331"/>
        <v>0</v>
      </c>
      <c r="V1234" s="23">
        <f t="shared" si="332"/>
        <v>0</v>
      </c>
      <c r="W1234" s="44" t="str">
        <f t="shared" si="333"/>
        <v>n/a</v>
      </c>
      <c r="X1234" s="23">
        <f t="shared" si="334"/>
        <v>0</v>
      </c>
      <c r="Y1234" s="23">
        <f t="shared" si="335"/>
        <v>0</v>
      </c>
      <c r="Z1234" s="23">
        <f t="shared" si="336"/>
        <v>0</v>
      </c>
      <c r="AA1234" s="43">
        <f t="shared" si="337"/>
        <v>0</v>
      </c>
      <c r="AB1234" s="44" t="str">
        <f t="shared" si="338"/>
        <v>n/a</v>
      </c>
      <c r="AC1234" s="45" t="str">
        <f>IFERROR(W1234*Inputs!$E$27+'Elec wholesale index'!AB1234*Inputs!$F$27,"n/a")</f>
        <v>n/a</v>
      </c>
      <c r="AD1234" s="2" t="str">
        <f t="shared" si="339"/>
        <v>2019-20 Winter</v>
      </c>
      <c r="AE1234" s="2" t="str">
        <f t="shared" si="340"/>
        <v>2019-20 Summer</v>
      </c>
      <c r="AF1234" s="41">
        <v>0</v>
      </c>
    </row>
    <row r="1235" spans="1:32" x14ac:dyDescent="0.3">
      <c r="A1235" s="47">
        <v>43628</v>
      </c>
      <c r="B1235" s="14" t="str">
        <f t="shared" si="324"/>
        <v>Jun</v>
      </c>
      <c r="C1235" s="3"/>
      <c r="D1235" s="3"/>
      <c r="E1235" s="3"/>
      <c r="F1235" s="42"/>
      <c r="G1235" s="42"/>
      <c r="H1235" s="42"/>
      <c r="I1235" s="13">
        <f>VLOOKUP($B1235,'Elec wholesale lookups'!$A$3:$L$15,'Elec wholesale index'!I$2,FALSE)</f>
        <v>205597.26549163138</v>
      </c>
      <c r="J1235" s="13">
        <f>VLOOKUP($B1235,'Elec wholesale lookups'!$A$3:$L$15,'Elec wholesale index'!J$2,FALSE)</f>
        <v>181634.52552031272</v>
      </c>
      <c r="K1235" s="13">
        <f>VLOOKUP($B1235,'Elec wholesale lookups'!$A$3:$L$15,'Elec wholesale index'!K$2,FALSE)</f>
        <v>205597.26549163138</v>
      </c>
      <c r="L1235" s="38">
        <f>VLOOKUP($B1235,'Elec wholesale lookups'!$A$3:$O$15,'Elec wholesale index'!L$2,FALSE)</f>
        <v>1</v>
      </c>
      <c r="M1235" s="38">
        <f>VLOOKUP($B1235,'Elec wholesale lookups'!$A$3:$O$15,'Elec wholesale index'!M$2,FALSE)</f>
        <v>1</v>
      </c>
      <c r="N1235" s="38">
        <f>VLOOKUP($B1235,'Elec wholesale lookups'!$A$3:$O$15,'Elec wholesale index'!N$2,FALSE)</f>
        <v>0</v>
      </c>
      <c r="O1235" s="13">
        <f t="shared" si="325"/>
        <v>205597.26549163138</v>
      </c>
      <c r="P1235" s="13">
        <f t="shared" si="326"/>
        <v>181634.52552031272</v>
      </c>
      <c r="Q1235" s="13">
        <f t="shared" si="327"/>
        <v>0</v>
      </c>
      <c r="R1235" s="13">
        <f t="shared" si="328"/>
        <v>387231.79101194406</v>
      </c>
      <c r="S1235" s="23">
        <f t="shared" si="329"/>
        <v>0</v>
      </c>
      <c r="T1235" s="23">
        <f t="shared" si="330"/>
        <v>0</v>
      </c>
      <c r="U1235" s="23">
        <f t="shared" si="331"/>
        <v>0</v>
      </c>
      <c r="V1235" s="23">
        <f t="shared" si="332"/>
        <v>0</v>
      </c>
      <c r="W1235" s="44" t="str">
        <f t="shared" si="333"/>
        <v>n/a</v>
      </c>
      <c r="X1235" s="23">
        <f t="shared" si="334"/>
        <v>0</v>
      </c>
      <c r="Y1235" s="23">
        <f t="shared" si="335"/>
        <v>0</v>
      </c>
      <c r="Z1235" s="23">
        <f t="shared" si="336"/>
        <v>0</v>
      </c>
      <c r="AA1235" s="43">
        <f t="shared" si="337"/>
        <v>0</v>
      </c>
      <c r="AB1235" s="44" t="str">
        <f t="shared" si="338"/>
        <v>n/a</v>
      </c>
      <c r="AC1235" s="45" t="str">
        <f>IFERROR(W1235*Inputs!$E$27+'Elec wholesale index'!AB1235*Inputs!$F$27,"n/a")</f>
        <v>n/a</v>
      </c>
      <c r="AD1235" s="2" t="str">
        <f t="shared" si="339"/>
        <v>2019-20 Winter</v>
      </c>
      <c r="AE1235" s="2" t="str">
        <f t="shared" si="340"/>
        <v>2019-20 Summer</v>
      </c>
      <c r="AF1235" s="41">
        <v>0</v>
      </c>
    </row>
    <row r="1236" spans="1:32" x14ac:dyDescent="0.3">
      <c r="A1236" s="47">
        <v>43629</v>
      </c>
      <c r="B1236" s="14" t="str">
        <f t="shared" si="324"/>
        <v>Jun</v>
      </c>
      <c r="C1236" s="3"/>
      <c r="D1236" s="3"/>
      <c r="E1236" s="3"/>
      <c r="F1236" s="42"/>
      <c r="G1236" s="42"/>
      <c r="H1236" s="42"/>
      <c r="I1236" s="13">
        <f>VLOOKUP($B1236,'Elec wholesale lookups'!$A$3:$L$15,'Elec wholesale index'!I$2,FALSE)</f>
        <v>205597.26549163138</v>
      </c>
      <c r="J1236" s="13">
        <f>VLOOKUP($B1236,'Elec wholesale lookups'!$A$3:$L$15,'Elec wholesale index'!J$2,FALSE)</f>
        <v>181634.52552031272</v>
      </c>
      <c r="K1236" s="13">
        <f>VLOOKUP($B1236,'Elec wholesale lookups'!$A$3:$L$15,'Elec wholesale index'!K$2,FALSE)</f>
        <v>205597.26549163138</v>
      </c>
      <c r="L1236" s="38">
        <f>VLOOKUP($B1236,'Elec wholesale lookups'!$A$3:$O$15,'Elec wholesale index'!L$2,FALSE)</f>
        <v>1</v>
      </c>
      <c r="M1236" s="38">
        <f>VLOOKUP($B1236,'Elec wholesale lookups'!$A$3:$O$15,'Elec wholesale index'!M$2,FALSE)</f>
        <v>1</v>
      </c>
      <c r="N1236" s="38">
        <f>VLOOKUP($B1236,'Elec wholesale lookups'!$A$3:$O$15,'Elec wholesale index'!N$2,FALSE)</f>
        <v>0</v>
      </c>
      <c r="O1236" s="13">
        <f t="shared" si="325"/>
        <v>205597.26549163138</v>
      </c>
      <c r="P1236" s="13">
        <f t="shared" si="326"/>
        <v>181634.52552031272</v>
      </c>
      <c r="Q1236" s="13">
        <f t="shared" si="327"/>
        <v>0</v>
      </c>
      <c r="R1236" s="13">
        <f t="shared" si="328"/>
        <v>387231.79101194406</v>
      </c>
      <c r="S1236" s="23">
        <f t="shared" si="329"/>
        <v>0</v>
      </c>
      <c r="T1236" s="23">
        <f t="shared" si="330"/>
        <v>0</v>
      </c>
      <c r="U1236" s="23">
        <f t="shared" si="331"/>
        <v>0</v>
      </c>
      <c r="V1236" s="23">
        <f t="shared" si="332"/>
        <v>0</v>
      </c>
      <c r="W1236" s="44" t="str">
        <f t="shared" si="333"/>
        <v>n/a</v>
      </c>
      <c r="X1236" s="23">
        <f t="shared" si="334"/>
        <v>0</v>
      </c>
      <c r="Y1236" s="23">
        <f t="shared" si="335"/>
        <v>0</v>
      </c>
      <c r="Z1236" s="23">
        <f t="shared" si="336"/>
        <v>0</v>
      </c>
      <c r="AA1236" s="43">
        <f t="shared" si="337"/>
        <v>0</v>
      </c>
      <c r="AB1236" s="44" t="str">
        <f t="shared" si="338"/>
        <v>n/a</v>
      </c>
      <c r="AC1236" s="45" t="str">
        <f>IFERROR(W1236*Inputs!$E$27+'Elec wholesale index'!AB1236*Inputs!$F$27,"n/a")</f>
        <v>n/a</v>
      </c>
      <c r="AD1236" s="2" t="str">
        <f t="shared" si="339"/>
        <v>2019-20 Winter</v>
      </c>
      <c r="AE1236" s="2" t="str">
        <f t="shared" si="340"/>
        <v>2019-20 Summer</v>
      </c>
      <c r="AF1236" s="41">
        <v>0</v>
      </c>
    </row>
    <row r="1237" spans="1:32" x14ac:dyDescent="0.3">
      <c r="A1237" s="47">
        <v>43630</v>
      </c>
      <c r="B1237" s="14" t="str">
        <f t="shared" si="324"/>
        <v>Jun</v>
      </c>
      <c r="C1237" s="3"/>
      <c r="D1237" s="3"/>
      <c r="E1237" s="3"/>
      <c r="F1237" s="42"/>
      <c r="G1237" s="42"/>
      <c r="H1237" s="42"/>
      <c r="I1237" s="13">
        <f>VLOOKUP($B1237,'Elec wholesale lookups'!$A$3:$L$15,'Elec wholesale index'!I$2,FALSE)</f>
        <v>205597.26549163138</v>
      </c>
      <c r="J1237" s="13">
        <f>VLOOKUP($B1237,'Elec wholesale lookups'!$A$3:$L$15,'Elec wholesale index'!J$2,FALSE)</f>
        <v>181634.52552031272</v>
      </c>
      <c r="K1237" s="13">
        <f>VLOOKUP($B1237,'Elec wholesale lookups'!$A$3:$L$15,'Elec wholesale index'!K$2,FALSE)</f>
        <v>205597.26549163138</v>
      </c>
      <c r="L1237" s="38">
        <f>VLOOKUP($B1237,'Elec wholesale lookups'!$A$3:$O$15,'Elec wholesale index'!L$2,FALSE)</f>
        <v>1</v>
      </c>
      <c r="M1237" s="38">
        <f>VLOOKUP($B1237,'Elec wholesale lookups'!$A$3:$O$15,'Elec wholesale index'!M$2,FALSE)</f>
        <v>1</v>
      </c>
      <c r="N1237" s="38">
        <f>VLOOKUP($B1237,'Elec wholesale lookups'!$A$3:$O$15,'Elec wholesale index'!N$2,FALSE)</f>
        <v>0</v>
      </c>
      <c r="O1237" s="13">
        <f t="shared" si="325"/>
        <v>205597.26549163138</v>
      </c>
      <c r="P1237" s="13">
        <f t="shared" si="326"/>
        <v>181634.52552031272</v>
      </c>
      <c r="Q1237" s="13">
        <f t="shared" si="327"/>
        <v>0</v>
      </c>
      <c r="R1237" s="13">
        <f t="shared" si="328"/>
        <v>387231.79101194406</v>
      </c>
      <c r="S1237" s="23">
        <f t="shared" si="329"/>
        <v>0</v>
      </c>
      <c r="T1237" s="23">
        <f t="shared" si="330"/>
        <v>0</v>
      </c>
      <c r="U1237" s="23">
        <f t="shared" si="331"/>
        <v>0</v>
      </c>
      <c r="V1237" s="23">
        <f t="shared" si="332"/>
        <v>0</v>
      </c>
      <c r="W1237" s="44" t="str">
        <f t="shared" si="333"/>
        <v>n/a</v>
      </c>
      <c r="X1237" s="23">
        <f t="shared" si="334"/>
        <v>0</v>
      </c>
      <c r="Y1237" s="23">
        <f t="shared" si="335"/>
        <v>0</v>
      </c>
      <c r="Z1237" s="23">
        <f t="shared" si="336"/>
        <v>0</v>
      </c>
      <c r="AA1237" s="43">
        <f t="shared" si="337"/>
        <v>0</v>
      </c>
      <c r="AB1237" s="44" t="str">
        <f t="shared" si="338"/>
        <v>n/a</v>
      </c>
      <c r="AC1237" s="45" t="str">
        <f>IFERROR(W1237*Inputs!$E$27+'Elec wholesale index'!AB1237*Inputs!$F$27,"n/a")</f>
        <v>n/a</v>
      </c>
      <c r="AD1237" s="2" t="str">
        <f t="shared" si="339"/>
        <v>2019-20 Winter</v>
      </c>
      <c r="AE1237" s="2" t="str">
        <f t="shared" si="340"/>
        <v>2019-20 Summer</v>
      </c>
      <c r="AF1237" s="41">
        <v>0</v>
      </c>
    </row>
    <row r="1238" spans="1:32" x14ac:dyDescent="0.3">
      <c r="A1238" s="47">
        <v>43633</v>
      </c>
      <c r="B1238" s="14" t="str">
        <f t="shared" si="324"/>
        <v>Jun</v>
      </c>
      <c r="C1238" s="3"/>
      <c r="D1238" s="3"/>
      <c r="E1238" s="3"/>
      <c r="F1238" s="42"/>
      <c r="G1238" s="42"/>
      <c r="H1238" s="42"/>
      <c r="I1238" s="13">
        <f>VLOOKUP($B1238,'Elec wholesale lookups'!$A$3:$L$15,'Elec wholesale index'!I$2,FALSE)</f>
        <v>205597.26549163138</v>
      </c>
      <c r="J1238" s="13">
        <f>VLOOKUP($B1238,'Elec wholesale lookups'!$A$3:$L$15,'Elec wholesale index'!J$2,FALSE)</f>
        <v>181634.52552031272</v>
      </c>
      <c r="K1238" s="13">
        <f>VLOOKUP($B1238,'Elec wholesale lookups'!$A$3:$L$15,'Elec wholesale index'!K$2,FALSE)</f>
        <v>205597.26549163138</v>
      </c>
      <c r="L1238" s="38">
        <f>VLOOKUP($B1238,'Elec wholesale lookups'!$A$3:$O$15,'Elec wholesale index'!L$2,FALSE)</f>
        <v>1</v>
      </c>
      <c r="M1238" s="38">
        <f>VLOOKUP($B1238,'Elec wholesale lookups'!$A$3:$O$15,'Elec wholesale index'!M$2,FALSE)</f>
        <v>1</v>
      </c>
      <c r="N1238" s="38">
        <f>VLOOKUP($B1238,'Elec wholesale lookups'!$A$3:$O$15,'Elec wholesale index'!N$2,FALSE)</f>
        <v>0</v>
      </c>
      <c r="O1238" s="13">
        <f t="shared" si="325"/>
        <v>205597.26549163138</v>
      </c>
      <c r="P1238" s="13">
        <f t="shared" si="326"/>
        <v>181634.52552031272</v>
      </c>
      <c r="Q1238" s="13">
        <f t="shared" si="327"/>
        <v>0</v>
      </c>
      <c r="R1238" s="13">
        <f t="shared" si="328"/>
        <v>387231.79101194406</v>
      </c>
      <c r="S1238" s="23">
        <f t="shared" si="329"/>
        <v>0</v>
      </c>
      <c r="T1238" s="23">
        <f t="shared" si="330"/>
        <v>0</v>
      </c>
      <c r="U1238" s="23">
        <f t="shared" si="331"/>
        <v>0</v>
      </c>
      <c r="V1238" s="23">
        <f t="shared" si="332"/>
        <v>0</v>
      </c>
      <c r="W1238" s="44" t="str">
        <f t="shared" si="333"/>
        <v>n/a</v>
      </c>
      <c r="X1238" s="23">
        <f t="shared" si="334"/>
        <v>0</v>
      </c>
      <c r="Y1238" s="23">
        <f t="shared" si="335"/>
        <v>0</v>
      </c>
      <c r="Z1238" s="23">
        <f t="shared" si="336"/>
        <v>0</v>
      </c>
      <c r="AA1238" s="43">
        <f t="shared" si="337"/>
        <v>0</v>
      </c>
      <c r="AB1238" s="44" t="str">
        <f t="shared" si="338"/>
        <v>n/a</v>
      </c>
      <c r="AC1238" s="45" t="str">
        <f>IFERROR(W1238*Inputs!$E$27+'Elec wholesale index'!AB1238*Inputs!$F$27,"n/a")</f>
        <v>n/a</v>
      </c>
      <c r="AD1238" s="2" t="str">
        <f t="shared" si="339"/>
        <v>2019-20 Winter</v>
      </c>
      <c r="AE1238" s="2" t="str">
        <f t="shared" si="340"/>
        <v>2019-20 Summer</v>
      </c>
      <c r="AF1238" s="41">
        <v>0</v>
      </c>
    </row>
    <row r="1239" spans="1:32" x14ac:dyDescent="0.3">
      <c r="A1239" s="47">
        <v>43634</v>
      </c>
      <c r="B1239" s="14" t="str">
        <f t="shared" si="324"/>
        <v>Jun</v>
      </c>
      <c r="C1239" s="3"/>
      <c r="D1239" s="3"/>
      <c r="E1239" s="3"/>
      <c r="F1239" s="42"/>
      <c r="G1239" s="42"/>
      <c r="H1239" s="42"/>
      <c r="I1239" s="13">
        <f>VLOOKUP($B1239,'Elec wholesale lookups'!$A$3:$L$15,'Elec wholesale index'!I$2,FALSE)</f>
        <v>205597.26549163138</v>
      </c>
      <c r="J1239" s="13">
        <f>VLOOKUP($B1239,'Elec wholesale lookups'!$A$3:$L$15,'Elec wholesale index'!J$2,FALSE)</f>
        <v>181634.52552031272</v>
      </c>
      <c r="K1239" s="13">
        <f>VLOOKUP($B1239,'Elec wholesale lookups'!$A$3:$L$15,'Elec wholesale index'!K$2,FALSE)</f>
        <v>205597.26549163138</v>
      </c>
      <c r="L1239" s="38">
        <f>VLOOKUP($B1239,'Elec wholesale lookups'!$A$3:$O$15,'Elec wholesale index'!L$2,FALSE)</f>
        <v>1</v>
      </c>
      <c r="M1239" s="38">
        <f>VLOOKUP($B1239,'Elec wholesale lookups'!$A$3:$O$15,'Elec wholesale index'!M$2,FALSE)</f>
        <v>1</v>
      </c>
      <c r="N1239" s="38">
        <f>VLOOKUP($B1239,'Elec wholesale lookups'!$A$3:$O$15,'Elec wholesale index'!N$2,FALSE)</f>
        <v>0</v>
      </c>
      <c r="O1239" s="13">
        <f t="shared" si="325"/>
        <v>205597.26549163138</v>
      </c>
      <c r="P1239" s="13">
        <f t="shared" si="326"/>
        <v>181634.52552031272</v>
      </c>
      <c r="Q1239" s="13">
        <f t="shared" si="327"/>
        <v>0</v>
      </c>
      <c r="R1239" s="13">
        <f t="shared" si="328"/>
        <v>387231.79101194406</v>
      </c>
      <c r="S1239" s="23">
        <f t="shared" si="329"/>
        <v>0</v>
      </c>
      <c r="T1239" s="23">
        <f t="shared" si="330"/>
        <v>0</v>
      </c>
      <c r="U1239" s="23">
        <f t="shared" si="331"/>
        <v>0</v>
      </c>
      <c r="V1239" s="23">
        <f t="shared" si="332"/>
        <v>0</v>
      </c>
      <c r="W1239" s="44" t="str">
        <f t="shared" si="333"/>
        <v>n/a</v>
      </c>
      <c r="X1239" s="23">
        <f t="shared" si="334"/>
        <v>0</v>
      </c>
      <c r="Y1239" s="23">
        <f t="shared" si="335"/>
        <v>0</v>
      </c>
      <c r="Z1239" s="23">
        <f t="shared" si="336"/>
        <v>0</v>
      </c>
      <c r="AA1239" s="43">
        <f t="shared" si="337"/>
        <v>0</v>
      </c>
      <c r="AB1239" s="44" t="str">
        <f t="shared" si="338"/>
        <v>n/a</v>
      </c>
      <c r="AC1239" s="45" t="str">
        <f>IFERROR(W1239*Inputs!$E$27+'Elec wholesale index'!AB1239*Inputs!$F$27,"n/a")</f>
        <v>n/a</v>
      </c>
      <c r="AD1239" s="2" t="str">
        <f t="shared" si="339"/>
        <v>2019-20 Winter</v>
      </c>
      <c r="AE1239" s="2" t="str">
        <f t="shared" si="340"/>
        <v>2019-20 Summer</v>
      </c>
      <c r="AF1239" s="41">
        <v>0</v>
      </c>
    </row>
    <row r="1240" spans="1:32" x14ac:dyDescent="0.3">
      <c r="A1240" s="47">
        <v>43635</v>
      </c>
      <c r="B1240" s="14" t="str">
        <f t="shared" si="324"/>
        <v>Jun</v>
      </c>
      <c r="C1240" s="3"/>
      <c r="D1240" s="3"/>
      <c r="E1240" s="3"/>
      <c r="F1240" s="42"/>
      <c r="G1240" s="42"/>
      <c r="H1240" s="42"/>
      <c r="I1240" s="13">
        <f>VLOOKUP($B1240,'Elec wholesale lookups'!$A$3:$L$15,'Elec wholesale index'!I$2,FALSE)</f>
        <v>205597.26549163138</v>
      </c>
      <c r="J1240" s="13">
        <f>VLOOKUP($B1240,'Elec wholesale lookups'!$A$3:$L$15,'Elec wholesale index'!J$2,FALSE)</f>
        <v>181634.52552031272</v>
      </c>
      <c r="K1240" s="13">
        <f>VLOOKUP($B1240,'Elec wholesale lookups'!$A$3:$L$15,'Elec wholesale index'!K$2,FALSE)</f>
        <v>205597.26549163138</v>
      </c>
      <c r="L1240" s="38">
        <f>VLOOKUP($B1240,'Elec wholesale lookups'!$A$3:$O$15,'Elec wholesale index'!L$2,FALSE)</f>
        <v>1</v>
      </c>
      <c r="M1240" s="38">
        <f>VLOOKUP($B1240,'Elec wholesale lookups'!$A$3:$O$15,'Elec wholesale index'!M$2,FALSE)</f>
        <v>1</v>
      </c>
      <c r="N1240" s="38">
        <f>VLOOKUP($B1240,'Elec wholesale lookups'!$A$3:$O$15,'Elec wholesale index'!N$2,FALSE)</f>
        <v>0</v>
      </c>
      <c r="O1240" s="13">
        <f t="shared" si="325"/>
        <v>205597.26549163138</v>
      </c>
      <c r="P1240" s="13">
        <f t="shared" si="326"/>
        <v>181634.52552031272</v>
      </c>
      <c r="Q1240" s="13">
        <f t="shared" si="327"/>
        <v>0</v>
      </c>
      <c r="R1240" s="13">
        <f t="shared" si="328"/>
        <v>387231.79101194406</v>
      </c>
      <c r="S1240" s="23">
        <f t="shared" si="329"/>
        <v>0</v>
      </c>
      <c r="T1240" s="23">
        <f t="shared" si="330"/>
        <v>0</v>
      </c>
      <c r="U1240" s="23">
        <f t="shared" si="331"/>
        <v>0</v>
      </c>
      <c r="V1240" s="23">
        <f t="shared" si="332"/>
        <v>0</v>
      </c>
      <c r="W1240" s="44" t="str">
        <f t="shared" si="333"/>
        <v>n/a</v>
      </c>
      <c r="X1240" s="23">
        <f t="shared" si="334"/>
        <v>0</v>
      </c>
      <c r="Y1240" s="23">
        <f t="shared" si="335"/>
        <v>0</v>
      </c>
      <c r="Z1240" s="23">
        <f t="shared" si="336"/>
        <v>0</v>
      </c>
      <c r="AA1240" s="43">
        <f t="shared" si="337"/>
        <v>0</v>
      </c>
      <c r="AB1240" s="44" t="str">
        <f t="shared" si="338"/>
        <v>n/a</v>
      </c>
      <c r="AC1240" s="45" t="str">
        <f>IFERROR(W1240*Inputs!$E$27+'Elec wholesale index'!AB1240*Inputs!$F$27,"n/a")</f>
        <v>n/a</v>
      </c>
      <c r="AD1240" s="2" t="str">
        <f t="shared" si="339"/>
        <v>2019-20 Winter</v>
      </c>
      <c r="AE1240" s="2" t="str">
        <f t="shared" si="340"/>
        <v>2019-20 Summer</v>
      </c>
      <c r="AF1240" s="41">
        <v>0</v>
      </c>
    </row>
    <row r="1241" spans="1:32" x14ac:dyDescent="0.3">
      <c r="A1241" s="47">
        <v>43636</v>
      </c>
      <c r="B1241" s="14" t="str">
        <f t="shared" si="324"/>
        <v>Jun</v>
      </c>
      <c r="C1241" s="3"/>
      <c r="D1241" s="3"/>
      <c r="E1241" s="3"/>
      <c r="F1241" s="42"/>
      <c r="G1241" s="42"/>
      <c r="H1241" s="42"/>
      <c r="I1241" s="13">
        <f>VLOOKUP($B1241,'Elec wholesale lookups'!$A$3:$L$15,'Elec wholesale index'!I$2,FALSE)</f>
        <v>205597.26549163138</v>
      </c>
      <c r="J1241" s="13">
        <f>VLOOKUP($B1241,'Elec wholesale lookups'!$A$3:$L$15,'Elec wholesale index'!J$2,FALSE)</f>
        <v>181634.52552031272</v>
      </c>
      <c r="K1241" s="13">
        <f>VLOOKUP($B1241,'Elec wholesale lookups'!$A$3:$L$15,'Elec wholesale index'!K$2,FALSE)</f>
        <v>205597.26549163138</v>
      </c>
      <c r="L1241" s="38">
        <f>VLOOKUP($B1241,'Elec wholesale lookups'!$A$3:$O$15,'Elec wholesale index'!L$2,FALSE)</f>
        <v>1</v>
      </c>
      <c r="M1241" s="38">
        <f>VLOOKUP($B1241,'Elec wholesale lookups'!$A$3:$O$15,'Elec wholesale index'!M$2,FALSE)</f>
        <v>1</v>
      </c>
      <c r="N1241" s="38">
        <f>VLOOKUP($B1241,'Elec wholesale lookups'!$A$3:$O$15,'Elec wholesale index'!N$2,FALSE)</f>
        <v>0</v>
      </c>
      <c r="O1241" s="13">
        <f t="shared" si="325"/>
        <v>205597.26549163138</v>
      </c>
      <c r="P1241" s="13">
        <f t="shared" si="326"/>
        <v>181634.52552031272</v>
      </c>
      <c r="Q1241" s="13">
        <f t="shared" si="327"/>
        <v>0</v>
      </c>
      <c r="R1241" s="13">
        <f t="shared" si="328"/>
        <v>387231.79101194406</v>
      </c>
      <c r="S1241" s="23">
        <f t="shared" si="329"/>
        <v>0</v>
      </c>
      <c r="T1241" s="23">
        <f t="shared" si="330"/>
        <v>0</v>
      </c>
      <c r="U1241" s="23">
        <f t="shared" si="331"/>
        <v>0</v>
      </c>
      <c r="V1241" s="23">
        <f t="shared" si="332"/>
        <v>0</v>
      </c>
      <c r="W1241" s="44" t="str">
        <f t="shared" si="333"/>
        <v>n/a</v>
      </c>
      <c r="X1241" s="23">
        <f t="shared" si="334"/>
        <v>0</v>
      </c>
      <c r="Y1241" s="23">
        <f t="shared" si="335"/>
        <v>0</v>
      </c>
      <c r="Z1241" s="23">
        <f t="shared" si="336"/>
        <v>0</v>
      </c>
      <c r="AA1241" s="43">
        <f t="shared" si="337"/>
        <v>0</v>
      </c>
      <c r="AB1241" s="44" t="str">
        <f t="shared" si="338"/>
        <v>n/a</v>
      </c>
      <c r="AC1241" s="45" t="str">
        <f>IFERROR(W1241*Inputs!$E$27+'Elec wholesale index'!AB1241*Inputs!$F$27,"n/a")</f>
        <v>n/a</v>
      </c>
      <c r="AD1241" s="2" t="str">
        <f t="shared" si="339"/>
        <v>2019-20 Winter</v>
      </c>
      <c r="AE1241" s="2" t="str">
        <f t="shared" si="340"/>
        <v>2019-20 Summer</v>
      </c>
      <c r="AF1241" s="41">
        <v>0</v>
      </c>
    </row>
    <row r="1242" spans="1:32" x14ac:dyDescent="0.3">
      <c r="A1242" s="47">
        <v>43637</v>
      </c>
      <c r="B1242" s="14" t="str">
        <f t="shared" si="324"/>
        <v>Jun</v>
      </c>
      <c r="C1242" s="3"/>
      <c r="D1242" s="3"/>
      <c r="E1242" s="3"/>
      <c r="F1242" s="42"/>
      <c r="G1242" s="42"/>
      <c r="H1242" s="42"/>
      <c r="I1242" s="13">
        <f>VLOOKUP($B1242,'Elec wholesale lookups'!$A$3:$L$15,'Elec wholesale index'!I$2,FALSE)</f>
        <v>205597.26549163138</v>
      </c>
      <c r="J1242" s="13">
        <f>VLOOKUP($B1242,'Elec wholesale lookups'!$A$3:$L$15,'Elec wholesale index'!J$2,FALSE)</f>
        <v>181634.52552031272</v>
      </c>
      <c r="K1242" s="13">
        <f>VLOOKUP($B1242,'Elec wholesale lookups'!$A$3:$L$15,'Elec wholesale index'!K$2,FALSE)</f>
        <v>205597.26549163138</v>
      </c>
      <c r="L1242" s="38">
        <f>VLOOKUP($B1242,'Elec wholesale lookups'!$A$3:$O$15,'Elec wholesale index'!L$2,FALSE)</f>
        <v>1</v>
      </c>
      <c r="M1242" s="38">
        <f>VLOOKUP($B1242,'Elec wholesale lookups'!$A$3:$O$15,'Elec wholesale index'!M$2,FALSE)</f>
        <v>1</v>
      </c>
      <c r="N1242" s="38">
        <f>VLOOKUP($B1242,'Elec wholesale lookups'!$A$3:$O$15,'Elec wholesale index'!N$2,FALSE)</f>
        <v>0</v>
      </c>
      <c r="O1242" s="13">
        <f t="shared" si="325"/>
        <v>205597.26549163138</v>
      </c>
      <c r="P1242" s="13">
        <f t="shared" si="326"/>
        <v>181634.52552031272</v>
      </c>
      <c r="Q1242" s="13">
        <f t="shared" si="327"/>
        <v>0</v>
      </c>
      <c r="R1242" s="13">
        <f t="shared" si="328"/>
        <v>387231.79101194406</v>
      </c>
      <c r="S1242" s="23">
        <f t="shared" si="329"/>
        <v>0</v>
      </c>
      <c r="T1242" s="23">
        <f t="shared" si="330"/>
        <v>0</v>
      </c>
      <c r="U1242" s="23">
        <f t="shared" si="331"/>
        <v>0</v>
      </c>
      <c r="V1242" s="23">
        <f t="shared" si="332"/>
        <v>0</v>
      </c>
      <c r="W1242" s="44" t="str">
        <f t="shared" si="333"/>
        <v>n/a</v>
      </c>
      <c r="X1242" s="23">
        <f t="shared" si="334"/>
        <v>0</v>
      </c>
      <c r="Y1242" s="23">
        <f t="shared" si="335"/>
        <v>0</v>
      </c>
      <c r="Z1242" s="23">
        <f t="shared" si="336"/>
        <v>0</v>
      </c>
      <c r="AA1242" s="43">
        <f t="shared" si="337"/>
        <v>0</v>
      </c>
      <c r="AB1242" s="44" t="str">
        <f t="shared" si="338"/>
        <v>n/a</v>
      </c>
      <c r="AC1242" s="45" t="str">
        <f>IFERROR(W1242*Inputs!$E$27+'Elec wholesale index'!AB1242*Inputs!$F$27,"n/a")</f>
        <v>n/a</v>
      </c>
      <c r="AD1242" s="2" t="str">
        <f t="shared" si="339"/>
        <v>2019-20 Winter</v>
      </c>
      <c r="AE1242" s="2" t="str">
        <f t="shared" si="340"/>
        <v>2019-20 Summer</v>
      </c>
      <c r="AF1242" s="41">
        <v>0</v>
      </c>
    </row>
    <row r="1243" spans="1:32" x14ac:dyDescent="0.3">
      <c r="A1243" s="47">
        <v>43640</v>
      </c>
      <c r="B1243" s="14" t="str">
        <f t="shared" si="324"/>
        <v>Jun</v>
      </c>
      <c r="C1243" s="3"/>
      <c r="D1243" s="3"/>
      <c r="E1243" s="3"/>
      <c r="F1243" s="42"/>
      <c r="G1243" s="42"/>
      <c r="H1243" s="42"/>
      <c r="I1243" s="13">
        <f>VLOOKUP($B1243,'Elec wholesale lookups'!$A$3:$L$15,'Elec wholesale index'!I$2,FALSE)</f>
        <v>205597.26549163138</v>
      </c>
      <c r="J1243" s="13">
        <f>VLOOKUP($B1243,'Elec wholesale lookups'!$A$3:$L$15,'Elec wholesale index'!J$2,FALSE)</f>
        <v>181634.52552031272</v>
      </c>
      <c r="K1243" s="13">
        <f>VLOOKUP($B1243,'Elec wholesale lookups'!$A$3:$L$15,'Elec wholesale index'!K$2,FALSE)</f>
        <v>205597.26549163138</v>
      </c>
      <c r="L1243" s="38">
        <f>VLOOKUP($B1243,'Elec wholesale lookups'!$A$3:$O$15,'Elec wholesale index'!L$2,FALSE)</f>
        <v>1</v>
      </c>
      <c r="M1243" s="38">
        <f>VLOOKUP($B1243,'Elec wholesale lookups'!$A$3:$O$15,'Elec wholesale index'!M$2,FALSE)</f>
        <v>1</v>
      </c>
      <c r="N1243" s="38">
        <f>VLOOKUP($B1243,'Elec wholesale lookups'!$A$3:$O$15,'Elec wholesale index'!N$2,FALSE)</f>
        <v>0</v>
      </c>
      <c r="O1243" s="13">
        <f t="shared" si="325"/>
        <v>205597.26549163138</v>
      </c>
      <c r="P1243" s="13">
        <f t="shared" si="326"/>
        <v>181634.52552031272</v>
      </c>
      <c r="Q1243" s="13">
        <f t="shared" si="327"/>
        <v>0</v>
      </c>
      <c r="R1243" s="13">
        <f t="shared" si="328"/>
        <v>387231.79101194406</v>
      </c>
      <c r="S1243" s="23">
        <f t="shared" si="329"/>
        <v>0</v>
      </c>
      <c r="T1243" s="23">
        <f t="shared" si="330"/>
        <v>0</v>
      </c>
      <c r="U1243" s="23">
        <f t="shared" si="331"/>
        <v>0</v>
      </c>
      <c r="V1243" s="23">
        <f t="shared" si="332"/>
        <v>0</v>
      </c>
      <c r="W1243" s="44" t="str">
        <f t="shared" si="333"/>
        <v>n/a</v>
      </c>
      <c r="X1243" s="23">
        <f t="shared" si="334"/>
        <v>0</v>
      </c>
      <c r="Y1243" s="23">
        <f t="shared" si="335"/>
        <v>0</v>
      </c>
      <c r="Z1243" s="23">
        <f t="shared" si="336"/>
        <v>0</v>
      </c>
      <c r="AA1243" s="43">
        <f t="shared" si="337"/>
        <v>0</v>
      </c>
      <c r="AB1243" s="44" t="str">
        <f t="shared" si="338"/>
        <v>n/a</v>
      </c>
      <c r="AC1243" s="45" t="str">
        <f>IFERROR(W1243*Inputs!$E$27+'Elec wholesale index'!AB1243*Inputs!$F$27,"n/a")</f>
        <v>n/a</v>
      </c>
      <c r="AD1243" s="2" t="str">
        <f t="shared" si="339"/>
        <v>2019-20 Winter</v>
      </c>
      <c r="AE1243" s="2" t="str">
        <f t="shared" si="340"/>
        <v>2019-20 Summer</v>
      </c>
      <c r="AF1243" s="41">
        <v>0</v>
      </c>
    </row>
    <row r="1244" spans="1:32" x14ac:dyDescent="0.3">
      <c r="A1244" s="47">
        <v>43641</v>
      </c>
      <c r="B1244" s="14" t="str">
        <f t="shared" si="324"/>
        <v>Jun</v>
      </c>
      <c r="C1244" s="3"/>
      <c r="D1244" s="3"/>
      <c r="E1244" s="3"/>
      <c r="F1244" s="42"/>
      <c r="G1244" s="42"/>
      <c r="H1244" s="42"/>
      <c r="I1244" s="13">
        <f>VLOOKUP($B1244,'Elec wholesale lookups'!$A$3:$L$15,'Elec wholesale index'!I$2,FALSE)</f>
        <v>205597.26549163138</v>
      </c>
      <c r="J1244" s="13">
        <f>VLOOKUP($B1244,'Elec wholesale lookups'!$A$3:$L$15,'Elec wholesale index'!J$2,FALSE)</f>
        <v>181634.52552031272</v>
      </c>
      <c r="K1244" s="13">
        <f>VLOOKUP($B1244,'Elec wholesale lookups'!$A$3:$L$15,'Elec wholesale index'!K$2,FALSE)</f>
        <v>205597.26549163138</v>
      </c>
      <c r="L1244" s="38">
        <f>VLOOKUP($B1244,'Elec wholesale lookups'!$A$3:$O$15,'Elec wholesale index'!L$2,FALSE)</f>
        <v>1</v>
      </c>
      <c r="M1244" s="38">
        <f>VLOOKUP($B1244,'Elec wholesale lookups'!$A$3:$O$15,'Elec wholesale index'!M$2,FALSE)</f>
        <v>1</v>
      </c>
      <c r="N1244" s="38">
        <f>VLOOKUP($B1244,'Elec wholesale lookups'!$A$3:$O$15,'Elec wholesale index'!N$2,FALSE)</f>
        <v>0</v>
      </c>
      <c r="O1244" s="13">
        <f t="shared" si="325"/>
        <v>205597.26549163138</v>
      </c>
      <c r="P1244" s="13">
        <f t="shared" si="326"/>
        <v>181634.52552031272</v>
      </c>
      <c r="Q1244" s="13">
        <f t="shared" si="327"/>
        <v>0</v>
      </c>
      <c r="R1244" s="13">
        <f t="shared" si="328"/>
        <v>387231.79101194406</v>
      </c>
      <c r="S1244" s="23">
        <f t="shared" si="329"/>
        <v>0</v>
      </c>
      <c r="T1244" s="23">
        <f t="shared" si="330"/>
        <v>0</v>
      </c>
      <c r="U1244" s="23">
        <f t="shared" si="331"/>
        <v>0</v>
      </c>
      <c r="V1244" s="23">
        <f t="shared" si="332"/>
        <v>0</v>
      </c>
      <c r="W1244" s="44" t="str">
        <f t="shared" si="333"/>
        <v>n/a</v>
      </c>
      <c r="X1244" s="23">
        <f t="shared" si="334"/>
        <v>0</v>
      </c>
      <c r="Y1244" s="23">
        <f t="shared" si="335"/>
        <v>0</v>
      </c>
      <c r="Z1244" s="23">
        <f t="shared" si="336"/>
        <v>0</v>
      </c>
      <c r="AA1244" s="43">
        <f t="shared" si="337"/>
        <v>0</v>
      </c>
      <c r="AB1244" s="44" t="str">
        <f t="shared" si="338"/>
        <v>n/a</v>
      </c>
      <c r="AC1244" s="45" t="str">
        <f>IFERROR(W1244*Inputs!$E$27+'Elec wholesale index'!AB1244*Inputs!$F$27,"n/a")</f>
        <v>n/a</v>
      </c>
      <c r="AD1244" s="2" t="str">
        <f t="shared" si="339"/>
        <v>2019-20 Winter</v>
      </c>
      <c r="AE1244" s="2" t="str">
        <f t="shared" si="340"/>
        <v>2019-20 Summer</v>
      </c>
      <c r="AF1244" s="41">
        <v>0</v>
      </c>
    </row>
    <row r="1245" spans="1:32" x14ac:dyDescent="0.3">
      <c r="A1245" s="47">
        <v>43642</v>
      </c>
      <c r="B1245" s="14" t="str">
        <f t="shared" si="324"/>
        <v>Jun</v>
      </c>
      <c r="C1245" s="3"/>
      <c r="D1245" s="3"/>
      <c r="E1245" s="3"/>
      <c r="F1245" s="42"/>
      <c r="G1245" s="42"/>
      <c r="H1245" s="42"/>
      <c r="I1245" s="13">
        <f>VLOOKUP($B1245,'Elec wholesale lookups'!$A$3:$L$15,'Elec wholesale index'!I$2,FALSE)</f>
        <v>205597.26549163138</v>
      </c>
      <c r="J1245" s="13">
        <f>VLOOKUP($B1245,'Elec wholesale lookups'!$A$3:$L$15,'Elec wholesale index'!J$2,FALSE)</f>
        <v>181634.52552031272</v>
      </c>
      <c r="K1245" s="13">
        <f>VLOOKUP($B1245,'Elec wholesale lookups'!$A$3:$L$15,'Elec wholesale index'!K$2,FALSE)</f>
        <v>205597.26549163138</v>
      </c>
      <c r="L1245" s="38">
        <f>VLOOKUP($B1245,'Elec wholesale lookups'!$A$3:$O$15,'Elec wholesale index'!L$2,FALSE)</f>
        <v>1</v>
      </c>
      <c r="M1245" s="38">
        <f>VLOOKUP($B1245,'Elec wholesale lookups'!$A$3:$O$15,'Elec wholesale index'!M$2,FALSE)</f>
        <v>1</v>
      </c>
      <c r="N1245" s="38">
        <f>VLOOKUP($B1245,'Elec wholesale lookups'!$A$3:$O$15,'Elec wholesale index'!N$2,FALSE)</f>
        <v>0</v>
      </c>
      <c r="O1245" s="13">
        <f t="shared" si="325"/>
        <v>205597.26549163138</v>
      </c>
      <c r="P1245" s="13">
        <f t="shared" si="326"/>
        <v>181634.52552031272</v>
      </c>
      <c r="Q1245" s="13">
        <f t="shared" si="327"/>
        <v>0</v>
      </c>
      <c r="R1245" s="13">
        <f t="shared" si="328"/>
        <v>387231.79101194406</v>
      </c>
      <c r="S1245" s="23">
        <f t="shared" si="329"/>
        <v>0</v>
      </c>
      <c r="T1245" s="23">
        <f t="shared" si="330"/>
        <v>0</v>
      </c>
      <c r="U1245" s="23">
        <f t="shared" si="331"/>
        <v>0</v>
      </c>
      <c r="V1245" s="23">
        <f t="shared" si="332"/>
        <v>0</v>
      </c>
      <c r="W1245" s="44" t="str">
        <f t="shared" si="333"/>
        <v>n/a</v>
      </c>
      <c r="X1245" s="23">
        <f t="shared" si="334"/>
        <v>0</v>
      </c>
      <c r="Y1245" s="23">
        <f t="shared" si="335"/>
        <v>0</v>
      </c>
      <c r="Z1245" s="23">
        <f t="shared" si="336"/>
        <v>0</v>
      </c>
      <c r="AA1245" s="43">
        <f t="shared" si="337"/>
        <v>0</v>
      </c>
      <c r="AB1245" s="44" t="str">
        <f t="shared" si="338"/>
        <v>n/a</v>
      </c>
      <c r="AC1245" s="45" t="str">
        <f>IFERROR(W1245*Inputs!$E$27+'Elec wholesale index'!AB1245*Inputs!$F$27,"n/a")</f>
        <v>n/a</v>
      </c>
      <c r="AD1245" s="2" t="str">
        <f t="shared" si="339"/>
        <v>2019-20 Winter</v>
      </c>
      <c r="AE1245" s="2" t="str">
        <f t="shared" si="340"/>
        <v>2019-20 Summer</v>
      </c>
      <c r="AF1245" s="41">
        <v>0</v>
      </c>
    </row>
    <row r="1246" spans="1:32" x14ac:dyDescent="0.3">
      <c r="A1246" s="47">
        <v>43643</v>
      </c>
      <c r="B1246" s="14" t="str">
        <f t="shared" si="324"/>
        <v>Jun</v>
      </c>
      <c r="C1246" s="3"/>
      <c r="D1246" s="3"/>
      <c r="E1246" s="3"/>
      <c r="F1246" s="42"/>
      <c r="G1246" s="42"/>
      <c r="H1246" s="42"/>
      <c r="I1246" s="13">
        <f>VLOOKUP($B1246,'Elec wholesale lookups'!$A$3:$L$15,'Elec wholesale index'!I$2,FALSE)</f>
        <v>205597.26549163138</v>
      </c>
      <c r="J1246" s="13">
        <f>VLOOKUP($B1246,'Elec wholesale lookups'!$A$3:$L$15,'Elec wholesale index'!J$2,FALSE)</f>
        <v>181634.52552031272</v>
      </c>
      <c r="K1246" s="13">
        <f>VLOOKUP($B1246,'Elec wholesale lookups'!$A$3:$L$15,'Elec wholesale index'!K$2,FALSE)</f>
        <v>205597.26549163138</v>
      </c>
      <c r="L1246" s="38">
        <f>VLOOKUP($B1246,'Elec wholesale lookups'!$A$3:$O$15,'Elec wholesale index'!L$2,FALSE)</f>
        <v>1</v>
      </c>
      <c r="M1246" s="38">
        <f>VLOOKUP($B1246,'Elec wholesale lookups'!$A$3:$O$15,'Elec wholesale index'!M$2,FALSE)</f>
        <v>1</v>
      </c>
      <c r="N1246" s="38">
        <f>VLOOKUP($B1246,'Elec wholesale lookups'!$A$3:$O$15,'Elec wholesale index'!N$2,FALSE)</f>
        <v>0</v>
      </c>
      <c r="O1246" s="13">
        <f t="shared" si="325"/>
        <v>205597.26549163138</v>
      </c>
      <c r="P1246" s="13">
        <f t="shared" si="326"/>
        <v>181634.52552031272</v>
      </c>
      <c r="Q1246" s="13">
        <f t="shared" si="327"/>
        <v>0</v>
      </c>
      <c r="R1246" s="13">
        <f t="shared" si="328"/>
        <v>387231.79101194406</v>
      </c>
      <c r="S1246" s="23">
        <f t="shared" si="329"/>
        <v>0</v>
      </c>
      <c r="T1246" s="23">
        <f t="shared" si="330"/>
        <v>0</v>
      </c>
      <c r="U1246" s="23">
        <f t="shared" si="331"/>
        <v>0</v>
      </c>
      <c r="V1246" s="23">
        <f t="shared" si="332"/>
        <v>0</v>
      </c>
      <c r="W1246" s="44" t="str">
        <f t="shared" si="333"/>
        <v>n/a</v>
      </c>
      <c r="X1246" s="23">
        <f t="shared" si="334"/>
        <v>0</v>
      </c>
      <c r="Y1246" s="23">
        <f t="shared" si="335"/>
        <v>0</v>
      </c>
      <c r="Z1246" s="23">
        <f t="shared" si="336"/>
        <v>0</v>
      </c>
      <c r="AA1246" s="43">
        <f t="shared" si="337"/>
        <v>0</v>
      </c>
      <c r="AB1246" s="44" t="str">
        <f t="shared" si="338"/>
        <v>n/a</v>
      </c>
      <c r="AC1246" s="45" t="str">
        <f>IFERROR(W1246*Inputs!$E$27+'Elec wholesale index'!AB1246*Inputs!$F$27,"n/a")</f>
        <v>n/a</v>
      </c>
      <c r="AD1246" s="2" t="str">
        <f t="shared" si="339"/>
        <v>2019-20 Winter</v>
      </c>
      <c r="AE1246" s="2" t="str">
        <f t="shared" si="340"/>
        <v>2019-20 Summer</v>
      </c>
      <c r="AF1246" s="41">
        <v>0</v>
      </c>
    </row>
    <row r="1247" spans="1:32" x14ac:dyDescent="0.3">
      <c r="A1247" s="47">
        <v>43644</v>
      </c>
      <c r="B1247" s="14" t="str">
        <f t="shared" si="324"/>
        <v>Jun</v>
      </c>
      <c r="C1247" s="3"/>
      <c r="D1247" s="3"/>
      <c r="E1247" s="3"/>
      <c r="F1247" s="42"/>
      <c r="G1247" s="42"/>
      <c r="H1247" s="42"/>
      <c r="I1247" s="13">
        <f>VLOOKUP($B1247,'Elec wholesale lookups'!$A$3:$L$15,'Elec wholesale index'!I$2,FALSE)</f>
        <v>205597.26549163138</v>
      </c>
      <c r="J1247" s="13">
        <f>VLOOKUP($B1247,'Elec wholesale lookups'!$A$3:$L$15,'Elec wholesale index'!J$2,FALSE)</f>
        <v>181634.52552031272</v>
      </c>
      <c r="K1247" s="13">
        <f>VLOOKUP($B1247,'Elec wholesale lookups'!$A$3:$L$15,'Elec wholesale index'!K$2,FALSE)</f>
        <v>205597.26549163138</v>
      </c>
      <c r="L1247" s="38">
        <f>VLOOKUP($B1247,'Elec wholesale lookups'!$A$3:$O$15,'Elec wholesale index'!L$2,FALSE)</f>
        <v>1</v>
      </c>
      <c r="M1247" s="38">
        <f>VLOOKUP($B1247,'Elec wholesale lookups'!$A$3:$O$15,'Elec wholesale index'!M$2,FALSE)</f>
        <v>1</v>
      </c>
      <c r="N1247" s="38">
        <f>VLOOKUP($B1247,'Elec wholesale lookups'!$A$3:$O$15,'Elec wholesale index'!N$2,FALSE)</f>
        <v>0</v>
      </c>
      <c r="O1247" s="13">
        <f t="shared" si="325"/>
        <v>205597.26549163138</v>
      </c>
      <c r="P1247" s="13">
        <f t="shared" si="326"/>
        <v>181634.52552031272</v>
      </c>
      <c r="Q1247" s="13">
        <f t="shared" si="327"/>
        <v>0</v>
      </c>
      <c r="R1247" s="13">
        <f t="shared" si="328"/>
        <v>387231.79101194406</v>
      </c>
      <c r="S1247" s="23">
        <f t="shared" si="329"/>
        <v>0</v>
      </c>
      <c r="T1247" s="23">
        <f t="shared" si="330"/>
        <v>0</v>
      </c>
      <c r="U1247" s="23">
        <f t="shared" si="331"/>
        <v>0</v>
      </c>
      <c r="V1247" s="23">
        <f t="shared" si="332"/>
        <v>0</v>
      </c>
      <c r="W1247" s="44" t="str">
        <f t="shared" si="333"/>
        <v>n/a</v>
      </c>
      <c r="X1247" s="23">
        <f t="shared" si="334"/>
        <v>0</v>
      </c>
      <c r="Y1247" s="23">
        <f t="shared" si="335"/>
        <v>0</v>
      </c>
      <c r="Z1247" s="23">
        <f t="shared" si="336"/>
        <v>0</v>
      </c>
      <c r="AA1247" s="43">
        <f t="shared" si="337"/>
        <v>0</v>
      </c>
      <c r="AB1247" s="44" t="str">
        <f t="shared" si="338"/>
        <v>n/a</v>
      </c>
      <c r="AC1247" s="45" t="str">
        <f>IFERROR(W1247*Inputs!$E$27+'Elec wholesale index'!AB1247*Inputs!$F$27,"n/a")</f>
        <v>n/a</v>
      </c>
      <c r="AD1247" s="2" t="str">
        <f t="shared" si="339"/>
        <v>2019-20 Winter</v>
      </c>
      <c r="AE1247" s="2" t="str">
        <f t="shared" si="340"/>
        <v>2019-20 Summer</v>
      </c>
      <c r="AF1247" s="41">
        <v>0</v>
      </c>
    </row>
    <row r="1248" spans="1:32" x14ac:dyDescent="0.3">
      <c r="A1248" s="47">
        <v>43647</v>
      </c>
      <c r="B1248" s="14" t="str">
        <f t="shared" si="324"/>
        <v>Jul</v>
      </c>
      <c r="C1248" s="3"/>
      <c r="D1248" s="3"/>
      <c r="E1248" s="3"/>
      <c r="F1248" s="42"/>
      <c r="G1248" s="42"/>
      <c r="H1248" s="42"/>
      <c r="I1248" s="13">
        <f>VLOOKUP($B1248,'Elec wholesale lookups'!$A$3:$L$15,'Elec wholesale index'!I$2,FALSE)</f>
        <v>205597.26549163138</v>
      </c>
      <c r="J1248" s="13">
        <f>VLOOKUP($B1248,'Elec wholesale lookups'!$A$3:$L$15,'Elec wholesale index'!J$2,FALSE)</f>
        <v>181634.52552031272</v>
      </c>
      <c r="K1248" s="13">
        <f>VLOOKUP($B1248,'Elec wholesale lookups'!$A$3:$L$15,'Elec wholesale index'!K$2,FALSE)</f>
        <v>205597.26549163138</v>
      </c>
      <c r="L1248" s="38">
        <f>VLOOKUP($B1248,'Elec wholesale lookups'!$A$3:$O$15,'Elec wholesale index'!L$2,FALSE)</f>
        <v>1</v>
      </c>
      <c r="M1248" s="38">
        <f>VLOOKUP($B1248,'Elec wholesale lookups'!$A$3:$O$15,'Elec wholesale index'!M$2,FALSE)</f>
        <v>1</v>
      </c>
      <c r="N1248" s="38">
        <f>VLOOKUP($B1248,'Elec wholesale lookups'!$A$3:$O$15,'Elec wholesale index'!N$2,FALSE)</f>
        <v>0</v>
      </c>
      <c r="O1248" s="13">
        <f t="shared" si="325"/>
        <v>205597.26549163138</v>
      </c>
      <c r="P1248" s="13">
        <f t="shared" si="326"/>
        <v>181634.52552031272</v>
      </c>
      <c r="Q1248" s="13">
        <f t="shared" si="327"/>
        <v>0</v>
      </c>
      <c r="R1248" s="13">
        <f t="shared" si="328"/>
        <v>387231.79101194406</v>
      </c>
      <c r="S1248" s="23">
        <f t="shared" si="329"/>
        <v>0</v>
      </c>
      <c r="T1248" s="23">
        <f t="shared" si="330"/>
        <v>0</v>
      </c>
      <c r="U1248" s="23">
        <f t="shared" si="331"/>
        <v>0</v>
      </c>
      <c r="V1248" s="23">
        <f t="shared" si="332"/>
        <v>0</v>
      </c>
      <c r="W1248" s="44" t="str">
        <f t="shared" si="333"/>
        <v>n/a</v>
      </c>
      <c r="X1248" s="23">
        <f t="shared" si="334"/>
        <v>0</v>
      </c>
      <c r="Y1248" s="23">
        <f t="shared" si="335"/>
        <v>0</v>
      </c>
      <c r="Z1248" s="23">
        <f t="shared" si="336"/>
        <v>0</v>
      </c>
      <c r="AA1248" s="43">
        <f t="shared" si="337"/>
        <v>0</v>
      </c>
      <c r="AB1248" s="44" t="str">
        <f t="shared" si="338"/>
        <v>n/a</v>
      </c>
      <c r="AC1248" s="45" t="str">
        <f>IFERROR(W1248*Inputs!$E$27+'Elec wholesale index'!AB1248*Inputs!$F$27,"n/a")</f>
        <v>n/a</v>
      </c>
      <c r="AD1248" s="2" t="str">
        <f t="shared" si="339"/>
        <v>2019-20 Winter</v>
      </c>
      <c r="AE1248" s="2" t="str">
        <f t="shared" si="340"/>
        <v>2019-20 Summer</v>
      </c>
      <c r="AF1248" s="41">
        <v>0</v>
      </c>
    </row>
    <row r="1249" spans="1:32" x14ac:dyDescent="0.3">
      <c r="A1249" s="47">
        <v>43648</v>
      </c>
      <c r="B1249" s="14" t="str">
        <f t="shared" si="324"/>
        <v>Jul</v>
      </c>
      <c r="C1249" s="3"/>
      <c r="D1249" s="3"/>
      <c r="E1249" s="3"/>
      <c r="F1249" s="42"/>
      <c r="G1249" s="42"/>
      <c r="H1249" s="42"/>
      <c r="I1249" s="13">
        <f>VLOOKUP($B1249,'Elec wholesale lookups'!$A$3:$L$15,'Elec wholesale index'!I$2,FALSE)</f>
        <v>205597.26549163138</v>
      </c>
      <c r="J1249" s="13">
        <f>VLOOKUP($B1249,'Elec wholesale lookups'!$A$3:$L$15,'Elec wholesale index'!J$2,FALSE)</f>
        <v>181634.52552031272</v>
      </c>
      <c r="K1249" s="13">
        <f>VLOOKUP($B1249,'Elec wholesale lookups'!$A$3:$L$15,'Elec wholesale index'!K$2,FALSE)</f>
        <v>205597.26549163138</v>
      </c>
      <c r="L1249" s="38">
        <f>VLOOKUP($B1249,'Elec wholesale lookups'!$A$3:$O$15,'Elec wholesale index'!L$2,FALSE)</f>
        <v>1</v>
      </c>
      <c r="M1249" s="38">
        <f>VLOOKUP($B1249,'Elec wholesale lookups'!$A$3:$O$15,'Elec wholesale index'!M$2,FALSE)</f>
        <v>1</v>
      </c>
      <c r="N1249" s="38">
        <f>VLOOKUP($B1249,'Elec wholesale lookups'!$A$3:$O$15,'Elec wholesale index'!N$2,FALSE)</f>
        <v>0</v>
      </c>
      <c r="O1249" s="13">
        <f t="shared" si="325"/>
        <v>205597.26549163138</v>
      </c>
      <c r="P1249" s="13">
        <f t="shared" si="326"/>
        <v>181634.52552031272</v>
      </c>
      <c r="Q1249" s="13">
        <f t="shared" si="327"/>
        <v>0</v>
      </c>
      <c r="R1249" s="13">
        <f t="shared" si="328"/>
        <v>387231.79101194406</v>
      </c>
      <c r="S1249" s="23">
        <f t="shared" si="329"/>
        <v>0</v>
      </c>
      <c r="T1249" s="23">
        <f t="shared" si="330"/>
        <v>0</v>
      </c>
      <c r="U1249" s="23">
        <f t="shared" si="331"/>
        <v>0</v>
      </c>
      <c r="V1249" s="23">
        <f t="shared" si="332"/>
        <v>0</v>
      </c>
      <c r="W1249" s="44" t="str">
        <f t="shared" si="333"/>
        <v>n/a</v>
      </c>
      <c r="X1249" s="23">
        <f t="shared" si="334"/>
        <v>0</v>
      </c>
      <c r="Y1249" s="23">
        <f t="shared" si="335"/>
        <v>0</v>
      </c>
      <c r="Z1249" s="23">
        <f t="shared" si="336"/>
        <v>0</v>
      </c>
      <c r="AA1249" s="43">
        <f t="shared" si="337"/>
        <v>0</v>
      </c>
      <c r="AB1249" s="44" t="str">
        <f t="shared" si="338"/>
        <v>n/a</v>
      </c>
      <c r="AC1249" s="45" t="str">
        <f>IFERROR(W1249*Inputs!$E$27+'Elec wholesale index'!AB1249*Inputs!$F$27,"n/a")</f>
        <v>n/a</v>
      </c>
      <c r="AD1249" s="2" t="str">
        <f t="shared" si="339"/>
        <v>2019-20 Winter</v>
      </c>
      <c r="AE1249" s="2" t="str">
        <f t="shared" si="340"/>
        <v>2019-20 Summer</v>
      </c>
      <c r="AF1249" s="41">
        <v>0</v>
      </c>
    </row>
    <row r="1250" spans="1:32" x14ac:dyDescent="0.3">
      <c r="A1250" s="47">
        <v>43649</v>
      </c>
      <c r="B1250" s="14" t="str">
        <f t="shared" si="324"/>
        <v>Jul</v>
      </c>
      <c r="C1250" s="3"/>
      <c r="D1250" s="3"/>
      <c r="E1250" s="3"/>
      <c r="F1250" s="42"/>
      <c r="G1250" s="42"/>
      <c r="H1250" s="42"/>
      <c r="I1250" s="13">
        <f>VLOOKUP($B1250,'Elec wholesale lookups'!$A$3:$L$15,'Elec wholesale index'!I$2,FALSE)</f>
        <v>205597.26549163138</v>
      </c>
      <c r="J1250" s="13">
        <f>VLOOKUP($B1250,'Elec wholesale lookups'!$A$3:$L$15,'Elec wholesale index'!J$2,FALSE)</f>
        <v>181634.52552031272</v>
      </c>
      <c r="K1250" s="13">
        <f>VLOOKUP($B1250,'Elec wholesale lookups'!$A$3:$L$15,'Elec wholesale index'!K$2,FALSE)</f>
        <v>205597.26549163138</v>
      </c>
      <c r="L1250" s="38">
        <f>VLOOKUP($B1250,'Elec wholesale lookups'!$A$3:$O$15,'Elec wholesale index'!L$2,FALSE)</f>
        <v>1</v>
      </c>
      <c r="M1250" s="38">
        <f>VLOOKUP($B1250,'Elec wholesale lookups'!$A$3:$O$15,'Elec wholesale index'!M$2,FALSE)</f>
        <v>1</v>
      </c>
      <c r="N1250" s="38">
        <f>VLOOKUP($B1250,'Elec wholesale lookups'!$A$3:$O$15,'Elec wholesale index'!N$2,FALSE)</f>
        <v>0</v>
      </c>
      <c r="O1250" s="13">
        <f t="shared" si="325"/>
        <v>205597.26549163138</v>
      </c>
      <c r="P1250" s="13">
        <f t="shared" si="326"/>
        <v>181634.52552031272</v>
      </c>
      <c r="Q1250" s="13">
        <f t="shared" si="327"/>
        <v>0</v>
      </c>
      <c r="R1250" s="13">
        <f t="shared" si="328"/>
        <v>387231.79101194406</v>
      </c>
      <c r="S1250" s="23">
        <f t="shared" si="329"/>
        <v>0</v>
      </c>
      <c r="T1250" s="23">
        <f t="shared" si="330"/>
        <v>0</v>
      </c>
      <c r="U1250" s="23">
        <f t="shared" si="331"/>
        <v>0</v>
      </c>
      <c r="V1250" s="23">
        <f t="shared" si="332"/>
        <v>0</v>
      </c>
      <c r="W1250" s="44" t="str">
        <f t="shared" si="333"/>
        <v>n/a</v>
      </c>
      <c r="X1250" s="23">
        <f t="shared" si="334"/>
        <v>0</v>
      </c>
      <c r="Y1250" s="23">
        <f t="shared" si="335"/>
        <v>0</v>
      </c>
      <c r="Z1250" s="23">
        <f t="shared" si="336"/>
        <v>0</v>
      </c>
      <c r="AA1250" s="43">
        <f t="shared" si="337"/>
        <v>0</v>
      </c>
      <c r="AB1250" s="44" t="str">
        <f t="shared" si="338"/>
        <v>n/a</v>
      </c>
      <c r="AC1250" s="45" t="str">
        <f>IFERROR(W1250*Inputs!$E$27+'Elec wholesale index'!AB1250*Inputs!$F$27,"n/a")</f>
        <v>n/a</v>
      </c>
      <c r="AD1250" s="2" t="str">
        <f t="shared" si="339"/>
        <v>2019-20 Winter</v>
      </c>
      <c r="AE1250" s="2" t="str">
        <f t="shared" si="340"/>
        <v>2019-20 Summer</v>
      </c>
      <c r="AF1250" s="41">
        <v>0</v>
      </c>
    </row>
    <row r="1251" spans="1:32" x14ac:dyDescent="0.3">
      <c r="A1251" s="47">
        <v>43650</v>
      </c>
      <c r="B1251" s="14" t="str">
        <f t="shared" si="324"/>
        <v>Jul</v>
      </c>
      <c r="C1251" s="3"/>
      <c r="D1251" s="3"/>
      <c r="E1251" s="3"/>
      <c r="F1251" s="42"/>
      <c r="G1251" s="42"/>
      <c r="H1251" s="42"/>
      <c r="I1251" s="13">
        <f>VLOOKUP($B1251,'Elec wholesale lookups'!$A$3:$L$15,'Elec wholesale index'!I$2,FALSE)</f>
        <v>205597.26549163138</v>
      </c>
      <c r="J1251" s="13">
        <f>VLOOKUP($B1251,'Elec wholesale lookups'!$A$3:$L$15,'Elec wholesale index'!J$2,FALSE)</f>
        <v>181634.52552031272</v>
      </c>
      <c r="K1251" s="13">
        <f>VLOOKUP($B1251,'Elec wholesale lookups'!$A$3:$L$15,'Elec wholesale index'!K$2,FALSE)</f>
        <v>205597.26549163138</v>
      </c>
      <c r="L1251" s="38">
        <f>VLOOKUP($B1251,'Elec wholesale lookups'!$A$3:$O$15,'Elec wholesale index'!L$2,FALSE)</f>
        <v>1</v>
      </c>
      <c r="M1251" s="38">
        <f>VLOOKUP($B1251,'Elec wholesale lookups'!$A$3:$O$15,'Elec wholesale index'!M$2,FALSE)</f>
        <v>1</v>
      </c>
      <c r="N1251" s="38">
        <f>VLOOKUP($B1251,'Elec wholesale lookups'!$A$3:$O$15,'Elec wholesale index'!N$2,FALSE)</f>
        <v>0</v>
      </c>
      <c r="O1251" s="13">
        <f t="shared" si="325"/>
        <v>205597.26549163138</v>
      </c>
      <c r="P1251" s="13">
        <f t="shared" si="326"/>
        <v>181634.52552031272</v>
      </c>
      <c r="Q1251" s="13">
        <f t="shared" si="327"/>
        <v>0</v>
      </c>
      <c r="R1251" s="13">
        <f t="shared" si="328"/>
        <v>387231.79101194406</v>
      </c>
      <c r="S1251" s="23">
        <f t="shared" si="329"/>
        <v>0</v>
      </c>
      <c r="T1251" s="23">
        <f t="shared" si="330"/>
        <v>0</v>
      </c>
      <c r="U1251" s="23">
        <f t="shared" si="331"/>
        <v>0</v>
      </c>
      <c r="V1251" s="23">
        <f t="shared" si="332"/>
        <v>0</v>
      </c>
      <c r="W1251" s="44" t="str">
        <f t="shared" si="333"/>
        <v>n/a</v>
      </c>
      <c r="X1251" s="23">
        <f t="shared" si="334"/>
        <v>0</v>
      </c>
      <c r="Y1251" s="23">
        <f t="shared" si="335"/>
        <v>0</v>
      </c>
      <c r="Z1251" s="23">
        <f t="shared" si="336"/>
        <v>0</v>
      </c>
      <c r="AA1251" s="43">
        <f t="shared" si="337"/>
        <v>0</v>
      </c>
      <c r="AB1251" s="44" t="str">
        <f t="shared" si="338"/>
        <v>n/a</v>
      </c>
      <c r="AC1251" s="45" t="str">
        <f>IFERROR(W1251*Inputs!$E$27+'Elec wholesale index'!AB1251*Inputs!$F$27,"n/a")</f>
        <v>n/a</v>
      </c>
      <c r="AD1251" s="2" t="str">
        <f t="shared" si="339"/>
        <v>2019-20 Winter</v>
      </c>
      <c r="AE1251" s="2" t="str">
        <f t="shared" si="340"/>
        <v>2019-20 Summer</v>
      </c>
      <c r="AF1251" s="41">
        <v>0</v>
      </c>
    </row>
    <row r="1252" spans="1:32" x14ac:dyDescent="0.3">
      <c r="A1252" s="47">
        <v>43651</v>
      </c>
      <c r="B1252" s="14" t="str">
        <f t="shared" si="324"/>
        <v>Jul</v>
      </c>
      <c r="C1252" s="3"/>
      <c r="D1252" s="3"/>
      <c r="E1252" s="3"/>
      <c r="F1252" s="42"/>
      <c r="G1252" s="42"/>
      <c r="H1252" s="42"/>
      <c r="I1252" s="13">
        <f>VLOOKUP($B1252,'Elec wholesale lookups'!$A$3:$L$15,'Elec wholesale index'!I$2,FALSE)</f>
        <v>205597.26549163138</v>
      </c>
      <c r="J1252" s="13">
        <f>VLOOKUP($B1252,'Elec wholesale lookups'!$A$3:$L$15,'Elec wholesale index'!J$2,FALSE)</f>
        <v>181634.52552031272</v>
      </c>
      <c r="K1252" s="13">
        <f>VLOOKUP($B1252,'Elec wholesale lookups'!$A$3:$L$15,'Elec wholesale index'!K$2,FALSE)</f>
        <v>205597.26549163138</v>
      </c>
      <c r="L1252" s="38">
        <f>VLOOKUP($B1252,'Elec wholesale lookups'!$A$3:$O$15,'Elec wholesale index'!L$2,FALSE)</f>
        <v>1</v>
      </c>
      <c r="M1252" s="38">
        <f>VLOOKUP($B1252,'Elec wholesale lookups'!$A$3:$O$15,'Elec wholesale index'!M$2,FALSE)</f>
        <v>1</v>
      </c>
      <c r="N1252" s="38">
        <f>VLOOKUP($B1252,'Elec wholesale lookups'!$A$3:$O$15,'Elec wholesale index'!N$2,FALSE)</f>
        <v>0</v>
      </c>
      <c r="O1252" s="13">
        <f t="shared" si="325"/>
        <v>205597.26549163138</v>
      </c>
      <c r="P1252" s="13">
        <f t="shared" si="326"/>
        <v>181634.52552031272</v>
      </c>
      <c r="Q1252" s="13">
        <f t="shared" si="327"/>
        <v>0</v>
      </c>
      <c r="R1252" s="13">
        <f t="shared" si="328"/>
        <v>387231.79101194406</v>
      </c>
      <c r="S1252" s="23">
        <f t="shared" si="329"/>
        <v>0</v>
      </c>
      <c r="T1252" s="23">
        <f t="shared" si="330"/>
        <v>0</v>
      </c>
      <c r="U1252" s="23">
        <f t="shared" si="331"/>
        <v>0</v>
      </c>
      <c r="V1252" s="23">
        <f t="shared" si="332"/>
        <v>0</v>
      </c>
      <c r="W1252" s="44" t="str">
        <f t="shared" si="333"/>
        <v>n/a</v>
      </c>
      <c r="X1252" s="23">
        <f t="shared" si="334"/>
        <v>0</v>
      </c>
      <c r="Y1252" s="23">
        <f t="shared" si="335"/>
        <v>0</v>
      </c>
      <c r="Z1252" s="23">
        <f t="shared" si="336"/>
        <v>0</v>
      </c>
      <c r="AA1252" s="43">
        <f t="shared" si="337"/>
        <v>0</v>
      </c>
      <c r="AB1252" s="44" t="str">
        <f t="shared" si="338"/>
        <v>n/a</v>
      </c>
      <c r="AC1252" s="45" t="str">
        <f>IFERROR(W1252*Inputs!$E$27+'Elec wholesale index'!AB1252*Inputs!$F$27,"n/a")</f>
        <v>n/a</v>
      </c>
      <c r="AD1252" s="2" t="str">
        <f t="shared" si="339"/>
        <v>2019-20 Winter</v>
      </c>
      <c r="AE1252" s="2" t="str">
        <f t="shared" si="340"/>
        <v>2019-20 Summer</v>
      </c>
      <c r="AF1252" s="41">
        <v>0</v>
      </c>
    </row>
    <row r="1253" spans="1:32" x14ac:dyDescent="0.3">
      <c r="A1253" s="47">
        <v>43654</v>
      </c>
      <c r="B1253" s="14" t="str">
        <f t="shared" si="324"/>
        <v>Jul</v>
      </c>
      <c r="C1253" s="3"/>
      <c r="D1253" s="3"/>
      <c r="E1253" s="3"/>
      <c r="F1253" s="42"/>
      <c r="G1253" s="42"/>
      <c r="H1253" s="42"/>
      <c r="I1253" s="13">
        <f>VLOOKUP($B1253,'Elec wholesale lookups'!$A$3:$L$15,'Elec wholesale index'!I$2,FALSE)</f>
        <v>205597.26549163138</v>
      </c>
      <c r="J1253" s="13">
        <f>VLOOKUP($B1253,'Elec wholesale lookups'!$A$3:$L$15,'Elec wholesale index'!J$2,FALSE)</f>
        <v>181634.52552031272</v>
      </c>
      <c r="K1253" s="13">
        <f>VLOOKUP($B1253,'Elec wholesale lookups'!$A$3:$L$15,'Elec wholesale index'!K$2,FALSE)</f>
        <v>205597.26549163138</v>
      </c>
      <c r="L1253" s="38">
        <f>VLOOKUP($B1253,'Elec wholesale lookups'!$A$3:$O$15,'Elec wholesale index'!L$2,FALSE)</f>
        <v>1</v>
      </c>
      <c r="M1253" s="38">
        <f>VLOOKUP($B1253,'Elec wholesale lookups'!$A$3:$O$15,'Elec wholesale index'!M$2,FALSE)</f>
        <v>1</v>
      </c>
      <c r="N1253" s="38">
        <f>VLOOKUP($B1253,'Elec wholesale lookups'!$A$3:$O$15,'Elec wholesale index'!N$2,FALSE)</f>
        <v>0</v>
      </c>
      <c r="O1253" s="13">
        <f t="shared" si="325"/>
        <v>205597.26549163138</v>
      </c>
      <c r="P1253" s="13">
        <f t="shared" si="326"/>
        <v>181634.52552031272</v>
      </c>
      <c r="Q1253" s="13">
        <f t="shared" si="327"/>
        <v>0</v>
      </c>
      <c r="R1253" s="13">
        <f t="shared" si="328"/>
        <v>387231.79101194406</v>
      </c>
      <c r="S1253" s="23">
        <f t="shared" si="329"/>
        <v>0</v>
      </c>
      <c r="T1253" s="23">
        <f t="shared" si="330"/>
        <v>0</v>
      </c>
      <c r="U1253" s="23">
        <f t="shared" si="331"/>
        <v>0</v>
      </c>
      <c r="V1253" s="23">
        <f t="shared" si="332"/>
        <v>0</v>
      </c>
      <c r="W1253" s="44" t="str">
        <f t="shared" si="333"/>
        <v>n/a</v>
      </c>
      <c r="X1253" s="23">
        <f t="shared" si="334"/>
        <v>0</v>
      </c>
      <c r="Y1253" s="23">
        <f t="shared" si="335"/>
        <v>0</v>
      </c>
      <c r="Z1253" s="23">
        <f t="shared" si="336"/>
        <v>0</v>
      </c>
      <c r="AA1253" s="43">
        <f t="shared" si="337"/>
        <v>0</v>
      </c>
      <c r="AB1253" s="44" t="str">
        <f t="shared" si="338"/>
        <v>n/a</v>
      </c>
      <c r="AC1253" s="45" t="str">
        <f>IFERROR(W1253*Inputs!$E$27+'Elec wholesale index'!AB1253*Inputs!$F$27,"n/a")</f>
        <v>n/a</v>
      </c>
      <c r="AD1253" s="2" t="str">
        <f t="shared" si="339"/>
        <v>2019-20 Winter</v>
      </c>
      <c r="AE1253" s="2" t="str">
        <f t="shared" si="340"/>
        <v>2019-20 Summer</v>
      </c>
      <c r="AF1253" s="41">
        <v>0</v>
      </c>
    </row>
    <row r="1254" spans="1:32" x14ac:dyDescent="0.3">
      <c r="A1254" s="47">
        <v>43655</v>
      </c>
      <c r="B1254" s="14" t="str">
        <f t="shared" si="324"/>
        <v>Jul</v>
      </c>
      <c r="C1254" s="3"/>
      <c r="D1254" s="3"/>
      <c r="E1254" s="3"/>
      <c r="F1254" s="42"/>
      <c r="G1254" s="42"/>
      <c r="H1254" s="42"/>
      <c r="I1254" s="13">
        <f>VLOOKUP($B1254,'Elec wholesale lookups'!$A$3:$L$15,'Elec wholesale index'!I$2,FALSE)</f>
        <v>205597.26549163138</v>
      </c>
      <c r="J1254" s="13">
        <f>VLOOKUP($B1254,'Elec wholesale lookups'!$A$3:$L$15,'Elec wholesale index'!J$2,FALSE)</f>
        <v>181634.52552031272</v>
      </c>
      <c r="K1254" s="13">
        <f>VLOOKUP($B1254,'Elec wholesale lookups'!$A$3:$L$15,'Elec wholesale index'!K$2,FALSE)</f>
        <v>205597.26549163138</v>
      </c>
      <c r="L1254" s="38">
        <f>VLOOKUP($B1254,'Elec wholesale lookups'!$A$3:$O$15,'Elec wholesale index'!L$2,FALSE)</f>
        <v>1</v>
      </c>
      <c r="M1254" s="38">
        <f>VLOOKUP($B1254,'Elec wholesale lookups'!$A$3:$O$15,'Elec wholesale index'!M$2,FALSE)</f>
        <v>1</v>
      </c>
      <c r="N1254" s="38">
        <f>VLOOKUP($B1254,'Elec wholesale lookups'!$A$3:$O$15,'Elec wholesale index'!N$2,FALSE)</f>
        <v>0</v>
      </c>
      <c r="O1254" s="13">
        <f t="shared" si="325"/>
        <v>205597.26549163138</v>
      </c>
      <c r="P1254" s="13">
        <f t="shared" si="326"/>
        <v>181634.52552031272</v>
      </c>
      <c r="Q1254" s="13">
        <f t="shared" si="327"/>
        <v>0</v>
      </c>
      <c r="R1254" s="13">
        <f t="shared" si="328"/>
        <v>387231.79101194406</v>
      </c>
      <c r="S1254" s="23">
        <f t="shared" si="329"/>
        <v>0</v>
      </c>
      <c r="T1254" s="23">
        <f t="shared" si="330"/>
        <v>0</v>
      </c>
      <c r="U1254" s="23">
        <f t="shared" si="331"/>
        <v>0</v>
      </c>
      <c r="V1254" s="23">
        <f t="shared" si="332"/>
        <v>0</v>
      </c>
      <c r="W1254" s="44" t="str">
        <f t="shared" si="333"/>
        <v>n/a</v>
      </c>
      <c r="X1254" s="23">
        <f t="shared" si="334"/>
        <v>0</v>
      </c>
      <c r="Y1254" s="23">
        <f t="shared" si="335"/>
        <v>0</v>
      </c>
      <c r="Z1254" s="23">
        <f t="shared" si="336"/>
        <v>0</v>
      </c>
      <c r="AA1254" s="43">
        <f t="shared" si="337"/>
        <v>0</v>
      </c>
      <c r="AB1254" s="44" t="str">
        <f t="shared" si="338"/>
        <v>n/a</v>
      </c>
      <c r="AC1254" s="45" t="str">
        <f>IFERROR(W1254*Inputs!$E$27+'Elec wholesale index'!AB1254*Inputs!$F$27,"n/a")</f>
        <v>n/a</v>
      </c>
      <c r="AD1254" s="2" t="str">
        <f t="shared" si="339"/>
        <v>2019-20 Winter</v>
      </c>
      <c r="AE1254" s="2" t="str">
        <f t="shared" si="340"/>
        <v>2019-20 Summer</v>
      </c>
      <c r="AF1254" s="41">
        <v>0</v>
      </c>
    </row>
    <row r="1255" spans="1:32" x14ac:dyDescent="0.3">
      <c r="A1255" s="47">
        <v>43656</v>
      </c>
      <c r="B1255" s="14" t="str">
        <f t="shared" si="324"/>
        <v>Jul</v>
      </c>
      <c r="C1255" s="3"/>
      <c r="D1255" s="3"/>
      <c r="E1255" s="3"/>
      <c r="F1255" s="42"/>
      <c r="G1255" s="42"/>
      <c r="H1255" s="42"/>
      <c r="I1255" s="13">
        <f>VLOOKUP($B1255,'Elec wholesale lookups'!$A$3:$L$15,'Elec wholesale index'!I$2,FALSE)</f>
        <v>205597.26549163138</v>
      </c>
      <c r="J1255" s="13">
        <f>VLOOKUP($B1255,'Elec wholesale lookups'!$A$3:$L$15,'Elec wholesale index'!J$2,FALSE)</f>
        <v>181634.52552031272</v>
      </c>
      <c r="K1255" s="13">
        <f>VLOOKUP($B1255,'Elec wholesale lookups'!$A$3:$L$15,'Elec wholesale index'!K$2,FALSE)</f>
        <v>205597.26549163138</v>
      </c>
      <c r="L1255" s="38">
        <f>VLOOKUP($B1255,'Elec wholesale lookups'!$A$3:$O$15,'Elec wholesale index'!L$2,FALSE)</f>
        <v>1</v>
      </c>
      <c r="M1255" s="38">
        <f>VLOOKUP($B1255,'Elec wholesale lookups'!$A$3:$O$15,'Elec wholesale index'!M$2,FALSE)</f>
        <v>1</v>
      </c>
      <c r="N1255" s="38">
        <f>VLOOKUP($B1255,'Elec wholesale lookups'!$A$3:$O$15,'Elec wholesale index'!N$2,FALSE)</f>
        <v>0</v>
      </c>
      <c r="O1255" s="13">
        <f t="shared" si="325"/>
        <v>205597.26549163138</v>
      </c>
      <c r="P1255" s="13">
        <f t="shared" si="326"/>
        <v>181634.52552031272</v>
      </c>
      <c r="Q1255" s="13">
        <f t="shared" si="327"/>
        <v>0</v>
      </c>
      <c r="R1255" s="13">
        <f t="shared" si="328"/>
        <v>387231.79101194406</v>
      </c>
      <c r="S1255" s="23">
        <f t="shared" si="329"/>
        <v>0</v>
      </c>
      <c r="T1255" s="23">
        <f t="shared" si="330"/>
        <v>0</v>
      </c>
      <c r="U1255" s="23">
        <f t="shared" si="331"/>
        <v>0</v>
      </c>
      <c r="V1255" s="23">
        <f t="shared" si="332"/>
        <v>0</v>
      </c>
      <c r="W1255" s="44" t="str">
        <f t="shared" si="333"/>
        <v>n/a</v>
      </c>
      <c r="X1255" s="23">
        <f t="shared" si="334"/>
        <v>0</v>
      </c>
      <c r="Y1255" s="23">
        <f t="shared" si="335"/>
        <v>0</v>
      </c>
      <c r="Z1255" s="23">
        <f t="shared" si="336"/>
        <v>0</v>
      </c>
      <c r="AA1255" s="43">
        <f t="shared" si="337"/>
        <v>0</v>
      </c>
      <c r="AB1255" s="44" t="str">
        <f t="shared" si="338"/>
        <v>n/a</v>
      </c>
      <c r="AC1255" s="45" t="str">
        <f>IFERROR(W1255*Inputs!$E$27+'Elec wholesale index'!AB1255*Inputs!$F$27,"n/a")</f>
        <v>n/a</v>
      </c>
      <c r="AD1255" s="2" t="str">
        <f t="shared" si="339"/>
        <v>2019-20 Winter</v>
      </c>
      <c r="AE1255" s="2" t="str">
        <f t="shared" si="340"/>
        <v>2019-20 Summer</v>
      </c>
      <c r="AF1255" s="41">
        <v>0</v>
      </c>
    </row>
    <row r="1256" spans="1:32" x14ac:dyDescent="0.3">
      <c r="A1256" s="47">
        <v>43657</v>
      </c>
      <c r="B1256" s="14" t="str">
        <f t="shared" si="324"/>
        <v>Jul</v>
      </c>
      <c r="C1256" s="3"/>
      <c r="D1256" s="3"/>
      <c r="E1256" s="3"/>
      <c r="F1256" s="42"/>
      <c r="G1256" s="42"/>
      <c r="H1256" s="42"/>
      <c r="I1256" s="13">
        <f>VLOOKUP($B1256,'Elec wholesale lookups'!$A$3:$L$15,'Elec wholesale index'!I$2,FALSE)</f>
        <v>205597.26549163138</v>
      </c>
      <c r="J1256" s="13">
        <f>VLOOKUP($B1256,'Elec wholesale lookups'!$A$3:$L$15,'Elec wholesale index'!J$2,FALSE)</f>
        <v>181634.52552031272</v>
      </c>
      <c r="K1256" s="13">
        <f>VLOOKUP($B1256,'Elec wholesale lookups'!$A$3:$L$15,'Elec wholesale index'!K$2,FALSE)</f>
        <v>205597.26549163138</v>
      </c>
      <c r="L1256" s="38">
        <f>VLOOKUP($B1256,'Elec wholesale lookups'!$A$3:$O$15,'Elec wholesale index'!L$2,FALSE)</f>
        <v>1</v>
      </c>
      <c r="M1256" s="38">
        <f>VLOOKUP($B1256,'Elec wholesale lookups'!$A$3:$O$15,'Elec wholesale index'!M$2,FALSE)</f>
        <v>1</v>
      </c>
      <c r="N1256" s="38">
        <f>VLOOKUP($B1256,'Elec wholesale lookups'!$A$3:$O$15,'Elec wholesale index'!N$2,FALSE)</f>
        <v>0</v>
      </c>
      <c r="O1256" s="13">
        <f t="shared" si="325"/>
        <v>205597.26549163138</v>
      </c>
      <c r="P1256" s="13">
        <f t="shared" si="326"/>
        <v>181634.52552031272</v>
      </c>
      <c r="Q1256" s="13">
        <f t="shared" si="327"/>
        <v>0</v>
      </c>
      <c r="R1256" s="13">
        <f t="shared" si="328"/>
        <v>387231.79101194406</v>
      </c>
      <c r="S1256" s="23">
        <f t="shared" si="329"/>
        <v>0</v>
      </c>
      <c r="T1256" s="23">
        <f t="shared" si="330"/>
        <v>0</v>
      </c>
      <c r="U1256" s="23">
        <f t="shared" si="331"/>
        <v>0</v>
      </c>
      <c r="V1256" s="23">
        <f t="shared" si="332"/>
        <v>0</v>
      </c>
      <c r="W1256" s="44" t="str">
        <f t="shared" si="333"/>
        <v>n/a</v>
      </c>
      <c r="X1256" s="23">
        <f t="shared" si="334"/>
        <v>0</v>
      </c>
      <c r="Y1256" s="23">
        <f t="shared" si="335"/>
        <v>0</v>
      </c>
      <c r="Z1256" s="23">
        <f t="shared" si="336"/>
        <v>0</v>
      </c>
      <c r="AA1256" s="43">
        <f t="shared" si="337"/>
        <v>0</v>
      </c>
      <c r="AB1256" s="44" t="str">
        <f t="shared" si="338"/>
        <v>n/a</v>
      </c>
      <c r="AC1256" s="45" t="str">
        <f>IFERROR(W1256*Inputs!$E$27+'Elec wholesale index'!AB1256*Inputs!$F$27,"n/a")</f>
        <v>n/a</v>
      </c>
      <c r="AD1256" s="2" t="str">
        <f t="shared" si="339"/>
        <v>2019-20 Winter</v>
      </c>
      <c r="AE1256" s="2" t="str">
        <f t="shared" si="340"/>
        <v>2019-20 Summer</v>
      </c>
      <c r="AF1256" s="41">
        <v>0</v>
      </c>
    </row>
    <row r="1257" spans="1:32" x14ac:dyDescent="0.3">
      <c r="A1257" s="47">
        <v>43658</v>
      </c>
      <c r="B1257" s="14" t="str">
        <f t="shared" ref="B1257:B1320" si="341">TEXT(A1257,"mmm")</f>
        <v>Jul</v>
      </c>
      <c r="C1257" s="3"/>
      <c r="D1257" s="3"/>
      <c r="E1257" s="3"/>
      <c r="F1257" s="42"/>
      <c r="G1257" s="42"/>
      <c r="H1257" s="42"/>
      <c r="I1257" s="13">
        <f>VLOOKUP($B1257,'Elec wholesale lookups'!$A$3:$L$15,'Elec wholesale index'!I$2,FALSE)</f>
        <v>205597.26549163138</v>
      </c>
      <c r="J1257" s="13">
        <f>VLOOKUP($B1257,'Elec wholesale lookups'!$A$3:$L$15,'Elec wholesale index'!J$2,FALSE)</f>
        <v>181634.52552031272</v>
      </c>
      <c r="K1257" s="13">
        <f>VLOOKUP($B1257,'Elec wholesale lookups'!$A$3:$L$15,'Elec wholesale index'!K$2,FALSE)</f>
        <v>205597.26549163138</v>
      </c>
      <c r="L1257" s="38">
        <f>VLOOKUP($B1257,'Elec wholesale lookups'!$A$3:$O$15,'Elec wholesale index'!L$2,FALSE)</f>
        <v>1</v>
      </c>
      <c r="M1257" s="38">
        <f>VLOOKUP($B1257,'Elec wholesale lookups'!$A$3:$O$15,'Elec wholesale index'!M$2,FALSE)</f>
        <v>1</v>
      </c>
      <c r="N1257" s="38">
        <f>VLOOKUP($B1257,'Elec wholesale lookups'!$A$3:$O$15,'Elec wholesale index'!N$2,FALSE)</f>
        <v>0</v>
      </c>
      <c r="O1257" s="13">
        <f t="shared" si="325"/>
        <v>205597.26549163138</v>
      </c>
      <c r="P1257" s="13">
        <f t="shared" si="326"/>
        <v>181634.52552031272</v>
      </c>
      <c r="Q1257" s="13">
        <f t="shared" si="327"/>
        <v>0</v>
      </c>
      <c r="R1257" s="13">
        <f t="shared" si="328"/>
        <v>387231.79101194406</v>
      </c>
      <c r="S1257" s="23">
        <f t="shared" si="329"/>
        <v>0</v>
      </c>
      <c r="T1257" s="23">
        <f t="shared" si="330"/>
        <v>0</v>
      </c>
      <c r="U1257" s="23">
        <f t="shared" si="331"/>
        <v>0</v>
      </c>
      <c r="V1257" s="23">
        <f t="shared" si="332"/>
        <v>0</v>
      </c>
      <c r="W1257" s="44" t="str">
        <f t="shared" si="333"/>
        <v>n/a</v>
      </c>
      <c r="X1257" s="23">
        <f t="shared" si="334"/>
        <v>0</v>
      </c>
      <c r="Y1257" s="23">
        <f t="shared" si="335"/>
        <v>0</v>
      </c>
      <c r="Z1257" s="23">
        <f t="shared" si="336"/>
        <v>0</v>
      </c>
      <c r="AA1257" s="43">
        <f t="shared" si="337"/>
        <v>0</v>
      </c>
      <c r="AB1257" s="44" t="str">
        <f t="shared" si="338"/>
        <v>n/a</v>
      </c>
      <c r="AC1257" s="45" t="str">
        <f>IFERROR(W1257*Inputs!$E$27+'Elec wholesale index'!AB1257*Inputs!$F$27,"n/a")</f>
        <v>n/a</v>
      </c>
      <c r="AD1257" s="2" t="str">
        <f t="shared" si="339"/>
        <v>2019-20 Winter</v>
      </c>
      <c r="AE1257" s="2" t="str">
        <f t="shared" si="340"/>
        <v>2019-20 Summer</v>
      </c>
      <c r="AF1257" s="41">
        <v>0</v>
      </c>
    </row>
    <row r="1258" spans="1:32" x14ac:dyDescent="0.3">
      <c r="A1258" s="47">
        <v>43661</v>
      </c>
      <c r="B1258" s="14" t="str">
        <f t="shared" si="341"/>
        <v>Jul</v>
      </c>
      <c r="C1258" s="3"/>
      <c r="D1258" s="3"/>
      <c r="E1258" s="3"/>
      <c r="F1258" s="42"/>
      <c r="G1258" s="42"/>
      <c r="H1258" s="42"/>
      <c r="I1258" s="13">
        <f>VLOOKUP($B1258,'Elec wholesale lookups'!$A$3:$L$15,'Elec wholesale index'!I$2,FALSE)</f>
        <v>205597.26549163138</v>
      </c>
      <c r="J1258" s="13">
        <f>VLOOKUP($B1258,'Elec wholesale lookups'!$A$3:$L$15,'Elec wholesale index'!J$2,FALSE)</f>
        <v>181634.52552031272</v>
      </c>
      <c r="K1258" s="13">
        <f>VLOOKUP($B1258,'Elec wholesale lookups'!$A$3:$L$15,'Elec wholesale index'!K$2,FALSE)</f>
        <v>205597.26549163138</v>
      </c>
      <c r="L1258" s="38">
        <f>VLOOKUP($B1258,'Elec wholesale lookups'!$A$3:$O$15,'Elec wholesale index'!L$2,FALSE)</f>
        <v>1</v>
      </c>
      <c r="M1258" s="38">
        <f>VLOOKUP($B1258,'Elec wholesale lookups'!$A$3:$O$15,'Elec wholesale index'!M$2,FALSE)</f>
        <v>1</v>
      </c>
      <c r="N1258" s="38">
        <f>VLOOKUP($B1258,'Elec wholesale lookups'!$A$3:$O$15,'Elec wholesale index'!N$2,FALSE)</f>
        <v>0</v>
      </c>
      <c r="O1258" s="13">
        <f t="shared" si="325"/>
        <v>205597.26549163138</v>
      </c>
      <c r="P1258" s="13">
        <f t="shared" si="326"/>
        <v>181634.52552031272</v>
      </c>
      <c r="Q1258" s="13">
        <f t="shared" si="327"/>
        <v>0</v>
      </c>
      <c r="R1258" s="13">
        <f t="shared" si="328"/>
        <v>387231.79101194406</v>
      </c>
      <c r="S1258" s="23">
        <f t="shared" si="329"/>
        <v>0</v>
      </c>
      <c r="T1258" s="23">
        <f t="shared" si="330"/>
        <v>0</v>
      </c>
      <c r="U1258" s="23">
        <f t="shared" si="331"/>
        <v>0</v>
      </c>
      <c r="V1258" s="23">
        <f t="shared" si="332"/>
        <v>0</v>
      </c>
      <c r="W1258" s="44" t="str">
        <f t="shared" si="333"/>
        <v>n/a</v>
      </c>
      <c r="X1258" s="23">
        <f t="shared" si="334"/>
        <v>0</v>
      </c>
      <c r="Y1258" s="23">
        <f t="shared" si="335"/>
        <v>0</v>
      </c>
      <c r="Z1258" s="23">
        <f t="shared" si="336"/>
        <v>0</v>
      </c>
      <c r="AA1258" s="43">
        <f t="shared" si="337"/>
        <v>0</v>
      </c>
      <c r="AB1258" s="44" t="str">
        <f t="shared" si="338"/>
        <v>n/a</v>
      </c>
      <c r="AC1258" s="45" t="str">
        <f>IFERROR(W1258*Inputs!$E$27+'Elec wholesale index'!AB1258*Inputs!$F$27,"n/a")</f>
        <v>n/a</v>
      </c>
      <c r="AD1258" s="2" t="str">
        <f t="shared" si="339"/>
        <v>2019-20 Winter</v>
      </c>
      <c r="AE1258" s="2" t="str">
        <f t="shared" si="340"/>
        <v>2019-20 Summer</v>
      </c>
      <c r="AF1258" s="41">
        <v>0</v>
      </c>
    </row>
    <row r="1259" spans="1:32" x14ac:dyDescent="0.3">
      <c r="A1259" s="47">
        <v>43662</v>
      </c>
      <c r="B1259" s="14" t="str">
        <f t="shared" si="341"/>
        <v>Jul</v>
      </c>
      <c r="C1259" s="3"/>
      <c r="D1259" s="3"/>
      <c r="E1259" s="3"/>
      <c r="F1259" s="42"/>
      <c r="G1259" s="42"/>
      <c r="H1259" s="42"/>
      <c r="I1259" s="13">
        <f>VLOOKUP($B1259,'Elec wholesale lookups'!$A$3:$L$15,'Elec wholesale index'!I$2,FALSE)</f>
        <v>205597.26549163138</v>
      </c>
      <c r="J1259" s="13">
        <f>VLOOKUP($B1259,'Elec wholesale lookups'!$A$3:$L$15,'Elec wholesale index'!J$2,FALSE)</f>
        <v>181634.52552031272</v>
      </c>
      <c r="K1259" s="13">
        <f>VLOOKUP($B1259,'Elec wholesale lookups'!$A$3:$L$15,'Elec wholesale index'!K$2,FALSE)</f>
        <v>205597.26549163138</v>
      </c>
      <c r="L1259" s="38">
        <f>VLOOKUP($B1259,'Elec wholesale lookups'!$A$3:$O$15,'Elec wholesale index'!L$2,FALSE)</f>
        <v>1</v>
      </c>
      <c r="M1259" s="38">
        <f>VLOOKUP($B1259,'Elec wholesale lookups'!$A$3:$O$15,'Elec wholesale index'!M$2,FALSE)</f>
        <v>1</v>
      </c>
      <c r="N1259" s="38">
        <f>VLOOKUP($B1259,'Elec wholesale lookups'!$A$3:$O$15,'Elec wholesale index'!N$2,FALSE)</f>
        <v>0</v>
      </c>
      <c r="O1259" s="13">
        <f t="shared" si="325"/>
        <v>205597.26549163138</v>
      </c>
      <c r="P1259" s="13">
        <f t="shared" si="326"/>
        <v>181634.52552031272</v>
      </c>
      <c r="Q1259" s="13">
        <f t="shared" si="327"/>
        <v>0</v>
      </c>
      <c r="R1259" s="13">
        <f t="shared" si="328"/>
        <v>387231.79101194406</v>
      </c>
      <c r="S1259" s="23">
        <f t="shared" si="329"/>
        <v>0</v>
      </c>
      <c r="T1259" s="23">
        <f t="shared" si="330"/>
        <v>0</v>
      </c>
      <c r="U1259" s="23">
        <f t="shared" si="331"/>
        <v>0</v>
      </c>
      <c r="V1259" s="23">
        <f t="shared" si="332"/>
        <v>0</v>
      </c>
      <c r="W1259" s="44" t="str">
        <f t="shared" si="333"/>
        <v>n/a</v>
      </c>
      <c r="X1259" s="23">
        <f t="shared" si="334"/>
        <v>0</v>
      </c>
      <c r="Y1259" s="23">
        <f t="shared" si="335"/>
        <v>0</v>
      </c>
      <c r="Z1259" s="23">
        <f t="shared" si="336"/>
        <v>0</v>
      </c>
      <c r="AA1259" s="43">
        <f t="shared" si="337"/>
        <v>0</v>
      </c>
      <c r="AB1259" s="44" t="str">
        <f t="shared" si="338"/>
        <v>n/a</v>
      </c>
      <c r="AC1259" s="45" t="str">
        <f>IFERROR(W1259*Inputs!$E$27+'Elec wholesale index'!AB1259*Inputs!$F$27,"n/a")</f>
        <v>n/a</v>
      </c>
      <c r="AD1259" s="2" t="str">
        <f t="shared" si="339"/>
        <v>2019-20 Winter</v>
      </c>
      <c r="AE1259" s="2" t="str">
        <f t="shared" si="340"/>
        <v>2019-20 Summer</v>
      </c>
      <c r="AF1259" s="41">
        <v>0</v>
      </c>
    </row>
    <row r="1260" spans="1:32" x14ac:dyDescent="0.3">
      <c r="A1260" s="47">
        <v>43663</v>
      </c>
      <c r="B1260" s="14" t="str">
        <f t="shared" si="341"/>
        <v>Jul</v>
      </c>
      <c r="C1260" s="3"/>
      <c r="D1260" s="3"/>
      <c r="E1260" s="3"/>
      <c r="F1260" s="42"/>
      <c r="G1260" s="42"/>
      <c r="H1260" s="42"/>
      <c r="I1260" s="13">
        <f>VLOOKUP($B1260,'Elec wholesale lookups'!$A$3:$L$15,'Elec wholesale index'!I$2,FALSE)</f>
        <v>205597.26549163138</v>
      </c>
      <c r="J1260" s="13">
        <f>VLOOKUP($B1260,'Elec wholesale lookups'!$A$3:$L$15,'Elec wholesale index'!J$2,FALSE)</f>
        <v>181634.52552031272</v>
      </c>
      <c r="K1260" s="13">
        <f>VLOOKUP($B1260,'Elec wholesale lookups'!$A$3:$L$15,'Elec wholesale index'!K$2,FALSE)</f>
        <v>205597.26549163138</v>
      </c>
      <c r="L1260" s="38">
        <f>VLOOKUP($B1260,'Elec wholesale lookups'!$A$3:$O$15,'Elec wholesale index'!L$2,FALSE)</f>
        <v>1</v>
      </c>
      <c r="M1260" s="38">
        <f>VLOOKUP($B1260,'Elec wholesale lookups'!$A$3:$O$15,'Elec wholesale index'!M$2,FALSE)</f>
        <v>1</v>
      </c>
      <c r="N1260" s="38">
        <f>VLOOKUP($B1260,'Elec wholesale lookups'!$A$3:$O$15,'Elec wholesale index'!N$2,FALSE)</f>
        <v>0</v>
      </c>
      <c r="O1260" s="13">
        <f t="shared" si="325"/>
        <v>205597.26549163138</v>
      </c>
      <c r="P1260" s="13">
        <f t="shared" si="326"/>
        <v>181634.52552031272</v>
      </c>
      <c r="Q1260" s="13">
        <f t="shared" si="327"/>
        <v>0</v>
      </c>
      <c r="R1260" s="13">
        <f t="shared" si="328"/>
        <v>387231.79101194406</v>
      </c>
      <c r="S1260" s="23">
        <f t="shared" si="329"/>
        <v>0</v>
      </c>
      <c r="T1260" s="23">
        <f t="shared" si="330"/>
        <v>0</v>
      </c>
      <c r="U1260" s="23">
        <f t="shared" si="331"/>
        <v>0</v>
      </c>
      <c r="V1260" s="23">
        <f t="shared" si="332"/>
        <v>0</v>
      </c>
      <c r="W1260" s="44" t="str">
        <f t="shared" si="333"/>
        <v>n/a</v>
      </c>
      <c r="X1260" s="23">
        <f t="shared" si="334"/>
        <v>0</v>
      </c>
      <c r="Y1260" s="23">
        <f t="shared" si="335"/>
        <v>0</v>
      </c>
      <c r="Z1260" s="23">
        <f t="shared" si="336"/>
        <v>0</v>
      </c>
      <c r="AA1260" s="43">
        <f t="shared" si="337"/>
        <v>0</v>
      </c>
      <c r="AB1260" s="44" t="str">
        <f t="shared" si="338"/>
        <v>n/a</v>
      </c>
      <c r="AC1260" s="45" t="str">
        <f>IFERROR(W1260*Inputs!$E$27+'Elec wholesale index'!AB1260*Inputs!$F$27,"n/a")</f>
        <v>n/a</v>
      </c>
      <c r="AD1260" s="2" t="str">
        <f t="shared" si="339"/>
        <v>2019-20 Winter</v>
      </c>
      <c r="AE1260" s="2" t="str">
        <f t="shared" si="340"/>
        <v>2019-20 Summer</v>
      </c>
      <c r="AF1260" s="41">
        <v>0</v>
      </c>
    </row>
    <row r="1261" spans="1:32" x14ac:dyDescent="0.3">
      <c r="A1261" s="47">
        <v>43664</v>
      </c>
      <c r="B1261" s="14" t="str">
        <f t="shared" si="341"/>
        <v>Jul</v>
      </c>
      <c r="C1261" s="3"/>
      <c r="D1261" s="3"/>
      <c r="E1261" s="3"/>
      <c r="F1261" s="42"/>
      <c r="G1261" s="42"/>
      <c r="H1261" s="42"/>
      <c r="I1261" s="13">
        <f>VLOOKUP($B1261,'Elec wholesale lookups'!$A$3:$L$15,'Elec wholesale index'!I$2,FALSE)</f>
        <v>205597.26549163138</v>
      </c>
      <c r="J1261" s="13">
        <f>VLOOKUP($B1261,'Elec wholesale lookups'!$A$3:$L$15,'Elec wholesale index'!J$2,FALSE)</f>
        <v>181634.52552031272</v>
      </c>
      <c r="K1261" s="13">
        <f>VLOOKUP($B1261,'Elec wholesale lookups'!$A$3:$L$15,'Elec wholesale index'!K$2,FALSE)</f>
        <v>205597.26549163138</v>
      </c>
      <c r="L1261" s="38">
        <f>VLOOKUP($B1261,'Elec wholesale lookups'!$A$3:$O$15,'Elec wholesale index'!L$2,FALSE)</f>
        <v>1</v>
      </c>
      <c r="M1261" s="38">
        <f>VLOOKUP($B1261,'Elec wholesale lookups'!$A$3:$O$15,'Elec wholesale index'!M$2,FALSE)</f>
        <v>1</v>
      </c>
      <c r="N1261" s="38">
        <f>VLOOKUP($B1261,'Elec wholesale lookups'!$A$3:$O$15,'Elec wholesale index'!N$2,FALSE)</f>
        <v>0</v>
      </c>
      <c r="O1261" s="13">
        <f t="shared" si="325"/>
        <v>205597.26549163138</v>
      </c>
      <c r="P1261" s="13">
        <f t="shared" si="326"/>
        <v>181634.52552031272</v>
      </c>
      <c r="Q1261" s="13">
        <f t="shared" si="327"/>
        <v>0</v>
      </c>
      <c r="R1261" s="13">
        <f t="shared" si="328"/>
        <v>387231.79101194406</v>
      </c>
      <c r="S1261" s="23">
        <f t="shared" si="329"/>
        <v>0</v>
      </c>
      <c r="T1261" s="23">
        <f t="shared" si="330"/>
        <v>0</v>
      </c>
      <c r="U1261" s="23">
        <f t="shared" si="331"/>
        <v>0</v>
      </c>
      <c r="V1261" s="23">
        <f t="shared" si="332"/>
        <v>0</v>
      </c>
      <c r="W1261" s="44" t="str">
        <f t="shared" si="333"/>
        <v>n/a</v>
      </c>
      <c r="X1261" s="23">
        <f t="shared" si="334"/>
        <v>0</v>
      </c>
      <c r="Y1261" s="23">
        <f t="shared" si="335"/>
        <v>0</v>
      </c>
      <c r="Z1261" s="23">
        <f t="shared" si="336"/>
        <v>0</v>
      </c>
      <c r="AA1261" s="43">
        <f t="shared" si="337"/>
        <v>0</v>
      </c>
      <c r="AB1261" s="44" t="str">
        <f t="shared" si="338"/>
        <v>n/a</v>
      </c>
      <c r="AC1261" s="45" t="str">
        <f>IFERROR(W1261*Inputs!$E$27+'Elec wholesale index'!AB1261*Inputs!$F$27,"n/a")</f>
        <v>n/a</v>
      </c>
      <c r="AD1261" s="2" t="str">
        <f t="shared" si="339"/>
        <v>2019-20 Winter</v>
      </c>
      <c r="AE1261" s="2" t="str">
        <f t="shared" si="340"/>
        <v>2019-20 Summer</v>
      </c>
      <c r="AF1261" s="41">
        <v>0</v>
      </c>
    </row>
    <row r="1262" spans="1:32" x14ac:dyDescent="0.3">
      <c r="A1262" s="47">
        <v>43665</v>
      </c>
      <c r="B1262" s="14" t="str">
        <f t="shared" si="341"/>
        <v>Jul</v>
      </c>
      <c r="C1262" s="3"/>
      <c r="D1262" s="3"/>
      <c r="E1262" s="3"/>
      <c r="F1262" s="42"/>
      <c r="G1262" s="42"/>
      <c r="H1262" s="42"/>
      <c r="I1262" s="13">
        <f>VLOOKUP($B1262,'Elec wholesale lookups'!$A$3:$L$15,'Elec wholesale index'!I$2,FALSE)</f>
        <v>205597.26549163138</v>
      </c>
      <c r="J1262" s="13">
        <f>VLOOKUP($B1262,'Elec wholesale lookups'!$A$3:$L$15,'Elec wholesale index'!J$2,FALSE)</f>
        <v>181634.52552031272</v>
      </c>
      <c r="K1262" s="13">
        <f>VLOOKUP($B1262,'Elec wholesale lookups'!$A$3:$L$15,'Elec wholesale index'!K$2,FALSE)</f>
        <v>205597.26549163138</v>
      </c>
      <c r="L1262" s="38">
        <f>VLOOKUP($B1262,'Elec wholesale lookups'!$A$3:$O$15,'Elec wholesale index'!L$2,FALSE)</f>
        <v>1</v>
      </c>
      <c r="M1262" s="38">
        <f>VLOOKUP($B1262,'Elec wholesale lookups'!$A$3:$O$15,'Elec wholesale index'!M$2,FALSE)</f>
        <v>1</v>
      </c>
      <c r="N1262" s="38">
        <f>VLOOKUP($B1262,'Elec wholesale lookups'!$A$3:$O$15,'Elec wholesale index'!N$2,FALSE)</f>
        <v>0</v>
      </c>
      <c r="O1262" s="13">
        <f t="shared" si="325"/>
        <v>205597.26549163138</v>
      </c>
      <c r="P1262" s="13">
        <f t="shared" si="326"/>
        <v>181634.52552031272</v>
      </c>
      <c r="Q1262" s="13">
        <f t="shared" si="327"/>
        <v>0</v>
      </c>
      <c r="R1262" s="13">
        <f t="shared" si="328"/>
        <v>387231.79101194406</v>
      </c>
      <c r="S1262" s="23">
        <f t="shared" si="329"/>
        <v>0</v>
      </c>
      <c r="T1262" s="23">
        <f t="shared" si="330"/>
        <v>0</v>
      </c>
      <c r="U1262" s="23">
        <f t="shared" si="331"/>
        <v>0</v>
      </c>
      <c r="V1262" s="23">
        <f t="shared" si="332"/>
        <v>0</v>
      </c>
      <c r="W1262" s="44" t="str">
        <f t="shared" si="333"/>
        <v>n/a</v>
      </c>
      <c r="X1262" s="23">
        <f t="shared" si="334"/>
        <v>0</v>
      </c>
      <c r="Y1262" s="23">
        <f t="shared" si="335"/>
        <v>0</v>
      </c>
      <c r="Z1262" s="23">
        <f t="shared" si="336"/>
        <v>0</v>
      </c>
      <c r="AA1262" s="43">
        <f t="shared" si="337"/>
        <v>0</v>
      </c>
      <c r="AB1262" s="44" t="str">
        <f t="shared" si="338"/>
        <v>n/a</v>
      </c>
      <c r="AC1262" s="45" t="str">
        <f>IFERROR(W1262*Inputs!$E$27+'Elec wholesale index'!AB1262*Inputs!$F$27,"n/a")</f>
        <v>n/a</v>
      </c>
      <c r="AD1262" s="2" t="str">
        <f t="shared" si="339"/>
        <v>2019-20 Winter</v>
      </c>
      <c r="AE1262" s="2" t="str">
        <f t="shared" si="340"/>
        <v>2019-20 Summer</v>
      </c>
      <c r="AF1262" s="41">
        <v>0</v>
      </c>
    </row>
    <row r="1263" spans="1:32" x14ac:dyDescent="0.3">
      <c r="A1263" s="47">
        <v>43668</v>
      </c>
      <c r="B1263" s="14" t="str">
        <f t="shared" si="341"/>
        <v>Jul</v>
      </c>
      <c r="C1263" s="3"/>
      <c r="D1263" s="3"/>
      <c r="E1263" s="3"/>
      <c r="F1263" s="42"/>
      <c r="G1263" s="42"/>
      <c r="H1263" s="42"/>
      <c r="I1263" s="13">
        <f>VLOOKUP($B1263,'Elec wholesale lookups'!$A$3:$L$15,'Elec wholesale index'!I$2,FALSE)</f>
        <v>205597.26549163138</v>
      </c>
      <c r="J1263" s="13">
        <f>VLOOKUP($B1263,'Elec wholesale lookups'!$A$3:$L$15,'Elec wholesale index'!J$2,FALSE)</f>
        <v>181634.52552031272</v>
      </c>
      <c r="K1263" s="13">
        <f>VLOOKUP($B1263,'Elec wholesale lookups'!$A$3:$L$15,'Elec wholesale index'!K$2,FALSE)</f>
        <v>205597.26549163138</v>
      </c>
      <c r="L1263" s="38">
        <f>VLOOKUP($B1263,'Elec wholesale lookups'!$A$3:$O$15,'Elec wholesale index'!L$2,FALSE)</f>
        <v>1</v>
      </c>
      <c r="M1263" s="38">
        <f>VLOOKUP($B1263,'Elec wholesale lookups'!$A$3:$O$15,'Elec wholesale index'!M$2,FALSE)</f>
        <v>1</v>
      </c>
      <c r="N1263" s="38">
        <f>VLOOKUP($B1263,'Elec wholesale lookups'!$A$3:$O$15,'Elec wholesale index'!N$2,FALSE)</f>
        <v>0</v>
      </c>
      <c r="O1263" s="13">
        <f t="shared" si="325"/>
        <v>205597.26549163138</v>
      </c>
      <c r="P1263" s="13">
        <f t="shared" si="326"/>
        <v>181634.52552031272</v>
      </c>
      <c r="Q1263" s="13">
        <f t="shared" si="327"/>
        <v>0</v>
      </c>
      <c r="R1263" s="13">
        <f t="shared" si="328"/>
        <v>387231.79101194406</v>
      </c>
      <c r="S1263" s="23">
        <f t="shared" si="329"/>
        <v>0</v>
      </c>
      <c r="T1263" s="23">
        <f t="shared" si="330"/>
        <v>0</v>
      </c>
      <c r="U1263" s="23">
        <f t="shared" si="331"/>
        <v>0</v>
      </c>
      <c r="V1263" s="23">
        <f t="shared" si="332"/>
        <v>0</v>
      </c>
      <c r="W1263" s="44" t="str">
        <f t="shared" si="333"/>
        <v>n/a</v>
      </c>
      <c r="X1263" s="23">
        <f t="shared" si="334"/>
        <v>0</v>
      </c>
      <c r="Y1263" s="23">
        <f t="shared" si="335"/>
        <v>0</v>
      </c>
      <c r="Z1263" s="23">
        <f t="shared" si="336"/>
        <v>0</v>
      </c>
      <c r="AA1263" s="43">
        <f t="shared" si="337"/>
        <v>0</v>
      </c>
      <c r="AB1263" s="44" t="str">
        <f t="shared" si="338"/>
        <v>n/a</v>
      </c>
      <c r="AC1263" s="45" t="str">
        <f>IFERROR(W1263*Inputs!$E$27+'Elec wholesale index'!AB1263*Inputs!$F$27,"n/a")</f>
        <v>n/a</v>
      </c>
      <c r="AD1263" s="2" t="str">
        <f t="shared" si="339"/>
        <v>2019-20 Winter</v>
      </c>
      <c r="AE1263" s="2" t="str">
        <f t="shared" si="340"/>
        <v>2019-20 Summer</v>
      </c>
      <c r="AF1263" s="41">
        <v>0</v>
      </c>
    </row>
    <row r="1264" spans="1:32" x14ac:dyDescent="0.3">
      <c r="A1264" s="47">
        <v>43669</v>
      </c>
      <c r="B1264" s="14" t="str">
        <f t="shared" si="341"/>
        <v>Jul</v>
      </c>
      <c r="C1264" s="3"/>
      <c r="D1264" s="3"/>
      <c r="E1264" s="3"/>
      <c r="F1264" s="42"/>
      <c r="G1264" s="42"/>
      <c r="H1264" s="42"/>
      <c r="I1264" s="13">
        <f>VLOOKUP($B1264,'Elec wholesale lookups'!$A$3:$L$15,'Elec wholesale index'!I$2,FALSE)</f>
        <v>205597.26549163138</v>
      </c>
      <c r="J1264" s="13">
        <f>VLOOKUP($B1264,'Elec wholesale lookups'!$A$3:$L$15,'Elec wholesale index'!J$2,FALSE)</f>
        <v>181634.52552031272</v>
      </c>
      <c r="K1264" s="13">
        <f>VLOOKUP($B1264,'Elec wholesale lookups'!$A$3:$L$15,'Elec wholesale index'!K$2,FALSE)</f>
        <v>205597.26549163138</v>
      </c>
      <c r="L1264" s="38">
        <f>VLOOKUP($B1264,'Elec wholesale lookups'!$A$3:$O$15,'Elec wholesale index'!L$2,FALSE)</f>
        <v>1</v>
      </c>
      <c r="M1264" s="38">
        <f>VLOOKUP($B1264,'Elec wholesale lookups'!$A$3:$O$15,'Elec wholesale index'!M$2,FALSE)</f>
        <v>1</v>
      </c>
      <c r="N1264" s="38">
        <f>VLOOKUP($B1264,'Elec wholesale lookups'!$A$3:$O$15,'Elec wholesale index'!N$2,FALSE)</f>
        <v>0</v>
      </c>
      <c r="O1264" s="13">
        <f t="shared" si="325"/>
        <v>205597.26549163138</v>
      </c>
      <c r="P1264" s="13">
        <f t="shared" si="326"/>
        <v>181634.52552031272</v>
      </c>
      <c r="Q1264" s="13">
        <f t="shared" si="327"/>
        <v>0</v>
      </c>
      <c r="R1264" s="13">
        <f t="shared" si="328"/>
        <v>387231.79101194406</v>
      </c>
      <c r="S1264" s="23">
        <f t="shared" si="329"/>
        <v>0</v>
      </c>
      <c r="T1264" s="23">
        <f t="shared" si="330"/>
        <v>0</v>
      </c>
      <c r="U1264" s="23">
        <f t="shared" si="331"/>
        <v>0</v>
      </c>
      <c r="V1264" s="23">
        <f t="shared" si="332"/>
        <v>0</v>
      </c>
      <c r="W1264" s="44" t="str">
        <f t="shared" si="333"/>
        <v>n/a</v>
      </c>
      <c r="X1264" s="23">
        <f t="shared" si="334"/>
        <v>0</v>
      </c>
      <c r="Y1264" s="23">
        <f t="shared" si="335"/>
        <v>0</v>
      </c>
      <c r="Z1264" s="23">
        <f t="shared" si="336"/>
        <v>0</v>
      </c>
      <c r="AA1264" s="43">
        <f t="shared" si="337"/>
        <v>0</v>
      </c>
      <c r="AB1264" s="44" t="str">
        <f t="shared" si="338"/>
        <v>n/a</v>
      </c>
      <c r="AC1264" s="45" t="str">
        <f>IFERROR(W1264*Inputs!$E$27+'Elec wholesale index'!AB1264*Inputs!$F$27,"n/a")</f>
        <v>n/a</v>
      </c>
      <c r="AD1264" s="2" t="str">
        <f t="shared" si="339"/>
        <v>2019-20 Winter</v>
      </c>
      <c r="AE1264" s="2" t="str">
        <f t="shared" si="340"/>
        <v>2019-20 Summer</v>
      </c>
      <c r="AF1264" s="41">
        <v>0</v>
      </c>
    </row>
    <row r="1265" spans="1:32" x14ac:dyDescent="0.3">
      <c r="A1265" s="47">
        <v>43670</v>
      </c>
      <c r="B1265" s="14" t="str">
        <f t="shared" si="341"/>
        <v>Jul</v>
      </c>
      <c r="C1265" s="3"/>
      <c r="D1265" s="3"/>
      <c r="E1265" s="3"/>
      <c r="F1265" s="42"/>
      <c r="G1265" s="42"/>
      <c r="H1265" s="42"/>
      <c r="I1265" s="13">
        <f>VLOOKUP($B1265,'Elec wholesale lookups'!$A$3:$L$15,'Elec wholesale index'!I$2,FALSE)</f>
        <v>205597.26549163138</v>
      </c>
      <c r="J1265" s="13">
        <f>VLOOKUP($B1265,'Elec wholesale lookups'!$A$3:$L$15,'Elec wholesale index'!J$2,FALSE)</f>
        <v>181634.52552031272</v>
      </c>
      <c r="K1265" s="13">
        <f>VLOOKUP($B1265,'Elec wholesale lookups'!$A$3:$L$15,'Elec wholesale index'!K$2,FALSE)</f>
        <v>205597.26549163138</v>
      </c>
      <c r="L1265" s="38">
        <f>VLOOKUP($B1265,'Elec wholesale lookups'!$A$3:$O$15,'Elec wholesale index'!L$2,FALSE)</f>
        <v>1</v>
      </c>
      <c r="M1265" s="38">
        <f>VLOOKUP($B1265,'Elec wholesale lookups'!$A$3:$O$15,'Elec wholesale index'!M$2,FALSE)</f>
        <v>1</v>
      </c>
      <c r="N1265" s="38">
        <f>VLOOKUP($B1265,'Elec wholesale lookups'!$A$3:$O$15,'Elec wholesale index'!N$2,FALSE)</f>
        <v>0</v>
      </c>
      <c r="O1265" s="13">
        <f t="shared" si="325"/>
        <v>205597.26549163138</v>
      </c>
      <c r="P1265" s="13">
        <f t="shared" si="326"/>
        <v>181634.52552031272</v>
      </c>
      <c r="Q1265" s="13">
        <f t="shared" si="327"/>
        <v>0</v>
      </c>
      <c r="R1265" s="13">
        <f t="shared" si="328"/>
        <v>387231.79101194406</v>
      </c>
      <c r="S1265" s="23">
        <f t="shared" si="329"/>
        <v>0</v>
      </c>
      <c r="T1265" s="23">
        <f t="shared" si="330"/>
        <v>0</v>
      </c>
      <c r="U1265" s="23">
        <f t="shared" si="331"/>
        <v>0</v>
      </c>
      <c r="V1265" s="23">
        <f t="shared" si="332"/>
        <v>0</v>
      </c>
      <c r="W1265" s="44" t="str">
        <f t="shared" si="333"/>
        <v>n/a</v>
      </c>
      <c r="X1265" s="23">
        <f t="shared" si="334"/>
        <v>0</v>
      </c>
      <c r="Y1265" s="23">
        <f t="shared" si="335"/>
        <v>0</v>
      </c>
      <c r="Z1265" s="23">
        <f t="shared" si="336"/>
        <v>0</v>
      </c>
      <c r="AA1265" s="43">
        <f t="shared" si="337"/>
        <v>0</v>
      </c>
      <c r="AB1265" s="44" t="str">
        <f t="shared" si="338"/>
        <v>n/a</v>
      </c>
      <c r="AC1265" s="45" t="str">
        <f>IFERROR(W1265*Inputs!$E$27+'Elec wholesale index'!AB1265*Inputs!$F$27,"n/a")</f>
        <v>n/a</v>
      </c>
      <c r="AD1265" s="2" t="str">
        <f t="shared" si="339"/>
        <v>2019-20 Winter</v>
      </c>
      <c r="AE1265" s="2" t="str">
        <f t="shared" si="340"/>
        <v>2019-20 Summer</v>
      </c>
      <c r="AF1265" s="41">
        <v>0</v>
      </c>
    </row>
    <row r="1266" spans="1:32" x14ac:dyDescent="0.3">
      <c r="A1266" s="47">
        <v>43671</v>
      </c>
      <c r="B1266" s="14" t="str">
        <f t="shared" si="341"/>
        <v>Jul</v>
      </c>
      <c r="C1266" s="3"/>
      <c r="D1266" s="3"/>
      <c r="E1266" s="3"/>
      <c r="F1266" s="42"/>
      <c r="G1266" s="42"/>
      <c r="H1266" s="42"/>
      <c r="I1266" s="13">
        <f>VLOOKUP($B1266,'Elec wholesale lookups'!$A$3:$L$15,'Elec wholesale index'!I$2,FALSE)</f>
        <v>205597.26549163138</v>
      </c>
      <c r="J1266" s="13">
        <f>VLOOKUP($B1266,'Elec wholesale lookups'!$A$3:$L$15,'Elec wholesale index'!J$2,FALSE)</f>
        <v>181634.52552031272</v>
      </c>
      <c r="K1266" s="13">
        <f>VLOOKUP($B1266,'Elec wholesale lookups'!$A$3:$L$15,'Elec wholesale index'!K$2,FALSE)</f>
        <v>205597.26549163138</v>
      </c>
      <c r="L1266" s="38">
        <f>VLOOKUP($B1266,'Elec wholesale lookups'!$A$3:$O$15,'Elec wholesale index'!L$2,FALSE)</f>
        <v>1</v>
      </c>
      <c r="M1266" s="38">
        <f>VLOOKUP($B1266,'Elec wholesale lookups'!$A$3:$O$15,'Elec wholesale index'!M$2,FALSE)</f>
        <v>1</v>
      </c>
      <c r="N1266" s="38">
        <f>VLOOKUP($B1266,'Elec wholesale lookups'!$A$3:$O$15,'Elec wholesale index'!N$2,FALSE)</f>
        <v>0</v>
      </c>
      <c r="O1266" s="13">
        <f t="shared" si="325"/>
        <v>205597.26549163138</v>
      </c>
      <c r="P1266" s="13">
        <f t="shared" si="326"/>
        <v>181634.52552031272</v>
      </c>
      <c r="Q1266" s="13">
        <f t="shared" si="327"/>
        <v>0</v>
      </c>
      <c r="R1266" s="13">
        <f t="shared" si="328"/>
        <v>387231.79101194406</v>
      </c>
      <c r="S1266" s="23">
        <f t="shared" si="329"/>
        <v>0</v>
      </c>
      <c r="T1266" s="23">
        <f t="shared" si="330"/>
        <v>0</v>
      </c>
      <c r="U1266" s="23">
        <f t="shared" si="331"/>
        <v>0</v>
      </c>
      <c r="V1266" s="23">
        <f t="shared" si="332"/>
        <v>0</v>
      </c>
      <c r="W1266" s="44" t="str">
        <f t="shared" si="333"/>
        <v>n/a</v>
      </c>
      <c r="X1266" s="23">
        <f t="shared" si="334"/>
        <v>0</v>
      </c>
      <c r="Y1266" s="23">
        <f t="shared" si="335"/>
        <v>0</v>
      </c>
      <c r="Z1266" s="23">
        <f t="shared" si="336"/>
        <v>0</v>
      </c>
      <c r="AA1266" s="43">
        <f t="shared" si="337"/>
        <v>0</v>
      </c>
      <c r="AB1266" s="44" t="str">
        <f t="shared" si="338"/>
        <v>n/a</v>
      </c>
      <c r="AC1266" s="45" t="str">
        <f>IFERROR(W1266*Inputs!$E$27+'Elec wholesale index'!AB1266*Inputs!$F$27,"n/a")</f>
        <v>n/a</v>
      </c>
      <c r="AD1266" s="2" t="str">
        <f t="shared" si="339"/>
        <v>2019-20 Winter</v>
      </c>
      <c r="AE1266" s="2" t="str">
        <f t="shared" si="340"/>
        <v>2019-20 Summer</v>
      </c>
      <c r="AF1266" s="41">
        <v>0</v>
      </c>
    </row>
    <row r="1267" spans="1:32" x14ac:dyDescent="0.3">
      <c r="A1267" s="47">
        <v>43672</v>
      </c>
      <c r="B1267" s="14" t="str">
        <f t="shared" si="341"/>
        <v>Jul</v>
      </c>
      <c r="C1267" s="3"/>
      <c r="D1267" s="3"/>
      <c r="E1267" s="3"/>
      <c r="F1267" s="42"/>
      <c r="G1267" s="42"/>
      <c r="H1267" s="42"/>
      <c r="I1267" s="13">
        <f>VLOOKUP($B1267,'Elec wholesale lookups'!$A$3:$L$15,'Elec wholesale index'!I$2,FALSE)</f>
        <v>205597.26549163138</v>
      </c>
      <c r="J1267" s="13">
        <f>VLOOKUP($B1267,'Elec wholesale lookups'!$A$3:$L$15,'Elec wholesale index'!J$2,FALSE)</f>
        <v>181634.52552031272</v>
      </c>
      <c r="K1267" s="13">
        <f>VLOOKUP($B1267,'Elec wholesale lookups'!$A$3:$L$15,'Elec wholesale index'!K$2,FALSE)</f>
        <v>205597.26549163138</v>
      </c>
      <c r="L1267" s="38">
        <f>VLOOKUP($B1267,'Elec wholesale lookups'!$A$3:$O$15,'Elec wholesale index'!L$2,FALSE)</f>
        <v>1</v>
      </c>
      <c r="M1267" s="38">
        <f>VLOOKUP($B1267,'Elec wholesale lookups'!$A$3:$O$15,'Elec wholesale index'!M$2,FALSE)</f>
        <v>1</v>
      </c>
      <c r="N1267" s="38">
        <f>VLOOKUP($B1267,'Elec wholesale lookups'!$A$3:$O$15,'Elec wholesale index'!N$2,FALSE)</f>
        <v>0</v>
      </c>
      <c r="O1267" s="13">
        <f t="shared" si="325"/>
        <v>205597.26549163138</v>
      </c>
      <c r="P1267" s="13">
        <f t="shared" si="326"/>
        <v>181634.52552031272</v>
      </c>
      <c r="Q1267" s="13">
        <f t="shared" si="327"/>
        <v>0</v>
      </c>
      <c r="R1267" s="13">
        <f t="shared" si="328"/>
        <v>387231.79101194406</v>
      </c>
      <c r="S1267" s="23">
        <f t="shared" si="329"/>
        <v>0</v>
      </c>
      <c r="T1267" s="23">
        <f t="shared" si="330"/>
        <v>0</v>
      </c>
      <c r="U1267" s="23">
        <f t="shared" si="331"/>
        <v>0</v>
      </c>
      <c r="V1267" s="23">
        <f t="shared" si="332"/>
        <v>0</v>
      </c>
      <c r="W1267" s="44" t="str">
        <f t="shared" si="333"/>
        <v>n/a</v>
      </c>
      <c r="X1267" s="23">
        <f t="shared" si="334"/>
        <v>0</v>
      </c>
      <c r="Y1267" s="23">
        <f t="shared" si="335"/>
        <v>0</v>
      </c>
      <c r="Z1267" s="23">
        <f t="shared" si="336"/>
        <v>0</v>
      </c>
      <c r="AA1267" s="43">
        <f t="shared" si="337"/>
        <v>0</v>
      </c>
      <c r="AB1267" s="44" t="str">
        <f t="shared" si="338"/>
        <v>n/a</v>
      </c>
      <c r="AC1267" s="45" t="str">
        <f>IFERROR(W1267*Inputs!$E$27+'Elec wholesale index'!AB1267*Inputs!$F$27,"n/a")</f>
        <v>n/a</v>
      </c>
      <c r="AD1267" s="2" t="str">
        <f t="shared" si="339"/>
        <v>2019-20 Winter</v>
      </c>
      <c r="AE1267" s="2" t="str">
        <f t="shared" si="340"/>
        <v>2019-20 Summer</v>
      </c>
      <c r="AF1267" s="41">
        <v>0</v>
      </c>
    </row>
    <row r="1268" spans="1:32" x14ac:dyDescent="0.3">
      <c r="A1268" s="47">
        <v>43675</v>
      </c>
      <c r="B1268" s="14" t="str">
        <f t="shared" si="341"/>
        <v>Jul</v>
      </c>
      <c r="C1268" s="3"/>
      <c r="D1268" s="3"/>
      <c r="E1268" s="3"/>
      <c r="F1268" s="42"/>
      <c r="G1268" s="42"/>
      <c r="H1268" s="42"/>
      <c r="I1268" s="13">
        <f>VLOOKUP($B1268,'Elec wholesale lookups'!$A$3:$L$15,'Elec wholesale index'!I$2,FALSE)</f>
        <v>205597.26549163138</v>
      </c>
      <c r="J1268" s="13">
        <f>VLOOKUP($B1268,'Elec wholesale lookups'!$A$3:$L$15,'Elec wholesale index'!J$2,FALSE)</f>
        <v>181634.52552031272</v>
      </c>
      <c r="K1268" s="13">
        <f>VLOOKUP($B1268,'Elec wholesale lookups'!$A$3:$L$15,'Elec wholesale index'!K$2,FALSE)</f>
        <v>205597.26549163138</v>
      </c>
      <c r="L1268" s="38">
        <f>VLOOKUP($B1268,'Elec wholesale lookups'!$A$3:$O$15,'Elec wholesale index'!L$2,FALSE)</f>
        <v>1</v>
      </c>
      <c r="M1268" s="38">
        <f>VLOOKUP($B1268,'Elec wholesale lookups'!$A$3:$O$15,'Elec wholesale index'!M$2,FALSE)</f>
        <v>1</v>
      </c>
      <c r="N1268" s="38">
        <f>VLOOKUP($B1268,'Elec wholesale lookups'!$A$3:$O$15,'Elec wholesale index'!N$2,FALSE)</f>
        <v>0</v>
      </c>
      <c r="O1268" s="13">
        <f t="shared" si="325"/>
        <v>205597.26549163138</v>
      </c>
      <c r="P1268" s="13">
        <f t="shared" si="326"/>
        <v>181634.52552031272</v>
      </c>
      <c r="Q1268" s="13">
        <f t="shared" si="327"/>
        <v>0</v>
      </c>
      <c r="R1268" s="13">
        <f t="shared" si="328"/>
        <v>387231.79101194406</v>
      </c>
      <c r="S1268" s="23">
        <f t="shared" si="329"/>
        <v>0</v>
      </c>
      <c r="T1268" s="23">
        <f t="shared" si="330"/>
        <v>0</v>
      </c>
      <c r="U1268" s="23">
        <f t="shared" si="331"/>
        <v>0</v>
      </c>
      <c r="V1268" s="23">
        <f t="shared" si="332"/>
        <v>0</v>
      </c>
      <c r="W1268" s="44" t="str">
        <f t="shared" si="333"/>
        <v>n/a</v>
      </c>
      <c r="X1268" s="23">
        <f t="shared" si="334"/>
        <v>0</v>
      </c>
      <c r="Y1268" s="23">
        <f t="shared" si="335"/>
        <v>0</v>
      </c>
      <c r="Z1268" s="23">
        <f t="shared" si="336"/>
        <v>0</v>
      </c>
      <c r="AA1268" s="43">
        <f t="shared" si="337"/>
        <v>0</v>
      </c>
      <c r="AB1268" s="44" t="str">
        <f t="shared" si="338"/>
        <v>n/a</v>
      </c>
      <c r="AC1268" s="45" t="str">
        <f>IFERROR(W1268*Inputs!$E$27+'Elec wholesale index'!AB1268*Inputs!$F$27,"n/a")</f>
        <v>n/a</v>
      </c>
      <c r="AD1268" s="2" t="str">
        <f t="shared" si="339"/>
        <v>2019-20 Winter</v>
      </c>
      <c r="AE1268" s="2" t="str">
        <f t="shared" si="340"/>
        <v>2019-20 Summer</v>
      </c>
      <c r="AF1268" s="41">
        <v>0</v>
      </c>
    </row>
    <row r="1269" spans="1:32" x14ac:dyDescent="0.3">
      <c r="A1269" s="47">
        <v>43676</v>
      </c>
      <c r="B1269" s="14" t="str">
        <f t="shared" si="341"/>
        <v>Jul</v>
      </c>
      <c r="C1269" s="3"/>
      <c r="D1269" s="3"/>
      <c r="E1269" s="3"/>
      <c r="F1269" s="42"/>
      <c r="G1269" s="42"/>
      <c r="H1269" s="42"/>
      <c r="I1269" s="13">
        <f>VLOOKUP($B1269,'Elec wholesale lookups'!$A$3:$L$15,'Elec wholesale index'!I$2,FALSE)</f>
        <v>205597.26549163138</v>
      </c>
      <c r="J1269" s="13">
        <f>VLOOKUP($B1269,'Elec wholesale lookups'!$A$3:$L$15,'Elec wholesale index'!J$2,FALSE)</f>
        <v>181634.52552031272</v>
      </c>
      <c r="K1269" s="13">
        <f>VLOOKUP($B1269,'Elec wholesale lookups'!$A$3:$L$15,'Elec wholesale index'!K$2,FALSE)</f>
        <v>205597.26549163138</v>
      </c>
      <c r="L1269" s="38">
        <f>VLOOKUP($B1269,'Elec wholesale lookups'!$A$3:$O$15,'Elec wholesale index'!L$2,FALSE)</f>
        <v>1</v>
      </c>
      <c r="M1269" s="38">
        <f>VLOOKUP($B1269,'Elec wholesale lookups'!$A$3:$O$15,'Elec wholesale index'!M$2,FALSE)</f>
        <v>1</v>
      </c>
      <c r="N1269" s="38">
        <f>VLOOKUP($B1269,'Elec wholesale lookups'!$A$3:$O$15,'Elec wholesale index'!N$2,FALSE)</f>
        <v>0</v>
      </c>
      <c r="O1269" s="13">
        <f t="shared" si="325"/>
        <v>205597.26549163138</v>
      </c>
      <c r="P1269" s="13">
        <f t="shared" si="326"/>
        <v>181634.52552031272</v>
      </c>
      <c r="Q1269" s="13">
        <f t="shared" si="327"/>
        <v>0</v>
      </c>
      <c r="R1269" s="13">
        <f t="shared" si="328"/>
        <v>387231.79101194406</v>
      </c>
      <c r="S1269" s="23">
        <f t="shared" si="329"/>
        <v>0</v>
      </c>
      <c r="T1269" s="23">
        <f t="shared" si="330"/>
        <v>0</v>
      </c>
      <c r="U1269" s="23">
        <f t="shared" si="331"/>
        <v>0</v>
      </c>
      <c r="V1269" s="23">
        <f t="shared" si="332"/>
        <v>0</v>
      </c>
      <c r="W1269" s="44" t="str">
        <f t="shared" si="333"/>
        <v>n/a</v>
      </c>
      <c r="X1269" s="23">
        <f t="shared" si="334"/>
        <v>0</v>
      </c>
      <c r="Y1269" s="23">
        <f t="shared" si="335"/>
        <v>0</v>
      </c>
      <c r="Z1269" s="23">
        <f t="shared" si="336"/>
        <v>0</v>
      </c>
      <c r="AA1269" s="43">
        <f t="shared" si="337"/>
        <v>0</v>
      </c>
      <c r="AB1269" s="44" t="str">
        <f t="shared" si="338"/>
        <v>n/a</v>
      </c>
      <c r="AC1269" s="45" t="str">
        <f>IFERROR(W1269*Inputs!$E$27+'Elec wholesale index'!AB1269*Inputs!$F$27,"n/a")</f>
        <v>n/a</v>
      </c>
      <c r="AD1269" s="2" t="str">
        <f t="shared" si="339"/>
        <v>2019-20 Winter</v>
      </c>
      <c r="AE1269" s="2" t="str">
        <f t="shared" si="340"/>
        <v>2019-20 Summer</v>
      </c>
      <c r="AF1269" s="41">
        <v>0</v>
      </c>
    </row>
    <row r="1270" spans="1:32" x14ac:dyDescent="0.3">
      <c r="A1270" s="47">
        <v>43677</v>
      </c>
      <c r="B1270" s="14" t="str">
        <f t="shared" si="341"/>
        <v>Jul</v>
      </c>
      <c r="C1270" s="3"/>
      <c r="D1270" s="3"/>
      <c r="E1270" s="3"/>
      <c r="F1270" s="42"/>
      <c r="G1270" s="42"/>
      <c r="H1270" s="42"/>
      <c r="I1270" s="13">
        <f>VLOOKUP($B1270,'Elec wholesale lookups'!$A$3:$L$15,'Elec wholesale index'!I$2,FALSE)</f>
        <v>205597.26549163138</v>
      </c>
      <c r="J1270" s="13">
        <f>VLOOKUP($B1270,'Elec wholesale lookups'!$A$3:$L$15,'Elec wholesale index'!J$2,FALSE)</f>
        <v>181634.52552031272</v>
      </c>
      <c r="K1270" s="13">
        <f>VLOOKUP($B1270,'Elec wholesale lookups'!$A$3:$L$15,'Elec wholesale index'!K$2,FALSE)</f>
        <v>205597.26549163138</v>
      </c>
      <c r="L1270" s="38">
        <f>VLOOKUP($B1270,'Elec wholesale lookups'!$A$3:$O$15,'Elec wholesale index'!L$2,FALSE)</f>
        <v>1</v>
      </c>
      <c r="M1270" s="38">
        <f>VLOOKUP($B1270,'Elec wholesale lookups'!$A$3:$O$15,'Elec wholesale index'!M$2,FALSE)</f>
        <v>1</v>
      </c>
      <c r="N1270" s="38">
        <f>VLOOKUP($B1270,'Elec wholesale lookups'!$A$3:$O$15,'Elec wholesale index'!N$2,FALSE)</f>
        <v>0</v>
      </c>
      <c r="O1270" s="13">
        <f t="shared" si="325"/>
        <v>205597.26549163138</v>
      </c>
      <c r="P1270" s="13">
        <f t="shared" si="326"/>
        <v>181634.52552031272</v>
      </c>
      <c r="Q1270" s="13">
        <f t="shared" si="327"/>
        <v>0</v>
      </c>
      <c r="R1270" s="13">
        <f t="shared" si="328"/>
        <v>387231.79101194406</v>
      </c>
      <c r="S1270" s="23">
        <f t="shared" si="329"/>
        <v>0</v>
      </c>
      <c r="T1270" s="23">
        <f t="shared" si="330"/>
        <v>0</v>
      </c>
      <c r="U1270" s="23">
        <f t="shared" si="331"/>
        <v>0</v>
      </c>
      <c r="V1270" s="23">
        <f t="shared" si="332"/>
        <v>0</v>
      </c>
      <c r="W1270" s="44" t="str">
        <f t="shared" si="333"/>
        <v>n/a</v>
      </c>
      <c r="X1270" s="23">
        <f t="shared" si="334"/>
        <v>0</v>
      </c>
      <c r="Y1270" s="23">
        <f t="shared" si="335"/>
        <v>0</v>
      </c>
      <c r="Z1270" s="23">
        <f t="shared" si="336"/>
        <v>0</v>
      </c>
      <c r="AA1270" s="43">
        <f t="shared" si="337"/>
        <v>0</v>
      </c>
      <c r="AB1270" s="44" t="str">
        <f t="shared" si="338"/>
        <v>n/a</v>
      </c>
      <c r="AC1270" s="45" t="str">
        <f>IFERROR(W1270*Inputs!$E$27+'Elec wholesale index'!AB1270*Inputs!$F$27,"n/a")</f>
        <v>n/a</v>
      </c>
      <c r="AD1270" s="2" t="str">
        <f t="shared" si="339"/>
        <v>2019-20 Winter</v>
      </c>
      <c r="AE1270" s="2" t="str">
        <f t="shared" si="340"/>
        <v>2019-20 Summer</v>
      </c>
      <c r="AF1270" s="41">
        <v>0</v>
      </c>
    </row>
    <row r="1271" spans="1:32" x14ac:dyDescent="0.3">
      <c r="A1271" s="47">
        <v>43678</v>
      </c>
      <c r="B1271" s="14" t="str">
        <f t="shared" si="341"/>
        <v>Aug</v>
      </c>
      <c r="C1271" s="3"/>
      <c r="D1271" s="3"/>
      <c r="E1271" s="3"/>
      <c r="F1271" s="42"/>
      <c r="G1271" s="42"/>
      <c r="H1271" s="42"/>
      <c r="I1271" s="13">
        <f>VLOOKUP($B1271,'Elec wholesale lookups'!$A$3:$L$15,'Elec wholesale index'!I$2,FALSE)</f>
        <v>205597.26549163138</v>
      </c>
      <c r="J1271" s="13">
        <f>VLOOKUP($B1271,'Elec wholesale lookups'!$A$3:$L$15,'Elec wholesale index'!J$2,FALSE)</f>
        <v>181634.52552031272</v>
      </c>
      <c r="K1271" s="13">
        <f>VLOOKUP($B1271,'Elec wholesale lookups'!$A$3:$L$15,'Elec wholesale index'!K$2,FALSE)</f>
        <v>205597.26549163138</v>
      </c>
      <c r="L1271" s="38">
        <f>VLOOKUP($B1271,'Elec wholesale lookups'!$A$3:$O$15,'Elec wholesale index'!L$2,FALSE)</f>
        <v>0</v>
      </c>
      <c r="M1271" s="38">
        <f>VLOOKUP($B1271,'Elec wholesale lookups'!$A$3:$O$15,'Elec wholesale index'!M$2,FALSE)</f>
        <v>1</v>
      </c>
      <c r="N1271" s="38">
        <f>VLOOKUP($B1271,'Elec wholesale lookups'!$A$3:$O$15,'Elec wholesale index'!N$2,FALSE)</f>
        <v>1</v>
      </c>
      <c r="O1271" s="13">
        <f t="shared" si="325"/>
        <v>0</v>
      </c>
      <c r="P1271" s="13">
        <f t="shared" si="326"/>
        <v>181634.52552031272</v>
      </c>
      <c r="Q1271" s="13">
        <f t="shared" si="327"/>
        <v>205597.26549163138</v>
      </c>
      <c r="R1271" s="13">
        <f t="shared" si="328"/>
        <v>387231.79101194406</v>
      </c>
      <c r="S1271" s="23">
        <f t="shared" si="329"/>
        <v>0</v>
      </c>
      <c r="T1271" s="23">
        <f t="shared" si="330"/>
        <v>0</v>
      </c>
      <c r="U1271" s="23">
        <f t="shared" si="331"/>
        <v>0</v>
      </c>
      <c r="V1271" s="23">
        <f t="shared" si="332"/>
        <v>0</v>
      </c>
      <c r="W1271" s="44" t="str">
        <f t="shared" si="333"/>
        <v>n/a</v>
      </c>
      <c r="X1271" s="23">
        <f t="shared" si="334"/>
        <v>0</v>
      </c>
      <c r="Y1271" s="23">
        <f t="shared" si="335"/>
        <v>0</v>
      </c>
      <c r="Z1271" s="23">
        <f t="shared" si="336"/>
        <v>0</v>
      </c>
      <c r="AA1271" s="43">
        <f t="shared" si="337"/>
        <v>0</v>
      </c>
      <c r="AB1271" s="44" t="str">
        <f t="shared" si="338"/>
        <v>n/a</v>
      </c>
      <c r="AC1271" s="45" t="str">
        <f>IFERROR(W1271*Inputs!$E$27+'Elec wholesale index'!AB1271*Inputs!$F$27,"n/a")</f>
        <v>n/a</v>
      </c>
      <c r="AD1271" s="2" t="str">
        <f t="shared" si="339"/>
        <v>2020-21 Summer</v>
      </c>
      <c r="AE1271" s="2" t="str">
        <f t="shared" si="340"/>
        <v>2019-20 Summer</v>
      </c>
      <c r="AF1271" s="41">
        <v>0</v>
      </c>
    </row>
    <row r="1272" spans="1:32" x14ac:dyDescent="0.3">
      <c r="A1272" s="47">
        <v>43679</v>
      </c>
      <c r="B1272" s="14" t="str">
        <f t="shared" si="341"/>
        <v>Aug</v>
      </c>
      <c r="C1272" s="3"/>
      <c r="D1272" s="3"/>
      <c r="E1272" s="3"/>
      <c r="F1272" s="42"/>
      <c r="G1272" s="42"/>
      <c r="H1272" s="42"/>
      <c r="I1272" s="13">
        <f>VLOOKUP($B1272,'Elec wholesale lookups'!$A$3:$L$15,'Elec wholesale index'!I$2,FALSE)</f>
        <v>205597.26549163138</v>
      </c>
      <c r="J1272" s="13">
        <f>VLOOKUP($B1272,'Elec wholesale lookups'!$A$3:$L$15,'Elec wholesale index'!J$2,FALSE)</f>
        <v>181634.52552031272</v>
      </c>
      <c r="K1272" s="13">
        <f>VLOOKUP($B1272,'Elec wholesale lookups'!$A$3:$L$15,'Elec wholesale index'!K$2,FALSE)</f>
        <v>205597.26549163138</v>
      </c>
      <c r="L1272" s="38">
        <f>VLOOKUP($B1272,'Elec wholesale lookups'!$A$3:$O$15,'Elec wholesale index'!L$2,FALSE)</f>
        <v>0</v>
      </c>
      <c r="M1272" s="38">
        <f>VLOOKUP($B1272,'Elec wholesale lookups'!$A$3:$O$15,'Elec wholesale index'!M$2,FALSE)</f>
        <v>1</v>
      </c>
      <c r="N1272" s="38">
        <f>VLOOKUP($B1272,'Elec wholesale lookups'!$A$3:$O$15,'Elec wholesale index'!N$2,FALSE)</f>
        <v>1</v>
      </c>
      <c r="O1272" s="13">
        <f t="shared" si="325"/>
        <v>0</v>
      </c>
      <c r="P1272" s="13">
        <f t="shared" si="326"/>
        <v>181634.52552031272</v>
      </c>
      <c r="Q1272" s="13">
        <f t="shared" si="327"/>
        <v>205597.26549163138</v>
      </c>
      <c r="R1272" s="13">
        <f t="shared" si="328"/>
        <v>387231.79101194406</v>
      </c>
      <c r="S1272" s="23">
        <f t="shared" si="329"/>
        <v>0</v>
      </c>
      <c r="T1272" s="23">
        <f t="shared" si="330"/>
        <v>0</v>
      </c>
      <c r="U1272" s="23">
        <f t="shared" si="331"/>
        <v>0</v>
      </c>
      <c r="V1272" s="23">
        <f t="shared" si="332"/>
        <v>0</v>
      </c>
      <c r="W1272" s="44" t="str">
        <f t="shared" si="333"/>
        <v>n/a</v>
      </c>
      <c r="X1272" s="23">
        <f t="shared" si="334"/>
        <v>0</v>
      </c>
      <c r="Y1272" s="23">
        <f t="shared" si="335"/>
        <v>0</v>
      </c>
      <c r="Z1272" s="23">
        <f t="shared" si="336"/>
        <v>0</v>
      </c>
      <c r="AA1272" s="43">
        <f t="shared" si="337"/>
        <v>0</v>
      </c>
      <c r="AB1272" s="44" t="str">
        <f t="shared" si="338"/>
        <v>n/a</v>
      </c>
      <c r="AC1272" s="45" t="str">
        <f>IFERROR(W1272*Inputs!$E$27+'Elec wholesale index'!AB1272*Inputs!$F$27,"n/a")</f>
        <v>n/a</v>
      </c>
      <c r="AD1272" s="2" t="str">
        <f t="shared" si="339"/>
        <v>2020-21 Summer</v>
      </c>
      <c r="AE1272" s="2" t="str">
        <f t="shared" si="340"/>
        <v>2019-20 Summer</v>
      </c>
      <c r="AF1272" s="41">
        <v>0</v>
      </c>
    </row>
    <row r="1273" spans="1:32" x14ac:dyDescent="0.3">
      <c r="A1273" s="47">
        <v>43682</v>
      </c>
      <c r="B1273" s="14" t="str">
        <f t="shared" si="341"/>
        <v>Aug</v>
      </c>
      <c r="C1273" s="3"/>
      <c r="D1273" s="3"/>
      <c r="E1273" s="3"/>
      <c r="F1273" s="42"/>
      <c r="G1273" s="42"/>
      <c r="H1273" s="42"/>
      <c r="I1273" s="13">
        <f>VLOOKUP($B1273,'Elec wholesale lookups'!$A$3:$L$15,'Elec wholesale index'!I$2,FALSE)</f>
        <v>205597.26549163138</v>
      </c>
      <c r="J1273" s="13">
        <f>VLOOKUP($B1273,'Elec wholesale lookups'!$A$3:$L$15,'Elec wholesale index'!J$2,FALSE)</f>
        <v>181634.52552031272</v>
      </c>
      <c r="K1273" s="13">
        <f>VLOOKUP($B1273,'Elec wholesale lookups'!$A$3:$L$15,'Elec wholesale index'!K$2,FALSE)</f>
        <v>205597.26549163138</v>
      </c>
      <c r="L1273" s="38">
        <f>VLOOKUP($B1273,'Elec wholesale lookups'!$A$3:$O$15,'Elec wholesale index'!L$2,FALSE)</f>
        <v>0</v>
      </c>
      <c r="M1273" s="38">
        <f>VLOOKUP($B1273,'Elec wholesale lookups'!$A$3:$O$15,'Elec wholesale index'!M$2,FALSE)</f>
        <v>1</v>
      </c>
      <c r="N1273" s="38">
        <f>VLOOKUP($B1273,'Elec wholesale lookups'!$A$3:$O$15,'Elec wholesale index'!N$2,FALSE)</f>
        <v>1</v>
      </c>
      <c r="O1273" s="13">
        <f t="shared" si="325"/>
        <v>0</v>
      </c>
      <c r="P1273" s="13">
        <f t="shared" si="326"/>
        <v>181634.52552031272</v>
      </c>
      <c r="Q1273" s="13">
        <f t="shared" si="327"/>
        <v>205597.26549163138</v>
      </c>
      <c r="R1273" s="13">
        <f t="shared" si="328"/>
        <v>387231.79101194406</v>
      </c>
      <c r="S1273" s="23">
        <f t="shared" si="329"/>
        <v>0</v>
      </c>
      <c r="T1273" s="23">
        <f t="shared" si="330"/>
        <v>0</v>
      </c>
      <c r="U1273" s="23">
        <f t="shared" si="331"/>
        <v>0</v>
      </c>
      <c r="V1273" s="23">
        <f t="shared" si="332"/>
        <v>0</v>
      </c>
      <c r="W1273" s="44" t="str">
        <f t="shared" si="333"/>
        <v>n/a</v>
      </c>
      <c r="X1273" s="23">
        <f t="shared" si="334"/>
        <v>0</v>
      </c>
      <c r="Y1273" s="23">
        <f t="shared" si="335"/>
        <v>0</v>
      </c>
      <c r="Z1273" s="23">
        <f t="shared" si="336"/>
        <v>0</v>
      </c>
      <c r="AA1273" s="43">
        <f t="shared" si="337"/>
        <v>0</v>
      </c>
      <c r="AB1273" s="44" t="str">
        <f t="shared" si="338"/>
        <v>n/a</v>
      </c>
      <c r="AC1273" s="45" t="str">
        <f>IFERROR(W1273*Inputs!$E$27+'Elec wholesale index'!AB1273*Inputs!$F$27,"n/a")</f>
        <v>n/a</v>
      </c>
      <c r="AD1273" s="2" t="str">
        <f t="shared" si="339"/>
        <v>2020-21 Summer</v>
      </c>
      <c r="AE1273" s="2" t="str">
        <f t="shared" si="340"/>
        <v>2019-20 Summer</v>
      </c>
      <c r="AF1273" s="41">
        <v>0</v>
      </c>
    </row>
    <row r="1274" spans="1:32" x14ac:dyDescent="0.3">
      <c r="A1274" s="47">
        <v>43683</v>
      </c>
      <c r="B1274" s="14" t="str">
        <f t="shared" si="341"/>
        <v>Aug</v>
      </c>
      <c r="C1274" s="3"/>
      <c r="D1274" s="3"/>
      <c r="E1274" s="3"/>
      <c r="F1274" s="42"/>
      <c r="G1274" s="42"/>
      <c r="H1274" s="42"/>
      <c r="I1274" s="13">
        <f>VLOOKUP($B1274,'Elec wholesale lookups'!$A$3:$L$15,'Elec wholesale index'!I$2,FALSE)</f>
        <v>205597.26549163138</v>
      </c>
      <c r="J1274" s="13">
        <f>VLOOKUP($B1274,'Elec wholesale lookups'!$A$3:$L$15,'Elec wholesale index'!J$2,FALSE)</f>
        <v>181634.52552031272</v>
      </c>
      <c r="K1274" s="13">
        <f>VLOOKUP($B1274,'Elec wholesale lookups'!$A$3:$L$15,'Elec wholesale index'!K$2,FALSE)</f>
        <v>205597.26549163138</v>
      </c>
      <c r="L1274" s="38">
        <f>VLOOKUP($B1274,'Elec wholesale lookups'!$A$3:$O$15,'Elec wholesale index'!L$2,FALSE)</f>
        <v>0</v>
      </c>
      <c r="M1274" s="38">
        <f>VLOOKUP($B1274,'Elec wholesale lookups'!$A$3:$O$15,'Elec wholesale index'!M$2,FALSE)</f>
        <v>1</v>
      </c>
      <c r="N1274" s="38">
        <f>VLOOKUP($B1274,'Elec wholesale lookups'!$A$3:$O$15,'Elec wholesale index'!N$2,FALSE)</f>
        <v>1</v>
      </c>
      <c r="O1274" s="13">
        <f t="shared" si="325"/>
        <v>0</v>
      </c>
      <c r="P1274" s="13">
        <f t="shared" si="326"/>
        <v>181634.52552031272</v>
      </c>
      <c r="Q1274" s="13">
        <f t="shared" si="327"/>
        <v>205597.26549163138</v>
      </c>
      <c r="R1274" s="13">
        <f t="shared" si="328"/>
        <v>387231.79101194406</v>
      </c>
      <c r="S1274" s="23">
        <f t="shared" si="329"/>
        <v>0</v>
      </c>
      <c r="T1274" s="23">
        <f t="shared" si="330"/>
        <v>0</v>
      </c>
      <c r="U1274" s="23">
        <f t="shared" si="331"/>
        <v>0</v>
      </c>
      <c r="V1274" s="23">
        <f t="shared" si="332"/>
        <v>0</v>
      </c>
      <c r="W1274" s="44" t="str">
        <f t="shared" si="333"/>
        <v>n/a</v>
      </c>
      <c r="X1274" s="23">
        <f t="shared" si="334"/>
        <v>0</v>
      </c>
      <c r="Y1274" s="23">
        <f t="shared" si="335"/>
        <v>0</v>
      </c>
      <c r="Z1274" s="23">
        <f t="shared" si="336"/>
        <v>0</v>
      </c>
      <c r="AA1274" s="43">
        <f t="shared" si="337"/>
        <v>0</v>
      </c>
      <c r="AB1274" s="44" t="str">
        <f t="shared" si="338"/>
        <v>n/a</v>
      </c>
      <c r="AC1274" s="45" t="str">
        <f>IFERROR(W1274*Inputs!$E$27+'Elec wholesale index'!AB1274*Inputs!$F$27,"n/a")</f>
        <v>n/a</v>
      </c>
      <c r="AD1274" s="2" t="str">
        <f t="shared" si="339"/>
        <v>2020-21 Summer</v>
      </c>
      <c r="AE1274" s="2" t="str">
        <f t="shared" si="340"/>
        <v>2019-20 Summer</v>
      </c>
      <c r="AF1274" s="41">
        <v>0</v>
      </c>
    </row>
    <row r="1275" spans="1:32" x14ac:dyDescent="0.3">
      <c r="A1275" s="47">
        <v>43684</v>
      </c>
      <c r="B1275" s="14" t="str">
        <f t="shared" si="341"/>
        <v>Aug</v>
      </c>
      <c r="C1275" s="3"/>
      <c r="D1275" s="3"/>
      <c r="E1275" s="3"/>
      <c r="F1275" s="42"/>
      <c r="G1275" s="42"/>
      <c r="H1275" s="42"/>
      <c r="I1275" s="13">
        <f>VLOOKUP($B1275,'Elec wholesale lookups'!$A$3:$L$15,'Elec wholesale index'!I$2,FALSE)</f>
        <v>205597.26549163138</v>
      </c>
      <c r="J1275" s="13">
        <f>VLOOKUP($B1275,'Elec wholesale lookups'!$A$3:$L$15,'Elec wholesale index'!J$2,FALSE)</f>
        <v>181634.52552031272</v>
      </c>
      <c r="K1275" s="13">
        <f>VLOOKUP($B1275,'Elec wholesale lookups'!$A$3:$L$15,'Elec wholesale index'!K$2,FALSE)</f>
        <v>205597.26549163138</v>
      </c>
      <c r="L1275" s="38">
        <f>VLOOKUP($B1275,'Elec wholesale lookups'!$A$3:$O$15,'Elec wholesale index'!L$2,FALSE)</f>
        <v>0</v>
      </c>
      <c r="M1275" s="38">
        <f>VLOOKUP($B1275,'Elec wholesale lookups'!$A$3:$O$15,'Elec wholesale index'!M$2,FALSE)</f>
        <v>1</v>
      </c>
      <c r="N1275" s="38">
        <f>VLOOKUP($B1275,'Elec wholesale lookups'!$A$3:$O$15,'Elec wholesale index'!N$2,FALSE)</f>
        <v>1</v>
      </c>
      <c r="O1275" s="13">
        <f t="shared" si="325"/>
        <v>0</v>
      </c>
      <c r="P1275" s="13">
        <f t="shared" si="326"/>
        <v>181634.52552031272</v>
      </c>
      <c r="Q1275" s="13">
        <f t="shared" si="327"/>
        <v>205597.26549163138</v>
      </c>
      <c r="R1275" s="13">
        <f t="shared" si="328"/>
        <v>387231.79101194406</v>
      </c>
      <c r="S1275" s="23">
        <f t="shared" si="329"/>
        <v>0</v>
      </c>
      <c r="T1275" s="23">
        <f t="shared" si="330"/>
        <v>0</v>
      </c>
      <c r="U1275" s="23">
        <f t="shared" si="331"/>
        <v>0</v>
      </c>
      <c r="V1275" s="23">
        <f t="shared" si="332"/>
        <v>0</v>
      </c>
      <c r="W1275" s="44" t="str">
        <f t="shared" si="333"/>
        <v>n/a</v>
      </c>
      <c r="X1275" s="23">
        <f t="shared" si="334"/>
        <v>0</v>
      </c>
      <c r="Y1275" s="23">
        <f t="shared" si="335"/>
        <v>0</v>
      </c>
      <c r="Z1275" s="23">
        <f t="shared" si="336"/>
        <v>0</v>
      </c>
      <c r="AA1275" s="43">
        <f t="shared" si="337"/>
        <v>0</v>
      </c>
      <c r="AB1275" s="44" t="str">
        <f t="shared" si="338"/>
        <v>n/a</v>
      </c>
      <c r="AC1275" s="45" t="str">
        <f>IFERROR(W1275*Inputs!$E$27+'Elec wholesale index'!AB1275*Inputs!$F$27,"n/a")</f>
        <v>n/a</v>
      </c>
      <c r="AD1275" s="2" t="str">
        <f t="shared" si="339"/>
        <v>2020-21 Summer</v>
      </c>
      <c r="AE1275" s="2" t="str">
        <f t="shared" si="340"/>
        <v>2019-20 Summer</v>
      </c>
      <c r="AF1275" s="41">
        <v>0</v>
      </c>
    </row>
    <row r="1276" spans="1:32" x14ac:dyDescent="0.3">
      <c r="A1276" s="47">
        <v>43685</v>
      </c>
      <c r="B1276" s="14" t="str">
        <f t="shared" si="341"/>
        <v>Aug</v>
      </c>
      <c r="C1276" s="3"/>
      <c r="D1276" s="3"/>
      <c r="E1276" s="3"/>
      <c r="F1276" s="42"/>
      <c r="G1276" s="42"/>
      <c r="H1276" s="42"/>
      <c r="I1276" s="13">
        <f>VLOOKUP($B1276,'Elec wholesale lookups'!$A$3:$L$15,'Elec wholesale index'!I$2,FALSE)</f>
        <v>205597.26549163138</v>
      </c>
      <c r="J1276" s="13">
        <f>VLOOKUP($B1276,'Elec wholesale lookups'!$A$3:$L$15,'Elec wholesale index'!J$2,FALSE)</f>
        <v>181634.52552031272</v>
      </c>
      <c r="K1276" s="13">
        <f>VLOOKUP($B1276,'Elec wholesale lookups'!$A$3:$L$15,'Elec wholesale index'!K$2,FALSE)</f>
        <v>205597.26549163138</v>
      </c>
      <c r="L1276" s="38">
        <f>VLOOKUP($B1276,'Elec wholesale lookups'!$A$3:$O$15,'Elec wholesale index'!L$2,FALSE)</f>
        <v>0</v>
      </c>
      <c r="M1276" s="38">
        <f>VLOOKUP($B1276,'Elec wholesale lookups'!$A$3:$O$15,'Elec wholesale index'!M$2,FALSE)</f>
        <v>1</v>
      </c>
      <c r="N1276" s="38">
        <f>VLOOKUP($B1276,'Elec wholesale lookups'!$A$3:$O$15,'Elec wholesale index'!N$2,FALSE)</f>
        <v>1</v>
      </c>
      <c r="O1276" s="13">
        <f t="shared" si="325"/>
        <v>0</v>
      </c>
      <c r="P1276" s="13">
        <f t="shared" si="326"/>
        <v>181634.52552031272</v>
      </c>
      <c r="Q1276" s="13">
        <f t="shared" si="327"/>
        <v>205597.26549163138</v>
      </c>
      <c r="R1276" s="13">
        <f t="shared" si="328"/>
        <v>387231.79101194406</v>
      </c>
      <c r="S1276" s="23">
        <f t="shared" si="329"/>
        <v>0</v>
      </c>
      <c r="T1276" s="23">
        <f t="shared" si="330"/>
        <v>0</v>
      </c>
      <c r="U1276" s="23">
        <f t="shared" si="331"/>
        <v>0</v>
      </c>
      <c r="V1276" s="23">
        <f t="shared" si="332"/>
        <v>0</v>
      </c>
      <c r="W1276" s="44" t="str">
        <f t="shared" si="333"/>
        <v>n/a</v>
      </c>
      <c r="X1276" s="23">
        <f t="shared" si="334"/>
        <v>0</v>
      </c>
      <c r="Y1276" s="23">
        <f t="shared" si="335"/>
        <v>0</v>
      </c>
      <c r="Z1276" s="23">
        <f t="shared" si="336"/>
        <v>0</v>
      </c>
      <c r="AA1276" s="43">
        <f t="shared" si="337"/>
        <v>0</v>
      </c>
      <c r="AB1276" s="44" t="str">
        <f t="shared" si="338"/>
        <v>n/a</v>
      </c>
      <c r="AC1276" s="45" t="str">
        <f>IFERROR(W1276*Inputs!$E$27+'Elec wholesale index'!AB1276*Inputs!$F$27,"n/a")</f>
        <v>n/a</v>
      </c>
      <c r="AD1276" s="2" t="str">
        <f t="shared" si="339"/>
        <v>2020-21 Summer</v>
      </c>
      <c r="AE1276" s="2" t="str">
        <f t="shared" si="340"/>
        <v>2019-20 Summer</v>
      </c>
      <c r="AF1276" s="41">
        <v>0</v>
      </c>
    </row>
    <row r="1277" spans="1:32" x14ac:dyDescent="0.3">
      <c r="A1277" s="47">
        <v>43686</v>
      </c>
      <c r="B1277" s="14" t="str">
        <f t="shared" si="341"/>
        <v>Aug</v>
      </c>
      <c r="C1277" s="3"/>
      <c r="D1277" s="3"/>
      <c r="E1277" s="3"/>
      <c r="F1277" s="42"/>
      <c r="G1277" s="42"/>
      <c r="H1277" s="42"/>
      <c r="I1277" s="13">
        <f>VLOOKUP($B1277,'Elec wholesale lookups'!$A$3:$L$15,'Elec wholesale index'!I$2,FALSE)</f>
        <v>205597.26549163138</v>
      </c>
      <c r="J1277" s="13">
        <f>VLOOKUP($B1277,'Elec wholesale lookups'!$A$3:$L$15,'Elec wholesale index'!J$2,FALSE)</f>
        <v>181634.52552031272</v>
      </c>
      <c r="K1277" s="13">
        <f>VLOOKUP($B1277,'Elec wholesale lookups'!$A$3:$L$15,'Elec wholesale index'!K$2,FALSE)</f>
        <v>205597.26549163138</v>
      </c>
      <c r="L1277" s="38">
        <f>VLOOKUP($B1277,'Elec wholesale lookups'!$A$3:$O$15,'Elec wholesale index'!L$2,FALSE)</f>
        <v>0</v>
      </c>
      <c r="M1277" s="38">
        <f>VLOOKUP($B1277,'Elec wholesale lookups'!$A$3:$O$15,'Elec wholesale index'!M$2,FALSE)</f>
        <v>1</v>
      </c>
      <c r="N1277" s="38">
        <f>VLOOKUP($B1277,'Elec wholesale lookups'!$A$3:$O$15,'Elec wholesale index'!N$2,FALSE)</f>
        <v>1</v>
      </c>
      <c r="O1277" s="13">
        <f t="shared" si="325"/>
        <v>0</v>
      </c>
      <c r="P1277" s="13">
        <f t="shared" si="326"/>
        <v>181634.52552031272</v>
      </c>
      <c r="Q1277" s="13">
        <f t="shared" si="327"/>
        <v>205597.26549163138</v>
      </c>
      <c r="R1277" s="13">
        <f t="shared" si="328"/>
        <v>387231.79101194406</v>
      </c>
      <c r="S1277" s="23">
        <f t="shared" si="329"/>
        <v>0</v>
      </c>
      <c r="T1277" s="23">
        <f t="shared" si="330"/>
        <v>0</v>
      </c>
      <c r="U1277" s="23">
        <f t="shared" si="331"/>
        <v>0</v>
      </c>
      <c r="V1277" s="23">
        <f t="shared" si="332"/>
        <v>0</v>
      </c>
      <c r="W1277" s="44" t="str">
        <f t="shared" si="333"/>
        <v>n/a</v>
      </c>
      <c r="X1277" s="23">
        <f t="shared" si="334"/>
        <v>0</v>
      </c>
      <c r="Y1277" s="23">
        <f t="shared" si="335"/>
        <v>0</v>
      </c>
      <c r="Z1277" s="23">
        <f t="shared" si="336"/>
        <v>0</v>
      </c>
      <c r="AA1277" s="43">
        <f t="shared" si="337"/>
        <v>0</v>
      </c>
      <c r="AB1277" s="44" t="str">
        <f t="shared" si="338"/>
        <v>n/a</v>
      </c>
      <c r="AC1277" s="45" t="str">
        <f>IFERROR(W1277*Inputs!$E$27+'Elec wholesale index'!AB1277*Inputs!$F$27,"n/a")</f>
        <v>n/a</v>
      </c>
      <c r="AD1277" s="2" t="str">
        <f t="shared" si="339"/>
        <v>2020-21 Summer</v>
      </c>
      <c r="AE1277" s="2" t="str">
        <f t="shared" si="340"/>
        <v>2019-20 Summer</v>
      </c>
      <c r="AF1277" s="41">
        <v>0</v>
      </c>
    </row>
    <row r="1278" spans="1:32" x14ac:dyDescent="0.3">
      <c r="A1278" s="47">
        <v>43689</v>
      </c>
      <c r="B1278" s="14" t="str">
        <f t="shared" si="341"/>
        <v>Aug</v>
      </c>
      <c r="C1278" s="3"/>
      <c r="D1278" s="3"/>
      <c r="E1278" s="3"/>
      <c r="F1278" s="42"/>
      <c r="G1278" s="42"/>
      <c r="H1278" s="42"/>
      <c r="I1278" s="13">
        <f>VLOOKUP($B1278,'Elec wholesale lookups'!$A$3:$L$15,'Elec wholesale index'!I$2,FALSE)</f>
        <v>205597.26549163138</v>
      </c>
      <c r="J1278" s="13">
        <f>VLOOKUP($B1278,'Elec wholesale lookups'!$A$3:$L$15,'Elec wholesale index'!J$2,FALSE)</f>
        <v>181634.52552031272</v>
      </c>
      <c r="K1278" s="13">
        <f>VLOOKUP($B1278,'Elec wholesale lookups'!$A$3:$L$15,'Elec wholesale index'!K$2,FALSE)</f>
        <v>205597.26549163138</v>
      </c>
      <c r="L1278" s="38">
        <f>VLOOKUP($B1278,'Elec wholesale lookups'!$A$3:$O$15,'Elec wholesale index'!L$2,FALSE)</f>
        <v>0</v>
      </c>
      <c r="M1278" s="38">
        <f>VLOOKUP($B1278,'Elec wholesale lookups'!$A$3:$O$15,'Elec wholesale index'!M$2,FALSE)</f>
        <v>1</v>
      </c>
      <c r="N1278" s="38">
        <f>VLOOKUP($B1278,'Elec wholesale lookups'!$A$3:$O$15,'Elec wholesale index'!N$2,FALSE)</f>
        <v>1</v>
      </c>
      <c r="O1278" s="13">
        <f t="shared" si="325"/>
        <v>0</v>
      </c>
      <c r="P1278" s="13">
        <f t="shared" si="326"/>
        <v>181634.52552031272</v>
      </c>
      <c r="Q1278" s="13">
        <f t="shared" si="327"/>
        <v>205597.26549163138</v>
      </c>
      <c r="R1278" s="13">
        <f t="shared" si="328"/>
        <v>387231.79101194406</v>
      </c>
      <c r="S1278" s="23">
        <f t="shared" si="329"/>
        <v>0</v>
      </c>
      <c r="T1278" s="23">
        <f t="shared" si="330"/>
        <v>0</v>
      </c>
      <c r="U1278" s="23">
        <f t="shared" si="331"/>
        <v>0</v>
      </c>
      <c r="V1278" s="23">
        <f t="shared" si="332"/>
        <v>0</v>
      </c>
      <c r="W1278" s="44" t="str">
        <f t="shared" si="333"/>
        <v>n/a</v>
      </c>
      <c r="X1278" s="23">
        <f t="shared" si="334"/>
        <v>0</v>
      </c>
      <c r="Y1278" s="23">
        <f t="shared" si="335"/>
        <v>0</v>
      </c>
      <c r="Z1278" s="23">
        <f t="shared" si="336"/>
        <v>0</v>
      </c>
      <c r="AA1278" s="43">
        <f t="shared" si="337"/>
        <v>0</v>
      </c>
      <c r="AB1278" s="44" t="str">
        <f t="shared" si="338"/>
        <v>n/a</v>
      </c>
      <c r="AC1278" s="45" t="str">
        <f>IFERROR(W1278*Inputs!$E$27+'Elec wholesale index'!AB1278*Inputs!$F$27,"n/a")</f>
        <v>n/a</v>
      </c>
      <c r="AD1278" s="2" t="str">
        <f t="shared" si="339"/>
        <v>2020-21 Summer</v>
      </c>
      <c r="AE1278" s="2" t="str">
        <f t="shared" si="340"/>
        <v>2019-20 Summer</v>
      </c>
      <c r="AF1278" s="41">
        <v>0</v>
      </c>
    </row>
    <row r="1279" spans="1:32" x14ac:dyDescent="0.3">
      <c r="A1279" s="47">
        <v>43690</v>
      </c>
      <c r="B1279" s="14" t="str">
        <f t="shared" si="341"/>
        <v>Aug</v>
      </c>
      <c r="C1279" s="3"/>
      <c r="D1279" s="3"/>
      <c r="E1279" s="3"/>
      <c r="F1279" s="42"/>
      <c r="G1279" s="42"/>
      <c r="H1279" s="42"/>
      <c r="I1279" s="13">
        <f>VLOOKUP($B1279,'Elec wholesale lookups'!$A$3:$L$15,'Elec wholesale index'!I$2,FALSE)</f>
        <v>205597.26549163138</v>
      </c>
      <c r="J1279" s="13">
        <f>VLOOKUP($B1279,'Elec wholesale lookups'!$A$3:$L$15,'Elec wholesale index'!J$2,FALSE)</f>
        <v>181634.52552031272</v>
      </c>
      <c r="K1279" s="13">
        <f>VLOOKUP($B1279,'Elec wholesale lookups'!$A$3:$L$15,'Elec wholesale index'!K$2,FALSE)</f>
        <v>205597.26549163138</v>
      </c>
      <c r="L1279" s="38">
        <f>VLOOKUP($B1279,'Elec wholesale lookups'!$A$3:$O$15,'Elec wholesale index'!L$2,FALSE)</f>
        <v>0</v>
      </c>
      <c r="M1279" s="38">
        <f>VLOOKUP($B1279,'Elec wholesale lookups'!$A$3:$O$15,'Elec wholesale index'!M$2,FALSE)</f>
        <v>1</v>
      </c>
      <c r="N1279" s="38">
        <f>VLOOKUP($B1279,'Elec wholesale lookups'!$A$3:$O$15,'Elec wholesale index'!N$2,FALSE)</f>
        <v>1</v>
      </c>
      <c r="O1279" s="13">
        <f t="shared" si="325"/>
        <v>0</v>
      </c>
      <c r="P1279" s="13">
        <f t="shared" si="326"/>
        <v>181634.52552031272</v>
      </c>
      <c r="Q1279" s="13">
        <f t="shared" si="327"/>
        <v>205597.26549163138</v>
      </c>
      <c r="R1279" s="13">
        <f t="shared" si="328"/>
        <v>387231.79101194406</v>
      </c>
      <c r="S1279" s="23">
        <f t="shared" si="329"/>
        <v>0</v>
      </c>
      <c r="T1279" s="23">
        <f t="shared" si="330"/>
        <v>0</v>
      </c>
      <c r="U1279" s="23">
        <f t="shared" si="331"/>
        <v>0</v>
      </c>
      <c r="V1279" s="23">
        <f t="shared" si="332"/>
        <v>0</v>
      </c>
      <c r="W1279" s="44" t="str">
        <f t="shared" si="333"/>
        <v>n/a</v>
      </c>
      <c r="X1279" s="23">
        <f t="shared" si="334"/>
        <v>0</v>
      </c>
      <c r="Y1279" s="23">
        <f t="shared" si="335"/>
        <v>0</v>
      </c>
      <c r="Z1279" s="23">
        <f t="shared" si="336"/>
        <v>0</v>
      </c>
      <c r="AA1279" s="43">
        <f t="shared" si="337"/>
        <v>0</v>
      </c>
      <c r="AB1279" s="44" t="str">
        <f t="shared" si="338"/>
        <v>n/a</v>
      </c>
      <c r="AC1279" s="45" t="str">
        <f>IFERROR(W1279*Inputs!$E$27+'Elec wholesale index'!AB1279*Inputs!$F$27,"n/a")</f>
        <v>n/a</v>
      </c>
      <c r="AD1279" s="2" t="str">
        <f t="shared" si="339"/>
        <v>2020-21 Summer</v>
      </c>
      <c r="AE1279" s="2" t="str">
        <f t="shared" si="340"/>
        <v>2019-20 Summer</v>
      </c>
      <c r="AF1279" s="41">
        <v>0</v>
      </c>
    </row>
    <row r="1280" spans="1:32" x14ac:dyDescent="0.3">
      <c r="A1280" s="47">
        <v>43691</v>
      </c>
      <c r="B1280" s="14" t="str">
        <f t="shared" si="341"/>
        <v>Aug</v>
      </c>
      <c r="C1280" s="3"/>
      <c r="D1280" s="3"/>
      <c r="E1280" s="3"/>
      <c r="F1280" s="42"/>
      <c r="G1280" s="42"/>
      <c r="H1280" s="42"/>
      <c r="I1280" s="13">
        <f>VLOOKUP($B1280,'Elec wholesale lookups'!$A$3:$L$15,'Elec wholesale index'!I$2,FALSE)</f>
        <v>205597.26549163138</v>
      </c>
      <c r="J1280" s="13">
        <f>VLOOKUP($B1280,'Elec wholesale lookups'!$A$3:$L$15,'Elec wholesale index'!J$2,FALSE)</f>
        <v>181634.52552031272</v>
      </c>
      <c r="K1280" s="13">
        <f>VLOOKUP($B1280,'Elec wholesale lookups'!$A$3:$L$15,'Elec wholesale index'!K$2,FALSE)</f>
        <v>205597.26549163138</v>
      </c>
      <c r="L1280" s="38">
        <f>VLOOKUP($B1280,'Elec wholesale lookups'!$A$3:$O$15,'Elec wholesale index'!L$2,FALSE)</f>
        <v>0</v>
      </c>
      <c r="M1280" s="38">
        <f>VLOOKUP($B1280,'Elec wholesale lookups'!$A$3:$O$15,'Elec wholesale index'!M$2,FALSE)</f>
        <v>1</v>
      </c>
      <c r="N1280" s="38">
        <f>VLOOKUP($B1280,'Elec wholesale lookups'!$A$3:$O$15,'Elec wholesale index'!N$2,FALSE)</f>
        <v>1</v>
      </c>
      <c r="O1280" s="13">
        <f t="shared" si="325"/>
        <v>0</v>
      </c>
      <c r="P1280" s="13">
        <f t="shared" si="326"/>
        <v>181634.52552031272</v>
      </c>
      <c r="Q1280" s="13">
        <f t="shared" si="327"/>
        <v>205597.26549163138</v>
      </c>
      <c r="R1280" s="13">
        <f t="shared" si="328"/>
        <v>387231.79101194406</v>
      </c>
      <c r="S1280" s="23">
        <f t="shared" si="329"/>
        <v>0</v>
      </c>
      <c r="T1280" s="23">
        <f t="shared" si="330"/>
        <v>0</v>
      </c>
      <c r="U1280" s="23">
        <f t="shared" si="331"/>
        <v>0</v>
      </c>
      <c r="V1280" s="23">
        <f t="shared" si="332"/>
        <v>0</v>
      </c>
      <c r="W1280" s="44" t="str">
        <f t="shared" si="333"/>
        <v>n/a</v>
      </c>
      <c r="X1280" s="23">
        <f t="shared" si="334"/>
        <v>0</v>
      </c>
      <c r="Y1280" s="23">
        <f t="shared" si="335"/>
        <v>0</v>
      </c>
      <c r="Z1280" s="23">
        <f t="shared" si="336"/>
        <v>0</v>
      </c>
      <c r="AA1280" s="43">
        <f t="shared" si="337"/>
        <v>0</v>
      </c>
      <c r="AB1280" s="44" t="str">
        <f t="shared" si="338"/>
        <v>n/a</v>
      </c>
      <c r="AC1280" s="45" t="str">
        <f>IFERROR(W1280*Inputs!$E$27+'Elec wholesale index'!AB1280*Inputs!$F$27,"n/a")</f>
        <v>n/a</v>
      </c>
      <c r="AD1280" s="2" t="str">
        <f t="shared" si="339"/>
        <v>2020-21 Summer</v>
      </c>
      <c r="AE1280" s="2" t="str">
        <f t="shared" si="340"/>
        <v>2019-20 Summer</v>
      </c>
      <c r="AF1280" s="41">
        <v>0</v>
      </c>
    </row>
    <row r="1281" spans="1:32" x14ac:dyDescent="0.3">
      <c r="A1281" s="47">
        <v>43692</v>
      </c>
      <c r="B1281" s="14" t="str">
        <f t="shared" si="341"/>
        <v>Aug</v>
      </c>
      <c r="C1281" s="3"/>
      <c r="D1281" s="3"/>
      <c r="E1281" s="3"/>
      <c r="F1281" s="42"/>
      <c r="G1281" s="42"/>
      <c r="H1281" s="42"/>
      <c r="I1281" s="13">
        <f>VLOOKUP($B1281,'Elec wholesale lookups'!$A$3:$L$15,'Elec wholesale index'!I$2,FALSE)</f>
        <v>205597.26549163138</v>
      </c>
      <c r="J1281" s="13">
        <f>VLOOKUP($B1281,'Elec wholesale lookups'!$A$3:$L$15,'Elec wholesale index'!J$2,FALSE)</f>
        <v>181634.52552031272</v>
      </c>
      <c r="K1281" s="13">
        <f>VLOOKUP($B1281,'Elec wholesale lookups'!$A$3:$L$15,'Elec wholesale index'!K$2,FALSE)</f>
        <v>205597.26549163138</v>
      </c>
      <c r="L1281" s="38">
        <f>VLOOKUP($B1281,'Elec wholesale lookups'!$A$3:$O$15,'Elec wholesale index'!L$2,FALSE)</f>
        <v>0</v>
      </c>
      <c r="M1281" s="38">
        <f>VLOOKUP($B1281,'Elec wholesale lookups'!$A$3:$O$15,'Elec wholesale index'!M$2,FALSE)</f>
        <v>1</v>
      </c>
      <c r="N1281" s="38">
        <f>VLOOKUP($B1281,'Elec wholesale lookups'!$A$3:$O$15,'Elec wholesale index'!N$2,FALSE)</f>
        <v>1</v>
      </c>
      <c r="O1281" s="13">
        <f t="shared" si="325"/>
        <v>0</v>
      </c>
      <c r="P1281" s="13">
        <f t="shared" si="326"/>
        <v>181634.52552031272</v>
      </c>
      <c r="Q1281" s="13">
        <f t="shared" si="327"/>
        <v>205597.26549163138</v>
      </c>
      <c r="R1281" s="13">
        <f t="shared" si="328"/>
        <v>387231.79101194406</v>
      </c>
      <c r="S1281" s="23">
        <f t="shared" si="329"/>
        <v>0</v>
      </c>
      <c r="T1281" s="23">
        <f t="shared" si="330"/>
        <v>0</v>
      </c>
      <c r="U1281" s="23">
        <f t="shared" si="331"/>
        <v>0</v>
      </c>
      <c r="V1281" s="23">
        <f t="shared" si="332"/>
        <v>0</v>
      </c>
      <c r="W1281" s="44" t="str">
        <f t="shared" si="333"/>
        <v>n/a</v>
      </c>
      <c r="X1281" s="23">
        <f t="shared" si="334"/>
        <v>0</v>
      </c>
      <c r="Y1281" s="23">
        <f t="shared" si="335"/>
        <v>0</v>
      </c>
      <c r="Z1281" s="23">
        <f t="shared" si="336"/>
        <v>0</v>
      </c>
      <c r="AA1281" s="43">
        <f t="shared" si="337"/>
        <v>0</v>
      </c>
      <c r="AB1281" s="44" t="str">
        <f t="shared" si="338"/>
        <v>n/a</v>
      </c>
      <c r="AC1281" s="45" t="str">
        <f>IFERROR(W1281*Inputs!$E$27+'Elec wholesale index'!AB1281*Inputs!$F$27,"n/a")</f>
        <v>n/a</v>
      </c>
      <c r="AD1281" s="2" t="str">
        <f t="shared" si="339"/>
        <v>2020-21 Summer</v>
      </c>
      <c r="AE1281" s="2" t="str">
        <f t="shared" si="340"/>
        <v>2019-20 Summer</v>
      </c>
      <c r="AF1281" s="41">
        <v>0</v>
      </c>
    </row>
    <row r="1282" spans="1:32" x14ac:dyDescent="0.3">
      <c r="A1282" s="47">
        <v>43693</v>
      </c>
      <c r="B1282" s="14" t="str">
        <f t="shared" si="341"/>
        <v>Aug</v>
      </c>
      <c r="C1282" s="3"/>
      <c r="D1282" s="3"/>
      <c r="E1282" s="3"/>
      <c r="F1282" s="42"/>
      <c r="G1282" s="42"/>
      <c r="H1282" s="42"/>
      <c r="I1282" s="13">
        <f>VLOOKUP($B1282,'Elec wholesale lookups'!$A$3:$L$15,'Elec wholesale index'!I$2,FALSE)</f>
        <v>205597.26549163138</v>
      </c>
      <c r="J1282" s="13">
        <f>VLOOKUP($B1282,'Elec wholesale lookups'!$A$3:$L$15,'Elec wholesale index'!J$2,FALSE)</f>
        <v>181634.52552031272</v>
      </c>
      <c r="K1282" s="13">
        <f>VLOOKUP($B1282,'Elec wholesale lookups'!$A$3:$L$15,'Elec wholesale index'!K$2,FALSE)</f>
        <v>205597.26549163138</v>
      </c>
      <c r="L1282" s="38">
        <f>VLOOKUP($B1282,'Elec wholesale lookups'!$A$3:$O$15,'Elec wholesale index'!L$2,FALSE)</f>
        <v>0</v>
      </c>
      <c r="M1282" s="38">
        <f>VLOOKUP($B1282,'Elec wholesale lookups'!$A$3:$O$15,'Elec wholesale index'!M$2,FALSE)</f>
        <v>1</v>
      </c>
      <c r="N1282" s="38">
        <f>VLOOKUP($B1282,'Elec wholesale lookups'!$A$3:$O$15,'Elec wholesale index'!N$2,FALSE)</f>
        <v>1</v>
      </c>
      <c r="O1282" s="13">
        <f t="shared" si="325"/>
        <v>0</v>
      </c>
      <c r="P1282" s="13">
        <f t="shared" si="326"/>
        <v>181634.52552031272</v>
      </c>
      <c r="Q1282" s="13">
        <f t="shared" si="327"/>
        <v>205597.26549163138</v>
      </c>
      <c r="R1282" s="13">
        <f t="shared" si="328"/>
        <v>387231.79101194406</v>
      </c>
      <c r="S1282" s="23">
        <f t="shared" si="329"/>
        <v>0</v>
      </c>
      <c r="T1282" s="23">
        <f t="shared" si="330"/>
        <v>0</v>
      </c>
      <c r="U1282" s="23">
        <f t="shared" si="331"/>
        <v>0</v>
      </c>
      <c r="V1282" s="23">
        <f t="shared" si="332"/>
        <v>0</v>
      </c>
      <c r="W1282" s="44" t="str">
        <f t="shared" si="333"/>
        <v>n/a</v>
      </c>
      <c r="X1282" s="23">
        <f t="shared" si="334"/>
        <v>0</v>
      </c>
      <c r="Y1282" s="23">
        <f t="shared" si="335"/>
        <v>0</v>
      </c>
      <c r="Z1282" s="23">
        <f t="shared" si="336"/>
        <v>0</v>
      </c>
      <c r="AA1282" s="43">
        <f t="shared" si="337"/>
        <v>0</v>
      </c>
      <c r="AB1282" s="44" t="str">
        <f t="shared" si="338"/>
        <v>n/a</v>
      </c>
      <c r="AC1282" s="45" t="str">
        <f>IFERROR(W1282*Inputs!$E$27+'Elec wholesale index'!AB1282*Inputs!$F$27,"n/a")</f>
        <v>n/a</v>
      </c>
      <c r="AD1282" s="2" t="str">
        <f t="shared" si="339"/>
        <v>2020-21 Summer</v>
      </c>
      <c r="AE1282" s="2" t="str">
        <f t="shared" si="340"/>
        <v>2019-20 Summer</v>
      </c>
      <c r="AF1282" s="41">
        <v>0</v>
      </c>
    </row>
    <row r="1283" spans="1:32" x14ac:dyDescent="0.3">
      <c r="A1283" s="47">
        <v>43696</v>
      </c>
      <c r="B1283" s="14" t="str">
        <f t="shared" si="341"/>
        <v>Aug</v>
      </c>
      <c r="C1283" s="3"/>
      <c r="D1283" s="3"/>
      <c r="E1283" s="3"/>
      <c r="F1283" s="42"/>
      <c r="G1283" s="42"/>
      <c r="H1283" s="42"/>
      <c r="I1283" s="13">
        <f>VLOOKUP($B1283,'Elec wholesale lookups'!$A$3:$L$15,'Elec wholesale index'!I$2,FALSE)</f>
        <v>205597.26549163138</v>
      </c>
      <c r="J1283" s="13">
        <f>VLOOKUP($B1283,'Elec wholesale lookups'!$A$3:$L$15,'Elec wholesale index'!J$2,FALSE)</f>
        <v>181634.52552031272</v>
      </c>
      <c r="K1283" s="13">
        <f>VLOOKUP($B1283,'Elec wholesale lookups'!$A$3:$L$15,'Elec wholesale index'!K$2,FALSE)</f>
        <v>205597.26549163138</v>
      </c>
      <c r="L1283" s="38">
        <f>VLOOKUP($B1283,'Elec wholesale lookups'!$A$3:$O$15,'Elec wholesale index'!L$2,FALSE)</f>
        <v>0</v>
      </c>
      <c r="M1283" s="38">
        <f>VLOOKUP($B1283,'Elec wholesale lookups'!$A$3:$O$15,'Elec wholesale index'!M$2,FALSE)</f>
        <v>1</v>
      </c>
      <c r="N1283" s="38">
        <f>VLOOKUP($B1283,'Elec wholesale lookups'!$A$3:$O$15,'Elec wholesale index'!N$2,FALSE)</f>
        <v>1</v>
      </c>
      <c r="O1283" s="13">
        <f t="shared" si="325"/>
        <v>0</v>
      </c>
      <c r="P1283" s="13">
        <f t="shared" si="326"/>
        <v>181634.52552031272</v>
      </c>
      <c r="Q1283" s="13">
        <f t="shared" si="327"/>
        <v>205597.26549163138</v>
      </c>
      <c r="R1283" s="13">
        <f t="shared" si="328"/>
        <v>387231.79101194406</v>
      </c>
      <c r="S1283" s="23">
        <f t="shared" si="329"/>
        <v>0</v>
      </c>
      <c r="T1283" s="23">
        <f t="shared" si="330"/>
        <v>0</v>
      </c>
      <c r="U1283" s="23">
        <f t="shared" si="331"/>
        <v>0</v>
      </c>
      <c r="V1283" s="23">
        <f t="shared" si="332"/>
        <v>0</v>
      </c>
      <c r="W1283" s="44" t="str">
        <f t="shared" si="333"/>
        <v>n/a</v>
      </c>
      <c r="X1283" s="23">
        <f t="shared" si="334"/>
        <v>0</v>
      </c>
      <c r="Y1283" s="23">
        <f t="shared" si="335"/>
        <v>0</v>
      </c>
      <c r="Z1283" s="23">
        <f t="shared" si="336"/>
        <v>0</v>
      </c>
      <c r="AA1283" s="43">
        <f t="shared" si="337"/>
        <v>0</v>
      </c>
      <c r="AB1283" s="44" t="str">
        <f t="shared" si="338"/>
        <v>n/a</v>
      </c>
      <c r="AC1283" s="45" t="str">
        <f>IFERROR(W1283*Inputs!$E$27+'Elec wholesale index'!AB1283*Inputs!$F$27,"n/a")</f>
        <v>n/a</v>
      </c>
      <c r="AD1283" s="2" t="str">
        <f t="shared" si="339"/>
        <v>2020-21 Summer</v>
      </c>
      <c r="AE1283" s="2" t="str">
        <f t="shared" si="340"/>
        <v>2019-20 Summer</v>
      </c>
      <c r="AF1283" s="41">
        <v>0</v>
      </c>
    </row>
    <row r="1284" spans="1:32" x14ac:dyDescent="0.3">
      <c r="A1284" s="47">
        <v>43697</v>
      </c>
      <c r="B1284" s="14" t="str">
        <f t="shared" si="341"/>
        <v>Aug</v>
      </c>
      <c r="C1284" s="3"/>
      <c r="D1284" s="3"/>
      <c r="E1284" s="3"/>
      <c r="F1284" s="42"/>
      <c r="G1284" s="42"/>
      <c r="H1284" s="42"/>
      <c r="I1284" s="13">
        <f>VLOOKUP($B1284,'Elec wholesale lookups'!$A$3:$L$15,'Elec wholesale index'!I$2,FALSE)</f>
        <v>205597.26549163138</v>
      </c>
      <c r="J1284" s="13">
        <f>VLOOKUP($B1284,'Elec wholesale lookups'!$A$3:$L$15,'Elec wholesale index'!J$2,FALSE)</f>
        <v>181634.52552031272</v>
      </c>
      <c r="K1284" s="13">
        <f>VLOOKUP($B1284,'Elec wholesale lookups'!$A$3:$L$15,'Elec wholesale index'!K$2,FALSE)</f>
        <v>205597.26549163138</v>
      </c>
      <c r="L1284" s="38">
        <f>VLOOKUP($B1284,'Elec wholesale lookups'!$A$3:$O$15,'Elec wholesale index'!L$2,FALSE)</f>
        <v>0</v>
      </c>
      <c r="M1284" s="38">
        <f>VLOOKUP($B1284,'Elec wholesale lookups'!$A$3:$O$15,'Elec wholesale index'!M$2,FALSE)</f>
        <v>1</v>
      </c>
      <c r="N1284" s="38">
        <f>VLOOKUP($B1284,'Elec wholesale lookups'!$A$3:$O$15,'Elec wholesale index'!N$2,FALSE)</f>
        <v>1</v>
      </c>
      <c r="O1284" s="13">
        <f t="shared" si="325"/>
        <v>0</v>
      </c>
      <c r="P1284" s="13">
        <f t="shared" si="326"/>
        <v>181634.52552031272</v>
      </c>
      <c r="Q1284" s="13">
        <f t="shared" si="327"/>
        <v>205597.26549163138</v>
      </c>
      <c r="R1284" s="13">
        <f t="shared" si="328"/>
        <v>387231.79101194406</v>
      </c>
      <c r="S1284" s="23">
        <f t="shared" si="329"/>
        <v>0</v>
      </c>
      <c r="T1284" s="23">
        <f t="shared" si="330"/>
        <v>0</v>
      </c>
      <c r="U1284" s="23">
        <f t="shared" si="331"/>
        <v>0</v>
      </c>
      <c r="V1284" s="23">
        <f t="shared" si="332"/>
        <v>0</v>
      </c>
      <c r="W1284" s="44" t="str">
        <f t="shared" si="333"/>
        <v>n/a</v>
      </c>
      <c r="X1284" s="23">
        <f t="shared" si="334"/>
        <v>0</v>
      </c>
      <c r="Y1284" s="23">
        <f t="shared" si="335"/>
        <v>0</v>
      </c>
      <c r="Z1284" s="23">
        <f t="shared" si="336"/>
        <v>0</v>
      </c>
      <c r="AA1284" s="43">
        <f t="shared" si="337"/>
        <v>0</v>
      </c>
      <c r="AB1284" s="44" t="str">
        <f t="shared" si="338"/>
        <v>n/a</v>
      </c>
      <c r="AC1284" s="45" t="str">
        <f>IFERROR(W1284*Inputs!$E$27+'Elec wholesale index'!AB1284*Inputs!$F$27,"n/a")</f>
        <v>n/a</v>
      </c>
      <c r="AD1284" s="2" t="str">
        <f t="shared" si="339"/>
        <v>2020-21 Summer</v>
      </c>
      <c r="AE1284" s="2" t="str">
        <f t="shared" si="340"/>
        <v>2019-20 Summer</v>
      </c>
      <c r="AF1284" s="41">
        <v>0</v>
      </c>
    </row>
    <row r="1285" spans="1:32" x14ac:dyDescent="0.3">
      <c r="A1285" s="47">
        <v>43698</v>
      </c>
      <c r="B1285" s="14" t="str">
        <f t="shared" si="341"/>
        <v>Aug</v>
      </c>
      <c r="C1285" s="3"/>
      <c r="D1285" s="3"/>
      <c r="E1285" s="3"/>
      <c r="F1285" s="42"/>
      <c r="G1285" s="42"/>
      <c r="H1285" s="42"/>
      <c r="I1285" s="13">
        <f>VLOOKUP($B1285,'Elec wholesale lookups'!$A$3:$L$15,'Elec wholesale index'!I$2,FALSE)</f>
        <v>205597.26549163138</v>
      </c>
      <c r="J1285" s="13">
        <f>VLOOKUP($B1285,'Elec wholesale lookups'!$A$3:$L$15,'Elec wholesale index'!J$2,FALSE)</f>
        <v>181634.52552031272</v>
      </c>
      <c r="K1285" s="13">
        <f>VLOOKUP($B1285,'Elec wholesale lookups'!$A$3:$L$15,'Elec wholesale index'!K$2,FALSE)</f>
        <v>205597.26549163138</v>
      </c>
      <c r="L1285" s="38">
        <f>VLOOKUP($B1285,'Elec wholesale lookups'!$A$3:$O$15,'Elec wholesale index'!L$2,FALSE)</f>
        <v>0</v>
      </c>
      <c r="M1285" s="38">
        <f>VLOOKUP($B1285,'Elec wholesale lookups'!$A$3:$O$15,'Elec wholesale index'!M$2,FALSE)</f>
        <v>1</v>
      </c>
      <c r="N1285" s="38">
        <f>VLOOKUP($B1285,'Elec wholesale lookups'!$A$3:$O$15,'Elec wholesale index'!N$2,FALSE)</f>
        <v>1</v>
      </c>
      <c r="O1285" s="13">
        <f t="shared" si="325"/>
        <v>0</v>
      </c>
      <c r="P1285" s="13">
        <f t="shared" si="326"/>
        <v>181634.52552031272</v>
      </c>
      <c r="Q1285" s="13">
        <f t="shared" si="327"/>
        <v>205597.26549163138</v>
      </c>
      <c r="R1285" s="13">
        <f t="shared" si="328"/>
        <v>387231.79101194406</v>
      </c>
      <c r="S1285" s="23">
        <f t="shared" si="329"/>
        <v>0</v>
      </c>
      <c r="T1285" s="23">
        <f t="shared" si="330"/>
        <v>0</v>
      </c>
      <c r="U1285" s="23">
        <f t="shared" si="331"/>
        <v>0</v>
      </c>
      <c r="V1285" s="23">
        <f t="shared" si="332"/>
        <v>0</v>
      </c>
      <c r="W1285" s="44" t="str">
        <f t="shared" si="333"/>
        <v>n/a</v>
      </c>
      <c r="X1285" s="23">
        <f t="shared" si="334"/>
        <v>0</v>
      </c>
      <c r="Y1285" s="23">
        <f t="shared" si="335"/>
        <v>0</v>
      </c>
      <c r="Z1285" s="23">
        <f t="shared" si="336"/>
        <v>0</v>
      </c>
      <c r="AA1285" s="43">
        <f t="shared" si="337"/>
        <v>0</v>
      </c>
      <c r="AB1285" s="44" t="str">
        <f t="shared" si="338"/>
        <v>n/a</v>
      </c>
      <c r="AC1285" s="45" t="str">
        <f>IFERROR(W1285*Inputs!$E$27+'Elec wholesale index'!AB1285*Inputs!$F$27,"n/a")</f>
        <v>n/a</v>
      </c>
      <c r="AD1285" s="2" t="str">
        <f t="shared" si="339"/>
        <v>2020-21 Summer</v>
      </c>
      <c r="AE1285" s="2" t="str">
        <f t="shared" si="340"/>
        <v>2019-20 Summer</v>
      </c>
      <c r="AF1285" s="41">
        <v>0</v>
      </c>
    </row>
    <row r="1286" spans="1:32" x14ac:dyDescent="0.3">
      <c r="A1286" s="47">
        <v>43699</v>
      </c>
      <c r="B1286" s="14" t="str">
        <f t="shared" si="341"/>
        <v>Aug</v>
      </c>
      <c r="C1286" s="3"/>
      <c r="D1286" s="3"/>
      <c r="E1286" s="3"/>
      <c r="F1286" s="42"/>
      <c r="G1286" s="42"/>
      <c r="H1286" s="42"/>
      <c r="I1286" s="13">
        <f>VLOOKUP($B1286,'Elec wholesale lookups'!$A$3:$L$15,'Elec wholesale index'!I$2,FALSE)</f>
        <v>205597.26549163138</v>
      </c>
      <c r="J1286" s="13">
        <f>VLOOKUP($B1286,'Elec wholesale lookups'!$A$3:$L$15,'Elec wholesale index'!J$2,FALSE)</f>
        <v>181634.52552031272</v>
      </c>
      <c r="K1286" s="13">
        <f>VLOOKUP($B1286,'Elec wholesale lookups'!$A$3:$L$15,'Elec wholesale index'!K$2,FALSE)</f>
        <v>205597.26549163138</v>
      </c>
      <c r="L1286" s="38">
        <f>VLOOKUP($B1286,'Elec wholesale lookups'!$A$3:$O$15,'Elec wholesale index'!L$2,FALSE)</f>
        <v>0</v>
      </c>
      <c r="M1286" s="38">
        <f>VLOOKUP($B1286,'Elec wholesale lookups'!$A$3:$O$15,'Elec wholesale index'!M$2,FALSE)</f>
        <v>1</v>
      </c>
      <c r="N1286" s="38">
        <f>VLOOKUP($B1286,'Elec wholesale lookups'!$A$3:$O$15,'Elec wholesale index'!N$2,FALSE)</f>
        <v>1</v>
      </c>
      <c r="O1286" s="13">
        <f t="shared" si="325"/>
        <v>0</v>
      </c>
      <c r="P1286" s="13">
        <f t="shared" si="326"/>
        <v>181634.52552031272</v>
      </c>
      <c r="Q1286" s="13">
        <f t="shared" si="327"/>
        <v>205597.26549163138</v>
      </c>
      <c r="R1286" s="13">
        <f t="shared" si="328"/>
        <v>387231.79101194406</v>
      </c>
      <c r="S1286" s="23">
        <f t="shared" si="329"/>
        <v>0</v>
      </c>
      <c r="T1286" s="23">
        <f t="shared" si="330"/>
        <v>0</v>
      </c>
      <c r="U1286" s="23">
        <f t="shared" si="331"/>
        <v>0</v>
      </c>
      <c r="V1286" s="23">
        <f t="shared" si="332"/>
        <v>0</v>
      </c>
      <c r="W1286" s="44" t="str">
        <f t="shared" si="333"/>
        <v>n/a</v>
      </c>
      <c r="X1286" s="23">
        <f t="shared" si="334"/>
        <v>0</v>
      </c>
      <c r="Y1286" s="23">
        <f t="shared" si="335"/>
        <v>0</v>
      </c>
      <c r="Z1286" s="23">
        <f t="shared" si="336"/>
        <v>0</v>
      </c>
      <c r="AA1286" s="43">
        <f t="shared" si="337"/>
        <v>0</v>
      </c>
      <c r="AB1286" s="44" t="str">
        <f t="shared" si="338"/>
        <v>n/a</v>
      </c>
      <c r="AC1286" s="45" t="str">
        <f>IFERROR(W1286*Inputs!$E$27+'Elec wholesale index'!AB1286*Inputs!$F$27,"n/a")</f>
        <v>n/a</v>
      </c>
      <c r="AD1286" s="2" t="str">
        <f t="shared" si="339"/>
        <v>2020-21 Summer</v>
      </c>
      <c r="AE1286" s="2" t="str">
        <f t="shared" si="340"/>
        <v>2019-20 Summer</v>
      </c>
      <c r="AF1286" s="41">
        <v>0</v>
      </c>
    </row>
    <row r="1287" spans="1:32" x14ac:dyDescent="0.3">
      <c r="A1287" s="47">
        <v>43700</v>
      </c>
      <c r="B1287" s="14" t="str">
        <f t="shared" si="341"/>
        <v>Aug</v>
      </c>
      <c r="C1287" s="3"/>
      <c r="D1287" s="3"/>
      <c r="E1287" s="3"/>
      <c r="F1287" s="42"/>
      <c r="G1287" s="42"/>
      <c r="H1287" s="42"/>
      <c r="I1287" s="13">
        <f>VLOOKUP($B1287,'Elec wholesale lookups'!$A$3:$L$15,'Elec wholesale index'!I$2,FALSE)</f>
        <v>205597.26549163138</v>
      </c>
      <c r="J1287" s="13">
        <f>VLOOKUP($B1287,'Elec wholesale lookups'!$A$3:$L$15,'Elec wholesale index'!J$2,FALSE)</f>
        <v>181634.52552031272</v>
      </c>
      <c r="K1287" s="13">
        <f>VLOOKUP($B1287,'Elec wholesale lookups'!$A$3:$L$15,'Elec wholesale index'!K$2,FALSE)</f>
        <v>205597.26549163138</v>
      </c>
      <c r="L1287" s="38">
        <f>VLOOKUP($B1287,'Elec wholesale lookups'!$A$3:$O$15,'Elec wholesale index'!L$2,FALSE)</f>
        <v>0</v>
      </c>
      <c r="M1287" s="38">
        <f>VLOOKUP($B1287,'Elec wholesale lookups'!$A$3:$O$15,'Elec wholesale index'!M$2,FALSE)</f>
        <v>1</v>
      </c>
      <c r="N1287" s="38">
        <f>VLOOKUP($B1287,'Elec wholesale lookups'!$A$3:$O$15,'Elec wholesale index'!N$2,FALSE)</f>
        <v>1</v>
      </c>
      <c r="O1287" s="13">
        <f t="shared" ref="O1287:O1350" si="342">IF(L1287="","",I1287*L1287)</f>
        <v>0</v>
      </c>
      <c r="P1287" s="13">
        <f t="shared" ref="P1287:P1350" si="343">IF(M1287="","",J1287*M1287)</f>
        <v>181634.52552031272</v>
      </c>
      <c r="Q1287" s="13">
        <f t="shared" ref="Q1287:Q1350" si="344">IF(N1287="","",K1287*N1287)</f>
        <v>205597.26549163138</v>
      </c>
      <c r="R1287" s="13">
        <f t="shared" ref="R1287:R1350" si="345">SUM(O1287:Q1287)</f>
        <v>387231.79101194406</v>
      </c>
      <c r="S1287" s="23">
        <f t="shared" ref="S1287:S1350" si="346">IF(O1287="","",O1287*C1287)</f>
        <v>0</v>
      </c>
      <c r="T1287" s="23">
        <f t="shared" ref="T1287:T1350" si="347">IF(P1287="","",P1287*D1287)</f>
        <v>0</v>
      </c>
      <c r="U1287" s="23">
        <f t="shared" ref="U1287:U1350" si="348">IF(Q1287="","",Q1287*E1287)</f>
        <v>0</v>
      </c>
      <c r="V1287" s="23">
        <f t="shared" ref="V1287:V1350" si="349">SUM(S1287:U1287)</f>
        <v>0</v>
      </c>
      <c r="W1287" s="44" t="str">
        <f t="shared" ref="W1287:W1350" si="350">IF(MIN(C1287:E1287)&lt;1,"n/a",V1287/R1287)</f>
        <v>n/a</v>
      </c>
      <c r="X1287" s="23">
        <f t="shared" ref="X1287:X1350" si="351">IF(O1287="","",O1287*F1287)</f>
        <v>0</v>
      </c>
      <c r="Y1287" s="23">
        <f t="shared" ref="Y1287:Y1350" si="352">IF(P1287="","",P1287*G1287)</f>
        <v>0</v>
      </c>
      <c r="Z1287" s="23">
        <f t="shared" ref="Z1287:Z1350" si="353">IF(Q1287="","",Q1287*H1287)</f>
        <v>0</v>
      </c>
      <c r="AA1287" s="43">
        <f t="shared" ref="AA1287:AA1350" si="354">SUM(X1287:Z1287)</f>
        <v>0</v>
      </c>
      <c r="AB1287" s="44" t="str">
        <f t="shared" ref="AB1287:AB1350" si="355">IF(MIN(F1287:H1287)&lt;1,"n/a",AA1287/$R1287)</f>
        <v>n/a</v>
      </c>
      <c r="AC1287" s="45" t="str">
        <f>IFERROR(W1287*Inputs!$E$27+'Elec wholesale index'!AB1287*Inputs!$F$27,"n/a")</f>
        <v>n/a</v>
      </c>
      <c r="AD1287" s="2" t="str">
        <f t="shared" ref="AD1287:AD1350" si="356">IF(AND(MONTH(A1287)=8,MONTH(A1286)=7),YEAR(A1287)+1&amp;"-"&amp;YEAR(A1287)-1998&amp;" Summer",IF(AND(MONTH(A1287)=2,MONTH(A1286)=1),YEAR(A1287)&amp;"-"&amp;YEAR(A1287)-1999&amp;" Winter",AD1286))</f>
        <v>2020-21 Summer</v>
      </c>
      <c r="AE1287" s="2" t="str">
        <f t="shared" ref="AE1287:AE1350" si="357">IF(AND(MONTH(A1287)=4,MONTH(A1286)=3),YEAR(A1287)&amp;"-"&amp;YEAR(A1287)-1999&amp;" Summer",IF(AND(MONTH(A1287)=10,MONTH(A1286)=9),YEAR(A1287)&amp;"-"&amp;YEAR(A1287)-1999&amp;" Winter",AE1286))</f>
        <v>2019-20 Summer</v>
      </c>
      <c r="AF1287" s="41">
        <v>0</v>
      </c>
    </row>
    <row r="1288" spans="1:32" x14ac:dyDescent="0.3">
      <c r="A1288" s="47">
        <v>43704</v>
      </c>
      <c r="B1288" s="14" t="str">
        <f t="shared" si="341"/>
        <v>Aug</v>
      </c>
      <c r="C1288" s="3"/>
      <c r="D1288" s="3"/>
      <c r="E1288" s="3"/>
      <c r="F1288" s="42"/>
      <c r="G1288" s="42"/>
      <c r="H1288" s="42"/>
      <c r="I1288" s="13">
        <f>VLOOKUP($B1288,'Elec wholesale lookups'!$A$3:$L$15,'Elec wholesale index'!I$2,FALSE)</f>
        <v>205597.26549163138</v>
      </c>
      <c r="J1288" s="13">
        <f>VLOOKUP($B1288,'Elec wholesale lookups'!$A$3:$L$15,'Elec wholesale index'!J$2,FALSE)</f>
        <v>181634.52552031272</v>
      </c>
      <c r="K1288" s="13">
        <f>VLOOKUP($B1288,'Elec wholesale lookups'!$A$3:$L$15,'Elec wholesale index'!K$2,FALSE)</f>
        <v>205597.26549163138</v>
      </c>
      <c r="L1288" s="38">
        <f>VLOOKUP($B1288,'Elec wholesale lookups'!$A$3:$O$15,'Elec wholesale index'!L$2,FALSE)</f>
        <v>0</v>
      </c>
      <c r="M1288" s="38">
        <f>VLOOKUP($B1288,'Elec wholesale lookups'!$A$3:$O$15,'Elec wholesale index'!M$2,FALSE)</f>
        <v>1</v>
      </c>
      <c r="N1288" s="38">
        <f>VLOOKUP($B1288,'Elec wholesale lookups'!$A$3:$O$15,'Elec wholesale index'!N$2,FALSE)</f>
        <v>1</v>
      </c>
      <c r="O1288" s="13">
        <f t="shared" si="342"/>
        <v>0</v>
      </c>
      <c r="P1288" s="13">
        <f t="shared" si="343"/>
        <v>181634.52552031272</v>
      </c>
      <c r="Q1288" s="13">
        <f t="shared" si="344"/>
        <v>205597.26549163138</v>
      </c>
      <c r="R1288" s="13">
        <f t="shared" si="345"/>
        <v>387231.79101194406</v>
      </c>
      <c r="S1288" s="23">
        <f t="shared" si="346"/>
        <v>0</v>
      </c>
      <c r="T1288" s="23">
        <f t="shared" si="347"/>
        <v>0</v>
      </c>
      <c r="U1288" s="23">
        <f t="shared" si="348"/>
        <v>0</v>
      </c>
      <c r="V1288" s="23">
        <f t="shared" si="349"/>
        <v>0</v>
      </c>
      <c r="W1288" s="44" t="str">
        <f t="shared" si="350"/>
        <v>n/a</v>
      </c>
      <c r="X1288" s="23">
        <f t="shared" si="351"/>
        <v>0</v>
      </c>
      <c r="Y1288" s="23">
        <f t="shared" si="352"/>
        <v>0</v>
      </c>
      <c r="Z1288" s="23">
        <f t="shared" si="353"/>
        <v>0</v>
      </c>
      <c r="AA1288" s="43">
        <f t="shared" si="354"/>
        <v>0</v>
      </c>
      <c r="AB1288" s="44" t="str">
        <f t="shared" si="355"/>
        <v>n/a</v>
      </c>
      <c r="AC1288" s="45" t="str">
        <f>IFERROR(W1288*Inputs!$E$27+'Elec wholesale index'!AB1288*Inputs!$F$27,"n/a")</f>
        <v>n/a</v>
      </c>
      <c r="AD1288" s="2" t="str">
        <f t="shared" si="356"/>
        <v>2020-21 Summer</v>
      </c>
      <c r="AE1288" s="2" t="str">
        <f t="shared" si="357"/>
        <v>2019-20 Summer</v>
      </c>
      <c r="AF1288" s="41">
        <v>0</v>
      </c>
    </row>
    <row r="1289" spans="1:32" x14ac:dyDescent="0.3">
      <c r="A1289" s="47">
        <v>43705</v>
      </c>
      <c r="B1289" s="14" t="str">
        <f t="shared" si="341"/>
        <v>Aug</v>
      </c>
      <c r="C1289" s="3"/>
      <c r="D1289" s="3"/>
      <c r="E1289" s="3"/>
      <c r="F1289" s="42"/>
      <c r="G1289" s="42"/>
      <c r="H1289" s="42"/>
      <c r="I1289" s="13">
        <f>VLOOKUP($B1289,'Elec wholesale lookups'!$A$3:$L$15,'Elec wholesale index'!I$2,FALSE)</f>
        <v>205597.26549163138</v>
      </c>
      <c r="J1289" s="13">
        <f>VLOOKUP($B1289,'Elec wholesale lookups'!$A$3:$L$15,'Elec wholesale index'!J$2,FALSE)</f>
        <v>181634.52552031272</v>
      </c>
      <c r="K1289" s="13">
        <f>VLOOKUP($B1289,'Elec wholesale lookups'!$A$3:$L$15,'Elec wholesale index'!K$2,FALSE)</f>
        <v>205597.26549163138</v>
      </c>
      <c r="L1289" s="38">
        <f>VLOOKUP($B1289,'Elec wholesale lookups'!$A$3:$O$15,'Elec wholesale index'!L$2,FALSE)</f>
        <v>0</v>
      </c>
      <c r="M1289" s="38">
        <f>VLOOKUP($B1289,'Elec wholesale lookups'!$A$3:$O$15,'Elec wholesale index'!M$2,FALSE)</f>
        <v>1</v>
      </c>
      <c r="N1289" s="38">
        <f>VLOOKUP($B1289,'Elec wholesale lookups'!$A$3:$O$15,'Elec wholesale index'!N$2,FALSE)</f>
        <v>1</v>
      </c>
      <c r="O1289" s="13">
        <f t="shared" si="342"/>
        <v>0</v>
      </c>
      <c r="P1289" s="13">
        <f t="shared" si="343"/>
        <v>181634.52552031272</v>
      </c>
      <c r="Q1289" s="13">
        <f t="shared" si="344"/>
        <v>205597.26549163138</v>
      </c>
      <c r="R1289" s="13">
        <f t="shared" si="345"/>
        <v>387231.79101194406</v>
      </c>
      <c r="S1289" s="23">
        <f t="shared" si="346"/>
        <v>0</v>
      </c>
      <c r="T1289" s="23">
        <f t="shared" si="347"/>
        <v>0</v>
      </c>
      <c r="U1289" s="23">
        <f t="shared" si="348"/>
        <v>0</v>
      </c>
      <c r="V1289" s="23">
        <f t="shared" si="349"/>
        <v>0</v>
      </c>
      <c r="W1289" s="44" t="str">
        <f t="shared" si="350"/>
        <v>n/a</v>
      </c>
      <c r="X1289" s="23">
        <f t="shared" si="351"/>
        <v>0</v>
      </c>
      <c r="Y1289" s="23">
        <f t="shared" si="352"/>
        <v>0</v>
      </c>
      <c r="Z1289" s="23">
        <f t="shared" si="353"/>
        <v>0</v>
      </c>
      <c r="AA1289" s="43">
        <f t="shared" si="354"/>
        <v>0</v>
      </c>
      <c r="AB1289" s="44" t="str">
        <f t="shared" si="355"/>
        <v>n/a</v>
      </c>
      <c r="AC1289" s="45" t="str">
        <f>IFERROR(W1289*Inputs!$E$27+'Elec wholesale index'!AB1289*Inputs!$F$27,"n/a")</f>
        <v>n/a</v>
      </c>
      <c r="AD1289" s="2" t="str">
        <f t="shared" si="356"/>
        <v>2020-21 Summer</v>
      </c>
      <c r="AE1289" s="2" t="str">
        <f t="shared" si="357"/>
        <v>2019-20 Summer</v>
      </c>
      <c r="AF1289" s="41">
        <v>0</v>
      </c>
    </row>
    <row r="1290" spans="1:32" x14ac:dyDescent="0.3">
      <c r="A1290" s="47">
        <v>43706</v>
      </c>
      <c r="B1290" s="14" t="str">
        <f t="shared" si="341"/>
        <v>Aug</v>
      </c>
      <c r="C1290" s="3"/>
      <c r="D1290" s="3"/>
      <c r="E1290" s="3"/>
      <c r="F1290" s="42"/>
      <c r="G1290" s="42"/>
      <c r="H1290" s="42"/>
      <c r="I1290" s="13">
        <f>VLOOKUP($B1290,'Elec wholesale lookups'!$A$3:$L$15,'Elec wholesale index'!I$2,FALSE)</f>
        <v>205597.26549163138</v>
      </c>
      <c r="J1290" s="13">
        <f>VLOOKUP($B1290,'Elec wholesale lookups'!$A$3:$L$15,'Elec wholesale index'!J$2,FALSE)</f>
        <v>181634.52552031272</v>
      </c>
      <c r="K1290" s="13">
        <f>VLOOKUP($B1290,'Elec wholesale lookups'!$A$3:$L$15,'Elec wholesale index'!K$2,FALSE)</f>
        <v>205597.26549163138</v>
      </c>
      <c r="L1290" s="38">
        <f>VLOOKUP($B1290,'Elec wholesale lookups'!$A$3:$O$15,'Elec wholesale index'!L$2,FALSE)</f>
        <v>0</v>
      </c>
      <c r="M1290" s="38">
        <f>VLOOKUP($B1290,'Elec wholesale lookups'!$A$3:$O$15,'Elec wholesale index'!M$2,FALSE)</f>
        <v>1</v>
      </c>
      <c r="N1290" s="38">
        <f>VLOOKUP($B1290,'Elec wholesale lookups'!$A$3:$O$15,'Elec wholesale index'!N$2,FALSE)</f>
        <v>1</v>
      </c>
      <c r="O1290" s="13">
        <f t="shared" si="342"/>
        <v>0</v>
      </c>
      <c r="P1290" s="13">
        <f t="shared" si="343"/>
        <v>181634.52552031272</v>
      </c>
      <c r="Q1290" s="13">
        <f t="shared" si="344"/>
        <v>205597.26549163138</v>
      </c>
      <c r="R1290" s="13">
        <f t="shared" si="345"/>
        <v>387231.79101194406</v>
      </c>
      <c r="S1290" s="23">
        <f t="shared" si="346"/>
        <v>0</v>
      </c>
      <c r="T1290" s="23">
        <f t="shared" si="347"/>
        <v>0</v>
      </c>
      <c r="U1290" s="23">
        <f t="shared" si="348"/>
        <v>0</v>
      </c>
      <c r="V1290" s="23">
        <f t="shared" si="349"/>
        <v>0</v>
      </c>
      <c r="W1290" s="44" t="str">
        <f t="shared" si="350"/>
        <v>n/a</v>
      </c>
      <c r="X1290" s="23">
        <f t="shared" si="351"/>
        <v>0</v>
      </c>
      <c r="Y1290" s="23">
        <f t="shared" si="352"/>
        <v>0</v>
      </c>
      <c r="Z1290" s="23">
        <f t="shared" si="353"/>
        <v>0</v>
      </c>
      <c r="AA1290" s="43">
        <f t="shared" si="354"/>
        <v>0</v>
      </c>
      <c r="AB1290" s="44" t="str">
        <f t="shared" si="355"/>
        <v>n/a</v>
      </c>
      <c r="AC1290" s="45" t="str">
        <f>IFERROR(W1290*Inputs!$E$27+'Elec wholesale index'!AB1290*Inputs!$F$27,"n/a")</f>
        <v>n/a</v>
      </c>
      <c r="AD1290" s="2" t="str">
        <f t="shared" si="356"/>
        <v>2020-21 Summer</v>
      </c>
      <c r="AE1290" s="2" t="str">
        <f t="shared" si="357"/>
        <v>2019-20 Summer</v>
      </c>
      <c r="AF1290" s="41">
        <v>0</v>
      </c>
    </row>
    <row r="1291" spans="1:32" x14ac:dyDescent="0.3">
      <c r="A1291" s="47">
        <v>43707</v>
      </c>
      <c r="B1291" s="14" t="str">
        <f t="shared" si="341"/>
        <v>Aug</v>
      </c>
      <c r="C1291" s="3"/>
      <c r="D1291" s="3"/>
      <c r="E1291" s="3"/>
      <c r="F1291" s="42"/>
      <c r="G1291" s="42"/>
      <c r="H1291" s="42"/>
      <c r="I1291" s="13">
        <f>VLOOKUP($B1291,'Elec wholesale lookups'!$A$3:$L$15,'Elec wholesale index'!I$2,FALSE)</f>
        <v>205597.26549163138</v>
      </c>
      <c r="J1291" s="13">
        <f>VLOOKUP($B1291,'Elec wholesale lookups'!$A$3:$L$15,'Elec wholesale index'!J$2,FALSE)</f>
        <v>181634.52552031272</v>
      </c>
      <c r="K1291" s="13">
        <f>VLOOKUP($B1291,'Elec wholesale lookups'!$A$3:$L$15,'Elec wholesale index'!K$2,FALSE)</f>
        <v>205597.26549163138</v>
      </c>
      <c r="L1291" s="38">
        <f>VLOOKUP($B1291,'Elec wholesale lookups'!$A$3:$O$15,'Elec wholesale index'!L$2,FALSE)</f>
        <v>0</v>
      </c>
      <c r="M1291" s="38">
        <f>VLOOKUP($B1291,'Elec wholesale lookups'!$A$3:$O$15,'Elec wholesale index'!M$2,FALSE)</f>
        <v>1</v>
      </c>
      <c r="N1291" s="38">
        <f>VLOOKUP($B1291,'Elec wholesale lookups'!$A$3:$O$15,'Elec wholesale index'!N$2,FALSE)</f>
        <v>1</v>
      </c>
      <c r="O1291" s="13">
        <f t="shared" si="342"/>
        <v>0</v>
      </c>
      <c r="P1291" s="13">
        <f t="shared" si="343"/>
        <v>181634.52552031272</v>
      </c>
      <c r="Q1291" s="13">
        <f t="shared" si="344"/>
        <v>205597.26549163138</v>
      </c>
      <c r="R1291" s="13">
        <f t="shared" si="345"/>
        <v>387231.79101194406</v>
      </c>
      <c r="S1291" s="23">
        <f t="shared" si="346"/>
        <v>0</v>
      </c>
      <c r="T1291" s="23">
        <f t="shared" si="347"/>
        <v>0</v>
      </c>
      <c r="U1291" s="23">
        <f t="shared" si="348"/>
        <v>0</v>
      </c>
      <c r="V1291" s="23">
        <f t="shared" si="349"/>
        <v>0</v>
      </c>
      <c r="W1291" s="44" t="str">
        <f t="shared" si="350"/>
        <v>n/a</v>
      </c>
      <c r="X1291" s="23">
        <f t="shared" si="351"/>
        <v>0</v>
      </c>
      <c r="Y1291" s="23">
        <f t="shared" si="352"/>
        <v>0</v>
      </c>
      <c r="Z1291" s="23">
        <f t="shared" si="353"/>
        <v>0</v>
      </c>
      <c r="AA1291" s="43">
        <f t="shared" si="354"/>
        <v>0</v>
      </c>
      <c r="AB1291" s="44" t="str">
        <f t="shared" si="355"/>
        <v>n/a</v>
      </c>
      <c r="AC1291" s="45" t="str">
        <f>IFERROR(W1291*Inputs!$E$27+'Elec wholesale index'!AB1291*Inputs!$F$27,"n/a")</f>
        <v>n/a</v>
      </c>
      <c r="AD1291" s="2" t="str">
        <f t="shared" si="356"/>
        <v>2020-21 Summer</v>
      </c>
      <c r="AE1291" s="2" t="str">
        <f t="shared" si="357"/>
        <v>2019-20 Summer</v>
      </c>
      <c r="AF1291" s="41">
        <v>0</v>
      </c>
    </row>
    <row r="1292" spans="1:32" x14ac:dyDescent="0.3">
      <c r="A1292" s="47">
        <v>43710</v>
      </c>
      <c r="B1292" s="14" t="str">
        <f t="shared" si="341"/>
        <v>Sep</v>
      </c>
      <c r="C1292" s="3"/>
      <c r="D1292" s="3"/>
      <c r="E1292" s="3"/>
      <c r="F1292" s="42"/>
      <c r="G1292" s="42"/>
      <c r="H1292" s="42"/>
      <c r="I1292" s="13">
        <f>VLOOKUP($B1292,'Elec wholesale lookups'!$A$3:$L$15,'Elec wholesale index'!I$2,FALSE)</f>
        <v>205597.26549163138</v>
      </c>
      <c r="J1292" s="13">
        <f>VLOOKUP($B1292,'Elec wholesale lookups'!$A$3:$L$15,'Elec wholesale index'!J$2,FALSE)</f>
        <v>181634.52552031272</v>
      </c>
      <c r="K1292" s="13">
        <f>VLOOKUP($B1292,'Elec wholesale lookups'!$A$3:$L$15,'Elec wholesale index'!K$2,FALSE)</f>
        <v>205597.26549163138</v>
      </c>
      <c r="L1292" s="38">
        <f>VLOOKUP($B1292,'Elec wholesale lookups'!$A$3:$O$15,'Elec wholesale index'!L$2,FALSE)</f>
        <v>0</v>
      </c>
      <c r="M1292" s="38">
        <f>VLOOKUP($B1292,'Elec wholesale lookups'!$A$3:$O$15,'Elec wholesale index'!M$2,FALSE)</f>
        <v>1</v>
      </c>
      <c r="N1292" s="38">
        <f>VLOOKUP($B1292,'Elec wholesale lookups'!$A$3:$O$15,'Elec wholesale index'!N$2,FALSE)</f>
        <v>1</v>
      </c>
      <c r="O1292" s="13">
        <f t="shared" si="342"/>
        <v>0</v>
      </c>
      <c r="P1292" s="13">
        <f t="shared" si="343"/>
        <v>181634.52552031272</v>
      </c>
      <c r="Q1292" s="13">
        <f t="shared" si="344"/>
        <v>205597.26549163138</v>
      </c>
      <c r="R1292" s="13">
        <f t="shared" si="345"/>
        <v>387231.79101194406</v>
      </c>
      <c r="S1292" s="23">
        <f t="shared" si="346"/>
        <v>0</v>
      </c>
      <c r="T1292" s="23">
        <f t="shared" si="347"/>
        <v>0</v>
      </c>
      <c r="U1292" s="23">
        <f t="shared" si="348"/>
        <v>0</v>
      </c>
      <c r="V1292" s="23">
        <f t="shared" si="349"/>
        <v>0</v>
      </c>
      <c r="W1292" s="44" t="str">
        <f t="shared" si="350"/>
        <v>n/a</v>
      </c>
      <c r="X1292" s="23">
        <f t="shared" si="351"/>
        <v>0</v>
      </c>
      <c r="Y1292" s="23">
        <f t="shared" si="352"/>
        <v>0</v>
      </c>
      <c r="Z1292" s="23">
        <f t="shared" si="353"/>
        <v>0</v>
      </c>
      <c r="AA1292" s="43">
        <f t="shared" si="354"/>
        <v>0</v>
      </c>
      <c r="AB1292" s="44" t="str">
        <f t="shared" si="355"/>
        <v>n/a</v>
      </c>
      <c r="AC1292" s="45" t="str">
        <f>IFERROR(W1292*Inputs!$E$27+'Elec wholesale index'!AB1292*Inputs!$F$27,"n/a")</f>
        <v>n/a</v>
      </c>
      <c r="AD1292" s="2" t="str">
        <f t="shared" si="356"/>
        <v>2020-21 Summer</v>
      </c>
      <c r="AE1292" s="2" t="str">
        <f t="shared" si="357"/>
        <v>2019-20 Summer</v>
      </c>
      <c r="AF1292" s="41">
        <v>0</v>
      </c>
    </row>
    <row r="1293" spans="1:32" x14ac:dyDescent="0.3">
      <c r="A1293" s="47">
        <v>43711</v>
      </c>
      <c r="B1293" s="14" t="str">
        <f t="shared" si="341"/>
        <v>Sep</v>
      </c>
      <c r="C1293" s="3"/>
      <c r="D1293" s="3"/>
      <c r="E1293" s="3"/>
      <c r="F1293" s="42"/>
      <c r="G1293" s="42"/>
      <c r="H1293" s="42"/>
      <c r="I1293" s="13">
        <f>VLOOKUP($B1293,'Elec wholesale lookups'!$A$3:$L$15,'Elec wholesale index'!I$2,FALSE)</f>
        <v>205597.26549163138</v>
      </c>
      <c r="J1293" s="13">
        <f>VLOOKUP($B1293,'Elec wholesale lookups'!$A$3:$L$15,'Elec wholesale index'!J$2,FALSE)</f>
        <v>181634.52552031272</v>
      </c>
      <c r="K1293" s="13">
        <f>VLOOKUP($B1293,'Elec wholesale lookups'!$A$3:$L$15,'Elec wholesale index'!K$2,FALSE)</f>
        <v>205597.26549163138</v>
      </c>
      <c r="L1293" s="38">
        <f>VLOOKUP($B1293,'Elec wholesale lookups'!$A$3:$O$15,'Elec wholesale index'!L$2,FALSE)</f>
        <v>0</v>
      </c>
      <c r="M1293" s="38">
        <f>VLOOKUP($B1293,'Elec wholesale lookups'!$A$3:$O$15,'Elec wholesale index'!M$2,FALSE)</f>
        <v>1</v>
      </c>
      <c r="N1293" s="38">
        <f>VLOOKUP($B1293,'Elec wholesale lookups'!$A$3:$O$15,'Elec wholesale index'!N$2,FALSE)</f>
        <v>1</v>
      </c>
      <c r="O1293" s="13">
        <f t="shared" si="342"/>
        <v>0</v>
      </c>
      <c r="P1293" s="13">
        <f t="shared" si="343"/>
        <v>181634.52552031272</v>
      </c>
      <c r="Q1293" s="13">
        <f t="shared" si="344"/>
        <v>205597.26549163138</v>
      </c>
      <c r="R1293" s="13">
        <f t="shared" si="345"/>
        <v>387231.79101194406</v>
      </c>
      <c r="S1293" s="23">
        <f t="shared" si="346"/>
        <v>0</v>
      </c>
      <c r="T1293" s="23">
        <f t="shared" si="347"/>
        <v>0</v>
      </c>
      <c r="U1293" s="23">
        <f t="shared" si="348"/>
        <v>0</v>
      </c>
      <c r="V1293" s="23">
        <f t="shared" si="349"/>
        <v>0</v>
      </c>
      <c r="W1293" s="44" t="str">
        <f t="shared" si="350"/>
        <v>n/a</v>
      </c>
      <c r="X1293" s="23">
        <f t="shared" si="351"/>
        <v>0</v>
      </c>
      <c r="Y1293" s="23">
        <f t="shared" si="352"/>
        <v>0</v>
      </c>
      <c r="Z1293" s="23">
        <f t="shared" si="353"/>
        <v>0</v>
      </c>
      <c r="AA1293" s="43">
        <f t="shared" si="354"/>
        <v>0</v>
      </c>
      <c r="AB1293" s="44" t="str">
        <f t="shared" si="355"/>
        <v>n/a</v>
      </c>
      <c r="AC1293" s="45" t="str">
        <f>IFERROR(W1293*Inputs!$E$27+'Elec wholesale index'!AB1293*Inputs!$F$27,"n/a")</f>
        <v>n/a</v>
      </c>
      <c r="AD1293" s="2" t="str">
        <f t="shared" si="356"/>
        <v>2020-21 Summer</v>
      </c>
      <c r="AE1293" s="2" t="str">
        <f t="shared" si="357"/>
        <v>2019-20 Summer</v>
      </c>
      <c r="AF1293" s="41">
        <v>0</v>
      </c>
    </row>
    <row r="1294" spans="1:32" x14ac:dyDescent="0.3">
      <c r="A1294" s="47">
        <v>43712</v>
      </c>
      <c r="B1294" s="14" t="str">
        <f t="shared" si="341"/>
        <v>Sep</v>
      </c>
      <c r="C1294" s="3"/>
      <c r="D1294" s="3"/>
      <c r="E1294" s="3"/>
      <c r="F1294" s="42"/>
      <c r="G1294" s="42"/>
      <c r="H1294" s="42"/>
      <c r="I1294" s="13">
        <f>VLOOKUP($B1294,'Elec wholesale lookups'!$A$3:$L$15,'Elec wholesale index'!I$2,FALSE)</f>
        <v>205597.26549163138</v>
      </c>
      <c r="J1294" s="13">
        <f>VLOOKUP($B1294,'Elec wholesale lookups'!$A$3:$L$15,'Elec wholesale index'!J$2,FALSE)</f>
        <v>181634.52552031272</v>
      </c>
      <c r="K1294" s="13">
        <f>VLOOKUP($B1294,'Elec wholesale lookups'!$A$3:$L$15,'Elec wholesale index'!K$2,FALSE)</f>
        <v>205597.26549163138</v>
      </c>
      <c r="L1294" s="38">
        <f>VLOOKUP($B1294,'Elec wholesale lookups'!$A$3:$O$15,'Elec wholesale index'!L$2,FALSE)</f>
        <v>0</v>
      </c>
      <c r="M1294" s="38">
        <f>VLOOKUP($B1294,'Elec wholesale lookups'!$A$3:$O$15,'Elec wholesale index'!M$2,FALSE)</f>
        <v>1</v>
      </c>
      <c r="N1294" s="38">
        <f>VLOOKUP($B1294,'Elec wholesale lookups'!$A$3:$O$15,'Elec wholesale index'!N$2,FALSE)</f>
        <v>1</v>
      </c>
      <c r="O1294" s="13">
        <f t="shared" si="342"/>
        <v>0</v>
      </c>
      <c r="P1294" s="13">
        <f t="shared" si="343"/>
        <v>181634.52552031272</v>
      </c>
      <c r="Q1294" s="13">
        <f t="shared" si="344"/>
        <v>205597.26549163138</v>
      </c>
      <c r="R1294" s="13">
        <f t="shared" si="345"/>
        <v>387231.79101194406</v>
      </c>
      <c r="S1294" s="23">
        <f t="shared" si="346"/>
        <v>0</v>
      </c>
      <c r="T1294" s="23">
        <f t="shared" si="347"/>
        <v>0</v>
      </c>
      <c r="U1294" s="23">
        <f t="shared" si="348"/>
        <v>0</v>
      </c>
      <c r="V1294" s="23">
        <f t="shared" si="349"/>
        <v>0</v>
      </c>
      <c r="W1294" s="44" t="str">
        <f t="shared" si="350"/>
        <v>n/a</v>
      </c>
      <c r="X1294" s="23">
        <f t="shared" si="351"/>
        <v>0</v>
      </c>
      <c r="Y1294" s="23">
        <f t="shared" si="352"/>
        <v>0</v>
      </c>
      <c r="Z1294" s="23">
        <f t="shared" si="353"/>
        <v>0</v>
      </c>
      <c r="AA1294" s="43">
        <f t="shared" si="354"/>
        <v>0</v>
      </c>
      <c r="AB1294" s="44" t="str">
        <f t="shared" si="355"/>
        <v>n/a</v>
      </c>
      <c r="AC1294" s="45" t="str">
        <f>IFERROR(W1294*Inputs!$E$27+'Elec wholesale index'!AB1294*Inputs!$F$27,"n/a")</f>
        <v>n/a</v>
      </c>
      <c r="AD1294" s="2" t="str">
        <f t="shared" si="356"/>
        <v>2020-21 Summer</v>
      </c>
      <c r="AE1294" s="2" t="str">
        <f t="shared" si="357"/>
        <v>2019-20 Summer</v>
      </c>
      <c r="AF1294" s="41">
        <v>0</v>
      </c>
    </row>
    <row r="1295" spans="1:32" x14ac:dyDescent="0.3">
      <c r="A1295" s="47">
        <v>43713</v>
      </c>
      <c r="B1295" s="14" t="str">
        <f t="shared" si="341"/>
        <v>Sep</v>
      </c>
      <c r="C1295" s="3"/>
      <c r="D1295" s="3"/>
      <c r="E1295" s="3"/>
      <c r="F1295" s="42"/>
      <c r="G1295" s="42"/>
      <c r="H1295" s="42"/>
      <c r="I1295" s="13">
        <f>VLOOKUP($B1295,'Elec wholesale lookups'!$A$3:$L$15,'Elec wholesale index'!I$2,FALSE)</f>
        <v>205597.26549163138</v>
      </c>
      <c r="J1295" s="13">
        <f>VLOOKUP($B1295,'Elec wholesale lookups'!$A$3:$L$15,'Elec wholesale index'!J$2,FALSE)</f>
        <v>181634.52552031272</v>
      </c>
      <c r="K1295" s="13">
        <f>VLOOKUP($B1295,'Elec wholesale lookups'!$A$3:$L$15,'Elec wholesale index'!K$2,FALSE)</f>
        <v>205597.26549163138</v>
      </c>
      <c r="L1295" s="38">
        <f>VLOOKUP($B1295,'Elec wholesale lookups'!$A$3:$O$15,'Elec wholesale index'!L$2,FALSE)</f>
        <v>0</v>
      </c>
      <c r="M1295" s="38">
        <f>VLOOKUP($B1295,'Elec wholesale lookups'!$A$3:$O$15,'Elec wholesale index'!M$2,FALSE)</f>
        <v>1</v>
      </c>
      <c r="N1295" s="38">
        <f>VLOOKUP($B1295,'Elec wholesale lookups'!$A$3:$O$15,'Elec wholesale index'!N$2,FALSE)</f>
        <v>1</v>
      </c>
      <c r="O1295" s="13">
        <f t="shared" si="342"/>
        <v>0</v>
      </c>
      <c r="P1295" s="13">
        <f t="shared" si="343"/>
        <v>181634.52552031272</v>
      </c>
      <c r="Q1295" s="13">
        <f t="shared" si="344"/>
        <v>205597.26549163138</v>
      </c>
      <c r="R1295" s="13">
        <f t="shared" si="345"/>
        <v>387231.79101194406</v>
      </c>
      <c r="S1295" s="23">
        <f t="shared" si="346"/>
        <v>0</v>
      </c>
      <c r="T1295" s="23">
        <f t="shared" si="347"/>
        <v>0</v>
      </c>
      <c r="U1295" s="23">
        <f t="shared" si="348"/>
        <v>0</v>
      </c>
      <c r="V1295" s="23">
        <f t="shared" si="349"/>
        <v>0</v>
      </c>
      <c r="W1295" s="44" t="str">
        <f t="shared" si="350"/>
        <v>n/a</v>
      </c>
      <c r="X1295" s="23">
        <f t="shared" si="351"/>
        <v>0</v>
      </c>
      <c r="Y1295" s="23">
        <f t="shared" si="352"/>
        <v>0</v>
      </c>
      <c r="Z1295" s="23">
        <f t="shared" si="353"/>
        <v>0</v>
      </c>
      <c r="AA1295" s="43">
        <f t="shared" si="354"/>
        <v>0</v>
      </c>
      <c r="AB1295" s="44" t="str">
        <f t="shared" si="355"/>
        <v>n/a</v>
      </c>
      <c r="AC1295" s="45" t="str">
        <f>IFERROR(W1295*Inputs!$E$27+'Elec wholesale index'!AB1295*Inputs!$F$27,"n/a")</f>
        <v>n/a</v>
      </c>
      <c r="AD1295" s="2" t="str">
        <f t="shared" si="356"/>
        <v>2020-21 Summer</v>
      </c>
      <c r="AE1295" s="2" t="str">
        <f t="shared" si="357"/>
        <v>2019-20 Summer</v>
      </c>
      <c r="AF1295" s="41">
        <v>0</v>
      </c>
    </row>
    <row r="1296" spans="1:32" x14ac:dyDescent="0.3">
      <c r="A1296" s="47">
        <v>43714</v>
      </c>
      <c r="B1296" s="14" t="str">
        <f t="shared" si="341"/>
        <v>Sep</v>
      </c>
      <c r="C1296" s="3"/>
      <c r="D1296" s="3"/>
      <c r="E1296" s="3"/>
      <c r="F1296" s="42"/>
      <c r="G1296" s="42"/>
      <c r="H1296" s="42"/>
      <c r="I1296" s="13">
        <f>VLOOKUP($B1296,'Elec wholesale lookups'!$A$3:$L$15,'Elec wholesale index'!I$2,FALSE)</f>
        <v>205597.26549163138</v>
      </c>
      <c r="J1296" s="13">
        <f>VLOOKUP($B1296,'Elec wholesale lookups'!$A$3:$L$15,'Elec wholesale index'!J$2,FALSE)</f>
        <v>181634.52552031272</v>
      </c>
      <c r="K1296" s="13">
        <f>VLOOKUP($B1296,'Elec wholesale lookups'!$A$3:$L$15,'Elec wholesale index'!K$2,FALSE)</f>
        <v>205597.26549163138</v>
      </c>
      <c r="L1296" s="38">
        <f>VLOOKUP($B1296,'Elec wholesale lookups'!$A$3:$O$15,'Elec wholesale index'!L$2,FALSE)</f>
        <v>0</v>
      </c>
      <c r="M1296" s="38">
        <f>VLOOKUP($B1296,'Elec wholesale lookups'!$A$3:$O$15,'Elec wholesale index'!M$2,FALSE)</f>
        <v>1</v>
      </c>
      <c r="N1296" s="38">
        <f>VLOOKUP($B1296,'Elec wholesale lookups'!$A$3:$O$15,'Elec wholesale index'!N$2,FALSE)</f>
        <v>1</v>
      </c>
      <c r="O1296" s="13">
        <f t="shared" si="342"/>
        <v>0</v>
      </c>
      <c r="P1296" s="13">
        <f t="shared" si="343"/>
        <v>181634.52552031272</v>
      </c>
      <c r="Q1296" s="13">
        <f t="shared" si="344"/>
        <v>205597.26549163138</v>
      </c>
      <c r="R1296" s="13">
        <f t="shared" si="345"/>
        <v>387231.79101194406</v>
      </c>
      <c r="S1296" s="23">
        <f t="shared" si="346"/>
        <v>0</v>
      </c>
      <c r="T1296" s="23">
        <f t="shared" si="347"/>
        <v>0</v>
      </c>
      <c r="U1296" s="23">
        <f t="shared" si="348"/>
        <v>0</v>
      </c>
      <c r="V1296" s="23">
        <f t="shared" si="349"/>
        <v>0</v>
      </c>
      <c r="W1296" s="44" t="str">
        <f t="shared" si="350"/>
        <v>n/a</v>
      </c>
      <c r="X1296" s="23">
        <f t="shared" si="351"/>
        <v>0</v>
      </c>
      <c r="Y1296" s="23">
        <f t="shared" si="352"/>
        <v>0</v>
      </c>
      <c r="Z1296" s="23">
        <f t="shared" si="353"/>
        <v>0</v>
      </c>
      <c r="AA1296" s="43">
        <f t="shared" si="354"/>
        <v>0</v>
      </c>
      <c r="AB1296" s="44" t="str">
        <f t="shared" si="355"/>
        <v>n/a</v>
      </c>
      <c r="AC1296" s="45" t="str">
        <f>IFERROR(W1296*Inputs!$E$27+'Elec wholesale index'!AB1296*Inputs!$F$27,"n/a")</f>
        <v>n/a</v>
      </c>
      <c r="AD1296" s="2" t="str">
        <f t="shared" si="356"/>
        <v>2020-21 Summer</v>
      </c>
      <c r="AE1296" s="2" t="str">
        <f t="shared" si="357"/>
        <v>2019-20 Summer</v>
      </c>
      <c r="AF1296" s="41">
        <v>0</v>
      </c>
    </row>
    <row r="1297" spans="1:32" x14ac:dyDescent="0.3">
      <c r="A1297" s="47">
        <v>43717</v>
      </c>
      <c r="B1297" s="14" t="str">
        <f t="shared" si="341"/>
        <v>Sep</v>
      </c>
      <c r="C1297" s="3"/>
      <c r="D1297" s="3"/>
      <c r="E1297" s="3"/>
      <c r="F1297" s="42"/>
      <c r="G1297" s="42"/>
      <c r="H1297" s="42"/>
      <c r="I1297" s="13">
        <f>VLOOKUP($B1297,'Elec wholesale lookups'!$A$3:$L$15,'Elec wholesale index'!I$2,FALSE)</f>
        <v>205597.26549163138</v>
      </c>
      <c r="J1297" s="13">
        <f>VLOOKUP($B1297,'Elec wholesale lookups'!$A$3:$L$15,'Elec wholesale index'!J$2,FALSE)</f>
        <v>181634.52552031272</v>
      </c>
      <c r="K1297" s="13">
        <f>VLOOKUP($B1297,'Elec wholesale lookups'!$A$3:$L$15,'Elec wholesale index'!K$2,FALSE)</f>
        <v>205597.26549163138</v>
      </c>
      <c r="L1297" s="38">
        <f>VLOOKUP($B1297,'Elec wholesale lookups'!$A$3:$O$15,'Elec wholesale index'!L$2,FALSE)</f>
        <v>0</v>
      </c>
      <c r="M1297" s="38">
        <f>VLOOKUP($B1297,'Elec wholesale lookups'!$A$3:$O$15,'Elec wholesale index'!M$2,FALSE)</f>
        <v>1</v>
      </c>
      <c r="N1297" s="38">
        <f>VLOOKUP($B1297,'Elec wholesale lookups'!$A$3:$O$15,'Elec wholesale index'!N$2,FALSE)</f>
        <v>1</v>
      </c>
      <c r="O1297" s="13">
        <f t="shared" si="342"/>
        <v>0</v>
      </c>
      <c r="P1297" s="13">
        <f t="shared" si="343"/>
        <v>181634.52552031272</v>
      </c>
      <c r="Q1297" s="13">
        <f t="shared" si="344"/>
        <v>205597.26549163138</v>
      </c>
      <c r="R1297" s="13">
        <f t="shared" si="345"/>
        <v>387231.79101194406</v>
      </c>
      <c r="S1297" s="23">
        <f t="shared" si="346"/>
        <v>0</v>
      </c>
      <c r="T1297" s="23">
        <f t="shared" si="347"/>
        <v>0</v>
      </c>
      <c r="U1297" s="23">
        <f t="shared" si="348"/>
        <v>0</v>
      </c>
      <c r="V1297" s="23">
        <f t="shared" si="349"/>
        <v>0</v>
      </c>
      <c r="W1297" s="44" t="str">
        <f t="shared" si="350"/>
        <v>n/a</v>
      </c>
      <c r="X1297" s="23">
        <f t="shared" si="351"/>
        <v>0</v>
      </c>
      <c r="Y1297" s="23">
        <f t="shared" si="352"/>
        <v>0</v>
      </c>
      <c r="Z1297" s="23">
        <f t="shared" si="353"/>
        <v>0</v>
      </c>
      <c r="AA1297" s="43">
        <f t="shared" si="354"/>
        <v>0</v>
      </c>
      <c r="AB1297" s="44" t="str">
        <f t="shared" si="355"/>
        <v>n/a</v>
      </c>
      <c r="AC1297" s="45" t="str">
        <f>IFERROR(W1297*Inputs!$E$27+'Elec wholesale index'!AB1297*Inputs!$F$27,"n/a")</f>
        <v>n/a</v>
      </c>
      <c r="AD1297" s="2" t="str">
        <f t="shared" si="356"/>
        <v>2020-21 Summer</v>
      </c>
      <c r="AE1297" s="2" t="str">
        <f t="shared" si="357"/>
        <v>2019-20 Summer</v>
      </c>
      <c r="AF1297" s="41">
        <v>0</v>
      </c>
    </row>
    <row r="1298" spans="1:32" x14ac:dyDescent="0.3">
      <c r="A1298" s="47">
        <v>43718</v>
      </c>
      <c r="B1298" s="14" t="str">
        <f t="shared" si="341"/>
        <v>Sep</v>
      </c>
      <c r="C1298" s="3"/>
      <c r="D1298" s="3"/>
      <c r="E1298" s="3"/>
      <c r="F1298" s="42"/>
      <c r="G1298" s="42"/>
      <c r="H1298" s="42"/>
      <c r="I1298" s="13">
        <f>VLOOKUP($B1298,'Elec wholesale lookups'!$A$3:$L$15,'Elec wholesale index'!I$2,FALSE)</f>
        <v>205597.26549163138</v>
      </c>
      <c r="J1298" s="13">
        <f>VLOOKUP($B1298,'Elec wholesale lookups'!$A$3:$L$15,'Elec wholesale index'!J$2,FALSE)</f>
        <v>181634.52552031272</v>
      </c>
      <c r="K1298" s="13">
        <f>VLOOKUP($B1298,'Elec wholesale lookups'!$A$3:$L$15,'Elec wholesale index'!K$2,FALSE)</f>
        <v>205597.26549163138</v>
      </c>
      <c r="L1298" s="38">
        <f>VLOOKUP($B1298,'Elec wholesale lookups'!$A$3:$O$15,'Elec wholesale index'!L$2,FALSE)</f>
        <v>0</v>
      </c>
      <c r="M1298" s="38">
        <f>VLOOKUP($B1298,'Elec wholesale lookups'!$A$3:$O$15,'Elec wholesale index'!M$2,FALSE)</f>
        <v>1</v>
      </c>
      <c r="N1298" s="38">
        <f>VLOOKUP($B1298,'Elec wholesale lookups'!$A$3:$O$15,'Elec wholesale index'!N$2,FALSE)</f>
        <v>1</v>
      </c>
      <c r="O1298" s="13">
        <f t="shared" si="342"/>
        <v>0</v>
      </c>
      <c r="P1298" s="13">
        <f t="shared" si="343"/>
        <v>181634.52552031272</v>
      </c>
      <c r="Q1298" s="13">
        <f t="shared" si="344"/>
        <v>205597.26549163138</v>
      </c>
      <c r="R1298" s="13">
        <f t="shared" si="345"/>
        <v>387231.79101194406</v>
      </c>
      <c r="S1298" s="23">
        <f t="shared" si="346"/>
        <v>0</v>
      </c>
      <c r="T1298" s="23">
        <f t="shared" si="347"/>
        <v>0</v>
      </c>
      <c r="U1298" s="23">
        <f t="shared" si="348"/>
        <v>0</v>
      </c>
      <c r="V1298" s="23">
        <f t="shared" si="349"/>
        <v>0</v>
      </c>
      <c r="W1298" s="44" t="str">
        <f t="shared" si="350"/>
        <v>n/a</v>
      </c>
      <c r="X1298" s="23">
        <f t="shared" si="351"/>
        <v>0</v>
      </c>
      <c r="Y1298" s="23">
        <f t="shared" si="352"/>
        <v>0</v>
      </c>
      <c r="Z1298" s="23">
        <f t="shared" si="353"/>
        <v>0</v>
      </c>
      <c r="AA1298" s="43">
        <f t="shared" si="354"/>
        <v>0</v>
      </c>
      <c r="AB1298" s="44" t="str">
        <f t="shared" si="355"/>
        <v>n/a</v>
      </c>
      <c r="AC1298" s="45" t="str">
        <f>IFERROR(W1298*Inputs!$E$27+'Elec wholesale index'!AB1298*Inputs!$F$27,"n/a")</f>
        <v>n/a</v>
      </c>
      <c r="AD1298" s="2" t="str">
        <f t="shared" si="356"/>
        <v>2020-21 Summer</v>
      </c>
      <c r="AE1298" s="2" t="str">
        <f t="shared" si="357"/>
        <v>2019-20 Summer</v>
      </c>
      <c r="AF1298" s="41">
        <v>0</v>
      </c>
    </row>
    <row r="1299" spans="1:32" x14ac:dyDescent="0.3">
      <c r="A1299" s="47">
        <v>43719</v>
      </c>
      <c r="B1299" s="14" t="str">
        <f t="shared" si="341"/>
        <v>Sep</v>
      </c>
      <c r="C1299" s="3"/>
      <c r="D1299" s="3"/>
      <c r="E1299" s="3"/>
      <c r="F1299" s="42"/>
      <c r="G1299" s="42"/>
      <c r="H1299" s="42"/>
      <c r="I1299" s="13">
        <f>VLOOKUP($B1299,'Elec wholesale lookups'!$A$3:$L$15,'Elec wholesale index'!I$2,FALSE)</f>
        <v>205597.26549163138</v>
      </c>
      <c r="J1299" s="13">
        <f>VLOOKUP($B1299,'Elec wholesale lookups'!$A$3:$L$15,'Elec wholesale index'!J$2,FALSE)</f>
        <v>181634.52552031272</v>
      </c>
      <c r="K1299" s="13">
        <f>VLOOKUP($B1299,'Elec wholesale lookups'!$A$3:$L$15,'Elec wholesale index'!K$2,FALSE)</f>
        <v>205597.26549163138</v>
      </c>
      <c r="L1299" s="38">
        <f>VLOOKUP($B1299,'Elec wholesale lookups'!$A$3:$O$15,'Elec wholesale index'!L$2,FALSE)</f>
        <v>0</v>
      </c>
      <c r="M1299" s="38">
        <f>VLOOKUP($B1299,'Elec wholesale lookups'!$A$3:$O$15,'Elec wholesale index'!M$2,FALSE)</f>
        <v>1</v>
      </c>
      <c r="N1299" s="38">
        <f>VLOOKUP($B1299,'Elec wholesale lookups'!$A$3:$O$15,'Elec wholesale index'!N$2,FALSE)</f>
        <v>1</v>
      </c>
      <c r="O1299" s="13">
        <f t="shared" si="342"/>
        <v>0</v>
      </c>
      <c r="P1299" s="13">
        <f t="shared" si="343"/>
        <v>181634.52552031272</v>
      </c>
      <c r="Q1299" s="13">
        <f t="shared" si="344"/>
        <v>205597.26549163138</v>
      </c>
      <c r="R1299" s="13">
        <f t="shared" si="345"/>
        <v>387231.79101194406</v>
      </c>
      <c r="S1299" s="23">
        <f t="shared" si="346"/>
        <v>0</v>
      </c>
      <c r="T1299" s="23">
        <f t="shared" si="347"/>
        <v>0</v>
      </c>
      <c r="U1299" s="23">
        <f t="shared" si="348"/>
        <v>0</v>
      </c>
      <c r="V1299" s="23">
        <f t="shared" si="349"/>
        <v>0</v>
      </c>
      <c r="W1299" s="44" t="str">
        <f t="shared" si="350"/>
        <v>n/a</v>
      </c>
      <c r="X1299" s="23">
        <f t="shared" si="351"/>
        <v>0</v>
      </c>
      <c r="Y1299" s="23">
        <f t="shared" si="352"/>
        <v>0</v>
      </c>
      <c r="Z1299" s="23">
        <f t="shared" si="353"/>
        <v>0</v>
      </c>
      <c r="AA1299" s="43">
        <f t="shared" si="354"/>
        <v>0</v>
      </c>
      <c r="AB1299" s="44" t="str">
        <f t="shared" si="355"/>
        <v>n/a</v>
      </c>
      <c r="AC1299" s="45" t="str">
        <f>IFERROR(W1299*Inputs!$E$27+'Elec wholesale index'!AB1299*Inputs!$F$27,"n/a")</f>
        <v>n/a</v>
      </c>
      <c r="AD1299" s="2" t="str">
        <f t="shared" si="356"/>
        <v>2020-21 Summer</v>
      </c>
      <c r="AE1299" s="2" t="str">
        <f t="shared" si="357"/>
        <v>2019-20 Summer</v>
      </c>
      <c r="AF1299" s="41">
        <v>0</v>
      </c>
    </row>
    <row r="1300" spans="1:32" x14ac:dyDescent="0.3">
      <c r="A1300" s="47">
        <v>43720</v>
      </c>
      <c r="B1300" s="14" t="str">
        <f t="shared" si="341"/>
        <v>Sep</v>
      </c>
      <c r="C1300" s="3"/>
      <c r="D1300" s="3"/>
      <c r="E1300" s="3"/>
      <c r="F1300" s="42"/>
      <c r="G1300" s="42"/>
      <c r="H1300" s="42"/>
      <c r="I1300" s="13">
        <f>VLOOKUP($B1300,'Elec wholesale lookups'!$A$3:$L$15,'Elec wholesale index'!I$2,FALSE)</f>
        <v>205597.26549163138</v>
      </c>
      <c r="J1300" s="13">
        <f>VLOOKUP($B1300,'Elec wholesale lookups'!$A$3:$L$15,'Elec wholesale index'!J$2,FALSE)</f>
        <v>181634.52552031272</v>
      </c>
      <c r="K1300" s="13">
        <f>VLOOKUP($B1300,'Elec wholesale lookups'!$A$3:$L$15,'Elec wholesale index'!K$2,FALSE)</f>
        <v>205597.26549163138</v>
      </c>
      <c r="L1300" s="38">
        <f>VLOOKUP($B1300,'Elec wholesale lookups'!$A$3:$O$15,'Elec wholesale index'!L$2,FALSE)</f>
        <v>0</v>
      </c>
      <c r="M1300" s="38">
        <f>VLOOKUP($B1300,'Elec wholesale lookups'!$A$3:$O$15,'Elec wholesale index'!M$2,FALSE)</f>
        <v>1</v>
      </c>
      <c r="N1300" s="38">
        <f>VLOOKUP($B1300,'Elec wholesale lookups'!$A$3:$O$15,'Elec wholesale index'!N$2,FALSE)</f>
        <v>1</v>
      </c>
      <c r="O1300" s="13">
        <f t="shared" si="342"/>
        <v>0</v>
      </c>
      <c r="P1300" s="13">
        <f t="shared" si="343"/>
        <v>181634.52552031272</v>
      </c>
      <c r="Q1300" s="13">
        <f t="shared" si="344"/>
        <v>205597.26549163138</v>
      </c>
      <c r="R1300" s="13">
        <f t="shared" si="345"/>
        <v>387231.79101194406</v>
      </c>
      <c r="S1300" s="23">
        <f t="shared" si="346"/>
        <v>0</v>
      </c>
      <c r="T1300" s="23">
        <f t="shared" si="347"/>
        <v>0</v>
      </c>
      <c r="U1300" s="23">
        <f t="shared" si="348"/>
        <v>0</v>
      </c>
      <c r="V1300" s="23">
        <f t="shared" si="349"/>
        <v>0</v>
      </c>
      <c r="W1300" s="44" t="str">
        <f t="shared" si="350"/>
        <v>n/a</v>
      </c>
      <c r="X1300" s="23">
        <f t="shared" si="351"/>
        <v>0</v>
      </c>
      <c r="Y1300" s="23">
        <f t="shared" si="352"/>
        <v>0</v>
      </c>
      <c r="Z1300" s="23">
        <f t="shared" si="353"/>
        <v>0</v>
      </c>
      <c r="AA1300" s="43">
        <f t="shared" si="354"/>
        <v>0</v>
      </c>
      <c r="AB1300" s="44" t="str">
        <f t="shared" si="355"/>
        <v>n/a</v>
      </c>
      <c r="AC1300" s="45" t="str">
        <f>IFERROR(W1300*Inputs!$E$27+'Elec wholesale index'!AB1300*Inputs!$F$27,"n/a")</f>
        <v>n/a</v>
      </c>
      <c r="AD1300" s="2" t="str">
        <f t="shared" si="356"/>
        <v>2020-21 Summer</v>
      </c>
      <c r="AE1300" s="2" t="str">
        <f t="shared" si="357"/>
        <v>2019-20 Summer</v>
      </c>
      <c r="AF1300" s="41">
        <v>0</v>
      </c>
    </row>
    <row r="1301" spans="1:32" x14ac:dyDescent="0.3">
      <c r="A1301" s="47">
        <v>43721</v>
      </c>
      <c r="B1301" s="14" t="str">
        <f t="shared" si="341"/>
        <v>Sep</v>
      </c>
      <c r="C1301" s="3"/>
      <c r="D1301" s="3"/>
      <c r="E1301" s="3"/>
      <c r="F1301" s="42"/>
      <c r="G1301" s="42"/>
      <c r="H1301" s="42"/>
      <c r="I1301" s="13">
        <f>VLOOKUP($B1301,'Elec wholesale lookups'!$A$3:$L$15,'Elec wholesale index'!I$2,FALSE)</f>
        <v>205597.26549163138</v>
      </c>
      <c r="J1301" s="13">
        <f>VLOOKUP($B1301,'Elec wholesale lookups'!$A$3:$L$15,'Elec wholesale index'!J$2,FALSE)</f>
        <v>181634.52552031272</v>
      </c>
      <c r="K1301" s="13">
        <f>VLOOKUP($B1301,'Elec wholesale lookups'!$A$3:$L$15,'Elec wholesale index'!K$2,FALSE)</f>
        <v>205597.26549163138</v>
      </c>
      <c r="L1301" s="38">
        <f>VLOOKUP($B1301,'Elec wholesale lookups'!$A$3:$O$15,'Elec wholesale index'!L$2,FALSE)</f>
        <v>0</v>
      </c>
      <c r="M1301" s="38">
        <f>VLOOKUP($B1301,'Elec wholesale lookups'!$A$3:$O$15,'Elec wholesale index'!M$2,FALSE)</f>
        <v>1</v>
      </c>
      <c r="N1301" s="38">
        <f>VLOOKUP($B1301,'Elec wholesale lookups'!$A$3:$O$15,'Elec wholesale index'!N$2,FALSE)</f>
        <v>1</v>
      </c>
      <c r="O1301" s="13">
        <f t="shared" si="342"/>
        <v>0</v>
      </c>
      <c r="P1301" s="13">
        <f t="shared" si="343"/>
        <v>181634.52552031272</v>
      </c>
      <c r="Q1301" s="13">
        <f t="shared" si="344"/>
        <v>205597.26549163138</v>
      </c>
      <c r="R1301" s="13">
        <f t="shared" si="345"/>
        <v>387231.79101194406</v>
      </c>
      <c r="S1301" s="23">
        <f t="shared" si="346"/>
        <v>0</v>
      </c>
      <c r="T1301" s="23">
        <f t="shared" si="347"/>
        <v>0</v>
      </c>
      <c r="U1301" s="23">
        <f t="shared" si="348"/>
        <v>0</v>
      </c>
      <c r="V1301" s="23">
        <f t="shared" si="349"/>
        <v>0</v>
      </c>
      <c r="W1301" s="44" t="str">
        <f t="shared" si="350"/>
        <v>n/a</v>
      </c>
      <c r="X1301" s="23">
        <f t="shared" si="351"/>
        <v>0</v>
      </c>
      <c r="Y1301" s="23">
        <f t="shared" si="352"/>
        <v>0</v>
      </c>
      <c r="Z1301" s="23">
        <f t="shared" si="353"/>
        <v>0</v>
      </c>
      <c r="AA1301" s="43">
        <f t="shared" si="354"/>
        <v>0</v>
      </c>
      <c r="AB1301" s="44" t="str">
        <f t="shared" si="355"/>
        <v>n/a</v>
      </c>
      <c r="AC1301" s="45" t="str">
        <f>IFERROR(W1301*Inputs!$E$27+'Elec wholesale index'!AB1301*Inputs!$F$27,"n/a")</f>
        <v>n/a</v>
      </c>
      <c r="AD1301" s="2" t="str">
        <f t="shared" si="356"/>
        <v>2020-21 Summer</v>
      </c>
      <c r="AE1301" s="2" t="str">
        <f t="shared" si="357"/>
        <v>2019-20 Summer</v>
      </c>
      <c r="AF1301" s="41">
        <v>0</v>
      </c>
    </row>
    <row r="1302" spans="1:32" x14ac:dyDescent="0.3">
      <c r="A1302" s="47">
        <v>43724</v>
      </c>
      <c r="B1302" s="14" t="str">
        <f t="shared" si="341"/>
        <v>Sep</v>
      </c>
      <c r="C1302" s="3"/>
      <c r="D1302" s="3"/>
      <c r="E1302" s="3"/>
      <c r="F1302" s="42"/>
      <c r="G1302" s="42"/>
      <c r="H1302" s="42"/>
      <c r="I1302" s="13">
        <f>VLOOKUP($B1302,'Elec wholesale lookups'!$A$3:$L$15,'Elec wholesale index'!I$2,FALSE)</f>
        <v>205597.26549163138</v>
      </c>
      <c r="J1302" s="13">
        <f>VLOOKUP($B1302,'Elec wholesale lookups'!$A$3:$L$15,'Elec wholesale index'!J$2,FALSE)</f>
        <v>181634.52552031272</v>
      </c>
      <c r="K1302" s="13">
        <f>VLOOKUP($B1302,'Elec wholesale lookups'!$A$3:$L$15,'Elec wholesale index'!K$2,FALSE)</f>
        <v>205597.26549163138</v>
      </c>
      <c r="L1302" s="38">
        <f>VLOOKUP($B1302,'Elec wholesale lookups'!$A$3:$O$15,'Elec wholesale index'!L$2,FALSE)</f>
        <v>0</v>
      </c>
      <c r="M1302" s="38">
        <f>VLOOKUP($B1302,'Elec wholesale lookups'!$A$3:$O$15,'Elec wholesale index'!M$2,FALSE)</f>
        <v>1</v>
      </c>
      <c r="N1302" s="38">
        <f>VLOOKUP($B1302,'Elec wholesale lookups'!$A$3:$O$15,'Elec wholesale index'!N$2,FALSE)</f>
        <v>1</v>
      </c>
      <c r="O1302" s="13">
        <f t="shared" si="342"/>
        <v>0</v>
      </c>
      <c r="P1302" s="13">
        <f t="shared" si="343"/>
        <v>181634.52552031272</v>
      </c>
      <c r="Q1302" s="13">
        <f t="shared" si="344"/>
        <v>205597.26549163138</v>
      </c>
      <c r="R1302" s="13">
        <f t="shared" si="345"/>
        <v>387231.79101194406</v>
      </c>
      <c r="S1302" s="23">
        <f t="shared" si="346"/>
        <v>0</v>
      </c>
      <c r="T1302" s="23">
        <f t="shared" si="347"/>
        <v>0</v>
      </c>
      <c r="U1302" s="23">
        <f t="shared" si="348"/>
        <v>0</v>
      </c>
      <c r="V1302" s="23">
        <f t="shared" si="349"/>
        <v>0</v>
      </c>
      <c r="W1302" s="44" t="str">
        <f t="shared" si="350"/>
        <v>n/a</v>
      </c>
      <c r="X1302" s="23">
        <f t="shared" si="351"/>
        <v>0</v>
      </c>
      <c r="Y1302" s="23">
        <f t="shared" si="352"/>
        <v>0</v>
      </c>
      <c r="Z1302" s="23">
        <f t="shared" si="353"/>
        <v>0</v>
      </c>
      <c r="AA1302" s="43">
        <f t="shared" si="354"/>
        <v>0</v>
      </c>
      <c r="AB1302" s="44" t="str">
        <f t="shared" si="355"/>
        <v>n/a</v>
      </c>
      <c r="AC1302" s="45" t="str">
        <f>IFERROR(W1302*Inputs!$E$27+'Elec wholesale index'!AB1302*Inputs!$F$27,"n/a")</f>
        <v>n/a</v>
      </c>
      <c r="AD1302" s="2" t="str">
        <f t="shared" si="356"/>
        <v>2020-21 Summer</v>
      </c>
      <c r="AE1302" s="2" t="str">
        <f t="shared" si="357"/>
        <v>2019-20 Summer</v>
      </c>
      <c r="AF1302" s="41">
        <v>0</v>
      </c>
    </row>
    <row r="1303" spans="1:32" x14ac:dyDescent="0.3">
      <c r="A1303" s="47">
        <v>43725</v>
      </c>
      <c r="B1303" s="14" t="str">
        <f t="shared" si="341"/>
        <v>Sep</v>
      </c>
      <c r="C1303" s="3"/>
      <c r="D1303" s="3"/>
      <c r="E1303" s="3"/>
      <c r="F1303" s="42"/>
      <c r="G1303" s="42"/>
      <c r="H1303" s="42"/>
      <c r="I1303" s="13">
        <f>VLOOKUP($B1303,'Elec wholesale lookups'!$A$3:$L$15,'Elec wholesale index'!I$2,FALSE)</f>
        <v>205597.26549163138</v>
      </c>
      <c r="J1303" s="13">
        <f>VLOOKUP($B1303,'Elec wholesale lookups'!$A$3:$L$15,'Elec wholesale index'!J$2,FALSE)</f>
        <v>181634.52552031272</v>
      </c>
      <c r="K1303" s="13">
        <f>VLOOKUP($B1303,'Elec wholesale lookups'!$A$3:$L$15,'Elec wholesale index'!K$2,FALSE)</f>
        <v>205597.26549163138</v>
      </c>
      <c r="L1303" s="38">
        <f>VLOOKUP($B1303,'Elec wholesale lookups'!$A$3:$O$15,'Elec wholesale index'!L$2,FALSE)</f>
        <v>0</v>
      </c>
      <c r="M1303" s="38">
        <f>VLOOKUP($B1303,'Elec wholesale lookups'!$A$3:$O$15,'Elec wholesale index'!M$2,FALSE)</f>
        <v>1</v>
      </c>
      <c r="N1303" s="38">
        <f>VLOOKUP($B1303,'Elec wholesale lookups'!$A$3:$O$15,'Elec wholesale index'!N$2,FALSE)</f>
        <v>1</v>
      </c>
      <c r="O1303" s="13">
        <f t="shared" si="342"/>
        <v>0</v>
      </c>
      <c r="P1303" s="13">
        <f t="shared" si="343"/>
        <v>181634.52552031272</v>
      </c>
      <c r="Q1303" s="13">
        <f t="shared" si="344"/>
        <v>205597.26549163138</v>
      </c>
      <c r="R1303" s="13">
        <f t="shared" si="345"/>
        <v>387231.79101194406</v>
      </c>
      <c r="S1303" s="23">
        <f t="shared" si="346"/>
        <v>0</v>
      </c>
      <c r="T1303" s="23">
        <f t="shared" si="347"/>
        <v>0</v>
      </c>
      <c r="U1303" s="23">
        <f t="shared" si="348"/>
        <v>0</v>
      </c>
      <c r="V1303" s="23">
        <f t="shared" si="349"/>
        <v>0</v>
      </c>
      <c r="W1303" s="44" t="str">
        <f t="shared" si="350"/>
        <v>n/a</v>
      </c>
      <c r="X1303" s="23">
        <f t="shared" si="351"/>
        <v>0</v>
      </c>
      <c r="Y1303" s="23">
        <f t="shared" si="352"/>
        <v>0</v>
      </c>
      <c r="Z1303" s="23">
        <f t="shared" si="353"/>
        <v>0</v>
      </c>
      <c r="AA1303" s="43">
        <f t="shared" si="354"/>
        <v>0</v>
      </c>
      <c r="AB1303" s="44" t="str">
        <f t="shared" si="355"/>
        <v>n/a</v>
      </c>
      <c r="AC1303" s="45" t="str">
        <f>IFERROR(W1303*Inputs!$E$27+'Elec wholesale index'!AB1303*Inputs!$F$27,"n/a")</f>
        <v>n/a</v>
      </c>
      <c r="AD1303" s="2" t="str">
        <f t="shared" si="356"/>
        <v>2020-21 Summer</v>
      </c>
      <c r="AE1303" s="2" t="str">
        <f t="shared" si="357"/>
        <v>2019-20 Summer</v>
      </c>
      <c r="AF1303" s="41">
        <v>0</v>
      </c>
    </row>
    <row r="1304" spans="1:32" x14ac:dyDescent="0.3">
      <c r="A1304" s="47">
        <v>43726</v>
      </c>
      <c r="B1304" s="14" t="str">
        <f t="shared" si="341"/>
        <v>Sep</v>
      </c>
      <c r="C1304" s="3"/>
      <c r="D1304" s="3"/>
      <c r="E1304" s="3"/>
      <c r="F1304" s="42"/>
      <c r="G1304" s="42"/>
      <c r="H1304" s="42"/>
      <c r="I1304" s="13">
        <f>VLOOKUP($B1304,'Elec wholesale lookups'!$A$3:$L$15,'Elec wholesale index'!I$2,FALSE)</f>
        <v>205597.26549163138</v>
      </c>
      <c r="J1304" s="13">
        <f>VLOOKUP($B1304,'Elec wholesale lookups'!$A$3:$L$15,'Elec wholesale index'!J$2,FALSE)</f>
        <v>181634.52552031272</v>
      </c>
      <c r="K1304" s="13">
        <f>VLOOKUP($B1304,'Elec wholesale lookups'!$A$3:$L$15,'Elec wholesale index'!K$2,FALSE)</f>
        <v>205597.26549163138</v>
      </c>
      <c r="L1304" s="38">
        <f>VLOOKUP($B1304,'Elec wholesale lookups'!$A$3:$O$15,'Elec wholesale index'!L$2,FALSE)</f>
        <v>0</v>
      </c>
      <c r="M1304" s="38">
        <f>VLOOKUP($B1304,'Elec wholesale lookups'!$A$3:$O$15,'Elec wholesale index'!M$2,FALSE)</f>
        <v>1</v>
      </c>
      <c r="N1304" s="38">
        <f>VLOOKUP($B1304,'Elec wholesale lookups'!$A$3:$O$15,'Elec wholesale index'!N$2,FALSE)</f>
        <v>1</v>
      </c>
      <c r="O1304" s="13">
        <f t="shared" si="342"/>
        <v>0</v>
      </c>
      <c r="P1304" s="13">
        <f t="shared" si="343"/>
        <v>181634.52552031272</v>
      </c>
      <c r="Q1304" s="13">
        <f t="shared" si="344"/>
        <v>205597.26549163138</v>
      </c>
      <c r="R1304" s="13">
        <f t="shared" si="345"/>
        <v>387231.79101194406</v>
      </c>
      <c r="S1304" s="23">
        <f t="shared" si="346"/>
        <v>0</v>
      </c>
      <c r="T1304" s="23">
        <f t="shared" si="347"/>
        <v>0</v>
      </c>
      <c r="U1304" s="23">
        <f t="shared" si="348"/>
        <v>0</v>
      </c>
      <c r="V1304" s="23">
        <f t="shared" si="349"/>
        <v>0</v>
      </c>
      <c r="W1304" s="44" t="str">
        <f t="shared" si="350"/>
        <v>n/a</v>
      </c>
      <c r="X1304" s="23">
        <f t="shared" si="351"/>
        <v>0</v>
      </c>
      <c r="Y1304" s="23">
        <f t="shared" si="352"/>
        <v>0</v>
      </c>
      <c r="Z1304" s="23">
        <f t="shared" si="353"/>
        <v>0</v>
      </c>
      <c r="AA1304" s="43">
        <f t="shared" si="354"/>
        <v>0</v>
      </c>
      <c r="AB1304" s="44" t="str">
        <f t="shared" si="355"/>
        <v>n/a</v>
      </c>
      <c r="AC1304" s="45" t="str">
        <f>IFERROR(W1304*Inputs!$E$27+'Elec wholesale index'!AB1304*Inputs!$F$27,"n/a")</f>
        <v>n/a</v>
      </c>
      <c r="AD1304" s="2" t="str">
        <f t="shared" si="356"/>
        <v>2020-21 Summer</v>
      </c>
      <c r="AE1304" s="2" t="str">
        <f t="shared" si="357"/>
        <v>2019-20 Summer</v>
      </c>
      <c r="AF1304" s="41">
        <v>0</v>
      </c>
    </row>
    <row r="1305" spans="1:32" x14ac:dyDescent="0.3">
      <c r="A1305" s="47">
        <v>43727</v>
      </c>
      <c r="B1305" s="14" t="str">
        <f t="shared" si="341"/>
        <v>Sep</v>
      </c>
      <c r="C1305" s="3"/>
      <c r="D1305" s="3"/>
      <c r="E1305" s="3"/>
      <c r="F1305" s="42"/>
      <c r="G1305" s="42"/>
      <c r="H1305" s="42"/>
      <c r="I1305" s="13">
        <f>VLOOKUP($B1305,'Elec wholesale lookups'!$A$3:$L$15,'Elec wholesale index'!I$2,FALSE)</f>
        <v>205597.26549163138</v>
      </c>
      <c r="J1305" s="13">
        <f>VLOOKUP($B1305,'Elec wholesale lookups'!$A$3:$L$15,'Elec wholesale index'!J$2,FALSE)</f>
        <v>181634.52552031272</v>
      </c>
      <c r="K1305" s="13">
        <f>VLOOKUP($B1305,'Elec wholesale lookups'!$A$3:$L$15,'Elec wholesale index'!K$2,FALSE)</f>
        <v>205597.26549163138</v>
      </c>
      <c r="L1305" s="38">
        <f>VLOOKUP($B1305,'Elec wholesale lookups'!$A$3:$O$15,'Elec wholesale index'!L$2,FALSE)</f>
        <v>0</v>
      </c>
      <c r="M1305" s="38">
        <f>VLOOKUP($B1305,'Elec wholesale lookups'!$A$3:$O$15,'Elec wholesale index'!M$2,FALSE)</f>
        <v>1</v>
      </c>
      <c r="N1305" s="38">
        <f>VLOOKUP($B1305,'Elec wholesale lookups'!$A$3:$O$15,'Elec wholesale index'!N$2,FALSE)</f>
        <v>1</v>
      </c>
      <c r="O1305" s="13">
        <f t="shared" si="342"/>
        <v>0</v>
      </c>
      <c r="P1305" s="13">
        <f t="shared" si="343"/>
        <v>181634.52552031272</v>
      </c>
      <c r="Q1305" s="13">
        <f t="shared" si="344"/>
        <v>205597.26549163138</v>
      </c>
      <c r="R1305" s="13">
        <f t="shared" si="345"/>
        <v>387231.79101194406</v>
      </c>
      <c r="S1305" s="23">
        <f t="shared" si="346"/>
        <v>0</v>
      </c>
      <c r="T1305" s="23">
        <f t="shared" si="347"/>
        <v>0</v>
      </c>
      <c r="U1305" s="23">
        <f t="shared" si="348"/>
        <v>0</v>
      </c>
      <c r="V1305" s="23">
        <f t="shared" si="349"/>
        <v>0</v>
      </c>
      <c r="W1305" s="44" t="str">
        <f t="shared" si="350"/>
        <v>n/a</v>
      </c>
      <c r="X1305" s="23">
        <f t="shared" si="351"/>
        <v>0</v>
      </c>
      <c r="Y1305" s="23">
        <f t="shared" si="352"/>
        <v>0</v>
      </c>
      <c r="Z1305" s="23">
        <f t="shared" si="353"/>
        <v>0</v>
      </c>
      <c r="AA1305" s="43">
        <f t="shared" si="354"/>
        <v>0</v>
      </c>
      <c r="AB1305" s="44" t="str">
        <f t="shared" si="355"/>
        <v>n/a</v>
      </c>
      <c r="AC1305" s="45" t="str">
        <f>IFERROR(W1305*Inputs!$E$27+'Elec wholesale index'!AB1305*Inputs!$F$27,"n/a")</f>
        <v>n/a</v>
      </c>
      <c r="AD1305" s="2" t="str">
        <f t="shared" si="356"/>
        <v>2020-21 Summer</v>
      </c>
      <c r="AE1305" s="2" t="str">
        <f t="shared" si="357"/>
        <v>2019-20 Summer</v>
      </c>
      <c r="AF1305" s="41">
        <v>0</v>
      </c>
    </row>
    <row r="1306" spans="1:32" x14ac:dyDescent="0.3">
      <c r="A1306" s="47">
        <v>43728</v>
      </c>
      <c r="B1306" s="14" t="str">
        <f t="shared" si="341"/>
        <v>Sep</v>
      </c>
      <c r="C1306" s="3"/>
      <c r="D1306" s="3"/>
      <c r="E1306" s="3"/>
      <c r="F1306" s="42"/>
      <c r="G1306" s="42"/>
      <c r="H1306" s="42"/>
      <c r="I1306" s="13">
        <f>VLOOKUP($B1306,'Elec wholesale lookups'!$A$3:$L$15,'Elec wholesale index'!I$2,FALSE)</f>
        <v>205597.26549163138</v>
      </c>
      <c r="J1306" s="13">
        <f>VLOOKUP($B1306,'Elec wholesale lookups'!$A$3:$L$15,'Elec wholesale index'!J$2,FALSE)</f>
        <v>181634.52552031272</v>
      </c>
      <c r="K1306" s="13">
        <f>VLOOKUP($B1306,'Elec wholesale lookups'!$A$3:$L$15,'Elec wholesale index'!K$2,FALSE)</f>
        <v>205597.26549163138</v>
      </c>
      <c r="L1306" s="38">
        <f>VLOOKUP($B1306,'Elec wholesale lookups'!$A$3:$O$15,'Elec wholesale index'!L$2,FALSE)</f>
        <v>0</v>
      </c>
      <c r="M1306" s="38">
        <f>VLOOKUP($B1306,'Elec wholesale lookups'!$A$3:$O$15,'Elec wholesale index'!M$2,FALSE)</f>
        <v>1</v>
      </c>
      <c r="N1306" s="38">
        <f>VLOOKUP($B1306,'Elec wholesale lookups'!$A$3:$O$15,'Elec wholesale index'!N$2,FALSE)</f>
        <v>1</v>
      </c>
      <c r="O1306" s="13">
        <f t="shared" si="342"/>
        <v>0</v>
      </c>
      <c r="P1306" s="13">
        <f t="shared" si="343"/>
        <v>181634.52552031272</v>
      </c>
      <c r="Q1306" s="13">
        <f t="shared" si="344"/>
        <v>205597.26549163138</v>
      </c>
      <c r="R1306" s="13">
        <f t="shared" si="345"/>
        <v>387231.79101194406</v>
      </c>
      <c r="S1306" s="23">
        <f t="shared" si="346"/>
        <v>0</v>
      </c>
      <c r="T1306" s="23">
        <f t="shared" si="347"/>
        <v>0</v>
      </c>
      <c r="U1306" s="23">
        <f t="shared" si="348"/>
        <v>0</v>
      </c>
      <c r="V1306" s="23">
        <f t="shared" si="349"/>
        <v>0</v>
      </c>
      <c r="W1306" s="44" t="str">
        <f t="shared" si="350"/>
        <v>n/a</v>
      </c>
      <c r="X1306" s="23">
        <f t="shared" si="351"/>
        <v>0</v>
      </c>
      <c r="Y1306" s="23">
        <f t="shared" si="352"/>
        <v>0</v>
      </c>
      <c r="Z1306" s="23">
        <f t="shared" si="353"/>
        <v>0</v>
      </c>
      <c r="AA1306" s="43">
        <f t="shared" si="354"/>
        <v>0</v>
      </c>
      <c r="AB1306" s="44" t="str">
        <f t="shared" si="355"/>
        <v>n/a</v>
      </c>
      <c r="AC1306" s="45" t="str">
        <f>IFERROR(W1306*Inputs!$E$27+'Elec wholesale index'!AB1306*Inputs!$F$27,"n/a")</f>
        <v>n/a</v>
      </c>
      <c r="AD1306" s="2" t="str">
        <f t="shared" si="356"/>
        <v>2020-21 Summer</v>
      </c>
      <c r="AE1306" s="2" t="str">
        <f t="shared" si="357"/>
        <v>2019-20 Summer</v>
      </c>
      <c r="AF1306" s="41">
        <v>0</v>
      </c>
    </row>
    <row r="1307" spans="1:32" x14ac:dyDescent="0.3">
      <c r="A1307" s="47">
        <v>43731</v>
      </c>
      <c r="B1307" s="14" t="str">
        <f t="shared" si="341"/>
        <v>Sep</v>
      </c>
      <c r="C1307" s="3"/>
      <c r="D1307" s="3"/>
      <c r="E1307" s="3"/>
      <c r="F1307" s="42"/>
      <c r="G1307" s="42"/>
      <c r="H1307" s="42"/>
      <c r="I1307" s="13">
        <f>VLOOKUP($B1307,'Elec wholesale lookups'!$A$3:$L$15,'Elec wholesale index'!I$2,FALSE)</f>
        <v>205597.26549163138</v>
      </c>
      <c r="J1307" s="13">
        <f>VLOOKUP($B1307,'Elec wholesale lookups'!$A$3:$L$15,'Elec wholesale index'!J$2,FALSE)</f>
        <v>181634.52552031272</v>
      </c>
      <c r="K1307" s="13">
        <f>VLOOKUP($B1307,'Elec wholesale lookups'!$A$3:$L$15,'Elec wholesale index'!K$2,FALSE)</f>
        <v>205597.26549163138</v>
      </c>
      <c r="L1307" s="38">
        <f>VLOOKUP($B1307,'Elec wholesale lookups'!$A$3:$O$15,'Elec wholesale index'!L$2,FALSE)</f>
        <v>0</v>
      </c>
      <c r="M1307" s="38">
        <f>VLOOKUP($B1307,'Elec wholesale lookups'!$A$3:$O$15,'Elec wholesale index'!M$2,FALSE)</f>
        <v>1</v>
      </c>
      <c r="N1307" s="38">
        <f>VLOOKUP($B1307,'Elec wholesale lookups'!$A$3:$O$15,'Elec wholesale index'!N$2,FALSE)</f>
        <v>1</v>
      </c>
      <c r="O1307" s="13">
        <f t="shared" si="342"/>
        <v>0</v>
      </c>
      <c r="P1307" s="13">
        <f t="shared" si="343"/>
        <v>181634.52552031272</v>
      </c>
      <c r="Q1307" s="13">
        <f t="shared" si="344"/>
        <v>205597.26549163138</v>
      </c>
      <c r="R1307" s="13">
        <f t="shared" si="345"/>
        <v>387231.79101194406</v>
      </c>
      <c r="S1307" s="23">
        <f t="shared" si="346"/>
        <v>0</v>
      </c>
      <c r="T1307" s="23">
        <f t="shared" si="347"/>
        <v>0</v>
      </c>
      <c r="U1307" s="23">
        <f t="shared" si="348"/>
        <v>0</v>
      </c>
      <c r="V1307" s="23">
        <f t="shared" si="349"/>
        <v>0</v>
      </c>
      <c r="W1307" s="44" t="str">
        <f t="shared" si="350"/>
        <v>n/a</v>
      </c>
      <c r="X1307" s="23">
        <f t="shared" si="351"/>
        <v>0</v>
      </c>
      <c r="Y1307" s="23">
        <f t="shared" si="352"/>
        <v>0</v>
      </c>
      <c r="Z1307" s="23">
        <f t="shared" si="353"/>
        <v>0</v>
      </c>
      <c r="AA1307" s="43">
        <f t="shared" si="354"/>
        <v>0</v>
      </c>
      <c r="AB1307" s="44" t="str">
        <f t="shared" si="355"/>
        <v>n/a</v>
      </c>
      <c r="AC1307" s="45" t="str">
        <f>IFERROR(W1307*Inputs!$E$27+'Elec wholesale index'!AB1307*Inputs!$F$27,"n/a")</f>
        <v>n/a</v>
      </c>
      <c r="AD1307" s="2" t="str">
        <f t="shared" si="356"/>
        <v>2020-21 Summer</v>
      </c>
      <c r="AE1307" s="2" t="str">
        <f t="shared" si="357"/>
        <v>2019-20 Summer</v>
      </c>
      <c r="AF1307" s="41">
        <v>0</v>
      </c>
    </row>
    <row r="1308" spans="1:32" x14ac:dyDescent="0.3">
      <c r="A1308" s="47">
        <v>43732</v>
      </c>
      <c r="B1308" s="14" t="str">
        <f t="shared" si="341"/>
        <v>Sep</v>
      </c>
      <c r="C1308" s="3"/>
      <c r="D1308" s="3"/>
      <c r="E1308" s="3"/>
      <c r="F1308" s="42"/>
      <c r="G1308" s="42"/>
      <c r="H1308" s="42"/>
      <c r="I1308" s="13">
        <f>VLOOKUP($B1308,'Elec wholesale lookups'!$A$3:$L$15,'Elec wholesale index'!I$2,FALSE)</f>
        <v>205597.26549163138</v>
      </c>
      <c r="J1308" s="13">
        <f>VLOOKUP($B1308,'Elec wholesale lookups'!$A$3:$L$15,'Elec wholesale index'!J$2,FALSE)</f>
        <v>181634.52552031272</v>
      </c>
      <c r="K1308" s="13">
        <f>VLOOKUP($B1308,'Elec wholesale lookups'!$A$3:$L$15,'Elec wholesale index'!K$2,FALSE)</f>
        <v>205597.26549163138</v>
      </c>
      <c r="L1308" s="38">
        <f>VLOOKUP($B1308,'Elec wholesale lookups'!$A$3:$O$15,'Elec wholesale index'!L$2,FALSE)</f>
        <v>0</v>
      </c>
      <c r="M1308" s="38">
        <f>VLOOKUP($B1308,'Elec wholesale lookups'!$A$3:$O$15,'Elec wholesale index'!M$2,FALSE)</f>
        <v>1</v>
      </c>
      <c r="N1308" s="38">
        <f>VLOOKUP($B1308,'Elec wholesale lookups'!$A$3:$O$15,'Elec wholesale index'!N$2,FALSE)</f>
        <v>1</v>
      </c>
      <c r="O1308" s="13">
        <f t="shared" si="342"/>
        <v>0</v>
      </c>
      <c r="P1308" s="13">
        <f t="shared" si="343"/>
        <v>181634.52552031272</v>
      </c>
      <c r="Q1308" s="13">
        <f t="shared" si="344"/>
        <v>205597.26549163138</v>
      </c>
      <c r="R1308" s="13">
        <f t="shared" si="345"/>
        <v>387231.79101194406</v>
      </c>
      <c r="S1308" s="23">
        <f t="shared" si="346"/>
        <v>0</v>
      </c>
      <c r="T1308" s="23">
        <f t="shared" si="347"/>
        <v>0</v>
      </c>
      <c r="U1308" s="23">
        <f t="shared" si="348"/>
        <v>0</v>
      </c>
      <c r="V1308" s="23">
        <f t="shared" si="349"/>
        <v>0</v>
      </c>
      <c r="W1308" s="44" t="str">
        <f t="shared" si="350"/>
        <v>n/a</v>
      </c>
      <c r="X1308" s="23">
        <f t="shared" si="351"/>
        <v>0</v>
      </c>
      <c r="Y1308" s="23">
        <f t="shared" si="352"/>
        <v>0</v>
      </c>
      <c r="Z1308" s="23">
        <f t="shared" si="353"/>
        <v>0</v>
      </c>
      <c r="AA1308" s="43">
        <f t="shared" si="354"/>
        <v>0</v>
      </c>
      <c r="AB1308" s="44" t="str">
        <f t="shared" si="355"/>
        <v>n/a</v>
      </c>
      <c r="AC1308" s="45" t="str">
        <f>IFERROR(W1308*Inputs!$E$27+'Elec wholesale index'!AB1308*Inputs!$F$27,"n/a")</f>
        <v>n/a</v>
      </c>
      <c r="AD1308" s="2" t="str">
        <f t="shared" si="356"/>
        <v>2020-21 Summer</v>
      </c>
      <c r="AE1308" s="2" t="str">
        <f t="shared" si="357"/>
        <v>2019-20 Summer</v>
      </c>
      <c r="AF1308" s="41">
        <v>0</v>
      </c>
    </row>
    <row r="1309" spans="1:32" x14ac:dyDescent="0.3">
      <c r="A1309" s="47">
        <v>43733</v>
      </c>
      <c r="B1309" s="14" t="str">
        <f t="shared" si="341"/>
        <v>Sep</v>
      </c>
      <c r="C1309" s="3"/>
      <c r="D1309" s="3"/>
      <c r="E1309" s="3"/>
      <c r="F1309" s="42"/>
      <c r="G1309" s="42"/>
      <c r="H1309" s="42"/>
      <c r="I1309" s="13">
        <f>VLOOKUP($B1309,'Elec wholesale lookups'!$A$3:$L$15,'Elec wholesale index'!I$2,FALSE)</f>
        <v>205597.26549163138</v>
      </c>
      <c r="J1309" s="13">
        <f>VLOOKUP($B1309,'Elec wholesale lookups'!$A$3:$L$15,'Elec wholesale index'!J$2,FALSE)</f>
        <v>181634.52552031272</v>
      </c>
      <c r="K1309" s="13">
        <f>VLOOKUP($B1309,'Elec wholesale lookups'!$A$3:$L$15,'Elec wholesale index'!K$2,FALSE)</f>
        <v>205597.26549163138</v>
      </c>
      <c r="L1309" s="38">
        <f>VLOOKUP($B1309,'Elec wholesale lookups'!$A$3:$O$15,'Elec wholesale index'!L$2,FALSE)</f>
        <v>0</v>
      </c>
      <c r="M1309" s="38">
        <f>VLOOKUP($B1309,'Elec wholesale lookups'!$A$3:$O$15,'Elec wholesale index'!M$2,FALSE)</f>
        <v>1</v>
      </c>
      <c r="N1309" s="38">
        <f>VLOOKUP($B1309,'Elec wholesale lookups'!$A$3:$O$15,'Elec wholesale index'!N$2,FALSE)</f>
        <v>1</v>
      </c>
      <c r="O1309" s="13">
        <f t="shared" si="342"/>
        <v>0</v>
      </c>
      <c r="P1309" s="13">
        <f t="shared" si="343"/>
        <v>181634.52552031272</v>
      </c>
      <c r="Q1309" s="13">
        <f t="shared" si="344"/>
        <v>205597.26549163138</v>
      </c>
      <c r="R1309" s="13">
        <f t="shared" si="345"/>
        <v>387231.79101194406</v>
      </c>
      <c r="S1309" s="23">
        <f t="shared" si="346"/>
        <v>0</v>
      </c>
      <c r="T1309" s="23">
        <f t="shared" si="347"/>
        <v>0</v>
      </c>
      <c r="U1309" s="23">
        <f t="shared" si="348"/>
        <v>0</v>
      </c>
      <c r="V1309" s="23">
        <f t="shared" si="349"/>
        <v>0</v>
      </c>
      <c r="W1309" s="44" t="str">
        <f t="shared" si="350"/>
        <v>n/a</v>
      </c>
      <c r="X1309" s="23">
        <f t="shared" si="351"/>
        <v>0</v>
      </c>
      <c r="Y1309" s="23">
        <f t="shared" si="352"/>
        <v>0</v>
      </c>
      <c r="Z1309" s="23">
        <f t="shared" si="353"/>
        <v>0</v>
      </c>
      <c r="AA1309" s="43">
        <f t="shared" si="354"/>
        <v>0</v>
      </c>
      <c r="AB1309" s="44" t="str">
        <f t="shared" si="355"/>
        <v>n/a</v>
      </c>
      <c r="AC1309" s="45" t="str">
        <f>IFERROR(W1309*Inputs!$E$27+'Elec wholesale index'!AB1309*Inputs!$F$27,"n/a")</f>
        <v>n/a</v>
      </c>
      <c r="AD1309" s="2" t="str">
        <f t="shared" si="356"/>
        <v>2020-21 Summer</v>
      </c>
      <c r="AE1309" s="2" t="str">
        <f t="shared" si="357"/>
        <v>2019-20 Summer</v>
      </c>
      <c r="AF1309" s="41">
        <v>0</v>
      </c>
    </row>
    <row r="1310" spans="1:32" x14ac:dyDescent="0.3">
      <c r="A1310" s="47">
        <v>43734</v>
      </c>
      <c r="B1310" s="14" t="str">
        <f t="shared" si="341"/>
        <v>Sep</v>
      </c>
      <c r="C1310" s="3"/>
      <c r="D1310" s="3"/>
      <c r="E1310" s="3"/>
      <c r="F1310" s="42"/>
      <c r="G1310" s="42"/>
      <c r="H1310" s="42"/>
      <c r="I1310" s="13">
        <f>VLOOKUP($B1310,'Elec wholesale lookups'!$A$3:$L$15,'Elec wholesale index'!I$2,FALSE)</f>
        <v>205597.26549163138</v>
      </c>
      <c r="J1310" s="13">
        <f>VLOOKUP($B1310,'Elec wholesale lookups'!$A$3:$L$15,'Elec wholesale index'!J$2,FALSE)</f>
        <v>181634.52552031272</v>
      </c>
      <c r="K1310" s="13">
        <f>VLOOKUP($B1310,'Elec wholesale lookups'!$A$3:$L$15,'Elec wholesale index'!K$2,FALSE)</f>
        <v>205597.26549163138</v>
      </c>
      <c r="L1310" s="38">
        <f>VLOOKUP($B1310,'Elec wholesale lookups'!$A$3:$O$15,'Elec wholesale index'!L$2,FALSE)</f>
        <v>0</v>
      </c>
      <c r="M1310" s="38">
        <f>VLOOKUP($B1310,'Elec wholesale lookups'!$A$3:$O$15,'Elec wholesale index'!M$2,FALSE)</f>
        <v>1</v>
      </c>
      <c r="N1310" s="38">
        <f>VLOOKUP($B1310,'Elec wholesale lookups'!$A$3:$O$15,'Elec wholesale index'!N$2,FALSE)</f>
        <v>1</v>
      </c>
      <c r="O1310" s="13">
        <f t="shared" si="342"/>
        <v>0</v>
      </c>
      <c r="P1310" s="13">
        <f t="shared" si="343"/>
        <v>181634.52552031272</v>
      </c>
      <c r="Q1310" s="13">
        <f t="shared" si="344"/>
        <v>205597.26549163138</v>
      </c>
      <c r="R1310" s="13">
        <f t="shared" si="345"/>
        <v>387231.79101194406</v>
      </c>
      <c r="S1310" s="23">
        <f t="shared" si="346"/>
        <v>0</v>
      </c>
      <c r="T1310" s="23">
        <f t="shared" si="347"/>
        <v>0</v>
      </c>
      <c r="U1310" s="23">
        <f t="shared" si="348"/>
        <v>0</v>
      </c>
      <c r="V1310" s="23">
        <f t="shared" si="349"/>
        <v>0</v>
      </c>
      <c r="W1310" s="44" t="str">
        <f t="shared" si="350"/>
        <v>n/a</v>
      </c>
      <c r="X1310" s="23">
        <f t="shared" si="351"/>
        <v>0</v>
      </c>
      <c r="Y1310" s="23">
        <f t="shared" si="352"/>
        <v>0</v>
      </c>
      <c r="Z1310" s="23">
        <f t="shared" si="353"/>
        <v>0</v>
      </c>
      <c r="AA1310" s="43">
        <f t="shared" si="354"/>
        <v>0</v>
      </c>
      <c r="AB1310" s="44" t="str">
        <f t="shared" si="355"/>
        <v>n/a</v>
      </c>
      <c r="AC1310" s="45" t="str">
        <f>IFERROR(W1310*Inputs!$E$27+'Elec wholesale index'!AB1310*Inputs!$F$27,"n/a")</f>
        <v>n/a</v>
      </c>
      <c r="AD1310" s="2" t="str">
        <f t="shared" si="356"/>
        <v>2020-21 Summer</v>
      </c>
      <c r="AE1310" s="2" t="str">
        <f t="shared" si="357"/>
        <v>2019-20 Summer</v>
      </c>
      <c r="AF1310" s="41">
        <v>0</v>
      </c>
    </row>
    <row r="1311" spans="1:32" x14ac:dyDescent="0.3">
      <c r="A1311" s="47">
        <v>43735</v>
      </c>
      <c r="B1311" s="14" t="str">
        <f t="shared" si="341"/>
        <v>Sep</v>
      </c>
      <c r="C1311" s="3"/>
      <c r="D1311" s="3"/>
      <c r="E1311" s="3"/>
      <c r="F1311" s="42"/>
      <c r="G1311" s="42"/>
      <c r="H1311" s="42"/>
      <c r="I1311" s="13">
        <f>VLOOKUP($B1311,'Elec wholesale lookups'!$A$3:$L$15,'Elec wholesale index'!I$2,FALSE)</f>
        <v>205597.26549163138</v>
      </c>
      <c r="J1311" s="13">
        <f>VLOOKUP($B1311,'Elec wholesale lookups'!$A$3:$L$15,'Elec wholesale index'!J$2,FALSE)</f>
        <v>181634.52552031272</v>
      </c>
      <c r="K1311" s="13">
        <f>VLOOKUP($B1311,'Elec wholesale lookups'!$A$3:$L$15,'Elec wholesale index'!K$2,FALSE)</f>
        <v>205597.26549163138</v>
      </c>
      <c r="L1311" s="38">
        <f>VLOOKUP($B1311,'Elec wholesale lookups'!$A$3:$O$15,'Elec wholesale index'!L$2,FALSE)</f>
        <v>0</v>
      </c>
      <c r="M1311" s="38">
        <f>VLOOKUP($B1311,'Elec wholesale lookups'!$A$3:$O$15,'Elec wholesale index'!M$2,FALSE)</f>
        <v>1</v>
      </c>
      <c r="N1311" s="38">
        <f>VLOOKUP($B1311,'Elec wholesale lookups'!$A$3:$O$15,'Elec wholesale index'!N$2,FALSE)</f>
        <v>1</v>
      </c>
      <c r="O1311" s="13">
        <f t="shared" si="342"/>
        <v>0</v>
      </c>
      <c r="P1311" s="13">
        <f t="shared" si="343"/>
        <v>181634.52552031272</v>
      </c>
      <c r="Q1311" s="13">
        <f t="shared" si="344"/>
        <v>205597.26549163138</v>
      </c>
      <c r="R1311" s="13">
        <f t="shared" si="345"/>
        <v>387231.79101194406</v>
      </c>
      <c r="S1311" s="23">
        <f t="shared" si="346"/>
        <v>0</v>
      </c>
      <c r="T1311" s="23">
        <f t="shared" si="347"/>
        <v>0</v>
      </c>
      <c r="U1311" s="23">
        <f t="shared" si="348"/>
        <v>0</v>
      </c>
      <c r="V1311" s="23">
        <f t="shared" si="349"/>
        <v>0</v>
      </c>
      <c r="W1311" s="44" t="str">
        <f t="shared" si="350"/>
        <v>n/a</v>
      </c>
      <c r="X1311" s="23">
        <f t="shared" si="351"/>
        <v>0</v>
      </c>
      <c r="Y1311" s="23">
        <f t="shared" si="352"/>
        <v>0</v>
      </c>
      <c r="Z1311" s="23">
        <f t="shared" si="353"/>
        <v>0</v>
      </c>
      <c r="AA1311" s="43">
        <f t="shared" si="354"/>
        <v>0</v>
      </c>
      <c r="AB1311" s="44" t="str">
        <f t="shared" si="355"/>
        <v>n/a</v>
      </c>
      <c r="AC1311" s="45" t="str">
        <f>IFERROR(W1311*Inputs!$E$27+'Elec wholesale index'!AB1311*Inputs!$F$27,"n/a")</f>
        <v>n/a</v>
      </c>
      <c r="AD1311" s="2" t="str">
        <f t="shared" si="356"/>
        <v>2020-21 Summer</v>
      </c>
      <c r="AE1311" s="2" t="str">
        <f t="shared" si="357"/>
        <v>2019-20 Summer</v>
      </c>
      <c r="AF1311" s="41">
        <v>0</v>
      </c>
    </row>
    <row r="1312" spans="1:32" x14ac:dyDescent="0.3">
      <c r="A1312" s="47">
        <v>43738</v>
      </c>
      <c r="B1312" s="14" t="str">
        <f t="shared" si="341"/>
        <v>Sep</v>
      </c>
      <c r="C1312" s="3"/>
      <c r="D1312" s="3"/>
      <c r="E1312" s="3"/>
      <c r="F1312" s="42"/>
      <c r="G1312" s="42"/>
      <c r="H1312" s="42"/>
      <c r="I1312" s="13">
        <f>VLOOKUP($B1312,'Elec wholesale lookups'!$A$3:$L$15,'Elec wholesale index'!I$2,FALSE)</f>
        <v>205597.26549163138</v>
      </c>
      <c r="J1312" s="13">
        <f>VLOOKUP($B1312,'Elec wholesale lookups'!$A$3:$L$15,'Elec wholesale index'!J$2,FALSE)</f>
        <v>181634.52552031272</v>
      </c>
      <c r="K1312" s="13">
        <f>VLOOKUP($B1312,'Elec wholesale lookups'!$A$3:$L$15,'Elec wholesale index'!K$2,FALSE)</f>
        <v>205597.26549163138</v>
      </c>
      <c r="L1312" s="38">
        <f>VLOOKUP($B1312,'Elec wholesale lookups'!$A$3:$O$15,'Elec wholesale index'!L$2,FALSE)</f>
        <v>0</v>
      </c>
      <c r="M1312" s="38">
        <f>VLOOKUP($B1312,'Elec wholesale lookups'!$A$3:$O$15,'Elec wholesale index'!M$2,FALSE)</f>
        <v>1</v>
      </c>
      <c r="N1312" s="38">
        <f>VLOOKUP($B1312,'Elec wholesale lookups'!$A$3:$O$15,'Elec wholesale index'!N$2,FALSE)</f>
        <v>1</v>
      </c>
      <c r="O1312" s="13">
        <f t="shared" si="342"/>
        <v>0</v>
      </c>
      <c r="P1312" s="13">
        <f t="shared" si="343"/>
        <v>181634.52552031272</v>
      </c>
      <c r="Q1312" s="13">
        <f t="shared" si="344"/>
        <v>205597.26549163138</v>
      </c>
      <c r="R1312" s="13">
        <f t="shared" si="345"/>
        <v>387231.79101194406</v>
      </c>
      <c r="S1312" s="23">
        <f t="shared" si="346"/>
        <v>0</v>
      </c>
      <c r="T1312" s="23">
        <f t="shared" si="347"/>
        <v>0</v>
      </c>
      <c r="U1312" s="23">
        <f t="shared" si="348"/>
        <v>0</v>
      </c>
      <c r="V1312" s="23">
        <f t="shared" si="349"/>
        <v>0</v>
      </c>
      <c r="W1312" s="44" t="str">
        <f t="shared" si="350"/>
        <v>n/a</v>
      </c>
      <c r="X1312" s="23">
        <f t="shared" si="351"/>
        <v>0</v>
      </c>
      <c r="Y1312" s="23">
        <f t="shared" si="352"/>
        <v>0</v>
      </c>
      <c r="Z1312" s="23">
        <f t="shared" si="353"/>
        <v>0</v>
      </c>
      <c r="AA1312" s="43">
        <f t="shared" si="354"/>
        <v>0</v>
      </c>
      <c r="AB1312" s="44" t="str">
        <f t="shared" si="355"/>
        <v>n/a</v>
      </c>
      <c r="AC1312" s="45" t="str">
        <f>IFERROR(W1312*Inputs!$E$27+'Elec wholesale index'!AB1312*Inputs!$F$27,"n/a")</f>
        <v>n/a</v>
      </c>
      <c r="AD1312" s="2" t="str">
        <f t="shared" si="356"/>
        <v>2020-21 Summer</v>
      </c>
      <c r="AE1312" s="2" t="str">
        <f t="shared" si="357"/>
        <v>2019-20 Summer</v>
      </c>
      <c r="AF1312" s="41">
        <v>0</v>
      </c>
    </row>
    <row r="1313" spans="1:32" x14ac:dyDescent="0.3">
      <c r="A1313" s="47">
        <v>43739</v>
      </c>
      <c r="B1313" s="14" t="str">
        <f t="shared" si="341"/>
        <v>Oct</v>
      </c>
      <c r="C1313" s="3"/>
      <c r="D1313" s="3"/>
      <c r="E1313" s="3"/>
      <c r="F1313" s="42"/>
      <c r="G1313" s="42"/>
      <c r="H1313" s="42"/>
      <c r="I1313" s="13">
        <f>VLOOKUP($B1313,'Elec wholesale lookups'!$A$3:$L$15,'Elec wholesale index'!I$2,FALSE)</f>
        <v>181634.52552031272</v>
      </c>
      <c r="J1313" s="13">
        <f>VLOOKUP($B1313,'Elec wholesale lookups'!$A$3:$L$15,'Elec wholesale index'!J$2,FALSE)</f>
        <v>205597.26549163138</v>
      </c>
      <c r="K1313" s="13">
        <f>VLOOKUP($B1313,'Elec wholesale lookups'!$A$3:$L$15,'Elec wholesale index'!K$2,FALSE)</f>
        <v>181634.52552031272</v>
      </c>
      <c r="L1313" s="38">
        <f>VLOOKUP($B1313,'Elec wholesale lookups'!$A$3:$O$15,'Elec wholesale index'!L$2,FALSE)</f>
        <v>1</v>
      </c>
      <c r="M1313" s="38">
        <f>VLOOKUP($B1313,'Elec wholesale lookups'!$A$3:$O$15,'Elec wholesale index'!M$2,FALSE)</f>
        <v>1</v>
      </c>
      <c r="N1313" s="38">
        <f>VLOOKUP($B1313,'Elec wholesale lookups'!$A$3:$O$15,'Elec wholesale index'!N$2,FALSE)</f>
        <v>0</v>
      </c>
      <c r="O1313" s="13">
        <f t="shared" si="342"/>
        <v>181634.52552031272</v>
      </c>
      <c r="P1313" s="13">
        <f t="shared" si="343"/>
        <v>205597.26549163138</v>
      </c>
      <c r="Q1313" s="13">
        <f t="shared" si="344"/>
        <v>0</v>
      </c>
      <c r="R1313" s="13">
        <f t="shared" si="345"/>
        <v>387231.79101194406</v>
      </c>
      <c r="S1313" s="23">
        <f t="shared" si="346"/>
        <v>0</v>
      </c>
      <c r="T1313" s="23">
        <f t="shared" si="347"/>
        <v>0</v>
      </c>
      <c r="U1313" s="23">
        <f t="shared" si="348"/>
        <v>0</v>
      </c>
      <c r="V1313" s="23">
        <f t="shared" si="349"/>
        <v>0</v>
      </c>
      <c r="W1313" s="44" t="str">
        <f t="shared" si="350"/>
        <v>n/a</v>
      </c>
      <c r="X1313" s="23">
        <f t="shared" si="351"/>
        <v>0</v>
      </c>
      <c r="Y1313" s="23">
        <f t="shared" si="352"/>
        <v>0</v>
      </c>
      <c r="Z1313" s="23">
        <f t="shared" si="353"/>
        <v>0</v>
      </c>
      <c r="AA1313" s="43">
        <f t="shared" si="354"/>
        <v>0</v>
      </c>
      <c r="AB1313" s="44" t="str">
        <f t="shared" si="355"/>
        <v>n/a</v>
      </c>
      <c r="AC1313" s="45" t="str">
        <f>IFERROR(W1313*Inputs!$E$27+'Elec wholesale index'!AB1313*Inputs!$F$27,"n/a")</f>
        <v>n/a</v>
      </c>
      <c r="AD1313" s="2" t="str">
        <f t="shared" si="356"/>
        <v>2020-21 Summer</v>
      </c>
      <c r="AE1313" s="2" t="str">
        <f t="shared" si="357"/>
        <v>2019-20 Winter</v>
      </c>
      <c r="AF1313" s="41">
        <v>0</v>
      </c>
    </row>
    <row r="1314" spans="1:32" x14ac:dyDescent="0.3">
      <c r="A1314" s="47">
        <v>43740</v>
      </c>
      <c r="B1314" s="14" t="str">
        <f t="shared" si="341"/>
        <v>Oct</v>
      </c>
      <c r="C1314" s="3"/>
      <c r="D1314" s="3"/>
      <c r="E1314" s="3"/>
      <c r="F1314" s="42"/>
      <c r="G1314" s="42"/>
      <c r="H1314" s="42"/>
      <c r="I1314" s="13">
        <f>VLOOKUP($B1314,'Elec wholesale lookups'!$A$3:$L$15,'Elec wholesale index'!I$2,FALSE)</f>
        <v>181634.52552031272</v>
      </c>
      <c r="J1314" s="13">
        <f>VLOOKUP($B1314,'Elec wholesale lookups'!$A$3:$L$15,'Elec wholesale index'!J$2,FALSE)</f>
        <v>205597.26549163138</v>
      </c>
      <c r="K1314" s="13">
        <f>VLOOKUP($B1314,'Elec wholesale lookups'!$A$3:$L$15,'Elec wholesale index'!K$2,FALSE)</f>
        <v>181634.52552031272</v>
      </c>
      <c r="L1314" s="38">
        <f>VLOOKUP($B1314,'Elec wholesale lookups'!$A$3:$O$15,'Elec wholesale index'!L$2,FALSE)</f>
        <v>1</v>
      </c>
      <c r="M1314" s="38">
        <f>VLOOKUP($B1314,'Elec wholesale lookups'!$A$3:$O$15,'Elec wholesale index'!M$2,FALSE)</f>
        <v>1</v>
      </c>
      <c r="N1314" s="38">
        <f>VLOOKUP($B1314,'Elec wholesale lookups'!$A$3:$O$15,'Elec wholesale index'!N$2,FALSE)</f>
        <v>0</v>
      </c>
      <c r="O1314" s="13">
        <f t="shared" si="342"/>
        <v>181634.52552031272</v>
      </c>
      <c r="P1314" s="13">
        <f t="shared" si="343"/>
        <v>205597.26549163138</v>
      </c>
      <c r="Q1314" s="13">
        <f t="shared" si="344"/>
        <v>0</v>
      </c>
      <c r="R1314" s="13">
        <f t="shared" si="345"/>
        <v>387231.79101194406</v>
      </c>
      <c r="S1314" s="23">
        <f t="shared" si="346"/>
        <v>0</v>
      </c>
      <c r="T1314" s="23">
        <f t="shared" si="347"/>
        <v>0</v>
      </c>
      <c r="U1314" s="23">
        <f t="shared" si="348"/>
        <v>0</v>
      </c>
      <c r="V1314" s="23">
        <f t="shared" si="349"/>
        <v>0</v>
      </c>
      <c r="W1314" s="44" t="str">
        <f t="shared" si="350"/>
        <v>n/a</v>
      </c>
      <c r="X1314" s="23">
        <f t="shared" si="351"/>
        <v>0</v>
      </c>
      <c r="Y1314" s="23">
        <f t="shared" si="352"/>
        <v>0</v>
      </c>
      <c r="Z1314" s="23">
        <f t="shared" si="353"/>
        <v>0</v>
      </c>
      <c r="AA1314" s="43">
        <f t="shared" si="354"/>
        <v>0</v>
      </c>
      <c r="AB1314" s="44" t="str">
        <f t="shared" si="355"/>
        <v>n/a</v>
      </c>
      <c r="AC1314" s="45" t="str">
        <f>IFERROR(W1314*Inputs!$E$27+'Elec wholesale index'!AB1314*Inputs!$F$27,"n/a")</f>
        <v>n/a</v>
      </c>
      <c r="AD1314" s="2" t="str">
        <f t="shared" si="356"/>
        <v>2020-21 Summer</v>
      </c>
      <c r="AE1314" s="2" t="str">
        <f t="shared" si="357"/>
        <v>2019-20 Winter</v>
      </c>
      <c r="AF1314" s="41">
        <v>0</v>
      </c>
    </row>
    <row r="1315" spans="1:32" x14ac:dyDescent="0.3">
      <c r="A1315" s="47">
        <v>43741</v>
      </c>
      <c r="B1315" s="14" t="str">
        <f t="shared" si="341"/>
        <v>Oct</v>
      </c>
      <c r="C1315" s="3"/>
      <c r="D1315" s="3"/>
      <c r="E1315" s="3"/>
      <c r="F1315" s="42"/>
      <c r="G1315" s="42"/>
      <c r="H1315" s="42"/>
      <c r="I1315" s="13">
        <f>VLOOKUP($B1315,'Elec wholesale lookups'!$A$3:$L$15,'Elec wholesale index'!I$2,FALSE)</f>
        <v>181634.52552031272</v>
      </c>
      <c r="J1315" s="13">
        <f>VLOOKUP($B1315,'Elec wholesale lookups'!$A$3:$L$15,'Elec wholesale index'!J$2,FALSE)</f>
        <v>205597.26549163138</v>
      </c>
      <c r="K1315" s="13">
        <f>VLOOKUP($B1315,'Elec wholesale lookups'!$A$3:$L$15,'Elec wholesale index'!K$2,FALSE)</f>
        <v>181634.52552031272</v>
      </c>
      <c r="L1315" s="38">
        <f>VLOOKUP($B1315,'Elec wholesale lookups'!$A$3:$O$15,'Elec wholesale index'!L$2,FALSE)</f>
        <v>1</v>
      </c>
      <c r="M1315" s="38">
        <f>VLOOKUP($B1315,'Elec wholesale lookups'!$A$3:$O$15,'Elec wholesale index'!M$2,FALSE)</f>
        <v>1</v>
      </c>
      <c r="N1315" s="38">
        <f>VLOOKUP($B1315,'Elec wholesale lookups'!$A$3:$O$15,'Elec wholesale index'!N$2,FALSE)</f>
        <v>0</v>
      </c>
      <c r="O1315" s="13">
        <f t="shared" si="342"/>
        <v>181634.52552031272</v>
      </c>
      <c r="P1315" s="13">
        <f t="shared" si="343"/>
        <v>205597.26549163138</v>
      </c>
      <c r="Q1315" s="13">
        <f t="shared" si="344"/>
        <v>0</v>
      </c>
      <c r="R1315" s="13">
        <f t="shared" si="345"/>
        <v>387231.79101194406</v>
      </c>
      <c r="S1315" s="23">
        <f t="shared" si="346"/>
        <v>0</v>
      </c>
      <c r="T1315" s="23">
        <f t="shared" si="347"/>
        <v>0</v>
      </c>
      <c r="U1315" s="23">
        <f t="shared" si="348"/>
        <v>0</v>
      </c>
      <c r="V1315" s="23">
        <f t="shared" si="349"/>
        <v>0</v>
      </c>
      <c r="W1315" s="44" t="str">
        <f t="shared" si="350"/>
        <v>n/a</v>
      </c>
      <c r="X1315" s="23">
        <f t="shared" si="351"/>
        <v>0</v>
      </c>
      <c r="Y1315" s="23">
        <f t="shared" si="352"/>
        <v>0</v>
      </c>
      <c r="Z1315" s="23">
        <f t="shared" si="353"/>
        <v>0</v>
      </c>
      <c r="AA1315" s="43">
        <f t="shared" si="354"/>
        <v>0</v>
      </c>
      <c r="AB1315" s="44" t="str">
        <f t="shared" si="355"/>
        <v>n/a</v>
      </c>
      <c r="AC1315" s="45" t="str">
        <f>IFERROR(W1315*Inputs!$E$27+'Elec wholesale index'!AB1315*Inputs!$F$27,"n/a")</f>
        <v>n/a</v>
      </c>
      <c r="AD1315" s="2" t="str">
        <f t="shared" si="356"/>
        <v>2020-21 Summer</v>
      </c>
      <c r="AE1315" s="2" t="str">
        <f t="shared" si="357"/>
        <v>2019-20 Winter</v>
      </c>
      <c r="AF1315" s="41">
        <v>0</v>
      </c>
    </row>
    <row r="1316" spans="1:32" x14ac:dyDescent="0.3">
      <c r="A1316" s="47">
        <v>43742</v>
      </c>
      <c r="B1316" s="14" t="str">
        <f t="shared" si="341"/>
        <v>Oct</v>
      </c>
      <c r="C1316" s="3"/>
      <c r="D1316" s="3"/>
      <c r="E1316" s="3"/>
      <c r="F1316" s="42"/>
      <c r="G1316" s="42"/>
      <c r="H1316" s="42"/>
      <c r="I1316" s="13">
        <f>VLOOKUP($B1316,'Elec wholesale lookups'!$A$3:$L$15,'Elec wholesale index'!I$2,FALSE)</f>
        <v>181634.52552031272</v>
      </c>
      <c r="J1316" s="13">
        <f>VLOOKUP($B1316,'Elec wholesale lookups'!$A$3:$L$15,'Elec wholesale index'!J$2,FALSE)</f>
        <v>205597.26549163138</v>
      </c>
      <c r="K1316" s="13">
        <f>VLOOKUP($B1316,'Elec wholesale lookups'!$A$3:$L$15,'Elec wholesale index'!K$2,FALSE)</f>
        <v>181634.52552031272</v>
      </c>
      <c r="L1316" s="38">
        <f>VLOOKUP($B1316,'Elec wholesale lookups'!$A$3:$O$15,'Elec wholesale index'!L$2,FALSE)</f>
        <v>1</v>
      </c>
      <c r="M1316" s="38">
        <f>VLOOKUP($B1316,'Elec wholesale lookups'!$A$3:$O$15,'Elec wholesale index'!M$2,FALSE)</f>
        <v>1</v>
      </c>
      <c r="N1316" s="38">
        <f>VLOOKUP($B1316,'Elec wholesale lookups'!$A$3:$O$15,'Elec wholesale index'!N$2,FALSE)</f>
        <v>0</v>
      </c>
      <c r="O1316" s="13">
        <f t="shared" si="342"/>
        <v>181634.52552031272</v>
      </c>
      <c r="P1316" s="13">
        <f t="shared" si="343"/>
        <v>205597.26549163138</v>
      </c>
      <c r="Q1316" s="13">
        <f t="shared" si="344"/>
        <v>0</v>
      </c>
      <c r="R1316" s="13">
        <f t="shared" si="345"/>
        <v>387231.79101194406</v>
      </c>
      <c r="S1316" s="23">
        <f t="shared" si="346"/>
        <v>0</v>
      </c>
      <c r="T1316" s="23">
        <f t="shared" si="347"/>
        <v>0</v>
      </c>
      <c r="U1316" s="23">
        <f t="shared" si="348"/>
        <v>0</v>
      </c>
      <c r="V1316" s="23">
        <f t="shared" si="349"/>
        <v>0</v>
      </c>
      <c r="W1316" s="44" t="str">
        <f t="shared" si="350"/>
        <v>n/a</v>
      </c>
      <c r="X1316" s="23">
        <f t="shared" si="351"/>
        <v>0</v>
      </c>
      <c r="Y1316" s="23">
        <f t="shared" si="352"/>
        <v>0</v>
      </c>
      <c r="Z1316" s="23">
        <f t="shared" si="353"/>
        <v>0</v>
      </c>
      <c r="AA1316" s="43">
        <f t="shared" si="354"/>
        <v>0</v>
      </c>
      <c r="AB1316" s="44" t="str">
        <f t="shared" si="355"/>
        <v>n/a</v>
      </c>
      <c r="AC1316" s="45" t="str">
        <f>IFERROR(W1316*Inputs!$E$27+'Elec wholesale index'!AB1316*Inputs!$F$27,"n/a")</f>
        <v>n/a</v>
      </c>
      <c r="AD1316" s="2" t="str">
        <f t="shared" si="356"/>
        <v>2020-21 Summer</v>
      </c>
      <c r="AE1316" s="2" t="str">
        <f t="shared" si="357"/>
        <v>2019-20 Winter</v>
      </c>
      <c r="AF1316" s="41">
        <v>0</v>
      </c>
    </row>
    <row r="1317" spans="1:32" x14ac:dyDescent="0.3">
      <c r="A1317" s="47">
        <v>43745</v>
      </c>
      <c r="B1317" s="14" t="str">
        <f t="shared" si="341"/>
        <v>Oct</v>
      </c>
      <c r="C1317" s="3"/>
      <c r="D1317" s="3"/>
      <c r="E1317" s="3"/>
      <c r="F1317" s="42"/>
      <c r="G1317" s="42"/>
      <c r="H1317" s="42"/>
      <c r="I1317" s="13">
        <f>VLOOKUP($B1317,'Elec wholesale lookups'!$A$3:$L$15,'Elec wholesale index'!I$2,FALSE)</f>
        <v>181634.52552031272</v>
      </c>
      <c r="J1317" s="13">
        <f>VLOOKUP($B1317,'Elec wholesale lookups'!$A$3:$L$15,'Elec wholesale index'!J$2,FALSE)</f>
        <v>205597.26549163138</v>
      </c>
      <c r="K1317" s="13">
        <f>VLOOKUP($B1317,'Elec wholesale lookups'!$A$3:$L$15,'Elec wholesale index'!K$2,FALSE)</f>
        <v>181634.52552031272</v>
      </c>
      <c r="L1317" s="38">
        <f>VLOOKUP($B1317,'Elec wholesale lookups'!$A$3:$O$15,'Elec wholesale index'!L$2,FALSE)</f>
        <v>1</v>
      </c>
      <c r="M1317" s="38">
        <f>VLOOKUP($B1317,'Elec wholesale lookups'!$A$3:$O$15,'Elec wholesale index'!M$2,FALSE)</f>
        <v>1</v>
      </c>
      <c r="N1317" s="38">
        <f>VLOOKUP($B1317,'Elec wholesale lookups'!$A$3:$O$15,'Elec wholesale index'!N$2,FALSE)</f>
        <v>0</v>
      </c>
      <c r="O1317" s="13">
        <f t="shared" si="342"/>
        <v>181634.52552031272</v>
      </c>
      <c r="P1317" s="13">
        <f t="shared" si="343"/>
        <v>205597.26549163138</v>
      </c>
      <c r="Q1317" s="13">
        <f t="shared" si="344"/>
        <v>0</v>
      </c>
      <c r="R1317" s="13">
        <f t="shared" si="345"/>
        <v>387231.79101194406</v>
      </c>
      <c r="S1317" s="23">
        <f t="shared" si="346"/>
        <v>0</v>
      </c>
      <c r="T1317" s="23">
        <f t="shared" si="347"/>
        <v>0</v>
      </c>
      <c r="U1317" s="23">
        <f t="shared" si="348"/>
        <v>0</v>
      </c>
      <c r="V1317" s="23">
        <f t="shared" si="349"/>
        <v>0</v>
      </c>
      <c r="W1317" s="44" t="str">
        <f t="shared" si="350"/>
        <v>n/a</v>
      </c>
      <c r="X1317" s="23">
        <f t="shared" si="351"/>
        <v>0</v>
      </c>
      <c r="Y1317" s="23">
        <f t="shared" si="352"/>
        <v>0</v>
      </c>
      <c r="Z1317" s="23">
        <f t="shared" si="353"/>
        <v>0</v>
      </c>
      <c r="AA1317" s="43">
        <f t="shared" si="354"/>
        <v>0</v>
      </c>
      <c r="AB1317" s="44" t="str">
        <f t="shared" si="355"/>
        <v>n/a</v>
      </c>
      <c r="AC1317" s="45" t="str">
        <f>IFERROR(W1317*Inputs!$E$27+'Elec wholesale index'!AB1317*Inputs!$F$27,"n/a")</f>
        <v>n/a</v>
      </c>
      <c r="AD1317" s="2" t="str">
        <f t="shared" si="356"/>
        <v>2020-21 Summer</v>
      </c>
      <c r="AE1317" s="2" t="str">
        <f t="shared" si="357"/>
        <v>2019-20 Winter</v>
      </c>
      <c r="AF1317" s="41">
        <v>0</v>
      </c>
    </row>
    <row r="1318" spans="1:32" x14ac:dyDescent="0.3">
      <c r="A1318" s="47">
        <v>43746</v>
      </c>
      <c r="B1318" s="14" t="str">
        <f t="shared" si="341"/>
        <v>Oct</v>
      </c>
      <c r="C1318" s="3"/>
      <c r="D1318" s="3"/>
      <c r="E1318" s="3"/>
      <c r="F1318" s="42"/>
      <c r="G1318" s="42"/>
      <c r="H1318" s="42"/>
      <c r="I1318" s="13">
        <f>VLOOKUP($B1318,'Elec wholesale lookups'!$A$3:$L$15,'Elec wholesale index'!I$2,FALSE)</f>
        <v>181634.52552031272</v>
      </c>
      <c r="J1318" s="13">
        <f>VLOOKUP($B1318,'Elec wholesale lookups'!$A$3:$L$15,'Elec wholesale index'!J$2,FALSE)</f>
        <v>205597.26549163138</v>
      </c>
      <c r="K1318" s="13">
        <f>VLOOKUP($B1318,'Elec wholesale lookups'!$A$3:$L$15,'Elec wholesale index'!K$2,FALSE)</f>
        <v>181634.52552031272</v>
      </c>
      <c r="L1318" s="38">
        <f>VLOOKUP($B1318,'Elec wholesale lookups'!$A$3:$O$15,'Elec wholesale index'!L$2,FALSE)</f>
        <v>1</v>
      </c>
      <c r="M1318" s="38">
        <f>VLOOKUP($B1318,'Elec wholesale lookups'!$A$3:$O$15,'Elec wholesale index'!M$2,FALSE)</f>
        <v>1</v>
      </c>
      <c r="N1318" s="38">
        <f>VLOOKUP($B1318,'Elec wholesale lookups'!$A$3:$O$15,'Elec wholesale index'!N$2,FALSE)</f>
        <v>0</v>
      </c>
      <c r="O1318" s="13">
        <f t="shared" si="342"/>
        <v>181634.52552031272</v>
      </c>
      <c r="P1318" s="13">
        <f t="shared" si="343"/>
        <v>205597.26549163138</v>
      </c>
      <c r="Q1318" s="13">
        <f t="shared" si="344"/>
        <v>0</v>
      </c>
      <c r="R1318" s="13">
        <f t="shared" si="345"/>
        <v>387231.79101194406</v>
      </c>
      <c r="S1318" s="23">
        <f t="shared" si="346"/>
        <v>0</v>
      </c>
      <c r="T1318" s="23">
        <f t="shared" si="347"/>
        <v>0</v>
      </c>
      <c r="U1318" s="23">
        <f t="shared" si="348"/>
        <v>0</v>
      </c>
      <c r="V1318" s="23">
        <f t="shared" si="349"/>
        <v>0</v>
      </c>
      <c r="W1318" s="44" t="str">
        <f t="shared" si="350"/>
        <v>n/a</v>
      </c>
      <c r="X1318" s="23">
        <f t="shared" si="351"/>
        <v>0</v>
      </c>
      <c r="Y1318" s="23">
        <f t="shared" si="352"/>
        <v>0</v>
      </c>
      <c r="Z1318" s="23">
        <f t="shared" si="353"/>
        <v>0</v>
      </c>
      <c r="AA1318" s="43">
        <f t="shared" si="354"/>
        <v>0</v>
      </c>
      <c r="AB1318" s="44" t="str">
        <f t="shared" si="355"/>
        <v>n/a</v>
      </c>
      <c r="AC1318" s="45" t="str">
        <f>IFERROR(W1318*Inputs!$E$27+'Elec wholesale index'!AB1318*Inputs!$F$27,"n/a")</f>
        <v>n/a</v>
      </c>
      <c r="AD1318" s="2" t="str">
        <f t="shared" si="356"/>
        <v>2020-21 Summer</v>
      </c>
      <c r="AE1318" s="2" t="str">
        <f t="shared" si="357"/>
        <v>2019-20 Winter</v>
      </c>
      <c r="AF1318" s="41">
        <v>0</v>
      </c>
    </row>
    <row r="1319" spans="1:32" x14ac:dyDescent="0.3">
      <c r="A1319" s="47">
        <v>43747</v>
      </c>
      <c r="B1319" s="14" t="str">
        <f t="shared" si="341"/>
        <v>Oct</v>
      </c>
      <c r="C1319" s="3"/>
      <c r="D1319" s="3"/>
      <c r="E1319" s="3"/>
      <c r="F1319" s="42"/>
      <c r="G1319" s="42"/>
      <c r="H1319" s="42"/>
      <c r="I1319" s="13">
        <f>VLOOKUP($B1319,'Elec wholesale lookups'!$A$3:$L$15,'Elec wholesale index'!I$2,FALSE)</f>
        <v>181634.52552031272</v>
      </c>
      <c r="J1319" s="13">
        <f>VLOOKUP($B1319,'Elec wholesale lookups'!$A$3:$L$15,'Elec wholesale index'!J$2,FALSE)</f>
        <v>205597.26549163138</v>
      </c>
      <c r="K1319" s="13">
        <f>VLOOKUP($B1319,'Elec wholesale lookups'!$A$3:$L$15,'Elec wholesale index'!K$2,FALSE)</f>
        <v>181634.52552031272</v>
      </c>
      <c r="L1319" s="38">
        <f>VLOOKUP($B1319,'Elec wholesale lookups'!$A$3:$O$15,'Elec wholesale index'!L$2,FALSE)</f>
        <v>1</v>
      </c>
      <c r="M1319" s="38">
        <f>VLOOKUP($B1319,'Elec wholesale lookups'!$A$3:$O$15,'Elec wholesale index'!M$2,FALSE)</f>
        <v>1</v>
      </c>
      <c r="N1319" s="38">
        <f>VLOOKUP($B1319,'Elec wholesale lookups'!$A$3:$O$15,'Elec wholesale index'!N$2,FALSE)</f>
        <v>0</v>
      </c>
      <c r="O1319" s="13">
        <f t="shared" si="342"/>
        <v>181634.52552031272</v>
      </c>
      <c r="P1319" s="13">
        <f t="shared" si="343"/>
        <v>205597.26549163138</v>
      </c>
      <c r="Q1319" s="13">
        <f t="shared" si="344"/>
        <v>0</v>
      </c>
      <c r="R1319" s="13">
        <f t="shared" si="345"/>
        <v>387231.79101194406</v>
      </c>
      <c r="S1319" s="23">
        <f t="shared" si="346"/>
        <v>0</v>
      </c>
      <c r="T1319" s="23">
        <f t="shared" si="347"/>
        <v>0</v>
      </c>
      <c r="U1319" s="23">
        <f t="shared" si="348"/>
        <v>0</v>
      </c>
      <c r="V1319" s="23">
        <f t="shared" si="349"/>
        <v>0</v>
      </c>
      <c r="W1319" s="44" t="str">
        <f t="shared" si="350"/>
        <v>n/a</v>
      </c>
      <c r="X1319" s="23">
        <f t="shared" si="351"/>
        <v>0</v>
      </c>
      <c r="Y1319" s="23">
        <f t="shared" si="352"/>
        <v>0</v>
      </c>
      <c r="Z1319" s="23">
        <f t="shared" si="353"/>
        <v>0</v>
      </c>
      <c r="AA1319" s="43">
        <f t="shared" si="354"/>
        <v>0</v>
      </c>
      <c r="AB1319" s="44" t="str">
        <f t="shared" si="355"/>
        <v>n/a</v>
      </c>
      <c r="AC1319" s="45" t="str">
        <f>IFERROR(W1319*Inputs!$E$27+'Elec wholesale index'!AB1319*Inputs!$F$27,"n/a")</f>
        <v>n/a</v>
      </c>
      <c r="AD1319" s="2" t="str">
        <f t="shared" si="356"/>
        <v>2020-21 Summer</v>
      </c>
      <c r="AE1319" s="2" t="str">
        <f t="shared" si="357"/>
        <v>2019-20 Winter</v>
      </c>
      <c r="AF1319" s="41">
        <v>0</v>
      </c>
    </row>
    <row r="1320" spans="1:32" x14ac:dyDescent="0.3">
      <c r="A1320" s="47">
        <v>43748</v>
      </c>
      <c r="B1320" s="14" t="str">
        <f t="shared" si="341"/>
        <v>Oct</v>
      </c>
      <c r="C1320" s="3"/>
      <c r="D1320" s="3"/>
      <c r="E1320" s="3"/>
      <c r="F1320" s="42"/>
      <c r="G1320" s="42"/>
      <c r="H1320" s="42"/>
      <c r="I1320" s="13">
        <f>VLOOKUP($B1320,'Elec wholesale lookups'!$A$3:$L$15,'Elec wholesale index'!I$2,FALSE)</f>
        <v>181634.52552031272</v>
      </c>
      <c r="J1320" s="13">
        <f>VLOOKUP($B1320,'Elec wholesale lookups'!$A$3:$L$15,'Elec wholesale index'!J$2,FALSE)</f>
        <v>205597.26549163138</v>
      </c>
      <c r="K1320" s="13">
        <f>VLOOKUP($B1320,'Elec wholesale lookups'!$A$3:$L$15,'Elec wholesale index'!K$2,FALSE)</f>
        <v>181634.52552031272</v>
      </c>
      <c r="L1320" s="38">
        <f>VLOOKUP($B1320,'Elec wholesale lookups'!$A$3:$O$15,'Elec wholesale index'!L$2,FALSE)</f>
        <v>1</v>
      </c>
      <c r="M1320" s="38">
        <f>VLOOKUP($B1320,'Elec wholesale lookups'!$A$3:$O$15,'Elec wholesale index'!M$2,FALSE)</f>
        <v>1</v>
      </c>
      <c r="N1320" s="38">
        <f>VLOOKUP($B1320,'Elec wholesale lookups'!$A$3:$O$15,'Elec wholesale index'!N$2,FALSE)</f>
        <v>0</v>
      </c>
      <c r="O1320" s="13">
        <f t="shared" si="342"/>
        <v>181634.52552031272</v>
      </c>
      <c r="P1320" s="13">
        <f t="shared" si="343"/>
        <v>205597.26549163138</v>
      </c>
      <c r="Q1320" s="13">
        <f t="shared" si="344"/>
        <v>0</v>
      </c>
      <c r="R1320" s="13">
        <f t="shared" si="345"/>
        <v>387231.79101194406</v>
      </c>
      <c r="S1320" s="23">
        <f t="shared" si="346"/>
        <v>0</v>
      </c>
      <c r="T1320" s="23">
        <f t="shared" si="347"/>
        <v>0</v>
      </c>
      <c r="U1320" s="23">
        <f t="shared" si="348"/>
        <v>0</v>
      </c>
      <c r="V1320" s="23">
        <f t="shared" si="349"/>
        <v>0</v>
      </c>
      <c r="W1320" s="44" t="str">
        <f t="shared" si="350"/>
        <v>n/a</v>
      </c>
      <c r="X1320" s="23">
        <f t="shared" si="351"/>
        <v>0</v>
      </c>
      <c r="Y1320" s="23">
        <f t="shared" si="352"/>
        <v>0</v>
      </c>
      <c r="Z1320" s="23">
        <f t="shared" si="353"/>
        <v>0</v>
      </c>
      <c r="AA1320" s="43">
        <f t="shared" si="354"/>
        <v>0</v>
      </c>
      <c r="AB1320" s="44" t="str">
        <f t="shared" si="355"/>
        <v>n/a</v>
      </c>
      <c r="AC1320" s="45" t="str">
        <f>IFERROR(W1320*Inputs!$E$27+'Elec wholesale index'!AB1320*Inputs!$F$27,"n/a")</f>
        <v>n/a</v>
      </c>
      <c r="AD1320" s="2" t="str">
        <f t="shared" si="356"/>
        <v>2020-21 Summer</v>
      </c>
      <c r="AE1320" s="2" t="str">
        <f t="shared" si="357"/>
        <v>2019-20 Winter</v>
      </c>
      <c r="AF1320" s="41">
        <v>0</v>
      </c>
    </row>
    <row r="1321" spans="1:32" x14ac:dyDescent="0.3">
      <c r="A1321" s="47">
        <v>43749</v>
      </c>
      <c r="B1321" s="14" t="str">
        <f t="shared" ref="B1321:B1384" si="358">TEXT(A1321,"mmm")</f>
        <v>Oct</v>
      </c>
      <c r="C1321" s="3"/>
      <c r="D1321" s="3"/>
      <c r="E1321" s="3"/>
      <c r="F1321" s="42"/>
      <c r="G1321" s="42"/>
      <c r="H1321" s="42"/>
      <c r="I1321" s="13">
        <f>VLOOKUP($B1321,'Elec wholesale lookups'!$A$3:$L$15,'Elec wholesale index'!I$2,FALSE)</f>
        <v>181634.52552031272</v>
      </c>
      <c r="J1321" s="13">
        <f>VLOOKUP($B1321,'Elec wholesale lookups'!$A$3:$L$15,'Elec wholesale index'!J$2,FALSE)</f>
        <v>205597.26549163138</v>
      </c>
      <c r="K1321" s="13">
        <f>VLOOKUP($B1321,'Elec wholesale lookups'!$A$3:$L$15,'Elec wholesale index'!K$2,FALSE)</f>
        <v>181634.52552031272</v>
      </c>
      <c r="L1321" s="38">
        <f>VLOOKUP($B1321,'Elec wholesale lookups'!$A$3:$O$15,'Elec wholesale index'!L$2,FALSE)</f>
        <v>1</v>
      </c>
      <c r="M1321" s="38">
        <f>VLOOKUP($B1321,'Elec wholesale lookups'!$A$3:$O$15,'Elec wholesale index'!M$2,FALSE)</f>
        <v>1</v>
      </c>
      <c r="N1321" s="38">
        <f>VLOOKUP($B1321,'Elec wholesale lookups'!$A$3:$O$15,'Elec wholesale index'!N$2,FALSE)</f>
        <v>0</v>
      </c>
      <c r="O1321" s="13">
        <f t="shared" si="342"/>
        <v>181634.52552031272</v>
      </c>
      <c r="P1321" s="13">
        <f t="shared" si="343"/>
        <v>205597.26549163138</v>
      </c>
      <c r="Q1321" s="13">
        <f t="shared" si="344"/>
        <v>0</v>
      </c>
      <c r="R1321" s="13">
        <f t="shared" si="345"/>
        <v>387231.79101194406</v>
      </c>
      <c r="S1321" s="23">
        <f t="shared" si="346"/>
        <v>0</v>
      </c>
      <c r="T1321" s="23">
        <f t="shared" si="347"/>
        <v>0</v>
      </c>
      <c r="U1321" s="23">
        <f t="shared" si="348"/>
        <v>0</v>
      </c>
      <c r="V1321" s="23">
        <f t="shared" si="349"/>
        <v>0</v>
      </c>
      <c r="W1321" s="44" t="str">
        <f t="shared" si="350"/>
        <v>n/a</v>
      </c>
      <c r="X1321" s="23">
        <f t="shared" si="351"/>
        <v>0</v>
      </c>
      <c r="Y1321" s="23">
        <f t="shared" si="352"/>
        <v>0</v>
      </c>
      <c r="Z1321" s="23">
        <f t="shared" si="353"/>
        <v>0</v>
      </c>
      <c r="AA1321" s="43">
        <f t="shared" si="354"/>
        <v>0</v>
      </c>
      <c r="AB1321" s="44" t="str">
        <f t="shared" si="355"/>
        <v>n/a</v>
      </c>
      <c r="AC1321" s="45" t="str">
        <f>IFERROR(W1321*Inputs!$E$27+'Elec wholesale index'!AB1321*Inputs!$F$27,"n/a")</f>
        <v>n/a</v>
      </c>
      <c r="AD1321" s="2" t="str">
        <f t="shared" si="356"/>
        <v>2020-21 Summer</v>
      </c>
      <c r="AE1321" s="2" t="str">
        <f t="shared" si="357"/>
        <v>2019-20 Winter</v>
      </c>
      <c r="AF1321" s="41">
        <v>0</v>
      </c>
    </row>
    <row r="1322" spans="1:32" x14ac:dyDescent="0.3">
      <c r="A1322" s="47">
        <v>43752</v>
      </c>
      <c r="B1322" s="14" t="str">
        <f t="shared" si="358"/>
        <v>Oct</v>
      </c>
      <c r="C1322" s="3"/>
      <c r="D1322" s="3"/>
      <c r="E1322" s="3"/>
      <c r="F1322" s="42"/>
      <c r="G1322" s="42"/>
      <c r="H1322" s="42"/>
      <c r="I1322" s="13">
        <f>VLOOKUP($B1322,'Elec wholesale lookups'!$A$3:$L$15,'Elec wholesale index'!I$2,FALSE)</f>
        <v>181634.52552031272</v>
      </c>
      <c r="J1322" s="13">
        <f>VLOOKUP($B1322,'Elec wholesale lookups'!$A$3:$L$15,'Elec wholesale index'!J$2,FALSE)</f>
        <v>205597.26549163138</v>
      </c>
      <c r="K1322" s="13">
        <f>VLOOKUP($B1322,'Elec wholesale lookups'!$A$3:$L$15,'Elec wholesale index'!K$2,FALSE)</f>
        <v>181634.52552031272</v>
      </c>
      <c r="L1322" s="38">
        <f>VLOOKUP($B1322,'Elec wholesale lookups'!$A$3:$O$15,'Elec wholesale index'!L$2,FALSE)</f>
        <v>1</v>
      </c>
      <c r="M1322" s="38">
        <f>VLOOKUP($B1322,'Elec wholesale lookups'!$A$3:$O$15,'Elec wholesale index'!M$2,FALSE)</f>
        <v>1</v>
      </c>
      <c r="N1322" s="38">
        <f>VLOOKUP($B1322,'Elec wholesale lookups'!$A$3:$O$15,'Elec wholesale index'!N$2,FALSE)</f>
        <v>0</v>
      </c>
      <c r="O1322" s="13">
        <f t="shared" si="342"/>
        <v>181634.52552031272</v>
      </c>
      <c r="P1322" s="13">
        <f t="shared" si="343"/>
        <v>205597.26549163138</v>
      </c>
      <c r="Q1322" s="13">
        <f t="shared" si="344"/>
        <v>0</v>
      </c>
      <c r="R1322" s="13">
        <f t="shared" si="345"/>
        <v>387231.79101194406</v>
      </c>
      <c r="S1322" s="23">
        <f t="shared" si="346"/>
        <v>0</v>
      </c>
      <c r="T1322" s="23">
        <f t="shared" si="347"/>
        <v>0</v>
      </c>
      <c r="U1322" s="23">
        <f t="shared" si="348"/>
        <v>0</v>
      </c>
      <c r="V1322" s="23">
        <f t="shared" si="349"/>
        <v>0</v>
      </c>
      <c r="W1322" s="44" t="str">
        <f t="shared" si="350"/>
        <v>n/a</v>
      </c>
      <c r="X1322" s="23">
        <f t="shared" si="351"/>
        <v>0</v>
      </c>
      <c r="Y1322" s="23">
        <f t="shared" si="352"/>
        <v>0</v>
      </c>
      <c r="Z1322" s="23">
        <f t="shared" si="353"/>
        <v>0</v>
      </c>
      <c r="AA1322" s="43">
        <f t="shared" si="354"/>
        <v>0</v>
      </c>
      <c r="AB1322" s="44" t="str">
        <f t="shared" si="355"/>
        <v>n/a</v>
      </c>
      <c r="AC1322" s="45" t="str">
        <f>IFERROR(W1322*Inputs!$E$27+'Elec wholesale index'!AB1322*Inputs!$F$27,"n/a")</f>
        <v>n/a</v>
      </c>
      <c r="AD1322" s="2" t="str">
        <f t="shared" si="356"/>
        <v>2020-21 Summer</v>
      </c>
      <c r="AE1322" s="2" t="str">
        <f t="shared" si="357"/>
        <v>2019-20 Winter</v>
      </c>
      <c r="AF1322" s="41">
        <v>0</v>
      </c>
    </row>
    <row r="1323" spans="1:32" x14ac:dyDescent="0.3">
      <c r="A1323" s="47">
        <v>43753</v>
      </c>
      <c r="B1323" s="14" t="str">
        <f t="shared" si="358"/>
        <v>Oct</v>
      </c>
      <c r="C1323" s="3"/>
      <c r="D1323" s="3"/>
      <c r="E1323" s="3"/>
      <c r="F1323" s="42"/>
      <c r="G1323" s="42"/>
      <c r="H1323" s="42"/>
      <c r="I1323" s="13">
        <f>VLOOKUP($B1323,'Elec wholesale lookups'!$A$3:$L$15,'Elec wholesale index'!I$2,FALSE)</f>
        <v>181634.52552031272</v>
      </c>
      <c r="J1323" s="13">
        <f>VLOOKUP($B1323,'Elec wholesale lookups'!$A$3:$L$15,'Elec wholesale index'!J$2,FALSE)</f>
        <v>205597.26549163138</v>
      </c>
      <c r="K1323" s="13">
        <f>VLOOKUP($B1323,'Elec wholesale lookups'!$A$3:$L$15,'Elec wholesale index'!K$2,FALSE)</f>
        <v>181634.52552031272</v>
      </c>
      <c r="L1323" s="38">
        <f>VLOOKUP($B1323,'Elec wholesale lookups'!$A$3:$O$15,'Elec wholesale index'!L$2,FALSE)</f>
        <v>1</v>
      </c>
      <c r="M1323" s="38">
        <f>VLOOKUP($B1323,'Elec wholesale lookups'!$A$3:$O$15,'Elec wholesale index'!M$2,FALSE)</f>
        <v>1</v>
      </c>
      <c r="N1323" s="38">
        <f>VLOOKUP($B1323,'Elec wholesale lookups'!$A$3:$O$15,'Elec wholesale index'!N$2,FALSE)</f>
        <v>0</v>
      </c>
      <c r="O1323" s="13">
        <f t="shared" si="342"/>
        <v>181634.52552031272</v>
      </c>
      <c r="P1323" s="13">
        <f t="shared" si="343"/>
        <v>205597.26549163138</v>
      </c>
      <c r="Q1323" s="13">
        <f t="shared" si="344"/>
        <v>0</v>
      </c>
      <c r="R1323" s="13">
        <f t="shared" si="345"/>
        <v>387231.79101194406</v>
      </c>
      <c r="S1323" s="23">
        <f t="shared" si="346"/>
        <v>0</v>
      </c>
      <c r="T1323" s="23">
        <f t="shared" si="347"/>
        <v>0</v>
      </c>
      <c r="U1323" s="23">
        <f t="shared" si="348"/>
        <v>0</v>
      </c>
      <c r="V1323" s="23">
        <f t="shared" si="349"/>
        <v>0</v>
      </c>
      <c r="W1323" s="44" t="str">
        <f t="shared" si="350"/>
        <v>n/a</v>
      </c>
      <c r="X1323" s="23">
        <f t="shared" si="351"/>
        <v>0</v>
      </c>
      <c r="Y1323" s="23">
        <f t="shared" si="352"/>
        <v>0</v>
      </c>
      <c r="Z1323" s="23">
        <f t="shared" si="353"/>
        <v>0</v>
      </c>
      <c r="AA1323" s="43">
        <f t="shared" si="354"/>
        <v>0</v>
      </c>
      <c r="AB1323" s="44" t="str">
        <f t="shared" si="355"/>
        <v>n/a</v>
      </c>
      <c r="AC1323" s="45" t="str">
        <f>IFERROR(W1323*Inputs!$E$27+'Elec wholesale index'!AB1323*Inputs!$F$27,"n/a")</f>
        <v>n/a</v>
      </c>
      <c r="AD1323" s="2" t="str">
        <f t="shared" si="356"/>
        <v>2020-21 Summer</v>
      </c>
      <c r="AE1323" s="2" t="str">
        <f t="shared" si="357"/>
        <v>2019-20 Winter</v>
      </c>
      <c r="AF1323" s="41">
        <v>0</v>
      </c>
    </row>
    <row r="1324" spans="1:32" x14ac:dyDescent="0.3">
      <c r="A1324" s="47">
        <v>43754</v>
      </c>
      <c r="B1324" s="14" t="str">
        <f t="shared" si="358"/>
        <v>Oct</v>
      </c>
      <c r="C1324" s="3"/>
      <c r="D1324" s="3"/>
      <c r="E1324" s="3"/>
      <c r="F1324" s="42"/>
      <c r="G1324" s="42"/>
      <c r="H1324" s="42"/>
      <c r="I1324" s="13">
        <f>VLOOKUP($B1324,'Elec wholesale lookups'!$A$3:$L$15,'Elec wholesale index'!I$2,FALSE)</f>
        <v>181634.52552031272</v>
      </c>
      <c r="J1324" s="13">
        <f>VLOOKUP($B1324,'Elec wholesale lookups'!$A$3:$L$15,'Elec wholesale index'!J$2,FALSE)</f>
        <v>205597.26549163138</v>
      </c>
      <c r="K1324" s="13">
        <f>VLOOKUP($B1324,'Elec wholesale lookups'!$A$3:$L$15,'Elec wholesale index'!K$2,FALSE)</f>
        <v>181634.52552031272</v>
      </c>
      <c r="L1324" s="38">
        <f>VLOOKUP($B1324,'Elec wholesale lookups'!$A$3:$O$15,'Elec wholesale index'!L$2,FALSE)</f>
        <v>1</v>
      </c>
      <c r="M1324" s="38">
        <f>VLOOKUP($B1324,'Elec wholesale lookups'!$A$3:$O$15,'Elec wholesale index'!M$2,FALSE)</f>
        <v>1</v>
      </c>
      <c r="N1324" s="38">
        <f>VLOOKUP($B1324,'Elec wholesale lookups'!$A$3:$O$15,'Elec wholesale index'!N$2,FALSE)</f>
        <v>0</v>
      </c>
      <c r="O1324" s="13">
        <f t="shared" si="342"/>
        <v>181634.52552031272</v>
      </c>
      <c r="P1324" s="13">
        <f t="shared" si="343"/>
        <v>205597.26549163138</v>
      </c>
      <c r="Q1324" s="13">
        <f t="shared" si="344"/>
        <v>0</v>
      </c>
      <c r="R1324" s="13">
        <f t="shared" si="345"/>
        <v>387231.79101194406</v>
      </c>
      <c r="S1324" s="23">
        <f t="shared" si="346"/>
        <v>0</v>
      </c>
      <c r="T1324" s="23">
        <f t="shared" si="347"/>
        <v>0</v>
      </c>
      <c r="U1324" s="23">
        <f t="shared" si="348"/>
        <v>0</v>
      </c>
      <c r="V1324" s="23">
        <f t="shared" si="349"/>
        <v>0</v>
      </c>
      <c r="W1324" s="44" t="str">
        <f t="shared" si="350"/>
        <v>n/a</v>
      </c>
      <c r="X1324" s="23">
        <f t="shared" si="351"/>
        <v>0</v>
      </c>
      <c r="Y1324" s="23">
        <f t="shared" si="352"/>
        <v>0</v>
      </c>
      <c r="Z1324" s="23">
        <f t="shared" si="353"/>
        <v>0</v>
      </c>
      <c r="AA1324" s="43">
        <f t="shared" si="354"/>
        <v>0</v>
      </c>
      <c r="AB1324" s="44" t="str">
        <f t="shared" si="355"/>
        <v>n/a</v>
      </c>
      <c r="AC1324" s="45" t="str">
        <f>IFERROR(W1324*Inputs!$E$27+'Elec wholesale index'!AB1324*Inputs!$F$27,"n/a")</f>
        <v>n/a</v>
      </c>
      <c r="AD1324" s="2" t="str">
        <f t="shared" si="356"/>
        <v>2020-21 Summer</v>
      </c>
      <c r="AE1324" s="2" t="str">
        <f t="shared" si="357"/>
        <v>2019-20 Winter</v>
      </c>
      <c r="AF1324" s="41">
        <v>0</v>
      </c>
    </row>
    <row r="1325" spans="1:32" x14ac:dyDescent="0.3">
      <c r="A1325" s="47">
        <v>43755</v>
      </c>
      <c r="B1325" s="14" t="str">
        <f t="shared" si="358"/>
        <v>Oct</v>
      </c>
      <c r="C1325" s="3"/>
      <c r="D1325" s="3"/>
      <c r="E1325" s="3"/>
      <c r="F1325" s="42"/>
      <c r="G1325" s="42"/>
      <c r="H1325" s="42"/>
      <c r="I1325" s="13">
        <f>VLOOKUP($B1325,'Elec wholesale lookups'!$A$3:$L$15,'Elec wholesale index'!I$2,FALSE)</f>
        <v>181634.52552031272</v>
      </c>
      <c r="J1325" s="13">
        <f>VLOOKUP($B1325,'Elec wholesale lookups'!$A$3:$L$15,'Elec wholesale index'!J$2,FALSE)</f>
        <v>205597.26549163138</v>
      </c>
      <c r="K1325" s="13">
        <f>VLOOKUP($B1325,'Elec wholesale lookups'!$A$3:$L$15,'Elec wholesale index'!K$2,FALSE)</f>
        <v>181634.52552031272</v>
      </c>
      <c r="L1325" s="38">
        <f>VLOOKUP($B1325,'Elec wholesale lookups'!$A$3:$O$15,'Elec wholesale index'!L$2,FALSE)</f>
        <v>1</v>
      </c>
      <c r="M1325" s="38">
        <f>VLOOKUP($B1325,'Elec wholesale lookups'!$A$3:$O$15,'Elec wholesale index'!M$2,FALSE)</f>
        <v>1</v>
      </c>
      <c r="N1325" s="38">
        <f>VLOOKUP($B1325,'Elec wholesale lookups'!$A$3:$O$15,'Elec wholesale index'!N$2,FALSE)</f>
        <v>0</v>
      </c>
      <c r="O1325" s="13">
        <f t="shared" si="342"/>
        <v>181634.52552031272</v>
      </c>
      <c r="P1325" s="13">
        <f t="shared" si="343"/>
        <v>205597.26549163138</v>
      </c>
      <c r="Q1325" s="13">
        <f t="shared" si="344"/>
        <v>0</v>
      </c>
      <c r="R1325" s="13">
        <f t="shared" si="345"/>
        <v>387231.79101194406</v>
      </c>
      <c r="S1325" s="23">
        <f t="shared" si="346"/>
        <v>0</v>
      </c>
      <c r="T1325" s="23">
        <f t="shared" si="347"/>
        <v>0</v>
      </c>
      <c r="U1325" s="23">
        <f t="shared" si="348"/>
        <v>0</v>
      </c>
      <c r="V1325" s="23">
        <f t="shared" si="349"/>
        <v>0</v>
      </c>
      <c r="W1325" s="44" t="str">
        <f t="shared" si="350"/>
        <v>n/a</v>
      </c>
      <c r="X1325" s="23">
        <f t="shared" si="351"/>
        <v>0</v>
      </c>
      <c r="Y1325" s="23">
        <f t="shared" si="352"/>
        <v>0</v>
      </c>
      <c r="Z1325" s="23">
        <f t="shared" si="353"/>
        <v>0</v>
      </c>
      <c r="AA1325" s="43">
        <f t="shared" si="354"/>
        <v>0</v>
      </c>
      <c r="AB1325" s="44" t="str">
        <f t="shared" si="355"/>
        <v>n/a</v>
      </c>
      <c r="AC1325" s="45" t="str">
        <f>IFERROR(W1325*Inputs!$E$27+'Elec wholesale index'!AB1325*Inputs!$F$27,"n/a")</f>
        <v>n/a</v>
      </c>
      <c r="AD1325" s="2" t="str">
        <f t="shared" si="356"/>
        <v>2020-21 Summer</v>
      </c>
      <c r="AE1325" s="2" t="str">
        <f t="shared" si="357"/>
        <v>2019-20 Winter</v>
      </c>
      <c r="AF1325" s="41">
        <v>0</v>
      </c>
    </row>
    <row r="1326" spans="1:32" x14ac:dyDescent="0.3">
      <c r="A1326" s="47">
        <v>43756</v>
      </c>
      <c r="B1326" s="14" t="str">
        <f t="shared" si="358"/>
        <v>Oct</v>
      </c>
      <c r="C1326" s="3"/>
      <c r="D1326" s="3"/>
      <c r="E1326" s="3"/>
      <c r="F1326" s="42"/>
      <c r="G1326" s="42"/>
      <c r="H1326" s="42"/>
      <c r="I1326" s="13">
        <f>VLOOKUP($B1326,'Elec wholesale lookups'!$A$3:$L$15,'Elec wholesale index'!I$2,FALSE)</f>
        <v>181634.52552031272</v>
      </c>
      <c r="J1326" s="13">
        <f>VLOOKUP($B1326,'Elec wholesale lookups'!$A$3:$L$15,'Elec wholesale index'!J$2,FALSE)</f>
        <v>205597.26549163138</v>
      </c>
      <c r="K1326" s="13">
        <f>VLOOKUP($B1326,'Elec wholesale lookups'!$A$3:$L$15,'Elec wholesale index'!K$2,FALSE)</f>
        <v>181634.52552031272</v>
      </c>
      <c r="L1326" s="38">
        <f>VLOOKUP($B1326,'Elec wholesale lookups'!$A$3:$O$15,'Elec wholesale index'!L$2,FALSE)</f>
        <v>1</v>
      </c>
      <c r="M1326" s="38">
        <f>VLOOKUP($B1326,'Elec wholesale lookups'!$A$3:$O$15,'Elec wholesale index'!M$2,FALSE)</f>
        <v>1</v>
      </c>
      <c r="N1326" s="38">
        <f>VLOOKUP($B1326,'Elec wholesale lookups'!$A$3:$O$15,'Elec wholesale index'!N$2,FALSE)</f>
        <v>0</v>
      </c>
      <c r="O1326" s="13">
        <f t="shared" si="342"/>
        <v>181634.52552031272</v>
      </c>
      <c r="P1326" s="13">
        <f t="shared" si="343"/>
        <v>205597.26549163138</v>
      </c>
      <c r="Q1326" s="13">
        <f t="shared" si="344"/>
        <v>0</v>
      </c>
      <c r="R1326" s="13">
        <f t="shared" si="345"/>
        <v>387231.79101194406</v>
      </c>
      <c r="S1326" s="23">
        <f t="shared" si="346"/>
        <v>0</v>
      </c>
      <c r="T1326" s="23">
        <f t="shared" si="347"/>
        <v>0</v>
      </c>
      <c r="U1326" s="23">
        <f t="shared" si="348"/>
        <v>0</v>
      </c>
      <c r="V1326" s="23">
        <f t="shared" si="349"/>
        <v>0</v>
      </c>
      <c r="W1326" s="44" t="str">
        <f t="shared" si="350"/>
        <v>n/a</v>
      </c>
      <c r="X1326" s="23">
        <f t="shared" si="351"/>
        <v>0</v>
      </c>
      <c r="Y1326" s="23">
        <f t="shared" si="352"/>
        <v>0</v>
      </c>
      <c r="Z1326" s="23">
        <f t="shared" si="353"/>
        <v>0</v>
      </c>
      <c r="AA1326" s="43">
        <f t="shared" si="354"/>
        <v>0</v>
      </c>
      <c r="AB1326" s="44" t="str">
        <f t="shared" si="355"/>
        <v>n/a</v>
      </c>
      <c r="AC1326" s="45" t="str">
        <f>IFERROR(W1326*Inputs!$E$27+'Elec wholesale index'!AB1326*Inputs!$F$27,"n/a")</f>
        <v>n/a</v>
      </c>
      <c r="AD1326" s="2" t="str">
        <f t="shared" si="356"/>
        <v>2020-21 Summer</v>
      </c>
      <c r="AE1326" s="2" t="str">
        <f t="shared" si="357"/>
        <v>2019-20 Winter</v>
      </c>
      <c r="AF1326" s="41">
        <v>0</v>
      </c>
    </row>
    <row r="1327" spans="1:32" x14ac:dyDescent="0.3">
      <c r="A1327" s="47">
        <v>43759</v>
      </c>
      <c r="B1327" s="14" t="str">
        <f t="shared" si="358"/>
        <v>Oct</v>
      </c>
      <c r="C1327" s="3"/>
      <c r="D1327" s="3"/>
      <c r="E1327" s="3"/>
      <c r="F1327" s="42"/>
      <c r="G1327" s="42"/>
      <c r="H1327" s="42"/>
      <c r="I1327" s="13">
        <f>VLOOKUP($B1327,'Elec wholesale lookups'!$A$3:$L$15,'Elec wholesale index'!I$2,FALSE)</f>
        <v>181634.52552031272</v>
      </c>
      <c r="J1327" s="13">
        <f>VLOOKUP($B1327,'Elec wholesale lookups'!$A$3:$L$15,'Elec wholesale index'!J$2,FALSE)</f>
        <v>205597.26549163138</v>
      </c>
      <c r="K1327" s="13">
        <f>VLOOKUP($B1327,'Elec wholesale lookups'!$A$3:$L$15,'Elec wholesale index'!K$2,FALSE)</f>
        <v>181634.52552031272</v>
      </c>
      <c r="L1327" s="38">
        <f>VLOOKUP($B1327,'Elec wholesale lookups'!$A$3:$O$15,'Elec wholesale index'!L$2,FALSE)</f>
        <v>1</v>
      </c>
      <c r="M1327" s="38">
        <f>VLOOKUP($B1327,'Elec wholesale lookups'!$A$3:$O$15,'Elec wholesale index'!M$2,FALSE)</f>
        <v>1</v>
      </c>
      <c r="N1327" s="38">
        <f>VLOOKUP($B1327,'Elec wholesale lookups'!$A$3:$O$15,'Elec wholesale index'!N$2,FALSE)</f>
        <v>0</v>
      </c>
      <c r="O1327" s="13">
        <f t="shared" si="342"/>
        <v>181634.52552031272</v>
      </c>
      <c r="P1327" s="13">
        <f t="shared" si="343"/>
        <v>205597.26549163138</v>
      </c>
      <c r="Q1327" s="13">
        <f t="shared" si="344"/>
        <v>0</v>
      </c>
      <c r="R1327" s="13">
        <f t="shared" si="345"/>
        <v>387231.79101194406</v>
      </c>
      <c r="S1327" s="23">
        <f t="shared" si="346"/>
        <v>0</v>
      </c>
      <c r="T1327" s="23">
        <f t="shared" si="347"/>
        <v>0</v>
      </c>
      <c r="U1327" s="23">
        <f t="shared" si="348"/>
        <v>0</v>
      </c>
      <c r="V1327" s="23">
        <f t="shared" si="349"/>
        <v>0</v>
      </c>
      <c r="W1327" s="44" t="str">
        <f t="shared" si="350"/>
        <v>n/a</v>
      </c>
      <c r="X1327" s="23">
        <f t="shared" si="351"/>
        <v>0</v>
      </c>
      <c r="Y1327" s="23">
        <f t="shared" si="352"/>
        <v>0</v>
      </c>
      <c r="Z1327" s="23">
        <f t="shared" si="353"/>
        <v>0</v>
      </c>
      <c r="AA1327" s="43">
        <f t="shared" si="354"/>
        <v>0</v>
      </c>
      <c r="AB1327" s="44" t="str">
        <f t="shared" si="355"/>
        <v>n/a</v>
      </c>
      <c r="AC1327" s="45" t="str">
        <f>IFERROR(W1327*Inputs!$E$27+'Elec wholesale index'!AB1327*Inputs!$F$27,"n/a")</f>
        <v>n/a</v>
      </c>
      <c r="AD1327" s="2" t="str">
        <f t="shared" si="356"/>
        <v>2020-21 Summer</v>
      </c>
      <c r="AE1327" s="2" t="str">
        <f t="shared" si="357"/>
        <v>2019-20 Winter</v>
      </c>
      <c r="AF1327" s="41">
        <v>0</v>
      </c>
    </row>
    <row r="1328" spans="1:32" x14ac:dyDescent="0.3">
      <c r="A1328" s="47">
        <v>43760</v>
      </c>
      <c r="B1328" s="14" t="str">
        <f t="shared" si="358"/>
        <v>Oct</v>
      </c>
      <c r="C1328" s="3"/>
      <c r="D1328" s="3"/>
      <c r="E1328" s="3"/>
      <c r="F1328" s="42"/>
      <c r="G1328" s="42"/>
      <c r="H1328" s="42"/>
      <c r="I1328" s="13">
        <f>VLOOKUP($B1328,'Elec wholesale lookups'!$A$3:$L$15,'Elec wholesale index'!I$2,FALSE)</f>
        <v>181634.52552031272</v>
      </c>
      <c r="J1328" s="13">
        <f>VLOOKUP($B1328,'Elec wholesale lookups'!$A$3:$L$15,'Elec wholesale index'!J$2,FALSE)</f>
        <v>205597.26549163138</v>
      </c>
      <c r="K1328" s="13">
        <f>VLOOKUP($B1328,'Elec wholesale lookups'!$A$3:$L$15,'Elec wholesale index'!K$2,FALSE)</f>
        <v>181634.52552031272</v>
      </c>
      <c r="L1328" s="38">
        <f>VLOOKUP($B1328,'Elec wholesale lookups'!$A$3:$O$15,'Elec wholesale index'!L$2,FALSE)</f>
        <v>1</v>
      </c>
      <c r="M1328" s="38">
        <f>VLOOKUP($B1328,'Elec wholesale lookups'!$A$3:$O$15,'Elec wholesale index'!M$2,FALSE)</f>
        <v>1</v>
      </c>
      <c r="N1328" s="38">
        <f>VLOOKUP($B1328,'Elec wholesale lookups'!$A$3:$O$15,'Elec wholesale index'!N$2,FALSE)</f>
        <v>0</v>
      </c>
      <c r="O1328" s="13">
        <f t="shared" si="342"/>
        <v>181634.52552031272</v>
      </c>
      <c r="P1328" s="13">
        <f t="shared" si="343"/>
        <v>205597.26549163138</v>
      </c>
      <c r="Q1328" s="13">
        <f t="shared" si="344"/>
        <v>0</v>
      </c>
      <c r="R1328" s="13">
        <f t="shared" si="345"/>
        <v>387231.79101194406</v>
      </c>
      <c r="S1328" s="23">
        <f t="shared" si="346"/>
        <v>0</v>
      </c>
      <c r="T1328" s="23">
        <f t="shared" si="347"/>
        <v>0</v>
      </c>
      <c r="U1328" s="23">
        <f t="shared" si="348"/>
        <v>0</v>
      </c>
      <c r="V1328" s="23">
        <f t="shared" si="349"/>
        <v>0</v>
      </c>
      <c r="W1328" s="44" t="str">
        <f t="shared" si="350"/>
        <v>n/a</v>
      </c>
      <c r="X1328" s="23">
        <f t="shared" si="351"/>
        <v>0</v>
      </c>
      <c r="Y1328" s="23">
        <f t="shared" si="352"/>
        <v>0</v>
      </c>
      <c r="Z1328" s="23">
        <f t="shared" si="353"/>
        <v>0</v>
      </c>
      <c r="AA1328" s="43">
        <f t="shared" si="354"/>
        <v>0</v>
      </c>
      <c r="AB1328" s="44" t="str">
        <f t="shared" si="355"/>
        <v>n/a</v>
      </c>
      <c r="AC1328" s="45" t="str">
        <f>IFERROR(W1328*Inputs!$E$27+'Elec wholesale index'!AB1328*Inputs!$F$27,"n/a")</f>
        <v>n/a</v>
      </c>
      <c r="AD1328" s="2" t="str">
        <f t="shared" si="356"/>
        <v>2020-21 Summer</v>
      </c>
      <c r="AE1328" s="2" t="str">
        <f t="shared" si="357"/>
        <v>2019-20 Winter</v>
      </c>
      <c r="AF1328" s="41">
        <v>0</v>
      </c>
    </row>
    <row r="1329" spans="1:32" x14ac:dyDescent="0.3">
      <c r="A1329" s="47">
        <v>43761</v>
      </c>
      <c r="B1329" s="14" t="str">
        <f t="shared" si="358"/>
        <v>Oct</v>
      </c>
      <c r="C1329" s="3"/>
      <c r="D1329" s="3"/>
      <c r="E1329" s="3"/>
      <c r="F1329" s="42"/>
      <c r="G1329" s="42"/>
      <c r="H1329" s="42"/>
      <c r="I1329" s="13">
        <f>VLOOKUP($B1329,'Elec wholesale lookups'!$A$3:$L$15,'Elec wholesale index'!I$2,FALSE)</f>
        <v>181634.52552031272</v>
      </c>
      <c r="J1329" s="13">
        <f>VLOOKUP($B1329,'Elec wholesale lookups'!$A$3:$L$15,'Elec wholesale index'!J$2,FALSE)</f>
        <v>205597.26549163138</v>
      </c>
      <c r="K1329" s="13">
        <f>VLOOKUP($B1329,'Elec wholesale lookups'!$A$3:$L$15,'Elec wholesale index'!K$2,FALSE)</f>
        <v>181634.52552031272</v>
      </c>
      <c r="L1329" s="38">
        <f>VLOOKUP($B1329,'Elec wholesale lookups'!$A$3:$O$15,'Elec wholesale index'!L$2,FALSE)</f>
        <v>1</v>
      </c>
      <c r="M1329" s="38">
        <f>VLOOKUP($B1329,'Elec wholesale lookups'!$A$3:$O$15,'Elec wholesale index'!M$2,FALSE)</f>
        <v>1</v>
      </c>
      <c r="N1329" s="38">
        <f>VLOOKUP($B1329,'Elec wholesale lookups'!$A$3:$O$15,'Elec wholesale index'!N$2,FALSE)</f>
        <v>0</v>
      </c>
      <c r="O1329" s="13">
        <f t="shared" si="342"/>
        <v>181634.52552031272</v>
      </c>
      <c r="P1329" s="13">
        <f t="shared" si="343"/>
        <v>205597.26549163138</v>
      </c>
      <c r="Q1329" s="13">
        <f t="shared" si="344"/>
        <v>0</v>
      </c>
      <c r="R1329" s="13">
        <f t="shared" si="345"/>
        <v>387231.79101194406</v>
      </c>
      <c r="S1329" s="23">
        <f t="shared" si="346"/>
        <v>0</v>
      </c>
      <c r="T1329" s="23">
        <f t="shared" si="347"/>
        <v>0</v>
      </c>
      <c r="U1329" s="23">
        <f t="shared" si="348"/>
        <v>0</v>
      </c>
      <c r="V1329" s="23">
        <f t="shared" si="349"/>
        <v>0</v>
      </c>
      <c r="W1329" s="44" t="str">
        <f t="shared" si="350"/>
        <v>n/a</v>
      </c>
      <c r="X1329" s="23">
        <f t="shared" si="351"/>
        <v>0</v>
      </c>
      <c r="Y1329" s="23">
        <f t="shared" si="352"/>
        <v>0</v>
      </c>
      <c r="Z1329" s="23">
        <f t="shared" si="353"/>
        <v>0</v>
      </c>
      <c r="AA1329" s="43">
        <f t="shared" si="354"/>
        <v>0</v>
      </c>
      <c r="AB1329" s="44" t="str">
        <f t="shared" si="355"/>
        <v>n/a</v>
      </c>
      <c r="AC1329" s="45" t="str">
        <f>IFERROR(W1329*Inputs!$E$27+'Elec wholesale index'!AB1329*Inputs!$F$27,"n/a")</f>
        <v>n/a</v>
      </c>
      <c r="AD1329" s="2" t="str">
        <f t="shared" si="356"/>
        <v>2020-21 Summer</v>
      </c>
      <c r="AE1329" s="2" t="str">
        <f t="shared" si="357"/>
        <v>2019-20 Winter</v>
      </c>
      <c r="AF1329" s="41">
        <v>0</v>
      </c>
    </row>
    <row r="1330" spans="1:32" x14ac:dyDescent="0.3">
      <c r="A1330" s="47">
        <v>43762</v>
      </c>
      <c r="B1330" s="14" t="str">
        <f t="shared" si="358"/>
        <v>Oct</v>
      </c>
      <c r="C1330" s="3"/>
      <c r="D1330" s="3"/>
      <c r="E1330" s="3"/>
      <c r="F1330" s="42"/>
      <c r="G1330" s="42"/>
      <c r="H1330" s="42"/>
      <c r="I1330" s="13">
        <f>VLOOKUP($B1330,'Elec wholesale lookups'!$A$3:$L$15,'Elec wholesale index'!I$2,FALSE)</f>
        <v>181634.52552031272</v>
      </c>
      <c r="J1330" s="13">
        <f>VLOOKUP($B1330,'Elec wholesale lookups'!$A$3:$L$15,'Elec wholesale index'!J$2,FALSE)</f>
        <v>205597.26549163138</v>
      </c>
      <c r="K1330" s="13">
        <f>VLOOKUP($B1330,'Elec wholesale lookups'!$A$3:$L$15,'Elec wholesale index'!K$2,FALSE)</f>
        <v>181634.52552031272</v>
      </c>
      <c r="L1330" s="38">
        <f>VLOOKUP($B1330,'Elec wholesale lookups'!$A$3:$O$15,'Elec wholesale index'!L$2,FALSE)</f>
        <v>1</v>
      </c>
      <c r="M1330" s="38">
        <f>VLOOKUP($B1330,'Elec wholesale lookups'!$A$3:$O$15,'Elec wholesale index'!M$2,FALSE)</f>
        <v>1</v>
      </c>
      <c r="N1330" s="38">
        <f>VLOOKUP($B1330,'Elec wholesale lookups'!$A$3:$O$15,'Elec wholesale index'!N$2,FALSE)</f>
        <v>0</v>
      </c>
      <c r="O1330" s="13">
        <f t="shared" si="342"/>
        <v>181634.52552031272</v>
      </c>
      <c r="P1330" s="13">
        <f t="shared" si="343"/>
        <v>205597.26549163138</v>
      </c>
      <c r="Q1330" s="13">
        <f t="shared" si="344"/>
        <v>0</v>
      </c>
      <c r="R1330" s="13">
        <f t="shared" si="345"/>
        <v>387231.79101194406</v>
      </c>
      <c r="S1330" s="23">
        <f t="shared" si="346"/>
        <v>0</v>
      </c>
      <c r="T1330" s="23">
        <f t="shared" si="347"/>
        <v>0</v>
      </c>
      <c r="U1330" s="23">
        <f t="shared" si="348"/>
        <v>0</v>
      </c>
      <c r="V1330" s="23">
        <f t="shared" si="349"/>
        <v>0</v>
      </c>
      <c r="W1330" s="44" t="str">
        <f t="shared" si="350"/>
        <v>n/a</v>
      </c>
      <c r="X1330" s="23">
        <f t="shared" si="351"/>
        <v>0</v>
      </c>
      <c r="Y1330" s="23">
        <f t="shared" si="352"/>
        <v>0</v>
      </c>
      <c r="Z1330" s="23">
        <f t="shared" si="353"/>
        <v>0</v>
      </c>
      <c r="AA1330" s="43">
        <f t="shared" si="354"/>
        <v>0</v>
      </c>
      <c r="AB1330" s="44" t="str">
        <f t="shared" si="355"/>
        <v>n/a</v>
      </c>
      <c r="AC1330" s="45" t="str">
        <f>IFERROR(W1330*Inputs!$E$27+'Elec wholesale index'!AB1330*Inputs!$F$27,"n/a")</f>
        <v>n/a</v>
      </c>
      <c r="AD1330" s="2" t="str">
        <f t="shared" si="356"/>
        <v>2020-21 Summer</v>
      </c>
      <c r="AE1330" s="2" t="str">
        <f t="shared" si="357"/>
        <v>2019-20 Winter</v>
      </c>
      <c r="AF1330" s="41">
        <v>0</v>
      </c>
    </row>
    <row r="1331" spans="1:32" x14ac:dyDescent="0.3">
      <c r="A1331" s="47">
        <v>43763</v>
      </c>
      <c r="B1331" s="14" t="str">
        <f t="shared" si="358"/>
        <v>Oct</v>
      </c>
      <c r="C1331" s="3"/>
      <c r="D1331" s="3"/>
      <c r="E1331" s="3"/>
      <c r="F1331" s="42"/>
      <c r="G1331" s="42"/>
      <c r="H1331" s="42"/>
      <c r="I1331" s="13">
        <f>VLOOKUP($B1331,'Elec wholesale lookups'!$A$3:$L$15,'Elec wholesale index'!I$2,FALSE)</f>
        <v>181634.52552031272</v>
      </c>
      <c r="J1331" s="13">
        <f>VLOOKUP($B1331,'Elec wholesale lookups'!$A$3:$L$15,'Elec wholesale index'!J$2,FALSE)</f>
        <v>205597.26549163138</v>
      </c>
      <c r="K1331" s="13">
        <f>VLOOKUP($B1331,'Elec wholesale lookups'!$A$3:$L$15,'Elec wholesale index'!K$2,FALSE)</f>
        <v>181634.52552031272</v>
      </c>
      <c r="L1331" s="38">
        <f>VLOOKUP($B1331,'Elec wholesale lookups'!$A$3:$O$15,'Elec wholesale index'!L$2,FALSE)</f>
        <v>1</v>
      </c>
      <c r="M1331" s="38">
        <f>VLOOKUP($B1331,'Elec wholesale lookups'!$A$3:$O$15,'Elec wholesale index'!M$2,FALSE)</f>
        <v>1</v>
      </c>
      <c r="N1331" s="38">
        <f>VLOOKUP($B1331,'Elec wholesale lookups'!$A$3:$O$15,'Elec wholesale index'!N$2,FALSE)</f>
        <v>0</v>
      </c>
      <c r="O1331" s="13">
        <f t="shared" si="342"/>
        <v>181634.52552031272</v>
      </c>
      <c r="P1331" s="13">
        <f t="shared" si="343"/>
        <v>205597.26549163138</v>
      </c>
      <c r="Q1331" s="13">
        <f t="shared" si="344"/>
        <v>0</v>
      </c>
      <c r="R1331" s="13">
        <f t="shared" si="345"/>
        <v>387231.79101194406</v>
      </c>
      <c r="S1331" s="23">
        <f t="shared" si="346"/>
        <v>0</v>
      </c>
      <c r="T1331" s="23">
        <f t="shared" si="347"/>
        <v>0</v>
      </c>
      <c r="U1331" s="23">
        <f t="shared" si="348"/>
        <v>0</v>
      </c>
      <c r="V1331" s="23">
        <f t="shared" si="349"/>
        <v>0</v>
      </c>
      <c r="W1331" s="44" t="str">
        <f t="shared" si="350"/>
        <v>n/a</v>
      </c>
      <c r="X1331" s="23">
        <f t="shared" si="351"/>
        <v>0</v>
      </c>
      <c r="Y1331" s="23">
        <f t="shared" si="352"/>
        <v>0</v>
      </c>
      <c r="Z1331" s="23">
        <f t="shared" si="353"/>
        <v>0</v>
      </c>
      <c r="AA1331" s="43">
        <f t="shared" si="354"/>
        <v>0</v>
      </c>
      <c r="AB1331" s="44" t="str">
        <f t="shared" si="355"/>
        <v>n/a</v>
      </c>
      <c r="AC1331" s="45" t="str">
        <f>IFERROR(W1331*Inputs!$E$27+'Elec wholesale index'!AB1331*Inputs!$F$27,"n/a")</f>
        <v>n/a</v>
      </c>
      <c r="AD1331" s="2" t="str">
        <f t="shared" si="356"/>
        <v>2020-21 Summer</v>
      </c>
      <c r="AE1331" s="2" t="str">
        <f t="shared" si="357"/>
        <v>2019-20 Winter</v>
      </c>
      <c r="AF1331" s="41">
        <v>0</v>
      </c>
    </row>
    <row r="1332" spans="1:32" x14ac:dyDescent="0.3">
      <c r="A1332" s="47">
        <v>43766</v>
      </c>
      <c r="B1332" s="14" t="str">
        <f t="shared" si="358"/>
        <v>Oct</v>
      </c>
      <c r="C1332" s="3"/>
      <c r="D1332" s="3"/>
      <c r="E1332" s="3"/>
      <c r="F1332" s="42"/>
      <c r="G1332" s="42"/>
      <c r="H1332" s="42"/>
      <c r="I1332" s="13">
        <f>VLOOKUP($B1332,'Elec wholesale lookups'!$A$3:$L$15,'Elec wholesale index'!I$2,FALSE)</f>
        <v>181634.52552031272</v>
      </c>
      <c r="J1332" s="13">
        <f>VLOOKUP($B1332,'Elec wholesale lookups'!$A$3:$L$15,'Elec wholesale index'!J$2,FALSE)</f>
        <v>205597.26549163138</v>
      </c>
      <c r="K1332" s="13">
        <f>VLOOKUP($B1332,'Elec wholesale lookups'!$A$3:$L$15,'Elec wholesale index'!K$2,FALSE)</f>
        <v>181634.52552031272</v>
      </c>
      <c r="L1332" s="38">
        <f>VLOOKUP($B1332,'Elec wholesale lookups'!$A$3:$O$15,'Elec wholesale index'!L$2,FALSE)</f>
        <v>1</v>
      </c>
      <c r="M1332" s="38">
        <f>VLOOKUP($B1332,'Elec wholesale lookups'!$A$3:$O$15,'Elec wholesale index'!M$2,FALSE)</f>
        <v>1</v>
      </c>
      <c r="N1332" s="38">
        <f>VLOOKUP($B1332,'Elec wholesale lookups'!$A$3:$O$15,'Elec wholesale index'!N$2,FALSE)</f>
        <v>0</v>
      </c>
      <c r="O1332" s="13">
        <f t="shared" si="342"/>
        <v>181634.52552031272</v>
      </c>
      <c r="P1332" s="13">
        <f t="shared" si="343"/>
        <v>205597.26549163138</v>
      </c>
      <c r="Q1332" s="13">
        <f t="shared" si="344"/>
        <v>0</v>
      </c>
      <c r="R1332" s="13">
        <f t="shared" si="345"/>
        <v>387231.79101194406</v>
      </c>
      <c r="S1332" s="23">
        <f t="shared" si="346"/>
        <v>0</v>
      </c>
      <c r="T1332" s="23">
        <f t="shared" si="347"/>
        <v>0</v>
      </c>
      <c r="U1332" s="23">
        <f t="shared" si="348"/>
        <v>0</v>
      </c>
      <c r="V1332" s="23">
        <f t="shared" si="349"/>
        <v>0</v>
      </c>
      <c r="W1332" s="44" t="str">
        <f t="shared" si="350"/>
        <v>n/a</v>
      </c>
      <c r="X1332" s="23">
        <f t="shared" si="351"/>
        <v>0</v>
      </c>
      <c r="Y1332" s="23">
        <f t="shared" si="352"/>
        <v>0</v>
      </c>
      <c r="Z1332" s="23">
        <f t="shared" si="353"/>
        <v>0</v>
      </c>
      <c r="AA1332" s="43">
        <f t="shared" si="354"/>
        <v>0</v>
      </c>
      <c r="AB1332" s="44" t="str">
        <f t="shared" si="355"/>
        <v>n/a</v>
      </c>
      <c r="AC1332" s="45" t="str">
        <f>IFERROR(W1332*Inputs!$E$27+'Elec wholesale index'!AB1332*Inputs!$F$27,"n/a")</f>
        <v>n/a</v>
      </c>
      <c r="AD1332" s="2" t="str">
        <f t="shared" si="356"/>
        <v>2020-21 Summer</v>
      </c>
      <c r="AE1332" s="2" t="str">
        <f t="shared" si="357"/>
        <v>2019-20 Winter</v>
      </c>
      <c r="AF1332" s="41">
        <v>0</v>
      </c>
    </row>
    <row r="1333" spans="1:32" x14ac:dyDescent="0.3">
      <c r="A1333" s="47">
        <v>43767</v>
      </c>
      <c r="B1333" s="14" t="str">
        <f t="shared" si="358"/>
        <v>Oct</v>
      </c>
      <c r="C1333" s="3"/>
      <c r="D1333" s="3"/>
      <c r="E1333" s="3"/>
      <c r="F1333" s="42"/>
      <c r="G1333" s="42"/>
      <c r="H1333" s="42"/>
      <c r="I1333" s="13">
        <f>VLOOKUP($B1333,'Elec wholesale lookups'!$A$3:$L$15,'Elec wholesale index'!I$2,FALSE)</f>
        <v>181634.52552031272</v>
      </c>
      <c r="J1333" s="13">
        <f>VLOOKUP($B1333,'Elec wholesale lookups'!$A$3:$L$15,'Elec wholesale index'!J$2,FALSE)</f>
        <v>205597.26549163138</v>
      </c>
      <c r="K1333" s="13">
        <f>VLOOKUP($B1333,'Elec wholesale lookups'!$A$3:$L$15,'Elec wholesale index'!K$2,FALSE)</f>
        <v>181634.52552031272</v>
      </c>
      <c r="L1333" s="38">
        <f>VLOOKUP($B1333,'Elec wholesale lookups'!$A$3:$O$15,'Elec wholesale index'!L$2,FALSE)</f>
        <v>1</v>
      </c>
      <c r="M1333" s="38">
        <f>VLOOKUP($B1333,'Elec wholesale lookups'!$A$3:$O$15,'Elec wholesale index'!M$2,FALSE)</f>
        <v>1</v>
      </c>
      <c r="N1333" s="38">
        <f>VLOOKUP($B1333,'Elec wholesale lookups'!$A$3:$O$15,'Elec wholesale index'!N$2,FALSE)</f>
        <v>0</v>
      </c>
      <c r="O1333" s="13">
        <f t="shared" si="342"/>
        <v>181634.52552031272</v>
      </c>
      <c r="P1333" s="13">
        <f t="shared" si="343"/>
        <v>205597.26549163138</v>
      </c>
      <c r="Q1333" s="13">
        <f t="shared" si="344"/>
        <v>0</v>
      </c>
      <c r="R1333" s="13">
        <f t="shared" si="345"/>
        <v>387231.79101194406</v>
      </c>
      <c r="S1333" s="23">
        <f t="shared" si="346"/>
        <v>0</v>
      </c>
      <c r="T1333" s="23">
        <f t="shared" si="347"/>
        <v>0</v>
      </c>
      <c r="U1333" s="23">
        <f t="shared" si="348"/>
        <v>0</v>
      </c>
      <c r="V1333" s="23">
        <f t="shared" si="349"/>
        <v>0</v>
      </c>
      <c r="W1333" s="44" t="str">
        <f t="shared" si="350"/>
        <v>n/a</v>
      </c>
      <c r="X1333" s="23">
        <f t="shared" si="351"/>
        <v>0</v>
      </c>
      <c r="Y1333" s="23">
        <f t="shared" si="352"/>
        <v>0</v>
      </c>
      <c r="Z1333" s="23">
        <f t="shared" si="353"/>
        <v>0</v>
      </c>
      <c r="AA1333" s="43">
        <f t="shared" si="354"/>
        <v>0</v>
      </c>
      <c r="AB1333" s="44" t="str">
        <f t="shared" si="355"/>
        <v>n/a</v>
      </c>
      <c r="AC1333" s="45" t="str">
        <f>IFERROR(W1333*Inputs!$E$27+'Elec wholesale index'!AB1333*Inputs!$F$27,"n/a")</f>
        <v>n/a</v>
      </c>
      <c r="AD1333" s="2" t="str">
        <f t="shared" si="356"/>
        <v>2020-21 Summer</v>
      </c>
      <c r="AE1333" s="2" t="str">
        <f t="shared" si="357"/>
        <v>2019-20 Winter</v>
      </c>
      <c r="AF1333" s="41">
        <v>0</v>
      </c>
    </row>
    <row r="1334" spans="1:32" x14ac:dyDescent="0.3">
      <c r="A1334" s="47">
        <v>43768</v>
      </c>
      <c r="B1334" s="14" t="str">
        <f t="shared" si="358"/>
        <v>Oct</v>
      </c>
      <c r="C1334" s="3"/>
      <c r="D1334" s="3"/>
      <c r="E1334" s="3"/>
      <c r="F1334" s="42"/>
      <c r="G1334" s="42"/>
      <c r="H1334" s="42"/>
      <c r="I1334" s="13">
        <f>VLOOKUP($B1334,'Elec wholesale lookups'!$A$3:$L$15,'Elec wholesale index'!I$2,FALSE)</f>
        <v>181634.52552031272</v>
      </c>
      <c r="J1334" s="13">
        <f>VLOOKUP($B1334,'Elec wholesale lookups'!$A$3:$L$15,'Elec wholesale index'!J$2,FALSE)</f>
        <v>205597.26549163138</v>
      </c>
      <c r="K1334" s="13">
        <f>VLOOKUP($B1334,'Elec wholesale lookups'!$A$3:$L$15,'Elec wholesale index'!K$2,FALSE)</f>
        <v>181634.52552031272</v>
      </c>
      <c r="L1334" s="38">
        <f>VLOOKUP($B1334,'Elec wholesale lookups'!$A$3:$O$15,'Elec wholesale index'!L$2,FALSE)</f>
        <v>1</v>
      </c>
      <c r="M1334" s="38">
        <f>VLOOKUP($B1334,'Elec wholesale lookups'!$A$3:$O$15,'Elec wholesale index'!M$2,FALSE)</f>
        <v>1</v>
      </c>
      <c r="N1334" s="38">
        <f>VLOOKUP($B1334,'Elec wholesale lookups'!$A$3:$O$15,'Elec wholesale index'!N$2,FALSE)</f>
        <v>0</v>
      </c>
      <c r="O1334" s="13">
        <f t="shared" si="342"/>
        <v>181634.52552031272</v>
      </c>
      <c r="P1334" s="13">
        <f t="shared" si="343"/>
        <v>205597.26549163138</v>
      </c>
      <c r="Q1334" s="13">
        <f t="shared" si="344"/>
        <v>0</v>
      </c>
      <c r="R1334" s="13">
        <f t="shared" si="345"/>
        <v>387231.79101194406</v>
      </c>
      <c r="S1334" s="23">
        <f t="shared" si="346"/>
        <v>0</v>
      </c>
      <c r="T1334" s="23">
        <f t="shared" si="347"/>
        <v>0</v>
      </c>
      <c r="U1334" s="23">
        <f t="shared" si="348"/>
        <v>0</v>
      </c>
      <c r="V1334" s="23">
        <f t="shared" si="349"/>
        <v>0</v>
      </c>
      <c r="W1334" s="44" t="str">
        <f t="shared" si="350"/>
        <v>n/a</v>
      </c>
      <c r="X1334" s="23">
        <f t="shared" si="351"/>
        <v>0</v>
      </c>
      <c r="Y1334" s="23">
        <f t="shared" si="352"/>
        <v>0</v>
      </c>
      <c r="Z1334" s="23">
        <f t="shared" si="353"/>
        <v>0</v>
      </c>
      <c r="AA1334" s="43">
        <f t="shared" si="354"/>
        <v>0</v>
      </c>
      <c r="AB1334" s="44" t="str">
        <f t="shared" si="355"/>
        <v>n/a</v>
      </c>
      <c r="AC1334" s="45" t="str">
        <f>IFERROR(W1334*Inputs!$E$27+'Elec wholesale index'!AB1334*Inputs!$F$27,"n/a")</f>
        <v>n/a</v>
      </c>
      <c r="AD1334" s="2" t="str">
        <f t="shared" si="356"/>
        <v>2020-21 Summer</v>
      </c>
      <c r="AE1334" s="2" t="str">
        <f t="shared" si="357"/>
        <v>2019-20 Winter</v>
      </c>
      <c r="AF1334" s="41">
        <v>0</v>
      </c>
    </row>
    <row r="1335" spans="1:32" x14ac:dyDescent="0.3">
      <c r="A1335" s="47">
        <v>43769</v>
      </c>
      <c r="B1335" s="14" t="str">
        <f t="shared" si="358"/>
        <v>Oct</v>
      </c>
      <c r="C1335" s="3"/>
      <c r="D1335" s="3"/>
      <c r="E1335" s="3"/>
      <c r="F1335" s="42"/>
      <c r="G1335" s="42"/>
      <c r="H1335" s="42"/>
      <c r="I1335" s="13">
        <f>VLOOKUP($B1335,'Elec wholesale lookups'!$A$3:$L$15,'Elec wholesale index'!I$2,FALSE)</f>
        <v>181634.52552031272</v>
      </c>
      <c r="J1335" s="13">
        <f>VLOOKUP($B1335,'Elec wholesale lookups'!$A$3:$L$15,'Elec wholesale index'!J$2,FALSE)</f>
        <v>205597.26549163138</v>
      </c>
      <c r="K1335" s="13">
        <f>VLOOKUP($B1335,'Elec wholesale lookups'!$A$3:$L$15,'Elec wholesale index'!K$2,FALSE)</f>
        <v>181634.52552031272</v>
      </c>
      <c r="L1335" s="38">
        <f>VLOOKUP($B1335,'Elec wholesale lookups'!$A$3:$O$15,'Elec wholesale index'!L$2,FALSE)</f>
        <v>1</v>
      </c>
      <c r="M1335" s="38">
        <f>VLOOKUP($B1335,'Elec wholesale lookups'!$A$3:$O$15,'Elec wholesale index'!M$2,FALSE)</f>
        <v>1</v>
      </c>
      <c r="N1335" s="38">
        <f>VLOOKUP($B1335,'Elec wholesale lookups'!$A$3:$O$15,'Elec wholesale index'!N$2,FALSE)</f>
        <v>0</v>
      </c>
      <c r="O1335" s="13">
        <f t="shared" si="342"/>
        <v>181634.52552031272</v>
      </c>
      <c r="P1335" s="13">
        <f t="shared" si="343"/>
        <v>205597.26549163138</v>
      </c>
      <c r="Q1335" s="13">
        <f t="shared" si="344"/>
        <v>0</v>
      </c>
      <c r="R1335" s="13">
        <f t="shared" si="345"/>
        <v>387231.79101194406</v>
      </c>
      <c r="S1335" s="23">
        <f t="shared" si="346"/>
        <v>0</v>
      </c>
      <c r="T1335" s="23">
        <f t="shared" si="347"/>
        <v>0</v>
      </c>
      <c r="U1335" s="23">
        <f t="shared" si="348"/>
        <v>0</v>
      </c>
      <c r="V1335" s="23">
        <f t="shared" si="349"/>
        <v>0</v>
      </c>
      <c r="W1335" s="44" t="str">
        <f t="shared" si="350"/>
        <v>n/a</v>
      </c>
      <c r="X1335" s="23">
        <f t="shared" si="351"/>
        <v>0</v>
      </c>
      <c r="Y1335" s="23">
        <f t="shared" si="352"/>
        <v>0</v>
      </c>
      <c r="Z1335" s="23">
        <f t="shared" si="353"/>
        <v>0</v>
      </c>
      <c r="AA1335" s="43">
        <f t="shared" si="354"/>
        <v>0</v>
      </c>
      <c r="AB1335" s="44" t="str">
        <f t="shared" si="355"/>
        <v>n/a</v>
      </c>
      <c r="AC1335" s="45" t="str">
        <f>IFERROR(W1335*Inputs!$E$27+'Elec wholesale index'!AB1335*Inputs!$F$27,"n/a")</f>
        <v>n/a</v>
      </c>
      <c r="AD1335" s="2" t="str">
        <f t="shared" si="356"/>
        <v>2020-21 Summer</v>
      </c>
      <c r="AE1335" s="2" t="str">
        <f t="shared" si="357"/>
        <v>2019-20 Winter</v>
      </c>
      <c r="AF1335" s="41">
        <v>0</v>
      </c>
    </row>
    <row r="1336" spans="1:32" x14ac:dyDescent="0.3">
      <c r="A1336" s="47">
        <v>43770</v>
      </c>
      <c r="B1336" s="14" t="str">
        <f t="shared" si="358"/>
        <v>Nov</v>
      </c>
      <c r="C1336" s="3"/>
      <c r="D1336" s="3"/>
      <c r="E1336" s="3"/>
      <c r="F1336" s="42"/>
      <c r="G1336" s="42"/>
      <c r="H1336" s="42"/>
      <c r="I1336" s="13">
        <f>VLOOKUP($B1336,'Elec wholesale lookups'!$A$3:$L$15,'Elec wholesale index'!I$2,FALSE)</f>
        <v>181634.52552031272</v>
      </c>
      <c r="J1336" s="13">
        <f>VLOOKUP($B1336,'Elec wholesale lookups'!$A$3:$L$15,'Elec wholesale index'!J$2,FALSE)</f>
        <v>205597.26549163138</v>
      </c>
      <c r="K1336" s="13">
        <f>VLOOKUP($B1336,'Elec wholesale lookups'!$A$3:$L$15,'Elec wholesale index'!K$2,FALSE)</f>
        <v>181634.52552031272</v>
      </c>
      <c r="L1336" s="38">
        <f>VLOOKUP($B1336,'Elec wholesale lookups'!$A$3:$O$15,'Elec wholesale index'!L$2,FALSE)</f>
        <v>1</v>
      </c>
      <c r="M1336" s="38">
        <f>VLOOKUP($B1336,'Elec wholesale lookups'!$A$3:$O$15,'Elec wholesale index'!M$2,FALSE)</f>
        <v>1</v>
      </c>
      <c r="N1336" s="38">
        <f>VLOOKUP($B1336,'Elec wholesale lookups'!$A$3:$O$15,'Elec wholesale index'!N$2,FALSE)</f>
        <v>0</v>
      </c>
      <c r="O1336" s="13">
        <f t="shared" si="342"/>
        <v>181634.52552031272</v>
      </c>
      <c r="P1336" s="13">
        <f t="shared" si="343"/>
        <v>205597.26549163138</v>
      </c>
      <c r="Q1336" s="13">
        <f t="shared" si="344"/>
        <v>0</v>
      </c>
      <c r="R1336" s="13">
        <f t="shared" si="345"/>
        <v>387231.79101194406</v>
      </c>
      <c r="S1336" s="23">
        <f t="shared" si="346"/>
        <v>0</v>
      </c>
      <c r="T1336" s="23">
        <f t="shared" si="347"/>
        <v>0</v>
      </c>
      <c r="U1336" s="23">
        <f t="shared" si="348"/>
        <v>0</v>
      </c>
      <c r="V1336" s="23">
        <f t="shared" si="349"/>
        <v>0</v>
      </c>
      <c r="W1336" s="44" t="str">
        <f t="shared" si="350"/>
        <v>n/a</v>
      </c>
      <c r="X1336" s="23">
        <f t="shared" si="351"/>
        <v>0</v>
      </c>
      <c r="Y1336" s="23">
        <f t="shared" si="352"/>
        <v>0</v>
      </c>
      <c r="Z1336" s="23">
        <f t="shared" si="353"/>
        <v>0</v>
      </c>
      <c r="AA1336" s="43">
        <f t="shared" si="354"/>
        <v>0</v>
      </c>
      <c r="AB1336" s="44" t="str">
        <f t="shared" si="355"/>
        <v>n/a</v>
      </c>
      <c r="AC1336" s="45" t="str">
        <f>IFERROR(W1336*Inputs!$E$27+'Elec wholesale index'!AB1336*Inputs!$F$27,"n/a")</f>
        <v>n/a</v>
      </c>
      <c r="AD1336" s="2" t="str">
        <f t="shared" si="356"/>
        <v>2020-21 Summer</v>
      </c>
      <c r="AE1336" s="2" t="str">
        <f t="shared" si="357"/>
        <v>2019-20 Winter</v>
      </c>
      <c r="AF1336" s="41">
        <v>0</v>
      </c>
    </row>
    <row r="1337" spans="1:32" x14ac:dyDescent="0.3">
      <c r="A1337" s="47">
        <v>43773</v>
      </c>
      <c r="B1337" s="14" t="str">
        <f t="shared" si="358"/>
        <v>Nov</v>
      </c>
      <c r="C1337" s="3"/>
      <c r="D1337" s="3"/>
      <c r="E1337" s="3"/>
      <c r="F1337" s="42"/>
      <c r="G1337" s="42"/>
      <c r="H1337" s="42"/>
      <c r="I1337" s="13">
        <f>VLOOKUP($B1337,'Elec wholesale lookups'!$A$3:$L$15,'Elec wholesale index'!I$2,FALSE)</f>
        <v>181634.52552031272</v>
      </c>
      <c r="J1337" s="13">
        <f>VLOOKUP($B1337,'Elec wholesale lookups'!$A$3:$L$15,'Elec wholesale index'!J$2,FALSE)</f>
        <v>205597.26549163138</v>
      </c>
      <c r="K1337" s="13">
        <f>VLOOKUP($B1337,'Elec wholesale lookups'!$A$3:$L$15,'Elec wholesale index'!K$2,FALSE)</f>
        <v>181634.52552031272</v>
      </c>
      <c r="L1337" s="38">
        <f>VLOOKUP($B1337,'Elec wholesale lookups'!$A$3:$O$15,'Elec wholesale index'!L$2,FALSE)</f>
        <v>1</v>
      </c>
      <c r="M1337" s="38">
        <f>VLOOKUP($B1337,'Elec wholesale lookups'!$A$3:$O$15,'Elec wholesale index'!M$2,FALSE)</f>
        <v>1</v>
      </c>
      <c r="N1337" s="38">
        <f>VLOOKUP($B1337,'Elec wholesale lookups'!$A$3:$O$15,'Elec wholesale index'!N$2,FALSE)</f>
        <v>0</v>
      </c>
      <c r="O1337" s="13">
        <f t="shared" si="342"/>
        <v>181634.52552031272</v>
      </c>
      <c r="P1337" s="13">
        <f t="shared" si="343"/>
        <v>205597.26549163138</v>
      </c>
      <c r="Q1337" s="13">
        <f t="shared" si="344"/>
        <v>0</v>
      </c>
      <c r="R1337" s="13">
        <f t="shared" si="345"/>
        <v>387231.79101194406</v>
      </c>
      <c r="S1337" s="23">
        <f t="shared" si="346"/>
        <v>0</v>
      </c>
      <c r="T1337" s="23">
        <f t="shared" si="347"/>
        <v>0</v>
      </c>
      <c r="U1337" s="23">
        <f t="shared" si="348"/>
        <v>0</v>
      </c>
      <c r="V1337" s="23">
        <f t="shared" si="349"/>
        <v>0</v>
      </c>
      <c r="W1337" s="44" t="str">
        <f t="shared" si="350"/>
        <v>n/a</v>
      </c>
      <c r="X1337" s="23">
        <f t="shared" si="351"/>
        <v>0</v>
      </c>
      <c r="Y1337" s="23">
        <f t="shared" si="352"/>
        <v>0</v>
      </c>
      <c r="Z1337" s="23">
        <f t="shared" si="353"/>
        <v>0</v>
      </c>
      <c r="AA1337" s="43">
        <f t="shared" si="354"/>
        <v>0</v>
      </c>
      <c r="AB1337" s="44" t="str">
        <f t="shared" si="355"/>
        <v>n/a</v>
      </c>
      <c r="AC1337" s="45" t="str">
        <f>IFERROR(W1337*Inputs!$E$27+'Elec wholesale index'!AB1337*Inputs!$F$27,"n/a")</f>
        <v>n/a</v>
      </c>
      <c r="AD1337" s="2" t="str">
        <f t="shared" si="356"/>
        <v>2020-21 Summer</v>
      </c>
      <c r="AE1337" s="2" t="str">
        <f t="shared" si="357"/>
        <v>2019-20 Winter</v>
      </c>
      <c r="AF1337" s="41">
        <v>0</v>
      </c>
    </row>
    <row r="1338" spans="1:32" x14ac:dyDescent="0.3">
      <c r="A1338" s="47">
        <v>43774</v>
      </c>
      <c r="B1338" s="14" t="str">
        <f t="shared" si="358"/>
        <v>Nov</v>
      </c>
      <c r="C1338" s="3"/>
      <c r="D1338" s="3"/>
      <c r="E1338" s="3"/>
      <c r="F1338" s="42"/>
      <c r="G1338" s="42"/>
      <c r="H1338" s="42"/>
      <c r="I1338" s="13">
        <f>VLOOKUP($B1338,'Elec wholesale lookups'!$A$3:$L$15,'Elec wholesale index'!I$2,FALSE)</f>
        <v>181634.52552031272</v>
      </c>
      <c r="J1338" s="13">
        <f>VLOOKUP($B1338,'Elec wholesale lookups'!$A$3:$L$15,'Elec wholesale index'!J$2,FALSE)</f>
        <v>205597.26549163138</v>
      </c>
      <c r="K1338" s="13">
        <f>VLOOKUP($B1338,'Elec wholesale lookups'!$A$3:$L$15,'Elec wholesale index'!K$2,FALSE)</f>
        <v>181634.52552031272</v>
      </c>
      <c r="L1338" s="38">
        <f>VLOOKUP($B1338,'Elec wholesale lookups'!$A$3:$O$15,'Elec wholesale index'!L$2,FALSE)</f>
        <v>1</v>
      </c>
      <c r="M1338" s="38">
        <f>VLOOKUP($B1338,'Elec wholesale lookups'!$A$3:$O$15,'Elec wholesale index'!M$2,FALSE)</f>
        <v>1</v>
      </c>
      <c r="N1338" s="38">
        <f>VLOOKUP($B1338,'Elec wholesale lookups'!$A$3:$O$15,'Elec wholesale index'!N$2,FALSE)</f>
        <v>0</v>
      </c>
      <c r="O1338" s="13">
        <f t="shared" si="342"/>
        <v>181634.52552031272</v>
      </c>
      <c r="P1338" s="13">
        <f t="shared" si="343"/>
        <v>205597.26549163138</v>
      </c>
      <c r="Q1338" s="13">
        <f t="shared" si="344"/>
        <v>0</v>
      </c>
      <c r="R1338" s="13">
        <f t="shared" si="345"/>
        <v>387231.79101194406</v>
      </c>
      <c r="S1338" s="23">
        <f t="shared" si="346"/>
        <v>0</v>
      </c>
      <c r="T1338" s="23">
        <f t="shared" si="347"/>
        <v>0</v>
      </c>
      <c r="U1338" s="23">
        <f t="shared" si="348"/>
        <v>0</v>
      </c>
      <c r="V1338" s="23">
        <f t="shared" si="349"/>
        <v>0</v>
      </c>
      <c r="W1338" s="44" t="str">
        <f t="shared" si="350"/>
        <v>n/a</v>
      </c>
      <c r="X1338" s="23">
        <f t="shared" si="351"/>
        <v>0</v>
      </c>
      <c r="Y1338" s="23">
        <f t="shared" si="352"/>
        <v>0</v>
      </c>
      <c r="Z1338" s="23">
        <f t="shared" si="353"/>
        <v>0</v>
      </c>
      <c r="AA1338" s="43">
        <f t="shared" si="354"/>
        <v>0</v>
      </c>
      <c r="AB1338" s="44" t="str">
        <f t="shared" si="355"/>
        <v>n/a</v>
      </c>
      <c r="AC1338" s="45" t="str">
        <f>IFERROR(W1338*Inputs!$E$27+'Elec wholesale index'!AB1338*Inputs!$F$27,"n/a")</f>
        <v>n/a</v>
      </c>
      <c r="AD1338" s="2" t="str">
        <f t="shared" si="356"/>
        <v>2020-21 Summer</v>
      </c>
      <c r="AE1338" s="2" t="str">
        <f t="shared" si="357"/>
        <v>2019-20 Winter</v>
      </c>
      <c r="AF1338" s="41">
        <v>0</v>
      </c>
    </row>
    <row r="1339" spans="1:32" x14ac:dyDescent="0.3">
      <c r="A1339" s="47">
        <v>43775</v>
      </c>
      <c r="B1339" s="14" t="str">
        <f t="shared" si="358"/>
        <v>Nov</v>
      </c>
      <c r="C1339" s="3"/>
      <c r="D1339" s="3"/>
      <c r="E1339" s="3"/>
      <c r="F1339" s="42"/>
      <c r="G1339" s="42"/>
      <c r="H1339" s="42"/>
      <c r="I1339" s="13">
        <f>VLOOKUP($B1339,'Elec wholesale lookups'!$A$3:$L$15,'Elec wholesale index'!I$2,FALSE)</f>
        <v>181634.52552031272</v>
      </c>
      <c r="J1339" s="13">
        <f>VLOOKUP($B1339,'Elec wholesale lookups'!$A$3:$L$15,'Elec wholesale index'!J$2,FALSE)</f>
        <v>205597.26549163138</v>
      </c>
      <c r="K1339" s="13">
        <f>VLOOKUP($B1339,'Elec wholesale lookups'!$A$3:$L$15,'Elec wholesale index'!K$2,FALSE)</f>
        <v>181634.52552031272</v>
      </c>
      <c r="L1339" s="38">
        <f>VLOOKUP($B1339,'Elec wholesale lookups'!$A$3:$O$15,'Elec wholesale index'!L$2,FALSE)</f>
        <v>1</v>
      </c>
      <c r="M1339" s="38">
        <f>VLOOKUP($B1339,'Elec wholesale lookups'!$A$3:$O$15,'Elec wholesale index'!M$2,FALSE)</f>
        <v>1</v>
      </c>
      <c r="N1339" s="38">
        <f>VLOOKUP($B1339,'Elec wholesale lookups'!$A$3:$O$15,'Elec wholesale index'!N$2,FALSE)</f>
        <v>0</v>
      </c>
      <c r="O1339" s="13">
        <f t="shared" si="342"/>
        <v>181634.52552031272</v>
      </c>
      <c r="P1339" s="13">
        <f t="shared" si="343"/>
        <v>205597.26549163138</v>
      </c>
      <c r="Q1339" s="13">
        <f t="shared" si="344"/>
        <v>0</v>
      </c>
      <c r="R1339" s="13">
        <f t="shared" si="345"/>
        <v>387231.79101194406</v>
      </c>
      <c r="S1339" s="23">
        <f t="shared" si="346"/>
        <v>0</v>
      </c>
      <c r="T1339" s="23">
        <f t="shared" si="347"/>
        <v>0</v>
      </c>
      <c r="U1339" s="23">
        <f t="shared" si="348"/>
        <v>0</v>
      </c>
      <c r="V1339" s="23">
        <f t="shared" si="349"/>
        <v>0</v>
      </c>
      <c r="W1339" s="44" t="str">
        <f t="shared" si="350"/>
        <v>n/a</v>
      </c>
      <c r="X1339" s="23">
        <f t="shared" si="351"/>
        <v>0</v>
      </c>
      <c r="Y1339" s="23">
        <f t="shared" si="352"/>
        <v>0</v>
      </c>
      <c r="Z1339" s="23">
        <f t="shared" si="353"/>
        <v>0</v>
      </c>
      <c r="AA1339" s="43">
        <f t="shared" si="354"/>
        <v>0</v>
      </c>
      <c r="AB1339" s="44" t="str">
        <f t="shared" si="355"/>
        <v>n/a</v>
      </c>
      <c r="AC1339" s="45" t="str">
        <f>IFERROR(W1339*Inputs!$E$27+'Elec wholesale index'!AB1339*Inputs!$F$27,"n/a")</f>
        <v>n/a</v>
      </c>
      <c r="AD1339" s="2" t="str">
        <f t="shared" si="356"/>
        <v>2020-21 Summer</v>
      </c>
      <c r="AE1339" s="2" t="str">
        <f t="shared" si="357"/>
        <v>2019-20 Winter</v>
      </c>
      <c r="AF1339" s="41">
        <v>0</v>
      </c>
    </row>
    <row r="1340" spans="1:32" x14ac:dyDescent="0.3">
      <c r="A1340" s="47">
        <v>43776</v>
      </c>
      <c r="B1340" s="14" t="str">
        <f t="shared" si="358"/>
        <v>Nov</v>
      </c>
      <c r="C1340" s="3"/>
      <c r="D1340" s="3"/>
      <c r="E1340" s="3"/>
      <c r="F1340" s="42"/>
      <c r="G1340" s="42"/>
      <c r="H1340" s="42"/>
      <c r="I1340" s="13">
        <f>VLOOKUP($B1340,'Elec wholesale lookups'!$A$3:$L$15,'Elec wholesale index'!I$2,FALSE)</f>
        <v>181634.52552031272</v>
      </c>
      <c r="J1340" s="13">
        <f>VLOOKUP($B1340,'Elec wholesale lookups'!$A$3:$L$15,'Elec wholesale index'!J$2,FALSE)</f>
        <v>205597.26549163138</v>
      </c>
      <c r="K1340" s="13">
        <f>VLOOKUP($B1340,'Elec wholesale lookups'!$A$3:$L$15,'Elec wholesale index'!K$2,FALSE)</f>
        <v>181634.52552031272</v>
      </c>
      <c r="L1340" s="38">
        <f>VLOOKUP($B1340,'Elec wholesale lookups'!$A$3:$O$15,'Elec wholesale index'!L$2,FALSE)</f>
        <v>1</v>
      </c>
      <c r="M1340" s="38">
        <f>VLOOKUP($B1340,'Elec wholesale lookups'!$A$3:$O$15,'Elec wholesale index'!M$2,FALSE)</f>
        <v>1</v>
      </c>
      <c r="N1340" s="38">
        <f>VLOOKUP($B1340,'Elec wholesale lookups'!$A$3:$O$15,'Elec wholesale index'!N$2,FALSE)</f>
        <v>0</v>
      </c>
      <c r="O1340" s="13">
        <f t="shared" si="342"/>
        <v>181634.52552031272</v>
      </c>
      <c r="P1340" s="13">
        <f t="shared" si="343"/>
        <v>205597.26549163138</v>
      </c>
      <c r="Q1340" s="13">
        <f t="shared" si="344"/>
        <v>0</v>
      </c>
      <c r="R1340" s="13">
        <f t="shared" si="345"/>
        <v>387231.79101194406</v>
      </c>
      <c r="S1340" s="23">
        <f t="shared" si="346"/>
        <v>0</v>
      </c>
      <c r="T1340" s="23">
        <f t="shared" si="347"/>
        <v>0</v>
      </c>
      <c r="U1340" s="23">
        <f t="shared" si="348"/>
        <v>0</v>
      </c>
      <c r="V1340" s="23">
        <f t="shared" si="349"/>
        <v>0</v>
      </c>
      <c r="W1340" s="44" t="str">
        <f t="shared" si="350"/>
        <v>n/a</v>
      </c>
      <c r="X1340" s="23">
        <f t="shared" si="351"/>
        <v>0</v>
      </c>
      <c r="Y1340" s="23">
        <f t="shared" si="352"/>
        <v>0</v>
      </c>
      <c r="Z1340" s="23">
        <f t="shared" si="353"/>
        <v>0</v>
      </c>
      <c r="AA1340" s="43">
        <f t="shared" si="354"/>
        <v>0</v>
      </c>
      <c r="AB1340" s="44" t="str">
        <f t="shared" si="355"/>
        <v>n/a</v>
      </c>
      <c r="AC1340" s="45" t="str">
        <f>IFERROR(W1340*Inputs!$E$27+'Elec wholesale index'!AB1340*Inputs!$F$27,"n/a")</f>
        <v>n/a</v>
      </c>
      <c r="AD1340" s="2" t="str">
        <f t="shared" si="356"/>
        <v>2020-21 Summer</v>
      </c>
      <c r="AE1340" s="2" t="str">
        <f t="shared" si="357"/>
        <v>2019-20 Winter</v>
      </c>
      <c r="AF1340" s="41">
        <v>0</v>
      </c>
    </row>
    <row r="1341" spans="1:32" x14ac:dyDescent="0.3">
      <c r="A1341" s="47">
        <v>43777</v>
      </c>
      <c r="B1341" s="14" t="str">
        <f t="shared" si="358"/>
        <v>Nov</v>
      </c>
      <c r="C1341" s="3"/>
      <c r="D1341" s="3"/>
      <c r="E1341" s="3"/>
      <c r="F1341" s="42"/>
      <c r="G1341" s="42"/>
      <c r="H1341" s="42"/>
      <c r="I1341" s="13">
        <f>VLOOKUP($B1341,'Elec wholesale lookups'!$A$3:$L$15,'Elec wholesale index'!I$2,FALSE)</f>
        <v>181634.52552031272</v>
      </c>
      <c r="J1341" s="13">
        <f>VLOOKUP($B1341,'Elec wholesale lookups'!$A$3:$L$15,'Elec wholesale index'!J$2,FALSE)</f>
        <v>205597.26549163138</v>
      </c>
      <c r="K1341" s="13">
        <f>VLOOKUP($B1341,'Elec wholesale lookups'!$A$3:$L$15,'Elec wholesale index'!K$2,FALSE)</f>
        <v>181634.52552031272</v>
      </c>
      <c r="L1341" s="38">
        <f>VLOOKUP($B1341,'Elec wholesale lookups'!$A$3:$O$15,'Elec wholesale index'!L$2,FALSE)</f>
        <v>1</v>
      </c>
      <c r="M1341" s="38">
        <f>VLOOKUP($B1341,'Elec wholesale lookups'!$A$3:$O$15,'Elec wholesale index'!M$2,FALSE)</f>
        <v>1</v>
      </c>
      <c r="N1341" s="38">
        <f>VLOOKUP($B1341,'Elec wholesale lookups'!$A$3:$O$15,'Elec wholesale index'!N$2,FALSE)</f>
        <v>0</v>
      </c>
      <c r="O1341" s="13">
        <f t="shared" si="342"/>
        <v>181634.52552031272</v>
      </c>
      <c r="P1341" s="13">
        <f t="shared" si="343"/>
        <v>205597.26549163138</v>
      </c>
      <c r="Q1341" s="13">
        <f t="shared" si="344"/>
        <v>0</v>
      </c>
      <c r="R1341" s="13">
        <f t="shared" si="345"/>
        <v>387231.79101194406</v>
      </c>
      <c r="S1341" s="23">
        <f t="shared" si="346"/>
        <v>0</v>
      </c>
      <c r="T1341" s="23">
        <f t="shared" si="347"/>
        <v>0</v>
      </c>
      <c r="U1341" s="23">
        <f t="shared" si="348"/>
        <v>0</v>
      </c>
      <c r="V1341" s="23">
        <f t="shared" si="349"/>
        <v>0</v>
      </c>
      <c r="W1341" s="44" t="str">
        <f t="shared" si="350"/>
        <v>n/a</v>
      </c>
      <c r="X1341" s="23">
        <f t="shared" si="351"/>
        <v>0</v>
      </c>
      <c r="Y1341" s="23">
        <f t="shared" si="352"/>
        <v>0</v>
      </c>
      <c r="Z1341" s="23">
        <f t="shared" si="353"/>
        <v>0</v>
      </c>
      <c r="AA1341" s="43">
        <f t="shared" si="354"/>
        <v>0</v>
      </c>
      <c r="AB1341" s="44" t="str">
        <f t="shared" si="355"/>
        <v>n/a</v>
      </c>
      <c r="AC1341" s="45" t="str">
        <f>IFERROR(W1341*Inputs!$E$27+'Elec wholesale index'!AB1341*Inputs!$F$27,"n/a")</f>
        <v>n/a</v>
      </c>
      <c r="AD1341" s="2" t="str">
        <f t="shared" si="356"/>
        <v>2020-21 Summer</v>
      </c>
      <c r="AE1341" s="2" t="str">
        <f t="shared" si="357"/>
        <v>2019-20 Winter</v>
      </c>
      <c r="AF1341" s="41">
        <v>0</v>
      </c>
    </row>
    <row r="1342" spans="1:32" x14ac:dyDescent="0.3">
      <c r="A1342" s="47">
        <v>43780</v>
      </c>
      <c r="B1342" s="14" t="str">
        <f t="shared" si="358"/>
        <v>Nov</v>
      </c>
      <c r="C1342" s="3"/>
      <c r="D1342" s="3"/>
      <c r="E1342" s="3"/>
      <c r="F1342" s="42"/>
      <c r="G1342" s="42"/>
      <c r="H1342" s="42"/>
      <c r="I1342" s="13">
        <f>VLOOKUP($B1342,'Elec wholesale lookups'!$A$3:$L$15,'Elec wholesale index'!I$2,FALSE)</f>
        <v>181634.52552031272</v>
      </c>
      <c r="J1342" s="13">
        <f>VLOOKUP($B1342,'Elec wholesale lookups'!$A$3:$L$15,'Elec wholesale index'!J$2,FALSE)</f>
        <v>205597.26549163138</v>
      </c>
      <c r="K1342" s="13">
        <f>VLOOKUP($B1342,'Elec wholesale lookups'!$A$3:$L$15,'Elec wholesale index'!K$2,FALSE)</f>
        <v>181634.52552031272</v>
      </c>
      <c r="L1342" s="38">
        <f>VLOOKUP($B1342,'Elec wholesale lookups'!$A$3:$O$15,'Elec wholesale index'!L$2,FALSE)</f>
        <v>1</v>
      </c>
      <c r="M1342" s="38">
        <f>VLOOKUP($B1342,'Elec wholesale lookups'!$A$3:$O$15,'Elec wholesale index'!M$2,FALSE)</f>
        <v>1</v>
      </c>
      <c r="N1342" s="38">
        <f>VLOOKUP($B1342,'Elec wholesale lookups'!$A$3:$O$15,'Elec wholesale index'!N$2,FALSE)</f>
        <v>0</v>
      </c>
      <c r="O1342" s="13">
        <f t="shared" si="342"/>
        <v>181634.52552031272</v>
      </c>
      <c r="P1342" s="13">
        <f t="shared" si="343"/>
        <v>205597.26549163138</v>
      </c>
      <c r="Q1342" s="13">
        <f t="shared" si="344"/>
        <v>0</v>
      </c>
      <c r="R1342" s="13">
        <f t="shared" si="345"/>
        <v>387231.79101194406</v>
      </c>
      <c r="S1342" s="23">
        <f t="shared" si="346"/>
        <v>0</v>
      </c>
      <c r="T1342" s="23">
        <f t="shared" si="347"/>
        <v>0</v>
      </c>
      <c r="U1342" s="23">
        <f t="shared" si="348"/>
        <v>0</v>
      </c>
      <c r="V1342" s="23">
        <f t="shared" si="349"/>
        <v>0</v>
      </c>
      <c r="W1342" s="44" t="str">
        <f t="shared" si="350"/>
        <v>n/a</v>
      </c>
      <c r="X1342" s="23">
        <f t="shared" si="351"/>
        <v>0</v>
      </c>
      <c r="Y1342" s="23">
        <f t="shared" si="352"/>
        <v>0</v>
      </c>
      <c r="Z1342" s="23">
        <f t="shared" si="353"/>
        <v>0</v>
      </c>
      <c r="AA1342" s="43">
        <f t="shared" si="354"/>
        <v>0</v>
      </c>
      <c r="AB1342" s="44" t="str">
        <f t="shared" si="355"/>
        <v>n/a</v>
      </c>
      <c r="AC1342" s="45" t="str">
        <f>IFERROR(W1342*Inputs!$E$27+'Elec wholesale index'!AB1342*Inputs!$F$27,"n/a")</f>
        <v>n/a</v>
      </c>
      <c r="AD1342" s="2" t="str">
        <f t="shared" si="356"/>
        <v>2020-21 Summer</v>
      </c>
      <c r="AE1342" s="2" t="str">
        <f t="shared" si="357"/>
        <v>2019-20 Winter</v>
      </c>
      <c r="AF1342" s="41">
        <v>0</v>
      </c>
    </row>
    <row r="1343" spans="1:32" x14ac:dyDescent="0.3">
      <c r="A1343" s="47">
        <v>43781</v>
      </c>
      <c r="B1343" s="14" t="str">
        <f t="shared" si="358"/>
        <v>Nov</v>
      </c>
      <c r="C1343" s="3"/>
      <c r="D1343" s="3"/>
      <c r="E1343" s="3"/>
      <c r="F1343" s="42"/>
      <c r="G1343" s="42"/>
      <c r="H1343" s="42"/>
      <c r="I1343" s="13">
        <f>VLOOKUP($B1343,'Elec wholesale lookups'!$A$3:$L$15,'Elec wholesale index'!I$2,FALSE)</f>
        <v>181634.52552031272</v>
      </c>
      <c r="J1343" s="13">
        <f>VLOOKUP($B1343,'Elec wholesale lookups'!$A$3:$L$15,'Elec wholesale index'!J$2,FALSE)</f>
        <v>205597.26549163138</v>
      </c>
      <c r="K1343" s="13">
        <f>VLOOKUP($B1343,'Elec wholesale lookups'!$A$3:$L$15,'Elec wholesale index'!K$2,FALSE)</f>
        <v>181634.52552031272</v>
      </c>
      <c r="L1343" s="38">
        <f>VLOOKUP($B1343,'Elec wholesale lookups'!$A$3:$O$15,'Elec wholesale index'!L$2,FALSE)</f>
        <v>1</v>
      </c>
      <c r="M1343" s="38">
        <f>VLOOKUP($B1343,'Elec wholesale lookups'!$A$3:$O$15,'Elec wholesale index'!M$2,FALSE)</f>
        <v>1</v>
      </c>
      <c r="N1343" s="38">
        <f>VLOOKUP($B1343,'Elec wholesale lookups'!$A$3:$O$15,'Elec wholesale index'!N$2,FALSE)</f>
        <v>0</v>
      </c>
      <c r="O1343" s="13">
        <f t="shared" si="342"/>
        <v>181634.52552031272</v>
      </c>
      <c r="P1343" s="13">
        <f t="shared" si="343"/>
        <v>205597.26549163138</v>
      </c>
      <c r="Q1343" s="13">
        <f t="shared" si="344"/>
        <v>0</v>
      </c>
      <c r="R1343" s="13">
        <f t="shared" si="345"/>
        <v>387231.79101194406</v>
      </c>
      <c r="S1343" s="23">
        <f t="shared" si="346"/>
        <v>0</v>
      </c>
      <c r="T1343" s="23">
        <f t="shared" si="347"/>
        <v>0</v>
      </c>
      <c r="U1343" s="23">
        <f t="shared" si="348"/>
        <v>0</v>
      </c>
      <c r="V1343" s="23">
        <f t="shared" si="349"/>
        <v>0</v>
      </c>
      <c r="W1343" s="44" t="str">
        <f t="shared" si="350"/>
        <v>n/a</v>
      </c>
      <c r="X1343" s="23">
        <f t="shared" si="351"/>
        <v>0</v>
      </c>
      <c r="Y1343" s="23">
        <f t="shared" si="352"/>
        <v>0</v>
      </c>
      <c r="Z1343" s="23">
        <f t="shared" si="353"/>
        <v>0</v>
      </c>
      <c r="AA1343" s="43">
        <f t="shared" si="354"/>
        <v>0</v>
      </c>
      <c r="AB1343" s="44" t="str">
        <f t="shared" si="355"/>
        <v>n/a</v>
      </c>
      <c r="AC1343" s="45" t="str">
        <f>IFERROR(W1343*Inputs!$E$27+'Elec wholesale index'!AB1343*Inputs!$F$27,"n/a")</f>
        <v>n/a</v>
      </c>
      <c r="AD1343" s="2" t="str">
        <f t="shared" si="356"/>
        <v>2020-21 Summer</v>
      </c>
      <c r="AE1343" s="2" t="str">
        <f t="shared" si="357"/>
        <v>2019-20 Winter</v>
      </c>
      <c r="AF1343" s="41">
        <v>0</v>
      </c>
    </row>
    <row r="1344" spans="1:32" x14ac:dyDescent="0.3">
      <c r="A1344" s="47">
        <v>43782</v>
      </c>
      <c r="B1344" s="14" t="str">
        <f t="shared" si="358"/>
        <v>Nov</v>
      </c>
      <c r="C1344" s="3"/>
      <c r="D1344" s="3"/>
      <c r="E1344" s="3"/>
      <c r="F1344" s="42"/>
      <c r="G1344" s="42"/>
      <c r="H1344" s="42"/>
      <c r="I1344" s="13">
        <f>VLOOKUP($B1344,'Elec wholesale lookups'!$A$3:$L$15,'Elec wholesale index'!I$2,FALSE)</f>
        <v>181634.52552031272</v>
      </c>
      <c r="J1344" s="13">
        <f>VLOOKUP($B1344,'Elec wholesale lookups'!$A$3:$L$15,'Elec wholesale index'!J$2,FALSE)</f>
        <v>205597.26549163138</v>
      </c>
      <c r="K1344" s="13">
        <f>VLOOKUP($B1344,'Elec wholesale lookups'!$A$3:$L$15,'Elec wholesale index'!K$2,FALSE)</f>
        <v>181634.52552031272</v>
      </c>
      <c r="L1344" s="38">
        <f>VLOOKUP($B1344,'Elec wholesale lookups'!$A$3:$O$15,'Elec wholesale index'!L$2,FALSE)</f>
        <v>1</v>
      </c>
      <c r="M1344" s="38">
        <f>VLOOKUP($B1344,'Elec wholesale lookups'!$A$3:$O$15,'Elec wholesale index'!M$2,FALSE)</f>
        <v>1</v>
      </c>
      <c r="N1344" s="38">
        <f>VLOOKUP($B1344,'Elec wholesale lookups'!$A$3:$O$15,'Elec wholesale index'!N$2,FALSE)</f>
        <v>0</v>
      </c>
      <c r="O1344" s="13">
        <f t="shared" si="342"/>
        <v>181634.52552031272</v>
      </c>
      <c r="P1344" s="13">
        <f t="shared" si="343"/>
        <v>205597.26549163138</v>
      </c>
      <c r="Q1344" s="13">
        <f t="shared" si="344"/>
        <v>0</v>
      </c>
      <c r="R1344" s="13">
        <f t="shared" si="345"/>
        <v>387231.79101194406</v>
      </c>
      <c r="S1344" s="23">
        <f t="shared" si="346"/>
        <v>0</v>
      </c>
      <c r="T1344" s="23">
        <f t="shared" si="347"/>
        <v>0</v>
      </c>
      <c r="U1344" s="23">
        <f t="shared" si="348"/>
        <v>0</v>
      </c>
      <c r="V1344" s="23">
        <f t="shared" si="349"/>
        <v>0</v>
      </c>
      <c r="W1344" s="44" t="str">
        <f t="shared" si="350"/>
        <v>n/a</v>
      </c>
      <c r="X1344" s="23">
        <f t="shared" si="351"/>
        <v>0</v>
      </c>
      <c r="Y1344" s="23">
        <f t="shared" si="352"/>
        <v>0</v>
      </c>
      <c r="Z1344" s="23">
        <f t="shared" si="353"/>
        <v>0</v>
      </c>
      <c r="AA1344" s="43">
        <f t="shared" si="354"/>
        <v>0</v>
      </c>
      <c r="AB1344" s="44" t="str">
        <f t="shared" si="355"/>
        <v>n/a</v>
      </c>
      <c r="AC1344" s="45" t="str">
        <f>IFERROR(W1344*Inputs!$E$27+'Elec wholesale index'!AB1344*Inputs!$F$27,"n/a")</f>
        <v>n/a</v>
      </c>
      <c r="AD1344" s="2" t="str">
        <f t="shared" si="356"/>
        <v>2020-21 Summer</v>
      </c>
      <c r="AE1344" s="2" t="str">
        <f t="shared" si="357"/>
        <v>2019-20 Winter</v>
      </c>
      <c r="AF1344" s="41">
        <v>0</v>
      </c>
    </row>
    <row r="1345" spans="1:32" x14ac:dyDescent="0.3">
      <c r="A1345" s="47">
        <v>43783</v>
      </c>
      <c r="B1345" s="14" t="str">
        <f t="shared" si="358"/>
        <v>Nov</v>
      </c>
      <c r="C1345" s="3"/>
      <c r="D1345" s="3"/>
      <c r="E1345" s="3"/>
      <c r="F1345" s="42"/>
      <c r="G1345" s="42"/>
      <c r="H1345" s="42"/>
      <c r="I1345" s="13">
        <f>VLOOKUP($B1345,'Elec wholesale lookups'!$A$3:$L$15,'Elec wholesale index'!I$2,FALSE)</f>
        <v>181634.52552031272</v>
      </c>
      <c r="J1345" s="13">
        <f>VLOOKUP($B1345,'Elec wholesale lookups'!$A$3:$L$15,'Elec wholesale index'!J$2,FALSE)</f>
        <v>205597.26549163138</v>
      </c>
      <c r="K1345" s="13">
        <f>VLOOKUP($B1345,'Elec wholesale lookups'!$A$3:$L$15,'Elec wholesale index'!K$2,FALSE)</f>
        <v>181634.52552031272</v>
      </c>
      <c r="L1345" s="38">
        <f>VLOOKUP($B1345,'Elec wholesale lookups'!$A$3:$O$15,'Elec wholesale index'!L$2,FALSE)</f>
        <v>1</v>
      </c>
      <c r="M1345" s="38">
        <f>VLOOKUP($B1345,'Elec wholesale lookups'!$A$3:$O$15,'Elec wholesale index'!M$2,FALSE)</f>
        <v>1</v>
      </c>
      <c r="N1345" s="38">
        <f>VLOOKUP($B1345,'Elec wholesale lookups'!$A$3:$O$15,'Elec wholesale index'!N$2,FALSE)</f>
        <v>0</v>
      </c>
      <c r="O1345" s="13">
        <f t="shared" si="342"/>
        <v>181634.52552031272</v>
      </c>
      <c r="P1345" s="13">
        <f t="shared" si="343"/>
        <v>205597.26549163138</v>
      </c>
      <c r="Q1345" s="13">
        <f t="shared" si="344"/>
        <v>0</v>
      </c>
      <c r="R1345" s="13">
        <f t="shared" si="345"/>
        <v>387231.79101194406</v>
      </c>
      <c r="S1345" s="23">
        <f t="shared" si="346"/>
        <v>0</v>
      </c>
      <c r="T1345" s="23">
        <f t="shared" si="347"/>
        <v>0</v>
      </c>
      <c r="U1345" s="23">
        <f t="shared" si="348"/>
        <v>0</v>
      </c>
      <c r="V1345" s="23">
        <f t="shared" si="349"/>
        <v>0</v>
      </c>
      <c r="W1345" s="44" t="str">
        <f t="shared" si="350"/>
        <v>n/a</v>
      </c>
      <c r="X1345" s="23">
        <f t="shared" si="351"/>
        <v>0</v>
      </c>
      <c r="Y1345" s="23">
        <f t="shared" si="352"/>
        <v>0</v>
      </c>
      <c r="Z1345" s="23">
        <f t="shared" si="353"/>
        <v>0</v>
      </c>
      <c r="AA1345" s="43">
        <f t="shared" si="354"/>
        <v>0</v>
      </c>
      <c r="AB1345" s="44" t="str">
        <f t="shared" si="355"/>
        <v>n/a</v>
      </c>
      <c r="AC1345" s="45" t="str">
        <f>IFERROR(W1345*Inputs!$E$27+'Elec wholesale index'!AB1345*Inputs!$F$27,"n/a")</f>
        <v>n/a</v>
      </c>
      <c r="AD1345" s="2" t="str">
        <f t="shared" si="356"/>
        <v>2020-21 Summer</v>
      </c>
      <c r="AE1345" s="2" t="str">
        <f t="shared" si="357"/>
        <v>2019-20 Winter</v>
      </c>
      <c r="AF1345" s="41">
        <v>0</v>
      </c>
    </row>
    <row r="1346" spans="1:32" x14ac:dyDescent="0.3">
      <c r="A1346" s="47">
        <v>43784</v>
      </c>
      <c r="B1346" s="14" t="str">
        <f t="shared" si="358"/>
        <v>Nov</v>
      </c>
      <c r="C1346" s="3"/>
      <c r="D1346" s="3"/>
      <c r="E1346" s="3"/>
      <c r="F1346" s="42"/>
      <c r="G1346" s="42"/>
      <c r="H1346" s="42"/>
      <c r="I1346" s="13">
        <f>VLOOKUP($B1346,'Elec wholesale lookups'!$A$3:$L$15,'Elec wholesale index'!I$2,FALSE)</f>
        <v>181634.52552031272</v>
      </c>
      <c r="J1346" s="13">
        <f>VLOOKUP($B1346,'Elec wholesale lookups'!$A$3:$L$15,'Elec wholesale index'!J$2,FALSE)</f>
        <v>205597.26549163138</v>
      </c>
      <c r="K1346" s="13">
        <f>VLOOKUP($B1346,'Elec wholesale lookups'!$A$3:$L$15,'Elec wholesale index'!K$2,FALSE)</f>
        <v>181634.52552031272</v>
      </c>
      <c r="L1346" s="38">
        <f>VLOOKUP($B1346,'Elec wholesale lookups'!$A$3:$O$15,'Elec wholesale index'!L$2,FALSE)</f>
        <v>1</v>
      </c>
      <c r="M1346" s="38">
        <f>VLOOKUP($B1346,'Elec wholesale lookups'!$A$3:$O$15,'Elec wholesale index'!M$2,FALSE)</f>
        <v>1</v>
      </c>
      <c r="N1346" s="38">
        <f>VLOOKUP($B1346,'Elec wholesale lookups'!$A$3:$O$15,'Elec wholesale index'!N$2,FALSE)</f>
        <v>0</v>
      </c>
      <c r="O1346" s="13">
        <f t="shared" si="342"/>
        <v>181634.52552031272</v>
      </c>
      <c r="P1346" s="13">
        <f t="shared" si="343"/>
        <v>205597.26549163138</v>
      </c>
      <c r="Q1346" s="13">
        <f t="shared" si="344"/>
        <v>0</v>
      </c>
      <c r="R1346" s="13">
        <f t="shared" si="345"/>
        <v>387231.79101194406</v>
      </c>
      <c r="S1346" s="23">
        <f t="shared" si="346"/>
        <v>0</v>
      </c>
      <c r="T1346" s="23">
        <f t="shared" si="347"/>
        <v>0</v>
      </c>
      <c r="U1346" s="23">
        <f t="shared" si="348"/>
        <v>0</v>
      </c>
      <c r="V1346" s="23">
        <f t="shared" si="349"/>
        <v>0</v>
      </c>
      <c r="W1346" s="44" t="str">
        <f t="shared" si="350"/>
        <v>n/a</v>
      </c>
      <c r="X1346" s="23">
        <f t="shared" si="351"/>
        <v>0</v>
      </c>
      <c r="Y1346" s="23">
        <f t="shared" si="352"/>
        <v>0</v>
      </c>
      <c r="Z1346" s="23">
        <f t="shared" si="353"/>
        <v>0</v>
      </c>
      <c r="AA1346" s="43">
        <f t="shared" si="354"/>
        <v>0</v>
      </c>
      <c r="AB1346" s="44" t="str">
        <f t="shared" si="355"/>
        <v>n/a</v>
      </c>
      <c r="AC1346" s="45" t="str">
        <f>IFERROR(W1346*Inputs!$E$27+'Elec wholesale index'!AB1346*Inputs!$F$27,"n/a")</f>
        <v>n/a</v>
      </c>
      <c r="AD1346" s="2" t="str">
        <f t="shared" si="356"/>
        <v>2020-21 Summer</v>
      </c>
      <c r="AE1346" s="2" t="str">
        <f t="shared" si="357"/>
        <v>2019-20 Winter</v>
      </c>
      <c r="AF1346" s="41">
        <v>0</v>
      </c>
    </row>
    <row r="1347" spans="1:32" x14ac:dyDescent="0.3">
      <c r="A1347" s="47">
        <v>43787</v>
      </c>
      <c r="B1347" s="14" t="str">
        <f t="shared" si="358"/>
        <v>Nov</v>
      </c>
      <c r="C1347" s="3"/>
      <c r="D1347" s="3"/>
      <c r="E1347" s="3"/>
      <c r="F1347" s="42"/>
      <c r="G1347" s="42"/>
      <c r="H1347" s="42"/>
      <c r="I1347" s="13">
        <f>VLOOKUP($B1347,'Elec wholesale lookups'!$A$3:$L$15,'Elec wholesale index'!I$2,FALSE)</f>
        <v>181634.52552031272</v>
      </c>
      <c r="J1347" s="13">
        <f>VLOOKUP($B1347,'Elec wholesale lookups'!$A$3:$L$15,'Elec wholesale index'!J$2,FALSE)</f>
        <v>205597.26549163138</v>
      </c>
      <c r="K1347" s="13">
        <f>VLOOKUP($B1347,'Elec wholesale lookups'!$A$3:$L$15,'Elec wholesale index'!K$2,FALSE)</f>
        <v>181634.52552031272</v>
      </c>
      <c r="L1347" s="38">
        <f>VLOOKUP($B1347,'Elec wholesale lookups'!$A$3:$O$15,'Elec wholesale index'!L$2,FALSE)</f>
        <v>1</v>
      </c>
      <c r="M1347" s="38">
        <f>VLOOKUP($B1347,'Elec wholesale lookups'!$A$3:$O$15,'Elec wholesale index'!M$2,FALSE)</f>
        <v>1</v>
      </c>
      <c r="N1347" s="38">
        <f>VLOOKUP($B1347,'Elec wholesale lookups'!$A$3:$O$15,'Elec wholesale index'!N$2,FALSE)</f>
        <v>0</v>
      </c>
      <c r="O1347" s="13">
        <f t="shared" si="342"/>
        <v>181634.52552031272</v>
      </c>
      <c r="P1347" s="13">
        <f t="shared" si="343"/>
        <v>205597.26549163138</v>
      </c>
      <c r="Q1347" s="13">
        <f t="shared" si="344"/>
        <v>0</v>
      </c>
      <c r="R1347" s="13">
        <f t="shared" si="345"/>
        <v>387231.79101194406</v>
      </c>
      <c r="S1347" s="23">
        <f t="shared" si="346"/>
        <v>0</v>
      </c>
      <c r="T1347" s="23">
        <f t="shared" si="347"/>
        <v>0</v>
      </c>
      <c r="U1347" s="23">
        <f t="shared" si="348"/>
        <v>0</v>
      </c>
      <c r="V1347" s="23">
        <f t="shared" si="349"/>
        <v>0</v>
      </c>
      <c r="W1347" s="44" t="str">
        <f t="shared" si="350"/>
        <v>n/a</v>
      </c>
      <c r="X1347" s="23">
        <f t="shared" si="351"/>
        <v>0</v>
      </c>
      <c r="Y1347" s="23">
        <f t="shared" si="352"/>
        <v>0</v>
      </c>
      <c r="Z1347" s="23">
        <f t="shared" si="353"/>
        <v>0</v>
      </c>
      <c r="AA1347" s="43">
        <f t="shared" si="354"/>
        <v>0</v>
      </c>
      <c r="AB1347" s="44" t="str">
        <f t="shared" si="355"/>
        <v>n/a</v>
      </c>
      <c r="AC1347" s="45" t="str">
        <f>IFERROR(W1347*Inputs!$E$27+'Elec wholesale index'!AB1347*Inputs!$F$27,"n/a")</f>
        <v>n/a</v>
      </c>
      <c r="AD1347" s="2" t="str">
        <f t="shared" si="356"/>
        <v>2020-21 Summer</v>
      </c>
      <c r="AE1347" s="2" t="str">
        <f t="shared" si="357"/>
        <v>2019-20 Winter</v>
      </c>
      <c r="AF1347" s="41">
        <v>0</v>
      </c>
    </row>
    <row r="1348" spans="1:32" x14ac:dyDescent="0.3">
      <c r="A1348" s="47">
        <v>43788</v>
      </c>
      <c r="B1348" s="14" t="str">
        <f t="shared" si="358"/>
        <v>Nov</v>
      </c>
      <c r="C1348" s="3"/>
      <c r="D1348" s="3"/>
      <c r="E1348" s="3"/>
      <c r="F1348" s="42"/>
      <c r="G1348" s="42"/>
      <c r="H1348" s="42"/>
      <c r="I1348" s="13">
        <f>VLOOKUP($B1348,'Elec wholesale lookups'!$A$3:$L$15,'Elec wholesale index'!I$2,FALSE)</f>
        <v>181634.52552031272</v>
      </c>
      <c r="J1348" s="13">
        <f>VLOOKUP($B1348,'Elec wholesale lookups'!$A$3:$L$15,'Elec wholesale index'!J$2,FALSE)</f>
        <v>205597.26549163138</v>
      </c>
      <c r="K1348" s="13">
        <f>VLOOKUP($B1348,'Elec wholesale lookups'!$A$3:$L$15,'Elec wholesale index'!K$2,FALSE)</f>
        <v>181634.52552031272</v>
      </c>
      <c r="L1348" s="38">
        <f>VLOOKUP($B1348,'Elec wholesale lookups'!$A$3:$O$15,'Elec wholesale index'!L$2,FALSE)</f>
        <v>1</v>
      </c>
      <c r="M1348" s="38">
        <f>VLOOKUP($B1348,'Elec wholesale lookups'!$A$3:$O$15,'Elec wholesale index'!M$2,FALSE)</f>
        <v>1</v>
      </c>
      <c r="N1348" s="38">
        <f>VLOOKUP($B1348,'Elec wholesale lookups'!$A$3:$O$15,'Elec wholesale index'!N$2,FALSE)</f>
        <v>0</v>
      </c>
      <c r="O1348" s="13">
        <f t="shared" si="342"/>
        <v>181634.52552031272</v>
      </c>
      <c r="P1348" s="13">
        <f t="shared" si="343"/>
        <v>205597.26549163138</v>
      </c>
      <c r="Q1348" s="13">
        <f t="shared" si="344"/>
        <v>0</v>
      </c>
      <c r="R1348" s="13">
        <f t="shared" si="345"/>
        <v>387231.79101194406</v>
      </c>
      <c r="S1348" s="23">
        <f t="shared" si="346"/>
        <v>0</v>
      </c>
      <c r="T1348" s="23">
        <f t="shared" si="347"/>
        <v>0</v>
      </c>
      <c r="U1348" s="23">
        <f t="shared" si="348"/>
        <v>0</v>
      </c>
      <c r="V1348" s="23">
        <f t="shared" si="349"/>
        <v>0</v>
      </c>
      <c r="W1348" s="44" t="str">
        <f t="shared" si="350"/>
        <v>n/a</v>
      </c>
      <c r="X1348" s="23">
        <f t="shared" si="351"/>
        <v>0</v>
      </c>
      <c r="Y1348" s="23">
        <f t="shared" si="352"/>
        <v>0</v>
      </c>
      <c r="Z1348" s="23">
        <f t="shared" si="353"/>
        <v>0</v>
      </c>
      <c r="AA1348" s="43">
        <f t="shared" si="354"/>
        <v>0</v>
      </c>
      <c r="AB1348" s="44" t="str">
        <f t="shared" si="355"/>
        <v>n/a</v>
      </c>
      <c r="AC1348" s="45" t="str">
        <f>IFERROR(W1348*Inputs!$E$27+'Elec wholesale index'!AB1348*Inputs!$F$27,"n/a")</f>
        <v>n/a</v>
      </c>
      <c r="AD1348" s="2" t="str">
        <f t="shared" si="356"/>
        <v>2020-21 Summer</v>
      </c>
      <c r="AE1348" s="2" t="str">
        <f t="shared" si="357"/>
        <v>2019-20 Winter</v>
      </c>
      <c r="AF1348" s="41">
        <v>0</v>
      </c>
    </row>
    <row r="1349" spans="1:32" x14ac:dyDescent="0.3">
      <c r="A1349" s="47">
        <v>43789</v>
      </c>
      <c r="B1349" s="14" t="str">
        <f t="shared" si="358"/>
        <v>Nov</v>
      </c>
      <c r="C1349" s="3"/>
      <c r="D1349" s="3"/>
      <c r="E1349" s="3"/>
      <c r="F1349" s="42"/>
      <c r="G1349" s="42"/>
      <c r="H1349" s="42"/>
      <c r="I1349" s="13">
        <f>VLOOKUP($B1349,'Elec wholesale lookups'!$A$3:$L$15,'Elec wholesale index'!I$2,FALSE)</f>
        <v>181634.52552031272</v>
      </c>
      <c r="J1349" s="13">
        <f>VLOOKUP($B1349,'Elec wholesale lookups'!$A$3:$L$15,'Elec wholesale index'!J$2,FALSE)</f>
        <v>205597.26549163138</v>
      </c>
      <c r="K1349" s="13">
        <f>VLOOKUP($B1349,'Elec wholesale lookups'!$A$3:$L$15,'Elec wholesale index'!K$2,FALSE)</f>
        <v>181634.52552031272</v>
      </c>
      <c r="L1349" s="38">
        <f>VLOOKUP($B1349,'Elec wholesale lookups'!$A$3:$O$15,'Elec wholesale index'!L$2,FALSE)</f>
        <v>1</v>
      </c>
      <c r="M1349" s="38">
        <f>VLOOKUP($B1349,'Elec wholesale lookups'!$A$3:$O$15,'Elec wholesale index'!M$2,FALSE)</f>
        <v>1</v>
      </c>
      <c r="N1349" s="38">
        <f>VLOOKUP($B1349,'Elec wholesale lookups'!$A$3:$O$15,'Elec wholesale index'!N$2,FALSE)</f>
        <v>0</v>
      </c>
      <c r="O1349" s="13">
        <f t="shared" si="342"/>
        <v>181634.52552031272</v>
      </c>
      <c r="P1349" s="13">
        <f t="shared" si="343"/>
        <v>205597.26549163138</v>
      </c>
      <c r="Q1349" s="13">
        <f t="shared" si="344"/>
        <v>0</v>
      </c>
      <c r="R1349" s="13">
        <f t="shared" si="345"/>
        <v>387231.79101194406</v>
      </c>
      <c r="S1349" s="23">
        <f t="shared" si="346"/>
        <v>0</v>
      </c>
      <c r="T1349" s="23">
        <f t="shared" si="347"/>
        <v>0</v>
      </c>
      <c r="U1349" s="23">
        <f t="shared" si="348"/>
        <v>0</v>
      </c>
      <c r="V1349" s="23">
        <f t="shared" si="349"/>
        <v>0</v>
      </c>
      <c r="W1349" s="44" t="str">
        <f t="shared" si="350"/>
        <v>n/a</v>
      </c>
      <c r="X1349" s="23">
        <f t="shared" si="351"/>
        <v>0</v>
      </c>
      <c r="Y1349" s="23">
        <f t="shared" si="352"/>
        <v>0</v>
      </c>
      <c r="Z1349" s="23">
        <f t="shared" si="353"/>
        <v>0</v>
      </c>
      <c r="AA1349" s="43">
        <f t="shared" si="354"/>
        <v>0</v>
      </c>
      <c r="AB1349" s="44" t="str">
        <f t="shared" si="355"/>
        <v>n/a</v>
      </c>
      <c r="AC1349" s="45" t="str">
        <f>IFERROR(W1349*Inputs!$E$27+'Elec wholesale index'!AB1349*Inputs!$F$27,"n/a")</f>
        <v>n/a</v>
      </c>
      <c r="AD1349" s="2" t="str">
        <f t="shared" si="356"/>
        <v>2020-21 Summer</v>
      </c>
      <c r="AE1349" s="2" t="str">
        <f t="shared" si="357"/>
        <v>2019-20 Winter</v>
      </c>
      <c r="AF1349" s="41">
        <v>0</v>
      </c>
    </row>
    <row r="1350" spans="1:32" x14ac:dyDescent="0.3">
      <c r="A1350" s="47">
        <v>43790</v>
      </c>
      <c r="B1350" s="14" t="str">
        <f t="shared" si="358"/>
        <v>Nov</v>
      </c>
      <c r="C1350" s="3"/>
      <c r="D1350" s="3"/>
      <c r="E1350" s="3"/>
      <c r="F1350" s="42"/>
      <c r="G1350" s="42"/>
      <c r="H1350" s="42"/>
      <c r="I1350" s="13">
        <f>VLOOKUP($B1350,'Elec wholesale lookups'!$A$3:$L$15,'Elec wholesale index'!I$2,FALSE)</f>
        <v>181634.52552031272</v>
      </c>
      <c r="J1350" s="13">
        <f>VLOOKUP($B1350,'Elec wholesale lookups'!$A$3:$L$15,'Elec wholesale index'!J$2,FALSE)</f>
        <v>205597.26549163138</v>
      </c>
      <c r="K1350" s="13">
        <f>VLOOKUP($B1350,'Elec wholesale lookups'!$A$3:$L$15,'Elec wholesale index'!K$2,FALSE)</f>
        <v>181634.52552031272</v>
      </c>
      <c r="L1350" s="38">
        <f>VLOOKUP($B1350,'Elec wholesale lookups'!$A$3:$O$15,'Elec wholesale index'!L$2,FALSE)</f>
        <v>1</v>
      </c>
      <c r="M1350" s="38">
        <f>VLOOKUP($B1350,'Elec wholesale lookups'!$A$3:$O$15,'Elec wholesale index'!M$2,FALSE)</f>
        <v>1</v>
      </c>
      <c r="N1350" s="38">
        <f>VLOOKUP($B1350,'Elec wholesale lookups'!$A$3:$O$15,'Elec wholesale index'!N$2,FALSE)</f>
        <v>0</v>
      </c>
      <c r="O1350" s="13">
        <f t="shared" si="342"/>
        <v>181634.52552031272</v>
      </c>
      <c r="P1350" s="13">
        <f t="shared" si="343"/>
        <v>205597.26549163138</v>
      </c>
      <c r="Q1350" s="13">
        <f t="shared" si="344"/>
        <v>0</v>
      </c>
      <c r="R1350" s="13">
        <f t="shared" si="345"/>
        <v>387231.79101194406</v>
      </c>
      <c r="S1350" s="23">
        <f t="shared" si="346"/>
        <v>0</v>
      </c>
      <c r="T1350" s="23">
        <f t="shared" si="347"/>
        <v>0</v>
      </c>
      <c r="U1350" s="23">
        <f t="shared" si="348"/>
        <v>0</v>
      </c>
      <c r="V1350" s="23">
        <f t="shared" si="349"/>
        <v>0</v>
      </c>
      <c r="W1350" s="44" t="str">
        <f t="shared" si="350"/>
        <v>n/a</v>
      </c>
      <c r="X1350" s="23">
        <f t="shared" si="351"/>
        <v>0</v>
      </c>
      <c r="Y1350" s="23">
        <f t="shared" si="352"/>
        <v>0</v>
      </c>
      <c r="Z1350" s="23">
        <f t="shared" si="353"/>
        <v>0</v>
      </c>
      <c r="AA1350" s="43">
        <f t="shared" si="354"/>
        <v>0</v>
      </c>
      <c r="AB1350" s="44" t="str">
        <f t="shared" si="355"/>
        <v>n/a</v>
      </c>
      <c r="AC1350" s="45" t="str">
        <f>IFERROR(W1350*Inputs!$E$27+'Elec wholesale index'!AB1350*Inputs!$F$27,"n/a")</f>
        <v>n/a</v>
      </c>
      <c r="AD1350" s="2" t="str">
        <f t="shared" si="356"/>
        <v>2020-21 Summer</v>
      </c>
      <c r="AE1350" s="2" t="str">
        <f t="shared" si="357"/>
        <v>2019-20 Winter</v>
      </c>
      <c r="AF1350" s="41">
        <v>0</v>
      </c>
    </row>
    <row r="1351" spans="1:32" x14ac:dyDescent="0.3">
      <c r="A1351" s="47">
        <v>43791</v>
      </c>
      <c r="B1351" s="14" t="str">
        <f t="shared" si="358"/>
        <v>Nov</v>
      </c>
      <c r="C1351" s="3"/>
      <c r="D1351" s="3"/>
      <c r="E1351" s="3"/>
      <c r="F1351" s="42"/>
      <c r="G1351" s="42"/>
      <c r="H1351" s="42"/>
      <c r="I1351" s="13">
        <f>VLOOKUP($B1351,'Elec wholesale lookups'!$A$3:$L$15,'Elec wholesale index'!I$2,FALSE)</f>
        <v>181634.52552031272</v>
      </c>
      <c r="J1351" s="13">
        <f>VLOOKUP($B1351,'Elec wholesale lookups'!$A$3:$L$15,'Elec wholesale index'!J$2,FALSE)</f>
        <v>205597.26549163138</v>
      </c>
      <c r="K1351" s="13">
        <f>VLOOKUP($B1351,'Elec wholesale lookups'!$A$3:$L$15,'Elec wholesale index'!K$2,FALSE)</f>
        <v>181634.52552031272</v>
      </c>
      <c r="L1351" s="38">
        <f>VLOOKUP($B1351,'Elec wholesale lookups'!$A$3:$O$15,'Elec wholesale index'!L$2,FALSE)</f>
        <v>1</v>
      </c>
      <c r="M1351" s="38">
        <f>VLOOKUP($B1351,'Elec wholesale lookups'!$A$3:$O$15,'Elec wholesale index'!M$2,FALSE)</f>
        <v>1</v>
      </c>
      <c r="N1351" s="38">
        <f>VLOOKUP($B1351,'Elec wholesale lookups'!$A$3:$O$15,'Elec wholesale index'!N$2,FALSE)</f>
        <v>0</v>
      </c>
      <c r="O1351" s="13">
        <f t="shared" ref="O1351:O1414" si="359">IF(L1351="","",I1351*L1351)</f>
        <v>181634.52552031272</v>
      </c>
      <c r="P1351" s="13">
        <f t="shared" ref="P1351:P1414" si="360">IF(M1351="","",J1351*M1351)</f>
        <v>205597.26549163138</v>
      </c>
      <c r="Q1351" s="13">
        <f t="shared" ref="Q1351:Q1414" si="361">IF(N1351="","",K1351*N1351)</f>
        <v>0</v>
      </c>
      <c r="R1351" s="13">
        <f t="shared" ref="R1351:R1414" si="362">SUM(O1351:Q1351)</f>
        <v>387231.79101194406</v>
      </c>
      <c r="S1351" s="23">
        <f t="shared" ref="S1351:S1414" si="363">IF(O1351="","",O1351*C1351)</f>
        <v>0</v>
      </c>
      <c r="T1351" s="23">
        <f t="shared" ref="T1351:T1414" si="364">IF(P1351="","",P1351*D1351)</f>
        <v>0</v>
      </c>
      <c r="U1351" s="23">
        <f t="shared" ref="U1351:U1414" si="365">IF(Q1351="","",Q1351*E1351)</f>
        <v>0</v>
      </c>
      <c r="V1351" s="23">
        <f t="shared" ref="V1351:V1414" si="366">SUM(S1351:U1351)</f>
        <v>0</v>
      </c>
      <c r="W1351" s="44" t="str">
        <f t="shared" ref="W1351:W1414" si="367">IF(MIN(C1351:E1351)&lt;1,"n/a",V1351/R1351)</f>
        <v>n/a</v>
      </c>
      <c r="X1351" s="23">
        <f t="shared" ref="X1351:X1414" si="368">IF(O1351="","",O1351*F1351)</f>
        <v>0</v>
      </c>
      <c r="Y1351" s="23">
        <f t="shared" ref="Y1351:Y1414" si="369">IF(P1351="","",P1351*G1351)</f>
        <v>0</v>
      </c>
      <c r="Z1351" s="23">
        <f t="shared" ref="Z1351:Z1414" si="370">IF(Q1351="","",Q1351*H1351)</f>
        <v>0</v>
      </c>
      <c r="AA1351" s="43">
        <f t="shared" ref="AA1351:AA1414" si="371">SUM(X1351:Z1351)</f>
        <v>0</v>
      </c>
      <c r="AB1351" s="44" t="str">
        <f t="shared" ref="AB1351:AB1414" si="372">IF(MIN(F1351:H1351)&lt;1,"n/a",AA1351/$R1351)</f>
        <v>n/a</v>
      </c>
      <c r="AC1351" s="45" t="str">
        <f>IFERROR(W1351*Inputs!$E$27+'Elec wholesale index'!AB1351*Inputs!$F$27,"n/a")</f>
        <v>n/a</v>
      </c>
      <c r="AD1351" s="2" t="str">
        <f t="shared" ref="AD1351:AD1414" si="373">IF(AND(MONTH(A1351)=8,MONTH(A1350)=7),YEAR(A1351)+1&amp;"-"&amp;YEAR(A1351)-1998&amp;" Summer",IF(AND(MONTH(A1351)=2,MONTH(A1350)=1),YEAR(A1351)&amp;"-"&amp;YEAR(A1351)-1999&amp;" Winter",AD1350))</f>
        <v>2020-21 Summer</v>
      </c>
      <c r="AE1351" s="2" t="str">
        <f t="shared" ref="AE1351:AE1414" si="374">IF(AND(MONTH(A1351)=4,MONTH(A1350)=3),YEAR(A1351)&amp;"-"&amp;YEAR(A1351)-1999&amp;" Summer",IF(AND(MONTH(A1351)=10,MONTH(A1350)=9),YEAR(A1351)&amp;"-"&amp;YEAR(A1351)-1999&amp;" Winter",AE1350))</f>
        <v>2019-20 Winter</v>
      </c>
      <c r="AF1351" s="41">
        <v>0</v>
      </c>
    </row>
    <row r="1352" spans="1:32" x14ac:dyDescent="0.3">
      <c r="A1352" s="47">
        <v>43794</v>
      </c>
      <c r="B1352" s="14" t="str">
        <f t="shared" si="358"/>
        <v>Nov</v>
      </c>
      <c r="C1352" s="3"/>
      <c r="D1352" s="3"/>
      <c r="E1352" s="3"/>
      <c r="F1352" s="42"/>
      <c r="G1352" s="42"/>
      <c r="H1352" s="42"/>
      <c r="I1352" s="13">
        <f>VLOOKUP($B1352,'Elec wholesale lookups'!$A$3:$L$15,'Elec wholesale index'!I$2,FALSE)</f>
        <v>181634.52552031272</v>
      </c>
      <c r="J1352" s="13">
        <f>VLOOKUP($B1352,'Elec wholesale lookups'!$A$3:$L$15,'Elec wholesale index'!J$2,FALSE)</f>
        <v>205597.26549163138</v>
      </c>
      <c r="K1352" s="13">
        <f>VLOOKUP($B1352,'Elec wholesale lookups'!$A$3:$L$15,'Elec wholesale index'!K$2,FALSE)</f>
        <v>181634.52552031272</v>
      </c>
      <c r="L1352" s="38">
        <f>VLOOKUP($B1352,'Elec wholesale lookups'!$A$3:$O$15,'Elec wholesale index'!L$2,FALSE)</f>
        <v>1</v>
      </c>
      <c r="M1352" s="38">
        <f>VLOOKUP($B1352,'Elec wholesale lookups'!$A$3:$O$15,'Elec wholesale index'!M$2,FALSE)</f>
        <v>1</v>
      </c>
      <c r="N1352" s="38">
        <f>VLOOKUP($B1352,'Elec wholesale lookups'!$A$3:$O$15,'Elec wholesale index'!N$2,FALSE)</f>
        <v>0</v>
      </c>
      <c r="O1352" s="13">
        <f t="shared" si="359"/>
        <v>181634.52552031272</v>
      </c>
      <c r="P1352" s="13">
        <f t="shared" si="360"/>
        <v>205597.26549163138</v>
      </c>
      <c r="Q1352" s="13">
        <f t="shared" si="361"/>
        <v>0</v>
      </c>
      <c r="R1352" s="13">
        <f t="shared" si="362"/>
        <v>387231.79101194406</v>
      </c>
      <c r="S1352" s="23">
        <f t="shared" si="363"/>
        <v>0</v>
      </c>
      <c r="T1352" s="23">
        <f t="shared" si="364"/>
        <v>0</v>
      </c>
      <c r="U1352" s="23">
        <f t="shared" si="365"/>
        <v>0</v>
      </c>
      <c r="V1352" s="23">
        <f t="shared" si="366"/>
        <v>0</v>
      </c>
      <c r="W1352" s="44" t="str">
        <f t="shared" si="367"/>
        <v>n/a</v>
      </c>
      <c r="X1352" s="23">
        <f t="shared" si="368"/>
        <v>0</v>
      </c>
      <c r="Y1352" s="23">
        <f t="shared" si="369"/>
        <v>0</v>
      </c>
      <c r="Z1352" s="23">
        <f t="shared" si="370"/>
        <v>0</v>
      </c>
      <c r="AA1352" s="43">
        <f t="shared" si="371"/>
        <v>0</v>
      </c>
      <c r="AB1352" s="44" t="str">
        <f t="shared" si="372"/>
        <v>n/a</v>
      </c>
      <c r="AC1352" s="45" t="str">
        <f>IFERROR(W1352*Inputs!$E$27+'Elec wholesale index'!AB1352*Inputs!$F$27,"n/a")</f>
        <v>n/a</v>
      </c>
      <c r="AD1352" s="2" t="str">
        <f t="shared" si="373"/>
        <v>2020-21 Summer</v>
      </c>
      <c r="AE1352" s="2" t="str">
        <f t="shared" si="374"/>
        <v>2019-20 Winter</v>
      </c>
      <c r="AF1352" s="41">
        <v>0</v>
      </c>
    </row>
    <row r="1353" spans="1:32" x14ac:dyDescent="0.3">
      <c r="A1353" s="47">
        <v>43795</v>
      </c>
      <c r="B1353" s="14" t="str">
        <f t="shared" si="358"/>
        <v>Nov</v>
      </c>
      <c r="C1353" s="3"/>
      <c r="D1353" s="3"/>
      <c r="E1353" s="3"/>
      <c r="F1353" s="42"/>
      <c r="G1353" s="42"/>
      <c r="H1353" s="42"/>
      <c r="I1353" s="13">
        <f>VLOOKUP($B1353,'Elec wholesale lookups'!$A$3:$L$15,'Elec wholesale index'!I$2,FALSE)</f>
        <v>181634.52552031272</v>
      </c>
      <c r="J1353" s="13">
        <f>VLOOKUP($B1353,'Elec wholesale lookups'!$A$3:$L$15,'Elec wholesale index'!J$2,FALSE)</f>
        <v>205597.26549163138</v>
      </c>
      <c r="K1353" s="13">
        <f>VLOOKUP($B1353,'Elec wholesale lookups'!$A$3:$L$15,'Elec wholesale index'!K$2,FALSE)</f>
        <v>181634.52552031272</v>
      </c>
      <c r="L1353" s="38">
        <f>VLOOKUP($B1353,'Elec wholesale lookups'!$A$3:$O$15,'Elec wholesale index'!L$2,FALSE)</f>
        <v>1</v>
      </c>
      <c r="M1353" s="38">
        <f>VLOOKUP($B1353,'Elec wholesale lookups'!$A$3:$O$15,'Elec wholesale index'!M$2,FALSE)</f>
        <v>1</v>
      </c>
      <c r="N1353" s="38">
        <f>VLOOKUP($B1353,'Elec wholesale lookups'!$A$3:$O$15,'Elec wholesale index'!N$2,FALSE)</f>
        <v>0</v>
      </c>
      <c r="O1353" s="13">
        <f t="shared" si="359"/>
        <v>181634.52552031272</v>
      </c>
      <c r="P1353" s="13">
        <f t="shared" si="360"/>
        <v>205597.26549163138</v>
      </c>
      <c r="Q1353" s="13">
        <f t="shared" si="361"/>
        <v>0</v>
      </c>
      <c r="R1353" s="13">
        <f t="shared" si="362"/>
        <v>387231.79101194406</v>
      </c>
      <c r="S1353" s="23">
        <f t="shared" si="363"/>
        <v>0</v>
      </c>
      <c r="T1353" s="23">
        <f t="shared" si="364"/>
        <v>0</v>
      </c>
      <c r="U1353" s="23">
        <f t="shared" si="365"/>
        <v>0</v>
      </c>
      <c r="V1353" s="23">
        <f t="shared" si="366"/>
        <v>0</v>
      </c>
      <c r="W1353" s="44" t="str">
        <f t="shared" si="367"/>
        <v>n/a</v>
      </c>
      <c r="X1353" s="23">
        <f t="shared" si="368"/>
        <v>0</v>
      </c>
      <c r="Y1353" s="23">
        <f t="shared" si="369"/>
        <v>0</v>
      </c>
      <c r="Z1353" s="23">
        <f t="shared" si="370"/>
        <v>0</v>
      </c>
      <c r="AA1353" s="43">
        <f t="shared" si="371"/>
        <v>0</v>
      </c>
      <c r="AB1353" s="44" t="str">
        <f t="shared" si="372"/>
        <v>n/a</v>
      </c>
      <c r="AC1353" s="45" t="str">
        <f>IFERROR(W1353*Inputs!$E$27+'Elec wholesale index'!AB1353*Inputs!$F$27,"n/a")</f>
        <v>n/a</v>
      </c>
      <c r="AD1353" s="2" t="str">
        <f t="shared" si="373"/>
        <v>2020-21 Summer</v>
      </c>
      <c r="AE1353" s="2" t="str">
        <f t="shared" si="374"/>
        <v>2019-20 Winter</v>
      </c>
      <c r="AF1353" s="41">
        <v>0</v>
      </c>
    </row>
    <row r="1354" spans="1:32" x14ac:dyDescent="0.3">
      <c r="A1354" s="47">
        <v>43796</v>
      </c>
      <c r="B1354" s="14" t="str">
        <f t="shared" si="358"/>
        <v>Nov</v>
      </c>
      <c r="C1354" s="3"/>
      <c r="D1354" s="3"/>
      <c r="E1354" s="3"/>
      <c r="F1354" s="42"/>
      <c r="G1354" s="42"/>
      <c r="H1354" s="42"/>
      <c r="I1354" s="13">
        <f>VLOOKUP($B1354,'Elec wholesale lookups'!$A$3:$L$15,'Elec wholesale index'!I$2,FALSE)</f>
        <v>181634.52552031272</v>
      </c>
      <c r="J1354" s="13">
        <f>VLOOKUP($B1354,'Elec wholesale lookups'!$A$3:$L$15,'Elec wholesale index'!J$2,FALSE)</f>
        <v>205597.26549163138</v>
      </c>
      <c r="K1354" s="13">
        <f>VLOOKUP($B1354,'Elec wholesale lookups'!$A$3:$L$15,'Elec wholesale index'!K$2,FALSE)</f>
        <v>181634.52552031272</v>
      </c>
      <c r="L1354" s="38">
        <f>VLOOKUP($B1354,'Elec wholesale lookups'!$A$3:$O$15,'Elec wholesale index'!L$2,FALSE)</f>
        <v>1</v>
      </c>
      <c r="M1354" s="38">
        <f>VLOOKUP($B1354,'Elec wholesale lookups'!$A$3:$O$15,'Elec wholesale index'!M$2,FALSE)</f>
        <v>1</v>
      </c>
      <c r="N1354" s="38">
        <f>VLOOKUP($B1354,'Elec wholesale lookups'!$A$3:$O$15,'Elec wholesale index'!N$2,FALSE)</f>
        <v>0</v>
      </c>
      <c r="O1354" s="13">
        <f t="shared" si="359"/>
        <v>181634.52552031272</v>
      </c>
      <c r="P1354" s="13">
        <f t="shared" si="360"/>
        <v>205597.26549163138</v>
      </c>
      <c r="Q1354" s="13">
        <f t="shared" si="361"/>
        <v>0</v>
      </c>
      <c r="R1354" s="13">
        <f t="shared" si="362"/>
        <v>387231.79101194406</v>
      </c>
      <c r="S1354" s="23">
        <f t="shared" si="363"/>
        <v>0</v>
      </c>
      <c r="T1354" s="23">
        <f t="shared" si="364"/>
        <v>0</v>
      </c>
      <c r="U1354" s="23">
        <f t="shared" si="365"/>
        <v>0</v>
      </c>
      <c r="V1354" s="23">
        <f t="shared" si="366"/>
        <v>0</v>
      </c>
      <c r="W1354" s="44" t="str">
        <f t="shared" si="367"/>
        <v>n/a</v>
      </c>
      <c r="X1354" s="23">
        <f t="shared" si="368"/>
        <v>0</v>
      </c>
      <c r="Y1354" s="23">
        <f t="shared" si="369"/>
        <v>0</v>
      </c>
      <c r="Z1354" s="23">
        <f t="shared" si="370"/>
        <v>0</v>
      </c>
      <c r="AA1354" s="43">
        <f t="shared" si="371"/>
        <v>0</v>
      </c>
      <c r="AB1354" s="44" t="str">
        <f t="shared" si="372"/>
        <v>n/a</v>
      </c>
      <c r="AC1354" s="45" t="str">
        <f>IFERROR(W1354*Inputs!$E$27+'Elec wholesale index'!AB1354*Inputs!$F$27,"n/a")</f>
        <v>n/a</v>
      </c>
      <c r="AD1354" s="2" t="str">
        <f t="shared" si="373"/>
        <v>2020-21 Summer</v>
      </c>
      <c r="AE1354" s="2" t="str">
        <f t="shared" si="374"/>
        <v>2019-20 Winter</v>
      </c>
      <c r="AF1354" s="41">
        <v>0</v>
      </c>
    </row>
    <row r="1355" spans="1:32" x14ac:dyDescent="0.3">
      <c r="A1355" s="47">
        <v>43797</v>
      </c>
      <c r="B1355" s="14" t="str">
        <f t="shared" si="358"/>
        <v>Nov</v>
      </c>
      <c r="C1355" s="3"/>
      <c r="D1355" s="3"/>
      <c r="E1355" s="3"/>
      <c r="F1355" s="42"/>
      <c r="G1355" s="42"/>
      <c r="H1355" s="42"/>
      <c r="I1355" s="13">
        <f>VLOOKUP($B1355,'Elec wholesale lookups'!$A$3:$L$15,'Elec wholesale index'!I$2,FALSE)</f>
        <v>181634.52552031272</v>
      </c>
      <c r="J1355" s="13">
        <f>VLOOKUP($B1355,'Elec wholesale lookups'!$A$3:$L$15,'Elec wholesale index'!J$2,FALSE)</f>
        <v>205597.26549163138</v>
      </c>
      <c r="K1355" s="13">
        <f>VLOOKUP($B1355,'Elec wholesale lookups'!$A$3:$L$15,'Elec wholesale index'!K$2,FALSE)</f>
        <v>181634.52552031272</v>
      </c>
      <c r="L1355" s="38">
        <f>VLOOKUP($B1355,'Elec wholesale lookups'!$A$3:$O$15,'Elec wholesale index'!L$2,FALSE)</f>
        <v>1</v>
      </c>
      <c r="M1355" s="38">
        <f>VLOOKUP($B1355,'Elec wholesale lookups'!$A$3:$O$15,'Elec wholesale index'!M$2,FALSE)</f>
        <v>1</v>
      </c>
      <c r="N1355" s="38">
        <f>VLOOKUP($B1355,'Elec wholesale lookups'!$A$3:$O$15,'Elec wholesale index'!N$2,FALSE)</f>
        <v>0</v>
      </c>
      <c r="O1355" s="13">
        <f t="shared" si="359"/>
        <v>181634.52552031272</v>
      </c>
      <c r="P1355" s="13">
        <f t="shared" si="360"/>
        <v>205597.26549163138</v>
      </c>
      <c r="Q1355" s="13">
        <f t="shared" si="361"/>
        <v>0</v>
      </c>
      <c r="R1355" s="13">
        <f t="shared" si="362"/>
        <v>387231.79101194406</v>
      </c>
      <c r="S1355" s="23">
        <f t="shared" si="363"/>
        <v>0</v>
      </c>
      <c r="T1355" s="23">
        <f t="shared" si="364"/>
        <v>0</v>
      </c>
      <c r="U1355" s="23">
        <f t="shared" si="365"/>
        <v>0</v>
      </c>
      <c r="V1355" s="23">
        <f t="shared" si="366"/>
        <v>0</v>
      </c>
      <c r="W1355" s="44" t="str">
        <f t="shared" si="367"/>
        <v>n/a</v>
      </c>
      <c r="X1355" s="23">
        <f t="shared" si="368"/>
        <v>0</v>
      </c>
      <c r="Y1355" s="23">
        <f t="shared" si="369"/>
        <v>0</v>
      </c>
      <c r="Z1355" s="23">
        <f t="shared" si="370"/>
        <v>0</v>
      </c>
      <c r="AA1355" s="43">
        <f t="shared" si="371"/>
        <v>0</v>
      </c>
      <c r="AB1355" s="44" t="str">
        <f t="shared" si="372"/>
        <v>n/a</v>
      </c>
      <c r="AC1355" s="45" t="str">
        <f>IFERROR(W1355*Inputs!$E$27+'Elec wholesale index'!AB1355*Inputs!$F$27,"n/a")</f>
        <v>n/a</v>
      </c>
      <c r="AD1355" s="2" t="str">
        <f t="shared" si="373"/>
        <v>2020-21 Summer</v>
      </c>
      <c r="AE1355" s="2" t="str">
        <f t="shared" si="374"/>
        <v>2019-20 Winter</v>
      </c>
      <c r="AF1355" s="41">
        <v>0</v>
      </c>
    </row>
    <row r="1356" spans="1:32" x14ac:dyDescent="0.3">
      <c r="A1356" s="47">
        <v>43798</v>
      </c>
      <c r="B1356" s="14" t="str">
        <f t="shared" si="358"/>
        <v>Nov</v>
      </c>
      <c r="C1356" s="3"/>
      <c r="D1356" s="3"/>
      <c r="E1356" s="3"/>
      <c r="F1356" s="42"/>
      <c r="G1356" s="42"/>
      <c r="H1356" s="42"/>
      <c r="I1356" s="13">
        <f>VLOOKUP($B1356,'Elec wholesale lookups'!$A$3:$L$15,'Elec wholesale index'!I$2,FALSE)</f>
        <v>181634.52552031272</v>
      </c>
      <c r="J1356" s="13">
        <f>VLOOKUP($B1356,'Elec wholesale lookups'!$A$3:$L$15,'Elec wholesale index'!J$2,FALSE)</f>
        <v>205597.26549163138</v>
      </c>
      <c r="K1356" s="13">
        <f>VLOOKUP($B1356,'Elec wholesale lookups'!$A$3:$L$15,'Elec wholesale index'!K$2,FALSE)</f>
        <v>181634.52552031272</v>
      </c>
      <c r="L1356" s="38">
        <f>VLOOKUP($B1356,'Elec wholesale lookups'!$A$3:$O$15,'Elec wholesale index'!L$2,FALSE)</f>
        <v>1</v>
      </c>
      <c r="M1356" s="38">
        <f>VLOOKUP($B1356,'Elec wholesale lookups'!$A$3:$O$15,'Elec wholesale index'!M$2,FALSE)</f>
        <v>1</v>
      </c>
      <c r="N1356" s="38">
        <f>VLOOKUP($B1356,'Elec wholesale lookups'!$A$3:$O$15,'Elec wholesale index'!N$2,FALSE)</f>
        <v>0</v>
      </c>
      <c r="O1356" s="13">
        <f t="shared" si="359"/>
        <v>181634.52552031272</v>
      </c>
      <c r="P1356" s="13">
        <f t="shared" si="360"/>
        <v>205597.26549163138</v>
      </c>
      <c r="Q1356" s="13">
        <f t="shared" si="361"/>
        <v>0</v>
      </c>
      <c r="R1356" s="13">
        <f t="shared" si="362"/>
        <v>387231.79101194406</v>
      </c>
      <c r="S1356" s="23">
        <f t="shared" si="363"/>
        <v>0</v>
      </c>
      <c r="T1356" s="23">
        <f t="shared" si="364"/>
        <v>0</v>
      </c>
      <c r="U1356" s="23">
        <f t="shared" si="365"/>
        <v>0</v>
      </c>
      <c r="V1356" s="23">
        <f t="shared" si="366"/>
        <v>0</v>
      </c>
      <c r="W1356" s="44" t="str">
        <f t="shared" si="367"/>
        <v>n/a</v>
      </c>
      <c r="X1356" s="23">
        <f t="shared" si="368"/>
        <v>0</v>
      </c>
      <c r="Y1356" s="23">
        <f t="shared" si="369"/>
        <v>0</v>
      </c>
      <c r="Z1356" s="23">
        <f t="shared" si="370"/>
        <v>0</v>
      </c>
      <c r="AA1356" s="43">
        <f t="shared" si="371"/>
        <v>0</v>
      </c>
      <c r="AB1356" s="44" t="str">
        <f t="shared" si="372"/>
        <v>n/a</v>
      </c>
      <c r="AC1356" s="45" t="str">
        <f>IFERROR(W1356*Inputs!$E$27+'Elec wholesale index'!AB1356*Inputs!$F$27,"n/a")</f>
        <v>n/a</v>
      </c>
      <c r="AD1356" s="2" t="str">
        <f t="shared" si="373"/>
        <v>2020-21 Summer</v>
      </c>
      <c r="AE1356" s="2" t="str">
        <f t="shared" si="374"/>
        <v>2019-20 Winter</v>
      </c>
      <c r="AF1356" s="41">
        <v>0</v>
      </c>
    </row>
    <row r="1357" spans="1:32" x14ac:dyDescent="0.3">
      <c r="A1357" s="47">
        <v>43801</v>
      </c>
      <c r="B1357" s="14" t="str">
        <f t="shared" si="358"/>
        <v>Dec</v>
      </c>
      <c r="C1357" s="3"/>
      <c r="D1357" s="3"/>
      <c r="E1357" s="3"/>
      <c r="F1357" s="42"/>
      <c r="G1357" s="42"/>
      <c r="H1357" s="42"/>
      <c r="I1357" s="13">
        <f>VLOOKUP($B1357,'Elec wholesale lookups'!$A$3:$L$15,'Elec wholesale index'!I$2,FALSE)</f>
        <v>181634.52552031272</v>
      </c>
      <c r="J1357" s="13">
        <f>VLOOKUP($B1357,'Elec wholesale lookups'!$A$3:$L$15,'Elec wholesale index'!J$2,FALSE)</f>
        <v>205597.26549163138</v>
      </c>
      <c r="K1357" s="13">
        <f>VLOOKUP($B1357,'Elec wholesale lookups'!$A$3:$L$15,'Elec wholesale index'!K$2,FALSE)</f>
        <v>181634.52552031272</v>
      </c>
      <c r="L1357" s="38">
        <f>VLOOKUP($B1357,'Elec wholesale lookups'!$A$3:$O$15,'Elec wholesale index'!L$2,FALSE)</f>
        <v>1</v>
      </c>
      <c r="M1357" s="38">
        <f>VLOOKUP($B1357,'Elec wholesale lookups'!$A$3:$O$15,'Elec wholesale index'!M$2,FALSE)</f>
        <v>1</v>
      </c>
      <c r="N1357" s="38">
        <f>VLOOKUP($B1357,'Elec wholesale lookups'!$A$3:$O$15,'Elec wholesale index'!N$2,FALSE)</f>
        <v>0</v>
      </c>
      <c r="O1357" s="13">
        <f t="shared" si="359"/>
        <v>181634.52552031272</v>
      </c>
      <c r="P1357" s="13">
        <f t="shared" si="360"/>
        <v>205597.26549163138</v>
      </c>
      <c r="Q1357" s="13">
        <f t="shared" si="361"/>
        <v>0</v>
      </c>
      <c r="R1357" s="13">
        <f t="shared" si="362"/>
        <v>387231.79101194406</v>
      </c>
      <c r="S1357" s="23">
        <f t="shared" si="363"/>
        <v>0</v>
      </c>
      <c r="T1357" s="23">
        <f t="shared" si="364"/>
        <v>0</v>
      </c>
      <c r="U1357" s="23">
        <f t="shared" si="365"/>
        <v>0</v>
      </c>
      <c r="V1357" s="23">
        <f t="shared" si="366"/>
        <v>0</v>
      </c>
      <c r="W1357" s="44" t="str">
        <f t="shared" si="367"/>
        <v>n/a</v>
      </c>
      <c r="X1357" s="23">
        <f t="shared" si="368"/>
        <v>0</v>
      </c>
      <c r="Y1357" s="23">
        <f t="shared" si="369"/>
        <v>0</v>
      </c>
      <c r="Z1357" s="23">
        <f t="shared" si="370"/>
        <v>0</v>
      </c>
      <c r="AA1357" s="43">
        <f t="shared" si="371"/>
        <v>0</v>
      </c>
      <c r="AB1357" s="44" t="str">
        <f t="shared" si="372"/>
        <v>n/a</v>
      </c>
      <c r="AC1357" s="45" t="str">
        <f>IFERROR(W1357*Inputs!$E$27+'Elec wholesale index'!AB1357*Inputs!$F$27,"n/a")</f>
        <v>n/a</v>
      </c>
      <c r="AD1357" s="2" t="str">
        <f t="shared" si="373"/>
        <v>2020-21 Summer</v>
      </c>
      <c r="AE1357" s="2" t="str">
        <f t="shared" si="374"/>
        <v>2019-20 Winter</v>
      </c>
      <c r="AF1357" s="41">
        <v>0</v>
      </c>
    </row>
    <row r="1358" spans="1:32" x14ac:dyDescent="0.3">
      <c r="A1358" s="47">
        <v>43802</v>
      </c>
      <c r="B1358" s="14" t="str">
        <f t="shared" si="358"/>
        <v>Dec</v>
      </c>
      <c r="C1358" s="3"/>
      <c r="D1358" s="3"/>
      <c r="E1358" s="3"/>
      <c r="F1358" s="42"/>
      <c r="G1358" s="42"/>
      <c r="H1358" s="42"/>
      <c r="I1358" s="13">
        <f>VLOOKUP($B1358,'Elec wholesale lookups'!$A$3:$L$15,'Elec wholesale index'!I$2,FALSE)</f>
        <v>181634.52552031272</v>
      </c>
      <c r="J1358" s="13">
        <f>VLOOKUP($B1358,'Elec wholesale lookups'!$A$3:$L$15,'Elec wholesale index'!J$2,FALSE)</f>
        <v>205597.26549163138</v>
      </c>
      <c r="K1358" s="13">
        <f>VLOOKUP($B1358,'Elec wholesale lookups'!$A$3:$L$15,'Elec wholesale index'!K$2,FALSE)</f>
        <v>181634.52552031272</v>
      </c>
      <c r="L1358" s="38">
        <f>VLOOKUP($B1358,'Elec wholesale lookups'!$A$3:$O$15,'Elec wholesale index'!L$2,FALSE)</f>
        <v>1</v>
      </c>
      <c r="M1358" s="38">
        <f>VLOOKUP($B1358,'Elec wholesale lookups'!$A$3:$O$15,'Elec wholesale index'!M$2,FALSE)</f>
        <v>1</v>
      </c>
      <c r="N1358" s="38">
        <f>VLOOKUP($B1358,'Elec wholesale lookups'!$A$3:$O$15,'Elec wholesale index'!N$2,FALSE)</f>
        <v>0</v>
      </c>
      <c r="O1358" s="13">
        <f t="shared" si="359"/>
        <v>181634.52552031272</v>
      </c>
      <c r="P1358" s="13">
        <f t="shared" si="360"/>
        <v>205597.26549163138</v>
      </c>
      <c r="Q1358" s="13">
        <f t="shared" si="361"/>
        <v>0</v>
      </c>
      <c r="R1358" s="13">
        <f t="shared" si="362"/>
        <v>387231.79101194406</v>
      </c>
      <c r="S1358" s="23">
        <f t="shared" si="363"/>
        <v>0</v>
      </c>
      <c r="T1358" s="23">
        <f t="shared" si="364"/>
        <v>0</v>
      </c>
      <c r="U1358" s="23">
        <f t="shared" si="365"/>
        <v>0</v>
      </c>
      <c r="V1358" s="23">
        <f t="shared" si="366"/>
        <v>0</v>
      </c>
      <c r="W1358" s="44" t="str">
        <f t="shared" si="367"/>
        <v>n/a</v>
      </c>
      <c r="X1358" s="23">
        <f t="shared" si="368"/>
        <v>0</v>
      </c>
      <c r="Y1358" s="23">
        <f t="shared" si="369"/>
        <v>0</v>
      </c>
      <c r="Z1358" s="23">
        <f t="shared" si="370"/>
        <v>0</v>
      </c>
      <c r="AA1358" s="43">
        <f t="shared" si="371"/>
        <v>0</v>
      </c>
      <c r="AB1358" s="44" t="str">
        <f t="shared" si="372"/>
        <v>n/a</v>
      </c>
      <c r="AC1358" s="45" t="str">
        <f>IFERROR(W1358*Inputs!$E$27+'Elec wholesale index'!AB1358*Inputs!$F$27,"n/a")</f>
        <v>n/a</v>
      </c>
      <c r="AD1358" s="2" t="str">
        <f t="shared" si="373"/>
        <v>2020-21 Summer</v>
      </c>
      <c r="AE1358" s="2" t="str">
        <f t="shared" si="374"/>
        <v>2019-20 Winter</v>
      </c>
      <c r="AF1358" s="41">
        <v>0</v>
      </c>
    </row>
    <row r="1359" spans="1:32" x14ac:dyDescent="0.3">
      <c r="A1359" s="47">
        <v>43803</v>
      </c>
      <c r="B1359" s="14" t="str">
        <f t="shared" si="358"/>
        <v>Dec</v>
      </c>
      <c r="C1359" s="3"/>
      <c r="D1359" s="3"/>
      <c r="E1359" s="3"/>
      <c r="F1359" s="42"/>
      <c r="G1359" s="42"/>
      <c r="H1359" s="42"/>
      <c r="I1359" s="13">
        <f>VLOOKUP($B1359,'Elec wholesale lookups'!$A$3:$L$15,'Elec wholesale index'!I$2,FALSE)</f>
        <v>181634.52552031272</v>
      </c>
      <c r="J1359" s="13">
        <f>VLOOKUP($B1359,'Elec wholesale lookups'!$A$3:$L$15,'Elec wholesale index'!J$2,FALSE)</f>
        <v>205597.26549163138</v>
      </c>
      <c r="K1359" s="13">
        <f>VLOOKUP($B1359,'Elec wholesale lookups'!$A$3:$L$15,'Elec wholesale index'!K$2,FALSE)</f>
        <v>181634.52552031272</v>
      </c>
      <c r="L1359" s="38">
        <f>VLOOKUP($B1359,'Elec wholesale lookups'!$A$3:$O$15,'Elec wholesale index'!L$2,FALSE)</f>
        <v>1</v>
      </c>
      <c r="M1359" s="38">
        <f>VLOOKUP($B1359,'Elec wholesale lookups'!$A$3:$O$15,'Elec wholesale index'!M$2,FALSE)</f>
        <v>1</v>
      </c>
      <c r="N1359" s="38">
        <f>VLOOKUP($B1359,'Elec wholesale lookups'!$A$3:$O$15,'Elec wholesale index'!N$2,FALSE)</f>
        <v>0</v>
      </c>
      <c r="O1359" s="13">
        <f t="shared" si="359"/>
        <v>181634.52552031272</v>
      </c>
      <c r="P1359" s="13">
        <f t="shared" si="360"/>
        <v>205597.26549163138</v>
      </c>
      <c r="Q1359" s="13">
        <f t="shared" si="361"/>
        <v>0</v>
      </c>
      <c r="R1359" s="13">
        <f t="shared" si="362"/>
        <v>387231.79101194406</v>
      </c>
      <c r="S1359" s="23">
        <f t="shared" si="363"/>
        <v>0</v>
      </c>
      <c r="T1359" s="23">
        <f t="shared" si="364"/>
        <v>0</v>
      </c>
      <c r="U1359" s="23">
        <f t="shared" si="365"/>
        <v>0</v>
      </c>
      <c r="V1359" s="23">
        <f t="shared" si="366"/>
        <v>0</v>
      </c>
      <c r="W1359" s="44" t="str">
        <f t="shared" si="367"/>
        <v>n/a</v>
      </c>
      <c r="X1359" s="23">
        <f t="shared" si="368"/>
        <v>0</v>
      </c>
      <c r="Y1359" s="23">
        <f t="shared" si="369"/>
        <v>0</v>
      </c>
      <c r="Z1359" s="23">
        <f t="shared" si="370"/>
        <v>0</v>
      </c>
      <c r="AA1359" s="43">
        <f t="shared" si="371"/>
        <v>0</v>
      </c>
      <c r="AB1359" s="44" t="str">
        <f t="shared" si="372"/>
        <v>n/a</v>
      </c>
      <c r="AC1359" s="45" t="str">
        <f>IFERROR(W1359*Inputs!$E$27+'Elec wholesale index'!AB1359*Inputs!$F$27,"n/a")</f>
        <v>n/a</v>
      </c>
      <c r="AD1359" s="2" t="str">
        <f t="shared" si="373"/>
        <v>2020-21 Summer</v>
      </c>
      <c r="AE1359" s="2" t="str">
        <f t="shared" si="374"/>
        <v>2019-20 Winter</v>
      </c>
      <c r="AF1359" s="41">
        <v>0</v>
      </c>
    </row>
    <row r="1360" spans="1:32" x14ac:dyDescent="0.3">
      <c r="A1360" s="47">
        <v>43804</v>
      </c>
      <c r="B1360" s="14" t="str">
        <f t="shared" si="358"/>
        <v>Dec</v>
      </c>
      <c r="C1360" s="3"/>
      <c r="D1360" s="3"/>
      <c r="E1360" s="3"/>
      <c r="F1360" s="42"/>
      <c r="G1360" s="42"/>
      <c r="H1360" s="42"/>
      <c r="I1360" s="13">
        <f>VLOOKUP($B1360,'Elec wholesale lookups'!$A$3:$L$15,'Elec wholesale index'!I$2,FALSE)</f>
        <v>181634.52552031272</v>
      </c>
      <c r="J1360" s="13">
        <f>VLOOKUP($B1360,'Elec wholesale lookups'!$A$3:$L$15,'Elec wholesale index'!J$2,FALSE)</f>
        <v>205597.26549163138</v>
      </c>
      <c r="K1360" s="13">
        <f>VLOOKUP($B1360,'Elec wholesale lookups'!$A$3:$L$15,'Elec wholesale index'!K$2,FALSE)</f>
        <v>181634.52552031272</v>
      </c>
      <c r="L1360" s="38">
        <f>VLOOKUP($B1360,'Elec wholesale lookups'!$A$3:$O$15,'Elec wholesale index'!L$2,FALSE)</f>
        <v>1</v>
      </c>
      <c r="M1360" s="38">
        <f>VLOOKUP($B1360,'Elec wholesale lookups'!$A$3:$O$15,'Elec wholesale index'!M$2,FALSE)</f>
        <v>1</v>
      </c>
      <c r="N1360" s="38">
        <f>VLOOKUP($B1360,'Elec wholesale lookups'!$A$3:$O$15,'Elec wholesale index'!N$2,FALSE)</f>
        <v>0</v>
      </c>
      <c r="O1360" s="13">
        <f t="shared" si="359"/>
        <v>181634.52552031272</v>
      </c>
      <c r="P1360" s="13">
        <f t="shared" si="360"/>
        <v>205597.26549163138</v>
      </c>
      <c r="Q1360" s="13">
        <f t="shared" si="361"/>
        <v>0</v>
      </c>
      <c r="R1360" s="13">
        <f t="shared" si="362"/>
        <v>387231.79101194406</v>
      </c>
      <c r="S1360" s="23">
        <f t="shared" si="363"/>
        <v>0</v>
      </c>
      <c r="T1360" s="23">
        <f t="shared" si="364"/>
        <v>0</v>
      </c>
      <c r="U1360" s="23">
        <f t="shared" si="365"/>
        <v>0</v>
      </c>
      <c r="V1360" s="23">
        <f t="shared" si="366"/>
        <v>0</v>
      </c>
      <c r="W1360" s="44" t="str">
        <f t="shared" si="367"/>
        <v>n/a</v>
      </c>
      <c r="X1360" s="23">
        <f t="shared" si="368"/>
        <v>0</v>
      </c>
      <c r="Y1360" s="23">
        <f t="shared" si="369"/>
        <v>0</v>
      </c>
      <c r="Z1360" s="23">
        <f t="shared" si="370"/>
        <v>0</v>
      </c>
      <c r="AA1360" s="43">
        <f t="shared" si="371"/>
        <v>0</v>
      </c>
      <c r="AB1360" s="44" t="str">
        <f t="shared" si="372"/>
        <v>n/a</v>
      </c>
      <c r="AC1360" s="45" t="str">
        <f>IFERROR(W1360*Inputs!$E$27+'Elec wholesale index'!AB1360*Inputs!$F$27,"n/a")</f>
        <v>n/a</v>
      </c>
      <c r="AD1360" s="2" t="str">
        <f t="shared" si="373"/>
        <v>2020-21 Summer</v>
      </c>
      <c r="AE1360" s="2" t="str">
        <f t="shared" si="374"/>
        <v>2019-20 Winter</v>
      </c>
      <c r="AF1360" s="41">
        <v>0</v>
      </c>
    </row>
    <row r="1361" spans="1:32" x14ac:dyDescent="0.3">
      <c r="A1361" s="47">
        <v>43805</v>
      </c>
      <c r="B1361" s="14" t="str">
        <f t="shared" si="358"/>
        <v>Dec</v>
      </c>
      <c r="C1361" s="3"/>
      <c r="D1361" s="3"/>
      <c r="E1361" s="3"/>
      <c r="F1361" s="42"/>
      <c r="G1361" s="42"/>
      <c r="H1361" s="42"/>
      <c r="I1361" s="13">
        <f>VLOOKUP($B1361,'Elec wholesale lookups'!$A$3:$L$15,'Elec wholesale index'!I$2,FALSE)</f>
        <v>181634.52552031272</v>
      </c>
      <c r="J1361" s="13">
        <f>VLOOKUP($B1361,'Elec wholesale lookups'!$A$3:$L$15,'Elec wholesale index'!J$2,FALSE)</f>
        <v>205597.26549163138</v>
      </c>
      <c r="K1361" s="13">
        <f>VLOOKUP($B1361,'Elec wholesale lookups'!$A$3:$L$15,'Elec wholesale index'!K$2,FALSE)</f>
        <v>181634.52552031272</v>
      </c>
      <c r="L1361" s="38">
        <f>VLOOKUP($B1361,'Elec wholesale lookups'!$A$3:$O$15,'Elec wholesale index'!L$2,FALSE)</f>
        <v>1</v>
      </c>
      <c r="M1361" s="38">
        <f>VLOOKUP($B1361,'Elec wholesale lookups'!$A$3:$O$15,'Elec wholesale index'!M$2,FALSE)</f>
        <v>1</v>
      </c>
      <c r="N1361" s="38">
        <f>VLOOKUP($B1361,'Elec wholesale lookups'!$A$3:$O$15,'Elec wholesale index'!N$2,FALSE)</f>
        <v>0</v>
      </c>
      <c r="O1361" s="13">
        <f t="shared" si="359"/>
        <v>181634.52552031272</v>
      </c>
      <c r="P1361" s="13">
        <f t="shared" si="360"/>
        <v>205597.26549163138</v>
      </c>
      <c r="Q1361" s="13">
        <f t="shared" si="361"/>
        <v>0</v>
      </c>
      <c r="R1361" s="13">
        <f t="shared" si="362"/>
        <v>387231.79101194406</v>
      </c>
      <c r="S1361" s="23">
        <f t="shared" si="363"/>
        <v>0</v>
      </c>
      <c r="T1361" s="23">
        <f t="shared" si="364"/>
        <v>0</v>
      </c>
      <c r="U1361" s="23">
        <f t="shared" si="365"/>
        <v>0</v>
      </c>
      <c r="V1361" s="23">
        <f t="shared" si="366"/>
        <v>0</v>
      </c>
      <c r="W1361" s="44" t="str">
        <f t="shared" si="367"/>
        <v>n/a</v>
      </c>
      <c r="X1361" s="23">
        <f t="shared" si="368"/>
        <v>0</v>
      </c>
      <c r="Y1361" s="23">
        <f t="shared" si="369"/>
        <v>0</v>
      </c>
      <c r="Z1361" s="23">
        <f t="shared" si="370"/>
        <v>0</v>
      </c>
      <c r="AA1361" s="43">
        <f t="shared" si="371"/>
        <v>0</v>
      </c>
      <c r="AB1361" s="44" t="str">
        <f t="shared" si="372"/>
        <v>n/a</v>
      </c>
      <c r="AC1361" s="45" t="str">
        <f>IFERROR(W1361*Inputs!$E$27+'Elec wholesale index'!AB1361*Inputs!$F$27,"n/a")</f>
        <v>n/a</v>
      </c>
      <c r="AD1361" s="2" t="str">
        <f t="shared" si="373"/>
        <v>2020-21 Summer</v>
      </c>
      <c r="AE1361" s="2" t="str">
        <f t="shared" si="374"/>
        <v>2019-20 Winter</v>
      </c>
      <c r="AF1361" s="41">
        <v>0</v>
      </c>
    </row>
    <row r="1362" spans="1:32" x14ac:dyDescent="0.3">
      <c r="A1362" s="47">
        <v>43808</v>
      </c>
      <c r="B1362" s="14" t="str">
        <f t="shared" si="358"/>
        <v>Dec</v>
      </c>
      <c r="C1362" s="3"/>
      <c r="D1362" s="3"/>
      <c r="E1362" s="3"/>
      <c r="F1362" s="42"/>
      <c r="G1362" s="42"/>
      <c r="H1362" s="42"/>
      <c r="I1362" s="13">
        <f>VLOOKUP($B1362,'Elec wholesale lookups'!$A$3:$L$15,'Elec wholesale index'!I$2,FALSE)</f>
        <v>181634.52552031272</v>
      </c>
      <c r="J1362" s="13">
        <f>VLOOKUP($B1362,'Elec wholesale lookups'!$A$3:$L$15,'Elec wholesale index'!J$2,FALSE)</f>
        <v>205597.26549163138</v>
      </c>
      <c r="K1362" s="13">
        <f>VLOOKUP($B1362,'Elec wholesale lookups'!$A$3:$L$15,'Elec wholesale index'!K$2,FALSE)</f>
        <v>181634.52552031272</v>
      </c>
      <c r="L1362" s="38">
        <f>VLOOKUP($B1362,'Elec wholesale lookups'!$A$3:$O$15,'Elec wholesale index'!L$2,FALSE)</f>
        <v>1</v>
      </c>
      <c r="M1362" s="38">
        <f>VLOOKUP($B1362,'Elec wholesale lookups'!$A$3:$O$15,'Elec wholesale index'!M$2,FALSE)</f>
        <v>1</v>
      </c>
      <c r="N1362" s="38">
        <f>VLOOKUP($B1362,'Elec wholesale lookups'!$A$3:$O$15,'Elec wholesale index'!N$2,FALSE)</f>
        <v>0</v>
      </c>
      <c r="O1362" s="13">
        <f t="shared" si="359"/>
        <v>181634.52552031272</v>
      </c>
      <c r="P1362" s="13">
        <f t="shared" si="360"/>
        <v>205597.26549163138</v>
      </c>
      <c r="Q1362" s="13">
        <f t="shared" si="361"/>
        <v>0</v>
      </c>
      <c r="R1362" s="13">
        <f t="shared" si="362"/>
        <v>387231.79101194406</v>
      </c>
      <c r="S1362" s="23">
        <f t="shared" si="363"/>
        <v>0</v>
      </c>
      <c r="T1362" s="23">
        <f t="shared" si="364"/>
        <v>0</v>
      </c>
      <c r="U1362" s="23">
        <f t="shared" si="365"/>
        <v>0</v>
      </c>
      <c r="V1362" s="23">
        <f t="shared" si="366"/>
        <v>0</v>
      </c>
      <c r="W1362" s="44" t="str">
        <f t="shared" si="367"/>
        <v>n/a</v>
      </c>
      <c r="X1362" s="23">
        <f t="shared" si="368"/>
        <v>0</v>
      </c>
      <c r="Y1362" s="23">
        <f t="shared" si="369"/>
        <v>0</v>
      </c>
      <c r="Z1362" s="23">
        <f t="shared" si="370"/>
        <v>0</v>
      </c>
      <c r="AA1362" s="43">
        <f t="shared" si="371"/>
        <v>0</v>
      </c>
      <c r="AB1362" s="44" t="str">
        <f t="shared" si="372"/>
        <v>n/a</v>
      </c>
      <c r="AC1362" s="45" t="str">
        <f>IFERROR(W1362*Inputs!$E$27+'Elec wholesale index'!AB1362*Inputs!$F$27,"n/a")</f>
        <v>n/a</v>
      </c>
      <c r="AD1362" s="2" t="str">
        <f t="shared" si="373"/>
        <v>2020-21 Summer</v>
      </c>
      <c r="AE1362" s="2" t="str">
        <f t="shared" si="374"/>
        <v>2019-20 Winter</v>
      </c>
      <c r="AF1362" s="41">
        <v>0</v>
      </c>
    </row>
    <row r="1363" spans="1:32" x14ac:dyDescent="0.3">
      <c r="A1363" s="47">
        <v>43809</v>
      </c>
      <c r="B1363" s="14" t="str">
        <f t="shared" si="358"/>
        <v>Dec</v>
      </c>
      <c r="C1363" s="3"/>
      <c r="D1363" s="3"/>
      <c r="E1363" s="3"/>
      <c r="F1363" s="42"/>
      <c r="G1363" s="42"/>
      <c r="H1363" s="42"/>
      <c r="I1363" s="13">
        <f>VLOOKUP($B1363,'Elec wholesale lookups'!$A$3:$L$15,'Elec wholesale index'!I$2,FALSE)</f>
        <v>181634.52552031272</v>
      </c>
      <c r="J1363" s="13">
        <f>VLOOKUP($B1363,'Elec wholesale lookups'!$A$3:$L$15,'Elec wholesale index'!J$2,FALSE)</f>
        <v>205597.26549163138</v>
      </c>
      <c r="K1363" s="13">
        <f>VLOOKUP($B1363,'Elec wholesale lookups'!$A$3:$L$15,'Elec wholesale index'!K$2,FALSE)</f>
        <v>181634.52552031272</v>
      </c>
      <c r="L1363" s="38">
        <f>VLOOKUP($B1363,'Elec wholesale lookups'!$A$3:$O$15,'Elec wholesale index'!L$2,FALSE)</f>
        <v>1</v>
      </c>
      <c r="M1363" s="38">
        <f>VLOOKUP($B1363,'Elec wholesale lookups'!$A$3:$O$15,'Elec wholesale index'!M$2,FALSE)</f>
        <v>1</v>
      </c>
      <c r="N1363" s="38">
        <f>VLOOKUP($B1363,'Elec wholesale lookups'!$A$3:$O$15,'Elec wholesale index'!N$2,FALSE)</f>
        <v>0</v>
      </c>
      <c r="O1363" s="13">
        <f t="shared" si="359"/>
        <v>181634.52552031272</v>
      </c>
      <c r="P1363" s="13">
        <f t="shared" si="360"/>
        <v>205597.26549163138</v>
      </c>
      <c r="Q1363" s="13">
        <f t="shared" si="361"/>
        <v>0</v>
      </c>
      <c r="R1363" s="13">
        <f t="shared" si="362"/>
        <v>387231.79101194406</v>
      </c>
      <c r="S1363" s="23">
        <f t="shared" si="363"/>
        <v>0</v>
      </c>
      <c r="T1363" s="23">
        <f t="shared" si="364"/>
        <v>0</v>
      </c>
      <c r="U1363" s="23">
        <f t="shared" si="365"/>
        <v>0</v>
      </c>
      <c r="V1363" s="23">
        <f t="shared" si="366"/>
        <v>0</v>
      </c>
      <c r="W1363" s="44" t="str">
        <f t="shared" si="367"/>
        <v>n/a</v>
      </c>
      <c r="X1363" s="23">
        <f t="shared" si="368"/>
        <v>0</v>
      </c>
      <c r="Y1363" s="23">
        <f t="shared" si="369"/>
        <v>0</v>
      </c>
      <c r="Z1363" s="23">
        <f t="shared" si="370"/>
        <v>0</v>
      </c>
      <c r="AA1363" s="43">
        <f t="shared" si="371"/>
        <v>0</v>
      </c>
      <c r="AB1363" s="44" t="str">
        <f t="shared" si="372"/>
        <v>n/a</v>
      </c>
      <c r="AC1363" s="45" t="str">
        <f>IFERROR(W1363*Inputs!$E$27+'Elec wholesale index'!AB1363*Inputs!$F$27,"n/a")</f>
        <v>n/a</v>
      </c>
      <c r="AD1363" s="2" t="str">
        <f t="shared" si="373"/>
        <v>2020-21 Summer</v>
      </c>
      <c r="AE1363" s="2" t="str">
        <f t="shared" si="374"/>
        <v>2019-20 Winter</v>
      </c>
      <c r="AF1363" s="41">
        <v>0</v>
      </c>
    </row>
    <row r="1364" spans="1:32" x14ac:dyDescent="0.3">
      <c r="A1364" s="47">
        <v>43810</v>
      </c>
      <c r="B1364" s="14" t="str">
        <f t="shared" si="358"/>
        <v>Dec</v>
      </c>
      <c r="C1364" s="3"/>
      <c r="D1364" s="3"/>
      <c r="E1364" s="3"/>
      <c r="F1364" s="42"/>
      <c r="G1364" s="42"/>
      <c r="H1364" s="42"/>
      <c r="I1364" s="13">
        <f>VLOOKUP($B1364,'Elec wholesale lookups'!$A$3:$L$15,'Elec wholesale index'!I$2,FALSE)</f>
        <v>181634.52552031272</v>
      </c>
      <c r="J1364" s="13">
        <f>VLOOKUP($B1364,'Elec wholesale lookups'!$A$3:$L$15,'Elec wholesale index'!J$2,FALSE)</f>
        <v>205597.26549163138</v>
      </c>
      <c r="K1364" s="13">
        <f>VLOOKUP($B1364,'Elec wholesale lookups'!$A$3:$L$15,'Elec wholesale index'!K$2,FALSE)</f>
        <v>181634.52552031272</v>
      </c>
      <c r="L1364" s="38">
        <f>VLOOKUP($B1364,'Elec wholesale lookups'!$A$3:$O$15,'Elec wholesale index'!L$2,FALSE)</f>
        <v>1</v>
      </c>
      <c r="M1364" s="38">
        <f>VLOOKUP($B1364,'Elec wholesale lookups'!$A$3:$O$15,'Elec wholesale index'!M$2,FALSE)</f>
        <v>1</v>
      </c>
      <c r="N1364" s="38">
        <f>VLOOKUP($B1364,'Elec wholesale lookups'!$A$3:$O$15,'Elec wholesale index'!N$2,FALSE)</f>
        <v>0</v>
      </c>
      <c r="O1364" s="13">
        <f t="shared" si="359"/>
        <v>181634.52552031272</v>
      </c>
      <c r="P1364" s="13">
        <f t="shared" si="360"/>
        <v>205597.26549163138</v>
      </c>
      <c r="Q1364" s="13">
        <f t="shared" si="361"/>
        <v>0</v>
      </c>
      <c r="R1364" s="13">
        <f t="shared" si="362"/>
        <v>387231.79101194406</v>
      </c>
      <c r="S1364" s="23">
        <f t="shared" si="363"/>
        <v>0</v>
      </c>
      <c r="T1364" s="23">
        <f t="shared" si="364"/>
        <v>0</v>
      </c>
      <c r="U1364" s="23">
        <f t="shared" si="365"/>
        <v>0</v>
      </c>
      <c r="V1364" s="23">
        <f t="shared" si="366"/>
        <v>0</v>
      </c>
      <c r="W1364" s="44" t="str">
        <f t="shared" si="367"/>
        <v>n/a</v>
      </c>
      <c r="X1364" s="23">
        <f t="shared" si="368"/>
        <v>0</v>
      </c>
      <c r="Y1364" s="23">
        <f t="shared" si="369"/>
        <v>0</v>
      </c>
      <c r="Z1364" s="23">
        <f t="shared" si="370"/>
        <v>0</v>
      </c>
      <c r="AA1364" s="43">
        <f t="shared" si="371"/>
        <v>0</v>
      </c>
      <c r="AB1364" s="44" t="str">
        <f t="shared" si="372"/>
        <v>n/a</v>
      </c>
      <c r="AC1364" s="45" t="str">
        <f>IFERROR(W1364*Inputs!$E$27+'Elec wholesale index'!AB1364*Inputs!$F$27,"n/a")</f>
        <v>n/a</v>
      </c>
      <c r="AD1364" s="2" t="str">
        <f t="shared" si="373"/>
        <v>2020-21 Summer</v>
      </c>
      <c r="AE1364" s="2" t="str">
        <f t="shared" si="374"/>
        <v>2019-20 Winter</v>
      </c>
      <c r="AF1364" s="41">
        <v>0</v>
      </c>
    </row>
    <row r="1365" spans="1:32" x14ac:dyDescent="0.3">
      <c r="A1365" s="47">
        <v>43811</v>
      </c>
      <c r="B1365" s="14" t="str">
        <f t="shared" si="358"/>
        <v>Dec</v>
      </c>
      <c r="C1365" s="3"/>
      <c r="D1365" s="3"/>
      <c r="E1365" s="3"/>
      <c r="F1365" s="42"/>
      <c r="G1365" s="42"/>
      <c r="H1365" s="42"/>
      <c r="I1365" s="13">
        <f>VLOOKUP($B1365,'Elec wholesale lookups'!$A$3:$L$15,'Elec wholesale index'!I$2,FALSE)</f>
        <v>181634.52552031272</v>
      </c>
      <c r="J1365" s="13">
        <f>VLOOKUP($B1365,'Elec wholesale lookups'!$A$3:$L$15,'Elec wholesale index'!J$2,FALSE)</f>
        <v>205597.26549163138</v>
      </c>
      <c r="K1365" s="13">
        <f>VLOOKUP($B1365,'Elec wholesale lookups'!$A$3:$L$15,'Elec wholesale index'!K$2,FALSE)</f>
        <v>181634.52552031272</v>
      </c>
      <c r="L1365" s="38">
        <f>VLOOKUP($B1365,'Elec wholesale lookups'!$A$3:$O$15,'Elec wholesale index'!L$2,FALSE)</f>
        <v>1</v>
      </c>
      <c r="M1365" s="38">
        <f>VLOOKUP($B1365,'Elec wholesale lookups'!$A$3:$O$15,'Elec wholesale index'!M$2,FALSE)</f>
        <v>1</v>
      </c>
      <c r="N1365" s="38">
        <f>VLOOKUP($B1365,'Elec wholesale lookups'!$A$3:$O$15,'Elec wholesale index'!N$2,FALSE)</f>
        <v>0</v>
      </c>
      <c r="O1365" s="13">
        <f t="shared" si="359"/>
        <v>181634.52552031272</v>
      </c>
      <c r="P1365" s="13">
        <f t="shared" si="360"/>
        <v>205597.26549163138</v>
      </c>
      <c r="Q1365" s="13">
        <f t="shared" si="361"/>
        <v>0</v>
      </c>
      <c r="R1365" s="13">
        <f t="shared" si="362"/>
        <v>387231.79101194406</v>
      </c>
      <c r="S1365" s="23">
        <f t="shared" si="363"/>
        <v>0</v>
      </c>
      <c r="T1365" s="23">
        <f t="shared" si="364"/>
        <v>0</v>
      </c>
      <c r="U1365" s="23">
        <f t="shared" si="365"/>
        <v>0</v>
      </c>
      <c r="V1365" s="23">
        <f t="shared" si="366"/>
        <v>0</v>
      </c>
      <c r="W1365" s="44" t="str">
        <f t="shared" si="367"/>
        <v>n/a</v>
      </c>
      <c r="X1365" s="23">
        <f t="shared" si="368"/>
        <v>0</v>
      </c>
      <c r="Y1365" s="23">
        <f t="shared" si="369"/>
        <v>0</v>
      </c>
      <c r="Z1365" s="23">
        <f t="shared" si="370"/>
        <v>0</v>
      </c>
      <c r="AA1365" s="43">
        <f t="shared" si="371"/>
        <v>0</v>
      </c>
      <c r="AB1365" s="44" t="str">
        <f t="shared" si="372"/>
        <v>n/a</v>
      </c>
      <c r="AC1365" s="45" t="str">
        <f>IFERROR(W1365*Inputs!$E$27+'Elec wholesale index'!AB1365*Inputs!$F$27,"n/a")</f>
        <v>n/a</v>
      </c>
      <c r="AD1365" s="2" t="str">
        <f t="shared" si="373"/>
        <v>2020-21 Summer</v>
      </c>
      <c r="AE1365" s="2" t="str">
        <f t="shared" si="374"/>
        <v>2019-20 Winter</v>
      </c>
      <c r="AF1365" s="41">
        <v>0</v>
      </c>
    </row>
    <row r="1366" spans="1:32" x14ac:dyDescent="0.3">
      <c r="A1366" s="47">
        <v>43812</v>
      </c>
      <c r="B1366" s="14" t="str">
        <f t="shared" si="358"/>
        <v>Dec</v>
      </c>
      <c r="C1366" s="3"/>
      <c r="D1366" s="3"/>
      <c r="E1366" s="3"/>
      <c r="F1366" s="42"/>
      <c r="G1366" s="42"/>
      <c r="H1366" s="42"/>
      <c r="I1366" s="13">
        <f>VLOOKUP($B1366,'Elec wholesale lookups'!$A$3:$L$15,'Elec wholesale index'!I$2,FALSE)</f>
        <v>181634.52552031272</v>
      </c>
      <c r="J1366" s="13">
        <f>VLOOKUP($B1366,'Elec wholesale lookups'!$A$3:$L$15,'Elec wholesale index'!J$2,FALSE)</f>
        <v>205597.26549163138</v>
      </c>
      <c r="K1366" s="13">
        <f>VLOOKUP($B1366,'Elec wholesale lookups'!$A$3:$L$15,'Elec wholesale index'!K$2,FALSE)</f>
        <v>181634.52552031272</v>
      </c>
      <c r="L1366" s="38">
        <f>VLOOKUP($B1366,'Elec wholesale lookups'!$A$3:$O$15,'Elec wholesale index'!L$2,FALSE)</f>
        <v>1</v>
      </c>
      <c r="M1366" s="38">
        <f>VLOOKUP($B1366,'Elec wholesale lookups'!$A$3:$O$15,'Elec wholesale index'!M$2,FALSE)</f>
        <v>1</v>
      </c>
      <c r="N1366" s="38">
        <f>VLOOKUP($B1366,'Elec wholesale lookups'!$A$3:$O$15,'Elec wholesale index'!N$2,FALSE)</f>
        <v>0</v>
      </c>
      <c r="O1366" s="13">
        <f t="shared" si="359"/>
        <v>181634.52552031272</v>
      </c>
      <c r="P1366" s="13">
        <f t="shared" si="360"/>
        <v>205597.26549163138</v>
      </c>
      <c r="Q1366" s="13">
        <f t="shared" si="361"/>
        <v>0</v>
      </c>
      <c r="R1366" s="13">
        <f t="shared" si="362"/>
        <v>387231.79101194406</v>
      </c>
      <c r="S1366" s="23">
        <f t="shared" si="363"/>
        <v>0</v>
      </c>
      <c r="T1366" s="23">
        <f t="shared" si="364"/>
        <v>0</v>
      </c>
      <c r="U1366" s="23">
        <f t="shared" si="365"/>
        <v>0</v>
      </c>
      <c r="V1366" s="23">
        <f t="shared" si="366"/>
        <v>0</v>
      </c>
      <c r="W1366" s="44" t="str">
        <f t="shared" si="367"/>
        <v>n/a</v>
      </c>
      <c r="X1366" s="23">
        <f t="shared" si="368"/>
        <v>0</v>
      </c>
      <c r="Y1366" s="23">
        <f t="shared" si="369"/>
        <v>0</v>
      </c>
      <c r="Z1366" s="23">
        <f t="shared" si="370"/>
        <v>0</v>
      </c>
      <c r="AA1366" s="43">
        <f t="shared" si="371"/>
        <v>0</v>
      </c>
      <c r="AB1366" s="44" t="str">
        <f t="shared" si="372"/>
        <v>n/a</v>
      </c>
      <c r="AC1366" s="45" t="str">
        <f>IFERROR(W1366*Inputs!$E$27+'Elec wholesale index'!AB1366*Inputs!$F$27,"n/a")</f>
        <v>n/a</v>
      </c>
      <c r="AD1366" s="2" t="str">
        <f t="shared" si="373"/>
        <v>2020-21 Summer</v>
      </c>
      <c r="AE1366" s="2" t="str">
        <f t="shared" si="374"/>
        <v>2019-20 Winter</v>
      </c>
      <c r="AF1366" s="41">
        <v>0</v>
      </c>
    </row>
    <row r="1367" spans="1:32" x14ac:dyDescent="0.3">
      <c r="A1367" s="47">
        <v>43815</v>
      </c>
      <c r="B1367" s="14" t="str">
        <f t="shared" si="358"/>
        <v>Dec</v>
      </c>
      <c r="C1367" s="3"/>
      <c r="D1367" s="3"/>
      <c r="E1367" s="3"/>
      <c r="F1367" s="42"/>
      <c r="G1367" s="42"/>
      <c r="H1367" s="42"/>
      <c r="I1367" s="13">
        <f>VLOOKUP($B1367,'Elec wholesale lookups'!$A$3:$L$15,'Elec wholesale index'!I$2,FALSE)</f>
        <v>181634.52552031272</v>
      </c>
      <c r="J1367" s="13">
        <f>VLOOKUP($B1367,'Elec wholesale lookups'!$A$3:$L$15,'Elec wholesale index'!J$2,FALSE)</f>
        <v>205597.26549163138</v>
      </c>
      <c r="K1367" s="13">
        <f>VLOOKUP($B1367,'Elec wholesale lookups'!$A$3:$L$15,'Elec wholesale index'!K$2,FALSE)</f>
        <v>181634.52552031272</v>
      </c>
      <c r="L1367" s="38">
        <f>VLOOKUP($B1367,'Elec wholesale lookups'!$A$3:$O$15,'Elec wholesale index'!L$2,FALSE)</f>
        <v>1</v>
      </c>
      <c r="M1367" s="38">
        <f>VLOOKUP($B1367,'Elec wholesale lookups'!$A$3:$O$15,'Elec wholesale index'!M$2,FALSE)</f>
        <v>1</v>
      </c>
      <c r="N1367" s="38">
        <f>VLOOKUP($B1367,'Elec wholesale lookups'!$A$3:$O$15,'Elec wholesale index'!N$2,FALSE)</f>
        <v>0</v>
      </c>
      <c r="O1367" s="13">
        <f t="shared" si="359"/>
        <v>181634.52552031272</v>
      </c>
      <c r="P1367" s="13">
        <f t="shared" si="360"/>
        <v>205597.26549163138</v>
      </c>
      <c r="Q1367" s="13">
        <f t="shared" si="361"/>
        <v>0</v>
      </c>
      <c r="R1367" s="13">
        <f t="shared" si="362"/>
        <v>387231.79101194406</v>
      </c>
      <c r="S1367" s="23">
        <f t="shared" si="363"/>
        <v>0</v>
      </c>
      <c r="T1367" s="23">
        <f t="shared" si="364"/>
        <v>0</v>
      </c>
      <c r="U1367" s="23">
        <f t="shared" si="365"/>
        <v>0</v>
      </c>
      <c r="V1367" s="23">
        <f t="shared" si="366"/>
        <v>0</v>
      </c>
      <c r="W1367" s="44" t="str">
        <f t="shared" si="367"/>
        <v>n/a</v>
      </c>
      <c r="X1367" s="23">
        <f t="shared" si="368"/>
        <v>0</v>
      </c>
      <c r="Y1367" s="23">
        <f t="shared" si="369"/>
        <v>0</v>
      </c>
      <c r="Z1367" s="23">
        <f t="shared" si="370"/>
        <v>0</v>
      </c>
      <c r="AA1367" s="43">
        <f t="shared" si="371"/>
        <v>0</v>
      </c>
      <c r="AB1367" s="44" t="str">
        <f t="shared" si="372"/>
        <v>n/a</v>
      </c>
      <c r="AC1367" s="45" t="str">
        <f>IFERROR(W1367*Inputs!$E$27+'Elec wholesale index'!AB1367*Inputs!$F$27,"n/a")</f>
        <v>n/a</v>
      </c>
      <c r="AD1367" s="2" t="str">
        <f t="shared" si="373"/>
        <v>2020-21 Summer</v>
      </c>
      <c r="AE1367" s="2" t="str">
        <f t="shared" si="374"/>
        <v>2019-20 Winter</v>
      </c>
      <c r="AF1367" s="41">
        <v>0</v>
      </c>
    </row>
    <row r="1368" spans="1:32" x14ac:dyDescent="0.3">
      <c r="A1368" s="47">
        <v>43816</v>
      </c>
      <c r="B1368" s="14" t="str">
        <f t="shared" si="358"/>
        <v>Dec</v>
      </c>
      <c r="C1368" s="3"/>
      <c r="D1368" s="3"/>
      <c r="E1368" s="3"/>
      <c r="F1368" s="42"/>
      <c r="G1368" s="42"/>
      <c r="H1368" s="42"/>
      <c r="I1368" s="13">
        <f>VLOOKUP($B1368,'Elec wholesale lookups'!$A$3:$L$15,'Elec wholesale index'!I$2,FALSE)</f>
        <v>181634.52552031272</v>
      </c>
      <c r="J1368" s="13">
        <f>VLOOKUP($B1368,'Elec wholesale lookups'!$A$3:$L$15,'Elec wholesale index'!J$2,FALSE)</f>
        <v>205597.26549163138</v>
      </c>
      <c r="K1368" s="13">
        <f>VLOOKUP($B1368,'Elec wholesale lookups'!$A$3:$L$15,'Elec wholesale index'!K$2,FALSE)</f>
        <v>181634.52552031272</v>
      </c>
      <c r="L1368" s="38">
        <f>VLOOKUP($B1368,'Elec wholesale lookups'!$A$3:$O$15,'Elec wholesale index'!L$2,FALSE)</f>
        <v>1</v>
      </c>
      <c r="M1368" s="38">
        <f>VLOOKUP($B1368,'Elec wholesale lookups'!$A$3:$O$15,'Elec wholesale index'!M$2,FALSE)</f>
        <v>1</v>
      </c>
      <c r="N1368" s="38">
        <f>VLOOKUP($B1368,'Elec wholesale lookups'!$A$3:$O$15,'Elec wholesale index'!N$2,FALSE)</f>
        <v>0</v>
      </c>
      <c r="O1368" s="13">
        <f t="shared" si="359"/>
        <v>181634.52552031272</v>
      </c>
      <c r="P1368" s="13">
        <f t="shared" si="360"/>
        <v>205597.26549163138</v>
      </c>
      <c r="Q1368" s="13">
        <f t="shared" si="361"/>
        <v>0</v>
      </c>
      <c r="R1368" s="13">
        <f t="shared" si="362"/>
        <v>387231.79101194406</v>
      </c>
      <c r="S1368" s="23">
        <f t="shared" si="363"/>
        <v>0</v>
      </c>
      <c r="T1368" s="23">
        <f t="shared" si="364"/>
        <v>0</v>
      </c>
      <c r="U1368" s="23">
        <f t="shared" si="365"/>
        <v>0</v>
      </c>
      <c r="V1368" s="23">
        <f t="shared" si="366"/>
        <v>0</v>
      </c>
      <c r="W1368" s="44" t="str">
        <f t="shared" si="367"/>
        <v>n/a</v>
      </c>
      <c r="X1368" s="23">
        <f t="shared" si="368"/>
        <v>0</v>
      </c>
      <c r="Y1368" s="23">
        <f t="shared" si="369"/>
        <v>0</v>
      </c>
      <c r="Z1368" s="23">
        <f t="shared" si="370"/>
        <v>0</v>
      </c>
      <c r="AA1368" s="43">
        <f t="shared" si="371"/>
        <v>0</v>
      </c>
      <c r="AB1368" s="44" t="str">
        <f t="shared" si="372"/>
        <v>n/a</v>
      </c>
      <c r="AC1368" s="45" t="str">
        <f>IFERROR(W1368*Inputs!$E$27+'Elec wholesale index'!AB1368*Inputs!$F$27,"n/a")</f>
        <v>n/a</v>
      </c>
      <c r="AD1368" s="2" t="str">
        <f t="shared" si="373"/>
        <v>2020-21 Summer</v>
      </c>
      <c r="AE1368" s="2" t="str">
        <f t="shared" si="374"/>
        <v>2019-20 Winter</v>
      </c>
      <c r="AF1368" s="41">
        <v>0</v>
      </c>
    </row>
    <row r="1369" spans="1:32" x14ac:dyDescent="0.3">
      <c r="A1369" s="47">
        <v>43817</v>
      </c>
      <c r="B1369" s="14" t="str">
        <f t="shared" si="358"/>
        <v>Dec</v>
      </c>
      <c r="C1369" s="3"/>
      <c r="D1369" s="3"/>
      <c r="E1369" s="3"/>
      <c r="F1369" s="42"/>
      <c r="G1369" s="42"/>
      <c r="H1369" s="42"/>
      <c r="I1369" s="13">
        <f>VLOOKUP($B1369,'Elec wholesale lookups'!$A$3:$L$15,'Elec wholesale index'!I$2,FALSE)</f>
        <v>181634.52552031272</v>
      </c>
      <c r="J1369" s="13">
        <f>VLOOKUP($B1369,'Elec wholesale lookups'!$A$3:$L$15,'Elec wholesale index'!J$2,FALSE)</f>
        <v>205597.26549163138</v>
      </c>
      <c r="K1369" s="13">
        <f>VLOOKUP($B1369,'Elec wholesale lookups'!$A$3:$L$15,'Elec wholesale index'!K$2,FALSE)</f>
        <v>181634.52552031272</v>
      </c>
      <c r="L1369" s="38">
        <f>VLOOKUP($B1369,'Elec wholesale lookups'!$A$3:$O$15,'Elec wholesale index'!L$2,FALSE)</f>
        <v>1</v>
      </c>
      <c r="M1369" s="38">
        <f>VLOOKUP($B1369,'Elec wholesale lookups'!$A$3:$O$15,'Elec wholesale index'!M$2,FALSE)</f>
        <v>1</v>
      </c>
      <c r="N1369" s="38">
        <f>VLOOKUP($B1369,'Elec wholesale lookups'!$A$3:$O$15,'Elec wholesale index'!N$2,FALSE)</f>
        <v>0</v>
      </c>
      <c r="O1369" s="13">
        <f t="shared" si="359"/>
        <v>181634.52552031272</v>
      </c>
      <c r="P1369" s="13">
        <f t="shared" si="360"/>
        <v>205597.26549163138</v>
      </c>
      <c r="Q1369" s="13">
        <f t="shared" si="361"/>
        <v>0</v>
      </c>
      <c r="R1369" s="13">
        <f t="shared" si="362"/>
        <v>387231.79101194406</v>
      </c>
      <c r="S1369" s="23">
        <f t="shared" si="363"/>
        <v>0</v>
      </c>
      <c r="T1369" s="23">
        <f t="shared" si="364"/>
        <v>0</v>
      </c>
      <c r="U1369" s="23">
        <f t="shared" si="365"/>
        <v>0</v>
      </c>
      <c r="V1369" s="23">
        <f t="shared" si="366"/>
        <v>0</v>
      </c>
      <c r="W1369" s="44" t="str">
        <f t="shared" si="367"/>
        <v>n/a</v>
      </c>
      <c r="X1369" s="23">
        <f t="shared" si="368"/>
        <v>0</v>
      </c>
      <c r="Y1369" s="23">
        <f t="shared" si="369"/>
        <v>0</v>
      </c>
      <c r="Z1369" s="23">
        <f t="shared" si="370"/>
        <v>0</v>
      </c>
      <c r="AA1369" s="43">
        <f t="shared" si="371"/>
        <v>0</v>
      </c>
      <c r="AB1369" s="44" t="str">
        <f t="shared" si="372"/>
        <v>n/a</v>
      </c>
      <c r="AC1369" s="45" t="str">
        <f>IFERROR(W1369*Inputs!$E$27+'Elec wholesale index'!AB1369*Inputs!$F$27,"n/a")</f>
        <v>n/a</v>
      </c>
      <c r="AD1369" s="2" t="str">
        <f t="shared" si="373"/>
        <v>2020-21 Summer</v>
      </c>
      <c r="AE1369" s="2" t="str">
        <f t="shared" si="374"/>
        <v>2019-20 Winter</v>
      </c>
      <c r="AF1369" s="41">
        <v>0</v>
      </c>
    </row>
    <row r="1370" spans="1:32" x14ac:dyDescent="0.3">
      <c r="A1370" s="47">
        <v>43818</v>
      </c>
      <c r="B1370" s="14" t="str">
        <f t="shared" si="358"/>
        <v>Dec</v>
      </c>
      <c r="C1370" s="3"/>
      <c r="D1370" s="3"/>
      <c r="E1370" s="3"/>
      <c r="F1370" s="42"/>
      <c r="G1370" s="42"/>
      <c r="H1370" s="42"/>
      <c r="I1370" s="13">
        <f>VLOOKUP($B1370,'Elec wholesale lookups'!$A$3:$L$15,'Elec wholesale index'!I$2,FALSE)</f>
        <v>181634.52552031272</v>
      </c>
      <c r="J1370" s="13">
        <f>VLOOKUP($B1370,'Elec wholesale lookups'!$A$3:$L$15,'Elec wholesale index'!J$2,FALSE)</f>
        <v>205597.26549163138</v>
      </c>
      <c r="K1370" s="13">
        <f>VLOOKUP($B1370,'Elec wholesale lookups'!$A$3:$L$15,'Elec wholesale index'!K$2,FALSE)</f>
        <v>181634.52552031272</v>
      </c>
      <c r="L1370" s="38">
        <f>VLOOKUP($B1370,'Elec wholesale lookups'!$A$3:$O$15,'Elec wholesale index'!L$2,FALSE)</f>
        <v>1</v>
      </c>
      <c r="M1370" s="38">
        <f>VLOOKUP($B1370,'Elec wholesale lookups'!$A$3:$O$15,'Elec wholesale index'!M$2,FALSE)</f>
        <v>1</v>
      </c>
      <c r="N1370" s="38">
        <f>VLOOKUP($B1370,'Elec wholesale lookups'!$A$3:$O$15,'Elec wholesale index'!N$2,FALSE)</f>
        <v>0</v>
      </c>
      <c r="O1370" s="13">
        <f t="shared" si="359"/>
        <v>181634.52552031272</v>
      </c>
      <c r="P1370" s="13">
        <f t="shared" si="360"/>
        <v>205597.26549163138</v>
      </c>
      <c r="Q1370" s="13">
        <f t="shared" si="361"/>
        <v>0</v>
      </c>
      <c r="R1370" s="13">
        <f t="shared" si="362"/>
        <v>387231.79101194406</v>
      </c>
      <c r="S1370" s="23">
        <f t="shared" si="363"/>
        <v>0</v>
      </c>
      <c r="T1370" s="23">
        <f t="shared" si="364"/>
        <v>0</v>
      </c>
      <c r="U1370" s="23">
        <f t="shared" si="365"/>
        <v>0</v>
      </c>
      <c r="V1370" s="23">
        <f t="shared" si="366"/>
        <v>0</v>
      </c>
      <c r="W1370" s="44" t="str">
        <f t="shared" si="367"/>
        <v>n/a</v>
      </c>
      <c r="X1370" s="23">
        <f t="shared" si="368"/>
        <v>0</v>
      </c>
      <c r="Y1370" s="23">
        <f t="shared" si="369"/>
        <v>0</v>
      </c>
      <c r="Z1370" s="23">
        <f t="shared" si="370"/>
        <v>0</v>
      </c>
      <c r="AA1370" s="43">
        <f t="shared" si="371"/>
        <v>0</v>
      </c>
      <c r="AB1370" s="44" t="str">
        <f t="shared" si="372"/>
        <v>n/a</v>
      </c>
      <c r="AC1370" s="45" t="str">
        <f>IFERROR(W1370*Inputs!$E$27+'Elec wholesale index'!AB1370*Inputs!$F$27,"n/a")</f>
        <v>n/a</v>
      </c>
      <c r="AD1370" s="2" t="str">
        <f t="shared" si="373"/>
        <v>2020-21 Summer</v>
      </c>
      <c r="AE1370" s="2" t="str">
        <f t="shared" si="374"/>
        <v>2019-20 Winter</v>
      </c>
      <c r="AF1370" s="41">
        <v>0</v>
      </c>
    </row>
    <row r="1371" spans="1:32" x14ac:dyDescent="0.3">
      <c r="A1371" s="47">
        <v>43819</v>
      </c>
      <c r="B1371" s="14" t="str">
        <f t="shared" si="358"/>
        <v>Dec</v>
      </c>
      <c r="C1371" s="3"/>
      <c r="D1371" s="3"/>
      <c r="E1371" s="3"/>
      <c r="F1371" s="42"/>
      <c r="G1371" s="42"/>
      <c r="H1371" s="42"/>
      <c r="I1371" s="13">
        <f>VLOOKUP($B1371,'Elec wholesale lookups'!$A$3:$L$15,'Elec wholesale index'!I$2,FALSE)</f>
        <v>181634.52552031272</v>
      </c>
      <c r="J1371" s="13">
        <f>VLOOKUP($B1371,'Elec wholesale lookups'!$A$3:$L$15,'Elec wholesale index'!J$2,FALSE)</f>
        <v>205597.26549163138</v>
      </c>
      <c r="K1371" s="13">
        <f>VLOOKUP($B1371,'Elec wholesale lookups'!$A$3:$L$15,'Elec wholesale index'!K$2,FALSE)</f>
        <v>181634.52552031272</v>
      </c>
      <c r="L1371" s="38">
        <f>VLOOKUP($B1371,'Elec wholesale lookups'!$A$3:$O$15,'Elec wholesale index'!L$2,FALSE)</f>
        <v>1</v>
      </c>
      <c r="M1371" s="38">
        <f>VLOOKUP($B1371,'Elec wholesale lookups'!$A$3:$O$15,'Elec wholesale index'!M$2,FALSE)</f>
        <v>1</v>
      </c>
      <c r="N1371" s="38">
        <f>VLOOKUP($B1371,'Elec wholesale lookups'!$A$3:$O$15,'Elec wholesale index'!N$2,FALSE)</f>
        <v>0</v>
      </c>
      <c r="O1371" s="13">
        <f t="shared" si="359"/>
        <v>181634.52552031272</v>
      </c>
      <c r="P1371" s="13">
        <f t="shared" si="360"/>
        <v>205597.26549163138</v>
      </c>
      <c r="Q1371" s="13">
        <f t="shared" si="361"/>
        <v>0</v>
      </c>
      <c r="R1371" s="13">
        <f t="shared" si="362"/>
        <v>387231.79101194406</v>
      </c>
      <c r="S1371" s="23">
        <f t="shared" si="363"/>
        <v>0</v>
      </c>
      <c r="T1371" s="23">
        <f t="shared" si="364"/>
        <v>0</v>
      </c>
      <c r="U1371" s="23">
        <f t="shared" si="365"/>
        <v>0</v>
      </c>
      <c r="V1371" s="23">
        <f t="shared" si="366"/>
        <v>0</v>
      </c>
      <c r="W1371" s="44" t="str">
        <f t="shared" si="367"/>
        <v>n/a</v>
      </c>
      <c r="X1371" s="23">
        <f t="shared" si="368"/>
        <v>0</v>
      </c>
      <c r="Y1371" s="23">
        <f t="shared" si="369"/>
        <v>0</v>
      </c>
      <c r="Z1371" s="23">
        <f t="shared" si="370"/>
        <v>0</v>
      </c>
      <c r="AA1371" s="43">
        <f t="shared" si="371"/>
        <v>0</v>
      </c>
      <c r="AB1371" s="44" t="str">
        <f t="shared" si="372"/>
        <v>n/a</v>
      </c>
      <c r="AC1371" s="45" t="str">
        <f>IFERROR(W1371*Inputs!$E$27+'Elec wholesale index'!AB1371*Inputs!$F$27,"n/a")</f>
        <v>n/a</v>
      </c>
      <c r="AD1371" s="2" t="str">
        <f t="shared" si="373"/>
        <v>2020-21 Summer</v>
      </c>
      <c r="AE1371" s="2" t="str">
        <f t="shared" si="374"/>
        <v>2019-20 Winter</v>
      </c>
      <c r="AF1371" s="41">
        <v>0</v>
      </c>
    </row>
    <row r="1372" spans="1:32" x14ac:dyDescent="0.3">
      <c r="A1372" s="47">
        <v>43822</v>
      </c>
      <c r="B1372" s="14" t="str">
        <f t="shared" si="358"/>
        <v>Dec</v>
      </c>
      <c r="C1372" s="3"/>
      <c r="D1372" s="3"/>
      <c r="E1372" s="3"/>
      <c r="F1372" s="42"/>
      <c r="G1372" s="42"/>
      <c r="H1372" s="42"/>
      <c r="I1372" s="13">
        <f>VLOOKUP($B1372,'Elec wholesale lookups'!$A$3:$L$15,'Elec wholesale index'!I$2,FALSE)</f>
        <v>181634.52552031272</v>
      </c>
      <c r="J1372" s="13">
        <f>VLOOKUP($B1372,'Elec wholesale lookups'!$A$3:$L$15,'Elec wholesale index'!J$2,FALSE)</f>
        <v>205597.26549163138</v>
      </c>
      <c r="K1372" s="13">
        <f>VLOOKUP($B1372,'Elec wholesale lookups'!$A$3:$L$15,'Elec wholesale index'!K$2,FALSE)</f>
        <v>181634.52552031272</v>
      </c>
      <c r="L1372" s="38">
        <f>VLOOKUP($B1372,'Elec wholesale lookups'!$A$3:$O$15,'Elec wholesale index'!L$2,FALSE)</f>
        <v>1</v>
      </c>
      <c r="M1372" s="38">
        <f>VLOOKUP($B1372,'Elec wholesale lookups'!$A$3:$O$15,'Elec wholesale index'!M$2,FALSE)</f>
        <v>1</v>
      </c>
      <c r="N1372" s="38">
        <f>VLOOKUP($B1372,'Elec wholesale lookups'!$A$3:$O$15,'Elec wholesale index'!N$2,FALSE)</f>
        <v>0</v>
      </c>
      <c r="O1372" s="13">
        <f t="shared" si="359"/>
        <v>181634.52552031272</v>
      </c>
      <c r="P1372" s="13">
        <f t="shared" si="360"/>
        <v>205597.26549163138</v>
      </c>
      <c r="Q1372" s="13">
        <f t="shared" si="361"/>
        <v>0</v>
      </c>
      <c r="R1372" s="13">
        <f t="shared" si="362"/>
        <v>387231.79101194406</v>
      </c>
      <c r="S1372" s="23">
        <f t="shared" si="363"/>
        <v>0</v>
      </c>
      <c r="T1372" s="23">
        <f t="shared" si="364"/>
        <v>0</v>
      </c>
      <c r="U1372" s="23">
        <f t="shared" si="365"/>
        <v>0</v>
      </c>
      <c r="V1372" s="23">
        <f t="shared" si="366"/>
        <v>0</v>
      </c>
      <c r="W1372" s="44" t="str">
        <f t="shared" si="367"/>
        <v>n/a</v>
      </c>
      <c r="X1372" s="23">
        <f t="shared" si="368"/>
        <v>0</v>
      </c>
      <c r="Y1372" s="23">
        <f t="shared" si="369"/>
        <v>0</v>
      </c>
      <c r="Z1372" s="23">
        <f t="shared" si="370"/>
        <v>0</v>
      </c>
      <c r="AA1372" s="43">
        <f t="shared" si="371"/>
        <v>0</v>
      </c>
      <c r="AB1372" s="44" t="str">
        <f t="shared" si="372"/>
        <v>n/a</v>
      </c>
      <c r="AC1372" s="45" t="str">
        <f>IFERROR(W1372*Inputs!$E$27+'Elec wholesale index'!AB1372*Inputs!$F$27,"n/a")</f>
        <v>n/a</v>
      </c>
      <c r="AD1372" s="2" t="str">
        <f t="shared" si="373"/>
        <v>2020-21 Summer</v>
      </c>
      <c r="AE1372" s="2" t="str">
        <f t="shared" si="374"/>
        <v>2019-20 Winter</v>
      </c>
      <c r="AF1372" s="41">
        <v>0</v>
      </c>
    </row>
    <row r="1373" spans="1:32" x14ac:dyDescent="0.3">
      <c r="A1373" s="47">
        <v>43823</v>
      </c>
      <c r="B1373" s="14" t="str">
        <f t="shared" si="358"/>
        <v>Dec</v>
      </c>
      <c r="C1373" s="3"/>
      <c r="D1373" s="3"/>
      <c r="E1373" s="3"/>
      <c r="F1373" s="42"/>
      <c r="G1373" s="42"/>
      <c r="H1373" s="42"/>
      <c r="I1373" s="13">
        <f>VLOOKUP($B1373,'Elec wholesale lookups'!$A$3:$L$15,'Elec wholesale index'!I$2,FALSE)</f>
        <v>181634.52552031272</v>
      </c>
      <c r="J1373" s="13">
        <f>VLOOKUP($B1373,'Elec wholesale lookups'!$A$3:$L$15,'Elec wholesale index'!J$2,FALSE)</f>
        <v>205597.26549163138</v>
      </c>
      <c r="K1373" s="13">
        <f>VLOOKUP($B1373,'Elec wholesale lookups'!$A$3:$L$15,'Elec wholesale index'!K$2,FALSE)</f>
        <v>181634.52552031272</v>
      </c>
      <c r="L1373" s="38">
        <f>VLOOKUP($B1373,'Elec wholesale lookups'!$A$3:$O$15,'Elec wholesale index'!L$2,FALSE)</f>
        <v>1</v>
      </c>
      <c r="M1373" s="38">
        <f>VLOOKUP($B1373,'Elec wholesale lookups'!$A$3:$O$15,'Elec wholesale index'!M$2,FALSE)</f>
        <v>1</v>
      </c>
      <c r="N1373" s="38">
        <f>VLOOKUP($B1373,'Elec wholesale lookups'!$A$3:$O$15,'Elec wholesale index'!N$2,FALSE)</f>
        <v>0</v>
      </c>
      <c r="O1373" s="13">
        <f t="shared" si="359"/>
        <v>181634.52552031272</v>
      </c>
      <c r="P1373" s="13">
        <f t="shared" si="360"/>
        <v>205597.26549163138</v>
      </c>
      <c r="Q1373" s="13">
        <f t="shared" si="361"/>
        <v>0</v>
      </c>
      <c r="R1373" s="13">
        <f t="shared" si="362"/>
        <v>387231.79101194406</v>
      </c>
      <c r="S1373" s="23">
        <f t="shared" si="363"/>
        <v>0</v>
      </c>
      <c r="T1373" s="23">
        <f t="shared" si="364"/>
        <v>0</v>
      </c>
      <c r="U1373" s="23">
        <f t="shared" si="365"/>
        <v>0</v>
      </c>
      <c r="V1373" s="23">
        <f t="shared" si="366"/>
        <v>0</v>
      </c>
      <c r="W1373" s="44" t="str">
        <f t="shared" si="367"/>
        <v>n/a</v>
      </c>
      <c r="X1373" s="23">
        <f t="shared" si="368"/>
        <v>0</v>
      </c>
      <c r="Y1373" s="23">
        <f t="shared" si="369"/>
        <v>0</v>
      </c>
      <c r="Z1373" s="23">
        <f t="shared" si="370"/>
        <v>0</v>
      </c>
      <c r="AA1373" s="43">
        <f t="shared" si="371"/>
        <v>0</v>
      </c>
      <c r="AB1373" s="44" t="str">
        <f t="shared" si="372"/>
        <v>n/a</v>
      </c>
      <c r="AC1373" s="45" t="str">
        <f>IFERROR(W1373*Inputs!$E$27+'Elec wholesale index'!AB1373*Inputs!$F$27,"n/a")</f>
        <v>n/a</v>
      </c>
      <c r="AD1373" s="2" t="str">
        <f t="shared" si="373"/>
        <v>2020-21 Summer</v>
      </c>
      <c r="AE1373" s="2" t="str">
        <f t="shared" si="374"/>
        <v>2019-20 Winter</v>
      </c>
      <c r="AF1373" s="41">
        <v>0</v>
      </c>
    </row>
    <row r="1374" spans="1:32" x14ac:dyDescent="0.3">
      <c r="A1374" s="47">
        <v>43826</v>
      </c>
      <c r="B1374" s="14" t="str">
        <f t="shared" si="358"/>
        <v>Dec</v>
      </c>
      <c r="C1374" s="3"/>
      <c r="D1374" s="3"/>
      <c r="E1374" s="3"/>
      <c r="F1374" s="42"/>
      <c r="G1374" s="42"/>
      <c r="H1374" s="42"/>
      <c r="I1374" s="13">
        <f>VLOOKUP($B1374,'Elec wholesale lookups'!$A$3:$L$15,'Elec wholesale index'!I$2,FALSE)</f>
        <v>181634.52552031272</v>
      </c>
      <c r="J1374" s="13">
        <f>VLOOKUP($B1374,'Elec wholesale lookups'!$A$3:$L$15,'Elec wholesale index'!J$2,FALSE)</f>
        <v>205597.26549163138</v>
      </c>
      <c r="K1374" s="13">
        <f>VLOOKUP($B1374,'Elec wholesale lookups'!$A$3:$L$15,'Elec wholesale index'!K$2,FALSE)</f>
        <v>181634.52552031272</v>
      </c>
      <c r="L1374" s="38">
        <f>VLOOKUP($B1374,'Elec wholesale lookups'!$A$3:$O$15,'Elec wholesale index'!L$2,FALSE)</f>
        <v>1</v>
      </c>
      <c r="M1374" s="38">
        <f>VLOOKUP($B1374,'Elec wholesale lookups'!$A$3:$O$15,'Elec wholesale index'!M$2,FALSE)</f>
        <v>1</v>
      </c>
      <c r="N1374" s="38">
        <f>VLOOKUP($B1374,'Elec wholesale lookups'!$A$3:$O$15,'Elec wholesale index'!N$2,FALSE)</f>
        <v>0</v>
      </c>
      <c r="O1374" s="13">
        <f t="shared" si="359"/>
        <v>181634.52552031272</v>
      </c>
      <c r="P1374" s="13">
        <f t="shared" si="360"/>
        <v>205597.26549163138</v>
      </c>
      <c r="Q1374" s="13">
        <f t="shared" si="361"/>
        <v>0</v>
      </c>
      <c r="R1374" s="13">
        <f t="shared" si="362"/>
        <v>387231.79101194406</v>
      </c>
      <c r="S1374" s="23">
        <f t="shared" si="363"/>
        <v>0</v>
      </c>
      <c r="T1374" s="23">
        <f t="shared" si="364"/>
        <v>0</v>
      </c>
      <c r="U1374" s="23">
        <f t="shared" si="365"/>
        <v>0</v>
      </c>
      <c r="V1374" s="23">
        <f t="shared" si="366"/>
        <v>0</v>
      </c>
      <c r="W1374" s="44" t="str">
        <f t="shared" si="367"/>
        <v>n/a</v>
      </c>
      <c r="X1374" s="23">
        <f t="shared" si="368"/>
        <v>0</v>
      </c>
      <c r="Y1374" s="23">
        <f t="shared" si="369"/>
        <v>0</v>
      </c>
      <c r="Z1374" s="23">
        <f t="shared" si="370"/>
        <v>0</v>
      </c>
      <c r="AA1374" s="43">
        <f t="shared" si="371"/>
        <v>0</v>
      </c>
      <c r="AB1374" s="44" t="str">
        <f t="shared" si="372"/>
        <v>n/a</v>
      </c>
      <c r="AC1374" s="45" t="str">
        <f>IFERROR(W1374*Inputs!$E$27+'Elec wholesale index'!AB1374*Inputs!$F$27,"n/a")</f>
        <v>n/a</v>
      </c>
      <c r="AD1374" s="2" t="str">
        <f t="shared" si="373"/>
        <v>2020-21 Summer</v>
      </c>
      <c r="AE1374" s="2" t="str">
        <f t="shared" si="374"/>
        <v>2019-20 Winter</v>
      </c>
      <c r="AF1374" s="41">
        <v>0</v>
      </c>
    </row>
    <row r="1375" spans="1:32" x14ac:dyDescent="0.3">
      <c r="A1375" s="47">
        <v>43829</v>
      </c>
      <c r="B1375" s="14" t="str">
        <f t="shared" si="358"/>
        <v>Dec</v>
      </c>
      <c r="C1375" s="3"/>
      <c r="D1375" s="3"/>
      <c r="E1375" s="3"/>
      <c r="F1375" s="42"/>
      <c r="G1375" s="42"/>
      <c r="H1375" s="42"/>
      <c r="I1375" s="13">
        <f>VLOOKUP($B1375,'Elec wholesale lookups'!$A$3:$L$15,'Elec wholesale index'!I$2,FALSE)</f>
        <v>181634.52552031272</v>
      </c>
      <c r="J1375" s="13">
        <f>VLOOKUP($B1375,'Elec wholesale lookups'!$A$3:$L$15,'Elec wholesale index'!J$2,FALSE)</f>
        <v>205597.26549163138</v>
      </c>
      <c r="K1375" s="13">
        <f>VLOOKUP($B1375,'Elec wholesale lookups'!$A$3:$L$15,'Elec wholesale index'!K$2,FALSE)</f>
        <v>181634.52552031272</v>
      </c>
      <c r="L1375" s="38">
        <f>VLOOKUP($B1375,'Elec wholesale lookups'!$A$3:$O$15,'Elec wholesale index'!L$2,FALSE)</f>
        <v>1</v>
      </c>
      <c r="M1375" s="38">
        <f>VLOOKUP($B1375,'Elec wholesale lookups'!$A$3:$O$15,'Elec wholesale index'!M$2,FALSE)</f>
        <v>1</v>
      </c>
      <c r="N1375" s="38">
        <f>VLOOKUP($B1375,'Elec wholesale lookups'!$A$3:$O$15,'Elec wholesale index'!N$2,FALSE)</f>
        <v>0</v>
      </c>
      <c r="O1375" s="13">
        <f t="shared" si="359"/>
        <v>181634.52552031272</v>
      </c>
      <c r="P1375" s="13">
        <f t="shared" si="360"/>
        <v>205597.26549163138</v>
      </c>
      <c r="Q1375" s="13">
        <f t="shared" si="361"/>
        <v>0</v>
      </c>
      <c r="R1375" s="13">
        <f t="shared" si="362"/>
        <v>387231.79101194406</v>
      </c>
      <c r="S1375" s="23">
        <f t="shared" si="363"/>
        <v>0</v>
      </c>
      <c r="T1375" s="23">
        <f t="shared" si="364"/>
        <v>0</v>
      </c>
      <c r="U1375" s="23">
        <f t="shared" si="365"/>
        <v>0</v>
      </c>
      <c r="V1375" s="23">
        <f t="shared" si="366"/>
        <v>0</v>
      </c>
      <c r="W1375" s="44" t="str">
        <f t="shared" si="367"/>
        <v>n/a</v>
      </c>
      <c r="X1375" s="23">
        <f t="shared" si="368"/>
        <v>0</v>
      </c>
      <c r="Y1375" s="23">
        <f t="shared" si="369"/>
        <v>0</v>
      </c>
      <c r="Z1375" s="23">
        <f t="shared" si="370"/>
        <v>0</v>
      </c>
      <c r="AA1375" s="43">
        <f t="shared" si="371"/>
        <v>0</v>
      </c>
      <c r="AB1375" s="44" t="str">
        <f t="shared" si="372"/>
        <v>n/a</v>
      </c>
      <c r="AC1375" s="45" t="str">
        <f>IFERROR(W1375*Inputs!$E$27+'Elec wholesale index'!AB1375*Inputs!$F$27,"n/a")</f>
        <v>n/a</v>
      </c>
      <c r="AD1375" s="2" t="str">
        <f t="shared" si="373"/>
        <v>2020-21 Summer</v>
      </c>
      <c r="AE1375" s="2" t="str">
        <f t="shared" si="374"/>
        <v>2019-20 Winter</v>
      </c>
      <c r="AF1375" s="41">
        <v>0</v>
      </c>
    </row>
    <row r="1376" spans="1:32" x14ac:dyDescent="0.3">
      <c r="A1376" s="47">
        <v>43830</v>
      </c>
      <c r="B1376" s="14" t="str">
        <f t="shared" si="358"/>
        <v>Dec</v>
      </c>
      <c r="C1376" s="3"/>
      <c r="D1376" s="3"/>
      <c r="E1376" s="3"/>
      <c r="F1376" s="42"/>
      <c r="G1376" s="42"/>
      <c r="H1376" s="42"/>
      <c r="I1376" s="13">
        <f>VLOOKUP($B1376,'Elec wholesale lookups'!$A$3:$L$15,'Elec wholesale index'!I$2,FALSE)</f>
        <v>181634.52552031272</v>
      </c>
      <c r="J1376" s="13">
        <f>VLOOKUP($B1376,'Elec wholesale lookups'!$A$3:$L$15,'Elec wholesale index'!J$2,FALSE)</f>
        <v>205597.26549163138</v>
      </c>
      <c r="K1376" s="13">
        <f>VLOOKUP($B1376,'Elec wholesale lookups'!$A$3:$L$15,'Elec wholesale index'!K$2,FALSE)</f>
        <v>181634.52552031272</v>
      </c>
      <c r="L1376" s="38">
        <f>VLOOKUP($B1376,'Elec wholesale lookups'!$A$3:$O$15,'Elec wholesale index'!L$2,FALSE)</f>
        <v>1</v>
      </c>
      <c r="M1376" s="38">
        <f>VLOOKUP($B1376,'Elec wholesale lookups'!$A$3:$O$15,'Elec wholesale index'!M$2,FALSE)</f>
        <v>1</v>
      </c>
      <c r="N1376" s="38">
        <f>VLOOKUP($B1376,'Elec wholesale lookups'!$A$3:$O$15,'Elec wholesale index'!N$2,FALSE)</f>
        <v>0</v>
      </c>
      <c r="O1376" s="13">
        <f t="shared" si="359"/>
        <v>181634.52552031272</v>
      </c>
      <c r="P1376" s="13">
        <f t="shared" si="360"/>
        <v>205597.26549163138</v>
      </c>
      <c r="Q1376" s="13">
        <f t="shared" si="361"/>
        <v>0</v>
      </c>
      <c r="R1376" s="13">
        <f t="shared" si="362"/>
        <v>387231.79101194406</v>
      </c>
      <c r="S1376" s="23">
        <f t="shared" si="363"/>
        <v>0</v>
      </c>
      <c r="T1376" s="23">
        <f t="shared" si="364"/>
        <v>0</v>
      </c>
      <c r="U1376" s="23">
        <f t="shared" si="365"/>
        <v>0</v>
      </c>
      <c r="V1376" s="23">
        <f t="shared" si="366"/>
        <v>0</v>
      </c>
      <c r="W1376" s="44" t="str">
        <f t="shared" si="367"/>
        <v>n/a</v>
      </c>
      <c r="X1376" s="23">
        <f t="shared" si="368"/>
        <v>0</v>
      </c>
      <c r="Y1376" s="23">
        <f t="shared" si="369"/>
        <v>0</v>
      </c>
      <c r="Z1376" s="23">
        <f t="shared" si="370"/>
        <v>0</v>
      </c>
      <c r="AA1376" s="43">
        <f t="shared" si="371"/>
        <v>0</v>
      </c>
      <c r="AB1376" s="44" t="str">
        <f t="shared" si="372"/>
        <v>n/a</v>
      </c>
      <c r="AC1376" s="45" t="str">
        <f>IFERROR(W1376*Inputs!$E$27+'Elec wholesale index'!AB1376*Inputs!$F$27,"n/a")</f>
        <v>n/a</v>
      </c>
      <c r="AD1376" s="2" t="str">
        <f t="shared" si="373"/>
        <v>2020-21 Summer</v>
      </c>
      <c r="AE1376" s="2" t="str">
        <f t="shared" si="374"/>
        <v>2019-20 Winter</v>
      </c>
      <c r="AF1376" s="41">
        <v>0</v>
      </c>
    </row>
    <row r="1377" spans="1:32" x14ac:dyDescent="0.3">
      <c r="A1377" s="47">
        <v>43832</v>
      </c>
      <c r="B1377" s="14" t="str">
        <f t="shared" si="358"/>
        <v>Jan</v>
      </c>
      <c r="C1377" s="3"/>
      <c r="D1377" s="3"/>
      <c r="E1377" s="3"/>
      <c r="F1377" s="42"/>
      <c r="G1377" s="42"/>
      <c r="H1377" s="42"/>
      <c r="I1377" s="13">
        <f>VLOOKUP($B1377,'Elec wholesale lookups'!$A$3:$L$15,'Elec wholesale index'!I$2,FALSE)</f>
        <v>181634.52552031272</v>
      </c>
      <c r="J1377" s="13">
        <f>VLOOKUP($B1377,'Elec wholesale lookups'!$A$3:$L$15,'Elec wholesale index'!J$2,FALSE)</f>
        <v>205597.26549163138</v>
      </c>
      <c r="K1377" s="13">
        <f>VLOOKUP($B1377,'Elec wholesale lookups'!$A$3:$L$15,'Elec wholesale index'!K$2,FALSE)</f>
        <v>181634.52552031272</v>
      </c>
      <c r="L1377" s="38">
        <f>VLOOKUP($B1377,'Elec wholesale lookups'!$A$3:$O$15,'Elec wholesale index'!L$2,FALSE)</f>
        <v>1</v>
      </c>
      <c r="M1377" s="38">
        <f>VLOOKUP($B1377,'Elec wholesale lookups'!$A$3:$O$15,'Elec wholesale index'!M$2,FALSE)</f>
        <v>1</v>
      </c>
      <c r="N1377" s="38">
        <f>VLOOKUP($B1377,'Elec wholesale lookups'!$A$3:$O$15,'Elec wholesale index'!N$2,FALSE)</f>
        <v>0</v>
      </c>
      <c r="O1377" s="13">
        <f t="shared" si="359"/>
        <v>181634.52552031272</v>
      </c>
      <c r="P1377" s="13">
        <f t="shared" si="360"/>
        <v>205597.26549163138</v>
      </c>
      <c r="Q1377" s="13">
        <f t="shared" si="361"/>
        <v>0</v>
      </c>
      <c r="R1377" s="13">
        <f t="shared" si="362"/>
        <v>387231.79101194406</v>
      </c>
      <c r="S1377" s="23">
        <f t="shared" si="363"/>
        <v>0</v>
      </c>
      <c r="T1377" s="23">
        <f t="shared" si="364"/>
        <v>0</v>
      </c>
      <c r="U1377" s="23">
        <f t="shared" si="365"/>
        <v>0</v>
      </c>
      <c r="V1377" s="23">
        <f t="shared" si="366"/>
        <v>0</v>
      </c>
      <c r="W1377" s="44" t="str">
        <f t="shared" si="367"/>
        <v>n/a</v>
      </c>
      <c r="X1377" s="23">
        <f t="shared" si="368"/>
        <v>0</v>
      </c>
      <c r="Y1377" s="23">
        <f t="shared" si="369"/>
        <v>0</v>
      </c>
      <c r="Z1377" s="23">
        <f t="shared" si="370"/>
        <v>0</v>
      </c>
      <c r="AA1377" s="43">
        <f t="shared" si="371"/>
        <v>0</v>
      </c>
      <c r="AB1377" s="44" t="str">
        <f t="shared" si="372"/>
        <v>n/a</v>
      </c>
      <c r="AC1377" s="45" t="str">
        <f>IFERROR(W1377*Inputs!$E$27+'Elec wholesale index'!AB1377*Inputs!$F$27,"n/a")</f>
        <v>n/a</v>
      </c>
      <c r="AD1377" s="2" t="str">
        <f t="shared" si="373"/>
        <v>2020-21 Summer</v>
      </c>
      <c r="AE1377" s="2" t="str">
        <f t="shared" si="374"/>
        <v>2019-20 Winter</v>
      </c>
      <c r="AF1377" s="41">
        <v>0</v>
      </c>
    </row>
    <row r="1378" spans="1:32" x14ac:dyDescent="0.3">
      <c r="A1378" s="47">
        <v>43833</v>
      </c>
      <c r="B1378" s="14" t="str">
        <f t="shared" si="358"/>
        <v>Jan</v>
      </c>
      <c r="C1378" s="3"/>
      <c r="D1378" s="3"/>
      <c r="E1378" s="3"/>
      <c r="F1378" s="42"/>
      <c r="G1378" s="42"/>
      <c r="H1378" s="42"/>
      <c r="I1378" s="13">
        <f>VLOOKUP($B1378,'Elec wholesale lookups'!$A$3:$L$15,'Elec wholesale index'!I$2,FALSE)</f>
        <v>181634.52552031272</v>
      </c>
      <c r="J1378" s="13">
        <f>VLOOKUP($B1378,'Elec wholesale lookups'!$A$3:$L$15,'Elec wholesale index'!J$2,FALSE)</f>
        <v>205597.26549163138</v>
      </c>
      <c r="K1378" s="13">
        <f>VLOOKUP($B1378,'Elec wholesale lookups'!$A$3:$L$15,'Elec wholesale index'!K$2,FALSE)</f>
        <v>181634.52552031272</v>
      </c>
      <c r="L1378" s="38">
        <f>VLOOKUP($B1378,'Elec wholesale lookups'!$A$3:$O$15,'Elec wholesale index'!L$2,FALSE)</f>
        <v>1</v>
      </c>
      <c r="M1378" s="38">
        <f>VLOOKUP($B1378,'Elec wholesale lookups'!$A$3:$O$15,'Elec wholesale index'!M$2,FALSE)</f>
        <v>1</v>
      </c>
      <c r="N1378" s="38">
        <f>VLOOKUP($B1378,'Elec wholesale lookups'!$A$3:$O$15,'Elec wholesale index'!N$2,FALSE)</f>
        <v>0</v>
      </c>
      <c r="O1378" s="13">
        <f t="shared" si="359"/>
        <v>181634.52552031272</v>
      </c>
      <c r="P1378" s="13">
        <f t="shared" si="360"/>
        <v>205597.26549163138</v>
      </c>
      <c r="Q1378" s="13">
        <f t="shared" si="361"/>
        <v>0</v>
      </c>
      <c r="R1378" s="13">
        <f t="shared" si="362"/>
        <v>387231.79101194406</v>
      </c>
      <c r="S1378" s="23">
        <f t="shared" si="363"/>
        <v>0</v>
      </c>
      <c r="T1378" s="23">
        <f t="shared" si="364"/>
        <v>0</v>
      </c>
      <c r="U1378" s="23">
        <f t="shared" si="365"/>
        <v>0</v>
      </c>
      <c r="V1378" s="23">
        <f t="shared" si="366"/>
        <v>0</v>
      </c>
      <c r="W1378" s="44" t="str">
        <f t="shared" si="367"/>
        <v>n/a</v>
      </c>
      <c r="X1378" s="23">
        <f t="shared" si="368"/>
        <v>0</v>
      </c>
      <c r="Y1378" s="23">
        <f t="shared" si="369"/>
        <v>0</v>
      </c>
      <c r="Z1378" s="23">
        <f t="shared" si="370"/>
        <v>0</v>
      </c>
      <c r="AA1378" s="43">
        <f t="shared" si="371"/>
        <v>0</v>
      </c>
      <c r="AB1378" s="44" t="str">
        <f t="shared" si="372"/>
        <v>n/a</v>
      </c>
      <c r="AC1378" s="45" t="str">
        <f>IFERROR(W1378*Inputs!$E$27+'Elec wholesale index'!AB1378*Inputs!$F$27,"n/a")</f>
        <v>n/a</v>
      </c>
      <c r="AD1378" s="2" t="str">
        <f t="shared" si="373"/>
        <v>2020-21 Summer</v>
      </c>
      <c r="AE1378" s="2" t="str">
        <f t="shared" si="374"/>
        <v>2019-20 Winter</v>
      </c>
      <c r="AF1378" s="41">
        <v>0</v>
      </c>
    </row>
    <row r="1379" spans="1:32" x14ac:dyDescent="0.3">
      <c r="A1379" s="47">
        <v>43836</v>
      </c>
      <c r="B1379" s="14" t="str">
        <f t="shared" si="358"/>
        <v>Jan</v>
      </c>
      <c r="C1379" s="3"/>
      <c r="D1379" s="3"/>
      <c r="E1379" s="3"/>
      <c r="F1379" s="42"/>
      <c r="G1379" s="42"/>
      <c r="H1379" s="42"/>
      <c r="I1379" s="13">
        <f>VLOOKUP($B1379,'Elec wholesale lookups'!$A$3:$L$15,'Elec wholesale index'!I$2,FALSE)</f>
        <v>181634.52552031272</v>
      </c>
      <c r="J1379" s="13">
        <f>VLOOKUP($B1379,'Elec wholesale lookups'!$A$3:$L$15,'Elec wholesale index'!J$2,FALSE)</f>
        <v>205597.26549163138</v>
      </c>
      <c r="K1379" s="13">
        <f>VLOOKUP($B1379,'Elec wholesale lookups'!$A$3:$L$15,'Elec wholesale index'!K$2,FALSE)</f>
        <v>181634.52552031272</v>
      </c>
      <c r="L1379" s="38">
        <f>VLOOKUP($B1379,'Elec wholesale lookups'!$A$3:$O$15,'Elec wholesale index'!L$2,FALSE)</f>
        <v>1</v>
      </c>
      <c r="M1379" s="38">
        <f>VLOOKUP($B1379,'Elec wholesale lookups'!$A$3:$O$15,'Elec wholesale index'!M$2,FALSE)</f>
        <v>1</v>
      </c>
      <c r="N1379" s="38">
        <f>VLOOKUP($B1379,'Elec wholesale lookups'!$A$3:$O$15,'Elec wholesale index'!N$2,FALSE)</f>
        <v>0</v>
      </c>
      <c r="O1379" s="13">
        <f t="shared" si="359"/>
        <v>181634.52552031272</v>
      </c>
      <c r="P1379" s="13">
        <f t="shared" si="360"/>
        <v>205597.26549163138</v>
      </c>
      <c r="Q1379" s="13">
        <f t="shared" si="361"/>
        <v>0</v>
      </c>
      <c r="R1379" s="13">
        <f t="shared" si="362"/>
        <v>387231.79101194406</v>
      </c>
      <c r="S1379" s="23">
        <f t="shared" si="363"/>
        <v>0</v>
      </c>
      <c r="T1379" s="23">
        <f t="shared" si="364"/>
        <v>0</v>
      </c>
      <c r="U1379" s="23">
        <f t="shared" si="365"/>
        <v>0</v>
      </c>
      <c r="V1379" s="23">
        <f t="shared" si="366"/>
        <v>0</v>
      </c>
      <c r="W1379" s="44" t="str">
        <f t="shared" si="367"/>
        <v>n/a</v>
      </c>
      <c r="X1379" s="23">
        <f t="shared" si="368"/>
        <v>0</v>
      </c>
      <c r="Y1379" s="23">
        <f t="shared" si="369"/>
        <v>0</v>
      </c>
      <c r="Z1379" s="23">
        <f t="shared" si="370"/>
        <v>0</v>
      </c>
      <c r="AA1379" s="43">
        <f t="shared" si="371"/>
        <v>0</v>
      </c>
      <c r="AB1379" s="44" t="str">
        <f t="shared" si="372"/>
        <v>n/a</v>
      </c>
      <c r="AC1379" s="45" t="str">
        <f>IFERROR(W1379*Inputs!$E$27+'Elec wholesale index'!AB1379*Inputs!$F$27,"n/a")</f>
        <v>n/a</v>
      </c>
      <c r="AD1379" s="2" t="str">
        <f t="shared" si="373"/>
        <v>2020-21 Summer</v>
      </c>
      <c r="AE1379" s="2" t="str">
        <f t="shared" si="374"/>
        <v>2019-20 Winter</v>
      </c>
      <c r="AF1379" s="41">
        <v>0</v>
      </c>
    </row>
    <row r="1380" spans="1:32" x14ac:dyDescent="0.3">
      <c r="A1380" s="47">
        <v>43837</v>
      </c>
      <c r="B1380" s="14" t="str">
        <f t="shared" si="358"/>
        <v>Jan</v>
      </c>
      <c r="C1380" s="3"/>
      <c r="D1380" s="3"/>
      <c r="E1380" s="3"/>
      <c r="F1380" s="42"/>
      <c r="G1380" s="42"/>
      <c r="H1380" s="42"/>
      <c r="I1380" s="13">
        <f>VLOOKUP($B1380,'Elec wholesale lookups'!$A$3:$L$15,'Elec wholesale index'!I$2,FALSE)</f>
        <v>181634.52552031272</v>
      </c>
      <c r="J1380" s="13">
        <f>VLOOKUP($B1380,'Elec wholesale lookups'!$A$3:$L$15,'Elec wholesale index'!J$2,FALSE)</f>
        <v>205597.26549163138</v>
      </c>
      <c r="K1380" s="13">
        <f>VLOOKUP($B1380,'Elec wholesale lookups'!$A$3:$L$15,'Elec wholesale index'!K$2,FALSE)</f>
        <v>181634.52552031272</v>
      </c>
      <c r="L1380" s="38">
        <f>VLOOKUP($B1380,'Elec wholesale lookups'!$A$3:$O$15,'Elec wholesale index'!L$2,FALSE)</f>
        <v>1</v>
      </c>
      <c r="M1380" s="38">
        <f>VLOOKUP($B1380,'Elec wholesale lookups'!$A$3:$O$15,'Elec wholesale index'!M$2,FALSE)</f>
        <v>1</v>
      </c>
      <c r="N1380" s="38">
        <f>VLOOKUP($B1380,'Elec wholesale lookups'!$A$3:$O$15,'Elec wholesale index'!N$2,FALSE)</f>
        <v>0</v>
      </c>
      <c r="O1380" s="13">
        <f t="shared" si="359"/>
        <v>181634.52552031272</v>
      </c>
      <c r="P1380" s="13">
        <f t="shared" si="360"/>
        <v>205597.26549163138</v>
      </c>
      <c r="Q1380" s="13">
        <f t="shared" si="361"/>
        <v>0</v>
      </c>
      <c r="R1380" s="13">
        <f t="shared" si="362"/>
        <v>387231.79101194406</v>
      </c>
      <c r="S1380" s="23">
        <f t="shared" si="363"/>
        <v>0</v>
      </c>
      <c r="T1380" s="23">
        <f t="shared" si="364"/>
        <v>0</v>
      </c>
      <c r="U1380" s="23">
        <f t="shared" si="365"/>
        <v>0</v>
      </c>
      <c r="V1380" s="23">
        <f t="shared" si="366"/>
        <v>0</v>
      </c>
      <c r="W1380" s="44" t="str">
        <f t="shared" si="367"/>
        <v>n/a</v>
      </c>
      <c r="X1380" s="23">
        <f t="shared" si="368"/>
        <v>0</v>
      </c>
      <c r="Y1380" s="23">
        <f t="shared" si="369"/>
        <v>0</v>
      </c>
      <c r="Z1380" s="23">
        <f t="shared" si="370"/>
        <v>0</v>
      </c>
      <c r="AA1380" s="43">
        <f t="shared" si="371"/>
        <v>0</v>
      </c>
      <c r="AB1380" s="44" t="str">
        <f t="shared" si="372"/>
        <v>n/a</v>
      </c>
      <c r="AC1380" s="45" t="str">
        <f>IFERROR(W1380*Inputs!$E$27+'Elec wholesale index'!AB1380*Inputs!$F$27,"n/a")</f>
        <v>n/a</v>
      </c>
      <c r="AD1380" s="2" t="str">
        <f t="shared" si="373"/>
        <v>2020-21 Summer</v>
      </c>
      <c r="AE1380" s="2" t="str">
        <f t="shared" si="374"/>
        <v>2019-20 Winter</v>
      </c>
      <c r="AF1380" s="41">
        <v>0</v>
      </c>
    </row>
    <row r="1381" spans="1:32" x14ac:dyDescent="0.3">
      <c r="A1381" s="47">
        <v>43838</v>
      </c>
      <c r="B1381" s="14" t="str">
        <f t="shared" si="358"/>
        <v>Jan</v>
      </c>
      <c r="C1381" s="3"/>
      <c r="D1381" s="3"/>
      <c r="E1381" s="3"/>
      <c r="F1381" s="42"/>
      <c r="G1381" s="42"/>
      <c r="H1381" s="42"/>
      <c r="I1381" s="13">
        <f>VLOOKUP($B1381,'Elec wholesale lookups'!$A$3:$L$15,'Elec wholesale index'!I$2,FALSE)</f>
        <v>181634.52552031272</v>
      </c>
      <c r="J1381" s="13">
        <f>VLOOKUP($B1381,'Elec wholesale lookups'!$A$3:$L$15,'Elec wholesale index'!J$2,FALSE)</f>
        <v>205597.26549163138</v>
      </c>
      <c r="K1381" s="13">
        <f>VLOOKUP($B1381,'Elec wholesale lookups'!$A$3:$L$15,'Elec wholesale index'!K$2,FALSE)</f>
        <v>181634.52552031272</v>
      </c>
      <c r="L1381" s="38">
        <f>VLOOKUP($B1381,'Elec wholesale lookups'!$A$3:$O$15,'Elec wholesale index'!L$2,FALSE)</f>
        <v>1</v>
      </c>
      <c r="M1381" s="38">
        <f>VLOOKUP($B1381,'Elec wholesale lookups'!$A$3:$O$15,'Elec wholesale index'!M$2,FALSE)</f>
        <v>1</v>
      </c>
      <c r="N1381" s="38">
        <f>VLOOKUP($B1381,'Elec wholesale lookups'!$A$3:$O$15,'Elec wholesale index'!N$2,FALSE)</f>
        <v>0</v>
      </c>
      <c r="O1381" s="13">
        <f t="shared" si="359"/>
        <v>181634.52552031272</v>
      </c>
      <c r="P1381" s="13">
        <f t="shared" si="360"/>
        <v>205597.26549163138</v>
      </c>
      <c r="Q1381" s="13">
        <f t="shared" si="361"/>
        <v>0</v>
      </c>
      <c r="R1381" s="13">
        <f t="shared" si="362"/>
        <v>387231.79101194406</v>
      </c>
      <c r="S1381" s="23">
        <f t="shared" si="363"/>
        <v>0</v>
      </c>
      <c r="T1381" s="23">
        <f t="shared" si="364"/>
        <v>0</v>
      </c>
      <c r="U1381" s="23">
        <f t="shared" si="365"/>
        <v>0</v>
      </c>
      <c r="V1381" s="23">
        <f t="shared" si="366"/>
        <v>0</v>
      </c>
      <c r="W1381" s="44" t="str">
        <f t="shared" si="367"/>
        <v>n/a</v>
      </c>
      <c r="X1381" s="23">
        <f t="shared" si="368"/>
        <v>0</v>
      </c>
      <c r="Y1381" s="23">
        <f t="shared" si="369"/>
        <v>0</v>
      </c>
      <c r="Z1381" s="23">
        <f t="shared" si="370"/>
        <v>0</v>
      </c>
      <c r="AA1381" s="43">
        <f t="shared" si="371"/>
        <v>0</v>
      </c>
      <c r="AB1381" s="44" t="str">
        <f t="shared" si="372"/>
        <v>n/a</v>
      </c>
      <c r="AC1381" s="45" t="str">
        <f>IFERROR(W1381*Inputs!$E$27+'Elec wholesale index'!AB1381*Inputs!$F$27,"n/a")</f>
        <v>n/a</v>
      </c>
      <c r="AD1381" s="2" t="str">
        <f t="shared" si="373"/>
        <v>2020-21 Summer</v>
      </c>
      <c r="AE1381" s="2" t="str">
        <f t="shared" si="374"/>
        <v>2019-20 Winter</v>
      </c>
      <c r="AF1381" s="41">
        <v>0</v>
      </c>
    </row>
    <row r="1382" spans="1:32" x14ac:dyDescent="0.3">
      <c r="A1382" s="47">
        <v>43839</v>
      </c>
      <c r="B1382" s="14" t="str">
        <f t="shared" si="358"/>
        <v>Jan</v>
      </c>
      <c r="C1382" s="3"/>
      <c r="D1382" s="3"/>
      <c r="E1382" s="3"/>
      <c r="F1382" s="42"/>
      <c r="G1382" s="42"/>
      <c r="H1382" s="42"/>
      <c r="I1382" s="13">
        <f>VLOOKUP($B1382,'Elec wholesale lookups'!$A$3:$L$15,'Elec wholesale index'!I$2,FALSE)</f>
        <v>181634.52552031272</v>
      </c>
      <c r="J1382" s="13">
        <f>VLOOKUP($B1382,'Elec wholesale lookups'!$A$3:$L$15,'Elec wholesale index'!J$2,FALSE)</f>
        <v>205597.26549163138</v>
      </c>
      <c r="K1382" s="13">
        <f>VLOOKUP($B1382,'Elec wholesale lookups'!$A$3:$L$15,'Elec wholesale index'!K$2,FALSE)</f>
        <v>181634.52552031272</v>
      </c>
      <c r="L1382" s="38">
        <f>VLOOKUP($B1382,'Elec wholesale lookups'!$A$3:$O$15,'Elec wholesale index'!L$2,FALSE)</f>
        <v>1</v>
      </c>
      <c r="M1382" s="38">
        <f>VLOOKUP($B1382,'Elec wholesale lookups'!$A$3:$O$15,'Elec wholesale index'!M$2,FALSE)</f>
        <v>1</v>
      </c>
      <c r="N1382" s="38">
        <f>VLOOKUP($B1382,'Elec wholesale lookups'!$A$3:$O$15,'Elec wholesale index'!N$2,FALSE)</f>
        <v>0</v>
      </c>
      <c r="O1382" s="13">
        <f t="shared" si="359"/>
        <v>181634.52552031272</v>
      </c>
      <c r="P1382" s="13">
        <f t="shared" si="360"/>
        <v>205597.26549163138</v>
      </c>
      <c r="Q1382" s="13">
        <f t="shared" si="361"/>
        <v>0</v>
      </c>
      <c r="R1382" s="13">
        <f t="shared" si="362"/>
        <v>387231.79101194406</v>
      </c>
      <c r="S1382" s="23">
        <f t="shared" si="363"/>
        <v>0</v>
      </c>
      <c r="T1382" s="23">
        <f t="shared" si="364"/>
        <v>0</v>
      </c>
      <c r="U1382" s="23">
        <f t="shared" si="365"/>
        <v>0</v>
      </c>
      <c r="V1382" s="23">
        <f t="shared" si="366"/>
        <v>0</v>
      </c>
      <c r="W1382" s="44" t="str">
        <f t="shared" si="367"/>
        <v>n/a</v>
      </c>
      <c r="X1382" s="23">
        <f t="shared" si="368"/>
        <v>0</v>
      </c>
      <c r="Y1382" s="23">
        <f t="shared" si="369"/>
        <v>0</v>
      </c>
      <c r="Z1382" s="23">
        <f t="shared" si="370"/>
        <v>0</v>
      </c>
      <c r="AA1382" s="43">
        <f t="shared" si="371"/>
        <v>0</v>
      </c>
      <c r="AB1382" s="44" t="str">
        <f t="shared" si="372"/>
        <v>n/a</v>
      </c>
      <c r="AC1382" s="45" t="str">
        <f>IFERROR(W1382*Inputs!$E$27+'Elec wholesale index'!AB1382*Inputs!$F$27,"n/a")</f>
        <v>n/a</v>
      </c>
      <c r="AD1382" s="2" t="str">
        <f t="shared" si="373"/>
        <v>2020-21 Summer</v>
      </c>
      <c r="AE1382" s="2" t="str">
        <f t="shared" si="374"/>
        <v>2019-20 Winter</v>
      </c>
      <c r="AF1382" s="41">
        <v>0</v>
      </c>
    </row>
    <row r="1383" spans="1:32" x14ac:dyDescent="0.3">
      <c r="A1383" s="47">
        <v>43840</v>
      </c>
      <c r="B1383" s="14" t="str">
        <f t="shared" si="358"/>
        <v>Jan</v>
      </c>
      <c r="C1383" s="3"/>
      <c r="D1383" s="3"/>
      <c r="E1383" s="3"/>
      <c r="F1383" s="42"/>
      <c r="G1383" s="42"/>
      <c r="H1383" s="42"/>
      <c r="I1383" s="13">
        <f>VLOOKUP($B1383,'Elec wholesale lookups'!$A$3:$L$15,'Elec wholesale index'!I$2,FALSE)</f>
        <v>181634.52552031272</v>
      </c>
      <c r="J1383" s="13">
        <f>VLOOKUP($B1383,'Elec wholesale lookups'!$A$3:$L$15,'Elec wholesale index'!J$2,FALSE)</f>
        <v>205597.26549163138</v>
      </c>
      <c r="K1383" s="13">
        <f>VLOOKUP($B1383,'Elec wholesale lookups'!$A$3:$L$15,'Elec wholesale index'!K$2,FALSE)</f>
        <v>181634.52552031272</v>
      </c>
      <c r="L1383" s="38">
        <f>VLOOKUP($B1383,'Elec wholesale lookups'!$A$3:$O$15,'Elec wholesale index'!L$2,FALSE)</f>
        <v>1</v>
      </c>
      <c r="M1383" s="38">
        <f>VLOOKUP($B1383,'Elec wholesale lookups'!$A$3:$O$15,'Elec wholesale index'!M$2,FALSE)</f>
        <v>1</v>
      </c>
      <c r="N1383" s="38">
        <f>VLOOKUP($B1383,'Elec wholesale lookups'!$A$3:$O$15,'Elec wholesale index'!N$2,FALSE)</f>
        <v>0</v>
      </c>
      <c r="O1383" s="13">
        <f t="shared" si="359"/>
        <v>181634.52552031272</v>
      </c>
      <c r="P1383" s="13">
        <f t="shared" si="360"/>
        <v>205597.26549163138</v>
      </c>
      <c r="Q1383" s="13">
        <f t="shared" si="361"/>
        <v>0</v>
      </c>
      <c r="R1383" s="13">
        <f t="shared" si="362"/>
        <v>387231.79101194406</v>
      </c>
      <c r="S1383" s="23">
        <f t="shared" si="363"/>
        <v>0</v>
      </c>
      <c r="T1383" s="23">
        <f t="shared" si="364"/>
        <v>0</v>
      </c>
      <c r="U1383" s="23">
        <f t="shared" si="365"/>
        <v>0</v>
      </c>
      <c r="V1383" s="23">
        <f t="shared" si="366"/>
        <v>0</v>
      </c>
      <c r="W1383" s="44" t="str">
        <f t="shared" si="367"/>
        <v>n/a</v>
      </c>
      <c r="X1383" s="23">
        <f t="shared" si="368"/>
        <v>0</v>
      </c>
      <c r="Y1383" s="23">
        <f t="shared" si="369"/>
        <v>0</v>
      </c>
      <c r="Z1383" s="23">
        <f t="shared" si="370"/>
        <v>0</v>
      </c>
      <c r="AA1383" s="43">
        <f t="shared" si="371"/>
        <v>0</v>
      </c>
      <c r="AB1383" s="44" t="str">
        <f t="shared" si="372"/>
        <v>n/a</v>
      </c>
      <c r="AC1383" s="45" t="str">
        <f>IFERROR(W1383*Inputs!$E$27+'Elec wholesale index'!AB1383*Inputs!$F$27,"n/a")</f>
        <v>n/a</v>
      </c>
      <c r="AD1383" s="2" t="str">
        <f t="shared" si="373"/>
        <v>2020-21 Summer</v>
      </c>
      <c r="AE1383" s="2" t="str">
        <f t="shared" si="374"/>
        <v>2019-20 Winter</v>
      </c>
      <c r="AF1383" s="41">
        <v>0</v>
      </c>
    </row>
    <row r="1384" spans="1:32" x14ac:dyDescent="0.3">
      <c r="A1384" s="47">
        <v>43843</v>
      </c>
      <c r="B1384" s="14" t="str">
        <f t="shared" si="358"/>
        <v>Jan</v>
      </c>
      <c r="C1384" s="3"/>
      <c r="D1384" s="3"/>
      <c r="E1384" s="3"/>
      <c r="F1384" s="42"/>
      <c r="G1384" s="42"/>
      <c r="H1384" s="42"/>
      <c r="I1384" s="13">
        <f>VLOOKUP($B1384,'Elec wholesale lookups'!$A$3:$L$15,'Elec wholesale index'!I$2,FALSE)</f>
        <v>181634.52552031272</v>
      </c>
      <c r="J1384" s="13">
        <f>VLOOKUP($B1384,'Elec wholesale lookups'!$A$3:$L$15,'Elec wholesale index'!J$2,FALSE)</f>
        <v>205597.26549163138</v>
      </c>
      <c r="K1384" s="13">
        <f>VLOOKUP($B1384,'Elec wholesale lookups'!$A$3:$L$15,'Elec wholesale index'!K$2,FALSE)</f>
        <v>181634.52552031272</v>
      </c>
      <c r="L1384" s="38">
        <f>VLOOKUP($B1384,'Elec wholesale lookups'!$A$3:$O$15,'Elec wholesale index'!L$2,FALSE)</f>
        <v>1</v>
      </c>
      <c r="M1384" s="38">
        <f>VLOOKUP($B1384,'Elec wholesale lookups'!$A$3:$O$15,'Elec wholesale index'!M$2,FALSE)</f>
        <v>1</v>
      </c>
      <c r="N1384" s="38">
        <f>VLOOKUP($B1384,'Elec wholesale lookups'!$A$3:$O$15,'Elec wholesale index'!N$2,FALSE)</f>
        <v>0</v>
      </c>
      <c r="O1384" s="13">
        <f t="shared" si="359"/>
        <v>181634.52552031272</v>
      </c>
      <c r="P1384" s="13">
        <f t="shared" si="360"/>
        <v>205597.26549163138</v>
      </c>
      <c r="Q1384" s="13">
        <f t="shared" si="361"/>
        <v>0</v>
      </c>
      <c r="R1384" s="13">
        <f t="shared" si="362"/>
        <v>387231.79101194406</v>
      </c>
      <c r="S1384" s="23">
        <f t="shared" si="363"/>
        <v>0</v>
      </c>
      <c r="T1384" s="23">
        <f t="shared" si="364"/>
        <v>0</v>
      </c>
      <c r="U1384" s="23">
        <f t="shared" si="365"/>
        <v>0</v>
      </c>
      <c r="V1384" s="23">
        <f t="shared" si="366"/>
        <v>0</v>
      </c>
      <c r="W1384" s="44" t="str">
        <f t="shared" si="367"/>
        <v>n/a</v>
      </c>
      <c r="X1384" s="23">
        <f t="shared" si="368"/>
        <v>0</v>
      </c>
      <c r="Y1384" s="23">
        <f t="shared" si="369"/>
        <v>0</v>
      </c>
      <c r="Z1384" s="23">
        <f t="shared" si="370"/>
        <v>0</v>
      </c>
      <c r="AA1384" s="43">
        <f t="shared" si="371"/>
        <v>0</v>
      </c>
      <c r="AB1384" s="44" t="str">
        <f t="shared" si="372"/>
        <v>n/a</v>
      </c>
      <c r="AC1384" s="45" t="str">
        <f>IFERROR(W1384*Inputs!$E$27+'Elec wholesale index'!AB1384*Inputs!$F$27,"n/a")</f>
        <v>n/a</v>
      </c>
      <c r="AD1384" s="2" t="str">
        <f t="shared" si="373"/>
        <v>2020-21 Summer</v>
      </c>
      <c r="AE1384" s="2" t="str">
        <f t="shared" si="374"/>
        <v>2019-20 Winter</v>
      </c>
      <c r="AF1384" s="41">
        <v>0</v>
      </c>
    </row>
    <row r="1385" spans="1:32" x14ac:dyDescent="0.3">
      <c r="A1385" s="47">
        <v>43844</v>
      </c>
      <c r="B1385" s="14" t="str">
        <f t="shared" ref="B1385:B1405" si="375">TEXT(A1385,"mmm")</f>
        <v>Jan</v>
      </c>
      <c r="C1385" s="3"/>
      <c r="D1385" s="3"/>
      <c r="E1385" s="3"/>
      <c r="F1385" s="42"/>
      <c r="G1385" s="42"/>
      <c r="H1385" s="42"/>
      <c r="I1385" s="13">
        <f>VLOOKUP($B1385,'Elec wholesale lookups'!$A$3:$L$15,'Elec wholesale index'!I$2,FALSE)</f>
        <v>181634.52552031272</v>
      </c>
      <c r="J1385" s="13">
        <f>VLOOKUP($B1385,'Elec wholesale lookups'!$A$3:$L$15,'Elec wholesale index'!J$2,FALSE)</f>
        <v>205597.26549163138</v>
      </c>
      <c r="K1385" s="13">
        <f>VLOOKUP($B1385,'Elec wholesale lookups'!$A$3:$L$15,'Elec wholesale index'!K$2,FALSE)</f>
        <v>181634.52552031272</v>
      </c>
      <c r="L1385" s="38">
        <f>VLOOKUP($B1385,'Elec wholesale lookups'!$A$3:$O$15,'Elec wholesale index'!L$2,FALSE)</f>
        <v>1</v>
      </c>
      <c r="M1385" s="38">
        <f>VLOOKUP($B1385,'Elec wholesale lookups'!$A$3:$O$15,'Elec wholesale index'!M$2,FALSE)</f>
        <v>1</v>
      </c>
      <c r="N1385" s="38">
        <f>VLOOKUP($B1385,'Elec wholesale lookups'!$A$3:$O$15,'Elec wholesale index'!N$2,FALSE)</f>
        <v>0</v>
      </c>
      <c r="O1385" s="13">
        <f t="shared" si="359"/>
        <v>181634.52552031272</v>
      </c>
      <c r="P1385" s="13">
        <f t="shared" si="360"/>
        <v>205597.26549163138</v>
      </c>
      <c r="Q1385" s="13">
        <f t="shared" si="361"/>
        <v>0</v>
      </c>
      <c r="R1385" s="13">
        <f t="shared" si="362"/>
        <v>387231.79101194406</v>
      </c>
      <c r="S1385" s="23">
        <f t="shared" si="363"/>
        <v>0</v>
      </c>
      <c r="T1385" s="23">
        <f t="shared" si="364"/>
        <v>0</v>
      </c>
      <c r="U1385" s="23">
        <f t="shared" si="365"/>
        <v>0</v>
      </c>
      <c r="V1385" s="23">
        <f t="shared" si="366"/>
        <v>0</v>
      </c>
      <c r="W1385" s="44" t="str">
        <f t="shared" si="367"/>
        <v>n/a</v>
      </c>
      <c r="X1385" s="23">
        <f t="shared" si="368"/>
        <v>0</v>
      </c>
      <c r="Y1385" s="23">
        <f t="shared" si="369"/>
        <v>0</v>
      </c>
      <c r="Z1385" s="23">
        <f t="shared" si="370"/>
        <v>0</v>
      </c>
      <c r="AA1385" s="43">
        <f t="shared" si="371"/>
        <v>0</v>
      </c>
      <c r="AB1385" s="44" t="str">
        <f t="shared" si="372"/>
        <v>n/a</v>
      </c>
      <c r="AC1385" s="45" t="str">
        <f>IFERROR(W1385*Inputs!$E$27+'Elec wholesale index'!AB1385*Inputs!$F$27,"n/a")</f>
        <v>n/a</v>
      </c>
      <c r="AD1385" s="2" t="str">
        <f t="shared" si="373"/>
        <v>2020-21 Summer</v>
      </c>
      <c r="AE1385" s="2" t="str">
        <f t="shared" si="374"/>
        <v>2019-20 Winter</v>
      </c>
      <c r="AF1385" s="41">
        <v>0</v>
      </c>
    </row>
    <row r="1386" spans="1:32" x14ac:dyDescent="0.3">
      <c r="A1386" s="47">
        <v>43845</v>
      </c>
      <c r="B1386" s="14" t="str">
        <f t="shared" si="375"/>
        <v>Jan</v>
      </c>
      <c r="C1386" s="3"/>
      <c r="D1386" s="3"/>
      <c r="E1386" s="3"/>
      <c r="F1386" s="42"/>
      <c r="G1386" s="42"/>
      <c r="H1386" s="42"/>
      <c r="I1386" s="13">
        <f>VLOOKUP($B1386,'Elec wholesale lookups'!$A$3:$L$15,'Elec wholesale index'!I$2,FALSE)</f>
        <v>181634.52552031272</v>
      </c>
      <c r="J1386" s="13">
        <f>VLOOKUP($B1386,'Elec wholesale lookups'!$A$3:$L$15,'Elec wholesale index'!J$2,FALSE)</f>
        <v>205597.26549163138</v>
      </c>
      <c r="K1386" s="13">
        <f>VLOOKUP($B1386,'Elec wholesale lookups'!$A$3:$L$15,'Elec wholesale index'!K$2,FALSE)</f>
        <v>181634.52552031272</v>
      </c>
      <c r="L1386" s="38">
        <f>VLOOKUP($B1386,'Elec wholesale lookups'!$A$3:$O$15,'Elec wholesale index'!L$2,FALSE)</f>
        <v>1</v>
      </c>
      <c r="M1386" s="38">
        <f>VLOOKUP($B1386,'Elec wholesale lookups'!$A$3:$O$15,'Elec wholesale index'!M$2,FALSE)</f>
        <v>1</v>
      </c>
      <c r="N1386" s="38">
        <f>VLOOKUP($B1386,'Elec wholesale lookups'!$A$3:$O$15,'Elec wholesale index'!N$2,FALSE)</f>
        <v>0</v>
      </c>
      <c r="O1386" s="13">
        <f t="shared" si="359"/>
        <v>181634.52552031272</v>
      </c>
      <c r="P1386" s="13">
        <f t="shared" si="360"/>
        <v>205597.26549163138</v>
      </c>
      <c r="Q1386" s="13">
        <f t="shared" si="361"/>
        <v>0</v>
      </c>
      <c r="R1386" s="13">
        <f t="shared" si="362"/>
        <v>387231.79101194406</v>
      </c>
      <c r="S1386" s="23">
        <f t="shared" si="363"/>
        <v>0</v>
      </c>
      <c r="T1386" s="23">
        <f t="shared" si="364"/>
        <v>0</v>
      </c>
      <c r="U1386" s="23">
        <f t="shared" si="365"/>
        <v>0</v>
      </c>
      <c r="V1386" s="23">
        <f t="shared" si="366"/>
        <v>0</v>
      </c>
      <c r="W1386" s="44" t="str">
        <f t="shared" si="367"/>
        <v>n/a</v>
      </c>
      <c r="X1386" s="23">
        <f t="shared" si="368"/>
        <v>0</v>
      </c>
      <c r="Y1386" s="23">
        <f t="shared" si="369"/>
        <v>0</v>
      </c>
      <c r="Z1386" s="23">
        <f t="shared" si="370"/>
        <v>0</v>
      </c>
      <c r="AA1386" s="43">
        <f t="shared" si="371"/>
        <v>0</v>
      </c>
      <c r="AB1386" s="44" t="str">
        <f t="shared" si="372"/>
        <v>n/a</v>
      </c>
      <c r="AC1386" s="45" t="str">
        <f>IFERROR(W1386*Inputs!$E$27+'Elec wholesale index'!AB1386*Inputs!$F$27,"n/a")</f>
        <v>n/a</v>
      </c>
      <c r="AD1386" s="2" t="str">
        <f t="shared" si="373"/>
        <v>2020-21 Summer</v>
      </c>
      <c r="AE1386" s="2" t="str">
        <f t="shared" si="374"/>
        <v>2019-20 Winter</v>
      </c>
      <c r="AF1386" s="41">
        <v>0</v>
      </c>
    </row>
    <row r="1387" spans="1:32" x14ac:dyDescent="0.3">
      <c r="A1387" s="47">
        <v>43846</v>
      </c>
      <c r="B1387" s="14" t="str">
        <f t="shared" si="375"/>
        <v>Jan</v>
      </c>
      <c r="C1387" s="3"/>
      <c r="D1387" s="3"/>
      <c r="E1387" s="3"/>
      <c r="F1387" s="42"/>
      <c r="G1387" s="42"/>
      <c r="H1387" s="42"/>
      <c r="I1387" s="13">
        <f>VLOOKUP($B1387,'Elec wholesale lookups'!$A$3:$L$15,'Elec wholesale index'!I$2,FALSE)</f>
        <v>181634.52552031272</v>
      </c>
      <c r="J1387" s="13">
        <f>VLOOKUP($B1387,'Elec wholesale lookups'!$A$3:$L$15,'Elec wholesale index'!J$2,FALSE)</f>
        <v>205597.26549163138</v>
      </c>
      <c r="K1387" s="13">
        <f>VLOOKUP($B1387,'Elec wholesale lookups'!$A$3:$L$15,'Elec wholesale index'!K$2,FALSE)</f>
        <v>181634.52552031272</v>
      </c>
      <c r="L1387" s="38">
        <f>VLOOKUP($B1387,'Elec wholesale lookups'!$A$3:$O$15,'Elec wholesale index'!L$2,FALSE)</f>
        <v>1</v>
      </c>
      <c r="M1387" s="38">
        <f>VLOOKUP($B1387,'Elec wholesale lookups'!$A$3:$O$15,'Elec wholesale index'!M$2,FALSE)</f>
        <v>1</v>
      </c>
      <c r="N1387" s="38">
        <f>VLOOKUP($B1387,'Elec wholesale lookups'!$A$3:$O$15,'Elec wholesale index'!N$2,FALSE)</f>
        <v>0</v>
      </c>
      <c r="O1387" s="13">
        <f t="shared" si="359"/>
        <v>181634.52552031272</v>
      </c>
      <c r="P1387" s="13">
        <f t="shared" si="360"/>
        <v>205597.26549163138</v>
      </c>
      <c r="Q1387" s="13">
        <f t="shared" si="361"/>
        <v>0</v>
      </c>
      <c r="R1387" s="13">
        <f t="shared" si="362"/>
        <v>387231.79101194406</v>
      </c>
      <c r="S1387" s="23">
        <f t="shared" si="363"/>
        <v>0</v>
      </c>
      <c r="T1387" s="23">
        <f t="shared" si="364"/>
        <v>0</v>
      </c>
      <c r="U1387" s="23">
        <f t="shared" si="365"/>
        <v>0</v>
      </c>
      <c r="V1387" s="23">
        <f t="shared" si="366"/>
        <v>0</v>
      </c>
      <c r="W1387" s="44" t="str">
        <f t="shared" si="367"/>
        <v>n/a</v>
      </c>
      <c r="X1387" s="23">
        <f t="shared" si="368"/>
        <v>0</v>
      </c>
      <c r="Y1387" s="23">
        <f t="shared" si="369"/>
        <v>0</v>
      </c>
      <c r="Z1387" s="23">
        <f t="shared" si="370"/>
        <v>0</v>
      </c>
      <c r="AA1387" s="43">
        <f t="shared" si="371"/>
        <v>0</v>
      </c>
      <c r="AB1387" s="44" t="str">
        <f t="shared" si="372"/>
        <v>n/a</v>
      </c>
      <c r="AC1387" s="45" t="str">
        <f>IFERROR(W1387*Inputs!$E$27+'Elec wholesale index'!AB1387*Inputs!$F$27,"n/a")</f>
        <v>n/a</v>
      </c>
      <c r="AD1387" s="2" t="str">
        <f t="shared" si="373"/>
        <v>2020-21 Summer</v>
      </c>
      <c r="AE1387" s="2" t="str">
        <f t="shared" si="374"/>
        <v>2019-20 Winter</v>
      </c>
      <c r="AF1387" s="41">
        <v>0</v>
      </c>
    </row>
    <row r="1388" spans="1:32" x14ac:dyDescent="0.3">
      <c r="A1388" s="47">
        <v>43847</v>
      </c>
      <c r="B1388" s="14" t="str">
        <f t="shared" si="375"/>
        <v>Jan</v>
      </c>
      <c r="C1388" s="3"/>
      <c r="D1388" s="3"/>
      <c r="E1388" s="3"/>
      <c r="F1388" s="42"/>
      <c r="G1388" s="42"/>
      <c r="H1388" s="42"/>
      <c r="I1388" s="13">
        <f>VLOOKUP($B1388,'Elec wholesale lookups'!$A$3:$L$15,'Elec wholesale index'!I$2,FALSE)</f>
        <v>181634.52552031272</v>
      </c>
      <c r="J1388" s="13">
        <f>VLOOKUP($B1388,'Elec wholesale lookups'!$A$3:$L$15,'Elec wholesale index'!J$2,FALSE)</f>
        <v>205597.26549163138</v>
      </c>
      <c r="K1388" s="13">
        <f>VLOOKUP($B1388,'Elec wholesale lookups'!$A$3:$L$15,'Elec wholesale index'!K$2,FALSE)</f>
        <v>181634.52552031272</v>
      </c>
      <c r="L1388" s="38">
        <f>VLOOKUP($B1388,'Elec wholesale lookups'!$A$3:$O$15,'Elec wholesale index'!L$2,FALSE)</f>
        <v>1</v>
      </c>
      <c r="M1388" s="38">
        <f>VLOOKUP($B1388,'Elec wholesale lookups'!$A$3:$O$15,'Elec wholesale index'!M$2,FALSE)</f>
        <v>1</v>
      </c>
      <c r="N1388" s="38">
        <f>VLOOKUP($B1388,'Elec wholesale lookups'!$A$3:$O$15,'Elec wholesale index'!N$2,FALSE)</f>
        <v>0</v>
      </c>
      <c r="O1388" s="13">
        <f t="shared" si="359"/>
        <v>181634.52552031272</v>
      </c>
      <c r="P1388" s="13">
        <f t="shared" si="360"/>
        <v>205597.26549163138</v>
      </c>
      <c r="Q1388" s="13">
        <f t="shared" si="361"/>
        <v>0</v>
      </c>
      <c r="R1388" s="13">
        <f t="shared" si="362"/>
        <v>387231.79101194406</v>
      </c>
      <c r="S1388" s="23">
        <f t="shared" si="363"/>
        <v>0</v>
      </c>
      <c r="T1388" s="23">
        <f t="shared" si="364"/>
        <v>0</v>
      </c>
      <c r="U1388" s="23">
        <f t="shared" si="365"/>
        <v>0</v>
      </c>
      <c r="V1388" s="23">
        <f t="shared" si="366"/>
        <v>0</v>
      </c>
      <c r="W1388" s="44" t="str">
        <f t="shared" si="367"/>
        <v>n/a</v>
      </c>
      <c r="X1388" s="23">
        <f t="shared" si="368"/>
        <v>0</v>
      </c>
      <c r="Y1388" s="23">
        <f t="shared" si="369"/>
        <v>0</v>
      </c>
      <c r="Z1388" s="23">
        <f t="shared" si="370"/>
        <v>0</v>
      </c>
      <c r="AA1388" s="43">
        <f t="shared" si="371"/>
        <v>0</v>
      </c>
      <c r="AB1388" s="44" t="str">
        <f t="shared" si="372"/>
        <v>n/a</v>
      </c>
      <c r="AC1388" s="45" t="str">
        <f>IFERROR(W1388*Inputs!$E$27+'Elec wholesale index'!AB1388*Inputs!$F$27,"n/a")</f>
        <v>n/a</v>
      </c>
      <c r="AD1388" s="2" t="str">
        <f t="shared" si="373"/>
        <v>2020-21 Summer</v>
      </c>
      <c r="AE1388" s="2" t="str">
        <f t="shared" si="374"/>
        <v>2019-20 Winter</v>
      </c>
      <c r="AF1388" s="41">
        <v>0</v>
      </c>
    </row>
    <row r="1389" spans="1:32" x14ac:dyDescent="0.3">
      <c r="A1389" s="47">
        <v>43850</v>
      </c>
      <c r="B1389" s="14" t="str">
        <f t="shared" si="375"/>
        <v>Jan</v>
      </c>
      <c r="C1389" s="3"/>
      <c r="D1389" s="3"/>
      <c r="E1389" s="3"/>
      <c r="F1389" s="42"/>
      <c r="G1389" s="42"/>
      <c r="H1389" s="42"/>
      <c r="I1389" s="13">
        <f>VLOOKUP($B1389,'Elec wholesale lookups'!$A$3:$L$15,'Elec wholesale index'!I$2,FALSE)</f>
        <v>181634.52552031272</v>
      </c>
      <c r="J1389" s="13">
        <f>VLOOKUP($B1389,'Elec wholesale lookups'!$A$3:$L$15,'Elec wholesale index'!J$2,FALSE)</f>
        <v>205597.26549163138</v>
      </c>
      <c r="K1389" s="13">
        <f>VLOOKUP($B1389,'Elec wholesale lookups'!$A$3:$L$15,'Elec wholesale index'!K$2,FALSE)</f>
        <v>181634.52552031272</v>
      </c>
      <c r="L1389" s="38">
        <f>VLOOKUP($B1389,'Elec wholesale lookups'!$A$3:$O$15,'Elec wholesale index'!L$2,FALSE)</f>
        <v>1</v>
      </c>
      <c r="M1389" s="38">
        <f>VLOOKUP($B1389,'Elec wholesale lookups'!$A$3:$O$15,'Elec wholesale index'!M$2,FALSE)</f>
        <v>1</v>
      </c>
      <c r="N1389" s="38">
        <f>VLOOKUP($B1389,'Elec wholesale lookups'!$A$3:$O$15,'Elec wholesale index'!N$2,FALSE)</f>
        <v>0</v>
      </c>
      <c r="O1389" s="13">
        <f t="shared" si="359"/>
        <v>181634.52552031272</v>
      </c>
      <c r="P1389" s="13">
        <f t="shared" si="360"/>
        <v>205597.26549163138</v>
      </c>
      <c r="Q1389" s="13">
        <f t="shared" si="361"/>
        <v>0</v>
      </c>
      <c r="R1389" s="13">
        <f t="shared" si="362"/>
        <v>387231.79101194406</v>
      </c>
      <c r="S1389" s="23">
        <f t="shared" si="363"/>
        <v>0</v>
      </c>
      <c r="T1389" s="23">
        <f t="shared" si="364"/>
        <v>0</v>
      </c>
      <c r="U1389" s="23">
        <f t="shared" si="365"/>
        <v>0</v>
      </c>
      <c r="V1389" s="23">
        <f t="shared" si="366"/>
        <v>0</v>
      </c>
      <c r="W1389" s="44" t="str">
        <f t="shared" si="367"/>
        <v>n/a</v>
      </c>
      <c r="X1389" s="23">
        <f t="shared" si="368"/>
        <v>0</v>
      </c>
      <c r="Y1389" s="23">
        <f t="shared" si="369"/>
        <v>0</v>
      </c>
      <c r="Z1389" s="23">
        <f t="shared" si="370"/>
        <v>0</v>
      </c>
      <c r="AA1389" s="43">
        <f t="shared" si="371"/>
        <v>0</v>
      </c>
      <c r="AB1389" s="44" t="str">
        <f t="shared" si="372"/>
        <v>n/a</v>
      </c>
      <c r="AC1389" s="45" t="str">
        <f>IFERROR(W1389*Inputs!$E$27+'Elec wholesale index'!AB1389*Inputs!$F$27,"n/a")</f>
        <v>n/a</v>
      </c>
      <c r="AD1389" s="2" t="str">
        <f t="shared" si="373"/>
        <v>2020-21 Summer</v>
      </c>
      <c r="AE1389" s="2" t="str">
        <f t="shared" si="374"/>
        <v>2019-20 Winter</v>
      </c>
      <c r="AF1389" s="41">
        <v>0</v>
      </c>
    </row>
    <row r="1390" spans="1:32" x14ac:dyDescent="0.3">
      <c r="A1390" s="47">
        <v>43851</v>
      </c>
      <c r="B1390" s="14" t="str">
        <f t="shared" si="375"/>
        <v>Jan</v>
      </c>
      <c r="C1390" s="3"/>
      <c r="D1390" s="3"/>
      <c r="E1390" s="3"/>
      <c r="F1390" s="42"/>
      <c r="G1390" s="42"/>
      <c r="H1390" s="42"/>
      <c r="I1390" s="13">
        <f>VLOOKUP($B1390,'Elec wholesale lookups'!$A$3:$L$15,'Elec wholesale index'!I$2,FALSE)</f>
        <v>181634.52552031272</v>
      </c>
      <c r="J1390" s="13">
        <f>VLOOKUP($B1390,'Elec wholesale lookups'!$A$3:$L$15,'Elec wholesale index'!J$2,FALSE)</f>
        <v>205597.26549163138</v>
      </c>
      <c r="K1390" s="13">
        <f>VLOOKUP($B1390,'Elec wholesale lookups'!$A$3:$L$15,'Elec wholesale index'!K$2,FALSE)</f>
        <v>181634.52552031272</v>
      </c>
      <c r="L1390" s="38">
        <f>VLOOKUP($B1390,'Elec wholesale lookups'!$A$3:$O$15,'Elec wholesale index'!L$2,FALSE)</f>
        <v>1</v>
      </c>
      <c r="M1390" s="38">
        <f>VLOOKUP($B1390,'Elec wholesale lookups'!$A$3:$O$15,'Elec wholesale index'!M$2,FALSE)</f>
        <v>1</v>
      </c>
      <c r="N1390" s="38">
        <f>VLOOKUP($B1390,'Elec wholesale lookups'!$A$3:$O$15,'Elec wholesale index'!N$2,FALSE)</f>
        <v>0</v>
      </c>
      <c r="O1390" s="13">
        <f t="shared" si="359"/>
        <v>181634.52552031272</v>
      </c>
      <c r="P1390" s="13">
        <f t="shared" si="360"/>
        <v>205597.26549163138</v>
      </c>
      <c r="Q1390" s="13">
        <f t="shared" si="361"/>
        <v>0</v>
      </c>
      <c r="R1390" s="13">
        <f t="shared" si="362"/>
        <v>387231.79101194406</v>
      </c>
      <c r="S1390" s="23">
        <f t="shared" si="363"/>
        <v>0</v>
      </c>
      <c r="T1390" s="23">
        <f t="shared" si="364"/>
        <v>0</v>
      </c>
      <c r="U1390" s="23">
        <f t="shared" si="365"/>
        <v>0</v>
      </c>
      <c r="V1390" s="23">
        <f t="shared" si="366"/>
        <v>0</v>
      </c>
      <c r="W1390" s="44" t="str">
        <f t="shared" si="367"/>
        <v>n/a</v>
      </c>
      <c r="X1390" s="23">
        <f t="shared" si="368"/>
        <v>0</v>
      </c>
      <c r="Y1390" s="23">
        <f t="shared" si="369"/>
        <v>0</v>
      </c>
      <c r="Z1390" s="23">
        <f t="shared" si="370"/>
        <v>0</v>
      </c>
      <c r="AA1390" s="43">
        <f t="shared" si="371"/>
        <v>0</v>
      </c>
      <c r="AB1390" s="44" t="str">
        <f t="shared" si="372"/>
        <v>n/a</v>
      </c>
      <c r="AC1390" s="45" t="str">
        <f>IFERROR(W1390*Inputs!$E$27+'Elec wholesale index'!AB1390*Inputs!$F$27,"n/a")</f>
        <v>n/a</v>
      </c>
      <c r="AD1390" s="2" t="str">
        <f t="shared" si="373"/>
        <v>2020-21 Summer</v>
      </c>
      <c r="AE1390" s="2" t="str">
        <f t="shared" si="374"/>
        <v>2019-20 Winter</v>
      </c>
      <c r="AF1390" s="41">
        <v>0</v>
      </c>
    </row>
    <row r="1391" spans="1:32" x14ac:dyDescent="0.3">
      <c r="A1391" s="47">
        <v>43852</v>
      </c>
      <c r="B1391" s="14" t="str">
        <f t="shared" si="375"/>
        <v>Jan</v>
      </c>
      <c r="C1391" s="3"/>
      <c r="D1391" s="3"/>
      <c r="E1391" s="3"/>
      <c r="F1391" s="42"/>
      <c r="G1391" s="42"/>
      <c r="H1391" s="42"/>
      <c r="I1391" s="13">
        <f>VLOOKUP($B1391,'Elec wholesale lookups'!$A$3:$L$15,'Elec wholesale index'!I$2,FALSE)</f>
        <v>181634.52552031272</v>
      </c>
      <c r="J1391" s="13">
        <f>VLOOKUP($B1391,'Elec wholesale lookups'!$A$3:$L$15,'Elec wholesale index'!J$2,FALSE)</f>
        <v>205597.26549163138</v>
      </c>
      <c r="K1391" s="13">
        <f>VLOOKUP($B1391,'Elec wholesale lookups'!$A$3:$L$15,'Elec wholesale index'!K$2,FALSE)</f>
        <v>181634.52552031272</v>
      </c>
      <c r="L1391" s="38">
        <f>VLOOKUP($B1391,'Elec wholesale lookups'!$A$3:$O$15,'Elec wholesale index'!L$2,FALSE)</f>
        <v>1</v>
      </c>
      <c r="M1391" s="38">
        <f>VLOOKUP($B1391,'Elec wholesale lookups'!$A$3:$O$15,'Elec wholesale index'!M$2,FALSE)</f>
        <v>1</v>
      </c>
      <c r="N1391" s="38">
        <f>VLOOKUP($B1391,'Elec wholesale lookups'!$A$3:$O$15,'Elec wholesale index'!N$2,FALSE)</f>
        <v>0</v>
      </c>
      <c r="O1391" s="13">
        <f t="shared" si="359"/>
        <v>181634.52552031272</v>
      </c>
      <c r="P1391" s="13">
        <f t="shared" si="360"/>
        <v>205597.26549163138</v>
      </c>
      <c r="Q1391" s="13">
        <f t="shared" si="361"/>
        <v>0</v>
      </c>
      <c r="R1391" s="13">
        <f t="shared" si="362"/>
        <v>387231.79101194406</v>
      </c>
      <c r="S1391" s="23">
        <f t="shared" si="363"/>
        <v>0</v>
      </c>
      <c r="T1391" s="23">
        <f t="shared" si="364"/>
        <v>0</v>
      </c>
      <c r="U1391" s="23">
        <f t="shared" si="365"/>
        <v>0</v>
      </c>
      <c r="V1391" s="23">
        <f t="shared" si="366"/>
        <v>0</v>
      </c>
      <c r="W1391" s="44" t="str">
        <f t="shared" si="367"/>
        <v>n/a</v>
      </c>
      <c r="X1391" s="23">
        <f t="shared" si="368"/>
        <v>0</v>
      </c>
      <c r="Y1391" s="23">
        <f t="shared" si="369"/>
        <v>0</v>
      </c>
      <c r="Z1391" s="23">
        <f t="shared" si="370"/>
        <v>0</v>
      </c>
      <c r="AA1391" s="43">
        <f t="shared" si="371"/>
        <v>0</v>
      </c>
      <c r="AB1391" s="44" t="str">
        <f t="shared" si="372"/>
        <v>n/a</v>
      </c>
      <c r="AC1391" s="45" t="str">
        <f>IFERROR(W1391*Inputs!$E$27+'Elec wholesale index'!AB1391*Inputs!$F$27,"n/a")</f>
        <v>n/a</v>
      </c>
      <c r="AD1391" s="2" t="str">
        <f t="shared" si="373"/>
        <v>2020-21 Summer</v>
      </c>
      <c r="AE1391" s="2" t="str">
        <f t="shared" si="374"/>
        <v>2019-20 Winter</v>
      </c>
      <c r="AF1391" s="41">
        <v>0</v>
      </c>
    </row>
    <row r="1392" spans="1:32" x14ac:dyDescent="0.3">
      <c r="A1392" s="47">
        <v>43853</v>
      </c>
      <c r="B1392" s="14" t="str">
        <f t="shared" si="375"/>
        <v>Jan</v>
      </c>
      <c r="C1392" s="3"/>
      <c r="D1392" s="3"/>
      <c r="E1392" s="3"/>
      <c r="F1392" s="42"/>
      <c r="G1392" s="42"/>
      <c r="H1392" s="42"/>
      <c r="I1392" s="13">
        <f>VLOOKUP($B1392,'Elec wholesale lookups'!$A$3:$L$15,'Elec wholesale index'!I$2,FALSE)</f>
        <v>181634.52552031272</v>
      </c>
      <c r="J1392" s="13">
        <f>VLOOKUP($B1392,'Elec wholesale lookups'!$A$3:$L$15,'Elec wholesale index'!J$2,FALSE)</f>
        <v>205597.26549163138</v>
      </c>
      <c r="K1392" s="13">
        <f>VLOOKUP($B1392,'Elec wholesale lookups'!$A$3:$L$15,'Elec wholesale index'!K$2,FALSE)</f>
        <v>181634.52552031272</v>
      </c>
      <c r="L1392" s="38">
        <f>VLOOKUP($B1392,'Elec wholesale lookups'!$A$3:$O$15,'Elec wholesale index'!L$2,FALSE)</f>
        <v>1</v>
      </c>
      <c r="M1392" s="38">
        <f>VLOOKUP($B1392,'Elec wholesale lookups'!$A$3:$O$15,'Elec wholesale index'!M$2,FALSE)</f>
        <v>1</v>
      </c>
      <c r="N1392" s="38">
        <f>VLOOKUP($B1392,'Elec wholesale lookups'!$A$3:$O$15,'Elec wholesale index'!N$2,FALSE)</f>
        <v>0</v>
      </c>
      <c r="O1392" s="13">
        <f t="shared" si="359"/>
        <v>181634.52552031272</v>
      </c>
      <c r="P1392" s="13">
        <f t="shared" si="360"/>
        <v>205597.26549163138</v>
      </c>
      <c r="Q1392" s="13">
        <f t="shared" si="361"/>
        <v>0</v>
      </c>
      <c r="R1392" s="13">
        <f t="shared" si="362"/>
        <v>387231.79101194406</v>
      </c>
      <c r="S1392" s="23">
        <f t="shared" si="363"/>
        <v>0</v>
      </c>
      <c r="T1392" s="23">
        <f t="shared" si="364"/>
        <v>0</v>
      </c>
      <c r="U1392" s="23">
        <f t="shared" si="365"/>
        <v>0</v>
      </c>
      <c r="V1392" s="23">
        <f t="shared" si="366"/>
        <v>0</v>
      </c>
      <c r="W1392" s="44" t="str">
        <f t="shared" si="367"/>
        <v>n/a</v>
      </c>
      <c r="X1392" s="23">
        <f t="shared" si="368"/>
        <v>0</v>
      </c>
      <c r="Y1392" s="23">
        <f t="shared" si="369"/>
        <v>0</v>
      </c>
      <c r="Z1392" s="23">
        <f t="shared" si="370"/>
        <v>0</v>
      </c>
      <c r="AA1392" s="43">
        <f t="shared" si="371"/>
        <v>0</v>
      </c>
      <c r="AB1392" s="44" t="str">
        <f t="shared" si="372"/>
        <v>n/a</v>
      </c>
      <c r="AC1392" s="45" t="str">
        <f>IFERROR(W1392*Inputs!$E$27+'Elec wholesale index'!AB1392*Inputs!$F$27,"n/a")</f>
        <v>n/a</v>
      </c>
      <c r="AD1392" s="2" t="str">
        <f t="shared" si="373"/>
        <v>2020-21 Summer</v>
      </c>
      <c r="AE1392" s="2" t="str">
        <f t="shared" si="374"/>
        <v>2019-20 Winter</v>
      </c>
      <c r="AF1392" s="41">
        <v>0</v>
      </c>
    </row>
    <row r="1393" spans="1:32" x14ac:dyDescent="0.3">
      <c r="A1393" s="47">
        <v>43854</v>
      </c>
      <c r="B1393" s="14" t="str">
        <f t="shared" si="375"/>
        <v>Jan</v>
      </c>
      <c r="C1393" s="3"/>
      <c r="D1393" s="3"/>
      <c r="E1393" s="3"/>
      <c r="F1393" s="42"/>
      <c r="G1393" s="42"/>
      <c r="H1393" s="42"/>
      <c r="I1393" s="13">
        <f>VLOOKUP($B1393,'Elec wholesale lookups'!$A$3:$L$15,'Elec wholesale index'!I$2,FALSE)</f>
        <v>181634.52552031272</v>
      </c>
      <c r="J1393" s="13">
        <f>VLOOKUP($B1393,'Elec wholesale lookups'!$A$3:$L$15,'Elec wholesale index'!J$2,FALSE)</f>
        <v>205597.26549163138</v>
      </c>
      <c r="K1393" s="13">
        <f>VLOOKUP($B1393,'Elec wholesale lookups'!$A$3:$L$15,'Elec wholesale index'!K$2,FALSE)</f>
        <v>181634.52552031272</v>
      </c>
      <c r="L1393" s="38">
        <f>VLOOKUP($B1393,'Elec wholesale lookups'!$A$3:$O$15,'Elec wholesale index'!L$2,FALSE)</f>
        <v>1</v>
      </c>
      <c r="M1393" s="38">
        <f>VLOOKUP($B1393,'Elec wholesale lookups'!$A$3:$O$15,'Elec wholesale index'!M$2,FALSE)</f>
        <v>1</v>
      </c>
      <c r="N1393" s="38">
        <f>VLOOKUP($B1393,'Elec wholesale lookups'!$A$3:$O$15,'Elec wholesale index'!N$2,FALSE)</f>
        <v>0</v>
      </c>
      <c r="O1393" s="13">
        <f t="shared" si="359"/>
        <v>181634.52552031272</v>
      </c>
      <c r="P1393" s="13">
        <f t="shared" si="360"/>
        <v>205597.26549163138</v>
      </c>
      <c r="Q1393" s="13">
        <f t="shared" si="361"/>
        <v>0</v>
      </c>
      <c r="R1393" s="13">
        <f t="shared" si="362"/>
        <v>387231.79101194406</v>
      </c>
      <c r="S1393" s="23">
        <f t="shared" si="363"/>
        <v>0</v>
      </c>
      <c r="T1393" s="23">
        <f t="shared" si="364"/>
        <v>0</v>
      </c>
      <c r="U1393" s="23">
        <f t="shared" si="365"/>
        <v>0</v>
      </c>
      <c r="V1393" s="23">
        <f t="shared" si="366"/>
        <v>0</v>
      </c>
      <c r="W1393" s="44" t="str">
        <f t="shared" si="367"/>
        <v>n/a</v>
      </c>
      <c r="X1393" s="23">
        <f t="shared" si="368"/>
        <v>0</v>
      </c>
      <c r="Y1393" s="23">
        <f t="shared" si="369"/>
        <v>0</v>
      </c>
      <c r="Z1393" s="23">
        <f t="shared" si="370"/>
        <v>0</v>
      </c>
      <c r="AA1393" s="43">
        <f t="shared" si="371"/>
        <v>0</v>
      </c>
      <c r="AB1393" s="44" t="str">
        <f t="shared" si="372"/>
        <v>n/a</v>
      </c>
      <c r="AC1393" s="45" t="str">
        <f>IFERROR(W1393*Inputs!$E$27+'Elec wholesale index'!AB1393*Inputs!$F$27,"n/a")</f>
        <v>n/a</v>
      </c>
      <c r="AD1393" s="2" t="str">
        <f t="shared" si="373"/>
        <v>2020-21 Summer</v>
      </c>
      <c r="AE1393" s="2" t="str">
        <f t="shared" si="374"/>
        <v>2019-20 Winter</v>
      </c>
      <c r="AF1393" s="41">
        <v>0</v>
      </c>
    </row>
    <row r="1394" spans="1:32" x14ac:dyDescent="0.3">
      <c r="A1394" s="47">
        <v>43857</v>
      </c>
      <c r="B1394" s="14" t="str">
        <f t="shared" si="375"/>
        <v>Jan</v>
      </c>
      <c r="C1394" s="3"/>
      <c r="D1394" s="3"/>
      <c r="E1394" s="3"/>
      <c r="F1394" s="42"/>
      <c r="G1394" s="42"/>
      <c r="H1394" s="42"/>
      <c r="I1394" s="13">
        <f>VLOOKUP($B1394,'Elec wholesale lookups'!$A$3:$L$15,'Elec wholesale index'!I$2,FALSE)</f>
        <v>181634.52552031272</v>
      </c>
      <c r="J1394" s="13">
        <f>VLOOKUP($B1394,'Elec wholesale lookups'!$A$3:$L$15,'Elec wholesale index'!J$2,FALSE)</f>
        <v>205597.26549163138</v>
      </c>
      <c r="K1394" s="13">
        <f>VLOOKUP($B1394,'Elec wholesale lookups'!$A$3:$L$15,'Elec wholesale index'!K$2,FALSE)</f>
        <v>181634.52552031272</v>
      </c>
      <c r="L1394" s="38">
        <f>VLOOKUP($B1394,'Elec wholesale lookups'!$A$3:$O$15,'Elec wholesale index'!L$2,FALSE)</f>
        <v>1</v>
      </c>
      <c r="M1394" s="38">
        <f>VLOOKUP($B1394,'Elec wholesale lookups'!$A$3:$O$15,'Elec wholesale index'!M$2,FALSE)</f>
        <v>1</v>
      </c>
      <c r="N1394" s="38">
        <f>VLOOKUP($B1394,'Elec wholesale lookups'!$A$3:$O$15,'Elec wholesale index'!N$2,FALSE)</f>
        <v>0</v>
      </c>
      <c r="O1394" s="13">
        <f t="shared" si="359"/>
        <v>181634.52552031272</v>
      </c>
      <c r="P1394" s="13">
        <f t="shared" si="360"/>
        <v>205597.26549163138</v>
      </c>
      <c r="Q1394" s="13">
        <f t="shared" si="361"/>
        <v>0</v>
      </c>
      <c r="R1394" s="13">
        <f t="shared" si="362"/>
        <v>387231.79101194406</v>
      </c>
      <c r="S1394" s="23">
        <f t="shared" si="363"/>
        <v>0</v>
      </c>
      <c r="T1394" s="23">
        <f t="shared" si="364"/>
        <v>0</v>
      </c>
      <c r="U1394" s="23">
        <f t="shared" si="365"/>
        <v>0</v>
      </c>
      <c r="V1394" s="23">
        <f t="shared" si="366"/>
        <v>0</v>
      </c>
      <c r="W1394" s="44" t="str">
        <f t="shared" si="367"/>
        <v>n/a</v>
      </c>
      <c r="X1394" s="23">
        <f t="shared" si="368"/>
        <v>0</v>
      </c>
      <c r="Y1394" s="23">
        <f t="shared" si="369"/>
        <v>0</v>
      </c>
      <c r="Z1394" s="23">
        <f t="shared" si="370"/>
        <v>0</v>
      </c>
      <c r="AA1394" s="43">
        <f t="shared" si="371"/>
        <v>0</v>
      </c>
      <c r="AB1394" s="44" t="str">
        <f t="shared" si="372"/>
        <v>n/a</v>
      </c>
      <c r="AC1394" s="45" t="str">
        <f>IFERROR(W1394*Inputs!$E$27+'Elec wholesale index'!AB1394*Inputs!$F$27,"n/a")</f>
        <v>n/a</v>
      </c>
      <c r="AD1394" s="2" t="str">
        <f t="shared" si="373"/>
        <v>2020-21 Summer</v>
      </c>
      <c r="AE1394" s="2" t="str">
        <f t="shared" si="374"/>
        <v>2019-20 Winter</v>
      </c>
      <c r="AF1394" s="41">
        <v>0</v>
      </c>
    </row>
    <row r="1395" spans="1:32" x14ac:dyDescent="0.3">
      <c r="A1395" s="47">
        <v>43858</v>
      </c>
      <c r="B1395" s="14" t="str">
        <f t="shared" si="375"/>
        <v>Jan</v>
      </c>
      <c r="C1395" s="3"/>
      <c r="D1395" s="3"/>
      <c r="E1395" s="3"/>
      <c r="F1395" s="42"/>
      <c r="G1395" s="42"/>
      <c r="H1395" s="42"/>
      <c r="I1395" s="13">
        <f>VLOOKUP($B1395,'Elec wholesale lookups'!$A$3:$L$15,'Elec wholesale index'!I$2,FALSE)</f>
        <v>181634.52552031272</v>
      </c>
      <c r="J1395" s="13">
        <f>VLOOKUP($B1395,'Elec wholesale lookups'!$A$3:$L$15,'Elec wholesale index'!J$2,FALSE)</f>
        <v>205597.26549163138</v>
      </c>
      <c r="K1395" s="13">
        <f>VLOOKUP($B1395,'Elec wholesale lookups'!$A$3:$L$15,'Elec wholesale index'!K$2,FALSE)</f>
        <v>181634.52552031272</v>
      </c>
      <c r="L1395" s="38">
        <f>VLOOKUP($B1395,'Elec wholesale lookups'!$A$3:$O$15,'Elec wholesale index'!L$2,FALSE)</f>
        <v>1</v>
      </c>
      <c r="M1395" s="38">
        <f>VLOOKUP($B1395,'Elec wholesale lookups'!$A$3:$O$15,'Elec wholesale index'!M$2,FALSE)</f>
        <v>1</v>
      </c>
      <c r="N1395" s="38">
        <f>VLOOKUP($B1395,'Elec wholesale lookups'!$A$3:$O$15,'Elec wholesale index'!N$2,FALSE)</f>
        <v>0</v>
      </c>
      <c r="O1395" s="13">
        <f t="shared" si="359"/>
        <v>181634.52552031272</v>
      </c>
      <c r="P1395" s="13">
        <f t="shared" si="360"/>
        <v>205597.26549163138</v>
      </c>
      <c r="Q1395" s="13">
        <f t="shared" si="361"/>
        <v>0</v>
      </c>
      <c r="R1395" s="13">
        <f t="shared" si="362"/>
        <v>387231.79101194406</v>
      </c>
      <c r="S1395" s="23">
        <f t="shared" si="363"/>
        <v>0</v>
      </c>
      <c r="T1395" s="23">
        <f t="shared" si="364"/>
        <v>0</v>
      </c>
      <c r="U1395" s="23">
        <f t="shared" si="365"/>
        <v>0</v>
      </c>
      <c r="V1395" s="23">
        <f t="shared" si="366"/>
        <v>0</v>
      </c>
      <c r="W1395" s="44" t="str">
        <f t="shared" si="367"/>
        <v>n/a</v>
      </c>
      <c r="X1395" s="23">
        <f t="shared" si="368"/>
        <v>0</v>
      </c>
      <c r="Y1395" s="23">
        <f t="shared" si="369"/>
        <v>0</v>
      </c>
      <c r="Z1395" s="23">
        <f t="shared" si="370"/>
        <v>0</v>
      </c>
      <c r="AA1395" s="43">
        <f t="shared" si="371"/>
        <v>0</v>
      </c>
      <c r="AB1395" s="44" t="str">
        <f t="shared" si="372"/>
        <v>n/a</v>
      </c>
      <c r="AC1395" s="45" t="str">
        <f>IFERROR(W1395*Inputs!$E$27+'Elec wholesale index'!AB1395*Inputs!$F$27,"n/a")</f>
        <v>n/a</v>
      </c>
      <c r="AD1395" s="2" t="str">
        <f t="shared" si="373"/>
        <v>2020-21 Summer</v>
      </c>
      <c r="AE1395" s="2" t="str">
        <f t="shared" si="374"/>
        <v>2019-20 Winter</v>
      </c>
      <c r="AF1395" s="41">
        <v>0</v>
      </c>
    </row>
    <row r="1396" spans="1:32" x14ac:dyDescent="0.3">
      <c r="A1396" s="47">
        <v>43859</v>
      </c>
      <c r="B1396" s="14" t="str">
        <f t="shared" si="375"/>
        <v>Jan</v>
      </c>
      <c r="C1396" s="3"/>
      <c r="D1396" s="3"/>
      <c r="E1396" s="3"/>
      <c r="F1396" s="42"/>
      <c r="G1396" s="42"/>
      <c r="H1396" s="42"/>
      <c r="I1396" s="13">
        <f>VLOOKUP($B1396,'Elec wholesale lookups'!$A$3:$L$15,'Elec wholesale index'!I$2,FALSE)</f>
        <v>181634.52552031272</v>
      </c>
      <c r="J1396" s="13">
        <f>VLOOKUP($B1396,'Elec wholesale lookups'!$A$3:$L$15,'Elec wholesale index'!J$2,FALSE)</f>
        <v>205597.26549163138</v>
      </c>
      <c r="K1396" s="13">
        <f>VLOOKUP($B1396,'Elec wholesale lookups'!$A$3:$L$15,'Elec wholesale index'!K$2,FALSE)</f>
        <v>181634.52552031272</v>
      </c>
      <c r="L1396" s="38">
        <f>VLOOKUP($B1396,'Elec wholesale lookups'!$A$3:$O$15,'Elec wholesale index'!L$2,FALSE)</f>
        <v>1</v>
      </c>
      <c r="M1396" s="38">
        <f>VLOOKUP($B1396,'Elec wholesale lookups'!$A$3:$O$15,'Elec wholesale index'!M$2,FALSE)</f>
        <v>1</v>
      </c>
      <c r="N1396" s="38">
        <f>VLOOKUP($B1396,'Elec wholesale lookups'!$A$3:$O$15,'Elec wholesale index'!N$2,FALSE)</f>
        <v>0</v>
      </c>
      <c r="O1396" s="13">
        <f t="shared" si="359"/>
        <v>181634.52552031272</v>
      </c>
      <c r="P1396" s="13">
        <f t="shared" si="360"/>
        <v>205597.26549163138</v>
      </c>
      <c r="Q1396" s="13">
        <f t="shared" si="361"/>
        <v>0</v>
      </c>
      <c r="R1396" s="13">
        <f t="shared" si="362"/>
        <v>387231.79101194406</v>
      </c>
      <c r="S1396" s="23">
        <f t="shared" si="363"/>
        <v>0</v>
      </c>
      <c r="T1396" s="23">
        <f t="shared" si="364"/>
        <v>0</v>
      </c>
      <c r="U1396" s="23">
        <f t="shared" si="365"/>
        <v>0</v>
      </c>
      <c r="V1396" s="23">
        <f t="shared" si="366"/>
        <v>0</v>
      </c>
      <c r="W1396" s="44" t="str">
        <f t="shared" si="367"/>
        <v>n/a</v>
      </c>
      <c r="X1396" s="23">
        <f t="shared" si="368"/>
        <v>0</v>
      </c>
      <c r="Y1396" s="23">
        <f t="shared" si="369"/>
        <v>0</v>
      </c>
      <c r="Z1396" s="23">
        <f t="shared" si="370"/>
        <v>0</v>
      </c>
      <c r="AA1396" s="43">
        <f t="shared" si="371"/>
        <v>0</v>
      </c>
      <c r="AB1396" s="44" t="str">
        <f t="shared" si="372"/>
        <v>n/a</v>
      </c>
      <c r="AC1396" s="45" t="str">
        <f>IFERROR(W1396*Inputs!$E$27+'Elec wholesale index'!AB1396*Inputs!$F$27,"n/a")</f>
        <v>n/a</v>
      </c>
      <c r="AD1396" s="2" t="str">
        <f t="shared" si="373"/>
        <v>2020-21 Summer</v>
      </c>
      <c r="AE1396" s="2" t="str">
        <f t="shared" si="374"/>
        <v>2019-20 Winter</v>
      </c>
      <c r="AF1396" s="41">
        <v>0</v>
      </c>
    </row>
    <row r="1397" spans="1:32" x14ac:dyDescent="0.3">
      <c r="A1397" s="47">
        <v>43860</v>
      </c>
      <c r="B1397" s="14" t="str">
        <f t="shared" si="375"/>
        <v>Jan</v>
      </c>
      <c r="C1397" s="3"/>
      <c r="D1397" s="3"/>
      <c r="E1397" s="3"/>
      <c r="F1397" s="42"/>
      <c r="G1397" s="42"/>
      <c r="H1397" s="42"/>
      <c r="I1397" s="13">
        <f>VLOOKUP($B1397,'Elec wholesale lookups'!$A$3:$L$15,'Elec wholesale index'!I$2,FALSE)</f>
        <v>181634.52552031272</v>
      </c>
      <c r="J1397" s="13">
        <f>VLOOKUP($B1397,'Elec wholesale lookups'!$A$3:$L$15,'Elec wholesale index'!J$2,FALSE)</f>
        <v>205597.26549163138</v>
      </c>
      <c r="K1397" s="13">
        <f>VLOOKUP($B1397,'Elec wholesale lookups'!$A$3:$L$15,'Elec wholesale index'!K$2,FALSE)</f>
        <v>181634.52552031272</v>
      </c>
      <c r="L1397" s="38">
        <f>VLOOKUP($B1397,'Elec wholesale lookups'!$A$3:$O$15,'Elec wholesale index'!L$2,FALSE)</f>
        <v>1</v>
      </c>
      <c r="M1397" s="38">
        <f>VLOOKUP($B1397,'Elec wholesale lookups'!$A$3:$O$15,'Elec wholesale index'!M$2,FALSE)</f>
        <v>1</v>
      </c>
      <c r="N1397" s="38">
        <f>VLOOKUP($B1397,'Elec wholesale lookups'!$A$3:$O$15,'Elec wholesale index'!N$2,FALSE)</f>
        <v>0</v>
      </c>
      <c r="O1397" s="13">
        <f t="shared" si="359"/>
        <v>181634.52552031272</v>
      </c>
      <c r="P1397" s="13">
        <f t="shared" si="360"/>
        <v>205597.26549163138</v>
      </c>
      <c r="Q1397" s="13">
        <f t="shared" si="361"/>
        <v>0</v>
      </c>
      <c r="R1397" s="13">
        <f t="shared" si="362"/>
        <v>387231.79101194406</v>
      </c>
      <c r="S1397" s="23">
        <f t="shared" si="363"/>
        <v>0</v>
      </c>
      <c r="T1397" s="23">
        <f t="shared" si="364"/>
        <v>0</v>
      </c>
      <c r="U1397" s="23">
        <f t="shared" si="365"/>
        <v>0</v>
      </c>
      <c r="V1397" s="23">
        <f t="shared" si="366"/>
        <v>0</v>
      </c>
      <c r="W1397" s="44" t="str">
        <f t="shared" si="367"/>
        <v>n/a</v>
      </c>
      <c r="X1397" s="23">
        <f t="shared" si="368"/>
        <v>0</v>
      </c>
      <c r="Y1397" s="23">
        <f t="shared" si="369"/>
        <v>0</v>
      </c>
      <c r="Z1397" s="23">
        <f t="shared" si="370"/>
        <v>0</v>
      </c>
      <c r="AA1397" s="43">
        <f t="shared" si="371"/>
        <v>0</v>
      </c>
      <c r="AB1397" s="44" t="str">
        <f t="shared" si="372"/>
        <v>n/a</v>
      </c>
      <c r="AC1397" s="45" t="str">
        <f>IFERROR(W1397*Inputs!$E$27+'Elec wholesale index'!AB1397*Inputs!$F$27,"n/a")</f>
        <v>n/a</v>
      </c>
      <c r="AD1397" s="2" t="str">
        <f t="shared" si="373"/>
        <v>2020-21 Summer</v>
      </c>
      <c r="AE1397" s="2" t="str">
        <f t="shared" si="374"/>
        <v>2019-20 Winter</v>
      </c>
      <c r="AF1397" s="41">
        <v>0</v>
      </c>
    </row>
    <row r="1398" spans="1:32" x14ac:dyDescent="0.3">
      <c r="A1398" s="47">
        <v>43861</v>
      </c>
      <c r="B1398" s="14" t="str">
        <f t="shared" si="375"/>
        <v>Jan</v>
      </c>
      <c r="C1398" s="3"/>
      <c r="D1398" s="3"/>
      <c r="E1398" s="3"/>
      <c r="F1398" s="42"/>
      <c r="G1398" s="42"/>
      <c r="H1398" s="42"/>
      <c r="I1398" s="13">
        <f>VLOOKUP($B1398,'Elec wholesale lookups'!$A$3:$L$15,'Elec wholesale index'!I$2,FALSE)</f>
        <v>181634.52552031272</v>
      </c>
      <c r="J1398" s="13">
        <f>VLOOKUP($B1398,'Elec wholesale lookups'!$A$3:$L$15,'Elec wholesale index'!J$2,FALSE)</f>
        <v>205597.26549163138</v>
      </c>
      <c r="K1398" s="13">
        <f>VLOOKUP($B1398,'Elec wholesale lookups'!$A$3:$L$15,'Elec wholesale index'!K$2,FALSE)</f>
        <v>181634.52552031272</v>
      </c>
      <c r="L1398" s="38">
        <f>VLOOKUP($B1398,'Elec wholesale lookups'!$A$3:$O$15,'Elec wholesale index'!L$2,FALSE)</f>
        <v>1</v>
      </c>
      <c r="M1398" s="38">
        <f>VLOOKUP($B1398,'Elec wholesale lookups'!$A$3:$O$15,'Elec wholesale index'!M$2,FALSE)</f>
        <v>1</v>
      </c>
      <c r="N1398" s="38">
        <f>VLOOKUP($B1398,'Elec wholesale lookups'!$A$3:$O$15,'Elec wholesale index'!N$2,FALSE)</f>
        <v>0</v>
      </c>
      <c r="O1398" s="13">
        <f t="shared" si="359"/>
        <v>181634.52552031272</v>
      </c>
      <c r="P1398" s="13">
        <f t="shared" si="360"/>
        <v>205597.26549163138</v>
      </c>
      <c r="Q1398" s="13">
        <f t="shared" si="361"/>
        <v>0</v>
      </c>
      <c r="R1398" s="13">
        <f t="shared" si="362"/>
        <v>387231.79101194406</v>
      </c>
      <c r="S1398" s="23">
        <f t="shared" si="363"/>
        <v>0</v>
      </c>
      <c r="T1398" s="23">
        <f t="shared" si="364"/>
        <v>0</v>
      </c>
      <c r="U1398" s="23">
        <f t="shared" si="365"/>
        <v>0</v>
      </c>
      <c r="V1398" s="23">
        <f t="shared" si="366"/>
        <v>0</v>
      </c>
      <c r="W1398" s="44" t="str">
        <f t="shared" si="367"/>
        <v>n/a</v>
      </c>
      <c r="X1398" s="23">
        <f t="shared" si="368"/>
        <v>0</v>
      </c>
      <c r="Y1398" s="23">
        <f t="shared" si="369"/>
        <v>0</v>
      </c>
      <c r="Z1398" s="23">
        <f t="shared" si="370"/>
        <v>0</v>
      </c>
      <c r="AA1398" s="43">
        <f t="shared" si="371"/>
        <v>0</v>
      </c>
      <c r="AB1398" s="44" t="str">
        <f t="shared" si="372"/>
        <v>n/a</v>
      </c>
      <c r="AC1398" s="45" t="str">
        <f>IFERROR(W1398*Inputs!$E$27+'Elec wholesale index'!AB1398*Inputs!$F$27,"n/a")</f>
        <v>n/a</v>
      </c>
      <c r="AD1398" s="2" t="str">
        <f t="shared" si="373"/>
        <v>2020-21 Summer</v>
      </c>
      <c r="AE1398" s="2" t="str">
        <f t="shared" si="374"/>
        <v>2019-20 Winter</v>
      </c>
      <c r="AF1398" s="41">
        <v>0</v>
      </c>
    </row>
    <row r="1399" spans="1:32" x14ac:dyDescent="0.3">
      <c r="A1399" s="47">
        <v>43864</v>
      </c>
      <c r="B1399" s="14" t="str">
        <f t="shared" si="375"/>
        <v>Feb</v>
      </c>
      <c r="C1399" s="3"/>
      <c r="D1399" s="3"/>
      <c r="E1399" s="3"/>
      <c r="F1399" s="42"/>
      <c r="G1399" s="42"/>
      <c r="H1399" s="42"/>
      <c r="I1399" s="13">
        <f>VLOOKUP($B1399,'Elec wholesale lookups'!$A$3:$L$15,'Elec wholesale index'!I$2,FALSE)</f>
        <v>181634.52552031272</v>
      </c>
      <c r="J1399" s="13">
        <f>VLOOKUP($B1399,'Elec wholesale lookups'!$A$3:$L$15,'Elec wholesale index'!J$2,FALSE)</f>
        <v>205597.26549163138</v>
      </c>
      <c r="K1399" s="13">
        <f>VLOOKUP($B1399,'Elec wholesale lookups'!$A$3:$L$15,'Elec wholesale index'!K$2,FALSE)</f>
        <v>181634.52552031272</v>
      </c>
      <c r="L1399" s="38">
        <f>VLOOKUP($B1399,'Elec wholesale lookups'!$A$3:$O$15,'Elec wholesale index'!L$2,FALSE)</f>
        <v>0</v>
      </c>
      <c r="M1399" s="38">
        <f>VLOOKUP($B1399,'Elec wholesale lookups'!$A$3:$O$15,'Elec wholesale index'!M$2,FALSE)</f>
        <v>1</v>
      </c>
      <c r="N1399" s="38">
        <f>VLOOKUP($B1399,'Elec wholesale lookups'!$A$3:$O$15,'Elec wholesale index'!N$2,FALSE)</f>
        <v>1</v>
      </c>
      <c r="O1399" s="13">
        <f t="shared" si="359"/>
        <v>0</v>
      </c>
      <c r="P1399" s="13">
        <f t="shared" si="360"/>
        <v>205597.26549163138</v>
      </c>
      <c r="Q1399" s="13">
        <f t="shared" si="361"/>
        <v>181634.52552031272</v>
      </c>
      <c r="R1399" s="13">
        <f t="shared" si="362"/>
        <v>387231.79101194406</v>
      </c>
      <c r="S1399" s="23">
        <f t="shared" si="363"/>
        <v>0</v>
      </c>
      <c r="T1399" s="23">
        <f t="shared" si="364"/>
        <v>0</v>
      </c>
      <c r="U1399" s="23">
        <f t="shared" si="365"/>
        <v>0</v>
      </c>
      <c r="V1399" s="23">
        <f t="shared" si="366"/>
        <v>0</v>
      </c>
      <c r="W1399" s="44" t="str">
        <f t="shared" si="367"/>
        <v>n/a</v>
      </c>
      <c r="X1399" s="23">
        <f t="shared" si="368"/>
        <v>0</v>
      </c>
      <c r="Y1399" s="23">
        <f t="shared" si="369"/>
        <v>0</v>
      </c>
      <c r="Z1399" s="23">
        <f t="shared" si="370"/>
        <v>0</v>
      </c>
      <c r="AA1399" s="43">
        <f t="shared" si="371"/>
        <v>0</v>
      </c>
      <c r="AB1399" s="44" t="str">
        <f t="shared" si="372"/>
        <v>n/a</v>
      </c>
      <c r="AC1399" s="45" t="str">
        <f>IFERROR(W1399*Inputs!$E$27+'Elec wholesale index'!AB1399*Inputs!$F$27,"n/a")</f>
        <v>n/a</v>
      </c>
      <c r="AD1399" s="2" t="str">
        <f t="shared" si="373"/>
        <v>2020-21 Winter</v>
      </c>
      <c r="AE1399" s="2" t="str">
        <f t="shared" si="374"/>
        <v>2019-20 Winter</v>
      </c>
      <c r="AF1399" s="41">
        <v>0</v>
      </c>
    </row>
    <row r="1400" spans="1:32" x14ac:dyDescent="0.3">
      <c r="A1400" s="47">
        <v>43865</v>
      </c>
      <c r="B1400" s="14" t="str">
        <f t="shared" si="375"/>
        <v>Feb</v>
      </c>
      <c r="C1400" s="3"/>
      <c r="D1400" s="3"/>
      <c r="E1400" s="3"/>
      <c r="F1400" s="42"/>
      <c r="G1400" s="42"/>
      <c r="H1400" s="42"/>
      <c r="I1400" s="13">
        <f>VLOOKUP($B1400,'Elec wholesale lookups'!$A$3:$L$15,'Elec wholesale index'!I$2,FALSE)</f>
        <v>181634.52552031272</v>
      </c>
      <c r="J1400" s="13">
        <f>VLOOKUP($B1400,'Elec wholesale lookups'!$A$3:$L$15,'Elec wholesale index'!J$2,FALSE)</f>
        <v>205597.26549163138</v>
      </c>
      <c r="K1400" s="13">
        <f>VLOOKUP($B1400,'Elec wholesale lookups'!$A$3:$L$15,'Elec wholesale index'!K$2,FALSE)</f>
        <v>181634.52552031272</v>
      </c>
      <c r="L1400" s="38">
        <f>VLOOKUP($B1400,'Elec wholesale lookups'!$A$3:$O$15,'Elec wholesale index'!L$2,FALSE)</f>
        <v>0</v>
      </c>
      <c r="M1400" s="38">
        <f>VLOOKUP($B1400,'Elec wholesale lookups'!$A$3:$O$15,'Elec wholesale index'!M$2,FALSE)</f>
        <v>1</v>
      </c>
      <c r="N1400" s="38">
        <f>VLOOKUP($B1400,'Elec wholesale lookups'!$A$3:$O$15,'Elec wholesale index'!N$2,FALSE)</f>
        <v>1</v>
      </c>
      <c r="O1400" s="13">
        <f t="shared" si="359"/>
        <v>0</v>
      </c>
      <c r="P1400" s="13">
        <f t="shared" si="360"/>
        <v>205597.26549163138</v>
      </c>
      <c r="Q1400" s="13">
        <f t="shared" si="361"/>
        <v>181634.52552031272</v>
      </c>
      <c r="R1400" s="13">
        <f t="shared" si="362"/>
        <v>387231.79101194406</v>
      </c>
      <c r="S1400" s="23">
        <f t="shared" si="363"/>
        <v>0</v>
      </c>
      <c r="T1400" s="23">
        <f t="shared" si="364"/>
        <v>0</v>
      </c>
      <c r="U1400" s="23">
        <f t="shared" si="365"/>
        <v>0</v>
      </c>
      <c r="V1400" s="23">
        <f t="shared" si="366"/>
        <v>0</v>
      </c>
      <c r="W1400" s="44" t="str">
        <f t="shared" si="367"/>
        <v>n/a</v>
      </c>
      <c r="X1400" s="23">
        <f t="shared" si="368"/>
        <v>0</v>
      </c>
      <c r="Y1400" s="23">
        <f t="shared" si="369"/>
        <v>0</v>
      </c>
      <c r="Z1400" s="23">
        <f t="shared" si="370"/>
        <v>0</v>
      </c>
      <c r="AA1400" s="43">
        <f t="shared" si="371"/>
        <v>0</v>
      </c>
      <c r="AB1400" s="44" t="str">
        <f t="shared" si="372"/>
        <v>n/a</v>
      </c>
      <c r="AC1400" s="45" t="str">
        <f>IFERROR(W1400*Inputs!$E$27+'Elec wholesale index'!AB1400*Inputs!$F$27,"n/a")</f>
        <v>n/a</v>
      </c>
      <c r="AD1400" s="2" t="str">
        <f t="shared" si="373"/>
        <v>2020-21 Winter</v>
      </c>
      <c r="AE1400" s="2" t="str">
        <f t="shared" si="374"/>
        <v>2019-20 Winter</v>
      </c>
      <c r="AF1400" s="41">
        <v>0</v>
      </c>
    </row>
    <row r="1401" spans="1:32" x14ac:dyDescent="0.3">
      <c r="A1401" s="47">
        <v>43866</v>
      </c>
      <c r="B1401" s="14" t="str">
        <f t="shared" si="375"/>
        <v>Feb</v>
      </c>
      <c r="C1401" s="3"/>
      <c r="D1401" s="3"/>
      <c r="E1401" s="3"/>
      <c r="F1401" s="42"/>
      <c r="G1401" s="42"/>
      <c r="H1401" s="42"/>
      <c r="I1401" s="13">
        <f>VLOOKUP($B1401,'Elec wholesale lookups'!$A$3:$L$15,'Elec wholesale index'!I$2,FALSE)</f>
        <v>181634.52552031272</v>
      </c>
      <c r="J1401" s="13">
        <f>VLOOKUP($B1401,'Elec wholesale lookups'!$A$3:$L$15,'Elec wholesale index'!J$2,FALSE)</f>
        <v>205597.26549163138</v>
      </c>
      <c r="K1401" s="13">
        <f>VLOOKUP($B1401,'Elec wholesale lookups'!$A$3:$L$15,'Elec wholesale index'!K$2,FALSE)</f>
        <v>181634.52552031272</v>
      </c>
      <c r="L1401" s="38">
        <f>VLOOKUP($B1401,'Elec wholesale lookups'!$A$3:$O$15,'Elec wholesale index'!L$2,FALSE)</f>
        <v>0</v>
      </c>
      <c r="M1401" s="38">
        <f>VLOOKUP($B1401,'Elec wholesale lookups'!$A$3:$O$15,'Elec wholesale index'!M$2,FALSE)</f>
        <v>1</v>
      </c>
      <c r="N1401" s="38">
        <f>VLOOKUP($B1401,'Elec wholesale lookups'!$A$3:$O$15,'Elec wholesale index'!N$2,FALSE)</f>
        <v>1</v>
      </c>
      <c r="O1401" s="13">
        <f t="shared" si="359"/>
        <v>0</v>
      </c>
      <c r="P1401" s="13">
        <f t="shared" si="360"/>
        <v>205597.26549163138</v>
      </c>
      <c r="Q1401" s="13">
        <f t="shared" si="361"/>
        <v>181634.52552031272</v>
      </c>
      <c r="R1401" s="13">
        <f t="shared" si="362"/>
        <v>387231.79101194406</v>
      </c>
      <c r="S1401" s="23">
        <f t="shared" si="363"/>
        <v>0</v>
      </c>
      <c r="T1401" s="23">
        <f t="shared" si="364"/>
        <v>0</v>
      </c>
      <c r="U1401" s="23">
        <f t="shared" si="365"/>
        <v>0</v>
      </c>
      <c r="V1401" s="23">
        <f t="shared" si="366"/>
        <v>0</v>
      </c>
      <c r="W1401" s="44" t="str">
        <f t="shared" si="367"/>
        <v>n/a</v>
      </c>
      <c r="X1401" s="23">
        <f t="shared" si="368"/>
        <v>0</v>
      </c>
      <c r="Y1401" s="23">
        <f t="shared" si="369"/>
        <v>0</v>
      </c>
      <c r="Z1401" s="23">
        <f t="shared" si="370"/>
        <v>0</v>
      </c>
      <c r="AA1401" s="43">
        <f t="shared" si="371"/>
        <v>0</v>
      </c>
      <c r="AB1401" s="44" t="str">
        <f t="shared" si="372"/>
        <v>n/a</v>
      </c>
      <c r="AC1401" s="45" t="str">
        <f>IFERROR(W1401*Inputs!$E$27+'Elec wholesale index'!AB1401*Inputs!$F$27,"n/a")</f>
        <v>n/a</v>
      </c>
      <c r="AD1401" s="2" t="str">
        <f t="shared" si="373"/>
        <v>2020-21 Winter</v>
      </c>
      <c r="AE1401" s="2" t="str">
        <f t="shared" si="374"/>
        <v>2019-20 Winter</v>
      </c>
      <c r="AF1401" s="41">
        <v>0</v>
      </c>
    </row>
    <row r="1402" spans="1:32" x14ac:dyDescent="0.3">
      <c r="A1402" s="47">
        <v>43867</v>
      </c>
      <c r="B1402" s="14" t="str">
        <f t="shared" si="375"/>
        <v>Feb</v>
      </c>
      <c r="C1402" s="3"/>
      <c r="D1402" s="3"/>
      <c r="E1402" s="3"/>
      <c r="F1402" s="42"/>
      <c r="G1402" s="42"/>
      <c r="H1402" s="42"/>
      <c r="I1402" s="13">
        <f>VLOOKUP($B1402,'Elec wholesale lookups'!$A$3:$L$15,'Elec wholesale index'!I$2,FALSE)</f>
        <v>181634.52552031272</v>
      </c>
      <c r="J1402" s="13">
        <f>VLOOKUP($B1402,'Elec wholesale lookups'!$A$3:$L$15,'Elec wholesale index'!J$2,FALSE)</f>
        <v>205597.26549163138</v>
      </c>
      <c r="K1402" s="13">
        <f>VLOOKUP($B1402,'Elec wholesale lookups'!$A$3:$L$15,'Elec wholesale index'!K$2,FALSE)</f>
        <v>181634.52552031272</v>
      </c>
      <c r="L1402" s="38">
        <f>VLOOKUP($B1402,'Elec wholesale lookups'!$A$3:$O$15,'Elec wholesale index'!L$2,FALSE)</f>
        <v>0</v>
      </c>
      <c r="M1402" s="38">
        <f>VLOOKUP($B1402,'Elec wholesale lookups'!$A$3:$O$15,'Elec wholesale index'!M$2,FALSE)</f>
        <v>1</v>
      </c>
      <c r="N1402" s="38">
        <f>VLOOKUP($B1402,'Elec wholesale lookups'!$A$3:$O$15,'Elec wholesale index'!N$2,FALSE)</f>
        <v>1</v>
      </c>
      <c r="O1402" s="13">
        <f t="shared" si="359"/>
        <v>0</v>
      </c>
      <c r="P1402" s="13">
        <f t="shared" si="360"/>
        <v>205597.26549163138</v>
      </c>
      <c r="Q1402" s="13">
        <f t="shared" si="361"/>
        <v>181634.52552031272</v>
      </c>
      <c r="R1402" s="13">
        <f t="shared" si="362"/>
        <v>387231.79101194406</v>
      </c>
      <c r="S1402" s="23">
        <f t="shared" si="363"/>
        <v>0</v>
      </c>
      <c r="T1402" s="23">
        <f t="shared" si="364"/>
        <v>0</v>
      </c>
      <c r="U1402" s="23">
        <f t="shared" si="365"/>
        <v>0</v>
      </c>
      <c r="V1402" s="23">
        <f t="shared" si="366"/>
        <v>0</v>
      </c>
      <c r="W1402" s="44" t="str">
        <f t="shared" si="367"/>
        <v>n/a</v>
      </c>
      <c r="X1402" s="23">
        <f t="shared" si="368"/>
        <v>0</v>
      </c>
      <c r="Y1402" s="23">
        <f t="shared" si="369"/>
        <v>0</v>
      </c>
      <c r="Z1402" s="23">
        <f t="shared" si="370"/>
        <v>0</v>
      </c>
      <c r="AA1402" s="43">
        <f t="shared" si="371"/>
        <v>0</v>
      </c>
      <c r="AB1402" s="44" t="str">
        <f t="shared" si="372"/>
        <v>n/a</v>
      </c>
      <c r="AC1402" s="45" t="str">
        <f>IFERROR(W1402*Inputs!$E$27+'Elec wholesale index'!AB1402*Inputs!$F$27,"n/a")</f>
        <v>n/a</v>
      </c>
      <c r="AD1402" s="2" t="str">
        <f t="shared" si="373"/>
        <v>2020-21 Winter</v>
      </c>
      <c r="AE1402" s="2" t="str">
        <f t="shared" si="374"/>
        <v>2019-20 Winter</v>
      </c>
      <c r="AF1402" s="41">
        <v>0</v>
      </c>
    </row>
    <row r="1403" spans="1:32" x14ac:dyDescent="0.3">
      <c r="A1403" s="47">
        <v>43868</v>
      </c>
      <c r="B1403" s="14" t="str">
        <f t="shared" si="375"/>
        <v>Feb</v>
      </c>
      <c r="C1403" s="3"/>
      <c r="D1403" s="3"/>
      <c r="E1403" s="3"/>
      <c r="F1403" s="42"/>
      <c r="G1403" s="42"/>
      <c r="H1403" s="42"/>
      <c r="I1403" s="13">
        <f>VLOOKUP($B1403,'Elec wholesale lookups'!$A$3:$L$15,'Elec wholesale index'!I$2,FALSE)</f>
        <v>181634.52552031272</v>
      </c>
      <c r="J1403" s="13">
        <f>VLOOKUP($B1403,'Elec wholesale lookups'!$A$3:$L$15,'Elec wholesale index'!J$2,FALSE)</f>
        <v>205597.26549163138</v>
      </c>
      <c r="K1403" s="13">
        <f>VLOOKUP($B1403,'Elec wholesale lookups'!$A$3:$L$15,'Elec wholesale index'!K$2,FALSE)</f>
        <v>181634.52552031272</v>
      </c>
      <c r="L1403" s="38">
        <f>VLOOKUP($B1403,'Elec wholesale lookups'!$A$3:$O$15,'Elec wholesale index'!L$2,FALSE)</f>
        <v>0</v>
      </c>
      <c r="M1403" s="38">
        <f>VLOOKUP($B1403,'Elec wholesale lookups'!$A$3:$O$15,'Elec wholesale index'!M$2,FALSE)</f>
        <v>1</v>
      </c>
      <c r="N1403" s="38">
        <f>VLOOKUP($B1403,'Elec wholesale lookups'!$A$3:$O$15,'Elec wholesale index'!N$2,FALSE)</f>
        <v>1</v>
      </c>
      <c r="O1403" s="13">
        <f t="shared" si="359"/>
        <v>0</v>
      </c>
      <c r="P1403" s="13">
        <f t="shared" si="360"/>
        <v>205597.26549163138</v>
      </c>
      <c r="Q1403" s="13">
        <f t="shared" si="361"/>
        <v>181634.52552031272</v>
      </c>
      <c r="R1403" s="13">
        <f t="shared" si="362"/>
        <v>387231.79101194406</v>
      </c>
      <c r="S1403" s="23">
        <f t="shared" si="363"/>
        <v>0</v>
      </c>
      <c r="T1403" s="23">
        <f t="shared" si="364"/>
        <v>0</v>
      </c>
      <c r="U1403" s="23">
        <f t="shared" si="365"/>
        <v>0</v>
      </c>
      <c r="V1403" s="23">
        <f t="shared" si="366"/>
        <v>0</v>
      </c>
      <c r="W1403" s="44" t="str">
        <f t="shared" si="367"/>
        <v>n/a</v>
      </c>
      <c r="X1403" s="23">
        <f t="shared" si="368"/>
        <v>0</v>
      </c>
      <c r="Y1403" s="23">
        <f t="shared" si="369"/>
        <v>0</v>
      </c>
      <c r="Z1403" s="23">
        <f t="shared" si="370"/>
        <v>0</v>
      </c>
      <c r="AA1403" s="43">
        <f t="shared" si="371"/>
        <v>0</v>
      </c>
      <c r="AB1403" s="44" t="str">
        <f t="shared" si="372"/>
        <v>n/a</v>
      </c>
      <c r="AC1403" s="45" t="str">
        <f>IFERROR(W1403*Inputs!$E$27+'Elec wholesale index'!AB1403*Inputs!$F$27,"n/a")</f>
        <v>n/a</v>
      </c>
      <c r="AD1403" s="2" t="str">
        <f t="shared" si="373"/>
        <v>2020-21 Winter</v>
      </c>
      <c r="AE1403" s="2" t="str">
        <f t="shared" si="374"/>
        <v>2019-20 Winter</v>
      </c>
      <c r="AF1403" s="41">
        <v>0</v>
      </c>
    </row>
    <row r="1404" spans="1:32" x14ac:dyDescent="0.3">
      <c r="A1404" s="47">
        <v>43871</v>
      </c>
      <c r="B1404" s="14" t="str">
        <f t="shared" si="375"/>
        <v>Feb</v>
      </c>
      <c r="C1404" s="3"/>
      <c r="D1404" s="3"/>
      <c r="E1404" s="3"/>
      <c r="F1404" s="42"/>
      <c r="G1404" s="42"/>
      <c r="H1404" s="42"/>
      <c r="I1404" s="13">
        <f>VLOOKUP($B1404,'Elec wholesale lookups'!$A$3:$L$15,'Elec wholesale index'!I$2,FALSE)</f>
        <v>181634.52552031272</v>
      </c>
      <c r="J1404" s="13">
        <f>VLOOKUP($B1404,'Elec wholesale lookups'!$A$3:$L$15,'Elec wholesale index'!J$2,FALSE)</f>
        <v>205597.26549163138</v>
      </c>
      <c r="K1404" s="13">
        <f>VLOOKUP($B1404,'Elec wholesale lookups'!$A$3:$L$15,'Elec wholesale index'!K$2,FALSE)</f>
        <v>181634.52552031272</v>
      </c>
      <c r="L1404" s="38">
        <f>VLOOKUP($B1404,'Elec wholesale lookups'!$A$3:$O$15,'Elec wholesale index'!L$2,FALSE)</f>
        <v>0</v>
      </c>
      <c r="M1404" s="38">
        <f>VLOOKUP($B1404,'Elec wholesale lookups'!$A$3:$O$15,'Elec wholesale index'!M$2,FALSE)</f>
        <v>1</v>
      </c>
      <c r="N1404" s="38">
        <f>VLOOKUP($B1404,'Elec wholesale lookups'!$A$3:$O$15,'Elec wholesale index'!N$2,FALSE)</f>
        <v>1</v>
      </c>
      <c r="O1404" s="13">
        <f t="shared" si="359"/>
        <v>0</v>
      </c>
      <c r="P1404" s="13">
        <f t="shared" si="360"/>
        <v>205597.26549163138</v>
      </c>
      <c r="Q1404" s="13">
        <f t="shared" si="361"/>
        <v>181634.52552031272</v>
      </c>
      <c r="R1404" s="13">
        <f t="shared" si="362"/>
        <v>387231.79101194406</v>
      </c>
      <c r="S1404" s="23">
        <f t="shared" si="363"/>
        <v>0</v>
      </c>
      <c r="T1404" s="23">
        <f t="shared" si="364"/>
        <v>0</v>
      </c>
      <c r="U1404" s="23">
        <f t="shared" si="365"/>
        <v>0</v>
      </c>
      <c r="V1404" s="23">
        <f t="shared" si="366"/>
        <v>0</v>
      </c>
      <c r="W1404" s="44" t="str">
        <f t="shared" si="367"/>
        <v>n/a</v>
      </c>
      <c r="X1404" s="23">
        <f t="shared" si="368"/>
        <v>0</v>
      </c>
      <c r="Y1404" s="23">
        <f t="shared" si="369"/>
        <v>0</v>
      </c>
      <c r="Z1404" s="23">
        <f t="shared" si="370"/>
        <v>0</v>
      </c>
      <c r="AA1404" s="43">
        <f t="shared" si="371"/>
        <v>0</v>
      </c>
      <c r="AB1404" s="44" t="str">
        <f t="shared" si="372"/>
        <v>n/a</v>
      </c>
      <c r="AC1404" s="45" t="str">
        <f>IFERROR(W1404*Inputs!$E$27+'Elec wholesale index'!AB1404*Inputs!$F$27,"n/a")</f>
        <v>n/a</v>
      </c>
      <c r="AD1404" s="2" t="str">
        <f t="shared" si="373"/>
        <v>2020-21 Winter</v>
      </c>
      <c r="AE1404" s="2" t="str">
        <f t="shared" si="374"/>
        <v>2019-20 Winter</v>
      </c>
      <c r="AF1404" s="41">
        <v>0</v>
      </c>
    </row>
    <row r="1405" spans="1:32" x14ac:dyDescent="0.3">
      <c r="A1405" s="47">
        <v>43872</v>
      </c>
      <c r="B1405" s="14" t="str">
        <f t="shared" si="375"/>
        <v>Feb</v>
      </c>
      <c r="C1405" s="3"/>
      <c r="D1405" s="3"/>
      <c r="E1405" s="3"/>
      <c r="F1405" s="42"/>
      <c r="G1405" s="42"/>
      <c r="H1405" s="42"/>
      <c r="I1405" s="13">
        <f>VLOOKUP($B1405,'Elec wholesale lookups'!$A$3:$L$15,'Elec wholesale index'!I$2,FALSE)</f>
        <v>181634.52552031272</v>
      </c>
      <c r="J1405" s="13">
        <f>VLOOKUP($B1405,'Elec wholesale lookups'!$A$3:$L$15,'Elec wholesale index'!J$2,FALSE)</f>
        <v>205597.26549163138</v>
      </c>
      <c r="K1405" s="13">
        <f>VLOOKUP($B1405,'Elec wholesale lookups'!$A$3:$L$15,'Elec wholesale index'!K$2,FALSE)</f>
        <v>181634.52552031272</v>
      </c>
      <c r="L1405" s="38">
        <f>VLOOKUP($B1405,'Elec wholesale lookups'!$A$3:$O$15,'Elec wholesale index'!L$2,FALSE)</f>
        <v>0</v>
      </c>
      <c r="M1405" s="38">
        <f>VLOOKUP($B1405,'Elec wholesale lookups'!$A$3:$O$15,'Elec wholesale index'!M$2,FALSE)</f>
        <v>1</v>
      </c>
      <c r="N1405" s="38">
        <f>VLOOKUP($B1405,'Elec wholesale lookups'!$A$3:$O$15,'Elec wholesale index'!N$2,FALSE)</f>
        <v>1</v>
      </c>
      <c r="O1405" s="13">
        <f t="shared" si="359"/>
        <v>0</v>
      </c>
      <c r="P1405" s="13">
        <f t="shared" si="360"/>
        <v>205597.26549163138</v>
      </c>
      <c r="Q1405" s="13">
        <f t="shared" si="361"/>
        <v>181634.52552031272</v>
      </c>
      <c r="R1405" s="13">
        <f t="shared" si="362"/>
        <v>387231.79101194406</v>
      </c>
      <c r="S1405" s="23">
        <f t="shared" si="363"/>
        <v>0</v>
      </c>
      <c r="T1405" s="23">
        <f t="shared" si="364"/>
        <v>0</v>
      </c>
      <c r="U1405" s="23">
        <f t="shared" si="365"/>
        <v>0</v>
      </c>
      <c r="V1405" s="23">
        <f t="shared" si="366"/>
        <v>0</v>
      </c>
      <c r="W1405" s="44" t="str">
        <f t="shared" si="367"/>
        <v>n/a</v>
      </c>
      <c r="X1405" s="23">
        <f t="shared" si="368"/>
        <v>0</v>
      </c>
      <c r="Y1405" s="23">
        <f t="shared" si="369"/>
        <v>0</v>
      </c>
      <c r="Z1405" s="23">
        <f t="shared" si="370"/>
        <v>0</v>
      </c>
      <c r="AA1405" s="43">
        <f t="shared" si="371"/>
        <v>0</v>
      </c>
      <c r="AB1405" s="44" t="str">
        <f t="shared" si="372"/>
        <v>n/a</v>
      </c>
      <c r="AC1405" s="45" t="str">
        <f>IFERROR(W1405*Inputs!$E$27+'Elec wholesale index'!AB1405*Inputs!$F$27,"n/a")</f>
        <v>n/a</v>
      </c>
      <c r="AD1405" s="2" t="str">
        <f t="shared" si="373"/>
        <v>2020-21 Winter</v>
      </c>
      <c r="AE1405" s="2" t="str">
        <f t="shared" si="374"/>
        <v>2019-20 Winter</v>
      </c>
      <c r="AF1405" s="41">
        <v>0</v>
      </c>
    </row>
    <row r="1406" spans="1:32" x14ac:dyDescent="0.3">
      <c r="A1406" s="47">
        <v>43873</v>
      </c>
      <c r="B1406" s="14" t="str">
        <f t="shared" ref="B1406:B1469" si="376">TEXT(A1406,"mmm")</f>
        <v>Feb</v>
      </c>
      <c r="C1406" s="3"/>
      <c r="D1406" s="3"/>
      <c r="E1406" s="3"/>
      <c r="F1406" s="42"/>
      <c r="G1406" s="42"/>
      <c r="H1406" s="42"/>
      <c r="I1406" s="13">
        <f>VLOOKUP($B1406,'Elec wholesale lookups'!$A$3:$L$15,'Elec wholesale index'!I$2,FALSE)</f>
        <v>181634.52552031272</v>
      </c>
      <c r="J1406" s="13">
        <f>VLOOKUP($B1406,'Elec wholesale lookups'!$A$3:$L$15,'Elec wholesale index'!J$2,FALSE)</f>
        <v>205597.26549163138</v>
      </c>
      <c r="K1406" s="13">
        <f>VLOOKUP($B1406,'Elec wholesale lookups'!$A$3:$L$15,'Elec wholesale index'!K$2,FALSE)</f>
        <v>181634.52552031272</v>
      </c>
      <c r="L1406" s="38">
        <f>VLOOKUP($B1406,'Elec wholesale lookups'!$A$3:$O$15,'Elec wholesale index'!L$2,FALSE)</f>
        <v>0</v>
      </c>
      <c r="M1406" s="38">
        <f>VLOOKUP($B1406,'Elec wholesale lookups'!$A$3:$O$15,'Elec wholesale index'!M$2,FALSE)</f>
        <v>1</v>
      </c>
      <c r="N1406" s="38">
        <f>VLOOKUP($B1406,'Elec wholesale lookups'!$A$3:$O$15,'Elec wholesale index'!N$2,FALSE)</f>
        <v>1</v>
      </c>
      <c r="O1406" s="13">
        <f t="shared" si="359"/>
        <v>0</v>
      </c>
      <c r="P1406" s="13">
        <f t="shared" si="360"/>
        <v>205597.26549163138</v>
      </c>
      <c r="Q1406" s="13">
        <f t="shared" si="361"/>
        <v>181634.52552031272</v>
      </c>
      <c r="R1406" s="13">
        <f t="shared" si="362"/>
        <v>387231.79101194406</v>
      </c>
      <c r="S1406" s="23">
        <f t="shared" si="363"/>
        <v>0</v>
      </c>
      <c r="T1406" s="23">
        <f t="shared" si="364"/>
        <v>0</v>
      </c>
      <c r="U1406" s="23">
        <f t="shared" si="365"/>
        <v>0</v>
      </c>
      <c r="V1406" s="23">
        <f t="shared" si="366"/>
        <v>0</v>
      </c>
      <c r="W1406" s="44" t="str">
        <f t="shared" si="367"/>
        <v>n/a</v>
      </c>
      <c r="X1406" s="23">
        <f t="shared" si="368"/>
        <v>0</v>
      </c>
      <c r="Y1406" s="23">
        <f t="shared" si="369"/>
        <v>0</v>
      </c>
      <c r="Z1406" s="23">
        <f t="shared" si="370"/>
        <v>0</v>
      </c>
      <c r="AA1406" s="43">
        <f t="shared" si="371"/>
        <v>0</v>
      </c>
      <c r="AB1406" s="44" t="str">
        <f t="shared" si="372"/>
        <v>n/a</v>
      </c>
      <c r="AC1406" s="45" t="str">
        <f>IFERROR(W1406*Inputs!$E$27+'Elec wholesale index'!AB1406*Inputs!$F$27,"n/a")</f>
        <v>n/a</v>
      </c>
      <c r="AD1406" s="2" t="str">
        <f t="shared" si="373"/>
        <v>2020-21 Winter</v>
      </c>
      <c r="AE1406" s="2" t="str">
        <f t="shared" si="374"/>
        <v>2019-20 Winter</v>
      </c>
      <c r="AF1406" s="41">
        <v>0</v>
      </c>
    </row>
    <row r="1407" spans="1:32" x14ac:dyDescent="0.3">
      <c r="A1407" s="47">
        <v>43874</v>
      </c>
      <c r="B1407" s="14" t="str">
        <f t="shared" si="376"/>
        <v>Feb</v>
      </c>
      <c r="C1407" s="3"/>
      <c r="D1407" s="3"/>
      <c r="E1407" s="3"/>
      <c r="F1407" s="42"/>
      <c r="G1407" s="42"/>
      <c r="H1407" s="42"/>
      <c r="I1407" s="13">
        <f>VLOOKUP($B1407,'Elec wholesale lookups'!$A$3:$L$15,'Elec wholesale index'!I$2,FALSE)</f>
        <v>181634.52552031272</v>
      </c>
      <c r="J1407" s="13">
        <f>VLOOKUP($B1407,'Elec wholesale lookups'!$A$3:$L$15,'Elec wholesale index'!J$2,FALSE)</f>
        <v>205597.26549163138</v>
      </c>
      <c r="K1407" s="13">
        <f>VLOOKUP($B1407,'Elec wholesale lookups'!$A$3:$L$15,'Elec wholesale index'!K$2,FALSE)</f>
        <v>181634.52552031272</v>
      </c>
      <c r="L1407" s="38">
        <f>VLOOKUP($B1407,'Elec wholesale lookups'!$A$3:$O$15,'Elec wholesale index'!L$2,FALSE)</f>
        <v>0</v>
      </c>
      <c r="M1407" s="38">
        <f>VLOOKUP($B1407,'Elec wholesale lookups'!$A$3:$O$15,'Elec wholesale index'!M$2,FALSE)</f>
        <v>1</v>
      </c>
      <c r="N1407" s="38">
        <f>VLOOKUP($B1407,'Elec wholesale lookups'!$A$3:$O$15,'Elec wholesale index'!N$2,FALSE)</f>
        <v>1</v>
      </c>
      <c r="O1407" s="13">
        <f t="shared" si="359"/>
        <v>0</v>
      </c>
      <c r="P1407" s="13">
        <f t="shared" si="360"/>
        <v>205597.26549163138</v>
      </c>
      <c r="Q1407" s="13">
        <f t="shared" si="361"/>
        <v>181634.52552031272</v>
      </c>
      <c r="R1407" s="13">
        <f t="shared" si="362"/>
        <v>387231.79101194406</v>
      </c>
      <c r="S1407" s="23">
        <f t="shared" si="363"/>
        <v>0</v>
      </c>
      <c r="T1407" s="23">
        <f t="shared" si="364"/>
        <v>0</v>
      </c>
      <c r="U1407" s="23">
        <f t="shared" si="365"/>
        <v>0</v>
      </c>
      <c r="V1407" s="23">
        <f t="shared" si="366"/>
        <v>0</v>
      </c>
      <c r="W1407" s="44" t="str">
        <f t="shared" si="367"/>
        <v>n/a</v>
      </c>
      <c r="X1407" s="23">
        <f t="shared" si="368"/>
        <v>0</v>
      </c>
      <c r="Y1407" s="23">
        <f t="shared" si="369"/>
        <v>0</v>
      </c>
      <c r="Z1407" s="23">
        <f t="shared" si="370"/>
        <v>0</v>
      </c>
      <c r="AA1407" s="43">
        <f t="shared" si="371"/>
        <v>0</v>
      </c>
      <c r="AB1407" s="44" t="str">
        <f t="shared" si="372"/>
        <v>n/a</v>
      </c>
      <c r="AC1407" s="45" t="str">
        <f>IFERROR(W1407*Inputs!$E$27+'Elec wholesale index'!AB1407*Inputs!$F$27,"n/a")</f>
        <v>n/a</v>
      </c>
      <c r="AD1407" s="2" t="str">
        <f t="shared" si="373"/>
        <v>2020-21 Winter</v>
      </c>
      <c r="AE1407" s="2" t="str">
        <f t="shared" si="374"/>
        <v>2019-20 Winter</v>
      </c>
      <c r="AF1407" s="41">
        <v>0</v>
      </c>
    </row>
    <row r="1408" spans="1:32" x14ac:dyDescent="0.3">
      <c r="A1408" s="47">
        <v>43875</v>
      </c>
      <c r="B1408" s="14" t="str">
        <f t="shared" si="376"/>
        <v>Feb</v>
      </c>
      <c r="C1408" s="3"/>
      <c r="D1408" s="3"/>
      <c r="E1408" s="3"/>
      <c r="F1408" s="42"/>
      <c r="G1408" s="42"/>
      <c r="H1408" s="42"/>
      <c r="I1408" s="13">
        <f>VLOOKUP($B1408,'Elec wholesale lookups'!$A$3:$L$15,'Elec wholesale index'!I$2,FALSE)</f>
        <v>181634.52552031272</v>
      </c>
      <c r="J1408" s="13">
        <f>VLOOKUP($B1408,'Elec wholesale lookups'!$A$3:$L$15,'Elec wholesale index'!J$2,FALSE)</f>
        <v>205597.26549163138</v>
      </c>
      <c r="K1408" s="13">
        <f>VLOOKUP($B1408,'Elec wholesale lookups'!$A$3:$L$15,'Elec wholesale index'!K$2,FALSE)</f>
        <v>181634.52552031272</v>
      </c>
      <c r="L1408" s="38">
        <f>VLOOKUP($B1408,'Elec wholesale lookups'!$A$3:$O$15,'Elec wholesale index'!L$2,FALSE)</f>
        <v>0</v>
      </c>
      <c r="M1408" s="38">
        <f>VLOOKUP($B1408,'Elec wholesale lookups'!$A$3:$O$15,'Elec wholesale index'!M$2,FALSE)</f>
        <v>1</v>
      </c>
      <c r="N1408" s="38">
        <f>VLOOKUP($B1408,'Elec wholesale lookups'!$A$3:$O$15,'Elec wholesale index'!N$2,FALSE)</f>
        <v>1</v>
      </c>
      <c r="O1408" s="13">
        <f t="shared" si="359"/>
        <v>0</v>
      </c>
      <c r="P1408" s="13">
        <f t="shared" si="360"/>
        <v>205597.26549163138</v>
      </c>
      <c r="Q1408" s="13">
        <f t="shared" si="361"/>
        <v>181634.52552031272</v>
      </c>
      <c r="R1408" s="13">
        <f t="shared" si="362"/>
        <v>387231.79101194406</v>
      </c>
      <c r="S1408" s="23">
        <f t="shared" si="363"/>
        <v>0</v>
      </c>
      <c r="T1408" s="23">
        <f t="shared" si="364"/>
        <v>0</v>
      </c>
      <c r="U1408" s="23">
        <f t="shared" si="365"/>
        <v>0</v>
      </c>
      <c r="V1408" s="23">
        <f t="shared" si="366"/>
        <v>0</v>
      </c>
      <c r="W1408" s="44" t="str">
        <f t="shared" si="367"/>
        <v>n/a</v>
      </c>
      <c r="X1408" s="23">
        <f t="shared" si="368"/>
        <v>0</v>
      </c>
      <c r="Y1408" s="23">
        <f t="shared" si="369"/>
        <v>0</v>
      </c>
      <c r="Z1408" s="23">
        <f t="shared" si="370"/>
        <v>0</v>
      </c>
      <c r="AA1408" s="43">
        <f t="shared" si="371"/>
        <v>0</v>
      </c>
      <c r="AB1408" s="44" t="str">
        <f t="shared" si="372"/>
        <v>n/a</v>
      </c>
      <c r="AC1408" s="45" t="str">
        <f>IFERROR(W1408*Inputs!$E$27+'Elec wholesale index'!AB1408*Inputs!$F$27,"n/a")</f>
        <v>n/a</v>
      </c>
      <c r="AD1408" s="2" t="str">
        <f t="shared" si="373"/>
        <v>2020-21 Winter</v>
      </c>
      <c r="AE1408" s="2" t="str">
        <f t="shared" si="374"/>
        <v>2019-20 Winter</v>
      </c>
      <c r="AF1408" s="41">
        <v>0</v>
      </c>
    </row>
    <row r="1409" spans="1:32" x14ac:dyDescent="0.3">
      <c r="A1409" s="47">
        <v>43878</v>
      </c>
      <c r="B1409" s="14" t="str">
        <f t="shared" si="376"/>
        <v>Feb</v>
      </c>
      <c r="C1409" s="3"/>
      <c r="D1409" s="3"/>
      <c r="E1409" s="3"/>
      <c r="F1409" s="42"/>
      <c r="G1409" s="42"/>
      <c r="H1409" s="42"/>
      <c r="I1409" s="13">
        <f>VLOOKUP($B1409,'Elec wholesale lookups'!$A$3:$L$15,'Elec wholesale index'!I$2,FALSE)</f>
        <v>181634.52552031272</v>
      </c>
      <c r="J1409" s="13">
        <f>VLOOKUP($B1409,'Elec wholesale lookups'!$A$3:$L$15,'Elec wholesale index'!J$2,FALSE)</f>
        <v>205597.26549163138</v>
      </c>
      <c r="K1409" s="13">
        <f>VLOOKUP($B1409,'Elec wholesale lookups'!$A$3:$L$15,'Elec wholesale index'!K$2,FALSE)</f>
        <v>181634.52552031272</v>
      </c>
      <c r="L1409" s="38">
        <f>VLOOKUP($B1409,'Elec wholesale lookups'!$A$3:$O$15,'Elec wholesale index'!L$2,FALSE)</f>
        <v>0</v>
      </c>
      <c r="M1409" s="38">
        <f>VLOOKUP($B1409,'Elec wholesale lookups'!$A$3:$O$15,'Elec wholesale index'!M$2,FALSE)</f>
        <v>1</v>
      </c>
      <c r="N1409" s="38">
        <f>VLOOKUP($B1409,'Elec wholesale lookups'!$A$3:$O$15,'Elec wholesale index'!N$2,FALSE)</f>
        <v>1</v>
      </c>
      <c r="O1409" s="13">
        <f t="shared" si="359"/>
        <v>0</v>
      </c>
      <c r="P1409" s="13">
        <f t="shared" si="360"/>
        <v>205597.26549163138</v>
      </c>
      <c r="Q1409" s="13">
        <f t="shared" si="361"/>
        <v>181634.52552031272</v>
      </c>
      <c r="R1409" s="13">
        <f t="shared" si="362"/>
        <v>387231.79101194406</v>
      </c>
      <c r="S1409" s="23">
        <f t="shared" si="363"/>
        <v>0</v>
      </c>
      <c r="T1409" s="23">
        <f t="shared" si="364"/>
        <v>0</v>
      </c>
      <c r="U1409" s="23">
        <f t="shared" si="365"/>
        <v>0</v>
      </c>
      <c r="V1409" s="23">
        <f t="shared" si="366"/>
        <v>0</v>
      </c>
      <c r="W1409" s="44" t="str">
        <f t="shared" si="367"/>
        <v>n/a</v>
      </c>
      <c r="X1409" s="23">
        <f t="shared" si="368"/>
        <v>0</v>
      </c>
      <c r="Y1409" s="23">
        <f t="shared" si="369"/>
        <v>0</v>
      </c>
      <c r="Z1409" s="23">
        <f t="shared" si="370"/>
        <v>0</v>
      </c>
      <c r="AA1409" s="43">
        <f t="shared" si="371"/>
        <v>0</v>
      </c>
      <c r="AB1409" s="44" t="str">
        <f t="shared" si="372"/>
        <v>n/a</v>
      </c>
      <c r="AC1409" s="45" t="str">
        <f>IFERROR(W1409*Inputs!$E$27+'Elec wholesale index'!AB1409*Inputs!$F$27,"n/a")</f>
        <v>n/a</v>
      </c>
      <c r="AD1409" s="2" t="str">
        <f t="shared" si="373"/>
        <v>2020-21 Winter</v>
      </c>
      <c r="AE1409" s="2" t="str">
        <f t="shared" si="374"/>
        <v>2019-20 Winter</v>
      </c>
      <c r="AF1409" s="41">
        <v>0</v>
      </c>
    </row>
    <row r="1410" spans="1:32" x14ac:dyDescent="0.3">
      <c r="A1410" s="47">
        <v>43879</v>
      </c>
      <c r="B1410" s="14" t="str">
        <f t="shared" si="376"/>
        <v>Feb</v>
      </c>
      <c r="C1410" s="3"/>
      <c r="D1410" s="3"/>
      <c r="E1410" s="3"/>
      <c r="F1410" s="42"/>
      <c r="G1410" s="42"/>
      <c r="H1410" s="42"/>
      <c r="I1410" s="13">
        <f>VLOOKUP($B1410,'Elec wholesale lookups'!$A$3:$L$15,'Elec wholesale index'!I$2,FALSE)</f>
        <v>181634.52552031272</v>
      </c>
      <c r="J1410" s="13">
        <f>VLOOKUP($B1410,'Elec wholesale lookups'!$A$3:$L$15,'Elec wholesale index'!J$2,FALSE)</f>
        <v>205597.26549163138</v>
      </c>
      <c r="K1410" s="13">
        <f>VLOOKUP($B1410,'Elec wholesale lookups'!$A$3:$L$15,'Elec wholesale index'!K$2,FALSE)</f>
        <v>181634.52552031272</v>
      </c>
      <c r="L1410" s="38">
        <f>VLOOKUP($B1410,'Elec wholesale lookups'!$A$3:$O$15,'Elec wholesale index'!L$2,FALSE)</f>
        <v>0</v>
      </c>
      <c r="M1410" s="38">
        <f>VLOOKUP($B1410,'Elec wholesale lookups'!$A$3:$O$15,'Elec wholesale index'!M$2,FALSE)</f>
        <v>1</v>
      </c>
      <c r="N1410" s="38">
        <f>VLOOKUP($B1410,'Elec wholesale lookups'!$A$3:$O$15,'Elec wholesale index'!N$2,FALSE)</f>
        <v>1</v>
      </c>
      <c r="O1410" s="13">
        <f t="shared" si="359"/>
        <v>0</v>
      </c>
      <c r="P1410" s="13">
        <f t="shared" si="360"/>
        <v>205597.26549163138</v>
      </c>
      <c r="Q1410" s="13">
        <f t="shared" si="361"/>
        <v>181634.52552031272</v>
      </c>
      <c r="R1410" s="13">
        <f t="shared" si="362"/>
        <v>387231.79101194406</v>
      </c>
      <c r="S1410" s="23">
        <f t="shared" si="363"/>
        <v>0</v>
      </c>
      <c r="T1410" s="23">
        <f t="shared" si="364"/>
        <v>0</v>
      </c>
      <c r="U1410" s="23">
        <f t="shared" si="365"/>
        <v>0</v>
      </c>
      <c r="V1410" s="23">
        <f t="shared" si="366"/>
        <v>0</v>
      </c>
      <c r="W1410" s="44" t="str">
        <f t="shared" si="367"/>
        <v>n/a</v>
      </c>
      <c r="X1410" s="23">
        <f t="shared" si="368"/>
        <v>0</v>
      </c>
      <c r="Y1410" s="23">
        <f t="shared" si="369"/>
        <v>0</v>
      </c>
      <c r="Z1410" s="23">
        <f t="shared" si="370"/>
        <v>0</v>
      </c>
      <c r="AA1410" s="43">
        <f t="shared" si="371"/>
        <v>0</v>
      </c>
      <c r="AB1410" s="44" t="str">
        <f t="shared" si="372"/>
        <v>n/a</v>
      </c>
      <c r="AC1410" s="45" t="str">
        <f>IFERROR(W1410*Inputs!$E$27+'Elec wholesale index'!AB1410*Inputs!$F$27,"n/a")</f>
        <v>n/a</v>
      </c>
      <c r="AD1410" s="2" t="str">
        <f t="shared" si="373"/>
        <v>2020-21 Winter</v>
      </c>
      <c r="AE1410" s="2" t="str">
        <f t="shared" si="374"/>
        <v>2019-20 Winter</v>
      </c>
      <c r="AF1410" s="41">
        <v>0</v>
      </c>
    </row>
    <row r="1411" spans="1:32" x14ac:dyDescent="0.3">
      <c r="A1411" s="47">
        <v>43880</v>
      </c>
      <c r="B1411" s="14" t="str">
        <f t="shared" si="376"/>
        <v>Feb</v>
      </c>
      <c r="C1411" s="3"/>
      <c r="D1411" s="3"/>
      <c r="E1411" s="3"/>
      <c r="F1411" s="42"/>
      <c r="G1411" s="42"/>
      <c r="H1411" s="42"/>
      <c r="I1411" s="13">
        <f>VLOOKUP($B1411,'Elec wholesale lookups'!$A$3:$L$15,'Elec wholesale index'!I$2,FALSE)</f>
        <v>181634.52552031272</v>
      </c>
      <c r="J1411" s="13">
        <f>VLOOKUP($B1411,'Elec wholesale lookups'!$A$3:$L$15,'Elec wholesale index'!J$2,FALSE)</f>
        <v>205597.26549163138</v>
      </c>
      <c r="K1411" s="13">
        <f>VLOOKUP($B1411,'Elec wholesale lookups'!$A$3:$L$15,'Elec wholesale index'!K$2,FALSE)</f>
        <v>181634.52552031272</v>
      </c>
      <c r="L1411" s="38">
        <f>VLOOKUP($B1411,'Elec wholesale lookups'!$A$3:$O$15,'Elec wholesale index'!L$2,FALSE)</f>
        <v>0</v>
      </c>
      <c r="M1411" s="38">
        <f>VLOOKUP($B1411,'Elec wholesale lookups'!$A$3:$O$15,'Elec wholesale index'!M$2,FALSE)</f>
        <v>1</v>
      </c>
      <c r="N1411" s="38">
        <f>VLOOKUP($B1411,'Elec wholesale lookups'!$A$3:$O$15,'Elec wholesale index'!N$2,FALSE)</f>
        <v>1</v>
      </c>
      <c r="O1411" s="13">
        <f t="shared" si="359"/>
        <v>0</v>
      </c>
      <c r="P1411" s="13">
        <f t="shared" si="360"/>
        <v>205597.26549163138</v>
      </c>
      <c r="Q1411" s="13">
        <f t="shared" si="361"/>
        <v>181634.52552031272</v>
      </c>
      <c r="R1411" s="13">
        <f t="shared" si="362"/>
        <v>387231.79101194406</v>
      </c>
      <c r="S1411" s="23">
        <f t="shared" si="363"/>
        <v>0</v>
      </c>
      <c r="T1411" s="23">
        <f t="shared" si="364"/>
        <v>0</v>
      </c>
      <c r="U1411" s="23">
        <f t="shared" si="365"/>
        <v>0</v>
      </c>
      <c r="V1411" s="23">
        <f t="shared" si="366"/>
        <v>0</v>
      </c>
      <c r="W1411" s="44" t="str">
        <f t="shared" si="367"/>
        <v>n/a</v>
      </c>
      <c r="X1411" s="23">
        <f t="shared" si="368"/>
        <v>0</v>
      </c>
      <c r="Y1411" s="23">
        <f t="shared" si="369"/>
        <v>0</v>
      </c>
      <c r="Z1411" s="23">
        <f t="shared" si="370"/>
        <v>0</v>
      </c>
      <c r="AA1411" s="43">
        <f t="shared" si="371"/>
        <v>0</v>
      </c>
      <c r="AB1411" s="44" t="str">
        <f t="shared" si="372"/>
        <v>n/a</v>
      </c>
      <c r="AC1411" s="45" t="str">
        <f>IFERROR(W1411*Inputs!$E$27+'Elec wholesale index'!AB1411*Inputs!$F$27,"n/a")</f>
        <v>n/a</v>
      </c>
      <c r="AD1411" s="2" t="str">
        <f t="shared" si="373"/>
        <v>2020-21 Winter</v>
      </c>
      <c r="AE1411" s="2" t="str">
        <f t="shared" si="374"/>
        <v>2019-20 Winter</v>
      </c>
      <c r="AF1411" s="41">
        <v>0</v>
      </c>
    </row>
    <row r="1412" spans="1:32" x14ac:dyDescent="0.3">
      <c r="A1412" s="47">
        <v>43881</v>
      </c>
      <c r="B1412" s="14" t="str">
        <f t="shared" si="376"/>
        <v>Feb</v>
      </c>
      <c r="C1412" s="3"/>
      <c r="D1412" s="3"/>
      <c r="E1412" s="3"/>
      <c r="F1412" s="42"/>
      <c r="G1412" s="42"/>
      <c r="H1412" s="42"/>
      <c r="I1412" s="13">
        <f>VLOOKUP($B1412,'Elec wholesale lookups'!$A$3:$L$15,'Elec wholesale index'!I$2,FALSE)</f>
        <v>181634.52552031272</v>
      </c>
      <c r="J1412" s="13">
        <f>VLOOKUP($B1412,'Elec wholesale lookups'!$A$3:$L$15,'Elec wholesale index'!J$2,FALSE)</f>
        <v>205597.26549163138</v>
      </c>
      <c r="K1412" s="13">
        <f>VLOOKUP($B1412,'Elec wholesale lookups'!$A$3:$L$15,'Elec wholesale index'!K$2,FALSE)</f>
        <v>181634.52552031272</v>
      </c>
      <c r="L1412" s="38">
        <f>VLOOKUP($B1412,'Elec wholesale lookups'!$A$3:$O$15,'Elec wholesale index'!L$2,FALSE)</f>
        <v>0</v>
      </c>
      <c r="M1412" s="38">
        <f>VLOOKUP($B1412,'Elec wholesale lookups'!$A$3:$O$15,'Elec wholesale index'!M$2,FALSE)</f>
        <v>1</v>
      </c>
      <c r="N1412" s="38">
        <f>VLOOKUP($B1412,'Elec wholesale lookups'!$A$3:$O$15,'Elec wholesale index'!N$2,FALSE)</f>
        <v>1</v>
      </c>
      <c r="O1412" s="13">
        <f t="shared" si="359"/>
        <v>0</v>
      </c>
      <c r="P1412" s="13">
        <f t="shared" si="360"/>
        <v>205597.26549163138</v>
      </c>
      <c r="Q1412" s="13">
        <f t="shared" si="361"/>
        <v>181634.52552031272</v>
      </c>
      <c r="R1412" s="13">
        <f t="shared" si="362"/>
        <v>387231.79101194406</v>
      </c>
      <c r="S1412" s="23">
        <f t="shared" si="363"/>
        <v>0</v>
      </c>
      <c r="T1412" s="23">
        <f t="shared" si="364"/>
        <v>0</v>
      </c>
      <c r="U1412" s="23">
        <f t="shared" si="365"/>
        <v>0</v>
      </c>
      <c r="V1412" s="23">
        <f t="shared" si="366"/>
        <v>0</v>
      </c>
      <c r="W1412" s="44" t="str">
        <f t="shared" si="367"/>
        <v>n/a</v>
      </c>
      <c r="X1412" s="23">
        <f t="shared" si="368"/>
        <v>0</v>
      </c>
      <c r="Y1412" s="23">
        <f t="shared" si="369"/>
        <v>0</v>
      </c>
      <c r="Z1412" s="23">
        <f t="shared" si="370"/>
        <v>0</v>
      </c>
      <c r="AA1412" s="43">
        <f t="shared" si="371"/>
        <v>0</v>
      </c>
      <c r="AB1412" s="44" t="str">
        <f t="shared" si="372"/>
        <v>n/a</v>
      </c>
      <c r="AC1412" s="45" t="str">
        <f>IFERROR(W1412*Inputs!$E$27+'Elec wholesale index'!AB1412*Inputs!$F$27,"n/a")</f>
        <v>n/a</v>
      </c>
      <c r="AD1412" s="2" t="str">
        <f t="shared" si="373"/>
        <v>2020-21 Winter</v>
      </c>
      <c r="AE1412" s="2" t="str">
        <f t="shared" si="374"/>
        <v>2019-20 Winter</v>
      </c>
      <c r="AF1412" s="41">
        <v>0</v>
      </c>
    </row>
    <row r="1413" spans="1:32" x14ac:dyDescent="0.3">
      <c r="A1413" s="47">
        <v>43882</v>
      </c>
      <c r="B1413" s="14" t="str">
        <f t="shared" si="376"/>
        <v>Feb</v>
      </c>
      <c r="C1413" s="3"/>
      <c r="D1413" s="3"/>
      <c r="E1413" s="3"/>
      <c r="F1413" s="42"/>
      <c r="G1413" s="42"/>
      <c r="H1413" s="42"/>
      <c r="I1413" s="13">
        <f>VLOOKUP($B1413,'Elec wholesale lookups'!$A$3:$L$15,'Elec wholesale index'!I$2,FALSE)</f>
        <v>181634.52552031272</v>
      </c>
      <c r="J1413" s="13">
        <f>VLOOKUP($B1413,'Elec wholesale lookups'!$A$3:$L$15,'Elec wholesale index'!J$2,FALSE)</f>
        <v>205597.26549163138</v>
      </c>
      <c r="K1413" s="13">
        <f>VLOOKUP($B1413,'Elec wholesale lookups'!$A$3:$L$15,'Elec wholesale index'!K$2,FALSE)</f>
        <v>181634.52552031272</v>
      </c>
      <c r="L1413" s="38">
        <f>VLOOKUP($B1413,'Elec wholesale lookups'!$A$3:$O$15,'Elec wholesale index'!L$2,FALSE)</f>
        <v>0</v>
      </c>
      <c r="M1413" s="38">
        <f>VLOOKUP($B1413,'Elec wholesale lookups'!$A$3:$O$15,'Elec wholesale index'!M$2,FALSE)</f>
        <v>1</v>
      </c>
      <c r="N1413" s="38">
        <f>VLOOKUP($B1413,'Elec wholesale lookups'!$A$3:$O$15,'Elec wholesale index'!N$2,FALSE)</f>
        <v>1</v>
      </c>
      <c r="O1413" s="13">
        <f t="shared" si="359"/>
        <v>0</v>
      </c>
      <c r="P1413" s="13">
        <f t="shared" si="360"/>
        <v>205597.26549163138</v>
      </c>
      <c r="Q1413" s="13">
        <f t="shared" si="361"/>
        <v>181634.52552031272</v>
      </c>
      <c r="R1413" s="13">
        <f t="shared" si="362"/>
        <v>387231.79101194406</v>
      </c>
      <c r="S1413" s="23">
        <f t="shared" si="363"/>
        <v>0</v>
      </c>
      <c r="T1413" s="23">
        <f t="shared" si="364"/>
        <v>0</v>
      </c>
      <c r="U1413" s="23">
        <f t="shared" si="365"/>
        <v>0</v>
      </c>
      <c r="V1413" s="23">
        <f t="shared" si="366"/>
        <v>0</v>
      </c>
      <c r="W1413" s="44" t="str">
        <f t="shared" si="367"/>
        <v>n/a</v>
      </c>
      <c r="X1413" s="23">
        <f t="shared" si="368"/>
        <v>0</v>
      </c>
      <c r="Y1413" s="23">
        <f t="shared" si="369"/>
        <v>0</v>
      </c>
      <c r="Z1413" s="23">
        <f t="shared" si="370"/>
        <v>0</v>
      </c>
      <c r="AA1413" s="43">
        <f t="shared" si="371"/>
        <v>0</v>
      </c>
      <c r="AB1413" s="44" t="str">
        <f t="shared" si="372"/>
        <v>n/a</v>
      </c>
      <c r="AC1413" s="45" t="str">
        <f>IFERROR(W1413*Inputs!$E$27+'Elec wholesale index'!AB1413*Inputs!$F$27,"n/a")</f>
        <v>n/a</v>
      </c>
      <c r="AD1413" s="2" t="str">
        <f t="shared" si="373"/>
        <v>2020-21 Winter</v>
      </c>
      <c r="AE1413" s="2" t="str">
        <f t="shared" si="374"/>
        <v>2019-20 Winter</v>
      </c>
      <c r="AF1413" s="41">
        <v>0</v>
      </c>
    </row>
    <row r="1414" spans="1:32" x14ac:dyDescent="0.3">
      <c r="A1414" s="47">
        <v>43885</v>
      </c>
      <c r="B1414" s="14" t="str">
        <f t="shared" si="376"/>
        <v>Feb</v>
      </c>
      <c r="C1414" s="3"/>
      <c r="D1414" s="3"/>
      <c r="E1414" s="3"/>
      <c r="F1414" s="42"/>
      <c r="G1414" s="42"/>
      <c r="H1414" s="42"/>
      <c r="I1414" s="13">
        <f>VLOOKUP($B1414,'Elec wholesale lookups'!$A$3:$L$15,'Elec wholesale index'!I$2,FALSE)</f>
        <v>181634.52552031272</v>
      </c>
      <c r="J1414" s="13">
        <f>VLOOKUP($B1414,'Elec wholesale lookups'!$A$3:$L$15,'Elec wholesale index'!J$2,FALSE)</f>
        <v>205597.26549163138</v>
      </c>
      <c r="K1414" s="13">
        <f>VLOOKUP($B1414,'Elec wholesale lookups'!$A$3:$L$15,'Elec wholesale index'!K$2,FALSE)</f>
        <v>181634.52552031272</v>
      </c>
      <c r="L1414" s="38">
        <f>VLOOKUP($B1414,'Elec wholesale lookups'!$A$3:$O$15,'Elec wholesale index'!L$2,FALSE)</f>
        <v>0</v>
      </c>
      <c r="M1414" s="38">
        <f>VLOOKUP($B1414,'Elec wholesale lookups'!$A$3:$O$15,'Elec wholesale index'!M$2,FALSE)</f>
        <v>1</v>
      </c>
      <c r="N1414" s="38">
        <f>VLOOKUP($B1414,'Elec wholesale lookups'!$A$3:$O$15,'Elec wholesale index'!N$2,FALSE)</f>
        <v>1</v>
      </c>
      <c r="O1414" s="13">
        <f t="shared" si="359"/>
        <v>0</v>
      </c>
      <c r="P1414" s="13">
        <f t="shared" si="360"/>
        <v>205597.26549163138</v>
      </c>
      <c r="Q1414" s="13">
        <f t="shared" si="361"/>
        <v>181634.52552031272</v>
      </c>
      <c r="R1414" s="13">
        <f t="shared" si="362"/>
        <v>387231.79101194406</v>
      </c>
      <c r="S1414" s="23">
        <f t="shared" si="363"/>
        <v>0</v>
      </c>
      <c r="T1414" s="23">
        <f t="shared" si="364"/>
        <v>0</v>
      </c>
      <c r="U1414" s="23">
        <f t="shared" si="365"/>
        <v>0</v>
      </c>
      <c r="V1414" s="23">
        <f t="shared" si="366"/>
        <v>0</v>
      </c>
      <c r="W1414" s="44" t="str">
        <f t="shared" si="367"/>
        <v>n/a</v>
      </c>
      <c r="X1414" s="23">
        <f t="shared" si="368"/>
        <v>0</v>
      </c>
      <c r="Y1414" s="23">
        <f t="shared" si="369"/>
        <v>0</v>
      </c>
      <c r="Z1414" s="23">
        <f t="shared" si="370"/>
        <v>0</v>
      </c>
      <c r="AA1414" s="43">
        <f t="shared" si="371"/>
        <v>0</v>
      </c>
      <c r="AB1414" s="44" t="str">
        <f t="shared" si="372"/>
        <v>n/a</v>
      </c>
      <c r="AC1414" s="45" t="str">
        <f>IFERROR(W1414*Inputs!$E$27+'Elec wholesale index'!AB1414*Inputs!$F$27,"n/a")</f>
        <v>n/a</v>
      </c>
      <c r="AD1414" s="2" t="str">
        <f t="shared" si="373"/>
        <v>2020-21 Winter</v>
      </c>
      <c r="AE1414" s="2" t="str">
        <f t="shared" si="374"/>
        <v>2019-20 Winter</v>
      </c>
      <c r="AF1414" s="41">
        <v>0</v>
      </c>
    </row>
    <row r="1415" spans="1:32" x14ac:dyDescent="0.3">
      <c r="A1415" s="47">
        <v>43886</v>
      </c>
      <c r="B1415" s="14" t="str">
        <f t="shared" si="376"/>
        <v>Feb</v>
      </c>
      <c r="C1415" s="3"/>
      <c r="D1415" s="3"/>
      <c r="E1415" s="3"/>
      <c r="F1415" s="42"/>
      <c r="G1415" s="42"/>
      <c r="H1415" s="42"/>
      <c r="I1415" s="13">
        <f>VLOOKUP($B1415,'Elec wholesale lookups'!$A$3:$L$15,'Elec wholesale index'!I$2,FALSE)</f>
        <v>181634.52552031272</v>
      </c>
      <c r="J1415" s="13">
        <f>VLOOKUP($B1415,'Elec wholesale lookups'!$A$3:$L$15,'Elec wholesale index'!J$2,FALSE)</f>
        <v>205597.26549163138</v>
      </c>
      <c r="K1415" s="13">
        <f>VLOOKUP($B1415,'Elec wholesale lookups'!$A$3:$L$15,'Elec wholesale index'!K$2,FALSE)</f>
        <v>181634.52552031272</v>
      </c>
      <c r="L1415" s="38">
        <f>VLOOKUP($B1415,'Elec wholesale lookups'!$A$3:$O$15,'Elec wholesale index'!L$2,FALSE)</f>
        <v>0</v>
      </c>
      <c r="M1415" s="38">
        <f>VLOOKUP($B1415,'Elec wholesale lookups'!$A$3:$O$15,'Elec wholesale index'!M$2,FALSE)</f>
        <v>1</v>
      </c>
      <c r="N1415" s="38">
        <f>VLOOKUP($B1415,'Elec wholesale lookups'!$A$3:$O$15,'Elec wholesale index'!N$2,FALSE)</f>
        <v>1</v>
      </c>
      <c r="O1415" s="13">
        <f t="shared" ref="O1415:O1478" si="377">IF(L1415="","",I1415*L1415)</f>
        <v>0</v>
      </c>
      <c r="P1415" s="13">
        <f t="shared" ref="P1415:P1478" si="378">IF(M1415="","",J1415*M1415)</f>
        <v>205597.26549163138</v>
      </c>
      <c r="Q1415" s="13">
        <f t="shared" ref="Q1415:Q1478" si="379">IF(N1415="","",K1415*N1415)</f>
        <v>181634.52552031272</v>
      </c>
      <c r="R1415" s="13">
        <f t="shared" ref="R1415:R1478" si="380">SUM(O1415:Q1415)</f>
        <v>387231.79101194406</v>
      </c>
      <c r="S1415" s="23">
        <f t="shared" ref="S1415:S1478" si="381">IF(O1415="","",O1415*C1415)</f>
        <v>0</v>
      </c>
      <c r="T1415" s="23">
        <f t="shared" ref="T1415:T1478" si="382">IF(P1415="","",P1415*D1415)</f>
        <v>0</v>
      </c>
      <c r="U1415" s="23">
        <f t="shared" ref="U1415:U1478" si="383">IF(Q1415="","",Q1415*E1415)</f>
        <v>0</v>
      </c>
      <c r="V1415" s="23">
        <f t="shared" ref="V1415:V1478" si="384">SUM(S1415:U1415)</f>
        <v>0</v>
      </c>
      <c r="W1415" s="44" t="str">
        <f t="shared" ref="W1415:W1478" si="385">IF(MIN(C1415:E1415)&lt;1,"n/a",V1415/R1415)</f>
        <v>n/a</v>
      </c>
      <c r="X1415" s="23">
        <f t="shared" ref="X1415:X1478" si="386">IF(O1415="","",O1415*F1415)</f>
        <v>0</v>
      </c>
      <c r="Y1415" s="23">
        <f t="shared" ref="Y1415:Y1478" si="387">IF(P1415="","",P1415*G1415)</f>
        <v>0</v>
      </c>
      <c r="Z1415" s="23">
        <f t="shared" ref="Z1415:Z1478" si="388">IF(Q1415="","",Q1415*H1415)</f>
        <v>0</v>
      </c>
      <c r="AA1415" s="43">
        <f t="shared" ref="AA1415:AA1478" si="389">SUM(X1415:Z1415)</f>
        <v>0</v>
      </c>
      <c r="AB1415" s="44" t="str">
        <f t="shared" ref="AB1415:AB1478" si="390">IF(MIN(F1415:H1415)&lt;1,"n/a",AA1415/$R1415)</f>
        <v>n/a</v>
      </c>
      <c r="AC1415" s="45" t="str">
        <f>IFERROR(W1415*Inputs!$E$27+'Elec wholesale index'!AB1415*Inputs!$F$27,"n/a")</f>
        <v>n/a</v>
      </c>
      <c r="AD1415" s="2" t="str">
        <f t="shared" ref="AD1415:AD1478" si="391">IF(AND(MONTH(A1415)=8,MONTH(A1414)=7),YEAR(A1415)+1&amp;"-"&amp;YEAR(A1415)-1998&amp;" Summer",IF(AND(MONTH(A1415)=2,MONTH(A1414)=1),YEAR(A1415)&amp;"-"&amp;YEAR(A1415)-1999&amp;" Winter",AD1414))</f>
        <v>2020-21 Winter</v>
      </c>
      <c r="AE1415" s="2" t="str">
        <f t="shared" ref="AE1415:AE1478" si="392">IF(AND(MONTH(A1415)=4,MONTH(A1414)=3),YEAR(A1415)&amp;"-"&amp;YEAR(A1415)-1999&amp;" Summer",IF(AND(MONTH(A1415)=10,MONTH(A1414)=9),YEAR(A1415)&amp;"-"&amp;YEAR(A1415)-1999&amp;" Winter",AE1414))</f>
        <v>2019-20 Winter</v>
      </c>
      <c r="AF1415" s="41">
        <v>0</v>
      </c>
    </row>
    <row r="1416" spans="1:32" x14ac:dyDescent="0.3">
      <c r="A1416" s="47">
        <v>43887</v>
      </c>
      <c r="B1416" s="14" t="str">
        <f t="shared" si="376"/>
        <v>Feb</v>
      </c>
      <c r="C1416" s="3"/>
      <c r="D1416" s="3"/>
      <c r="E1416" s="3"/>
      <c r="F1416" s="42"/>
      <c r="G1416" s="42"/>
      <c r="H1416" s="42"/>
      <c r="I1416" s="13">
        <f>VLOOKUP($B1416,'Elec wholesale lookups'!$A$3:$L$15,'Elec wholesale index'!I$2,FALSE)</f>
        <v>181634.52552031272</v>
      </c>
      <c r="J1416" s="13">
        <f>VLOOKUP($B1416,'Elec wholesale lookups'!$A$3:$L$15,'Elec wholesale index'!J$2,FALSE)</f>
        <v>205597.26549163138</v>
      </c>
      <c r="K1416" s="13">
        <f>VLOOKUP($B1416,'Elec wholesale lookups'!$A$3:$L$15,'Elec wholesale index'!K$2,FALSE)</f>
        <v>181634.52552031272</v>
      </c>
      <c r="L1416" s="38">
        <f>VLOOKUP($B1416,'Elec wholesale lookups'!$A$3:$O$15,'Elec wholesale index'!L$2,FALSE)</f>
        <v>0</v>
      </c>
      <c r="M1416" s="38">
        <f>VLOOKUP($B1416,'Elec wholesale lookups'!$A$3:$O$15,'Elec wholesale index'!M$2,FALSE)</f>
        <v>1</v>
      </c>
      <c r="N1416" s="38">
        <f>VLOOKUP($B1416,'Elec wholesale lookups'!$A$3:$O$15,'Elec wholesale index'!N$2,FALSE)</f>
        <v>1</v>
      </c>
      <c r="O1416" s="13">
        <f t="shared" si="377"/>
        <v>0</v>
      </c>
      <c r="P1416" s="13">
        <f t="shared" si="378"/>
        <v>205597.26549163138</v>
      </c>
      <c r="Q1416" s="13">
        <f t="shared" si="379"/>
        <v>181634.52552031272</v>
      </c>
      <c r="R1416" s="13">
        <f t="shared" si="380"/>
        <v>387231.79101194406</v>
      </c>
      <c r="S1416" s="23">
        <f t="shared" si="381"/>
        <v>0</v>
      </c>
      <c r="T1416" s="23">
        <f t="shared" si="382"/>
        <v>0</v>
      </c>
      <c r="U1416" s="23">
        <f t="shared" si="383"/>
        <v>0</v>
      </c>
      <c r="V1416" s="23">
        <f t="shared" si="384"/>
        <v>0</v>
      </c>
      <c r="W1416" s="44" t="str">
        <f t="shared" si="385"/>
        <v>n/a</v>
      </c>
      <c r="X1416" s="23">
        <f t="shared" si="386"/>
        <v>0</v>
      </c>
      <c r="Y1416" s="23">
        <f t="shared" si="387"/>
        <v>0</v>
      </c>
      <c r="Z1416" s="23">
        <f t="shared" si="388"/>
        <v>0</v>
      </c>
      <c r="AA1416" s="43">
        <f t="shared" si="389"/>
        <v>0</v>
      </c>
      <c r="AB1416" s="44" t="str">
        <f t="shared" si="390"/>
        <v>n/a</v>
      </c>
      <c r="AC1416" s="45" t="str">
        <f>IFERROR(W1416*Inputs!$E$27+'Elec wholesale index'!AB1416*Inputs!$F$27,"n/a")</f>
        <v>n/a</v>
      </c>
      <c r="AD1416" s="2" t="str">
        <f t="shared" si="391"/>
        <v>2020-21 Winter</v>
      </c>
      <c r="AE1416" s="2" t="str">
        <f t="shared" si="392"/>
        <v>2019-20 Winter</v>
      </c>
      <c r="AF1416" s="41">
        <v>0</v>
      </c>
    </row>
    <row r="1417" spans="1:32" x14ac:dyDescent="0.3">
      <c r="A1417" s="47">
        <v>43888</v>
      </c>
      <c r="B1417" s="14" t="str">
        <f t="shared" si="376"/>
        <v>Feb</v>
      </c>
      <c r="C1417" s="3"/>
      <c r="D1417" s="3"/>
      <c r="E1417" s="3"/>
      <c r="F1417" s="42"/>
      <c r="G1417" s="42"/>
      <c r="H1417" s="42"/>
      <c r="I1417" s="13">
        <f>VLOOKUP($B1417,'Elec wholesale lookups'!$A$3:$L$15,'Elec wholesale index'!I$2,FALSE)</f>
        <v>181634.52552031272</v>
      </c>
      <c r="J1417" s="13">
        <f>VLOOKUP($B1417,'Elec wholesale lookups'!$A$3:$L$15,'Elec wholesale index'!J$2,FALSE)</f>
        <v>205597.26549163138</v>
      </c>
      <c r="K1417" s="13">
        <f>VLOOKUP($B1417,'Elec wholesale lookups'!$A$3:$L$15,'Elec wholesale index'!K$2,FALSE)</f>
        <v>181634.52552031272</v>
      </c>
      <c r="L1417" s="38">
        <f>VLOOKUP($B1417,'Elec wholesale lookups'!$A$3:$O$15,'Elec wholesale index'!L$2,FALSE)</f>
        <v>0</v>
      </c>
      <c r="M1417" s="38">
        <f>VLOOKUP($B1417,'Elec wholesale lookups'!$A$3:$O$15,'Elec wholesale index'!M$2,FALSE)</f>
        <v>1</v>
      </c>
      <c r="N1417" s="38">
        <f>VLOOKUP($B1417,'Elec wholesale lookups'!$A$3:$O$15,'Elec wholesale index'!N$2,FALSE)</f>
        <v>1</v>
      </c>
      <c r="O1417" s="13">
        <f t="shared" si="377"/>
        <v>0</v>
      </c>
      <c r="P1417" s="13">
        <f t="shared" si="378"/>
        <v>205597.26549163138</v>
      </c>
      <c r="Q1417" s="13">
        <f t="shared" si="379"/>
        <v>181634.52552031272</v>
      </c>
      <c r="R1417" s="13">
        <f t="shared" si="380"/>
        <v>387231.79101194406</v>
      </c>
      <c r="S1417" s="23">
        <f t="shared" si="381"/>
        <v>0</v>
      </c>
      <c r="T1417" s="23">
        <f t="shared" si="382"/>
        <v>0</v>
      </c>
      <c r="U1417" s="23">
        <f t="shared" si="383"/>
        <v>0</v>
      </c>
      <c r="V1417" s="23">
        <f t="shared" si="384"/>
        <v>0</v>
      </c>
      <c r="W1417" s="44" t="str">
        <f t="shared" si="385"/>
        <v>n/a</v>
      </c>
      <c r="X1417" s="23">
        <f t="shared" si="386"/>
        <v>0</v>
      </c>
      <c r="Y1417" s="23">
        <f t="shared" si="387"/>
        <v>0</v>
      </c>
      <c r="Z1417" s="23">
        <f t="shared" si="388"/>
        <v>0</v>
      </c>
      <c r="AA1417" s="43">
        <f t="shared" si="389"/>
        <v>0</v>
      </c>
      <c r="AB1417" s="44" t="str">
        <f t="shared" si="390"/>
        <v>n/a</v>
      </c>
      <c r="AC1417" s="45" t="str">
        <f>IFERROR(W1417*Inputs!$E$27+'Elec wholesale index'!AB1417*Inputs!$F$27,"n/a")</f>
        <v>n/a</v>
      </c>
      <c r="AD1417" s="2" t="str">
        <f t="shared" si="391"/>
        <v>2020-21 Winter</v>
      </c>
      <c r="AE1417" s="2" t="str">
        <f t="shared" si="392"/>
        <v>2019-20 Winter</v>
      </c>
      <c r="AF1417" s="41">
        <v>0</v>
      </c>
    </row>
    <row r="1418" spans="1:32" x14ac:dyDescent="0.3">
      <c r="A1418" s="47">
        <v>43889</v>
      </c>
      <c r="B1418" s="14" t="str">
        <f t="shared" si="376"/>
        <v>Feb</v>
      </c>
      <c r="C1418" s="3"/>
      <c r="D1418" s="3"/>
      <c r="E1418" s="3"/>
      <c r="F1418" s="42"/>
      <c r="G1418" s="42"/>
      <c r="H1418" s="42"/>
      <c r="I1418" s="13">
        <f>VLOOKUP($B1418,'Elec wholesale lookups'!$A$3:$L$15,'Elec wholesale index'!I$2,FALSE)</f>
        <v>181634.52552031272</v>
      </c>
      <c r="J1418" s="13">
        <f>VLOOKUP($B1418,'Elec wholesale lookups'!$A$3:$L$15,'Elec wholesale index'!J$2,FALSE)</f>
        <v>205597.26549163138</v>
      </c>
      <c r="K1418" s="13">
        <f>VLOOKUP($B1418,'Elec wholesale lookups'!$A$3:$L$15,'Elec wholesale index'!K$2,FALSE)</f>
        <v>181634.52552031272</v>
      </c>
      <c r="L1418" s="38">
        <f>VLOOKUP($B1418,'Elec wholesale lookups'!$A$3:$O$15,'Elec wholesale index'!L$2,FALSE)</f>
        <v>0</v>
      </c>
      <c r="M1418" s="38">
        <f>VLOOKUP($B1418,'Elec wholesale lookups'!$A$3:$O$15,'Elec wholesale index'!M$2,FALSE)</f>
        <v>1</v>
      </c>
      <c r="N1418" s="38">
        <f>VLOOKUP($B1418,'Elec wholesale lookups'!$A$3:$O$15,'Elec wholesale index'!N$2,FALSE)</f>
        <v>1</v>
      </c>
      <c r="O1418" s="13">
        <f t="shared" si="377"/>
        <v>0</v>
      </c>
      <c r="P1418" s="13">
        <f t="shared" si="378"/>
        <v>205597.26549163138</v>
      </c>
      <c r="Q1418" s="13">
        <f t="shared" si="379"/>
        <v>181634.52552031272</v>
      </c>
      <c r="R1418" s="13">
        <f t="shared" si="380"/>
        <v>387231.79101194406</v>
      </c>
      <c r="S1418" s="23">
        <f t="shared" si="381"/>
        <v>0</v>
      </c>
      <c r="T1418" s="23">
        <f t="shared" si="382"/>
        <v>0</v>
      </c>
      <c r="U1418" s="23">
        <f t="shared" si="383"/>
        <v>0</v>
      </c>
      <c r="V1418" s="23">
        <f t="shared" si="384"/>
        <v>0</v>
      </c>
      <c r="W1418" s="44" t="str">
        <f t="shared" si="385"/>
        <v>n/a</v>
      </c>
      <c r="X1418" s="23">
        <f t="shared" si="386"/>
        <v>0</v>
      </c>
      <c r="Y1418" s="23">
        <f t="shared" si="387"/>
        <v>0</v>
      </c>
      <c r="Z1418" s="23">
        <f t="shared" si="388"/>
        <v>0</v>
      </c>
      <c r="AA1418" s="43">
        <f t="shared" si="389"/>
        <v>0</v>
      </c>
      <c r="AB1418" s="44" t="str">
        <f t="shared" si="390"/>
        <v>n/a</v>
      </c>
      <c r="AC1418" s="45" t="str">
        <f>IFERROR(W1418*Inputs!$E$27+'Elec wholesale index'!AB1418*Inputs!$F$27,"n/a")</f>
        <v>n/a</v>
      </c>
      <c r="AD1418" s="2" t="str">
        <f t="shared" si="391"/>
        <v>2020-21 Winter</v>
      </c>
      <c r="AE1418" s="2" t="str">
        <f t="shared" si="392"/>
        <v>2019-20 Winter</v>
      </c>
      <c r="AF1418" s="41">
        <v>0</v>
      </c>
    </row>
    <row r="1419" spans="1:32" x14ac:dyDescent="0.3">
      <c r="A1419" s="47">
        <v>43892</v>
      </c>
      <c r="B1419" s="14" t="str">
        <f t="shared" si="376"/>
        <v>Mar</v>
      </c>
      <c r="C1419" s="3"/>
      <c r="D1419" s="3"/>
      <c r="E1419" s="3"/>
      <c r="F1419" s="42"/>
      <c r="G1419" s="42"/>
      <c r="H1419" s="42"/>
      <c r="I1419" s="13">
        <f>VLOOKUP($B1419,'Elec wholesale lookups'!$A$3:$L$15,'Elec wholesale index'!I$2,FALSE)</f>
        <v>181634.52552031272</v>
      </c>
      <c r="J1419" s="13">
        <f>VLOOKUP($B1419,'Elec wholesale lookups'!$A$3:$L$15,'Elec wholesale index'!J$2,FALSE)</f>
        <v>205597.26549163138</v>
      </c>
      <c r="K1419" s="13">
        <f>VLOOKUP($B1419,'Elec wholesale lookups'!$A$3:$L$15,'Elec wholesale index'!K$2,FALSE)</f>
        <v>181634.52552031272</v>
      </c>
      <c r="L1419" s="38">
        <f>VLOOKUP($B1419,'Elec wholesale lookups'!$A$3:$O$15,'Elec wholesale index'!L$2,FALSE)</f>
        <v>0</v>
      </c>
      <c r="M1419" s="38">
        <f>VLOOKUP($B1419,'Elec wholesale lookups'!$A$3:$O$15,'Elec wholesale index'!M$2,FALSE)</f>
        <v>1</v>
      </c>
      <c r="N1419" s="38">
        <f>VLOOKUP($B1419,'Elec wholesale lookups'!$A$3:$O$15,'Elec wholesale index'!N$2,FALSE)</f>
        <v>1</v>
      </c>
      <c r="O1419" s="13">
        <f t="shared" si="377"/>
        <v>0</v>
      </c>
      <c r="P1419" s="13">
        <f t="shared" si="378"/>
        <v>205597.26549163138</v>
      </c>
      <c r="Q1419" s="13">
        <f t="shared" si="379"/>
        <v>181634.52552031272</v>
      </c>
      <c r="R1419" s="13">
        <f t="shared" si="380"/>
        <v>387231.79101194406</v>
      </c>
      <c r="S1419" s="23">
        <f t="shared" si="381"/>
        <v>0</v>
      </c>
      <c r="T1419" s="23">
        <f t="shared" si="382"/>
        <v>0</v>
      </c>
      <c r="U1419" s="23">
        <f t="shared" si="383"/>
        <v>0</v>
      </c>
      <c r="V1419" s="23">
        <f t="shared" si="384"/>
        <v>0</v>
      </c>
      <c r="W1419" s="44" t="str">
        <f t="shared" si="385"/>
        <v>n/a</v>
      </c>
      <c r="X1419" s="23">
        <f t="shared" si="386"/>
        <v>0</v>
      </c>
      <c r="Y1419" s="23">
        <f t="shared" si="387"/>
        <v>0</v>
      </c>
      <c r="Z1419" s="23">
        <f t="shared" si="388"/>
        <v>0</v>
      </c>
      <c r="AA1419" s="43">
        <f t="shared" si="389"/>
        <v>0</v>
      </c>
      <c r="AB1419" s="44" t="str">
        <f t="shared" si="390"/>
        <v>n/a</v>
      </c>
      <c r="AC1419" s="45" t="str">
        <f>IFERROR(W1419*Inputs!$E$27+'Elec wholesale index'!AB1419*Inputs!$F$27,"n/a")</f>
        <v>n/a</v>
      </c>
      <c r="AD1419" s="2" t="str">
        <f t="shared" si="391"/>
        <v>2020-21 Winter</v>
      </c>
      <c r="AE1419" s="2" t="str">
        <f t="shared" si="392"/>
        <v>2019-20 Winter</v>
      </c>
      <c r="AF1419" s="41">
        <v>0</v>
      </c>
    </row>
    <row r="1420" spans="1:32" x14ac:dyDescent="0.3">
      <c r="A1420" s="47">
        <v>43893</v>
      </c>
      <c r="B1420" s="14" t="str">
        <f t="shared" si="376"/>
        <v>Mar</v>
      </c>
      <c r="C1420" s="3"/>
      <c r="D1420" s="3"/>
      <c r="E1420" s="3"/>
      <c r="F1420" s="42"/>
      <c r="G1420" s="42"/>
      <c r="H1420" s="42"/>
      <c r="I1420" s="13">
        <f>VLOOKUP($B1420,'Elec wholesale lookups'!$A$3:$L$15,'Elec wholesale index'!I$2,FALSE)</f>
        <v>181634.52552031272</v>
      </c>
      <c r="J1420" s="13">
        <f>VLOOKUP($B1420,'Elec wholesale lookups'!$A$3:$L$15,'Elec wholesale index'!J$2,FALSE)</f>
        <v>205597.26549163138</v>
      </c>
      <c r="K1420" s="13">
        <f>VLOOKUP($B1420,'Elec wholesale lookups'!$A$3:$L$15,'Elec wholesale index'!K$2,FALSE)</f>
        <v>181634.52552031272</v>
      </c>
      <c r="L1420" s="38">
        <f>VLOOKUP($B1420,'Elec wholesale lookups'!$A$3:$O$15,'Elec wholesale index'!L$2,FALSE)</f>
        <v>0</v>
      </c>
      <c r="M1420" s="38">
        <f>VLOOKUP($B1420,'Elec wholesale lookups'!$A$3:$O$15,'Elec wholesale index'!M$2,FALSE)</f>
        <v>1</v>
      </c>
      <c r="N1420" s="38">
        <f>VLOOKUP($B1420,'Elec wholesale lookups'!$A$3:$O$15,'Elec wholesale index'!N$2,FALSE)</f>
        <v>1</v>
      </c>
      <c r="O1420" s="13">
        <f t="shared" si="377"/>
        <v>0</v>
      </c>
      <c r="P1420" s="13">
        <f t="shared" si="378"/>
        <v>205597.26549163138</v>
      </c>
      <c r="Q1420" s="13">
        <f t="shared" si="379"/>
        <v>181634.52552031272</v>
      </c>
      <c r="R1420" s="13">
        <f t="shared" si="380"/>
        <v>387231.79101194406</v>
      </c>
      <c r="S1420" s="23">
        <f t="shared" si="381"/>
        <v>0</v>
      </c>
      <c r="T1420" s="23">
        <f t="shared" si="382"/>
        <v>0</v>
      </c>
      <c r="U1420" s="23">
        <f t="shared" si="383"/>
        <v>0</v>
      </c>
      <c r="V1420" s="23">
        <f t="shared" si="384"/>
        <v>0</v>
      </c>
      <c r="W1420" s="44" t="str">
        <f t="shared" si="385"/>
        <v>n/a</v>
      </c>
      <c r="X1420" s="23">
        <f t="shared" si="386"/>
        <v>0</v>
      </c>
      <c r="Y1420" s="23">
        <f t="shared" si="387"/>
        <v>0</v>
      </c>
      <c r="Z1420" s="23">
        <f t="shared" si="388"/>
        <v>0</v>
      </c>
      <c r="AA1420" s="43">
        <f t="shared" si="389"/>
        <v>0</v>
      </c>
      <c r="AB1420" s="44" t="str">
        <f t="shared" si="390"/>
        <v>n/a</v>
      </c>
      <c r="AC1420" s="45" t="str">
        <f>IFERROR(W1420*Inputs!$E$27+'Elec wholesale index'!AB1420*Inputs!$F$27,"n/a")</f>
        <v>n/a</v>
      </c>
      <c r="AD1420" s="2" t="str">
        <f t="shared" si="391"/>
        <v>2020-21 Winter</v>
      </c>
      <c r="AE1420" s="2" t="str">
        <f t="shared" si="392"/>
        <v>2019-20 Winter</v>
      </c>
      <c r="AF1420" s="41">
        <v>0</v>
      </c>
    </row>
    <row r="1421" spans="1:32" x14ac:dyDescent="0.3">
      <c r="A1421" s="47">
        <v>43894</v>
      </c>
      <c r="B1421" s="14" t="str">
        <f t="shared" si="376"/>
        <v>Mar</v>
      </c>
      <c r="C1421" s="3"/>
      <c r="D1421" s="3"/>
      <c r="E1421" s="3"/>
      <c r="F1421" s="42"/>
      <c r="G1421" s="42"/>
      <c r="H1421" s="42"/>
      <c r="I1421" s="13">
        <f>VLOOKUP($B1421,'Elec wholesale lookups'!$A$3:$L$15,'Elec wholesale index'!I$2,FALSE)</f>
        <v>181634.52552031272</v>
      </c>
      <c r="J1421" s="13">
        <f>VLOOKUP($B1421,'Elec wholesale lookups'!$A$3:$L$15,'Elec wholesale index'!J$2,FALSE)</f>
        <v>205597.26549163138</v>
      </c>
      <c r="K1421" s="13">
        <f>VLOOKUP($B1421,'Elec wholesale lookups'!$A$3:$L$15,'Elec wholesale index'!K$2,FALSE)</f>
        <v>181634.52552031272</v>
      </c>
      <c r="L1421" s="38">
        <f>VLOOKUP($B1421,'Elec wholesale lookups'!$A$3:$O$15,'Elec wholesale index'!L$2,FALSE)</f>
        <v>0</v>
      </c>
      <c r="M1421" s="38">
        <f>VLOOKUP($B1421,'Elec wholesale lookups'!$A$3:$O$15,'Elec wholesale index'!M$2,FALSE)</f>
        <v>1</v>
      </c>
      <c r="N1421" s="38">
        <f>VLOOKUP($B1421,'Elec wholesale lookups'!$A$3:$O$15,'Elec wholesale index'!N$2,FALSE)</f>
        <v>1</v>
      </c>
      <c r="O1421" s="13">
        <f t="shared" si="377"/>
        <v>0</v>
      </c>
      <c r="P1421" s="13">
        <f t="shared" si="378"/>
        <v>205597.26549163138</v>
      </c>
      <c r="Q1421" s="13">
        <f t="shared" si="379"/>
        <v>181634.52552031272</v>
      </c>
      <c r="R1421" s="13">
        <f t="shared" si="380"/>
        <v>387231.79101194406</v>
      </c>
      <c r="S1421" s="23">
        <f t="shared" si="381"/>
        <v>0</v>
      </c>
      <c r="T1421" s="23">
        <f t="shared" si="382"/>
        <v>0</v>
      </c>
      <c r="U1421" s="23">
        <f t="shared" si="383"/>
        <v>0</v>
      </c>
      <c r="V1421" s="23">
        <f t="shared" si="384"/>
        <v>0</v>
      </c>
      <c r="W1421" s="44" t="str">
        <f t="shared" si="385"/>
        <v>n/a</v>
      </c>
      <c r="X1421" s="23">
        <f t="shared" si="386"/>
        <v>0</v>
      </c>
      <c r="Y1421" s="23">
        <f t="shared" si="387"/>
        <v>0</v>
      </c>
      <c r="Z1421" s="23">
        <f t="shared" si="388"/>
        <v>0</v>
      </c>
      <c r="AA1421" s="43">
        <f t="shared" si="389"/>
        <v>0</v>
      </c>
      <c r="AB1421" s="44" t="str">
        <f t="shared" si="390"/>
        <v>n/a</v>
      </c>
      <c r="AC1421" s="45" t="str">
        <f>IFERROR(W1421*Inputs!$E$27+'Elec wholesale index'!AB1421*Inputs!$F$27,"n/a")</f>
        <v>n/a</v>
      </c>
      <c r="AD1421" s="2" t="str">
        <f t="shared" si="391"/>
        <v>2020-21 Winter</v>
      </c>
      <c r="AE1421" s="2" t="str">
        <f t="shared" si="392"/>
        <v>2019-20 Winter</v>
      </c>
      <c r="AF1421" s="41">
        <v>0</v>
      </c>
    </row>
    <row r="1422" spans="1:32" x14ac:dyDescent="0.3">
      <c r="A1422" s="47">
        <v>43895</v>
      </c>
      <c r="B1422" s="14" t="str">
        <f t="shared" si="376"/>
        <v>Mar</v>
      </c>
      <c r="C1422" s="3"/>
      <c r="D1422" s="3"/>
      <c r="E1422" s="3"/>
      <c r="F1422" s="42"/>
      <c r="G1422" s="42"/>
      <c r="H1422" s="42"/>
      <c r="I1422" s="13">
        <f>VLOOKUP($B1422,'Elec wholesale lookups'!$A$3:$L$15,'Elec wholesale index'!I$2,FALSE)</f>
        <v>181634.52552031272</v>
      </c>
      <c r="J1422" s="13">
        <f>VLOOKUP($B1422,'Elec wholesale lookups'!$A$3:$L$15,'Elec wholesale index'!J$2,FALSE)</f>
        <v>205597.26549163138</v>
      </c>
      <c r="K1422" s="13">
        <f>VLOOKUP($B1422,'Elec wholesale lookups'!$A$3:$L$15,'Elec wholesale index'!K$2,FALSE)</f>
        <v>181634.52552031272</v>
      </c>
      <c r="L1422" s="38">
        <f>VLOOKUP($B1422,'Elec wholesale lookups'!$A$3:$O$15,'Elec wholesale index'!L$2,FALSE)</f>
        <v>0</v>
      </c>
      <c r="M1422" s="38">
        <f>VLOOKUP($B1422,'Elec wholesale lookups'!$A$3:$O$15,'Elec wholesale index'!M$2,FALSE)</f>
        <v>1</v>
      </c>
      <c r="N1422" s="38">
        <f>VLOOKUP($B1422,'Elec wholesale lookups'!$A$3:$O$15,'Elec wholesale index'!N$2,FALSE)</f>
        <v>1</v>
      </c>
      <c r="O1422" s="13">
        <f t="shared" si="377"/>
        <v>0</v>
      </c>
      <c r="P1422" s="13">
        <f t="shared" si="378"/>
        <v>205597.26549163138</v>
      </c>
      <c r="Q1422" s="13">
        <f t="shared" si="379"/>
        <v>181634.52552031272</v>
      </c>
      <c r="R1422" s="13">
        <f t="shared" si="380"/>
        <v>387231.79101194406</v>
      </c>
      <c r="S1422" s="23">
        <f t="shared" si="381"/>
        <v>0</v>
      </c>
      <c r="T1422" s="23">
        <f t="shared" si="382"/>
        <v>0</v>
      </c>
      <c r="U1422" s="23">
        <f t="shared" si="383"/>
        <v>0</v>
      </c>
      <c r="V1422" s="23">
        <f t="shared" si="384"/>
        <v>0</v>
      </c>
      <c r="W1422" s="44" t="str">
        <f t="shared" si="385"/>
        <v>n/a</v>
      </c>
      <c r="X1422" s="23">
        <f t="shared" si="386"/>
        <v>0</v>
      </c>
      <c r="Y1422" s="23">
        <f t="shared" si="387"/>
        <v>0</v>
      </c>
      <c r="Z1422" s="23">
        <f t="shared" si="388"/>
        <v>0</v>
      </c>
      <c r="AA1422" s="43">
        <f t="shared" si="389"/>
        <v>0</v>
      </c>
      <c r="AB1422" s="44" t="str">
        <f t="shared" si="390"/>
        <v>n/a</v>
      </c>
      <c r="AC1422" s="45" t="str">
        <f>IFERROR(W1422*Inputs!$E$27+'Elec wholesale index'!AB1422*Inputs!$F$27,"n/a")</f>
        <v>n/a</v>
      </c>
      <c r="AD1422" s="2" t="str">
        <f t="shared" si="391"/>
        <v>2020-21 Winter</v>
      </c>
      <c r="AE1422" s="2" t="str">
        <f t="shared" si="392"/>
        <v>2019-20 Winter</v>
      </c>
      <c r="AF1422" s="41">
        <v>0</v>
      </c>
    </row>
    <row r="1423" spans="1:32" x14ac:dyDescent="0.3">
      <c r="A1423" s="47">
        <v>43896</v>
      </c>
      <c r="B1423" s="14" t="str">
        <f t="shared" si="376"/>
        <v>Mar</v>
      </c>
      <c r="C1423" s="3"/>
      <c r="D1423" s="3"/>
      <c r="E1423" s="3"/>
      <c r="F1423" s="42"/>
      <c r="G1423" s="42"/>
      <c r="H1423" s="42"/>
      <c r="I1423" s="13">
        <f>VLOOKUP($B1423,'Elec wholesale lookups'!$A$3:$L$15,'Elec wholesale index'!I$2,FALSE)</f>
        <v>181634.52552031272</v>
      </c>
      <c r="J1423" s="13">
        <f>VLOOKUP($B1423,'Elec wholesale lookups'!$A$3:$L$15,'Elec wholesale index'!J$2,FALSE)</f>
        <v>205597.26549163138</v>
      </c>
      <c r="K1423" s="13">
        <f>VLOOKUP($B1423,'Elec wholesale lookups'!$A$3:$L$15,'Elec wholesale index'!K$2,FALSE)</f>
        <v>181634.52552031272</v>
      </c>
      <c r="L1423" s="38">
        <f>VLOOKUP($B1423,'Elec wholesale lookups'!$A$3:$O$15,'Elec wholesale index'!L$2,FALSE)</f>
        <v>0</v>
      </c>
      <c r="M1423" s="38">
        <f>VLOOKUP($B1423,'Elec wholesale lookups'!$A$3:$O$15,'Elec wholesale index'!M$2,FALSE)</f>
        <v>1</v>
      </c>
      <c r="N1423" s="38">
        <f>VLOOKUP($B1423,'Elec wholesale lookups'!$A$3:$O$15,'Elec wholesale index'!N$2,FALSE)</f>
        <v>1</v>
      </c>
      <c r="O1423" s="13">
        <f t="shared" si="377"/>
        <v>0</v>
      </c>
      <c r="P1423" s="13">
        <f t="shared" si="378"/>
        <v>205597.26549163138</v>
      </c>
      <c r="Q1423" s="13">
        <f t="shared" si="379"/>
        <v>181634.52552031272</v>
      </c>
      <c r="R1423" s="13">
        <f t="shared" si="380"/>
        <v>387231.79101194406</v>
      </c>
      <c r="S1423" s="23">
        <f t="shared" si="381"/>
        <v>0</v>
      </c>
      <c r="T1423" s="23">
        <f t="shared" si="382"/>
        <v>0</v>
      </c>
      <c r="U1423" s="23">
        <f t="shared" si="383"/>
        <v>0</v>
      </c>
      <c r="V1423" s="23">
        <f t="shared" si="384"/>
        <v>0</v>
      </c>
      <c r="W1423" s="44" t="str">
        <f t="shared" si="385"/>
        <v>n/a</v>
      </c>
      <c r="X1423" s="23">
        <f t="shared" si="386"/>
        <v>0</v>
      </c>
      <c r="Y1423" s="23">
        <f t="shared" si="387"/>
        <v>0</v>
      </c>
      <c r="Z1423" s="23">
        <f t="shared" si="388"/>
        <v>0</v>
      </c>
      <c r="AA1423" s="43">
        <f t="shared" si="389"/>
        <v>0</v>
      </c>
      <c r="AB1423" s="44" t="str">
        <f t="shared" si="390"/>
        <v>n/a</v>
      </c>
      <c r="AC1423" s="45" t="str">
        <f>IFERROR(W1423*Inputs!$E$27+'Elec wholesale index'!AB1423*Inputs!$F$27,"n/a")</f>
        <v>n/a</v>
      </c>
      <c r="AD1423" s="2" t="str">
        <f t="shared" si="391"/>
        <v>2020-21 Winter</v>
      </c>
      <c r="AE1423" s="2" t="str">
        <f t="shared" si="392"/>
        <v>2019-20 Winter</v>
      </c>
      <c r="AF1423" s="41">
        <v>0</v>
      </c>
    </row>
    <row r="1424" spans="1:32" x14ac:dyDescent="0.3">
      <c r="A1424" s="47">
        <v>43899</v>
      </c>
      <c r="B1424" s="14" t="str">
        <f t="shared" si="376"/>
        <v>Mar</v>
      </c>
      <c r="C1424" s="3"/>
      <c r="D1424" s="3"/>
      <c r="E1424" s="3"/>
      <c r="F1424" s="42"/>
      <c r="G1424" s="42"/>
      <c r="H1424" s="42"/>
      <c r="I1424" s="13">
        <f>VLOOKUP($B1424,'Elec wholesale lookups'!$A$3:$L$15,'Elec wholesale index'!I$2,FALSE)</f>
        <v>181634.52552031272</v>
      </c>
      <c r="J1424" s="13">
        <f>VLOOKUP($B1424,'Elec wholesale lookups'!$A$3:$L$15,'Elec wholesale index'!J$2,FALSE)</f>
        <v>205597.26549163138</v>
      </c>
      <c r="K1424" s="13">
        <f>VLOOKUP($B1424,'Elec wholesale lookups'!$A$3:$L$15,'Elec wholesale index'!K$2,FALSE)</f>
        <v>181634.52552031272</v>
      </c>
      <c r="L1424" s="38">
        <f>VLOOKUP($B1424,'Elec wholesale lookups'!$A$3:$O$15,'Elec wholesale index'!L$2,FALSE)</f>
        <v>0</v>
      </c>
      <c r="M1424" s="38">
        <f>VLOOKUP($B1424,'Elec wholesale lookups'!$A$3:$O$15,'Elec wholesale index'!M$2,FALSE)</f>
        <v>1</v>
      </c>
      <c r="N1424" s="38">
        <f>VLOOKUP($B1424,'Elec wholesale lookups'!$A$3:$O$15,'Elec wholesale index'!N$2,FALSE)</f>
        <v>1</v>
      </c>
      <c r="O1424" s="13">
        <f t="shared" si="377"/>
        <v>0</v>
      </c>
      <c r="P1424" s="13">
        <f t="shared" si="378"/>
        <v>205597.26549163138</v>
      </c>
      <c r="Q1424" s="13">
        <f t="shared" si="379"/>
        <v>181634.52552031272</v>
      </c>
      <c r="R1424" s="13">
        <f t="shared" si="380"/>
        <v>387231.79101194406</v>
      </c>
      <c r="S1424" s="23">
        <f t="shared" si="381"/>
        <v>0</v>
      </c>
      <c r="T1424" s="23">
        <f t="shared" si="382"/>
        <v>0</v>
      </c>
      <c r="U1424" s="23">
        <f t="shared" si="383"/>
        <v>0</v>
      </c>
      <c r="V1424" s="23">
        <f t="shared" si="384"/>
        <v>0</v>
      </c>
      <c r="W1424" s="44" t="str">
        <f t="shared" si="385"/>
        <v>n/a</v>
      </c>
      <c r="X1424" s="23">
        <f t="shared" si="386"/>
        <v>0</v>
      </c>
      <c r="Y1424" s="23">
        <f t="shared" si="387"/>
        <v>0</v>
      </c>
      <c r="Z1424" s="23">
        <f t="shared" si="388"/>
        <v>0</v>
      </c>
      <c r="AA1424" s="43">
        <f t="shared" si="389"/>
        <v>0</v>
      </c>
      <c r="AB1424" s="44" t="str">
        <f t="shared" si="390"/>
        <v>n/a</v>
      </c>
      <c r="AC1424" s="45" t="str">
        <f>IFERROR(W1424*Inputs!$E$27+'Elec wholesale index'!AB1424*Inputs!$F$27,"n/a")</f>
        <v>n/a</v>
      </c>
      <c r="AD1424" s="2" t="str">
        <f t="shared" si="391"/>
        <v>2020-21 Winter</v>
      </c>
      <c r="AE1424" s="2" t="str">
        <f t="shared" si="392"/>
        <v>2019-20 Winter</v>
      </c>
      <c r="AF1424" s="41">
        <v>0</v>
      </c>
    </row>
    <row r="1425" spans="1:32" x14ac:dyDescent="0.3">
      <c r="A1425" s="47">
        <v>43900</v>
      </c>
      <c r="B1425" s="14" t="str">
        <f t="shared" si="376"/>
        <v>Mar</v>
      </c>
      <c r="C1425" s="3"/>
      <c r="D1425" s="3"/>
      <c r="E1425" s="3"/>
      <c r="F1425" s="42"/>
      <c r="G1425" s="42"/>
      <c r="H1425" s="42"/>
      <c r="I1425" s="13">
        <f>VLOOKUP($B1425,'Elec wholesale lookups'!$A$3:$L$15,'Elec wholesale index'!I$2,FALSE)</f>
        <v>181634.52552031272</v>
      </c>
      <c r="J1425" s="13">
        <f>VLOOKUP($B1425,'Elec wholesale lookups'!$A$3:$L$15,'Elec wholesale index'!J$2,FALSE)</f>
        <v>205597.26549163138</v>
      </c>
      <c r="K1425" s="13">
        <f>VLOOKUP($B1425,'Elec wholesale lookups'!$A$3:$L$15,'Elec wholesale index'!K$2,FALSE)</f>
        <v>181634.52552031272</v>
      </c>
      <c r="L1425" s="38">
        <f>VLOOKUP($B1425,'Elec wholesale lookups'!$A$3:$O$15,'Elec wholesale index'!L$2,FALSE)</f>
        <v>0</v>
      </c>
      <c r="M1425" s="38">
        <f>VLOOKUP($B1425,'Elec wholesale lookups'!$A$3:$O$15,'Elec wholesale index'!M$2,FALSE)</f>
        <v>1</v>
      </c>
      <c r="N1425" s="38">
        <f>VLOOKUP($B1425,'Elec wholesale lookups'!$A$3:$O$15,'Elec wholesale index'!N$2,FALSE)</f>
        <v>1</v>
      </c>
      <c r="O1425" s="13">
        <f t="shared" si="377"/>
        <v>0</v>
      </c>
      <c r="P1425" s="13">
        <f t="shared" si="378"/>
        <v>205597.26549163138</v>
      </c>
      <c r="Q1425" s="13">
        <f t="shared" si="379"/>
        <v>181634.52552031272</v>
      </c>
      <c r="R1425" s="13">
        <f t="shared" si="380"/>
        <v>387231.79101194406</v>
      </c>
      <c r="S1425" s="23">
        <f t="shared" si="381"/>
        <v>0</v>
      </c>
      <c r="T1425" s="23">
        <f t="shared" si="382"/>
        <v>0</v>
      </c>
      <c r="U1425" s="23">
        <f t="shared" si="383"/>
        <v>0</v>
      </c>
      <c r="V1425" s="23">
        <f t="shared" si="384"/>
        <v>0</v>
      </c>
      <c r="W1425" s="44" t="str">
        <f t="shared" si="385"/>
        <v>n/a</v>
      </c>
      <c r="X1425" s="23">
        <f t="shared" si="386"/>
        <v>0</v>
      </c>
      <c r="Y1425" s="23">
        <f t="shared" si="387"/>
        <v>0</v>
      </c>
      <c r="Z1425" s="23">
        <f t="shared" si="388"/>
        <v>0</v>
      </c>
      <c r="AA1425" s="43">
        <f t="shared" si="389"/>
        <v>0</v>
      </c>
      <c r="AB1425" s="44" t="str">
        <f t="shared" si="390"/>
        <v>n/a</v>
      </c>
      <c r="AC1425" s="45" t="str">
        <f>IFERROR(W1425*Inputs!$E$27+'Elec wholesale index'!AB1425*Inputs!$F$27,"n/a")</f>
        <v>n/a</v>
      </c>
      <c r="AD1425" s="2" t="str">
        <f t="shared" si="391"/>
        <v>2020-21 Winter</v>
      </c>
      <c r="AE1425" s="2" t="str">
        <f t="shared" si="392"/>
        <v>2019-20 Winter</v>
      </c>
      <c r="AF1425" s="41">
        <v>0</v>
      </c>
    </row>
    <row r="1426" spans="1:32" x14ac:dyDescent="0.3">
      <c r="A1426" s="47">
        <v>43901</v>
      </c>
      <c r="B1426" s="14" t="str">
        <f t="shared" si="376"/>
        <v>Mar</v>
      </c>
      <c r="C1426" s="3"/>
      <c r="D1426" s="3"/>
      <c r="E1426" s="3"/>
      <c r="F1426" s="42"/>
      <c r="G1426" s="42"/>
      <c r="H1426" s="42"/>
      <c r="I1426" s="13">
        <f>VLOOKUP($B1426,'Elec wholesale lookups'!$A$3:$L$15,'Elec wholesale index'!I$2,FALSE)</f>
        <v>181634.52552031272</v>
      </c>
      <c r="J1426" s="13">
        <f>VLOOKUP($B1426,'Elec wholesale lookups'!$A$3:$L$15,'Elec wholesale index'!J$2,FALSE)</f>
        <v>205597.26549163138</v>
      </c>
      <c r="K1426" s="13">
        <f>VLOOKUP($B1426,'Elec wholesale lookups'!$A$3:$L$15,'Elec wholesale index'!K$2,FALSE)</f>
        <v>181634.52552031272</v>
      </c>
      <c r="L1426" s="38">
        <f>VLOOKUP($B1426,'Elec wholesale lookups'!$A$3:$O$15,'Elec wholesale index'!L$2,FALSE)</f>
        <v>0</v>
      </c>
      <c r="M1426" s="38">
        <f>VLOOKUP($B1426,'Elec wholesale lookups'!$A$3:$O$15,'Elec wholesale index'!M$2,FALSE)</f>
        <v>1</v>
      </c>
      <c r="N1426" s="38">
        <f>VLOOKUP($B1426,'Elec wholesale lookups'!$A$3:$O$15,'Elec wholesale index'!N$2,FALSE)</f>
        <v>1</v>
      </c>
      <c r="O1426" s="13">
        <f t="shared" si="377"/>
        <v>0</v>
      </c>
      <c r="P1426" s="13">
        <f t="shared" si="378"/>
        <v>205597.26549163138</v>
      </c>
      <c r="Q1426" s="13">
        <f t="shared" si="379"/>
        <v>181634.52552031272</v>
      </c>
      <c r="R1426" s="13">
        <f t="shared" si="380"/>
        <v>387231.79101194406</v>
      </c>
      <c r="S1426" s="23">
        <f t="shared" si="381"/>
        <v>0</v>
      </c>
      <c r="T1426" s="23">
        <f t="shared" si="382"/>
        <v>0</v>
      </c>
      <c r="U1426" s="23">
        <f t="shared" si="383"/>
        <v>0</v>
      </c>
      <c r="V1426" s="23">
        <f t="shared" si="384"/>
        <v>0</v>
      </c>
      <c r="W1426" s="44" t="str">
        <f t="shared" si="385"/>
        <v>n/a</v>
      </c>
      <c r="X1426" s="23">
        <f t="shared" si="386"/>
        <v>0</v>
      </c>
      <c r="Y1426" s="23">
        <f t="shared" si="387"/>
        <v>0</v>
      </c>
      <c r="Z1426" s="23">
        <f t="shared" si="388"/>
        <v>0</v>
      </c>
      <c r="AA1426" s="43">
        <f t="shared" si="389"/>
        <v>0</v>
      </c>
      <c r="AB1426" s="44" t="str">
        <f t="shared" si="390"/>
        <v>n/a</v>
      </c>
      <c r="AC1426" s="45" t="str">
        <f>IFERROR(W1426*Inputs!$E$27+'Elec wholesale index'!AB1426*Inputs!$F$27,"n/a")</f>
        <v>n/a</v>
      </c>
      <c r="AD1426" s="2" t="str">
        <f t="shared" si="391"/>
        <v>2020-21 Winter</v>
      </c>
      <c r="AE1426" s="2" t="str">
        <f t="shared" si="392"/>
        <v>2019-20 Winter</v>
      </c>
      <c r="AF1426" s="41">
        <v>0</v>
      </c>
    </row>
    <row r="1427" spans="1:32" x14ac:dyDescent="0.3">
      <c r="A1427" s="47">
        <v>43902</v>
      </c>
      <c r="B1427" s="14" t="str">
        <f t="shared" si="376"/>
        <v>Mar</v>
      </c>
      <c r="C1427" s="3"/>
      <c r="D1427" s="3"/>
      <c r="E1427" s="3"/>
      <c r="F1427" s="42"/>
      <c r="G1427" s="42"/>
      <c r="H1427" s="42"/>
      <c r="I1427" s="13">
        <f>VLOOKUP($B1427,'Elec wholesale lookups'!$A$3:$L$15,'Elec wholesale index'!I$2,FALSE)</f>
        <v>181634.52552031272</v>
      </c>
      <c r="J1427" s="13">
        <f>VLOOKUP($B1427,'Elec wholesale lookups'!$A$3:$L$15,'Elec wholesale index'!J$2,FALSE)</f>
        <v>205597.26549163138</v>
      </c>
      <c r="K1427" s="13">
        <f>VLOOKUP($B1427,'Elec wholesale lookups'!$A$3:$L$15,'Elec wholesale index'!K$2,FALSE)</f>
        <v>181634.52552031272</v>
      </c>
      <c r="L1427" s="38">
        <f>VLOOKUP($B1427,'Elec wholesale lookups'!$A$3:$O$15,'Elec wholesale index'!L$2,FALSE)</f>
        <v>0</v>
      </c>
      <c r="M1427" s="38">
        <f>VLOOKUP($B1427,'Elec wholesale lookups'!$A$3:$O$15,'Elec wholesale index'!M$2,FALSE)</f>
        <v>1</v>
      </c>
      <c r="N1427" s="38">
        <f>VLOOKUP($B1427,'Elec wholesale lookups'!$A$3:$O$15,'Elec wholesale index'!N$2,FALSE)</f>
        <v>1</v>
      </c>
      <c r="O1427" s="13">
        <f t="shared" si="377"/>
        <v>0</v>
      </c>
      <c r="P1427" s="13">
        <f t="shared" si="378"/>
        <v>205597.26549163138</v>
      </c>
      <c r="Q1427" s="13">
        <f t="shared" si="379"/>
        <v>181634.52552031272</v>
      </c>
      <c r="R1427" s="13">
        <f t="shared" si="380"/>
        <v>387231.79101194406</v>
      </c>
      <c r="S1427" s="23">
        <f t="shared" si="381"/>
        <v>0</v>
      </c>
      <c r="T1427" s="23">
        <f t="shared" si="382"/>
        <v>0</v>
      </c>
      <c r="U1427" s="23">
        <f t="shared" si="383"/>
        <v>0</v>
      </c>
      <c r="V1427" s="23">
        <f t="shared" si="384"/>
        <v>0</v>
      </c>
      <c r="W1427" s="44" t="str">
        <f t="shared" si="385"/>
        <v>n/a</v>
      </c>
      <c r="X1427" s="23">
        <f t="shared" si="386"/>
        <v>0</v>
      </c>
      <c r="Y1427" s="23">
        <f t="shared" si="387"/>
        <v>0</v>
      </c>
      <c r="Z1427" s="23">
        <f t="shared" si="388"/>
        <v>0</v>
      </c>
      <c r="AA1427" s="43">
        <f t="shared" si="389"/>
        <v>0</v>
      </c>
      <c r="AB1427" s="44" t="str">
        <f t="shared" si="390"/>
        <v>n/a</v>
      </c>
      <c r="AC1427" s="45" t="str">
        <f>IFERROR(W1427*Inputs!$E$27+'Elec wholesale index'!AB1427*Inputs!$F$27,"n/a")</f>
        <v>n/a</v>
      </c>
      <c r="AD1427" s="2" t="str">
        <f t="shared" si="391"/>
        <v>2020-21 Winter</v>
      </c>
      <c r="AE1427" s="2" t="str">
        <f t="shared" si="392"/>
        <v>2019-20 Winter</v>
      </c>
      <c r="AF1427" s="41">
        <v>0</v>
      </c>
    </row>
    <row r="1428" spans="1:32" x14ac:dyDescent="0.3">
      <c r="A1428" s="47">
        <v>43903</v>
      </c>
      <c r="B1428" s="14" t="str">
        <f t="shared" si="376"/>
        <v>Mar</v>
      </c>
      <c r="C1428" s="3"/>
      <c r="D1428" s="3"/>
      <c r="E1428" s="3"/>
      <c r="F1428" s="42"/>
      <c r="G1428" s="42"/>
      <c r="H1428" s="42"/>
      <c r="I1428" s="13">
        <f>VLOOKUP($B1428,'Elec wholesale lookups'!$A$3:$L$15,'Elec wholesale index'!I$2,FALSE)</f>
        <v>181634.52552031272</v>
      </c>
      <c r="J1428" s="13">
        <f>VLOOKUP($B1428,'Elec wholesale lookups'!$A$3:$L$15,'Elec wholesale index'!J$2,FALSE)</f>
        <v>205597.26549163138</v>
      </c>
      <c r="K1428" s="13">
        <f>VLOOKUP($B1428,'Elec wholesale lookups'!$A$3:$L$15,'Elec wholesale index'!K$2,FALSE)</f>
        <v>181634.52552031272</v>
      </c>
      <c r="L1428" s="38">
        <f>VLOOKUP($B1428,'Elec wholesale lookups'!$A$3:$O$15,'Elec wholesale index'!L$2,FALSE)</f>
        <v>0</v>
      </c>
      <c r="M1428" s="38">
        <f>VLOOKUP($B1428,'Elec wholesale lookups'!$A$3:$O$15,'Elec wholesale index'!M$2,FALSE)</f>
        <v>1</v>
      </c>
      <c r="N1428" s="38">
        <f>VLOOKUP($B1428,'Elec wholesale lookups'!$A$3:$O$15,'Elec wholesale index'!N$2,FALSE)</f>
        <v>1</v>
      </c>
      <c r="O1428" s="13">
        <f t="shared" si="377"/>
        <v>0</v>
      </c>
      <c r="P1428" s="13">
        <f t="shared" si="378"/>
        <v>205597.26549163138</v>
      </c>
      <c r="Q1428" s="13">
        <f t="shared" si="379"/>
        <v>181634.52552031272</v>
      </c>
      <c r="R1428" s="13">
        <f t="shared" si="380"/>
        <v>387231.79101194406</v>
      </c>
      <c r="S1428" s="23">
        <f t="shared" si="381"/>
        <v>0</v>
      </c>
      <c r="T1428" s="23">
        <f t="shared" si="382"/>
        <v>0</v>
      </c>
      <c r="U1428" s="23">
        <f t="shared" si="383"/>
        <v>0</v>
      </c>
      <c r="V1428" s="23">
        <f t="shared" si="384"/>
        <v>0</v>
      </c>
      <c r="W1428" s="44" t="str">
        <f t="shared" si="385"/>
        <v>n/a</v>
      </c>
      <c r="X1428" s="23">
        <f t="shared" si="386"/>
        <v>0</v>
      </c>
      <c r="Y1428" s="23">
        <f t="shared" si="387"/>
        <v>0</v>
      </c>
      <c r="Z1428" s="23">
        <f t="shared" si="388"/>
        <v>0</v>
      </c>
      <c r="AA1428" s="43">
        <f t="shared" si="389"/>
        <v>0</v>
      </c>
      <c r="AB1428" s="44" t="str">
        <f t="shared" si="390"/>
        <v>n/a</v>
      </c>
      <c r="AC1428" s="45" t="str">
        <f>IFERROR(W1428*Inputs!$E$27+'Elec wholesale index'!AB1428*Inputs!$F$27,"n/a")</f>
        <v>n/a</v>
      </c>
      <c r="AD1428" s="2" t="str">
        <f t="shared" si="391"/>
        <v>2020-21 Winter</v>
      </c>
      <c r="AE1428" s="2" t="str">
        <f t="shared" si="392"/>
        <v>2019-20 Winter</v>
      </c>
      <c r="AF1428" s="41">
        <v>0</v>
      </c>
    </row>
    <row r="1429" spans="1:32" x14ac:dyDescent="0.3">
      <c r="A1429" s="47">
        <v>43906</v>
      </c>
      <c r="B1429" s="14" t="str">
        <f t="shared" si="376"/>
        <v>Mar</v>
      </c>
      <c r="C1429" s="3"/>
      <c r="D1429" s="3"/>
      <c r="E1429" s="3"/>
      <c r="F1429" s="42"/>
      <c r="G1429" s="42"/>
      <c r="H1429" s="42"/>
      <c r="I1429" s="13">
        <f>VLOOKUP($B1429,'Elec wholesale lookups'!$A$3:$L$15,'Elec wholesale index'!I$2,FALSE)</f>
        <v>181634.52552031272</v>
      </c>
      <c r="J1429" s="13">
        <f>VLOOKUP($B1429,'Elec wholesale lookups'!$A$3:$L$15,'Elec wholesale index'!J$2,FALSE)</f>
        <v>205597.26549163138</v>
      </c>
      <c r="K1429" s="13">
        <f>VLOOKUP($B1429,'Elec wholesale lookups'!$A$3:$L$15,'Elec wholesale index'!K$2,FALSE)</f>
        <v>181634.52552031272</v>
      </c>
      <c r="L1429" s="38">
        <f>VLOOKUP($B1429,'Elec wholesale lookups'!$A$3:$O$15,'Elec wholesale index'!L$2,FALSE)</f>
        <v>0</v>
      </c>
      <c r="M1429" s="38">
        <f>VLOOKUP($B1429,'Elec wholesale lookups'!$A$3:$O$15,'Elec wholesale index'!M$2,FALSE)</f>
        <v>1</v>
      </c>
      <c r="N1429" s="38">
        <f>VLOOKUP($B1429,'Elec wholesale lookups'!$A$3:$O$15,'Elec wholesale index'!N$2,FALSE)</f>
        <v>1</v>
      </c>
      <c r="O1429" s="13">
        <f t="shared" si="377"/>
        <v>0</v>
      </c>
      <c r="P1429" s="13">
        <f t="shared" si="378"/>
        <v>205597.26549163138</v>
      </c>
      <c r="Q1429" s="13">
        <f t="shared" si="379"/>
        <v>181634.52552031272</v>
      </c>
      <c r="R1429" s="13">
        <f t="shared" si="380"/>
        <v>387231.79101194406</v>
      </c>
      <c r="S1429" s="23">
        <f t="shared" si="381"/>
        <v>0</v>
      </c>
      <c r="T1429" s="23">
        <f t="shared" si="382"/>
        <v>0</v>
      </c>
      <c r="U1429" s="23">
        <f t="shared" si="383"/>
        <v>0</v>
      </c>
      <c r="V1429" s="23">
        <f t="shared" si="384"/>
        <v>0</v>
      </c>
      <c r="W1429" s="44" t="str">
        <f t="shared" si="385"/>
        <v>n/a</v>
      </c>
      <c r="X1429" s="23">
        <f t="shared" si="386"/>
        <v>0</v>
      </c>
      <c r="Y1429" s="23">
        <f t="shared" si="387"/>
        <v>0</v>
      </c>
      <c r="Z1429" s="23">
        <f t="shared" si="388"/>
        <v>0</v>
      </c>
      <c r="AA1429" s="43">
        <f t="shared" si="389"/>
        <v>0</v>
      </c>
      <c r="AB1429" s="44" t="str">
        <f t="shared" si="390"/>
        <v>n/a</v>
      </c>
      <c r="AC1429" s="45" t="str">
        <f>IFERROR(W1429*Inputs!$E$27+'Elec wholesale index'!AB1429*Inputs!$F$27,"n/a")</f>
        <v>n/a</v>
      </c>
      <c r="AD1429" s="2" t="str">
        <f t="shared" si="391"/>
        <v>2020-21 Winter</v>
      </c>
      <c r="AE1429" s="2" t="str">
        <f t="shared" si="392"/>
        <v>2019-20 Winter</v>
      </c>
      <c r="AF1429" s="41">
        <v>0</v>
      </c>
    </row>
    <row r="1430" spans="1:32" x14ac:dyDescent="0.3">
      <c r="A1430" s="47">
        <v>43907</v>
      </c>
      <c r="B1430" s="14" t="str">
        <f t="shared" si="376"/>
        <v>Mar</v>
      </c>
      <c r="C1430" s="3"/>
      <c r="D1430" s="3"/>
      <c r="E1430" s="3"/>
      <c r="F1430" s="42"/>
      <c r="G1430" s="42"/>
      <c r="H1430" s="42"/>
      <c r="I1430" s="13">
        <f>VLOOKUP($B1430,'Elec wholesale lookups'!$A$3:$L$15,'Elec wholesale index'!I$2,FALSE)</f>
        <v>181634.52552031272</v>
      </c>
      <c r="J1430" s="13">
        <f>VLOOKUP($B1430,'Elec wholesale lookups'!$A$3:$L$15,'Elec wholesale index'!J$2,FALSE)</f>
        <v>205597.26549163138</v>
      </c>
      <c r="K1430" s="13">
        <f>VLOOKUP($B1430,'Elec wholesale lookups'!$A$3:$L$15,'Elec wholesale index'!K$2,FALSE)</f>
        <v>181634.52552031272</v>
      </c>
      <c r="L1430" s="38">
        <f>VLOOKUP($B1430,'Elec wholesale lookups'!$A$3:$O$15,'Elec wholesale index'!L$2,FALSE)</f>
        <v>0</v>
      </c>
      <c r="M1430" s="38">
        <f>VLOOKUP($B1430,'Elec wholesale lookups'!$A$3:$O$15,'Elec wholesale index'!M$2,FALSE)</f>
        <v>1</v>
      </c>
      <c r="N1430" s="38">
        <f>VLOOKUP($B1430,'Elec wholesale lookups'!$A$3:$O$15,'Elec wholesale index'!N$2,FALSE)</f>
        <v>1</v>
      </c>
      <c r="O1430" s="13">
        <f t="shared" si="377"/>
        <v>0</v>
      </c>
      <c r="P1430" s="13">
        <f t="shared" si="378"/>
        <v>205597.26549163138</v>
      </c>
      <c r="Q1430" s="13">
        <f t="shared" si="379"/>
        <v>181634.52552031272</v>
      </c>
      <c r="R1430" s="13">
        <f t="shared" si="380"/>
        <v>387231.79101194406</v>
      </c>
      <c r="S1430" s="23">
        <f t="shared" si="381"/>
        <v>0</v>
      </c>
      <c r="T1430" s="23">
        <f t="shared" si="382"/>
        <v>0</v>
      </c>
      <c r="U1430" s="23">
        <f t="shared" si="383"/>
        <v>0</v>
      </c>
      <c r="V1430" s="23">
        <f t="shared" si="384"/>
        <v>0</v>
      </c>
      <c r="W1430" s="44" t="str">
        <f t="shared" si="385"/>
        <v>n/a</v>
      </c>
      <c r="X1430" s="23">
        <f t="shared" si="386"/>
        <v>0</v>
      </c>
      <c r="Y1430" s="23">
        <f t="shared" si="387"/>
        <v>0</v>
      </c>
      <c r="Z1430" s="23">
        <f t="shared" si="388"/>
        <v>0</v>
      </c>
      <c r="AA1430" s="43">
        <f t="shared" si="389"/>
        <v>0</v>
      </c>
      <c r="AB1430" s="44" t="str">
        <f t="shared" si="390"/>
        <v>n/a</v>
      </c>
      <c r="AC1430" s="45" t="str">
        <f>IFERROR(W1430*Inputs!$E$27+'Elec wholesale index'!AB1430*Inputs!$F$27,"n/a")</f>
        <v>n/a</v>
      </c>
      <c r="AD1430" s="2" t="str">
        <f t="shared" si="391"/>
        <v>2020-21 Winter</v>
      </c>
      <c r="AE1430" s="2" t="str">
        <f t="shared" si="392"/>
        <v>2019-20 Winter</v>
      </c>
      <c r="AF1430" s="41">
        <v>0</v>
      </c>
    </row>
    <row r="1431" spans="1:32" x14ac:dyDescent="0.3">
      <c r="A1431" s="47">
        <v>43908</v>
      </c>
      <c r="B1431" s="14" t="str">
        <f t="shared" si="376"/>
        <v>Mar</v>
      </c>
      <c r="C1431" s="3"/>
      <c r="D1431" s="3"/>
      <c r="E1431" s="3"/>
      <c r="F1431" s="42"/>
      <c r="G1431" s="42"/>
      <c r="H1431" s="42"/>
      <c r="I1431" s="13">
        <f>VLOOKUP($B1431,'Elec wholesale lookups'!$A$3:$L$15,'Elec wholesale index'!I$2,FALSE)</f>
        <v>181634.52552031272</v>
      </c>
      <c r="J1431" s="13">
        <f>VLOOKUP($B1431,'Elec wholesale lookups'!$A$3:$L$15,'Elec wholesale index'!J$2,FALSE)</f>
        <v>205597.26549163138</v>
      </c>
      <c r="K1431" s="13">
        <f>VLOOKUP($B1431,'Elec wholesale lookups'!$A$3:$L$15,'Elec wholesale index'!K$2,FALSE)</f>
        <v>181634.52552031272</v>
      </c>
      <c r="L1431" s="38">
        <f>VLOOKUP($B1431,'Elec wholesale lookups'!$A$3:$O$15,'Elec wholesale index'!L$2,FALSE)</f>
        <v>0</v>
      </c>
      <c r="M1431" s="38">
        <f>VLOOKUP($B1431,'Elec wholesale lookups'!$A$3:$O$15,'Elec wholesale index'!M$2,FALSE)</f>
        <v>1</v>
      </c>
      <c r="N1431" s="38">
        <f>VLOOKUP($B1431,'Elec wholesale lookups'!$A$3:$O$15,'Elec wholesale index'!N$2,FALSE)</f>
        <v>1</v>
      </c>
      <c r="O1431" s="13">
        <f t="shared" si="377"/>
        <v>0</v>
      </c>
      <c r="P1431" s="13">
        <f t="shared" si="378"/>
        <v>205597.26549163138</v>
      </c>
      <c r="Q1431" s="13">
        <f t="shared" si="379"/>
        <v>181634.52552031272</v>
      </c>
      <c r="R1431" s="13">
        <f t="shared" si="380"/>
        <v>387231.79101194406</v>
      </c>
      <c r="S1431" s="23">
        <f t="shared" si="381"/>
        <v>0</v>
      </c>
      <c r="T1431" s="23">
        <f t="shared" si="382"/>
        <v>0</v>
      </c>
      <c r="U1431" s="23">
        <f t="shared" si="383"/>
        <v>0</v>
      </c>
      <c r="V1431" s="23">
        <f t="shared" si="384"/>
        <v>0</v>
      </c>
      <c r="W1431" s="44" t="str">
        <f t="shared" si="385"/>
        <v>n/a</v>
      </c>
      <c r="X1431" s="23">
        <f t="shared" si="386"/>
        <v>0</v>
      </c>
      <c r="Y1431" s="23">
        <f t="shared" si="387"/>
        <v>0</v>
      </c>
      <c r="Z1431" s="23">
        <f t="shared" si="388"/>
        <v>0</v>
      </c>
      <c r="AA1431" s="43">
        <f t="shared" si="389"/>
        <v>0</v>
      </c>
      <c r="AB1431" s="44" t="str">
        <f t="shared" si="390"/>
        <v>n/a</v>
      </c>
      <c r="AC1431" s="45" t="str">
        <f>IFERROR(W1431*Inputs!$E$27+'Elec wholesale index'!AB1431*Inputs!$F$27,"n/a")</f>
        <v>n/a</v>
      </c>
      <c r="AD1431" s="2" t="str">
        <f t="shared" si="391"/>
        <v>2020-21 Winter</v>
      </c>
      <c r="AE1431" s="2" t="str">
        <f t="shared" si="392"/>
        <v>2019-20 Winter</v>
      </c>
      <c r="AF1431" s="41">
        <v>0</v>
      </c>
    </row>
    <row r="1432" spans="1:32" x14ac:dyDescent="0.3">
      <c r="A1432" s="47">
        <v>43909</v>
      </c>
      <c r="B1432" s="14" t="str">
        <f t="shared" si="376"/>
        <v>Mar</v>
      </c>
      <c r="C1432" s="3"/>
      <c r="D1432" s="3"/>
      <c r="E1432" s="3"/>
      <c r="F1432" s="42"/>
      <c r="G1432" s="42"/>
      <c r="H1432" s="42"/>
      <c r="I1432" s="13">
        <f>VLOOKUP($B1432,'Elec wholesale lookups'!$A$3:$L$15,'Elec wholesale index'!I$2,FALSE)</f>
        <v>181634.52552031272</v>
      </c>
      <c r="J1432" s="13">
        <f>VLOOKUP($B1432,'Elec wholesale lookups'!$A$3:$L$15,'Elec wholesale index'!J$2,FALSE)</f>
        <v>205597.26549163138</v>
      </c>
      <c r="K1432" s="13">
        <f>VLOOKUP($B1432,'Elec wholesale lookups'!$A$3:$L$15,'Elec wholesale index'!K$2,FALSE)</f>
        <v>181634.52552031272</v>
      </c>
      <c r="L1432" s="38">
        <f>VLOOKUP($B1432,'Elec wholesale lookups'!$A$3:$O$15,'Elec wholesale index'!L$2,FALSE)</f>
        <v>0</v>
      </c>
      <c r="M1432" s="38">
        <f>VLOOKUP($B1432,'Elec wholesale lookups'!$A$3:$O$15,'Elec wholesale index'!M$2,FALSE)</f>
        <v>1</v>
      </c>
      <c r="N1432" s="38">
        <f>VLOOKUP($B1432,'Elec wholesale lookups'!$A$3:$O$15,'Elec wholesale index'!N$2,FALSE)</f>
        <v>1</v>
      </c>
      <c r="O1432" s="13">
        <f t="shared" si="377"/>
        <v>0</v>
      </c>
      <c r="P1432" s="13">
        <f t="shared" si="378"/>
        <v>205597.26549163138</v>
      </c>
      <c r="Q1432" s="13">
        <f t="shared" si="379"/>
        <v>181634.52552031272</v>
      </c>
      <c r="R1432" s="13">
        <f t="shared" si="380"/>
        <v>387231.79101194406</v>
      </c>
      <c r="S1432" s="23">
        <f t="shared" si="381"/>
        <v>0</v>
      </c>
      <c r="T1432" s="23">
        <f t="shared" si="382"/>
        <v>0</v>
      </c>
      <c r="U1432" s="23">
        <f t="shared" si="383"/>
        <v>0</v>
      </c>
      <c r="V1432" s="23">
        <f t="shared" si="384"/>
        <v>0</v>
      </c>
      <c r="W1432" s="44" t="str">
        <f t="shared" si="385"/>
        <v>n/a</v>
      </c>
      <c r="X1432" s="23">
        <f t="shared" si="386"/>
        <v>0</v>
      </c>
      <c r="Y1432" s="23">
        <f t="shared" si="387"/>
        <v>0</v>
      </c>
      <c r="Z1432" s="23">
        <f t="shared" si="388"/>
        <v>0</v>
      </c>
      <c r="AA1432" s="43">
        <f t="shared" si="389"/>
        <v>0</v>
      </c>
      <c r="AB1432" s="44" t="str">
        <f t="shared" si="390"/>
        <v>n/a</v>
      </c>
      <c r="AC1432" s="45" t="str">
        <f>IFERROR(W1432*Inputs!$E$27+'Elec wholesale index'!AB1432*Inputs!$F$27,"n/a")</f>
        <v>n/a</v>
      </c>
      <c r="AD1432" s="2" t="str">
        <f t="shared" si="391"/>
        <v>2020-21 Winter</v>
      </c>
      <c r="AE1432" s="2" t="str">
        <f t="shared" si="392"/>
        <v>2019-20 Winter</v>
      </c>
      <c r="AF1432" s="41">
        <v>0</v>
      </c>
    </row>
    <row r="1433" spans="1:32" x14ac:dyDescent="0.3">
      <c r="A1433" s="47">
        <v>43910</v>
      </c>
      <c r="B1433" s="14" t="str">
        <f t="shared" si="376"/>
        <v>Mar</v>
      </c>
      <c r="C1433" s="3"/>
      <c r="D1433" s="3"/>
      <c r="E1433" s="3"/>
      <c r="F1433" s="42"/>
      <c r="G1433" s="42"/>
      <c r="H1433" s="42"/>
      <c r="I1433" s="13">
        <f>VLOOKUP($B1433,'Elec wholesale lookups'!$A$3:$L$15,'Elec wholesale index'!I$2,FALSE)</f>
        <v>181634.52552031272</v>
      </c>
      <c r="J1433" s="13">
        <f>VLOOKUP($B1433,'Elec wholesale lookups'!$A$3:$L$15,'Elec wholesale index'!J$2,FALSE)</f>
        <v>205597.26549163138</v>
      </c>
      <c r="K1433" s="13">
        <f>VLOOKUP($B1433,'Elec wholesale lookups'!$A$3:$L$15,'Elec wholesale index'!K$2,FALSE)</f>
        <v>181634.52552031272</v>
      </c>
      <c r="L1433" s="38">
        <f>VLOOKUP($B1433,'Elec wholesale lookups'!$A$3:$O$15,'Elec wholesale index'!L$2,FALSE)</f>
        <v>0</v>
      </c>
      <c r="M1433" s="38">
        <f>VLOOKUP($B1433,'Elec wholesale lookups'!$A$3:$O$15,'Elec wholesale index'!M$2,FALSE)</f>
        <v>1</v>
      </c>
      <c r="N1433" s="38">
        <f>VLOOKUP($B1433,'Elec wholesale lookups'!$A$3:$O$15,'Elec wholesale index'!N$2,FALSE)</f>
        <v>1</v>
      </c>
      <c r="O1433" s="13">
        <f t="shared" si="377"/>
        <v>0</v>
      </c>
      <c r="P1433" s="13">
        <f t="shared" si="378"/>
        <v>205597.26549163138</v>
      </c>
      <c r="Q1433" s="13">
        <f t="shared" si="379"/>
        <v>181634.52552031272</v>
      </c>
      <c r="R1433" s="13">
        <f t="shared" si="380"/>
        <v>387231.79101194406</v>
      </c>
      <c r="S1433" s="23">
        <f t="shared" si="381"/>
        <v>0</v>
      </c>
      <c r="T1433" s="23">
        <f t="shared" si="382"/>
        <v>0</v>
      </c>
      <c r="U1433" s="23">
        <f t="shared" si="383"/>
        <v>0</v>
      </c>
      <c r="V1433" s="23">
        <f t="shared" si="384"/>
        <v>0</v>
      </c>
      <c r="W1433" s="44" t="str">
        <f t="shared" si="385"/>
        <v>n/a</v>
      </c>
      <c r="X1433" s="23">
        <f t="shared" si="386"/>
        <v>0</v>
      </c>
      <c r="Y1433" s="23">
        <f t="shared" si="387"/>
        <v>0</v>
      </c>
      <c r="Z1433" s="23">
        <f t="shared" si="388"/>
        <v>0</v>
      </c>
      <c r="AA1433" s="43">
        <f t="shared" si="389"/>
        <v>0</v>
      </c>
      <c r="AB1433" s="44" t="str">
        <f t="shared" si="390"/>
        <v>n/a</v>
      </c>
      <c r="AC1433" s="45" t="str">
        <f>IFERROR(W1433*Inputs!$E$27+'Elec wholesale index'!AB1433*Inputs!$F$27,"n/a")</f>
        <v>n/a</v>
      </c>
      <c r="AD1433" s="2" t="str">
        <f t="shared" si="391"/>
        <v>2020-21 Winter</v>
      </c>
      <c r="AE1433" s="2" t="str">
        <f t="shared" si="392"/>
        <v>2019-20 Winter</v>
      </c>
      <c r="AF1433" s="41">
        <v>0</v>
      </c>
    </row>
    <row r="1434" spans="1:32" x14ac:dyDescent="0.3">
      <c r="A1434" s="47">
        <v>43913</v>
      </c>
      <c r="B1434" s="14" t="str">
        <f t="shared" si="376"/>
        <v>Mar</v>
      </c>
      <c r="C1434" s="3"/>
      <c r="D1434" s="3"/>
      <c r="E1434" s="3"/>
      <c r="F1434" s="42"/>
      <c r="G1434" s="42"/>
      <c r="H1434" s="42"/>
      <c r="I1434" s="13">
        <f>VLOOKUP($B1434,'Elec wholesale lookups'!$A$3:$L$15,'Elec wholesale index'!I$2,FALSE)</f>
        <v>181634.52552031272</v>
      </c>
      <c r="J1434" s="13">
        <f>VLOOKUP($B1434,'Elec wholesale lookups'!$A$3:$L$15,'Elec wholesale index'!J$2,FALSE)</f>
        <v>205597.26549163138</v>
      </c>
      <c r="K1434" s="13">
        <f>VLOOKUP($B1434,'Elec wholesale lookups'!$A$3:$L$15,'Elec wholesale index'!K$2,FALSE)</f>
        <v>181634.52552031272</v>
      </c>
      <c r="L1434" s="38">
        <f>VLOOKUP($B1434,'Elec wholesale lookups'!$A$3:$O$15,'Elec wholesale index'!L$2,FALSE)</f>
        <v>0</v>
      </c>
      <c r="M1434" s="38">
        <f>VLOOKUP($B1434,'Elec wholesale lookups'!$A$3:$O$15,'Elec wholesale index'!M$2,FALSE)</f>
        <v>1</v>
      </c>
      <c r="N1434" s="38">
        <f>VLOOKUP($B1434,'Elec wholesale lookups'!$A$3:$O$15,'Elec wholesale index'!N$2,FALSE)</f>
        <v>1</v>
      </c>
      <c r="O1434" s="13">
        <f t="shared" si="377"/>
        <v>0</v>
      </c>
      <c r="P1434" s="13">
        <f t="shared" si="378"/>
        <v>205597.26549163138</v>
      </c>
      <c r="Q1434" s="13">
        <f t="shared" si="379"/>
        <v>181634.52552031272</v>
      </c>
      <c r="R1434" s="13">
        <f t="shared" si="380"/>
        <v>387231.79101194406</v>
      </c>
      <c r="S1434" s="23">
        <f t="shared" si="381"/>
        <v>0</v>
      </c>
      <c r="T1434" s="23">
        <f t="shared" si="382"/>
        <v>0</v>
      </c>
      <c r="U1434" s="23">
        <f t="shared" si="383"/>
        <v>0</v>
      </c>
      <c r="V1434" s="23">
        <f t="shared" si="384"/>
        <v>0</v>
      </c>
      <c r="W1434" s="44" t="str">
        <f t="shared" si="385"/>
        <v>n/a</v>
      </c>
      <c r="X1434" s="23">
        <f t="shared" si="386"/>
        <v>0</v>
      </c>
      <c r="Y1434" s="23">
        <f t="shared" si="387"/>
        <v>0</v>
      </c>
      <c r="Z1434" s="23">
        <f t="shared" si="388"/>
        <v>0</v>
      </c>
      <c r="AA1434" s="43">
        <f t="shared" si="389"/>
        <v>0</v>
      </c>
      <c r="AB1434" s="44" t="str">
        <f t="shared" si="390"/>
        <v>n/a</v>
      </c>
      <c r="AC1434" s="45" t="str">
        <f>IFERROR(W1434*Inputs!$E$27+'Elec wholesale index'!AB1434*Inputs!$F$27,"n/a")</f>
        <v>n/a</v>
      </c>
      <c r="AD1434" s="2" t="str">
        <f t="shared" si="391"/>
        <v>2020-21 Winter</v>
      </c>
      <c r="AE1434" s="2" t="str">
        <f t="shared" si="392"/>
        <v>2019-20 Winter</v>
      </c>
      <c r="AF1434" s="41">
        <v>0</v>
      </c>
    </row>
    <row r="1435" spans="1:32" x14ac:dyDescent="0.3">
      <c r="A1435" s="47">
        <v>43914</v>
      </c>
      <c r="B1435" s="14" t="str">
        <f t="shared" si="376"/>
        <v>Mar</v>
      </c>
      <c r="C1435" s="3"/>
      <c r="D1435" s="3"/>
      <c r="E1435" s="3"/>
      <c r="F1435" s="42"/>
      <c r="G1435" s="42"/>
      <c r="H1435" s="42"/>
      <c r="I1435" s="13">
        <f>VLOOKUP($B1435,'Elec wholesale lookups'!$A$3:$L$15,'Elec wholesale index'!I$2,FALSE)</f>
        <v>181634.52552031272</v>
      </c>
      <c r="J1435" s="13">
        <f>VLOOKUP($B1435,'Elec wholesale lookups'!$A$3:$L$15,'Elec wholesale index'!J$2,FALSE)</f>
        <v>205597.26549163138</v>
      </c>
      <c r="K1435" s="13">
        <f>VLOOKUP($B1435,'Elec wholesale lookups'!$A$3:$L$15,'Elec wholesale index'!K$2,FALSE)</f>
        <v>181634.52552031272</v>
      </c>
      <c r="L1435" s="38">
        <f>VLOOKUP($B1435,'Elec wholesale lookups'!$A$3:$O$15,'Elec wholesale index'!L$2,FALSE)</f>
        <v>0</v>
      </c>
      <c r="M1435" s="38">
        <f>VLOOKUP($B1435,'Elec wholesale lookups'!$A$3:$O$15,'Elec wholesale index'!M$2,FALSE)</f>
        <v>1</v>
      </c>
      <c r="N1435" s="38">
        <f>VLOOKUP($B1435,'Elec wholesale lookups'!$A$3:$O$15,'Elec wholesale index'!N$2,FALSE)</f>
        <v>1</v>
      </c>
      <c r="O1435" s="13">
        <f t="shared" si="377"/>
        <v>0</v>
      </c>
      <c r="P1435" s="13">
        <f t="shared" si="378"/>
        <v>205597.26549163138</v>
      </c>
      <c r="Q1435" s="13">
        <f t="shared" si="379"/>
        <v>181634.52552031272</v>
      </c>
      <c r="R1435" s="13">
        <f t="shared" si="380"/>
        <v>387231.79101194406</v>
      </c>
      <c r="S1435" s="23">
        <f t="shared" si="381"/>
        <v>0</v>
      </c>
      <c r="T1435" s="23">
        <f t="shared" si="382"/>
        <v>0</v>
      </c>
      <c r="U1435" s="23">
        <f t="shared" si="383"/>
        <v>0</v>
      </c>
      <c r="V1435" s="23">
        <f t="shared" si="384"/>
        <v>0</v>
      </c>
      <c r="W1435" s="44" t="str">
        <f t="shared" si="385"/>
        <v>n/a</v>
      </c>
      <c r="X1435" s="23">
        <f t="shared" si="386"/>
        <v>0</v>
      </c>
      <c r="Y1435" s="23">
        <f t="shared" si="387"/>
        <v>0</v>
      </c>
      <c r="Z1435" s="23">
        <f t="shared" si="388"/>
        <v>0</v>
      </c>
      <c r="AA1435" s="43">
        <f t="shared" si="389"/>
        <v>0</v>
      </c>
      <c r="AB1435" s="44" t="str">
        <f t="shared" si="390"/>
        <v>n/a</v>
      </c>
      <c r="AC1435" s="45" t="str">
        <f>IFERROR(W1435*Inputs!$E$27+'Elec wholesale index'!AB1435*Inputs!$F$27,"n/a")</f>
        <v>n/a</v>
      </c>
      <c r="AD1435" s="2" t="str">
        <f t="shared" si="391"/>
        <v>2020-21 Winter</v>
      </c>
      <c r="AE1435" s="2" t="str">
        <f t="shared" si="392"/>
        <v>2019-20 Winter</v>
      </c>
      <c r="AF1435" s="41">
        <v>0</v>
      </c>
    </row>
    <row r="1436" spans="1:32" x14ac:dyDescent="0.3">
      <c r="A1436" s="47">
        <v>43915</v>
      </c>
      <c r="B1436" s="14" t="str">
        <f t="shared" si="376"/>
        <v>Mar</v>
      </c>
      <c r="C1436" s="3"/>
      <c r="D1436" s="3"/>
      <c r="E1436" s="3"/>
      <c r="F1436" s="42"/>
      <c r="G1436" s="42"/>
      <c r="H1436" s="42"/>
      <c r="I1436" s="13">
        <f>VLOOKUP($B1436,'Elec wholesale lookups'!$A$3:$L$15,'Elec wholesale index'!I$2,FALSE)</f>
        <v>181634.52552031272</v>
      </c>
      <c r="J1436" s="13">
        <f>VLOOKUP($B1436,'Elec wholesale lookups'!$A$3:$L$15,'Elec wholesale index'!J$2,FALSE)</f>
        <v>205597.26549163138</v>
      </c>
      <c r="K1436" s="13">
        <f>VLOOKUP($B1436,'Elec wholesale lookups'!$A$3:$L$15,'Elec wholesale index'!K$2,FALSE)</f>
        <v>181634.52552031272</v>
      </c>
      <c r="L1436" s="38">
        <f>VLOOKUP($B1436,'Elec wholesale lookups'!$A$3:$O$15,'Elec wholesale index'!L$2,FALSE)</f>
        <v>0</v>
      </c>
      <c r="M1436" s="38">
        <f>VLOOKUP($B1436,'Elec wholesale lookups'!$A$3:$O$15,'Elec wholesale index'!M$2,FALSE)</f>
        <v>1</v>
      </c>
      <c r="N1436" s="38">
        <f>VLOOKUP($B1436,'Elec wholesale lookups'!$A$3:$O$15,'Elec wholesale index'!N$2,FALSE)</f>
        <v>1</v>
      </c>
      <c r="O1436" s="13">
        <f t="shared" si="377"/>
        <v>0</v>
      </c>
      <c r="P1436" s="13">
        <f t="shared" si="378"/>
        <v>205597.26549163138</v>
      </c>
      <c r="Q1436" s="13">
        <f t="shared" si="379"/>
        <v>181634.52552031272</v>
      </c>
      <c r="R1436" s="13">
        <f t="shared" si="380"/>
        <v>387231.79101194406</v>
      </c>
      <c r="S1436" s="23">
        <f t="shared" si="381"/>
        <v>0</v>
      </c>
      <c r="T1436" s="23">
        <f t="shared" si="382"/>
        <v>0</v>
      </c>
      <c r="U1436" s="23">
        <f t="shared" si="383"/>
        <v>0</v>
      </c>
      <c r="V1436" s="23">
        <f t="shared" si="384"/>
        <v>0</v>
      </c>
      <c r="W1436" s="44" t="str">
        <f t="shared" si="385"/>
        <v>n/a</v>
      </c>
      <c r="X1436" s="23">
        <f t="shared" si="386"/>
        <v>0</v>
      </c>
      <c r="Y1436" s="23">
        <f t="shared" si="387"/>
        <v>0</v>
      </c>
      <c r="Z1436" s="23">
        <f t="shared" si="388"/>
        <v>0</v>
      </c>
      <c r="AA1436" s="43">
        <f t="shared" si="389"/>
        <v>0</v>
      </c>
      <c r="AB1436" s="44" t="str">
        <f t="shared" si="390"/>
        <v>n/a</v>
      </c>
      <c r="AC1436" s="45" t="str">
        <f>IFERROR(W1436*Inputs!$E$27+'Elec wholesale index'!AB1436*Inputs!$F$27,"n/a")</f>
        <v>n/a</v>
      </c>
      <c r="AD1436" s="2" t="str">
        <f t="shared" si="391"/>
        <v>2020-21 Winter</v>
      </c>
      <c r="AE1436" s="2" t="str">
        <f t="shared" si="392"/>
        <v>2019-20 Winter</v>
      </c>
      <c r="AF1436" s="41">
        <v>0</v>
      </c>
    </row>
    <row r="1437" spans="1:32" x14ac:dyDescent="0.3">
      <c r="A1437" s="47">
        <v>43916</v>
      </c>
      <c r="B1437" s="14" t="str">
        <f t="shared" si="376"/>
        <v>Mar</v>
      </c>
      <c r="C1437" s="3"/>
      <c r="D1437" s="3"/>
      <c r="E1437" s="3"/>
      <c r="F1437" s="42"/>
      <c r="G1437" s="42"/>
      <c r="H1437" s="42"/>
      <c r="I1437" s="13">
        <f>VLOOKUP($B1437,'Elec wholesale lookups'!$A$3:$L$15,'Elec wholesale index'!I$2,FALSE)</f>
        <v>181634.52552031272</v>
      </c>
      <c r="J1437" s="13">
        <f>VLOOKUP($B1437,'Elec wholesale lookups'!$A$3:$L$15,'Elec wholesale index'!J$2,FALSE)</f>
        <v>205597.26549163138</v>
      </c>
      <c r="K1437" s="13">
        <f>VLOOKUP($B1437,'Elec wholesale lookups'!$A$3:$L$15,'Elec wholesale index'!K$2,FALSE)</f>
        <v>181634.52552031272</v>
      </c>
      <c r="L1437" s="38">
        <f>VLOOKUP($B1437,'Elec wholesale lookups'!$A$3:$O$15,'Elec wholesale index'!L$2,FALSE)</f>
        <v>0</v>
      </c>
      <c r="M1437" s="38">
        <f>VLOOKUP($B1437,'Elec wholesale lookups'!$A$3:$O$15,'Elec wholesale index'!M$2,FALSE)</f>
        <v>1</v>
      </c>
      <c r="N1437" s="38">
        <f>VLOOKUP($B1437,'Elec wholesale lookups'!$A$3:$O$15,'Elec wholesale index'!N$2,FALSE)</f>
        <v>1</v>
      </c>
      <c r="O1437" s="13">
        <f t="shared" si="377"/>
        <v>0</v>
      </c>
      <c r="P1437" s="13">
        <f t="shared" si="378"/>
        <v>205597.26549163138</v>
      </c>
      <c r="Q1437" s="13">
        <f t="shared" si="379"/>
        <v>181634.52552031272</v>
      </c>
      <c r="R1437" s="13">
        <f t="shared" si="380"/>
        <v>387231.79101194406</v>
      </c>
      <c r="S1437" s="23">
        <f t="shared" si="381"/>
        <v>0</v>
      </c>
      <c r="T1437" s="23">
        <f t="shared" si="382"/>
        <v>0</v>
      </c>
      <c r="U1437" s="23">
        <f t="shared" si="383"/>
        <v>0</v>
      </c>
      <c r="V1437" s="23">
        <f t="shared" si="384"/>
        <v>0</v>
      </c>
      <c r="W1437" s="44" t="str">
        <f t="shared" si="385"/>
        <v>n/a</v>
      </c>
      <c r="X1437" s="23">
        <f t="shared" si="386"/>
        <v>0</v>
      </c>
      <c r="Y1437" s="23">
        <f t="shared" si="387"/>
        <v>0</v>
      </c>
      <c r="Z1437" s="23">
        <f t="shared" si="388"/>
        <v>0</v>
      </c>
      <c r="AA1437" s="43">
        <f t="shared" si="389"/>
        <v>0</v>
      </c>
      <c r="AB1437" s="44" t="str">
        <f t="shared" si="390"/>
        <v>n/a</v>
      </c>
      <c r="AC1437" s="45" t="str">
        <f>IFERROR(W1437*Inputs!$E$27+'Elec wholesale index'!AB1437*Inputs!$F$27,"n/a")</f>
        <v>n/a</v>
      </c>
      <c r="AD1437" s="2" t="str">
        <f t="shared" si="391"/>
        <v>2020-21 Winter</v>
      </c>
      <c r="AE1437" s="2" t="str">
        <f t="shared" si="392"/>
        <v>2019-20 Winter</v>
      </c>
      <c r="AF1437" s="41">
        <v>0</v>
      </c>
    </row>
    <row r="1438" spans="1:32" x14ac:dyDescent="0.3">
      <c r="A1438" s="47">
        <v>43917</v>
      </c>
      <c r="B1438" s="14" t="str">
        <f t="shared" si="376"/>
        <v>Mar</v>
      </c>
      <c r="C1438" s="3"/>
      <c r="D1438" s="3"/>
      <c r="E1438" s="3"/>
      <c r="F1438" s="42"/>
      <c r="G1438" s="42"/>
      <c r="H1438" s="42"/>
      <c r="I1438" s="13">
        <f>VLOOKUP($B1438,'Elec wholesale lookups'!$A$3:$L$15,'Elec wholesale index'!I$2,FALSE)</f>
        <v>181634.52552031272</v>
      </c>
      <c r="J1438" s="13">
        <f>VLOOKUP($B1438,'Elec wholesale lookups'!$A$3:$L$15,'Elec wholesale index'!J$2,FALSE)</f>
        <v>205597.26549163138</v>
      </c>
      <c r="K1438" s="13">
        <f>VLOOKUP($B1438,'Elec wholesale lookups'!$A$3:$L$15,'Elec wholesale index'!K$2,FALSE)</f>
        <v>181634.52552031272</v>
      </c>
      <c r="L1438" s="38">
        <f>VLOOKUP($B1438,'Elec wholesale lookups'!$A$3:$O$15,'Elec wholesale index'!L$2,FALSE)</f>
        <v>0</v>
      </c>
      <c r="M1438" s="38">
        <f>VLOOKUP($B1438,'Elec wholesale lookups'!$A$3:$O$15,'Elec wholesale index'!M$2,FALSE)</f>
        <v>1</v>
      </c>
      <c r="N1438" s="38">
        <f>VLOOKUP($B1438,'Elec wholesale lookups'!$A$3:$O$15,'Elec wholesale index'!N$2,FALSE)</f>
        <v>1</v>
      </c>
      <c r="O1438" s="13">
        <f t="shared" si="377"/>
        <v>0</v>
      </c>
      <c r="P1438" s="13">
        <f t="shared" si="378"/>
        <v>205597.26549163138</v>
      </c>
      <c r="Q1438" s="13">
        <f t="shared" si="379"/>
        <v>181634.52552031272</v>
      </c>
      <c r="R1438" s="13">
        <f t="shared" si="380"/>
        <v>387231.79101194406</v>
      </c>
      <c r="S1438" s="23">
        <f t="shared" si="381"/>
        <v>0</v>
      </c>
      <c r="T1438" s="23">
        <f t="shared" si="382"/>
        <v>0</v>
      </c>
      <c r="U1438" s="23">
        <f t="shared" si="383"/>
        <v>0</v>
      </c>
      <c r="V1438" s="23">
        <f t="shared" si="384"/>
        <v>0</v>
      </c>
      <c r="W1438" s="44" t="str">
        <f t="shared" si="385"/>
        <v>n/a</v>
      </c>
      <c r="X1438" s="23">
        <f t="shared" si="386"/>
        <v>0</v>
      </c>
      <c r="Y1438" s="23">
        <f t="shared" si="387"/>
        <v>0</v>
      </c>
      <c r="Z1438" s="23">
        <f t="shared" si="388"/>
        <v>0</v>
      </c>
      <c r="AA1438" s="43">
        <f t="shared" si="389"/>
        <v>0</v>
      </c>
      <c r="AB1438" s="44" t="str">
        <f t="shared" si="390"/>
        <v>n/a</v>
      </c>
      <c r="AC1438" s="45" t="str">
        <f>IFERROR(W1438*Inputs!$E$27+'Elec wholesale index'!AB1438*Inputs!$F$27,"n/a")</f>
        <v>n/a</v>
      </c>
      <c r="AD1438" s="2" t="str">
        <f t="shared" si="391"/>
        <v>2020-21 Winter</v>
      </c>
      <c r="AE1438" s="2" t="str">
        <f t="shared" si="392"/>
        <v>2019-20 Winter</v>
      </c>
      <c r="AF1438" s="41">
        <v>0</v>
      </c>
    </row>
    <row r="1439" spans="1:32" x14ac:dyDescent="0.3">
      <c r="A1439" s="47">
        <v>43920</v>
      </c>
      <c r="B1439" s="14" t="str">
        <f t="shared" si="376"/>
        <v>Mar</v>
      </c>
      <c r="C1439" s="3"/>
      <c r="D1439" s="3"/>
      <c r="E1439" s="3"/>
      <c r="F1439" s="42"/>
      <c r="G1439" s="42"/>
      <c r="H1439" s="42"/>
      <c r="I1439" s="13">
        <f>VLOOKUP($B1439,'Elec wholesale lookups'!$A$3:$L$15,'Elec wholesale index'!I$2,FALSE)</f>
        <v>181634.52552031272</v>
      </c>
      <c r="J1439" s="13">
        <f>VLOOKUP($B1439,'Elec wholesale lookups'!$A$3:$L$15,'Elec wholesale index'!J$2,FALSE)</f>
        <v>205597.26549163138</v>
      </c>
      <c r="K1439" s="13">
        <f>VLOOKUP($B1439,'Elec wholesale lookups'!$A$3:$L$15,'Elec wholesale index'!K$2,FALSE)</f>
        <v>181634.52552031272</v>
      </c>
      <c r="L1439" s="38">
        <f>VLOOKUP($B1439,'Elec wholesale lookups'!$A$3:$O$15,'Elec wholesale index'!L$2,FALSE)</f>
        <v>0</v>
      </c>
      <c r="M1439" s="38">
        <f>VLOOKUP($B1439,'Elec wholesale lookups'!$A$3:$O$15,'Elec wholesale index'!M$2,FALSE)</f>
        <v>1</v>
      </c>
      <c r="N1439" s="38">
        <f>VLOOKUP($B1439,'Elec wholesale lookups'!$A$3:$O$15,'Elec wholesale index'!N$2,FALSE)</f>
        <v>1</v>
      </c>
      <c r="O1439" s="13">
        <f t="shared" si="377"/>
        <v>0</v>
      </c>
      <c r="P1439" s="13">
        <f t="shared" si="378"/>
        <v>205597.26549163138</v>
      </c>
      <c r="Q1439" s="13">
        <f t="shared" si="379"/>
        <v>181634.52552031272</v>
      </c>
      <c r="R1439" s="13">
        <f t="shared" si="380"/>
        <v>387231.79101194406</v>
      </c>
      <c r="S1439" s="23">
        <f t="shared" si="381"/>
        <v>0</v>
      </c>
      <c r="T1439" s="23">
        <f t="shared" si="382"/>
        <v>0</v>
      </c>
      <c r="U1439" s="23">
        <f t="shared" si="383"/>
        <v>0</v>
      </c>
      <c r="V1439" s="23">
        <f t="shared" si="384"/>
        <v>0</v>
      </c>
      <c r="W1439" s="44" t="str">
        <f t="shared" si="385"/>
        <v>n/a</v>
      </c>
      <c r="X1439" s="23">
        <f t="shared" si="386"/>
        <v>0</v>
      </c>
      <c r="Y1439" s="23">
        <f t="shared" si="387"/>
        <v>0</v>
      </c>
      <c r="Z1439" s="23">
        <f t="shared" si="388"/>
        <v>0</v>
      </c>
      <c r="AA1439" s="43">
        <f t="shared" si="389"/>
        <v>0</v>
      </c>
      <c r="AB1439" s="44" t="str">
        <f t="shared" si="390"/>
        <v>n/a</v>
      </c>
      <c r="AC1439" s="45" t="str">
        <f>IFERROR(W1439*Inputs!$E$27+'Elec wholesale index'!AB1439*Inputs!$F$27,"n/a")</f>
        <v>n/a</v>
      </c>
      <c r="AD1439" s="2" t="str">
        <f t="shared" si="391"/>
        <v>2020-21 Winter</v>
      </c>
      <c r="AE1439" s="2" t="str">
        <f t="shared" si="392"/>
        <v>2019-20 Winter</v>
      </c>
      <c r="AF1439" s="41">
        <v>0</v>
      </c>
    </row>
    <row r="1440" spans="1:32" x14ac:dyDescent="0.3">
      <c r="A1440" s="47">
        <v>43921</v>
      </c>
      <c r="B1440" s="14" t="str">
        <f t="shared" si="376"/>
        <v>Mar</v>
      </c>
      <c r="C1440" s="3"/>
      <c r="D1440" s="3"/>
      <c r="E1440" s="3"/>
      <c r="F1440" s="42"/>
      <c r="G1440" s="42"/>
      <c r="H1440" s="42"/>
      <c r="I1440" s="13">
        <f>VLOOKUP($B1440,'Elec wholesale lookups'!$A$3:$L$15,'Elec wholesale index'!I$2,FALSE)</f>
        <v>181634.52552031272</v>
      </c>
      <c r="J1440" s="13">
        <f>VLOOKUP($B1440,'Elec wholesale lookups'!$A$3:$L$15,'Elec wholesale index'!J$2,FALSE)</f>
        <v>205597.26549163138</v>
      </c>
      <c r="K1440" s="13">
        <f>VLOOKUP($B1440,'Elec wholesale lookups'!$A$3:$L$15,'Elec wholesale index'!K$2,FALSE)</f>
        <v>181634.52552031272</v>
      </c>
      <c r="L1440" s="38">
        <f>VLOOKUP($B1440,'Elec wholesale lookups'!$A$3:$O$15,'Elec wholesale index'!L$2,FALSE)</f>
        <v>0</v>
      </c>
      <c r="M1440" s="38">
        <f>VLOOKUP($B1440,'Elec wholesale lookups'!$A$3:$O$15,'Elec wholesale index'!M$2,FALSE)</f>
        <v>1</v>
      </c>
      <c r="N1440" s="38">
        <f>VLOOKUP($B1440,'Elec wholesale lookups'!$A$3:$O$15,'Elec wholesale index'!N$2,FALSE)</f>
        <v>1</v>
      </c>
      <c r="O1440" s="13">
        <f t="shared" si="377"/>
        <v>0</v>
      </c>
      <c r="P1440" s="13">
        <f t="shared" si="378"/>
        <v>205597.26549163138</v>
      </c>
      <c r="Q1440" s="13">
        <f t="shared" si="379"/>
        <v>181634.52552031272</v>
      </c>
      <c r="R1440" s="13">
        <f t="shared" si="380"/>
        <v>387231.79101194406</v>
      </c>
      <c r="S1440" s="23">
        <f t="shared" si="381"/>
        <v>0</v>
      </c>
      <c r="T1440" s="23">
        <f t="shared" si="382"/>
        <v>0</v>
      </c>
      <c r="U1440" s="23">
        <f t="shared" si="383"/>
        <v>0</v>
      </c>
      <c r="V1440" s="23">
        <f t="shared" si="384"/>
        <v>0</v>
      </c>
      <c r="W1440" s="44" t="str">
        <f t="shared" si="385"/>
        <v>n/a</v>
      </c>
      <c r="X1440" s="23">
        <f t="shared" si="386"/>
        <v>0</v>
      </c>
      <c r="Y1440" s="23">
        <f t="shared" si="387"/>
        <v>0</v>
      </c>
      <c r="Z1440" s="23">
        <f t="shared" si="388"/>
        <v>0</v>
      </c>
      <c r="AA1440" s="43">
        <f t="shared" si="389"/>
        <v>0</v>
      </c>
      <c r="AB1440" s="44" t="str">
        <f t="shared" si="390"/>
        <v>n/a</v>
      </c>
      <c r="AC1440" s="45" t="str">
        <f>IFERROR(W1440*Inputs!$E$27+'Elec wholesale index'!AB1440*Inputs!$F$27,"n/a")</f>
        <v>n/a</v>
      </c>
      <c r="AD1440" s="2" t="str">
        <f t="shared" si="391"/>
        <v>2020-21 Winter</v>
      </c>
      <c r="AE1440" s="2" t="str">
        <f t="shared" si="392"/>
        <v>2019-20 Winter</v>
      </c>
      <c r="AF1440" s="41">
        <v>0</v>
      </c>
    </row>
    <row r="1441" spans="1:32" x14ac:dyDescent="0.3">
      <c r="A1441" s="47">
        <v>43922</v>
      </c>
      <c r="B1441" s="14" t="str">
        <f t="shared" si="376"/>
        <v>Apr</v>
      </c>
      <c r="C1441" s="3"/>
      <c r="D1441" s="3"/>
      <c r="E1441" s="3"/>
      <c r="F1441" s="42"/>
      <c r="G1441" s="42"/>
      <c r="H1441" s="42"/>
      <c r="I1441" s="13">
        <f>VLOOKUP($B1441,'Elec wholesale lookups'!$A$3:$L$15,'Elec wholesale index'!I$2,FALSE)</f>
        <v>205597.26549163138</v>
      </c>
      <c r="J1441" s="13">
        <f>VLOOKUP($B1441,'Elec wholesale lookups'!$A$3:$L$15,'Elec wholesale index'!J$2,FALSE)</f>
        <v>181634.52552031272</v>
      </c>
      <c r="K1441" s="13">
        <f>VLOOKUP($B1441,'Elec wholesale lookups'!$A$3:$L$15,'Elec wholesale index'!K$2,FALSE)</f>
        <v>205597.26549163138</v>
      </c>
      <c r="L1441" s="38">
        <f>VLOOKUP($B1441,'Elec wholesale lookups'!$A$3:$O$15,'Elec wholesale index'!L$2,FALSE)</f>
        <v>1</v>
      </c>
      <c r="M1441" s="38">
        <f>VLOOKUP($B1441,'Elec wholesale lookups'!$A$3:$O$15,'Elec wholesale index'!M$2,FALSE)</f>
        <v>1</v>
      </c>
      <c r="N1441" s="38">
        <f>VLOOKUP($B1441,'Elec wholesale lookups'!$A$3:$O$15,'Elec wholesale index'!N$2,FALSE)</f>
        <v>0</v>
      </c>
      <c r="O1441" s="13">
        <f t="shared" si="377"/>
        <v>205597.26549163138</v>
      </c>
      <c r="P1441" s="13">
        <f t="shared" si="378"/>
        <v>181634.52552031272</v>
      </c>
      <c r="Q1441" s="13">
        <f t="shared" si="379"/>
        <v>0</v>
      </c>
      <c r="R1441" s="13">
        <f t="shared" si="380"/>
        <v>387231.79101194406</v>
      </c>
      <c r="S1441" s="23">
        <f t="shared" si="381"/>
        <v>0</v>
      </c>
      <c r="T1441" s="23">
        <f t="shared" si="382"/>
        <v>0</v>
      </c>
      <c r="U1441" s="23">
        <f t="shared" si="383"/>
        <v>0</v>
      </c>
      <c r="V1441" s="23">
        <f t="shared" si="384"/>
        <v>0</v>
      </c>
      <c r="W1441" s="44" t="str">
        <f t="shared" si="385"/>
        <v>n/a</v>
      </c>
      <c r="X1441" s="23">
        <f t="shared" si="386"/>
        <v>0</v>
      </c>
      <c r="Y1441" s="23">
        <f t="shared" si="387"/>
        <v>0</v>
      </c>
      <c r="Z1441" s="23">
        <f t="shared" si="388"/>
        <v>0</v>
      </c>
      <c r="AA1441" s="43">
        <f t="shared" si="389"/>
        <v>0</v>
      </c>
      <c r="AB1441" s="44" t="str">
        <f t="shared" si="390"/>
        <v>n/a</v>
      </c>
      <c r="AC1441" s="45" t="str">
        <f>IFERROR(W1441*Inputs!$E$27+'Elec wholesale index'!AB1441*Inputs!$F$27,"n/a")</f>
        <v>n/a</v>
      </c>
      <c r="AD1441" s="2" t="str">
        <f t="shared" si="391"/>
        <v>2020-21 Winter</v>
      </c>
      <c r="AE1441" s="2" t="str">
        <f t="shared" si="392"/>
        <v>2020-21 Summer</v>
      </c>
      <c r="AF1441" s="41">
        <v>0</v>
      </c>
    </row>
    <row r="1442" spans="1:32" x14ac:dyDescent="0.3">
      <c r="A1442" s="47">
        <v>43923</v>
      </c>
      <c r="B1442" s="14" t="str">
        <f t="shared" si="376"/>
        <v>Apr</v>
      </c>
      <c r="C1442" s="3"/>
      <c r="D1442" s="3"/>
      <c r="E1442" s="3"/>
      <c r="F1442" s="42"/>
      <c r="G1442" s="42"/>
      <c r="H1442" s="42"/>
      <c r="I1442" s="13">
        <f>VLOOKUP($B1442,'Elec wholesale lookups'!$A$3:$L$15,'Elec wholesale index'!I$2,FALSE)</f>
        <v>205597.26549163138</v>
      </c>
      <c r="J1442" s="13">
        <f>VLOOKUP($B1442,'Elec wholesale lookups'!$A$3:$L$15,'Elec wholesale index'!J$2,FALSE)</f>
        <v>181634.52552031272</v>
      </c>
      <c r="K1442" s="13">
        <f>VLOOKUP($B1442,'Elec wholesale lookups'!$A$3:$L$15,'Elec wholesale index'!K$2,FALSE)</f>
        <v>205597.26549163138</v>
      </c>
      <c r="L1442" s="38">
        <f>VLOOKUP($B1442,'Elec wholesale lookups'!$A$3:$O$15,'Elec wholesale index'!L$2,FALSE)</f>
        <v>1</v>
      </c>
      <c r="M1442" s="38">
        <f>VLOOKUP($B1442,'Elec wholesale lookups'!$A$3:$O$15,'Elec wholesale index'!M$2,FALSE)</f>
        <v>1</v>
      </c>
      <c r="N1442" s="38">
        <f>VLOOKUP($B1442,'Elec wholesale lookups'!$A$3:$O$15,'Elec wholesale index'!N$2,FALSE)</f>
        <v>0</v>
      </c>
      <c r="O1442" s="13">
        <f t="shared" si="377"/>
        <v>205597.26549163138</v>
      </c>
      <c r="P1442" s="13">
        <f t="shared" si="378"/>
        <v>181634.52552031272</v>
      </c>
      <c r="Q1442" s="13">
        <f t="shared" si="379"/>
        <v>0</v>
      </c>
      <c r="R1442" s="13">
        <f t="shared" si="380"/>
        <v>387231.79101194406</v>
      </c>
      <c r="S1442" s="23">
        <f t="shared" si="381"/>
        <v>0</v>
      </c>
      <c r="T1442" s="23">
        <f t="shared" si="382"/>
        <v>0</v>
      </c>
      <c r="U1442" s="23">
        <f t="shared" si="383"/>
        <v>0</v>
      </c>
      <c r="V1442" s="23">
        <f t="shared" si="384"/>
        <v>0</v>
      </c>
      <c r="W1442" s="44" t="str">
        <f t="shared" si="385"/>
        <v>n/a</v>
      </c>
      <c r="X1442" s="23">
        <f t="shared" si="386"/>
        <v>0</v>
      </c>
      <c r="Y1442" s="23">
        <f t="shared" si="387"/>
        <v>0</v>
      </c>
      <c r="Z1442" s="23">
        <f t="shared" si="388"/>
        <v>0</v>
      </c>
      <c r="AA1442" s="43">
        <f t="shared" si="389"/>
        <v>0</v>
      </c>
      <c r="AB1442" s="44" t="str">
        <f t="shared" si="390"/>
        <v>n/a</v>
      </c>
      <c r="AC1442" s="45" t="str">
        <f>IFERROR(W1442*Inputs!$E$27+'Elec wholesale index'!AB1442*Inputs!$F$27,"n/a")</f>
        <v>n/a</v>
      </c>
      <c r="AD1442" s="2" t="str">
        <f t="shared" si="391"/>
        <v>2020-21 Winter</v>
      </c>
      <c r="AE1442" s="2" t="str">
        <f t="shared" si="392"/>
        <v>2020-21 Summer</v>
      </c>
      <c r="AF1442" s="41">
        <v>0</v>
      </c>
    </row>
    <row r="1443" spans="1:32" x14ac:dyDescent="0.3">
      <c r="A1443" s="47">
        <v>43924</v>
      </c>
      <c r="B1443" s="14" t="str">
        <f t="shared" si="376"/>
        <v>Apr</v>
      </c>
      <c r="C1443" s="3"/>
      <c r="D1443" s="3"/>
      <c r="E1443" s="3"/>
      <c r="F1443" s="42"/>
      <c r="G1443" s="42"/>
      <c r="H1443" s="42"/>
      <c r="I1443" s="13">
        <f>VLOOKUP($B1443,'Elec wholesale lookups'!$A$3:$L$15,'Elec wholesale index'!I$2,FALSE)</f>
        <v>205597.26549163138</v>
      </c>
      <c r="J1443" s="13">
        <f>VLOOKUP($B1443,'Elec wholesale lookups'!$A$3:$L$15,'Elec wholesale index'!J$2,FALSE)</f>
        <v>181634.52552031272</v>
      </c>
      <c r="K1443" s="13">
        <f>VLOOKUP($B1443,'Elec wholesale lookups'!$A$3:$L$15,'Elec wholesale index'!K$2,FALSE)</f>
        <v>205597.26549163138</v>
      </c>
      <c r="L1443" s="38">
        <f>VLOOKUP($B1443,'Elec wholesale lookups'!$A$3:$O$15,'Elec wholesale index'!L$2,FALSE)</f>
        <v>1</v>
      </c>
      <c r="M1443" s="38">
        <f>VLOOKUP($B1443,'Elec wholesale lookups'!$A$3:$O$15,'Elec wholesale index'!M$2,FALSE)</f>
        <v>1</v>
      </c>
      <c r="N1443" s="38">
        <f>VLOOKUP($B1443,'Elec wholesale lookups'!$A$3:$O$15,'Elec wholesale index'!N$2,FALSE)</f>
        <v>0</v>
      </c>
      <c r="O1443" s="13">
        <f t="shared" si="377"/>
        <v>205597.26549163138</v>
      </c>
      <c r="P1443" s="13">
        <f t="shared" si="378"/>
        <v>181634.52552031272</v>
      </c>
      <c r="Q1443" s="13">
        <f t="shared" si="379"/>
        <v>0</v>
      </c>
      <c r="R1443" s="13">
        <f t="shared" si="380"/>
        <v>387231.79101194406</v>
      </c>
      <c r="S1443" s="23">
        <f t="shared" si="381"/>
        <v>0</v>
      </c>
      <c r="T1443" s="23">
        <f t="shared" si="382"/>
        <v>0</v>
      </c>
      <c r="U1443" s="23">
        <f t="shared" si="383"/>
        <v>0</v>
      </c>
      <c r="V1443" s="23">
        <f t="shared" si="384"/>
        <v>0</v>
      </c>
      <c r="W1443" s="44" t="str">
        <f t="shared" si="385"/>
        <v>n/a</v>
      </c>
      <c r="X1443" s="23">
        <f t="shared" si="386"/>
        <v>0</v>
      </c>
      <c r="Y1443" s="23">
        <f t="shared" si="387"/>
        <v>0</v>
      </c>
      <c r="Z1443" s="23">
        <f t="shared" si="388"/>
        <v>0</v>
      </c>
      <c r="AA1443" s="43">
        <f t="shared" si="389"/>
        <v>0</v>
      </c>
      <c r="AB1443" s="44" t="str">
        <f t="shared" si="390"/>
        <v>n/a</v>
      </c>
      <c r="AC1443" s="45" t="str">
        <f>IFERROR(W1443*Inputs!$E$27+'Elec wholesale index'!AB1443*Inputs!$F$27,"n/a")</f>
        <v>n/a</v>
      </c>
      <c r="AD1443" s="2" t="str">
        <f t="shared" si="391"/>
        <v>2020-21 Winter</v>
      </c>
      <c r="AE1443" s="2" t="str">
        <f t="shared" si="392"/>
        <v>2020-21 Summer</v>
      </c>
      <c r="AF1443" s="41">
        <v>0</v>
      </c>
    </row>
    <row r="1444" spans="1:32" x14ac:dyDescent="0.3">
      <c r="A1444" s="47">
        <v>43927</v>
      </c>
      <c r="B1444" s="14" t="str">
        <f t="shared" si="376"/>
        <v>Apr</v>
      </c>
      <c r="C1444" s="3"/>
      <c r="D1444" s="3"/>
      <c r="E1444" s="3"/>
      <c r="F1444" s="42"/>
      <c r="G1444" s="42"/>
      <c r="H1444" s="42"/>
      <c r="I1444" s="13">
        <f>VLOOKUP($B1444,'Elec wholesale lookups'!$A$3:$L$15,'Elec wholesale index'!I$2,FALSE)</f>
        <v>205597.26549163138</v>
      </c>
      <c r="J1444" s="13">
        <f>VLOOKUP($B1444,'Elec wholesale lookups'!$A$3:$L$15,'Elec wholesale index'!J$2,FALSE)</f>
        <v>181634.52552031272</v>
      </c>
      <c r="K1444" s="13">
        <f>VLOOKUP($B1444,'Elec wholesale lookups'!$A$3:$L$15,'Elec wholesale index'!K$2,FALSE)</f>
        <v>205597.26549163138</v>
      </c>
      <c r="L1444" s="38">
        <f>VLOOKUP($B1444,'Elec wholesale lookups'!$A$3:$O$15,'Elec wholesale index'!L$2,FALSE)</f>
        <v>1</v>
      </c>
      <c r="M1444" s="38">
        <f>VLOOKUP($B1444,'Elec wholesale lookups'!$A$3:$O$15,'Elec wholesale index'!M$2,FALSE)</f>
        <v>1</v>
      </c>
      <c r="N1444" s="38">
        <f>VLOOKUP($B1444,'Elec wholesale lookups'!$A$3:$O$15,'Elec wholesale index'!N$2,FALSE)</f>
        <v>0</v>
      </c>
      <c r="O1444" s="13">
        <f t="shared" si="377"/>
        <v>205597.26549163138</v>
      </c>
      <c r="P1444" s="13">
        <f t="shared" si="378"/>
        <v>181634.52552031272</v>
      </c>
      <c r="Q1444" s="13">
        <f t="shared" si="379"/>
        <v>0</v>
      </c>
      <c r="R1444" s="13">
        <f t="shared" si="380"/>
        <v>387231.79101194406</v>
      </c>
      <c r="S1444" s="23">
        <f t="shared" si="381"/>
        <v>0</v>
      </c>
      <c r="T1444" s="23">
        <f t="shared" si="382"/>
        <v>0</v>
      </c>
      <c r="U1444" s="23">
        <f t="shared" si="383"/>
        <v>0</v>
      </c>
      <c r="V1444" s="23">
        <f t="shared" si="384"/>
        <v>0</v>
      </c>
      <c r="W1444" s="44" t="str">
        <f t="shared" si="385"/>
        <v>n/a</v>
      </c>
      <c r="X1444" s="23">
        <f t="shared" si="386"/>
        <v>0</v>
      </c>
      <c r="Y1444" s="23">
        <f t="shared" si="387"/>
        <v>0</v>
      </c>
      <c r="Z1444" s="23">
        <f t="shared" si="388"/>
        <v>0</v>
      </c>
      <c r="AA1444" s="43">
        <f t="shared" si="389"/>
        <v>0</v>
      </c>
      <c r="AB1444" s="44" t="str">
        <f t="shared" si="390"/>
        <v>n/a</v>
      </c>
      <c r="AC1444" s="45" t="str">
        <f>IFERROR(W1444*Inputs!$E$27+'Elec wholesale index'!AB1444*Inputs!$F$27,"n/a")</f>
        <v>n/a</v>
      </c>
      <c r="AD1444" s="2" t="str">
        <f t="shared" si="391"/>
        <v>2020-21 Winter</v>
      </c>
      <c r="AE1444" s="2" t="str">
        <f t="shared" si="392"/>
        <v>2020-21 Summer</v>
      </c>
      <c r="AF1444" s="41">
        <v>0</v>
      </c>
    </row>
    <row r="1445" spans="1:32" x14ac:dyDescent="0.3">
      <c r="A1445" s="47">
        <v>43928</v>
      </c>
      <c r="B1445" s="14" t="str">
        <f t="shared" si="376"/>
        <v>Apr</v>
      </c>
      <c r="C1445" s="3"/>
      <c r="D1445" s="3"/>
      <c r="E1445" s="3"/>
      <c r="F1445" s="42"/>
      <c r="G1445" s="42"/>
      <c r="H1445" s="42"/>
      <c r="I1445" s="13">
        <f>VLOOKUP($B1445,'Elec wholesale lookups'!$A$3:$L$15,'Elec wholesale index'!I$2,FALSE)</f>
        <v>205597.26549163138</v>
      </c>
      <c r="J1445" s="13">
        <f>VLOOKUP($B1445,'Elec wholesale lookups'!$A$3:$L$15,'Elec wholesale index'!J$2,FALSE)</f>
        <v>181634.52552031272</v>
      </c>
      <c r="K1445" s="13">
        <f>VLOOKUP($B1445,'Elec wholesale lookups'!$A$3:$L$15,'Elec wholesale index'!K$2,FALSE)</f>
        <v>205597.26549163138</v>
      </c>
      <c r="L1445" s="38">
        <f>VLOOKUP($B1445,'Elec wholesale lookups'!$A$3:$O$15,'Elec wholesale index'!L$2,FALSE)</f>
        <v>1</v>
      </c>
      <c r="M1445" s="38">
        <f>VLOOKUP($B1445,'Elec wholesale lookups'!$A$3:$O$15,'Elec wholesale index'!M$2,FALSE)</f>
        <v>1</v>
      </c>
      <c r="N1445" s="38">
        <f>VLOOKUP($B1445,'Elec wholesale lookups'!$A$3:$O$15,'Elec wholesale index'!N$2,FALSE)</f>
        <v>0</v>
      </c>
      <c r="O1445" s="13">
        <f t="shared" si="377"/>
        <v>205597.26549163138</v>
      </c>
      <c r="P1445" s="13">
        <f t="shared" si="378"/>
        <v>181634.52552031272</v>
      </c>
      <c r="Q1445" s="13">
        <f t="shared" si="379"/>
        <v>0</v>
      </c>
      <c r="R1445" s="13">
        <f t="shared" si="380"/>
        <v>387231.79101194406</v>
      </c>
      <c r="S1445" s="23">
        <f t="shared" si="381"/>
        <v>0</v>
      </c>
      <c r="T1445" s="23">
        <f t="shared" si="382"/>
        <v>0</v>
      </c>
      <c r="U1445" s="23">
        <f t="shared" si="383"/>
        <v>0</v>
      </c>
      <c r="V1445" s="23">
        <f t="shared" si="384"/>
        <v>0</v>
      </c>
      <c r="W1445" s="44" t="str">
        <f t="shared" si="385"/>
        <v>n/a</v>
      </c>
      <c r="X1445" s="23">
        <f t="shared" si="386"/>
        <v>0</v>
      </c>
      <c r="Y1445" s="23">
        <f t="shared" si="387"/>
        <v>0</v>
      </c>
      <c r="Z1445" s="23">
        <f t="shared" si="388"/>
        <v>0</v>
      </c>
      <c r="AA1445" s="43">
        <f t="shared" si="389"/>
        <v>0</v>
      </c>
      <c r="AB1445" s="44" t="str">
        <f t="shared" si="390"/>
        <v>n/a</v>
      </c>
      <c r="AC1445" s="45" t="str">
        <f>IFERROR(W1445*Inputs!$E$27+'Elec wholesale index'!AB1445*Inputs!$F$27,"n/a")</f>
        <v>n/a</v>
      </c>
      <c r="AD1445" s="2" t="str">
        <f t="shared" si="391"/>
        <v>2020-21 Winter</v>
      </c>
      <c r="AE1445" s="2" t="str">
        <f t="shared" si="392"/>
        <v>2020-21 Summer</v>
      </c>
      <c r="AF1445" s="41">
        <v>0</v>
      </c>
    </row>
    <row r="1446" spans="1:32" x14ac:dyDescent="0.3">
      <c r="A1446" s="47">
        <v>43929</v>
      </c>
      <c r="B1446" s="14" t="str">
        <f t="shared" si="376"/>
        <v>Apr</v>
      </c>
      <c r="C1446" s="3"/>
      <c r="D1446" s="3"/>
      <c r="E1446" s="3"/>
      <c r="F1446" s="42"/>
      <c r="G1446" s="42"/>
      <c r="H1446" s="42"/>
      <c r="I1446" s="13">
        <f>VLOOKUP($B1446,'Elec wholesale lookups'!$A$3:$L$15,'Elec wholesale index'!I$2,FALSE)</f>
        <v>205597.26549163138</v>
      </c>
      <c r="J1446" s="13">
        <f>VLOOKUP($B1446,'Elec wholesale lookups'!$A$3:$L$15,'Elec wholesale index'!J$2,FALSE)</f>
        <v>181634.52552031272</v>
      </c>
      <c r="K1446" s="13">
        <f>VLOOKUP($B1446,'Elec wholesale lookups'!$A$3:$L$15,'Elec wholesale index'!K$2,FALSE)</f>
        <v>205597.26549163138</v>
      </c>
      <c r="L1446" s="38">
        <f>VLOOKUP($B1446,'Elec wholesale lookups'!$A$3:$O$15,'Elec wholesale index'!L$2,FALSE)</f>
        <v>1</v>
      </c>
      <c r="M1446" s="38">
        <f>VLOOKUP($B1446,'Elec wholesale lookups'!$A$3:$O$15,'Elec wholesale index'!M$2,FALSE)</f>
        <v>1</v>
      </c>
      <c r="N1446" s="38">
        <f>VLOOKUP($B1446,'Elec wholesale lookups'!$A$3:$O$15,'Elec wholesale index'!N$2,FALSE)</f>
        <v>0</v>
      </c>
      <c r="O1446" s="13">
        <f t="shared" si="377"/>
        <v>205597.26549163138</v>
      </c>
      <c r="P1446" s="13">
        <f t="shared" si="378"/>
        <v>181634.52552031272</v>
      </c>
      <c r="Q1446" s="13">
        <f t="shared" si="379"/>
        <v>0</v>
      </c>
      <c r="R1446" s="13">
        <f t="shared" si="380"/>
        <v>387231.79101194406</v>
      </c>
      <c r="S1446" s="23">
        <f t="shared" si="381"/>
        <v>0</v>
      </c>
      <c r="T1446" s="23">
        <f t="shared" si="382"/>
        <v>0</v>
      </c>
      <c r="U1446" s="23">
        <f t="shared" si="383"/>
        <v>0</v>
      </c>
      <c r="V1446" s="23">
        <f t="shared" si="384"/>
        <v>0</v>
      </c>
      <c r="W1446" s="44" t="str">
        <f t="shared" si="385"/>
        <v>n/a</v>
      </c>
      <c r="X1446" s="23">
        <f t="shared" si="386"/>
        <v>0</v>
      </c>
      <c r="Y1446" s="23">
        <f t="shared" si="387"/>
        <v>0</v>
      </c>
      <c r="Z1446" s="23">
        <f t="shared" si="388"/>
        <v>0</v>
      </c>
      <c r="AA1446" s="43">
        <f t="shared" si="389"/>
        <v>0</v>
      </c>
      <c r="AB1446" s="44" t="str">
        <f t="shared" si="390"/>
        <v>n/a</v>
      </c>
      <c r="AC1446" s="45" t="str">
        <f>IFERROR(W1446*Inputs!$E$27+'Elec wholesale index'!AB1446*Inputs!$F$27,"n/a")</f>
        <v>n/a</v>
      </c>
      <c r="AD1446" s="2" t="str">
        <f t="shared" si="391"/>
        <v>2020-21 Winter</v>
      </c>
      <c r="AE1446" s="2" t="str">
        <f t="shared" si="392"/>
        <v>2020-21 Summer</v>
      </c>
      <c r="AF1446" s="41">
        <v>0</v>
      </c>
    </row>
    <row r="1447" spans="1:32" x14ac:dyDescent="0.3">
      <c r="A1447" s="47">
        <v>43930</v>
      </c>
      <c r="B1447" s="14" t="str">
        <f t="shared" si="376"/>
        <v>Apr</v>
      </c>
      <c r="C1447" s="3"/>
      <c r="D1447" s="3"/>
      <c r="E1447" s="3"/>
      <c r="F1447" s="42"/>
      <c r="G1447" s="42"/>
      <c r="H1447" s="42"/>
      <c r="I1447" s="13">
        <f>VLOOKUP($B1447,'Elec wholesale lookups'!$A$3:$L$15,'Elec wholesale index'!I$2,FALSE)</f>
        <v>205597.26549163138</v>
      </c>
      <c r="J1447" s="13">
        <f>VLOOKUP($B1447,'Elec wholesale lookups'!$A$3:$L$15,'Elec wholesale index'!J$2,FALSE)</f>
        <v>181634.52552031272</v>
      </c>
      <c r="K1447" s="13">
        <f>VLOOKUP($B1447,'Elec wholesale lookups'!$A$3:$L$15,'Elec wholesale index'!K$2,FALSE)</f>
        <v>205597.26549163138</v>
      </c>
      <c r="L1447" s="38">
        <f>VLOOKUP($B1447,'Elec wholesale lookups'!$A$3:$O$15,'Elec wholesale index'!L$2,FALSE)</f>
        <v>1</v>
      </c>
      <c r="M1447" s="38">
        <f>VLOOKUP($B1447,'Elec wholesale lookups'!$A$3:$O$15,'Elec wholesale index'!M$2,FALSE)</f>
        <v>1</v>
      </c>
      <c r="N1447" s="38">
        <f>VLOOKUP($B1447,'Elec wholesale lookups'!$A$3:$O$15,'Elec wholesale index'!N$2,FALSE)</f>
        <v>0</v>
      </c>
      <c r="O1447" s="13">
        <f t="shared" si="377"/>
        <v>205597.26549163138</v>
      </c>
      <c r="P1447" s="13">
        <f t="shared" si="378"/>
        <v>181634.52552031272</v>
      </c>
      <c r="Q1447" s="13">
        <f t="shared" si="379"/>
        <v>0</v>
      </c>
      <c r="R1447" s="13">
        <f t="shared" si="380"/>
        <v>387231.79101194406</v>
      </c>
      <c r="S1447" s="23">
        <f t="shared" si="381"/>
        <v>0</v>
      </c>
      <c r="T1447" s="23">
        <f t="shared" si="382"/>
        <v>0</v>
      </c>
      <c r="U1447" s="23">
        <f t="shared" si="383"/>
        <v>0</v>
      </c>
      <c r="V1447" s="23">
        <f t="shared" si="384"/>
        <v>0</v>
      </c>
      <c r="W1447" s="44" t="str">
        <f t="shared" si="385"/>
        <v>n/a</v>
      </c>
      <c r="X1447" s="23">
        <f t="shared" si="386"/>
        <v>0</v>
      </c>
      <c r="Y1447" s="23">
        <f t="shared" si="387"/>
        <v>0</v>
      </c>
      <c r="Z1447" s="23">
        <f t="shared" si="388"/>
        <v>0</v>
      </c>
      <c r="AA1447" s="43">
        <f t="shared" si="389"/>
        <v>0</v>
      </c>
      <c r="AB1447" s="44" t="str">
        <f t="shared" si="390"/>
        <v>n/a</v>
      </c>
      <c r="AC1447" s="45" t="str">
        <f>IFERROR(W1447*Inputs!$E$27+'Elec wholesale index'!AB1447*Inputs!$F$27,"n/a")</f>
        <v>n/a</v>
      </c>
      <c r="AD1447" s="2" t="str">
        <f t="shared" si="391"/>
        <v>2020-21 Winter</v>
      </c>
      <c r="AE1447" s="2" t="str">
        <f t="shared" si="392"/>
        <v>2020-21 Summer</v>
      </c>
      <c r="AF1447" s="41">
        <v>0</v>
      </c>
    </row>
    <row r="1448" spans="1:32" x14ac:dyDescent="0.3">
      <c r="A1448" s="47">
        <v>43935</v>
      </c>
      <c r="B1448" s="14" t="str">
        <f t="shared" si="376"/>
        <v>Apr</v>
      </c>
      <c r="C1448" s="3"/>
      <c r="D1448" s="3"/>
      <c r="E1448" s="3"/>
      <c r="F1448" s="42"/>
      <c r="G1448" s="42"/>
      <c r="H1448" s="42"/>
      <c r="I1448" s="13">
        <f>VLOOKUP($B1448,'Elec wholesale lookups'!$A$3:$L$15,'Elec wholesale index'!I$2,FALSE)</f>
        <v>205597.26549163138</v>
      </c>
      <c r="J1448" s="13">
        <f>VLOOKUP($B1448,'Elec wholesale lookups'!$A$3:$L$15,'Elec wholesale index'!J$2,FALSE)</f>
        <v>181634.52552031272</v>
      </c>
      <c r="K1448" s="13">
        <f>VLOOKUP($B1448,'Elec wholesale lookups'!$A$3:$L$15,'Elec wholesale index'!K$2,FALSE)</f>
        <v>205597.26549163138</v>
      </c>
      <c r="L1448" s="38">
        <f>VLOOKUP($B1448,'Elec wholesale lookups'!$A$3:$O$15,'Elec wholesale index'!L$2,FALSE)</f>
        <v>1</v>
      </c>
      <c r="M1448" s="38">
        <f>VLOOKUP($B1448,'Elec wholesale lookups'!$A$3:$O$15,'Elec wholesale index'!M$2,FALSE)</f>
        <v>1</v>
      </c>
      <c r="N1448" s="38">
        <f>VLOOKUP($B1448,'Elec wholesale lookups'!$A$3:$O$15,'Elec wholesale index'!N$2,FALSE)</f>
        <v>0</v>
      </c>
      <c r="O1448" s="13">
        <f t="shared" si="377"/>
        <v>205597.26549163138</v>
      </c>
      <c r="P1448" s="13">
        <f t="shared" si="378"/>
        <v>181634.52552031272</v>
      </c>
      <c r="Q1448" s="13">
        <f t="shared" si="379"/>
        <v>0</v>
      </c>
      <c r="R1448" s="13">
        <f t="shared" si="380"/>
        <v>387231.79101194406</v>
      </c>
      <c r="S1448" s="23">
        <f t="shared" si="381"/>
        <v>0</v>
      </c>
      <c r="T1448" s="23">
        <f t="shared" si="382"/>
        <v>0</v>
      </c>
      <c r="U1448" s="23">
        <f t="shared" si="383"/>
        <v>0</v>
      </c>
      <c r="V1448" s="23">
        <f t="shared" si="384"/>
        <v>0</v>
      </c>
      <c r="W1448" s="44" t="str">
        <f t="shared" si="385"/>
        <v>n/a</v>
      </c>
      <c r="X1448" s="23">
        <f t="shared" si="386"/>
        <v>0</v>
      </c>
      <c r="Y1448" s="23">
        <f t="shared" si="387"/>
        <v>0</v>
      </c>
      <c r="Z1448" s="23">
        <f t="shared" si="388"/>
        <v>0</v>
      </c>
      <c r="AA1448" s="43">
        <f t="shared" si="389"/>
        <v>0</v>
      </c>
      <c r="AB1448" s="44" t="str">
        <f t="shared" si="390"/>
        <v>n/a</v>
      </c>
      <c r="AC1448" s="45" t="str">
        <f>IFERROR(W1448*Inputs!$E$27+'Elec wholesale index'!AB1448*Inputs!$F$27,"n/a")</f>
        <v>n/a</v>
      </c>
      <c r="AD1448" s="2" t="str">
        <f t="shared" si="391"/>
        <v>2020-21 Winter</v>
      </c>
      <c r="AE1448" s="2" t="str">
        <f t="shared" si="392"/>
        <v>2020-21 Summer</v>
      </c>
      <c r="AF1448" s="41">
        <v>0</v>
      </c>
    </row>
    <row r="1449" spans="1:32" x14ac:dyDescent="0.3">
      <c r="A1449" s="47">
        <v>43936</v>
      </c>
      <c r="B1449" s="14" t="str">
        <f t="shared" si="376"/>
        <v>Apr</v>
      </c>
      <c r="C1449" s="3"/>
      <c r="D1449" s="3"/>
      <c r="E1449" s="3"/>
      <c r="F1449" s="42"/>
      <c r="G1449" s="42"/>
      <c r="H1449" s="42"/>
      <c r="I1449" s="13">
        <f>VLOOKUP($B1449,'Elec wholesale lookups'!$A$3:$L$15,'Elec wholesale index'!I$2,FALSE)</f>
        <v>205597.26549163138</v>
      </c>
      <c r="J1449" s="13">
        <f>VLOOKUP($B1449,'Elec wholesale lookups'!$A$3:$L$15,'Elec wholesale index'!J$2,FALSE)</f>
        <v>181634.52552031272</v>
      </c>
      <c r="K1449" s="13">
        <f>VLOOKUP($B1449,'Elec wholesale lookups'!$A$3:$L$15,'Elec wholesale index'!K$2,FALSE)</f>
        <v>205597.26549163138</v>
      </c>
      <c r="L1449" s="38">
        <f>VLOOKUP($B1449,'Elec wholesale lookups'!$A$3:$O$15,'Elec wholesale index'!L$2,FALSE)</f>
        <v>1</v>
      </c>
      <c r="M1449" s="38">
        <f>VLOOKUP($B1449,'Elec wholesale lookups'!$A$3:$O$15,'Elec wholesale index'!M$2,FALSE)</f>
        <v>1</v>
      </c>
      <c r="N1449" s="38">
        <f>VLOOKUP($B1449,'Elec wholesale lookups'!$A$3:$O$15,'Elec wholesale index'!N$2,FALSE)</f>
        <v>0</v>
      </c>
      <c r="O1449" s="13">
        <f t="shared" si="377"/>
        <v>205597.26549163138</v>
      </c>
      <c r="P1449" s="13">
        <f t="shared" si="378"/>
        <v>181634.52552031272</v>
      </c>
      <c r="Q1449" s="13">
        <f t="shared" si="379"/>
        <v>0</v>
      </c>
      <c r="R1449" s="13">
        <f t="shared" si="380"/>
        <v>387231.79101194406</v>
      </c>
      <c r="S1449" s="23">
        <f t="shared" si="381"/>
        <v>0</v>
      </c>
      <c r="T1449" s="23">
        <f t="shared" si="382"/>
        <v>0</v>
      </c>
      <c r="U1449" s="23">
        <f t="shared" si="383"/>
        <v>0</v>
      </c>
      <c r="V1449" s="23">
        <f t="shared" si="384"/>
        <v>0</v>
      </c>
      <c r="W1449" s="44" t="str">
        <f t="shared" si="385"/>
        <v>n/a</v>
      </c>
      <c r="X1449" s="23">
        <f t="shared" si="386"/>
        <v>0</v>
      </c>
      <c r="Y1449" s="23">
        <f t="shared" si="387"/>
        <v>0</v>
      </c>
      <c r="Z1449" s="23">
        <f t="shared" si="388"/>
        <v>0</v>
      </c>
      <c r="AA1449" s="43">
        <f t="shared" si="389"/>
        <v>0</v>
      </c>
      <c r="AB1449" s="44" t="str">
        <f t="shared" si="390"/>
        <v>n/a</v>
      </c>
      <c r="AC1449" s="45" t="str">
        <f>IFERROR(W1449*Inputs!$E$27+'Elec wholesale index'!AB1449*Inputs!$F$27,"n/a")</f>
        <v>n/a</v>
      </c>
      <c r="AD1449" s="2" t="str">
        <f t="shared" si="391"/>
        <v>2020-21 Winter</v>
      </c>
      <c r="AE1449" s="2" t="str">
        <f t="shared" si="392"/>
        <v>2020-21 Summer</v>
      </c>
      <c r="AF1449" s="41">
        <v>0</v>
      </c>
    </row>
    <row r="1450" spans="1:32" x14ac:dyDescent="0.3">
      <c r="A1450" s="47">
        <v>43937</v>
      </c>
      <c r="B1450" s="14" t="str">
        <f t="shared" si="376"/>
        <v>Apr</v>
      </c>
      <c r="C1450" s="3"/>
      <c r="D1450" s="3"/>
      <c r="E1450" s="3"/>
      <c r="F1450" s="42"/>
      <c r="G1450" s="42"/>
      <c r="H1450" s="42"/>
      <c r="I1450" s="13">
        <f>VLOOKUP($B1450,'Elec wholesale lookups'!$A$3:$L$15,'Elec wholesale index'!I$2,FALSE)</f>
        <v>205597.26549163138</v>
      </c>
      <c r="J1450" s="13">
        <f>VLOOKUP($B1450,'Elec wholesale lookups'!$A$3:$L$15,'Elec wholesale index'!J$2,FALSE)</f>
        <v>181634.52552031272</v>
      </c>
      <c r="K1450" s="13">
        <f>VLOOKUP($B1450,'Elec wholesale lookups'!$A$3:$L$15,'Elec wholesale index'!K$2,FALSE)</f>
        <v>205597.26549163138</v>
      </c>
      <c r="L1450" s="38">
        <f>VLOOKUP($B1450,'Elec wholesale lookups'!$A$3:$O$15,'Elec wholesale index'!L$2,FALSE)</f>
        <v>1</v>
      </c>
      <c r="M1450" s="38">
        <f>VLOOKUP($B1450,'Elec wholesale lookups'!$A$3:$O$15,'Elec wholesale index'!M$2,FALSE)</f>
        <v>1</v>
      </c>
      <c r="N1450" s="38">
        <f>VLOOKUP($B1450,'Elec wholesale lookups'!$A$3:$O$15,'Elec wholesale index'!N$2,FALSE)</f>
        <v>0</v>
      </c>
      <c r="O1450" s="13">
        <f t="shared" si="377"/>
        <v>205597.26549163138</v>
      </c>
      <c r="P1450" s="13">
        <f t="shared" si="378"/>
        <v>181634.52552031272</v>
      </c>
      <c r="Q1450" s="13">
        <f t="shared" si="379"/>
        <v>0</v>
      </c>
      <c r="R1450" s="13">
        <f t="shared" si="380"/>
        <v>387231.79101194406</v>
      </c>
      <c r="S1450" s="23">
        <f t="shared" si="381"/>
        <v>0</v>
      </c>
      <c r="T1450" s="23">
        <f t="shared" si="382"/>
        <v>0</v>
      </c>
      <c r="U1450" s="23">
        <f t="shared" si="383"/>
        <v>0</v>
      </c>
      <c r="V1450" s="23">
        <f t="shared" si="384"/>
        <v>0</v>
      </c>
      <c r="W1450" s="44" t="str">
        <f t="shared" si="385"/>
        <v>n/a</v>
      </c>
      <c r="X1450" s="23">
        <f t="shared" si="386"/>
        <v>0</v>
      </c>
      <c r="Y1450" s="23">
        <f t="shared" si="387"/>
        <v>0</v>
      </c>
      <c r="Z1450" s="23">
        <f t="shared" si="388"/>
        <v>0</v>
      </c>
      <c r="AA1450" s="43">
        <f t="shared" si="389"/>
        <v>0</v>
      </c>
      <c r="AB1450" s="44" t="str">
        <f t="shared" si="390"/>
        <v>n/a</v>
      </c>
      <c r="AC1450" s="45" t="str">
        <f>IFERROR(W1450*Inputs!$E$27+'Elec wholesale index'!AB1450*Inputs!$F$27,"n/a")</f>
        <v>n/a</v>
      </c>
      <c r="AD1450" s="2" t="str">
        <f t="shared" si="391"/>
        <v>2020-21 Winter</v>
      </c>
      <c r="AE1450" s="2" t="str">
        <f t="shared" si="392"/>
        <v>2020-21 Summer</v>
      </c>
      <c r="AF1450" s="41">
        <v>0</v>
      </c>
    </row>
    <row r="1451" spans="1:32" x14ac:dyDescent="0.3">
      <c r="A1451" s="47">
        <v>43938</v>
      </c>
      <c r="B1451" s="14" t="str">
        <f t="shared" si="376"/>
        <v>Apr</v>
      </c>
      <c r="C1451" s="3"/>
      <c r="D1451" s="3"/>
      <c r="E1451" s="3"/>
      <c r="F1451" s="42"/>
      <c r="G1451" s="42"/>
      <c r="H1451" s="42"/>
      <c r="I1451" s="13">
        <f>VLOOKUP($B1451,'Elec wholesale lookups'!$A$3:$L$15,'Elec wholesale index'!I$2,FALSE)</f>
        <v>205597.26549163138</v>
      </c>
      <c r="J1451" s="13">
        <f>VLOOKUP($B1451,'Elec wholesale lookups'!$A$3:$L$15,'Elec wholesale index'!J$2,FALSE)</f>
        <v>181634.52552031272</v>
      </c>
      <c r="K1451" s="13">
        <f>VLOOKUP($B1451,'Elec wholesale lookups'!$A$3:$L$15,'Elec wholesale index'!K$2,FALSE)</f>
        <v>205597.26549163138</v>
      </c>
      <c r="L1451" s="38">
        <f>VLOOKUP($B1451,'Elec wholesale lookups'!$A$3:$O$15,'Elec wholesale index'!L$2,FALSE)</f>
        <v>1</v>
      </c>
      <c r="M1451" s="38">
        <f>VLOOKUP($B1451,'Elec wholesale lookups'!$A$3:$O$15,'Elec wholesale index'!M$2,FALSE)</f>
        <v>1</v>
      </c>
      <c r="N1451" s="38">
        <f>VLOOKUP($B1451,'Elec wholesale lookups'!$A$3:$O$15,'Elec wholesale index'!N$2,FALSE)</f>
        <v>0</v>
      </c>
      <c r="O1451" s="13">
        <f t="shared" si="377"/>
        <v>205597.26549163138</v>
      </c>
      <c r="P1451" s="13">
        <f t="shared" si="378"/>
        <v>181634.52552031272</v>
      </c>
      <c r="Q1451" s="13">
        <f t="shared" si="379"/>
        <v>0</v>
      </c>
      <c r="R1451" s="13">
        <f t="shared" si="380"/>
        <v>387231.79101194406</v>
      </c>
      <c r="S1451" s="23">
        <f t="shared" si="381"/>
        <v>0</v>
      </c>
      <c r="T1451" s="23">
        <f t="shared" si="382"/>
        <v>0</v>
      </c>
      <c r="U1451" s="23">
        <f t="shared" si="383"/>
        <v>0</v>
      </c>
      <c r="V1451" s="23">
        <f t="shared" si="384"/>
        <v>0</v>
      </c>
      <c r="W1451" s="44" t="str">
        <f t="shared" si="385"/>
        <v>n/a</v>
      </c>
      <c r="X1451" s="23">
        <f t="shared" si="386"/>
        <v>0</v>
      </c>
      <c r="Y1451" s="23">
        <f t="shared" si="387"/>
        <v>0</v>
      </c>
      <c r="Z1451" s="23">
        <f t="shared" si="388"/>
        <v>0</v>
      </c>
      <c r="AA1451" s="43">
        <f t="shared" si="389"/>
        <v>0</v>
      </c>
      <c r="AB1451" s="44" t="str">
        <f t="shared" si="390"/>
        <v>n/a</v>
      </c>
      <c r="AC1451" s="45" t="str">
        <f>IFERROR(W1451*Inputs!$E$27+'Elec wholesale index'!AB1451*Inputs!$F$27,"n/a")</f>
        <v>n/a</v>
      </c>
      <c r="AD1451" s="2" t="str">
        <f t="shared" si="391"/>
        <v>2020-21 Winter</v>
      </c>
      <c r="AE1451" s="2" t="str">
        <f t="shared" si="392"/>
        <v>2020-21 Summer</v>
      </c>
      <c r="AF1451" s="41">
        <v>0</v>
      </c>
    </row>
    <row r="1452" spans="1:32" x14ac:dyDescent="0.3">
      <c r="A1452" s="47">
        <v>43941</v>
      </c>
      <c r="B1452" s="14" t="str">
        <f t="shared" si="376"/>
        <v>Apr</v>
      </c>
      <c r="C1452" s="3"/>
      <c r="D1452" s="3"/>
      <c r="E1452" s="3"/>
      <c r="F1452" s="42"/>
      <c r="G1452" s="42"/>
      <c r="H1452" s="42"/>
      <c r="I1452" s="13">
        <f>VLOOKUP($B1452,'Elec wholesale lookups'!$A$3:$L$15,'Elec wholesale index'!I$2,FALSE)</f>
        <v>205597.26549163138</v>
      </c>
      <c r="J1452" s="13">
        <f>VLOOKUP($B1452,'Elec wholesale lookups'!$A$3:$L$15,'Elec wholesale index'!J$2,FALSE)</f>
        <v>181634.52552031272</v>
      </c>
      <c r="K1452" s="13">
        <f>VLOOKUP($B1452,'Elec wholesale lookups'!$A$3:$L$15,'Elec wholesale index'!K$2,FALSE)</f>
        <v>205597.26549163138</v>
      </c>
      <c r="L1452" s="38">
        <f>VLOOKUP($B1452,'Elec wholesale lookups'!$A$3:$O$15,'Elec wholesale index'!L$2,FALSE)</f>
        <v>1</v>
      </c>
      <c r="M1452" s="38">
        <f>VLOOKUP($B1452,'Elec wholesale lookups'!$A$3:$O$15,'Elec wholesale index'!M$2,FALSE)</f>
        <v>1</v>
      </c>
      <c r="N1452" s="38">
        <f>VLOOKUP($B1452,'Elec wholesale lookups'!$A$3:$O$15,'Elec wholesale index'!N$2,FALSE)</f>
        <v>0</v>
      </c>
      <c r="O1452" s="13">
        <f t="shared" si="377"/>
        <v>205597.26549163138</v>
      </c>
      <c r="P1452" s="13">
        <f t="shared" si="378"/>
        <v>181634.52552031272</v>
      </c>
      <c r="Q1452" s="13">
        <f t="shared" si="379"/>
        <v>0</v>
      </c>
      <c r="R1452" s="13">
        <f t="shared" si="380"/>
        <v>387231.79101194406</v>
      </c>
      <c r="S1452" s="23">
        <f t="shared" si="381"/>
        <v>0</v>
      </c>
      <c r="T1452" s="23">
        <f t="shared" si="382"/>
        <v>0</v>
      </c>
      <c r="U1452" s="23">
        <f t="shared" si="383"/>
        <v>0</v>
      </c>
      <c r="V1452" s="23">
        <f t="shared" si="384"/>
        <v>0</v>
      </c>
      <c r="W1452" s="44" t="str">
        <f t="shared" si="385"/>
        <v>n/a</v>
      </c>
      <c r="X1452" s="23">
        <f t="shared" si="386"/>
        <v>0</v>
      </c>
      <c r="Y1452" s="23">
        <f t="shared" si="387"/>
        <v>0</v>
      </c>
      <c r="Z1452" s="23">
        <f t="shared" si="388"/>
        <v>0</v>
      </c>
      <c r="AA1452" s="43">
        <f t="shared" si="389"/>
        <v>0</v>
      </c>
      <c r="AB1452" s="44" t="str">
        <f t="shared" si="390"/>
        <v>n/a</v>
      </c>
      <c r="AC1452" s="45" t="str">
        <f>IFERROR(W1452*Inputs!$E$27+'Elec wholesale index'!AB1452*Inputs!$F$27,"n/a")</f>
        <v>n/a</v>
      </c>
      <c r="AD1452" s="2" t="str">
        <f t="shared" si="391"/>
        <v>2020-21 Winter</v>
      </c>
      <c r="AE1452" s="2" t="str">
        <f t="shared" si="392"/>
        <v>2020-21 Summer</v>
      </c>
      <c r="AF1452" s="41">
        <v>0</v>
      </c>
    </row>
    <row r="1453" spans="1:32" x14ac:dyDescent="0.3">
      <c r="A1453" s="47">
        <v>43942</v>
      </c>
      <c r="B1453" s="14" t="str">
        <f t="shared" si="376"/>
        <v>Apr</v>
      </c>
      <c r="C1453" s="3"/>
      <c r="D1453" s="3"/>
      <c r="E1453" s="3"/>
      <c r="F1453" s="42"/>
      <c r="G1453" s="42"/>
      <c r="H1453" s="42"/>
      <c r="I1453" s="13">
        <f>VLOOKUP($B1453,'Elec wholesale lookups'!$A$3:$L$15,'Elec wholesale index'!I$2,FALSE)</f>
        <v>205597.26549163138</v>
      </c>
      <c r="J1453" s="13">
        <f>VLOOKUP($B1453,'Elec wholesale lookups'!$A$3:$L$15,'Elec wholesale index'!J$2,FALSE)</f>
        <v>181634.52552031272</v>
      </c>
      <c r="K1453" s="13">
        <f>VLOOKUP($B1453,'Elec wholesale lookups'!$A$3:$L$15,'Elec wholesale index'!K$2,FALSE)</f>
        <v>205597.26549163138</v>
      </c>
      <c r="L1453" s="38">
        <f>VLOOKUP($B1453,'Elec wholesale lookups'!$A$3:$O$15,'Elec wholesale index'!L$2,FALSE)</f>
        <v>1</v>
      </c>
      <c r="M1453" s="38">
        <f>VLOOKUP($B1453,'Elec wholesale lookups'!$A$3:$O$15,'Elec wholesale index'!M$2,FALSE)</f>
        <v>1</v>
      </c>
      <c r="N1453" s="38">
        <f>VLOOKUP($B1453,'Elec wholesale lookups'!$A$3:$O$15,'Elec wholesale index'!N$2,FALSE)</f>
        <v>0</v>
      </c>
      <c r="O1453" s="13">
        <f t="shared" si="377"/>
        <v>205597.26549163138</v>
      </c>
      <c r="P1453" s="13">
        <f t="shared" si="378"/>
        <v>181634.52552031272</v>
      </c>
      <c r="Q1453" s="13">
        <f t="shared" si="379"/>
        <v>0</v>
      </c>
      <c r="R1453" s="13">
        <f t="shared" si="380"/>
        <v>387231.79101194406</v>
      </c>
      <c r="S1453" s="23">
        <f t="shared" si="381"/>
        <v>0</v>
      </c>
      <c r="T1453" s="23">
        <f t="shared" si="382"/>
        <v>0</v>
      </c>
      <c r="U1453" s="23">
        <f t="shared" si="383"/>
        <v>0</v>
      </c>
      <c r="V1453" s="23">
        <f t="shared" si="384"/>
        <v>0</v>
      </c>
      <c r="W1453" s="44" t="str">
        <f t="shared" si="385"/>
        <v>n/a</v>
      </c>
      <c r="X1453" s="23">
        <f t="shared" si="386"/>
        <v>0</v>
      </c>
      <c r="Y1453" s="23">
        <f t="shared" si="387"/>
        <v>0</v>
      </c>
      <c r="Z1453" s="23">
        <f t="shared" si="388"/>
        <v>0</v>
      </c>
      <c r="AA1453" s="43">
        <f t="shared" si="389"/>
        <v>0</v>
      </c>
      <c r="AB1453" s="44" t="str">
        <f t="shared" si="390"/>
        <v>n/a</v>
      </c>
      <c r="AC1453" s="45" t="str">
        <f>IFERROR(W1453*Inputs!$E$27+'Elec wholesale index'!AB1453*Inputs!$F$27,"n/a")</f>
        <v>n/a</v>
      </c>
      <c r="AD1453" s="2" t="str">
        <f t="shared" si="391"/>
        <v>2020-21 Winter</v>
      </c>
      <c r="AE1453" s="2" t="str">
        <f t="shared" si="392"/>
        <v>2020-21 Summer</v>
      </c>
      <c r="AF1453" s="41">
        <v>0</v>
      </c>
    </row>
    <row r="1454" spans="1:32" x14ac:dyDescent="0.3">
      <c r="A1454" s="47">
        <v>43943</v>
      </c>
      <c r="B1454" s="14" t="str">
        <f t="shared" si="376"/>
        <v>Apr</v>
      </c>
      <c r="C1454" s="3"/>
      <c r="D1454" s="3"/>
      <c r="E1454" s="3"/>
      <c r="F1454" s="42"/>
      <c r="G1454" s="42"/>
      <c r="H1454" s="42"/>
      <c r="I1454" s="13">
        <f>VLOOKUP($B1454,'Elec wholesale lookups'!$A$3:$L$15,'Elec wholesale index'!I$2,FALSE)</f>
        <v>205597.26549163138</v>
      </c>
      <c r="J1454" s="13">
        <f>VLOOKUP($B1454,'Elec wholesale lookups'!$A$3:$L$15,'Elec wholesale index'!J$2,FALSE)</f>
        <v>181634.52552031272</v>
      </c>
      <c r="K1454" s="13">
        <f>VLOOKUP($B1454,'Elec wholesale lookups'!$A$3:$L$15,'Elec wholesale index'!K$2,FALSE)</f>
        <v>205597.26549163138</v>
      </c>
      <c r="L1454" s="38">
        <f>VLOOKUP($B1454,'Elec wholesale lookups'!$A$3:$O$15,'Elec wholesale index'!L$2,FALSE)</f>
        <v>1</v>
      </c>
      <c r="M1454" s="38">
        <f>VLOOKUP($B1454,'Elec wholesale lookups'!$A$3:$O$15,'Elec wholesale index'!M$2,FALSE)</f>
        <v>1</v>
      </c>
      <c r="N1454" s="38">
        <f>VLOOKUP($B1454,'Elec wholesale lookups'!$A$3:$O$15,'Elec wholesale index'!N$2,FALSE)</f>
        <v>0</v>
      </c>
      <c r="O1454" s="13">
        <f t="shared" si="377"/>
        <v>205597.26549163138</v>
      </c>
      <c r="P1454" s="13">
        <f t="shared" si="378"/>
        <v>181634.52552031272</v>
      </c>
      <c r="Q1454" s="13">
        <f t="shared" si="379"/>
        <v>0</v>
      </c>
      <c r="R1454" s="13">
        <f t="shared" si="380"/>
        <v>387231.79101194406</v>
      </c>
      <c r="S1454" s="23">
        <f t="shared" si="381"/>
        <v>0</v>
      </c>
      <c r="T1454" s="23">
        <f t="shared" si="382"/>
        <v>0</v>
      </c>
      <c r="U1454" s="23">
        <f t="shared" si="383"/>
        <v>0</v>
      </c>
      <c r="V1454" s="23">
        <f t="shared" si="384"/>
        <v>0</v>
      </c>
      <c r="W1454" s="44" t="str">
        <f t="shared" si="385"/>
        <v>n/a</v>
      </c>
      <c r="X1454" s="23">
        <f t="shared" si="386"/>
        <v>0</v>
      </c>
      <c r="Y1454" s="23">
        <f t="shared" si="387"/>
        <v>0</v>
      </c>
      <c r="Z1454" s="23">
        <f t="shared" si="388"/>
        <v>0</v>
      </c>
      <c r="AA1454" s="43">
        <f t="shared" si="389"/>
        <v>0</v>
      </c>
      <c r="AB1454" s="44" t="str">
        <f t="shared" si="390"/>
        <v>n/a</v>
      </c>
      <c r="AC1454" s="45" t="str">
        <f>IFERROR(W1454*Inputs!$E$27+'Elec wholesale index'!AB1454*Inputs!$F$27,"n/a")</f>
        <v>n/a</v>
      </c>
      <c r="AD1454" s="2" t="str">
        <f t="shared" si="391"/>
        <v>2020-21 Winter</v>
      </c>
      <c r="AE1454" s="2" t="str">
        <f t="shared" si="392"/>
        <v>2020-21 Summer</v>
      </c>
      <c r="AF1454" s="41">
        <v>0</v>
      </c>
    </row>
    <row r="1455" spans="1:32" x14ac:dyDescent="0.3">
      <c r="A1455" s="47">
        <v>43944</v>
      </c>
      <c r="B1455" s="14" t="str">
        <f t="shared" si="376"/>
        <v>Apr</v>
      </c>
      <c r="C1455" s="3"/>
      <c r="D1455" s="3"/>
      <c r="E1455" s="3"/>
      <c r="F1455" s="42"/>
      <c r="G1455" s="42"/>
      <c r="H1455" s="42"/>
      <c r="I1455" s="13">
        <f>VLOOKUP($B1455,'Elec wholesale lookups'!$A$3:$L$15,'Elec wholesale index'!I$2,FALSE)</f>
        <v>205597.26549163138</v>
      </c>
      <c r="J1455" s="13">
        <f>VLOOKUP($B1455,'Elec wholesale lookups'!$A$3:$L$15,'Elec wholesale index'!J$2,FALSE)</f>
        <v>181634.52552031272</v>
      </c>
      <c r="K1455" s="13">
        <f>VLOOKUP($B1455,'Elec wholesale lookups'!$A$3:$L$15,'Elec wholesale index'!K$2,FALSE)</f>
        <v>205597.26549163138</v>
      </c>
      <c r="L1455" s="38">
        <f>VLOOKUP($B1455,'Elec wholesale lookups'!$A$3:$O$15,'Elec wholesale index'!L$2,FALSE)</f>
        <v>1</v>
      </c>
      <c r="M1455" s="38">
        <f>VLOOKUP($B1455,'Elec wholesale lookups'!$A$3:$O$15,'Elec wholesale index'!M$2,FALSE)</f>
        <v>1</v>
      </c>
      <c r="N1455" s="38">
        <f>VLOOKUP($B1455,'Elec wholesale lookups'!$A$3:$O$15,'Elec wholesale index'!N$2,FALSE)</f>
        <v>0</v>
      </c>
      <c r="O1455" s="13">
        <f t="shared" si="377"/>
        <v>205597.26549163138</v>
      </c>
      <c r="P1455" s="13">
        <f t="shared" si="378"/>
        <v>181634.52552031272</v>
      </c>
      <c r="Q1455" s="13">
        <f t="shared" si="379"/>
        <v>0</v>
      </c>
      <c r="R1455" s="13">
        <f t="shared" si="380"/>
        <v>387231.79101194406</v>
      </c>
      <c r="S1455" s="23">
        <f t="shared" si="381"/>
        <v>0</v>
      </c>
      <c r="T1455" s="23">
        <f t="shared" si="382"/>
        <v>0</v>
      </c>
      <c r="U1455" s="23">
        <f t="shared" si="383"/>
        <v>0</v>
      </c>
      <c r="V1455" s="23">
        <f t="shared" si="384"/>
        <v>0</v>
      </c>
      <c r="W1455" s="44" t="str">
        <f t="shared" si="385"/>
        <v>n/a</v>
      </c>
      <c r="X1455" s="23">
        <f t="shared" si="386"/>
        <v>0</v>
      </c>
      <c r="Y1455" s="23">
        <f t="shared" si="387"/>
        <v>0</v>
      </c>
      <c r="Z1455" s="23">
        <f t="shared" si="388"/>
        <v>0</v>
      </c>
      <c r="AA1455" s="43">
        <f t="shared" si="389"/>
        <v>0</v>
      </c>
      <c r="AB1455" s="44" t="str">
        <f t="shared" si="390"/>
        <v>n/a</v>
      </c>
      <c r="AC1455" s="45" t="str">
        <f>IFERROR(W1455*Inputs!$E$27+'Elec wholesale index'!AB1455*Inputs!$F$27,"n/a")</f>
        <v>n/a</v>
      </c>
      <c r="AD1455" s="2" t="str">
        <f t="shared" si="391"/>
        <v>2020-21 Winter</v>
      </c>
      <c r="AE1455" s="2" t="str">
        <f t="shared" si="392"/>
        <v>2020-21 Summer</v>
      </c>
      <c r="AF1455" s="41">
        <v>0</v>
      </c>
    </row>
    <row r="1456" spans="1:32" x14ac:dyDescent="0.3">
      <c r="A1456" s="47">
        <v>43945</v>
      </c>
      <c r="B1456" s="14" t="str">
        <f t="shared" si="376"/>
        <v>Apr</v>
      </c>
      <c r="C1456" s="3"/>
      <c r="D1456" s="3"/>
      <c r="E1456" s="3"/>
      <c r="F1456" s="42"/>
      <c r="G1456" s="42"/>
      <c r="H1456" s="42"/>
      <c r="I1456" s="13">
        <f>VLOOKUP($B1456,'Elec wholesale lookups'!$A$3:$L$15,'Elec wholesale index'!I$2,FALSE)</f>
        <v>205597.26549163138</v>
      </c>
      <c r="J1456" s="13">
        <f>VLOOKUP($B1456,'Elec wholesale lookups'!$A$3:$L$15,'Elec wholesale index'!J$2,FALSE)</f>
        <v>181634.52552031272</v>
      </c>
      <c r="K1456" s="13">
        <f>VLOOKUP($B1456,'Elec wholesale lookups'!$A$3:$L$15,'Elec wholesale index'!K$2,FALSE)</f>
        <v>205597.26549163138</v>
      </c>
      <c r="L1456" s="38">
        <f>VLOOKUP($B1456,'Elec wholesale lookups'!$A$3:$O$15,'Elec wholesale index'!L$2,FALSE)</f>
        <v>1</v>
      </c>
      <c r="M1456" s="38">
        <f>VLOOKUP($B1456,'Elec wholesale lookups'!$A$3:$O$15,'Elec wholesale index'!M$2,FALSE)</f>
        <v>1</v>
      </c>
      <c r="N1456" s="38">
        <f>VLOOKUP($B1456,'Elec wholesale lookups'!$A$3:$O$15,'Elec wholesale index'!N$2,FALSE)</f>
        <v>0</v>
      </c>
      <c r="O1456" s="13">
        <f t="shared" si="377"/>
        <v>205597.26549163138</v>
      </c>
      <c r="P1456" s="13">
        <f t="shared" si="378"/>
        <v>181634.52552031272</v>
      </c>
      <c r="Q1456" s="13">
        <f t="shared" si="379"/>
        <v>0</v>
      </c>
      <c r="R1456" s="13">
        <f t="shared" si="380"/>
        <v>387231.79101194406</v>
      </c>
      <c r="S1456" s="23">
        <f t="shared" si="381"/>
        <v>0</v>
      </c>
      <c r="T1456" s="23">
        <f t="shared" si="382"/>
        <v>0</v>
      </c>
      <c r="U1456" s="23">
        <f t="shared" si="383"/>
        <v>0</v>
      </c>
      <c r="V1456" s="23">
        <f t="shared" si="384"/>
        <v>0</v>
      </c>
      <c r="W1456" s="44" t="str">
        <f t="shared" si="385"/>
        <v>n/a</v>
      </c>
      <c r="X1456" s="23">
        <f t="shared" si="386"/>
        <v>0</v>
      </c>
      <c r="Y1456" s="23">
        <f t="shared" si="387"/>
        <v>0</v>
      </c>
      <c r="Z1456" s="23">
        <f t="shared" si="388"/>
        <v>0</v>
      </c>
      <c r="AA1456" s="43">
        <f t="shared" si="389"/>
        <v>0</v>
      </c>
      <c r="AB1456" s="44" t="str">
        <f t="shared" si="390"/>
        <v>n/a</v>
      </c>
      <c r="AC1456" s="45" t="str">
        <f>IFERROR(W1456*Inputs!$E$27+'Elec wholesale index'!AB1456*Inputs!$F$27,"n/a")</f>
        <v>n/a</v>
      </c>
      <c r="AD1456" s="2" t="str">
        <f t="shared" si="391"/>
        <v>2020-21 Winter</v>
      </c>
      <c r="AE1456" s="2" t="str">
        <f t="shared" si="392"/>
        <v>2020-21 Summer</v>
      </c>
      <c r="AF1456" s="41">
        <v>0</v>
      </c>
    </row>
    <row r="1457" spans="1:32" x14ac:dyDescent="0.3">
      <c r="A1457" s="47">
        <v>43948</v>
      </c>
      <c r="B1457" s="14" t="str">
        <f t="shared" si="376"/>
        <v>Apr</v>
      </c>
      <c r="C1457" s="3"/>
      <c r="D1457" s="3"/>
      <c r="E1457" s="3"/>
      <c r="F1457" s="42"/>
      <c r="G1457" s="42"/>
      <c r="H1457" s="42"/>
      <c r="I1457" s="13">
        <f>VLOOKUP($B1457,'Elec wholesale lookups'!$A$3:$L$15,'Elec wholesale index'!I$2,FALSE)</f>
        <v>205597.26549163138</v>
      </c>
      <c r="J1457" s="13">
        <f>VLOOKUP($B1457,'Elec wholesale lookups'!$A$3:$L$15,'Elec wholesale index'!J$2,FALSE)</f>
        <v>181634.52552031272</v>
      </c>
      <c r="K1457" s="13">
        <f>VLOOKUP($B1457,'Elec wholesale lookups'!$A$3:$L$15,'Elec wholesale index'!K$2,FALSE)</f>
        <v>205597.26549163138</v>
      </c>
      <c r="L1457" s="38">
        <f>VLOOKUP($B1457,'Elec wholesale lookups'!$A$3:$O$15,'Elec wholesale index'!L$2,FALSE)</f>
        <v>1</v>
      </c>
      <c r="M1457" s="38">
        <f>VLOOKUP($B1457,'Elec wholesale lookups'!$A$3:$O$15,'Elec wholesale index'!M$2,FALSE)</f>
        <v>1</v>
      </c>
      <c r="N1457" s="38">
        <f>VLOOKUP($B1457,'Elec wholesale lookups'!$A$3:$O$15,'Elec wholesale index'!N$2,FALSE)</f>
        <v>0</v>
      </c>
      <c r="O1457" s="13">
        <f t="shared" si="377"/>
        <v>205597.26549163138</v>
      </c>
      <c r="P1457" s="13">
        <f t="shared" si="378"/>
        <v>181634.52552031272</v>
      </c>
      <c r="Q1457" s="13">
        <f t="shared" si="379"/>
        <v>0</v>
      </c>
      <c r="R1457" s="13">
        <f t="shared" si="380"/>
        <v>387231.79101194406</v>
      </c>
      <c r="S1457" s="23">
        <f t="shared" si="381"/>
        <v>0</v>
      </c>
      <c r="T1457" s="23">
        <f t="shared" si="382"/>
        <v>0</v>
      </c>
      <c r="U1457" s="23">
        <f t="shared" si="383"/>
        <v>0</v>
      </c>
      <c r="V1457" s="23">
        <f t="shared" si="384"/>
        <v>0</v>
      </c>
      <c r="W1457" s="44" t="str">
        <f t="shared" si="385"/>
        <v>n/a</v>
      </c>
      <c r="X1457" s="23">
        <f t="shared" si="386"/>
        <v>0</v>
      </c>
      <c r="Y1457" s="23">
        <f t="shared" si="387"/>
        <v>0</v>
      </c>
      <c r="Z1457" s="23">
        <f t="shared" si="388"/>
        <v>0</v>
      </c>
      <c r="AA1457" s="43">
        <f t="shared" si="389"/>
        <v>0</v>
      </c>
      <c r="AB1457" s="44" t="str">
        <f t="shared" si="390"/>
        <v>n/a</v>
      </c>
      <c r="AC1457" s="45" t="str">
        <f>IFERROR(W1457*Inputs!$E$27+'Elec wholesale index'!AB1457*Inputs!$F$27,"n/a")</f>
        <v>n/a</v>
      </c>
      <c r="AD1457" s="2" t="str">
        <f t="shared" si="391"/>
        <v>2020-21 Winter</v>
      </c>
      <c r="AE1457" s="2" t="str">
        <f t="shared" si="392"/>
        <v>2020-21 Summer</v>
      </c>
      <c r="AF1457" s="41">
        <v>0</v>
      </c>
    </row>
    <row r="1458" spans="1:32" x14ac:dyDescent="0.3">
      <c r="A1458" s="47">
        <v>43949</v>
      </c>
      <c r="B1458" s="14" t="str">
        <f t="shared" si="376"/>
        <v>Apr</v>
      </c>
      <c r="C1458" s="3"/>
      <c r="D1458" s="3"/>
      <c r="E1458" s="3"/>
      <c r="F1458" s="42"/>
      <c r="G1458" s="42"/>
      <c r="H1458" s="42"/>
      <c r="I1458" s="13">
        <f>VLOOKUP($B1458,'Elec wholesale lookups'!$A$3:$L$15,'Elec wholesale index'!I$2,FALSE)</f>
        <v>205597.26549163138</v>
      </c>
      <c r="J1458" s="13">
        <f>VLOOKUP($B1458,'Elec wholesale lookups'!$A$3:$L$15,'Elec wholesale index'!J$2,FALSE)</f>
        <v>181634.52552031272</v>
      </c>
      <c r="K1458" s="13">
        <f>VLOOKUP($B1458,'Elec wholesale lookups'!$A$3:$L$15,'Elec wholesale index'!K$2,FALSE)</f>
        <v>205597.26549163138</v>
      </c>
      <c r="L1458" s="38">
        <f>VLOOKUP($B1458,'Elec wholesale lookups'!$A$3:$O$15,'Elec wholesale index'!L$2,FALSE)</f>
        <v>1</v>
      </c>
      <c r="M1458" s="38">
        <f>VLOOKUP($B1458,'Elec wholesale lookups'!$A$3:$O$15,'Elec wholesale index'!M$2,FALSE)</f>
        <v>1</v>
      </c>
      <c r="N1458" s="38">
        <f>VLOOKUP($B1458,'Elec wholesale lookups'!$A$3:$O$15,'Elec wholesale index'!N$2,FALSE)</f>
        <v>0</v>
      </c>
      <c r="O1458" s="13">
        <f t="shared" si="377"/>
        <v>205597.26549163138</v>
      </c>
      <c r="P1458" s="13">
        <f t="shared" si="378"/>
        <v>181634.52552031272</v>
      </c>
      <c r="Q1458" s="13">
        <f t="shared" si="379"/>
        <v>0</v>
      </c>
      <c r="R1458" s="13">
        <f t="shared" si="380"/>
        <v>387231.79101194406</v>
      </c>
      <c r="S1458" s="23">
        <f t="shared" si="381"/>
        <v>0</v>
      </c>
      <c r="T1458" s="23">
        <f t="shared" si="382"/>
        <v>0</v>
      </c>
      <c r="U1458" s="23">
        <f t="shared" si="383"/>
        <v>0</v>
      </c>
      <c r="V1458" s="23">
        <f t="shared" si="384"/>
        <v>0</v>
      </c>
      <c r="W1458" s="44" t="str">
        <f t="shared" si="385"/>
        <v>n/a</v>
      </c>
      <c r="X1458" s="23">
        <f t="shared" si="386"/>
        <v>0</v>
      </c>
      <c r="Y1458" s="23">
        <f t="shared" si="387"/>
        <v>0</v>
      </c>
      <c r="Z1458" s="23">
        <f t="shared" si="388"/>
        <v>0</v>
      </c>
      <c r="AA1458" s="43">
        <f t="shared" si="389"/>
        <v>0</v>
      </c>
      <c r="AB1458" s="44" t="str">
        <f t="shared" si="390"/>
        <v>n/a</v>
      </c>
      <c r="AC1458" s="45" t="str">
        <f>IFERROR(W1458*Inputs!$E$27+'Elec wholesale index'!AB1458*Inputs!$F$27,"n/a")</f>
        <v>n/a</v>
      </c>
      <c r="AD1458" s="2" t="str">
        <f t="shared" si="391"/>
        <v>2020-21 Winter</v>
      </c>
      <c r="AE1458" s="2" t="str">
        <f t="shared" si="392"/>
        <v>2020-21 Summer</v>
      </c>
      <c r="AF1458" s="41">
        <v>0</v>
      </c>
    </row>
    <row r="1459" spans="1:32" x14ac:dyDescent="0.3">
      <c r="A1459" s="47">
        <v>43950</v>
      </c>
      <c r="B1459" s="14" t="str">
        <f t="shared" si="376"/>
        <v>Apr</v>
      </c>
      <c r="C1459" s="3"/>
      <c r="D1459" s="3"/>
      <c r="E1459" s="3"/>
      <c r="F1459" s="42"/>
      <c r="G1459" s="42"/>
      <c r="H1459" s="42"/>
      <c r="I1459" s="13">
        <f>VLOOKUP($B1459,'Elec wholesale lookups'!$A$3:$L$15,'Elec wholesale index'!I$2,FALSE)</f>
        <v>205597.26549163138</v>
      </c>
      <c r="J1459" s="13">
        <f>VLOOKUP($B1459,'Elec wholesale lookups'!$A$3:$L$15,'Elec wholesale index'!J$2,FALSE)</f>
        <v>181634.52552031272</v>
      </c>
      <c r="K1459" s="13">
        <f>VLOOKUP($B1459,'Elec wholesale lookups'!$A$3:$L$15,'Elec wholesale index'!K$2,FALSE)</f>
        <v>205597.26549163138</v>
      </c>
      <c r="L1459" s="38">
        <f>VLOOKUP($B1459,'Elec wholesale lookups'!$A$3:$O$15,'Elec wholesale index'!L$2,FALSE)</f>
        <v>1</v>
      </c>
      <c r="M1459" s="38">
        <f>VLOOKUP($B1459,'Elec wholesale lookups'!$A$3:$O$15,'Elec wholesale index'!M$2,FALSE)</f>
        <v>1</v>
      </c>
      <c r="N1459" s="38">
        <f>VLOOKUP($B1459,'Elec wholesale lookups'!$A$3:$O$15,'Elec wholesale index'!N$2,FALSE)</f>
        <v>0</v>
      </c>
      <c r="O1459" s="13">
        <f t="shared" si="377"/>
        <v>205597.26549163138</v>
      </c>
      <c r="P1459" s="13">
        <f t="shared" si="378"/>
        <v>181634.52552031272</v>
      </c>
      <c r="Q1459" s="13">
        <f t="shared" si="379"/>
        <v>0</v>
      </c>
      <c r="R1459" s="13">
        <f t="shared" si="380"/>
        <v>387231.79101194406</v>
      </c>
      <c r="S1459" s="23">
        <f t="shared" si="381"/>
        <v>0</v>
      </c>
      <c r="T1459" s="23">
        <f t="shared" si="382"/>
        <v>0</v>
      </c>
      <c r="U1459" s="23">
        <f t="shared" si="383"/>
        <v>0</v>
      </c>
      <c r="V1459" s="23">
        <f t="shared" si="384"/>
        <v>0</v>
      </c>
      <c r="W1459" s="44" t="str">
        <f t="shared" si="385"/>
        <v>n/a</v>
      </c>
      <c r="X1459" s="23">
        <f t="shared" si="386"/>
        <v>0</v>
      </c>
      <c r="Y1459" s="23">
        <f t="shared" si="387"/>
        <v>0</v>
      </c>
      <c r="Z1459" s="23">
        <f t="shared" si="388"/>
        <v>0</v>
      </c>
      <c r="AA1459" s="43">
        <f t="shared" si="389"/>
        <v>0</v>
      </c>
      <c r="AB1459" s="44" t="str">
        <f t="shared" si="390"/>
        <v>n/a</v>
      </c>
      <c r="AC1459" s="45" t="str">
        <f>IFERROR(W1459*Inputs!$E$27+'Elec wholesale index'!AB1459*Inputs!$F$27,"n/a")</f>
        <v>n/a</v>
      </c>
      <c r="AD1459" s="2" t="str">
        <f t="shared" si="391"/>
        <v>2020-21 Winter</v>
      </c>
      <c r="AE1459" s="2" t="str">
        <f t="shared" si="392"/>
        <v>2020-21 Summer</v>
      </c>
      <c r="AF1459" s="41">
        <v>0</v>
      </c>
    </row>
    <row r="1460" spans="1:32" x14ac:dyDescent="0.3">
      <c r="A1460" s="47">
        <v>43951</v>
      </c>
      <c r="B1460" s="14" t="str">
        <f t="shared" si="376"/>
        <v>Apr</v>
      </c>
      <c r="C1460" s="3"/>
      <c r="D1460" s="3"/>
      <c r="E1460" s="3"/>
      <c r="F1460" s="42"/>
      <c r="G1460" s="42"/>
      <c r="H1460" s="42"/>
      <c r="I1460" s="13">
        <f>VLOOKUP($B1460,'Elec wholesale lookups'!$A$3:$L$15,'Elec wholesale index'!I$2,FALSE)</f>
        <v>205597.26549163138</v>
      </c>
      <c r="J1460" s="13">
        <f>VLOOKUP($B1460,'Elec wholesale lookups'!$A$3:$L$15,'Elec wholesale index'!J$2,FALSE)</f>
        <v>181634.52552031272</v>
      </c>
      <c r="K1460" s="13">
        <f>VLOOKUP($B1460,'Elec wholesale lookups'!$A$3:$L$15,'Elec wholesale index'!K$2,FALSE)</f>
        <v>205597.26549163138</v>
      </c>
      <c r="L1460" s="38">
        <f>VLOOKUP($B1460,'Elec wholesale lookups'!$A$3:$O$15,'Elec wholesale index'!L$2,FALSE)</f>
        <v>1</v>
      </c>
      <c r="M1460" s="38">
        <f>VLOOKUP($B1460,'Elec wholesale lookups'!$A$3:$O$15,'Elec wholesale index'!M$2,FALSE)</f>
        <v>1</v>
      </c>
      <c r="N1460" s="38">
        <f>VLOOKUP($B1460,'Elec wholesale lookups'!$A$3:$O$15,'Elec wholesale index'!N$2,FALSE)</f>
        <v>0</v>
      </c>
      <c r="O1460" s="13">
        <f t="shared" si="377"/>
        <v>205597.26549163138</v>
      </c>
      <c r="P1460" s="13">
        <f t="shared" si="378"/>
        <v>181634.52552031272</v>
      </c>
      <c r="Q1460" s="13">
        <f t="shared" si="379"/>
        <v>0</v>
      </c>
      <c r="R1460" s="13">
        <f t="shared" si="380"/>
        <v>387231.79101194406</v>
      </c>
      <c r="S1460" s="23">
        <f t="shared" si="381"/>
        <v>0</v>
      </c>
      <c r="T1460" s="23">
        <f t="shared" si="382"/>
        <v>0</v>
      </c>
      <c r="U1460" s="23">
        <f t="shared" si="383"/>
        <v>0</v>
      </c>
      <c r="V1460" s="23">
        <f t="shared" si="384"/>
        <v>0</v>
      </c>
      <c r="W1460" s="44" t="str">
        <f t="shared" si="385"/>
        <v>n/a</v>
      </c>
      <c r="X1460" s="23">
        <f t="shared" si="386"/>
        <v>0</v>
      </c>
      <c r="Y1460" s="23">
        <f t="shared" si="387"/>
        <v>0</v>
      </c>
      <c r="Z1460" s="23">
        <f t="shared" si="388"/>
        <v>0</v>
      </c>
      <c r="AA1460" s="43">
        <f t="shared" si="389"/>
        <v>0</v>
      </c>
      <c r="AB1460" s="44" t="str">
        <f t="shared" si="390"/>
        <v>n/a</v>
      </c>
      <c r="AC1460" s="45" t="str">
        <f>IFERROR(W1460*Inputs!$E$27+'Elec wholesale index'!AB1460*Inputs!$F$27,"n/a")</f>
        <v>n/a</v>
      </c>
      <c r="AD1460" s="2" t="str">
        <f t="shared" si="391"/>
        <v>2020-21 Winter</v>
      </c>
      <c r="AE1460" s="2" t="str">
        <f t="shared" si="392"/>
        <v>2020-21 Summer</v>
      </c>
      <c r="AF1460" s="41">
        <v>0</v>
      </c>
    </row>
    <row r="1461" spans="1:32" x14ac:dyDescent="0.3">
      <c r="A1461" s="47">
        <v>43952</v>
      </c>
      <c r="B1461" s="14" t="str">
        <f t="shared" si="376"/>
        <v>May</v>
      </c>
      <c r="C1461" s="3"/>
      <c r="D1461" s="3"/>
      <c r="E1461" s="3"/>
      <c r="F1461" s="42"/>
      <c r="G1461" s="42"/>
      <c r="H1461" s="42"/>
      <c r="I1461" s="13">
        <f>VLOOKUP($B1461,'Elec wholesale lookups'!$A$3:$L$15,'Elec wholesale index'!I$2,FALSE)</f>
        <v>205597.26549163138</v>
      </c>
      <c r="J1461" s="13">
        <f>VLOOKUP($B1461,'Elec wholesale lookups'!$A$3:$L$15,'Elec wholesale index'!J$2,FALSE)</f>
        <v>181634.52552031272</v>
      </c>
      <c r="K1461" s="13">
        <f>VLOOKUP($B1461,'Elec wholesale lookups'!$A$3:$L$15,'Elec wholesale index'!K$2,FALSE)</f>
        <v>205597.26549163138</v>
      </c>
      <c r="L1461" s="38">
        <f>VLOOKUP($B1461,'Elec wholesale lookups'!$A$3:$O$15,'Elec wholesale index'!L$2,FALSE)</f>
        <v>1</v>
      </c>
      <c r="M1461" s="38">
        <f>VLOOKUP($B1461,'Elec wholesale lookups'!$A$3:$O$15,'Elec wholesale index'!M$2,FALSE)</f>
        <v>1</v>
      </c>
      <c r="N1461" s="38">
        <f>VLOOKUP($B1461,'Elec wholesale lookups'!$A$3:$O$15,'Elec wholesale index'!N$2,FALSE)</f>
        <v>0</v>
      </c>
      <c r="O1461" s="13">
        <f t="shared" si="377"/>
        <v>205597.26549163138</v>
      </c>
      <c r="P1461" s="13">
        <f t="shared" si="378"/>
        <v>181634.52552031272</v>
      </c>
      <c r="Q1461" s="13">
        <f t="shared" si="379"/>
        <v>0</v>
      </c>
      <c r="R1461" s="13">
        <f t="shared" si="380"/>
        <v>387231.79101194406</v>
      </c>
      <c r="S1461" s="23">
        <f t="shared" si="381"/>
        <v>0</v>
      </c>
      <c r="T1461" s="23">
        <f t="shared" si="382"/>
        <v>0</v>
      </c>
      <c r="U1461" s="23">
        <f t="shared" si="383"/>
        <v>0</v>
      </c>
      <c r="V1461" s="23">
        <f t="shared" si="384"/>
        <v>0</v>
      </c>
      <c r="W1461" s="44" t="str">
        <f t="shared" si="385"/>
        <v>n/a</v>
      </c>
      <c r="X1461" s="23">
        <f t="shared" si="386"/>
        <v>0</v>
      </c>
      <c r="Y1461" s="23">
        <f t="shared" si="387"/>
        <v>0</v>
      </c>
      <c r="Z1461" s="23">
        <f t="shared" si="388"/>
        <v>0</v>
      </c>
      <c r="AA1461" s="43">
        <f t="shared" si="389"/>
        <v>0</v>
      </c>
      <c r="AB1461" s="44" t="str">
        <f t="shared" si="390"/>
        <v>n/a</v>
      </c>
      <c r="AC1461" s="45" t="str">
        <f>IFERROR(W1461*Inputs!$E$27+'Elec wholesale index'!AB1461*Inputs!$F$27,"n/a")</f>
        <v>n/a</v>
      </c>
      <c r="AD1461" s="2" t="str">
        <f t="shared" si="391"/>
        <v>2020-21 Winter</v>
      </c>
      <c r="AE1461" s="2" t="str">
        <f t="shared" si="392"/>
        <v>2020-21 Summer</v>
      </c>
      <c r="AF1461" s="41">
        <v>0</v>
      </c>
    </row>
    <row r="1462" spans="1:32" x14ac:dyDescent="0.3">
      <c r="A1462" s="47">
        <v>43956</v>
      </c>
      <c r="B1462" s="14" t="str">
        <f t="shared" si="376"/>
        <v>May</v>
      </c>
      <c r="C1462" s="3"/>
      <c r="D1462" s="3"/>
      <c r="E1462" s="3"/>
      <c r="F1462" s="42"/>
      <c r="G1462" s="42"/>
      <c r="H1462" s="42"/>
      <c r="I1462" s="13">
        <f>VLOOKUP($B1462,'Elec wholesale lookups'!$A$3:$L$15,'Elec wholesale index'!I$2,FALSE)</f>
        <v>205597.26549163138</v>
      </c>
      <c r="J1462" s="13">
        <f>VLOOKUP($B1462,'Elec wholesale lookups'!$A$3:$L$15,'Elec wholesale index'!J$2,FALSE)</f>
        <v>181634.52552031272</v>
      </c>
      <c r="K1462" s="13">
        <f>VLOOKUP($B1462,'Elec wholesale lookups'!$A$3:$L$15,'Elec wholesale index'!K$2,FALSE)</f>
        <v>205597.26549163138</v>
      </c>
      <c r="L1462" s="38">
        <f>VLOOKUP($B1462,'Elec wholesale lookups'!$A$3:$O$15,'Elec wholesale index'!L$2,FALSE)</f>
        <v>1</v>
      </c>
      <c r="M1462" s="38">
        <f>VLOOKUP($B1462,'Elec wholesale lookups'!$A$3:$O$15,'Elec wholesale index'!M$2,FALSE)</f>
        <v>1</v>
      </c>
      <c r="N1462" s="38">
        <f>VLOOKUP($B1462,'Elec wholesale lookups'!$A$3:$O$15,'Elec wholesale index'!N$2,FALSE)</f>
        <v>0</v>
      </c>
      <c r="O1462" s="13">
        <f t="shared" si="377"/>
        <v>205597.26549163138</v>
      </c>
      <c r="P1462" s="13">
        <f t="shared" si="378"/>
        <v>181634.52552031272</v>
      </c>
      <c r="Q1462" s="13">
        <f t="shared" si="379"/>
        <v>0</v>
      </c>
      <c r="R1462" s="13">
        <f t="shared" si="380"/>
        <v>387231.79101194406</v>
      </c>
      <c r="S1462" s="23">
        <f t="shared" si="381"/>
        <v>0</v>
      </c>
      <c r="T1462" s="23">
        <f t="shared" si="382"/>
        <v>0</v>
      </c>
      <c r="U1462" s="23">
        <f t="shared" si="383"/>
        <v>0</v>
      </c>
      <c r="V1462" s="23">
        <f t="shared" si="384"/>
        <v>0</v>
      </c>
      <c r="W1462" s="44" t="str">
        <f t="shared" si="385"/>
        <v>n/a</v>
      </c>
      <c r="X1462" s="23">
        <f t="shared" si="386"/>
        <v>0</v>
      </c>
      <c r="Y1462" s="23">
        <f t="shared" si="387"/>
        <v>0</v>
      </c>
      <c r="Z1462" s="23">
        <f t="shared" si="388"/>
        <v>0</v>
      </c>
      <c r="AA1462" s="43">
        <f t="shared" si="389"/>
        <v>0</v>
      </c>
      <c r="AB1462" s="44" t="str">
        <f t="shared" si="390"/>
        <v>n/a</v>
      </c>
      <c r="AC1462" s="45" t="str">
        <f>IFERROR(W1462*Inputs!$E$27+'Elec wholesale index'!AB1462*Inputs!$F$27,"n/a")</f>
        <v>n/a</v>
      </c>
      <c r="AD1462" s="2" t="str">
        <f t="shared" si="391"/>
        <v>2020-21 Winter</v>
      </c>
      <c r="AE1462" s="2" t="str">
        <f t="shared" si="392"/>
        <v>2020-21 Summer</v>
      </c>
      <c r="AF1462" s="41">
        <v>0</v>
      </c>
    </row>
    <row r="1463" spans="1:32" x14ac:dyDescent="0.3">
      <c r="A1463" s="47">
        <v>43957</v>
      </c>
      <c r="B1463" s="14" t="str">
        <f t="shared" si="376"/>
        <v>May</v>
      </c>
      <c r="C1463" s="3"/>
      <c r="D1463" s="3"/>
      <c r="E1463" s="3"/>
      <c r="F1463" s="42"/>
      <c r="G1463" s="42"/>
      <c r="H1463" s="42"/>
      <c r="I1463" s="13">
        <f>VLOOKUP($B1463,'Elec wholesale lookups'!$A$3:$L$15,'Elec wholesale index'!I$2,FALSE)</f>
        <v>205597.26549163138</v>
      </c>
      <c r="J1463" s="13">
        <f>VLOOKUP($B1463,'Elec wholesale lookups'!$A$3:$L$15,'Elec wholesale index'!J$2,FALSE)</f>
        <v>181634.52552031272</v>
      </c>
      <c r="K1463" s="13">
        <f>VLOOKUP($B1463,'Elec wholesale lookups'!$A$3:$L$15,'Elec wholesale index'!K$2,FALSE)</f>
        <v>205597.26549163138</v>
      </c>
      <c r="L1463" s="38">
        <f>VLOOKUP($B1463,'Elec wholesale lookups'!$A$3:$O$15,'Elec wholesale index'!L$2,FALSE)</f>
        <v>1</v>
      </c>
      <c r="M1463" s="38">
        <f>VLOOKUP($B1463,'Elec wholesale lookups'!$A$3:$O$15,'Elec wholesale index'!M$2,FALSE)</f>
        <v>1</v>
      </c>
      <c r="N1463" s="38">
        <f>VLOOKUP($B1463,'Elec wholesale lookups'!$A$3:$O$15,'Elec wholesale index'!N$2,FALSE)</f>
        <v>0</v>
      </c>
      <c r="O1463" s="13">
        <f t="shared" si="377"/>
        <v>205597.26549163138</v>
      </c>
      <c r="P1463" s="13">
        <f t="shared" si="378"/>
        <v>181634.52552031272</v>
      </c>
      <c r="Q1463" s="13">
        <f t="shared" si="379"/>
        <v>0</v>
      </c>
      <c r="R1463" s="13">
        <f t="shared" si="380"/>
        <v>387231.79101194406</v>
      </c>
      <c r="S1463" s="23">
        <f t="shared" si="381"/>
        <v>0</v>
      </c>
      <c r="T1463" s="23">
        <f t="shared" si="382"/>
        <v>0</v>
      </c>
      <c r="U1463" s="23">
        <f t="shared" si="383"/>
        <v>0</v>
      </c>
      <c r="V1463" s="23">
        <f t="shared" si="384"/>
        <v>0</v>
      </c>
      <c r="W1463" s="44" t="str">
        <f t="shared" si="385"/>
        <v>n/a</v>
      </c>
      <c r="X1463" s="23">
        <f t="shared" si="386"/>
        <v>0</v>
      </c>
      <c r="Y1463" s="23">
        <f t="shared" si="387"/>
        <v>0</v>
      </c>
      <c r="Z1463" s="23">
        <f t="shared" si="388"/>
        <v>0</v>
      </c>
      <c r="AA1463" s="43">
        <f t="shared" si="389"/>
        <v>0</v>
      </c>
      <c r="AB1463" s="44" t="str">
        <f t="shared" si="390"/>
        <v>n/a</v>
      </c>
      <c r="AC1463" s="45" t="str">
        <f>IFERROR(W1463*Inputs!$E$27+'Elec wholesale index'!AB1463*Inputs!$F$27,"n/a")</f>
        <v>n/a</v>
      </c>
      <c r="AD1463" s="2" t="str">
        <f t="shared" si="391"/>
        <v>2020-21 Winter</v>
      </c>
      <c r="AE1463" s="2" t="str">
        <f t="shared" si="392"/>
        <v>2020-21 Summer</v>
      </c>
      <c r="AF1463" s="41">
        <v>0</v>
      </c>
    </row>
    <row r="1464" spans="1:32" x14ac:dyDescent="0.3">
      <c r="A1464" s="47">
        <v>43958</v>
      </c>
      <c r="B1464" s="14" t="str">
        <f t="shared" si="376"/>
        <v>May</v>
      </c>
      <c r="C1464" s="3"/>
      <c r="D1464" s="3"/>
      <c r="E1464" s="3"/>
      <c r="F1464" s="42"/>
      <c r="G1464" s="42"/>
      <c r="H1464" s="42"/>
      <c r="I1464" s="13">
        <f>VLOOKUP($B1464,'Elec wholesale lookups'!$A$3:$L$15,'Elec wholesale index'!I$2,FALSE)</f>
        <v>205597.26549163138</v>
      </c>
      <c r="J1464" s="13">
        <f>VLOOKUP($B1464,'Elec wholesale lookups'!$A$3:$L$15,'Elec wholesale index'!J$2,FALSE)</f>
        <v>181634.52552031272</v>
      </c>
      <c r="K1464" s="13">
        <f>VLOOKUP($B1464,'Elec wholesale lookups'!$A$3:$L$15,'Elec wholesale index'!K$2,FALSE)</f>
        <v>205597.26549163138</v>
      </c>
      <c r="L1464" s="38">
        <f>VLOOKUP($B1464,'Elec wholesale lookups'!$A$3:$O$15,'Elec wholesale index'!L$2,FALSE)</f>
        <v>1</v>
      </c>
      <c r="M1464" s="38">
        <f>VLOOKUP($B1464,'Elec wholesale lookups'!$A$3:$O$15,'Elec wholesale index'!M$2,FALSE)</f>
        <v>1</v>
      </c>
      <c r="N1464" s="38">
        <f>VLOOKUP($B1464,'Elec wholesale lookups'!$A$3:$O$15,'Elec wholesale index'!N$2,FALSE)</f>
        <v>0</v>
      </c>
      <c r="O1464" s="13">
        <f t="shared" si="377"/>
        <v>205597.26549163138</v>
      </c>
      <c r="P1464" s="13">
        <f t="shared" si="378"/>
        <v>181634.52552031272</v>
      </c>
      <c r="Q1464" s="13">
        <f t="shared" si="379"/>
        <v>0</v>
      </c>
      <c r="R1464" s="13">
        <f t="shared" si="380"/>
        <v>387231.79101194406</v>
      </c>
      <c r="S1464" s="23">
        <f t="shared" si="381"/>
        <v>0</v>
      </c>
      <c r="T1464" s="23">
        <f t="shared" si="382"/>
        <v>0</v>
      </c>
      <c r="U1464" s="23">
        <f t="shared" si="383"/>
        <v>0</v>
      </c>
      <c r="V1464" s="23">
        <f t="shared" si="384"/>
        <v>0</v>
      </c>
      <c r="W1464" s="44" t="str">
        <f t="shared" si="385"/>
        <v>n/a</v>
      </c>
      <c r="X1464" s="23">
        <f t="shared" si="386"/>
        <v>0</v>
      </c>
      <c r="Y1464" s="23">
        <f t="shared" si="387"/>
        <v>0</v>
      </c>
      <c r="Z1464" s="23">
        <f t="shared" si="388"/>
        <v>0</v>
      </c>
      <c r="AA1464" s="43">
        <f t="shared" si="389"/>
        <v>0</v>
      </c>
      <c r="AB1464" s="44" t="str">
        <f t="shared" si="390"/>
        <v>n/a</v>
      </c>
      <c r="AC1464" s="45" t="str">
        <f>IFERROR(W1464*Inputs!$E$27+'Elec wholesale index'!AB1464*Inputs!$F$27,"n/a")</f>
        <v>n/a</v>
      </c>
      <c r="AD1464" s="2" t="str">
        <f t="shared" si="391"/>
        <v>2020-21 Winter</v>
      </c>
      <c r="AE1464" s="2" t="str">
        <f t="shared" si="392"/>
        <v>2020-21 Summer</v>
      </c>
      <c r="AF1464" s="41">
        <v>0</v>
      </c>
    </row>
    <row r="1465" spans="1:32" x14ac:dyDescent="0.3">
      <c r="A1465" s="47">
        <v>43959</v>
      </c>
      <c r="B1465" s="14" t="str">
        <f t="shared" si="376"/>
        <v>May</v>
      </c>
      <c r="C1465" s="3"/>
      <c r="D1465" s="3"/>
      <c r="E1465" s="3"/>
      <c r="F1465" s="42"/>
      <c r="G1465" s="42"/>
      <c r="H1465" s="42"/>
      <c r="I1465" s="13">
        <f>VLOOKUP($B1465,'Elec wholesale lookups'!$A$3:$L$15,'Elec wholesale index'!I$2,FALSE)</f>
        <v>205597.26549163138</v>
      </c>
      <c r="J1465" s="13">
        <f>VLOOKUP($B1465,'Elec wholesale lookups'!$A$3:$L$15,'Elec wholesale index'!J$2,FALSE)</f>
        <v>181634.52552031272</v>
      </c>
      <c r="K1465" s="13">
        <f>VLOOKUP($B1465,'Elec wholesale lookups'!$A$3:$L$15,'Elec wholesale index'!K$2,FALSE)</f>
        <v>205597.26549163138</v>
      </c>
      <c r="L1465" s="38">
        <f>VLOOKUP($B1465,'Elec wholesale lookups'!$A$3:$O$15,'Elec wholesale index'!L$2,FALSE)</f>
        <v>1</v>
      </c>
      <c r="M1465" s="38">
        <f>VLOOKUP($B1465,'Elec wholesale lookups'!$A$3:$O$15,'Elec wholesale index'!M$2,FALSE)</f>
        <v>1</v>
      </c>
      <c r="N1465" s="38">
        <f>VLOOKUP($B1465,'Elec wholesale lookups'!$A$3:$O$15,'Elec wholesale index'!N$2,FALSE)</f>
        <v>0</v>
      </c>
      <c r="O1465" s="13">
        <f t="shared" si="377"/>
        <v>205597.26549163138</v>
      </c>
      <c r="P1465" s="13">
        <f t="shared" si="378"/>
        <v>181634.52552031272</v>
      </c>
      <c r="Q1465" s="13">
        <f t="shared" si="379"/>
        <v>0</v>
      </c>
      <c r="R1465" s="13">
        <f t="shared" si="380"/>
        <v>387231.79101194406</v>
      </c>
      <c r="S1465" s="23">
        <f t="shared" si="381"/>
        <v>0</v>
      </c>
      <c r="T1465" s="23">
        <f t="shared" si="382"/>
        <v>0</v>
      </c>
      <c r="U1465" s="23">
        <f t="shared" si="383"/>
        <v>0</v>
      </c>
      <c r="V1465" s="23">
        <f t="shared" si="384"/>
        <v>0</v>
      </c>
      <c r="W1465" s="44" t="str">
        <f t="shared" si="385"/>
        <v>n/a</v>
      </c>
      <c r="X1465" s="23">
        <f t="shared" si="386"/>
        <v>0</v>
      </c>
      <c r="Y1465" s="23">
        <f t="shared" si="387"/>
        <v>0</v>
      </c>
      <c r="Z1465" s="23">
        <f t="shared" si="388"/>
        <v>0</v>
      </c>
      <c r="AA1465" s="43">
        <f t="shared" si="389"/>
        <v>0</v>
      </c>
      <c r="AB1465" s="44" t="str">
        <f t="shared" si="390"/>
        <v>n/a</v>
      </c>
      <c r="AC1465" s="45" t="str">
        <f>IFERROR(W1465*Inputs!$E$27+'Elec wholesale index'!AB1465*Inputs!$F$27,"n/a")</f>
        <v>n/a</v>
      </c>
      <c r="AD1465" s="2" t="str">
        <f t="shared" si="391"/>
        <v>2020-21 Winter</v>
      </c>
      <c r="AE1465" s="2" t="str">
        <f t="shared" si="392"/>
        <v>2020-21 Summer</v>
      </c>
      <c r="AF1465" s="41">
        <v>0</v>
      </c>
    </row>
    <row r="1466" spans="1:32" x14ac:dyDescent="0.3">
      <c r="A1466" s="47">
        <v>43962</v>
      </c>
      <c r="B1466" s="14" t="str">
        <f t="shared" si="376"/>
        <v>May</v>
      </c>
      <c r="C1466" s="3"/>
      <c r="D1466" s="3"/>
      <c r="E1466" s="3"/>
      <c r="F1466" s="42"/>
      <c r="G1466" s="42"/>
      <c r="H1466" s="42"/>
      <c r="I1466" s="13">
        <f>VLOOKUP($B1466,'Elec wholesale lookups'!$A$3:$L$15,'Elec wholesale index'!I$2,FALSE)</f>
        <v>205597.26549163138</v>
      </c>
      <c r="J1466" s="13">
        <f>VLOOKUP($B1466,'Elec wholesale lookups'!$A$3:$L$15,'Elec wholesale index'!J$2,FALSE)</f>
        <v>181634.52552031272</v>
      </c>
      <c r="K1466" s="13">
        <f>VLOOKUP($B1466,'Elec wholesale lookups'!$A$3:$L$15,'Elec wholesale index'!K$2,FALSE)</f>
        <v>205597.26549163138</v>
      </c>
      <c r="L1466" s="38">
        <f>VLOOKUP($B1466,'Elec wholesale lookups'!$A$3:$O$15,'Elec wholesale index'!L$2,FALSE)</f>
        <v>1</v>
      </c>
      <c r="M1466" s="38">
        <f>VLOOKUP($B1466,'Elec wholesale lookups'!$A$3:$O$15,'Elec wholesale index'!M$2,FALSE)</f>
        <v>1</v>
      </c>
      <c r="N1466" s="38">
        <f>VLOOKUP($B1466,'Elec wholesale lookups'!$A$3:$O$15,'Elec wholesale index'!N$2,FALSE)</f>
        <v>0</v>
      </c>
      <c r="O1466" s="13">
        <f t="shared" si="377"/>
        <v>205597.26549163138</v>
      </c>
      <c r="P1466" s="13">
        <f t="shared" si="378"/>
        <v>181634.52552031272</v>
      </c>
      <c r="Q1466" s="13">
        <f t="shared" si="379"/>
        <v>0</v>
      </c>
      <c r="R1466" s="13">
        <f t="shared" si="380"/>
        <v>387231.79101194406</v>
      </c>
      <c r="S1466" s="23">
        <f t="shared" si="381"/>
        <v>0</v>
      </c>
      <c r="T1466" s="23">
        <f t="shared" si="382"/>
        <v>0</v>
      </c>
      <c r="U1466" s="23">
        <f t="shared" si="383"/>
        <v>0</v>
      </c>
      <c r="V1466" s="23">
        <f t="shared" si="384"/>
        <v>0</v>
      </c>
      <c r="W1466" s="44" t="str">
        <f t="shared" si="385"/>
        <v>n/a</v>
      </c>
      <c r="X1466" s="23">
        <f t="shared" si="386"/>
        <v>0</v>
      </c>
      <c r="Y1466" s="23">
        <f t="shared" si="387"/>
        <v>0</v>
      </c>
      <c r="Z1466" s="23">
        <f t="shared" si="388"/>
        <v>0</v>
      </c>
      <c r="AA1466" s="43">
        <f t="shared" si="389"/>
        <v>0</v>
      </c>
      <c r="AB1466" s="44" t="str">
        <f t="shared" si="390"/>
        <v>n/a</v>
      </c>
      <c r="AC1466" s="45" t="str">
        <f>IFERROR(W1466*Inputs!$E$27+'Elec wholesale index'!AB1466*Inputs!$F$27,"n/a")</f>
        <v>n/a</v>
      </c>
      <c r="AD1466" s="2" t="str">
        <f t="shared" si="391"/>
        <v>2020-21 Winter</v>
      </c>
      <c r="AE1466" s="2" t="str">
        <f t="shared" si="392"/>
        <v>2020-21 Summer</v>
      </c>
      <c r="AF1466" s="41">
        <v>0</v>
      </c>
    </row>
    <row r="1467" spans="1:32" x14ac:dyDescent="0.3">
      <c r="A1467" s="47">
        <v>43963</v>
      </c>
      <c r="B1467" s="14" t="str">
        <f t="shared" si="376"/>
        <v>May</v>
      </c>
      <c r="C1467" s="3"/>
      <c r="D1467" s="3"/>
      <c r="E1467" s="3"/>
      <c r="F1467" s="42"/>
      <c r="G1467" s="42"/>
      <c r="H1467" s="42"/>
      <c r="I1467" s="13">
        <f>VLOOKUP($B1467,'Elec wholesale lookups'!$A$3:$L$15,'Elec wholesale index'!I$2,FALSE)</f>
        <v>205597.26549163138</v>
      </c>
      <c r="J1467" s="13">
        <f>VLOOKUP($B1467,'Elec wholesale lookups'!$A$3:$L$15,'Elec wholesale index'!J$2,FALSE)</f>
        <v>181634.52552031272</v>
      </c>
      <c r="K1467" s="13">
        <f>VLOOKUP($B1467,'Elec wholesale lookups'!$A$3:$L$15,'Elec wholesale index'!K$2,FALSE)</f>
        <v>205597.26549163138</v>
      </c>
      <c r="L1467" s="38">
        <f>VLOOKUP($B1467,'Elec wholesale lookups'!$A$3:$O$15,'Elec wholesale index'!L$2,FALSE)</f>
        <v>1</v>
      </c>
      <c r="M1467" s="38">
        <f>VLOOKUP($B1467,'Elec wholesale lookups'!$A$3:$O$15,'Elec wholesale index'!M$2,FALSE)</f>
        <v>1</v>
      </c>
      <c r="N1467" s="38">
        <f>VLOOKUP($B1467,'Elec wholesale lookups'!$A$3:$O$15,'Elec wholesale index'!N$2,FALSE)</f>
        <v>0</v>
      </c>
      <c r="O1467" s="13">
        <f t="shared" si="377"/>
        <v>205597.26549163138</v>
      </c>
      <c r="P1467" s="13">
        <f t="shared" si="378"/>
        <v>181634.52552031272</v>
      </c>
      <c r="Q1467" s="13">
        <f t="shared" si="379"/>
        <v>0</v>
      </c>
      <c r="R1467" s="13">
        <f t="shared" si="380"/>
        <v>387231.79101194406</v>
      </c>
      <c r="S1467" s="23">
        <f t="shared" si="381"/>
        <v>0</v>
      </c>
      <c r="T1467" s="23">
        <f t="shared" si="382"/>
        <v>0</v>
      </c>
      <c r="U1467" s="23">
        <f t="shared" si="383"/>
        <v>0</v>
      </c>
      <c r="V1467" s="23">
        <f t="shared" si="384"/>
        <v>0</v>
      </c>
      <c r="W1467" s="44" t="str">
        <f t="shared" si="385"/>
        <v>n/a</v>
      </c>
      <c r="X1467" s="23">
        <f t="shared" si="386"/>
        <v>0</v>
      </c>
      <c r="Y1467" s="23">
        <f t="shared" si="387"/>
        <v>0</v>
      </c>
      <c r="Z1467" s="23">
        <f t="shared" si="388"/>
        <v>0</v>
      </c>
      <c r="AA1467" s="43">
        <f t="shared" si="389"/>
        <v>0</v>
      </c>
      <c r="AB1467" s="44" t="str">
        <f t="shared" si="390"/>
        <v>n/a</v>
      </c>
      <c r="AC1467" s="45" t="str">
        <f>IFERROR(W1467*Inputs!$E$27+'Elec wholesale index'!AB1467*Inputs!$F$27,"n/a")</f>
        <v>n/a</v>
      </c>
      <c r="AD1467" s="2" t="str">
        <f t="shared" si="391"/>
        <v>2020-21 Winter</v>
      </c>
      <c r="AE1467" s="2" t="str">
        <f t="shared" si="392"/>
        <v>2020-21 Summer</v>
      </c>
      <c r="AF1467" s="41">
        <v>0</v>
      </c>
    </row>
    <row r="1468" spans="1:32" x14ac:dyDescent="0.3">
      <c r="A1468" s="47">
        <v>43964</v>
      </c>
      <c r="B1468" s="14" t="str">
        <f t="shared" si="376"/>
        <v>May</v>
      </c>
      <c r="C1468" s="3"/>
      <c r="D1468" s="3"/>
      <c r="E1468" s="3"/>
      <c r="F1468" s="42"/>
      <c r="G1468" s="42"/>
      <c r="H1468" s="42"/>
      <c r="I1468" s="13">
        <f>VLOOKUP($B1468,'Elec wholesale lookups'!$A$3:$L$15,'Elec wholesale index'!I$2,FALSE)</f>
        <v>205597.26549163138</v>
      </c>
      <c r="J1468" s="13">
        <f>VLOOKUP($B1468,'Elec wholesale lookups'!$A$3:$L$15,'Elec wholesale index'!J$2,FALSE)</f>
        <v>181634.52552031272</v>
      </c>
      <c r="K1468" s="13">
        <f>VLOOKUP($B1468,'Elec wholesale lookups'!$A$3:$L$15,'Elec wholesale index'!K$2,FALSE)</f>
        <v>205597.26549163138</v>
      </c>
      <c r="L1468" s="38">
        <f>VLOOKUP($B1468,'Elec wholesale lookups'!$A$3:$O$15,'Elec wholesale index'!L$2,FALSE)</f>
        <v>1</v>
      </c>
      <c r="M1468" s="38">
        <f>VLOOKUP($B1468,'Elec wholesale lookups'!$A$3:$O$15,'Elec wholesale index'!M$2,FALSE)</f>
        <v>1</v>
      </c>
      <c r="N1468" s="38">
        <f>VLOOKUP($B1468,'Elec wholesale lookups'!$A$3:$O$15,'Elec wholesale index'!N$2,FALSE)</f>
        <v>0</v>
      </c>
      <c r="O1468" s="13">
        <f t="shared" si="377"/>
        <v>205597.26549163138</v>
      </c>
      <c r="P1468" s="13">
        <f t="shared" si="378"/>
        <v>181634.52552031272</v>
      </c>
      <c r="Q1468" s="13">
        <f t="shared" si="379"/>
        <v>0</v>
      </c>
      <c r="R1468" s="13">
        <f t="shared" si="380"/>
        <v>387231.79101194406</v>
      </c>
      <c r="S1468" s="23">
        <f t="shared" si="381"/>
        <v>0</v>
      </c>
      <c r="T1468" s="23">
        <f t="shared" si="382"/>
        <v>0</v>
      </c>
      <c r="U1468" s="23">
        <f t="shared" si="383"/>
        <v>0</v>
      </c>
      <c r="V1468" s="23">
        <f t="shared" si="384"/>
        <v>0</v>
      </c>
      <c r="W1468" s="44" t="str">
        <f t="shared" si="385"/>
        <v>n/a</v>
      </c>
      <c r="X1468" s="23">
        <f t="shared" si="386"/>
        <v>0</v>
      </c>
      <c r="Y1468" s="23">
        <f t="shared" si="387"/>
        <v>0</v>
      </c>
      <c r="Z1468" s="23">
        <f t="shared" si="388"/>
        <v>0</v>
      </c>
      <c r="AA1468" s="43">
        <f t="shared" si="389"/>
        <v>0</v>
      </c>
      <c r="AB1468" s="44" t="str">
        <f t="shared" si="390"/>
        <v>n/a</v>
      </c>
      <c r="AC1468" s="45" t="str">
        <f>IFERROR(W1468*Inputs!$E$27+'Elec wholesale index'!AB1468*Inputs!$F$27,"n/a")</f>
        <v>n/a</v>
      </c>
      <c r="AD1468" s="2" t="str">
        <f t="shared" si="391"/>
        <v>2020-21 Winter</v>
      </c>
      <c r="AE1468" s="2" t="str">
        <f t="shared" si="392"/>
        <v>2020-21 Summer</v>
      </c>
      <c r="AF1468" s="41">
        <v>0</v>
      </c>
    </row>
    <row r="1469" spans="1:32" x14ac:dyDescent="0.3">
      <c r="A1469" s="47">
        <v>43965</v>
      </c>
      <c r="B1469" s="14" t="str">
        <f t="shared" si="376"/>
        <v>May</v>
      </c>
      <c r="C1469" s="3"/>
      <c r="D1469" s="3"/>
      <c r="E1469" s="3"/>
      <c r="F1469" s="42"/>
      <c r="G1469" s="42"/>
      <c r="H1469" s="42"/>
      <c r="I1469" s="13">
        <f>VLOOKUP($B1469,'Elec wholesale lookups'!$A$3:$L$15,'Elec wholesale index'!I$2,FALSE)</f>
        <v>205597.26549163138</v>
      </c>
      <c r="J1469" s="13">
        <f>VLOOKUP($B1469,'Elec wholesale lookups'!$A$3:$L$15,'Elec wholesale index'!J$2,FALSE)</f>
        <v>181634.52552031272</v>
      </c>
      <c r="K1469" s="13">
        <f>VLOOKUP($B1469,'Elec wholesale lookups'!$A$3:$L$15,'Elec wholesale index'!K$2,FALSE)</f>
        <v>205597.26549163138</v>
      </c>
      <c r="L1469" s="38">
        <f>VLOOKUP($B1469,'Elec wholesale lookups'!$A$3:$O$15,'Elec wholesale index'!L$2,FALSE)</f>
        <v>1</v>
      </c>
      <c r="M1469" s="38">
        <f>VLOOKUP($B1469,'Elec wholesale lookups'!$A$3:$O$15,'Elec wholesale index'!M$2,FALSE)</f>
        <v>1</v>
      </c>
      <c r="N1469" s="38">
        <f>VLOOKUP($B1469,'Elec wholesale lookups'!$A$3:$O$15,'Elec wholesale index'!N$2,FALSE)</f>
        <v>0</v>
      </c>
      <c r="O1469" s="13">
        <f t="shared" si="377"/>
        <v>205597.26549163138</v>
      </c>
      <c r="P1469" s="13">
        <f t="shared" si="378"/>
        <v>181634.52552031272</v>
      </c>
      <c r="Q1469" s="13">
        <f t="shared" si="379"/>
        <v>0</v>
      </c>
      <c r="R1469" s="13">
        <f t="shared" si="380"/>
        <v>387231.79101194406</v>
      </c>
      <c r="S1469" s="23">
        <f t="shared" si="381"/>
        <v>0</v>
      </c>
      <c r="T1469" s="23">
        <f t="shared" si="382"/>
        <v>0</v>
      </c>
      <c r="U1469" s="23">
        <f t="shared" si="383"/>
        <v>0</v>
      </c>
      <c r="V1469" s="23">
        <f t="shared" si="384"/>
        <v>0</v>
      </c>
      <c r="W1469" s="44" t="str">
        <f t="shared" si="385"/>
        <v>n/a</v>
      </c>
      <c r="X1469" s="23">
        <f t="shared" si="386"/>
        <v>0</v>
      </c>
      <c r="Y1469" s="23">
        <f t="shared" si="387"/>
        <v>0</v>
      </c>
      <c r="Z1469" s="23">
        <f t="shared" si="388"/>
        <v>0</v>
      </c>
      <c r="AA1469" s="43">
        <f t="shared" si="389"/>
        <v>0</v>
      </c>
      <c r="AB1469" s="44" t="str">
        <f t="shared" si="390"/>
        <v>n/a</v>
      </c>
      <c r="AC1469" s="45" t="str">
        <f>IFERROR(W1469*Inputs!$E$27+'Elec wholesale index'!AB1469*Inputs!$F$27,"n/a")</f>
        <v>n/a</v>
      </c>
      <c r="AD1469" s="2" t="str">
        <f t="shared" si="391"/>
        <v>2020-21 Winter</v>
      </c>
      <c r="AE1469" s="2" t="str">
        <f t="shared" si="392"/>
        <v>2020-21 Summer</v>
      </c>
      <c r="AF1469" s="41">
        <v>0</v>
      </c>
    </row>
    <row r="1470" spans="1:32" x14ac:dyDescent="0.3">
      <c r="A1470" s="47">
        <v>43966</v>
      </c>
      <c r="B1470" s="14" t="str">
        <f t="shared" ref="B1470:B1524" si="393">TEXT(A1470,"mmm")</f>
        <v>May</v>
      </c>
      <c r="C1470" s="3"/>
      <c r="D1470" s="3"/>
      <c r="E1470" s="3"/>
      <c r="F1470" s="42"/>
      <c r="G1470" s="42"/>
      <c r="H1470" s="42"/>
      <c r="I1470" s="13">
        <f>VLOOKUP($B1470,'Elec wholesale lookups'!$A$3:$L$15,'Elec wholesale index'!I$2,FALSE)</f>
        <v>205597.26549163138</v>
      </c>
      <c r="J1470" s="13">
        <f>VLOOKUP($B1470,'Elec wholesale lookups'!$A$3:$L$15,'Elec wholesale index'!J$2,FALSE)</f>
        <v>181634.52552031272</v>
      </c>
      <c r="K1470" s="13">
        <f>VLOOKUP($B1470,'Elec wholesale lookups'!$A$3:$L$15,'Elec wholesale index'!K$2,FALSE)</f>
        <v>205597.26549163138</v>
      </c>
      <c r="L1470" s="38">
        <f>VLOOKUP($B1470,'Elec wholesale lookups'!$A$3:$O$15,'Elec wholesale index'!L$2,FALSE)</f>
        <v>1</v>
      </c>
      <c r="M1470" s="38">
        <f>VLOOKUP($B1470,'Elec wholesale lookups'!$A$3:$O$15,'Elec wholesale index'!M$2,FALSE)</f>
        <v>1</v>
      </c>
      <c r="N1470" s="38">
        <f>VLOOKUP($B1470,'Elec wholesale lookups'!$A$3:$O$15,'Elec wholesale index'!N$2,FALSE)</f>
        <v>0</v>
      </c>
      <c r="O1470" s="13">
        <f t="shared" si="377"/>
        <v>205597.26549163138</v>
      </c>
      <c r="P1470" s="13">
        <f t="shared" si="378"/>
        <v>181634.52552031272</v>
      </c>
      <c r="Q1470" s="13">
        <f t="shared" si="379"/>
        <v>0</v>
      </c>
      <c r="R1470" s="13">
        <f t="shared" si="380"/>
        <v>387231.79101194406</v>
      </c>
      <c r="S1470" s="23">
        <f t="shared" si="381"/>
        <v>0</v>
      </c>
      <c r="T1470" s="23">
        <f t="shared" si="382"/>
        <v>0</v>
      </c>
      <c r="U1470" s="23">
        <f t="shared" si="383"/>
        <v>0</v>
      </c>
      <c r="V1470" s="23">
        <f t="shared" si="384"/>
        <v>0</v>
      </c>
      <c r="W1470" s="44" t="str">
        <f t="shared" si="385"/>
        <v>n/a</v>
      </c>
      <c r="X1470" s="23">
        <f t="shared" si="386"/>
        <v>0</v>
      </c>
      <c r="Y1470" s="23">
        <f t="shared" si="387"/>
        <v>0</v>
      </c>
      <c r="Z1470" s="23">
        <f t="shared" si="388"/>
        <v>0</v>
      </c>
      <c r="AA1470" s="43">
        <f t="shared" si="389"/>
        <v>0</v>
      </c>
      <c r="AB1470" s="44" t="str">
        <f t="shared" si="390"/>
        <v>n/a</v>
      </c>
      <c r="AC1470" s="45" t="str">
        <f>IFERROR(W1470*Inputs!$E$27+'Elec wholesale index'!AB1470*Inputs!$F$27,"n/a")</f>
        <v>n/a</v>
      </c>
      <c r="AD1470" s="2" t="str">
        <f t="shared" si="391"/>
        <v>2020-21 Winter</v>
      </c>
      <c r="AE1470" s="2" t="str">
        <f t="shared" si="392"/>
        <v>2020-21 Summer</v>
      </c>
      <c r="AF1470" s="41">
        <v>0</v>
      </c>
    </row>
    <row r="1471" spans="1:32" x14ac:dyDescent="0.3">
      <c r="A1471" s="47">
        <v>43969</v>
      </c>
      <c r="B1471" s="14" t="str">
        <f t="shared" si="393"/>
        <v>May</v>
      </c>
      <c r="C1471" s="3"/>
      <c r="D1471" s="3"/>
      <c r="E1471" s="3"/>
      <c r="F1471" s="42"/>
      <c r="G1471" s="42"/>
      <c r="H1471" s="42"/>
      <c r="I1471" s="13">
        <f>VLOOKUP($B1471,'Elec wholesale lookups'!$A$3:$L$15,'Elec wholesale index'!I$2,FALSE)</f>
        <v>205597.26549163138</v>
      </c>
      <c r="J1471" s="13">
        <f>VLOOKUP($B1471,'Elec wholesale lookups'!$A$3:$L$15,'Elec wholesale index'!J$2,FALSE)</f>
        <v>181634.52552031272</v>
      </c>
      <c r="K1471" s="13">
        <f>VLOOKUP($B1471,'Elec wholesale lookups'!$A$3:$L$15,'Elec wholesale index'!K$2,FALSE)</f>
        <v>205597.26549163138</v>
      </c>
      <c r="L1471" s="38">
        <f>VLOOKUP($B1471,'Elec wholesale lookups'!$A$3:$O$15,'Elec wholesale index'!L$2,FALSE)</f>
        <v>1</v>
      </c>
      <c r="M1471" s="38">
        <f>VLOOKUP($B1471,'Elec wholesale lookups'!$A$3:$O$15,'Elec wholesale index'!M$2,FALSE)</f>
        <v>1</v>
      </c>
      <c r="N1471" s="38">
        <f>VLOOKUP($B1471,'Elec wholesale lookups'!$A$3:$O$15,'Elec wholesale index'!N$2,FALSE)</f>
        <v>0</v>
      </c>
      <c r="O1471" s="13">
        <f t="shared" si="377"/>
        <v>205597.26549163138</v>
      </c>
      <c r="P1471" s="13">
        <f t="shared" si="378"/>
        <v>181634.52552031272</v>
      </c>
      <c r="Q1471" s="13">
        <f t="shared" si="379"/>
        <v>0</v>
      </c>
      <c r="R1471" s="13">
        <f t="shared" si="380"/>
        <v>387231.79101194406</v>
      </c>
      <c r="S1471" s="23">
        <f t="shared" si="381"/>
        <v>0</v>
      </c>
      <c r="T1471" s="23">
        <f t="shared" si="382"/>
        <v>0</v>
      </c>
      <c r="U1471" s="23">
        <f t="shared" si="383"/>
        <v>0</v>
      </c>
      <c r="V1471" s="23">
        <f t="shared" si="384"/>
        <v>0</v>
      </c>
      <c r="W1471" s="44" t="str">
        <f t="shared" si="385"/>
        <v>n/a</v>
      </c>
      <c r="X1471" s="23">
        <f t="shared" si="386"/>
        <v>0</v>
      </c>
      <c r="Y1471" s="23">
        <f t="shared" si="387"/>
        <v>0</v>
      </c>
      <c r="Z1471" s="23">
        <f t="shared" si="388"/>
        <v>0</v>
      </c>
      <c r="AA1471" s="43">
        <f t="shared" si="389"/>
        <v>0</v>
      </c>
      <c r="AB1471" s="44" t="str">
        <f t="shared" si="390"/>
        <v>n/a</v>
      </c>
      <c r="AC1471" s="45" t="str">
        <f>IFERROR(W1471*Inputs!$E$27+'Elec wholesale index'!AB1471*Inputs!$F$27,"n/a")</f>
        <v>n/a</v>
      </c>
      <c r="AD1471" s="2" t="str">
        <f t="shared" si="391"/>
        <v>2020-21 Winter</v>
      </c>
      <c r="AE1471" s="2" t="str">
        <f t="shared" si="392"/>
        <v>2020-21 Summer</v>
      </c>
      <c r="AF1471" s="41">
        <v>0</v>
      </c>
    </row>
    <row r="1472" spans="1:32" x14ac:dyDescent="0.3">
      <c r="A1472" s="47">
        <v>43970</v>
      </c>
      <c r="B1472" s="14" t="str">
        <f t="shared" si="393"/>
        <v>May</v>
      </c>
      <c r="C1472" s="3"/>
      <c r="D1472" s="3"/>
      <c r="E1472" s="3"/>
      <c r="F1472" s="42"/>
      <c r="G1472" s="42"/>
      <c r="H1472" s="42"/>
      <c r="I1472" s="13">
        <f>VLOOKUP($B1472,'Elec wholesale lookups'!$A$3:$L$15,'Elec wholesale index'!I$2,FALSE)</f>
        <v>205597.26549163138</v>
      </c>
      <c r="J1472" s="13">
        <f>VLOOKUP($B1472,'Elec wholesale lookups'!$A$3:$L$15,'Elec wholesale index'!J$2,FALSE)</f>
        <v>181634.52552031272</v>
      </c>
      <c r="K1472" s="13">
        <f>VLOOKUP($B1472,'Elec wholesale lookups'!$A$3:$L$15,'Elec wholesale index'!K$2,FALSE)</f>
        <v>205597.26549163138</v>
      </c>
      <c r="L1472" s="38">
        <f>VLOOKUP($B1472,'Elec wholesale lookups'!$A$3:$O$15,'Elec wholesale index'!L$2,FALSE)</f>
        <v>1</v>
      </c>
      <c r="M1472" s="38">
        <f>VLOOKUP($B1472,'Elec wholesale lookups'!$A$3:$O$15,'Elec wholesale index'!M$2,FALSE)</f>
        <v>1</v>
      </c>
      <c r="N1472" s="38">
        <f>VLOOKUP($B1472,'Elec wholesale lookups'!$A$3:$O$15,'Elec wholesale index'!N$2,FALSE)</f>
        <v>0</v>
      </c>
      <c r="O1472" s="13">
        <f t="shared" si="377"/>
        <v>205597.26549163138</v>
      </c>
      <c r="P1472" s="13">
        <f t="shared" si="378"/>
        <v>181634.52552031272</v>
      </c>
      <c r="Q1472" s="13">
        <f t="shared" si="379"/>
        <v>0</v>
      </c>
      <c r="R1472" s="13">
        <f t="shared" si="380"/>
        <v>387231.79101194406</v>
      </c>
      <c r="S1472" s="23">
        <f t="shared" si="381"/>
        <v>0</v>
      </c>
      <c r="T1472" s="23">
        <f t="shared" si="382"/>
        <v>0</v>
      </c>
      <c r="U1472" s="23">
        <f t="shared" si="383"/>
        <v>0</v>
      </c>
      <c r="V1472" s="23">
        <f t="shared" si="384"/>
        <v>0</v>
      </c>
      <c r="W1472" s="44" t="str">
        <f t="shared" si="385"/>
        <v>n/a</v>
      </c>
      <c r="X1472" s="23">
        <f t="shared" si="386"/>
        <v>0</v>
      </c>
      <c r="Y1472" s="23">
        <f t="shared" si="387"/>
        <v>0</v>
      </c>
      <c r="Z1472" s="23">
        <f t="shared" si="388"/>
        <v>0</v>
      </c>
      <c r="AA1472" s="43">
        <f t="shared" si="389"/>
        <v>0</v>
      </c>
      <c r="AB1472" s="44" t="str">
        <f t="shared" si="390"/>
        <v>n/a</v>
      </c>
      <c r="AC1472" s="45" t="str">
        <f>IFERROR(W1472*Inputs!$E$27+'Elec wholesale index'!AB1472*Inputs!$F$27,"n/a")</f>
        <v>n/a</v>
      </c>
      <c r="AD1472" s="2" t="str">
        <f t="shared" si="391"/>
        <v>2020-21 Winter</v>
      </c>
      <c r="AE1472" s="2" t="str">
        <f t="shared" si="392"/>
        <v>2020-21 Summer</v>
      </c>
      <c r="AF1472" s="41">
        <v>0</v>
      </c>
    </row>
    <row r="1473" spans="1:32" x14ac:dyDescent="0.3">
      <c r="A1473" s="47">
        <v>43971</v>
      </c>
      <c r="B1473" s="14" t="str">
        <f t="shared" si="393"/>
        <v>May</v>
      </c>
      <c r="C1473" s="3"/>
      <c r="D1473" s="3"/>
      <c r="E1473" s="3"/>
      <c r="F1473" s="42"/>
      <c r="G1473" s="42"/>
      <c r="H1473" s="42"/>
      <c r="I1473" s="13">
        <f>VLOOKUP($B1473,'Elec wholesale lookups'!$A$3:$L$15,'Elec wholesale index'!I$2,FALSE)</f>
        <v>205597.26549163138</v>
      </c>
      <c r="J1473" s="13">
        <f>VLOOKUP($B1473,'Elec wholesale lookups'!$A$3:$L$15,'Elec wholesale index'!J$2,FALSE)</f>
        <v>181634.52552031272</v>
      </c>
      <c r="K1473" s="13">
        <f>VLOOKUP($B1473,'Elec wholesale lookups'!$A$3:$L$15,'Elec wholesale index'!K$2,FALSE)</f>
        <v>205597.26549163138</v>
      </c>
      <c r="L1473" s="38">
        <f>VLOOKUP($B1473,'Elec wholesale lookups'!$A$3:$O$15,'Elec wholesale index'!L$2,FALSE)</f>
        <v>1</v>
      </c>
      <c r="M1473" s="38">
        <f>VLOOKUP($B1473,'Elec wholesale lookups'!$A$3:$O$15,'Elec wholesale index'!M$2,FALSE)</f>
        <v>1</v>
      </c>
      <c r="N1473" s="38">
        <f>VLOOKUP($B1473,'Elec wholesale lookups'!$A$3:$O$15,'Elec wholesale index'!N$2,FALSE)</f>
        <v>0</v>
      </c>
      <c r="O1473" s="13">
        <f t="shared" si="377"/>
        <v>205597.26549163138</v>
      </c>
      <c r="P1473" s="13">
        <f t="shared" si="378"/>
        <v>181634.52552031272</v>
      </c>
      <c r="Q1473" s="13">
        <f t="shared" si="379"/>
        <v>0</v>
      </c>
      <c r="R1473" s="13">
        <f t="shared" si="380"/>
        <v>387231.79101194406</v>
      </c>
      <c r="S1473" s="23">
        <f t="shared" si="381"/>
        <v>0</v>
      </c>
      <c r="T1473" s="23">
        <f t="shared" si="382"/>
        <v>0</v>
      </c>
      <c r="U1473" s="23">
        <f t="shared" si="383"/>
        <v>0</v>
      </c>
      <c r="V1473" s="23">
        <f t="shared" si="384"/>
        <v>0</v>
      </c>
      <c r="W1473" s="44" t="str">
        <f t="shared" si="385"/>
        <v>n/a</v>
      </c>
      <c r="X1473" s="23">
        <f t="shared" si="386"/>
        <v>0</v>
      </c>
      <c r="Y1473" s="23">
        <f t="shared" si="387"/>
        <v>0</v>
      </c>
      <c r="Z1473" s="23">
        <f t="shared" si="388"/>
        <v>0</v>
      </c>
      <c r="AA1473" s="43">
        <f t="shared" si="389"/>
        <v>0</v>
      </c>
      <c r="AB1473" s="44" t="str">
        <f t="shared" si="390"/>
        <v>n/a</v>
      </c>
      <c r="AC1473" s="45" t="str">
        <f>IFERROR(W1473*Inputs!$E$27+'Elec wholesale index'!AB1473*Inputs!$F$27,"n/a")</f>
        <v>n/a</v>
      </c>
      <c r="AD1473" s="2" t="str">
        <f t="shared" si="391"/>
        <v>2020-21 Winter</v>
      </c>
      <c r="AE1473" s="2" t="str">
        <f t="shared" si="392"/>
        <v>2020-21 Summer</v>
      </c>
      <c r="AF1473" s="41">
        <v>0</v>
      </c>
    </row>
    <row r="1474" spans="1:32" x14ac:dyDescent="0.3">
      <c r="A1474" s="47">
        <v>43972</v>
      </c>
      <c r="B1474" s="14" t="str">
        <f t="shared" si="393"/>
        <v>May</v>
      </c>
      <c r="C1474" s="3"/>
      <c r="D1474" s="3"/>
      <c r="E1474" s="3"/>
      <c r="F1474" s="42"/>
      <c r="G1474" s="42"/>
      <c r="H1474" s="42"/>
      <c r="I1474" s="13">
        <f>VLOOKUP($B1474,'Elec wholesale lookups'!$A$3:$L$15,'Elec wholesale index'!I$2,FALSE)</f>
        <v>205597.26549163138</v>
      </c>
      <c r="J1474" s="13">
        <f>VLOOKUP($B1474,'Elec wholesale lookups'!$A$3:$L$15,'Elec wholesale index'!J$2,FALSE)</f>
        <v>181634.52552031272</v>
      </c>
      <c r="K1474" s="13">
        <f>VLOOKUP($B1474,'Elec wholesale lookups'!$A$3:$L$15,'Elec wholesale index'!K$2,FALSE)</f>
        <v>205597.26549163138</v>
      </c>
      <c r="L1474" s="38">
        <f>VLOOKUP($B1474,'Elec wholesale lookups'!$A$3:$O$15,'Elec wholesale index'!L$2,FALSE)</f>
        <v>1</v>
      </c>
      <c r="M1474" s="38">
        <f>VLOOKUP($B1474,'Elec wholesale lookups'!$A$3:$O$15,'Elec wholesale index'!M$2,FALSE)</f>
        <v>1</v>
      </c>
      <c r="N1474" s="38">
        <f>VLOOKUP($B1474,'Elec wholesale lookups'!$A$3:$O$15,'Elec wholesale index'!N$2,FALSE)</f>
        <v>0</v>
      </c>
      <c r="O1474" s="13">
        <f t="shared" si="377"/>
        <v>205597.26549163138</v>
      </c>
      <c r="P1474" s="13">
        <f t="shared" si="378"/>
        <v>181634.52552031272</v>
      </c>
      <c r="Q1474" s="13">
        <f t="shared" si="379"/>
        <v>0</v>
      </c>
      <c r="R1474" s="13">
        <f t="shared" si="380"/>
        <v>387231.79101194406</v>
      </c>
      <c r="S1474" s="23">
        <f t="shared" si="381"/>
        <v>0</v>
      </c>
      <c r="T1474" s="23">
        <f t="shared" si="382"/>
        <v>0</v>
      </c>
      <c r="U1474" s="23">
        <f t="shared" si="383"/>
        <v>0</v>
      </c>
      <c r="V1474" s="23">
        <f t="shared" si="384"/>
        <v>0</v>
      </c>
      <c r="W1474" s="44" t="str">
        <f t="shared" si="385"/>
        <v>n/a</v>
      </c>
      <c r="X1474" s="23">
        <f t="shared" si="386"/>
        <v>0</v>
      </c>
      <c r="Y1474" s="23">
        <f t="shared" si="387"/>
        <v>0</v>
      </c>
      <c r="Z1474" s="23">
        <f t="shared" si="388"/>
        <v>0</v>
      </c>
      <c r="AA1474" s="43">
        <f t="shared" si="389"/>
        <v>0</v>
      </c>
      <c r="AB1474" s="44" t="str">
        <f t="shared" si="390"/>
        <v>n/a</v>
      </c>
      <c r="AC1474" s="45" t="str">
        <f>IFERROR(W1474*Inputs!$E$27+'Elec wholesale index'!AB1474*Inputs!$F$27,"n/a")</f>
        <v>n/a</v>
      </c>
      <c r="AD1474" s="2" t="str">
        <f t="shared" si="391"/>
        <v>2020-21 Winter</v>
      </c>
      <c r="AE1474" s="2" t="str">
        <f t="shared" si="392"/>
        <v>2020-21 Summer</v>
      </c>
      <c r="AF1474" s="41">
        <v>0</v>
      </c>
    </row>
    <row r="1475" spans="1:32" x14ac:dyDescent="0.3">
      <c r="A1475" s="47">
        <v>43973</v>
      </c>
      <c r="B1475" s="14" t="str">
        <f t="shared" si="393"/>
        <v>May</v>
      </c>
      <c r="C1475" s="3"/>
      <c r="D1475" s="3"/>
      <c r="E1475" s="3"/>
      <c r="F1475" s="42"/>
      <c r="G1475" s="42"/>
      <c r="H1475" s="42"/>
      <c r="I1475" s="13">
        <f>VLOOKUP($B1475,'Elec wholesale lookups'!$A$3:$L$15,'Elec wholesale index'!I$2,FALSE)</f>
        <v>205597.26549163138</v>
      </c>
      <c r="J1475" s="13">
        <f>VLOOKUP($B1475,'Elec wholesale lookups'!$A$3:$L$15,'Elec wholesale index'!J$2,FALSE)</f>
        <v>181634.52552031272</v>
      </c>
      <c r="K1475" s="13">
        <f>VLOOKUP($B1475,'Elec wholesale lookups'!$A$3:$L$15,'Elec wholesale index'!K$2,FALSE)</f>
        <v>205597.26549163138</v>
      </c>
      <c r="L1475" s="38">
        <f>VLOOKUP($B1475,'Elec wholesale lookups'!$A$3:$O$15,'Elec wholesale index'!L$2,FALSE)</f>
        <v>1</v>
      </c>
      <c r="M1475" s="38">
        <f>VLOOKUP($B1475,'Elec wholesale lookups'!$A$3:$O$15,'Elec wholesale index'!M$2,FALSE)</f>
        <v>1</v>
      </c>
      <c r="N1475" s="38">
        <f>VLOOKUP($B1475,'Elec wholesale lookups'!$A$3:$O$15,'Elec wholesale index'!N$2,FALSE)</f>
        <v>0</v>
      </c>
      <c r="O1475" s="13">
        <f t="shared" si="377"/>
        <v>205597.26549163138</v>
      </c>
      <c r="P1475" s="13">
        <f t="shared" si="378"/>
        <v>181634.52552031272</v>
      </c>
      <c r="Q1475" s="13">
        <f t="shared" si="379"/>
        <v>0</v>
      </c>
      <c r="R1475" s="13">
        <f t="shared" si="380"/>
        <v>387231.79101194406</v>
      </c>
      <c r="S1475" s="23">
        <f t="shared" si="381"/>
        <v>0</v>
      </c>
      <c r="T1475" s="23">
        <f t="shared" si="382"/>
        <v>0</v>
      </c>
      <c r="U1475" s="23">
        <f t="shared" si="383"/>
        <v>0</v>
      </c>
      <c r="V1475" s="23">
        <f t="shared" si="384"/>
        <v>0</v>
      </c>
      <c r="W1475" s="44" t="str">
        <f t="shared" si="385"/>
        <v>n/a</v>
      </c>
      <c r="X1475" s="23">
        <f t="shared" si="386"/>
        <v>0</v>
      </c>
      <c r="Y1475" s="23">
        <f t="shared" si="387"/>
        <v>0</v>
      </c>
      <c r="Z1475" s="23">
        <f t="shared" si="388"/>
        <v>0</v>
      </c>
      <c r="AA1475" s="43">
        <f t="shared" si="389"/>
        <v>0</v>
      </c>
      <c r="AB1475" s="44" t="str">
        <f t="shared" si="390"/>
        <v>n/a</v>
      </c>
      <c r="AC1475" s="45" t="str">
        <f>IFERROR(W1475*Inputs!$E$27+'Elec wholesale index'!AB1475*Inputs!$F$27,"n/a")</f>
        <v>n/a</v>
      </c>
      <c r="AD1475" s="2" t="str">
        <f t="shared" si="391"/>
        <v>2020-21 Winter</v>
      </c>
      <c r="AE1475" s="2" t="str">
        <f t="shared" si="392"/>
        <v>2020-21 Summer</v>
      </c>
      <c r="AF1475" s="41">
        <v>0</v>
      </c>
    </row>
    <row r="1476" spans="1:32" x14ac:dyDescent="0.3">
      <c r="A1476" s="47">
        <v>43977</v>
      </c>
      <c r="B1476" s="14" t="str">
        <f t="shared" si="393"/>
        <v>May</v>
      </c>
      <c r="C1476" s="3"/>
      <c r="D1476" s="3"/>
      <c r="E1476" s="3"/>
      <c r="F1476" s="42"/>
      <c r="G1476" s="42"/>
      <c r="H1476" s="42"/>
      <c r="I1476" s="13">
        <f>VLOOKUP($B1476,'Elec wholesale lookups'!$A$3:$L$15,'Elec wholesale index'!I$2,FALSE)</f>
        <v>205597.26549163138</v>
      </c>
      <c r="J1476" s="13">
        <f>VLOOKUP($B1476,'Elec wholesale lookups'!$A$3:$L$15,'Elec wholesale index'!J$2,FALSE)</f>
        <v>181634.52552031272</v>
      </c>
      <c r="K1476" s="13">
        <f>VLOOKUP($B1476,'Elec wholesale lookups'!$A$3:$L$15,'Elec wholesale index'!K$2,FALSE)</f>
        <v>205597.26549163138</v>
      </c>
      <c r="L1476" s="38">
        <f>VLOOKUP($B1476,'Elec wholesale lookups'!$A$3:$O$15,'Elec wholesale index'!L$2,FALSE)</f>
        <v>1</v>
      </c>
      <c r="M1476" s="38">
        <f>VLOOKUP($B1476,'Elec wholesale lookups'!$A$3:$O$15,'Elec wholesale index'!M$2,FALSE)</f>
        <v>1</v>
      </c>
      <c r="N1476" s="38">
        <f>VLOOKUP($B1476,'Elec wholesale lookups'!$A$3:$O$15,'Elec wholesale index'!N$2,FALSE)</f>
        <v>0</v>
      </c>
      <c r="O1476" s="13">
        <f t="shared" si="377"/>
        <v>205597.26549163138</v>
      </c>
      <c r="P1476" s="13">
        <f t="shared" si="378"/>
        <v>181634.52552031272</v>
      </c>
      <c r="Q1476" s="13">
        <f t="shared" si="379"/>
        <v>0</v>
      </c>
      <c r="R1476" s="13">
        <f t="shared" si="380"/>
        <v>387231.79101194406</v>
      </c>
      <c r="S1476" s="23">
        <f t="shared" si="381"/>
        <v>0</v>
      </c>
      <c r="T1476" s="23">
        <f t="shared" si="382"/>
        <v>0</v>
      </c>
      <c r="U1476" s="23">
        <f t="shared" si="383"/>
        <v>0</v>
      </c>
      <c r="V1476" s="23">
        <f t="shared" si="384"/>
        <v>0</v>
      </c>
      <c r="W1476" s="44" t="str">
        <f t="shared" si="385"/>
        <v>n/a</v>
      </c>
      <c r="X1476" s="23">
        <f t="shared" si="386"/>
        <v>0</v>
      </c>
      <c r="Y1476" s="23">
        <f t="shared" si="387"/>
        <v>0</v>
      </c>
      <c r="Z1476" s="23">
        <f t="shared" si="388"/>
        <v>0</v>
      </c>
      <c r="AA1476" s="43">
        <f t="shared" si="389"/>
        <v>0</v>
      </c>
      <c r="AB1476" s="44" t="str">
        <f t="shared" si="390"/>
        <v>n/a</v>
      </c>
      <c r="AC1476" s="45" t="str">
        <f>IFERROR(W1476*Inputs!$E$27+'Elec wholesale index'!AB1476*Inputs!$F$27,"n/a")</f>
        <v>n/a</v>
      </c>
      <c r="AD1476" s="2" t="str">
        <f t="shared" si="391"/>
        <v>2020-21 Winter</v>
      </c>
      <c r="AE1476" s="2" t="str">
        <f t="shared" si="392"/>
        <v>2020-21 Summer</v>
      </c>
      <c r="AF1476" s="41">
        <v>0</v>
      </c>
    </row>
    <row r="1477" spans="1:32" x14ac:dyDescent="0.3">
      <c r="A1477" s="47">
        <v>43978</v>
      </c>
      <c r="B1477" s="14" t="str">
        <f t="shared" si="393"/>
        <v>May</v>
      </c>
      <c r="C1477" s="3"/>
      <c r="D1477" s="3"/>
      <c r="E1477" s="3"/>
      <c r="F1477" s="42"/>
      <c r="G1477" s="42"/>
      <c r="H1477" s="42"/>
      <c r="I1477" s="13">
        <f>VLOOKUP($B1477,'Elec wholesale lookups'!$A$3:$L$15,'Elec wholesale index'!I$2,FALSE)</f>
        <v>205597.26549163138</v>
      </c>
      <c r="J1477" s="13">
        <f>VLOOKUP($B1477,'Elec wholesale lookups'!$A$3:$L$15,'Elec wholesale index'!J$2,FALSE)</f>
        <v>181634.52552031272</v>
      </c>
      <c r="K1477" s="13">
        <f>VLOOKUP($B1477,'Elec wholesale lookups'!$A$3:$L$15,'Elec wholesale index'!K$2,FALSE)</f>
        <v>205597.26549163138</v>
      </c>
      <c r="L1477" s="38">
        <f>VLOOKUP($B1477,'Elec wholesale lookups'!$A$3:$O$15,'Elec wholesale index'!L$2,FALSE)</f>
        <v>1</v>
      </c>
      <c r="M1477" s="38">
        <f>VLOOKUP($B1477,'Elec wholesale lookups'!$A$3:$O$15,'Elec wholesale index'!M$2,FALSE)</f>
        <v>1</v>
      </c>
      <c r="N1477" s="38">
        <f>VLOOKUP($B1477,'Elec wholesale lookups'!$A$3:$O$15,'Elec wholesale index'!N$2,FALSE)</f>
        <v>0</v>
      </c>
      <c r="O1477" s="13">
        <f t="shared" si="377"/>
        <v>205597.26549163138</v>
      </c>
      <c r="P1477" s="13">
        <f t="shared" si="378"/>
        <v>181634.52552031272</v>
      </c>
      <c r="Q1477" s="13">
        <f t="shared" si="379"/>
        <v>0</v>
      </c>
      <c r="R1477" s="13">
        <f t="shared" si="380"/>
        <v>387231.79101194406</v>
      </c>
      <c r="S1477" s="23">
        <f t="shared" si="381"/>
        <v>0</v>
      </c>
      <c r="T1477" s="23">
        <f t="shared" si="382"/>
        <v>0</v>
      </c>
      <c r="U1477" s="23">
        <f t="shared" si="383"/>
        <v>0</v>
      </c>
      <c r="V1477" s="23">
        <f t="shared" si="384"/>
        <v>0</v>
      </c>
      <c r="W1477" s="44" t="str">
        <f t="shared" si="385"/>
        <v>n/a</v>
      </c>
      <c r="X1477" s="23">
        <f t="shared" si="386"/>
        <v>0</v>
      </c>
      <c r="Y1477" s="23">
        <f t="shared" si="387"/>
        <v>0</v>
      </c>
      <c r="Z1477" s="23">
        <f t="shared" si="388"/>
        <v>0</v>
      </c>
      <c r="AA1477" s="43">
        <f t="shared" si="389"/>
        <v>0</v>
      </c>
      <c r="AB1477" s="44" t="str">
        <f t="shared" si="390"/>
        <v>n/a</v>
      </c>
      <c r="AC1477" s="45" t="str">
        <f>IFERROR(W1477*Inputs!$E$27+'Elec wholesale index'!AB1477*Inputs!$F$27,"n/a")</f>
        <v>n/a</v>
      </c>
      <c r="AD1477" s="2" t="str">
        <f t="shared" si="391"/>
        <v>2020-21 Winter</v>
      </c>
      <c r="AE1477" s="2" t="str">
        <f t="shared" si="392"/>
        <v>2020-21 Summer</v>
      </c>
      <c r="AF1477" s="41">
        <v>0</v>
      </c>
    </row>
    <row r="1478" spans="1:32" x14ac:dyDescent="0.3">
      <c r="A1478" s="47">
        <v>43979</v>
      </c>
      <c r="B1478" s="14" t="str">
        <f t="shared" si="393"/>
        <v>May</v>
      </c>
      <c r="C1478" s="3"/>
      <c r="D1478" s="3"/>
      <c r="E1478" s="3"/>
      <c r="F1478" s="42"/>
      <c r="G1478" s="42"/>
      <c r="H1478" s="42"/>
      <c r="I1478" s="13">
        <f>VLOOKUP($B1478,'Elec wholesale lookups'!$A$3:$L$15,'Elec wholesale index'!I$2,FALSE)</f>
        <v>205597.26549163138</v>
      </c>
      <c r="J1478" s="13">
        <f>VLOOKUP($B1478,'Elec wholesale lookups'!$A$3:$L$15,'Elec wholesale index'!J$2,FALSE)</f>
        <v>181634.52552031272</v>
      </c>
      <c r="K1478" s="13">
        <f>VLOOKUP($B1478,'Elec wholesale lookups'!$A$3:$L$15,'Elec wholesale index'!K$2,FALSE)</f>
        <v>205597.26549163138</v>
      </c>
      <c r="L1478" s="38">
        <f>VLOOKUP($B1478,'Elec wholesale lookups'!$A$3:$O$15,'Elec wholesale index'!L$2,FALSE)</f>
        <v>1</v>
      </c>
      <c r="M1478" s="38">
        <f>VLOOKUP($B1478,'Elec wholesale lookups'!$A$3:$O$15,'Elec wholesale index'!M$2,FALSE)</f>
        <v>1</v>
      </c>
      <c r="N1478" s="38">
        <f>VLOOKUP($B1478,'Elec wholesale lookups'!$A$3:$O$15,'Elec wholesale index'!N$2,FALSE)</f>
        <v>0</v>
      </c>
      <c r="O1478" s="13">
        <f t="shared" si="377"/>
        <v>205597.26549163138</v>
      </c>
      <c r="P1478" s="13">
        <f t="shared" si="378"/>
        <v>181634.52552031272</v>
      </c>
      <c r="Q1478" s="13">
        <f t="shared" si="379"/>
        <v>0</v>
      </c>
      <c r="R1478" s="13">
        <f t="shared" si="380"/>
        <v>387231.79101194406</v>
      </c>
      <c r="S1478" s="23">
        <f t="shared" si="381"/>
        <v>0</v>
      </c>
      <c r="T1478" s="23">
        <f t="shared" si="382"/>
        <v>0</v>
      </c>
      <c r="U1478" s="23">
        <f t="shared" si="383"/>
        <v>0</v>
      </c>
      <c r="V1478" s="23">
        <f t="shared" si="384"/>
        <v>0</v>
      </c>
      <c r="W1478" s="44" t="str">
        <f t="shared" si="385"/>
        <v>n/a</v>
      </c>
      <c r="X1478" s="23">
        <f t="shared" si="386"/>
        <v>0</v>
      </c>
      <c r="Y1478" s="23">
        <f t="shared" si="387"/>
        <v>0</v>
      </c>
      <c r="Z1478" s="23">
        <f t="shared" si="388"/>
        <v>0</v>
      </c>
      <c r="AA1478" s="43">
        <f t="shared" si="389"/>
        <v>0</v>
      </c>
      <c r="AB1478" s="44" t="str">
        <f t="shared" si="390"/>
        <v>n/a</v>
      </c>
      <c r="AC1478" s="45" t="str">
        <f>IFERROR(W1478*Inputs!$E$27+'Elec wholesale index'!AB1478*Inputs!$F$27,"n/a")</f>
        <v>n/a</v>
      </c>
      <c r="AD1478" s="2" t="str">
        <f t="shared" si="391"/>
        <v>2020-21 Winter</v>
      </c>
      <c r="AE1478" s="2" t="str">
        <f t="shared" si="392"/>
        <v>2020-21 Summer</v>
      </c>
      <c r="AF1478" s="41">
        <v>0</v>
      </c>
    </row>
    <row r="1479" spans="1:32" x14ac:dyDescent="0.3">
      <c r="A1479" s="47">
        <v>43980</v>
      </c>
      <c r="B1479" s="14" t="str">
        <f t="shared" si="393"/>
        <v>May</v>
      </c>
      <c r="C1479" s="3"/>
      <c r="D1479" s="3"/>
      <c r="E1479" s="3"/>
      <c r="F1479" s="42"/>
      <c r="G1479" s="42"/>
      <c r="H1479" s="42"/>
      <c r="I1479" s="13">
        <f>VLOOKUP($B1479,'Elec wholesale lookups'!$A$3:$L$15,'Elec wholesale index'!I$2,FALSE)</f>
        <v>205597.26549163138</v>
      </c>
      <c r="J1479" s="13">
        <f>VLOOKUP($B1479,'Elec wholesale lookups'!$A$3:$L$15,'Elec wholesale index'!J$2,FALSE)</f>
        <v>181634.52552031272</v>
      </c>
      <c r="K1479" s="13">
        <f>VLOOKUP($B1479,'Elec wholesale lookups'!$A$3:$L$15,'Elec wholesale index'!K$2,FALSE)</f>
        <v>205597.26549163138</v>
      </c>
      <c r="L1479" s="38">
        <f>VLOOKUP($B1479,'Elec wholesale lookups'!$A$3:$O$15,'Elec wholesale index'!L$2,FALSE)</f>
        <v>1</v>
      </c>
      <c r="M1479" s="38">
        <f>VLOOKUP($B1479,'Elec wholesale lookups'!$A$3:$O$15,'Elec wholesale index'!M$2,FALSE)</f>
        <v>1</v>
      </c>
      <c r="N1479" s="38">
        <f>VLOOKUP($B1479,'Elec wholesale lookups'!$A$3:$O$15,'Elec wholesale index'!N$2,FALSE)</f>
        <v>0</v>
      </c>
      <c r="O1479" s="13">
        <f t="shared" ref="O1479:O1524" si="394">IF(L1479="","",I1479*L1479)</f>
        <v>205597.26549163138</v>
      </c>
      <c r="P1479" s="13">
        <f t="shared" ref="P1479:P1524" si="395">IF(M1479="","",J1479*M1479)</f>
        <v>181634.52552031272</v>
      </c>
      <c r="Q1479" s="13">
        <f t="shared" ref="Q1479:Q1524" si="396">IF(N1479="","",K1479*N1479)</f>
        <v>0</v>
      </c>
      <c r="R1479" s="13">
        <f t="shared" ref="R1479:R1524" si="397">SUM(O1479:Q1479)</f>
        <v>387231.79101194406</v>
      </c>
      <c r="S1479" s="23">
        <f t="shared" ref="S1479:S1524" si="398">IF(O1479="","",O1479*C1479)</f>
        <v>0</v>
      </c>
      <c r="T1479" s="23">
        <f t="shared" ref="T1479:T1524" si="399">IF(P1479="","",P1479*D1479)</f>
        <v>0</v>
      </c>
      <c r="U1479" s="23">
        <f t="shared" ref="U1479:U1524" si="400">IF(Q1479="","",Q1479*E1479)</f>
        <v>0</v>
      </c>
      <c r="V1479" s="23">
        <f t="shared" ref="V1479:V1524" si="401">SUM(S1479:U1479)</f>
        <v>0</v>
      </c>
      <c r="W1479" s="44" t="str">
        <f t="shared" ref="W1479:W1524" si="402">IF(MIN(C1479:E1479)&lt;1,"n/a",V1479/R1479)</f>
        <v>n/a</v>
      </c>
      <c r="X1479" s="23">
        <f t="shared" ref="X1479:X1524" si="403">IF(O1479="","",O1479*F1479)</f>
        <v>0</v>
      </c>
      <c r="Y1479" s="23">
        <f t="shared" ref="Y1479:Y1524" si="404">IF(P1479="","",P1479*G1479)</f>
        <v>0</v>
      </c>
      <c r="Z1479" s="23">
        <f t="shared" ref="Z1479:Z1524" si="405">IF(Q1479="","",Q1479*H1479)</f>
        <v>0</v>
      </c>
      <c r="AA1479" s="43">
        <f t="shared" ref="AA1479:AA1524" si="406">SUM(X1479:Z1479)</f>
        <v>0</v>
      </c>
      <c r="AB1479" s="44" t="str">
        <f t="shared" ref="AB1479:AB1524" si="407">IF(MIN(F1479:H1479)&lt;1,"n/a",AA1479/$R1479)</f>
        <v>n/a</v>
      </c>
      <c r="AC1479" s="45" t="str">
        <f>IFERROR(W1479*Inputs!$E$27+'Elec wholesale index'!AB1479*Inputs!$F$27,"n/a")</f>
        <v>n/a</v>
      </c>
      <c r="AD1479" s="2" t="str">
        <f t="shared" ref="AD1479:AD1524" si="408">IF(AND(MONTH(A1479)=8,MONTH(A1478)=7),YEAR(A1479)+1&amp;"-"&amp;YEAR(A1479)-1998&amp;" Summer",IF(AND(MONTH(A1479)=2,MONTH(A1478)=1),YEAR(A1479)&amp;"-"&amp;YEAR(A1479)-1999&amp;" Winter",AD1478))</f>
        <v>2020-21 Winter</v>
      </c>
      <c r="AE1479" s="2" t="str">
        <f t="shared" ref="AE1479:AE1524" si="409">IF(AND(MONTH(A1479)=4,MONTH(A1478)=3),YEAR(A1479)&amp;"-"&amp;YEAR(A1479)-1999&amp;" Summer",IF(AND(MONTH(A1479)=10,MONTH(A1478)=9),YEAR(A1479)&amp;"-"&amp;YEAR(A1479)-1999&amp;" Winter",AE1478))</f>
        <v>2020-21 Summer</v>
      </c>
      <c r="AF1479" s="41">
        <v>0</v>
      </c>
    </row>
    <row r="1480" spans="1:32" x14ac:dyDescent="0.3">
      <c r="A1480" s="47">
        <v>43983</v>
      </c>
      <c r="B1480" s="14" t="str">
        <f t="shared" si="393"/>
        <v>Jun</v>
      </c>
      <c r="C1480" s="3"/>
      <c r="D1480" s="3"/>
      <c r="E1480" s="3"/>
      <c r="F1480" s="42"/>
      <c r="G1480" s="42"/>
      <c r="H1480" s="42"/>
      <c r="I1480" s="13">
        <f>VLOOKUP($B1480,'Elec wholesale lookups'!$A$3:$L$15,'Elec wholesale index'!I$2,FALSE)</f>
        <v>205597.26549163138</v>
      </c>
      <c r="J1480" s="13">
        <f>VLOOKUP($B1480,'Elec wholesale lookups'!$A$3:$L$15,'Elec wholesale index'!J$2,FALSE)</f>
        <v>181634.52552031272</v>
      </c>
      <c r="K1480" s="13">
        <f>VLOOKUP($B1480,'Elec wholesale lookups'!$A$3:$L$15,'Elec wholesale index'!K$2,FALSE)</f>
        <v>205597.26549163138</v>
      </c>
      <c r="L1480" s="38">
        <f>VLOOKUP($B1480,'Elec wholesale lookups'!$A$3:$O$15,'Elec wholesale index'!L$2,FALSE)</f>
        <v>1</v>
      </c>
      <c r="M1480" s="38">
        <f>VLOOKUP($B1480,'Elec wholesale lookups'!$A$3:$O$15,'Elec wholesale index'!M$2,FALSE)</f>
        <v>1</v>
      </c>
      <c r="N1480" s="38">
        <f>VLOOKUP($B1480,'Elec wholesale lookups'!$A$3:$O$15,'Elec wholesale index'!N$2,FALSE)</f>
        <v>0</v>
      </c>
      <c r="O1480" s="13">
        <f t="shared" si="394"/>
        <v>205597.26549163138</v>
      </c>
      <c r="P1480" s="13">
        <f t="shared" si="395"/>
        <v>181634.52552031272</v>
      </c>
      <c r="Q1480" s="13">
        <f t="shared" si="396"/>
        <v>0</v>
      </c>
      <c r="R1480" s="13">
        <f t="shared" si="397"/>
        <v>387231.79101194406</v>
      </c>
      <c r="S1480" s="23">
        <f t="shared" si="398"/>
        <v>0</v>
      </c>
      <c r="T1480" s="23">
        <f t="shared" si="399"/>
        <v>0</v>
      </c>
      <c r="U1480" s="23">
        <f t="shared" si="400"/>
        <v>0</v>
      </c>
      <c r="V1480" s="23">
        <f t="shared" si="401"/>
        <v>0</v>
      </c>
      <c r="W1480" s="44" t="str">
        <f t="shared" si="402"/>
        <v>n/a</v>
      </c>
      <c r="X1480" s="23">
        <f t="shared" si="403"/>
        <v>0</v>
      </c>
      <c r="Y1480" s="23">
        <f t="shared" si="404"/>
        <v>0</v>
      </c>
      <c r="Z1480" s="23">
        <f t="shared" si="405"/>
        <v>0</v>
      </c>
      <c r="AA1480" s="43">
        <f t="shared" si="406"/>
        <v>0</v>
      </c>
      <c r="AB1480" s="44" t="str">
        <f t="shared" si="407"/>
        <v>n/a</v>
      </c>
      <c r="AC1480" s="45" t="str">
        <f>IFERROR(W1480*Inputs!$E$27+'Elec wholesale index'!AB1480*Inputs!$F$27,"n/a")</f>
        <v>n/a</v>
      </c>
      <c r="AD1480" s="2" t="str">
        <f t="shared" si="408"/>
        <v>2020-21 Winter</v>
      </c>
      <c r="AE1480" s="2" t="str">
        <f t="shared" si="409"/>
        <v>2020-21 Summer</v>
      </c>
      <c r="AF1480" s="41">
        <v>0</v>
      </c>
    </row>
    <row r="1481" spans="1:32" x14ac:dyDescent="0.3">
      <c r="A1481" s="47">
        <v>43984</v>
      </c>
      <c r="B1481" s="14" t="str">
        <f t="shared" si="393"/>
        <v>Jun</v>
      </c>
      <c r="C1481" s="3"/>
      <c r="D1481" s="3"/>
      <c r="E1481" s="3"/>
      <c r="F1481" s="42"/>
      <c r="G1481" s="42"/>
      <c r="H1481" s="42"/>
      <c r="I1481" s="13">
        <f>VLOOKUP($B1481,'Elec wholesale lookups'!$A$3:$L$15,'Elec wholesale index'!I$2,FALSE)</f>
        <v>205597.26549163138</v>
      </c>
      <c r="J1481" s="13">
        <f>VLOOKUP($B1481,'Elec wholesale lookups'!$A$3:$L$15,'Elec wholesale index'!J$2,FALSE)</f>
        <v>181634.52552031272</v>
      </c>
      <c r="K1481" s="13">
        <f>VLOOKUP($B1481,'Elec wholesale lookups'!$A$3:$L$15,'Elec wholesale index'!K$2,FALSE)</f>
        <v>205597.26549163138</v>
      </c>
      <c r="L1481" s="38">
        <f>VLOOKUP($B1481,'Elec wholesale lookups'!$A$3:$O$15,'Elec wholesale index'!L$2,FALSE)</f>
        <v>1</v>
      </c>
      <c r="M1481" s="38">
        <f>VLOOKUP($B1481,'Elec wholesale lookups'!$A$3:$O$15,'Elec wholesale index'!M$2,FALSE)</f>
        <v>1</v>
      </c>
      <c r="N1481" s="38">
        <f>VLOOKUP($B1481,'Elec wholesale lookups'!$A$3:$O$15,'Elec wholesale index'!N$2,FALSE)</f>
        <v>0</v>
      </c>
      <c r="O1481" s="13">
        <f t="shared" si="394"/>
        <v>205597.26549163138</v>
      </c>
      <c r="P1481" s="13">
        <f t="shared" si="395"/>
        <v>181634.52552031272</v>
      </c>
      <c r="Q1481" s="13">
        <f t="shared" si="396"/>
        <v>0</v>
      </c>
      <c r="R1481" s="13">
        <f t="shared" si="397"/>
        <v>387231.79101194406</v>
      </c>
      <c r="S1481" s="23">
        <f t="shared" si="398"/>
        <v>0</v>
      </c>
      <c r="T1481" s="23">
        <f t="shared" si="399"/>
        <v>0</v>
      </c>
      <c r="U1481" s="23">
        <f t="shared" si="400"/>
        <v>0</v>
      </c>
      <c r="V1481" s="23">
        <f t="shared" si="401"/>
        <v>0</v>
      </c>
      <c r="W1481" s="44" t="str">
        <f t="shared" si="402"/>
        <v>n/a</v>
      </c>
      <c r="X1481" s="23">
        <f t="shared" si="403"/>
        <v>0</v>
      </c>
      <c r="Y1481" s="23">
        <f t="shared" si="404"/>
        <v>0</v>
      </c>
      <c r="Z1481" s="23">
        <f t="shared" si="405"/>
        <v>0</v>
      </c>
      <c r="AA1481" s="43">
        <f t="shared" si="406"/>
        <v>0</v>
      </c>
      <c r="AB1481" s="44" t="str">
        <f t="shared" si="407"/>
        <v>n/a</v>
      </c>
      <c r="AC1481" s="45" t="str">
        <f>IFERROR(W1481*Inputs!$E$27+'Elec wholesale index'!AB1481*Inputs!$F$27,"n/a")</f>
        <v>n/a</v>
      </c>
      <c r="AD1481" s="2" t="str">
        <f t="shared" si="408"/>
        <v>2020-21 Winter</v>
      </c>
      <c r="AE1481" s="2" t="str">
        <f t="shared" si="409"/>
        <v>2020-21 Summer</v>
      </c>
      <c r="AF1481" s="41">
        <v>0</v>
      </c>
    </row>
    <row r="1482" spans="1:32" x14ac:dyDescent="0.3">
      <c r="A1482" s="47">
        <v>43985</v>
      </c>
      <c r="B1482" s="14" t="str">
        <f t="shared" si="393"/>
        <v>Jun</v>
      </c>
      <c r="C1482" s="3"/>
      <c r="D1482" s="3"/>
      <c r="E1482" s="3"/>
      <c r="F1482" s="42"/>
      <c r="G1482" s="42"/>
      <c r="H1482" s="42"/>
      <c r="I1482" s="13">
        <f>VLOOKUP($B1482,'Elec wholesale lookups'!$A$3:$L$15,'Elec wholesale index'!I$2,FALSE)</f>
        <v>205597.26549163138</v>
      </c>
      <c r="J1482" s="13">
        <f>VLOOKUP($B1482,'Elec wholesale lookups'!$A$3:$L$15,'Elec wholesale index'!J$2,FALSE)</f>
        <v>181634.52552031272</v>
      </c>
      <c r="K1482" s="13">
        <f>VLOOKUP($B1482,'Elec wholesale lookups'!$A$3:$L$15,'Elec wholesale index'!K$2,FALSE)</f>
        <v>205597.26549163138</v>
      </c>
      <c r="L1482" s="38">
        <f>VLOOKUP($B1482,'Elec wholesale lookups'!$A$3:$O$15,'Elec wholesale index'!L$2,FALSE)</f>
        <v>1</v>
      </c>
      <c r="M1482" s="38">
        <f>VLOOKUP($B1482,'Elec wholesale lookups'!$A$3:$O$15,'Elec wholesale index'!M$2,FALSE)</f>
        <v>1</v>
      </c>
      <c r="N1482" s="38">
        <f>VLOOKUP($B1482,'Elec wholesale lookups'!$A$3:$O$15,'Elec wholesale index'!N$2,FALSE)</f>
        <v>0</v>
      </c>
      <c r="O1482" s="13">
        <f t="shared" si="394"/>
        <v>205597.26549163138</v>
      </c>
      <c r="P1482" s="13">
        <f t="shared" si="395"/>
        <v>181634.52552031272</v>
      </c>
      <c r="Q1482" s="13">
        <f t="shared" si="396"/>
        <v>0</v>
      </c>
      <c r="R1482" s="13">
        <f t="shared" si="397"/>
        <v>387231.79101194406</v>
      </c>
      <c r="S1482" s="23">
        <f t="shared" si="398"/>
        <v>0</v>
      </c>
      <c r="T1482" s="23">
        <f t="shared" si="399"/>
        <v>0</v>
      </c>
      <c r="U1482" s="23">
        <f t="shared" si="400"/>
        <v>0</v>
      </c>
      <c r="V1482" s="23">
        <f t="shared" si="401"/>
        <v>0</v>
      </c>
      <c r="W1482" s="44" t="str">
        <f t="shared" si="402"/>
        <v>n/a</v>
      </c>
      <c r="X1482" s="23">
        <f t="shared" si="403"/>
        <v>0</v>
      </c>
      <c r="Y1482" s="23">
        <f t="shared" si="404"/>
        <v>0</v>
      </c>
      <c r="Z1482" s="23">
        <f t="shared" si="405"/>
        <v>0</v>
      </c>
      <c r="AA1482" s="43">
        <f t="shared" si="406"/>
        <v>0</v>
      </c>
      <c r="AB1482" s="44" t="str">
        <f t="shared" si="407"/>
        <v>n/a</v>
      </c>
      <c r="AC1482" s="45" t="str">
        <f>IFERROR(W1482*Inputs!$E$27+'Elec wholesale index'!AB1482*Inputs!$F$27,"n/a")</f>
        <v>n/a</v>
      </c>
      <c r="AD1482" s="2" t="str">
        <f t="shared" si="408"/>
        <v>2020-21 Winter</v>
      </c>
      <c r="AE1482" s="2" t="str">
        <f t="shared" si="409"/>
        <v>2020-21 Summer</v>
      </c>
      <c r="AF1482" s="41">
        <v>0</v>
      </c>
    </row>
    <row r="1483" spans="1:32" x14ac:dyDescent="0.3">
      <c r="A1483" s="47">
        <v>43986</v>
      </c>
      <c r="B1483" s="14" t="str">
        <f t="shared" si="393"/>
        <v>Jun</v>
      </c>
      <c r="C1483" s="3"/>
      <c r="D1483" s="3"/>
      <c r="E1483" s="3"/>
      <c r="F1483" s="42"/>
      <c r="G1483" s="42"/>
      <c r="H1483" s="42"/>
      <c r="I1483" s="13">
        <f>VLOOKUP($B1483,'Elec wholesale lookups'!$A$3:$L$15,'Elec wholesale index'!I$2,FALSE)</f>
        <v>205597.26549163138</v>
      </c>
      <c r="J1483" s="13">
        <f>VLOOKUP($B1483,'Elec wholesale lookups'!$A$3:$L$15,'Elec wholesale index'!J$2,FALSE)</f>
        <v>181634.52552031272</v>
      </c>
      <c r="K1483" s="13">
        <f>VLOOKUP($B1483,'Elec wholesale lookups'!$A$3:$L$15,'Elec wholesale index'!K$2,FALSE)</f>
        <v>205597.26549163138</v>
      </c>
      <c r="L1483" s="38">
        <f>VLOOKUP($B1483,'Elec wholesale lookups'!$A$3:$O$15,'Elec wholesale index'!L$2,FALSE)</f>
        <v>1</v>
      </c>
      <c r="M1483" s="38">
        <f>VLOOKUP($B1483,'Elec wholesale lookups'!$A$3:$O$15,'Elec wholesale index'!M$2,FALSE)</f>
        <v>1</v>
      </c>
      <c r="N1483" s="38">
        <f>VLOOKUP($B1483,'Elec wholesale lookups'!$A$3:$O$15,'Elec wholesale index'!N$2,FALSE)</f>
        <v>0</v>
      </c>
      <c r="O1483" s="13">
        <f t="shared" si="394"/>
        <v>205597.26549163138</v>
      </c>
      <c r="P1483" s="13">
        <f t="shared" si="395"/>
        <v>181634.52552031272</v>
      </c>
      <c r="Q1483" s="13">
        <f t="shared" si="396"/>
        <v>0</v>
      </c>
      <c r="R1483" s="13">
        <f t="shared" si="397"/>
        <v>387231.79101194406</v>
      </c>
      <c r="S1483" s="23">
        <f t="shared" si="398"/>
        <v>0</v>
      </c>
      <c r="T1483" s="23">
        <f t="shared" si="399"/>
        <v>0</v>
      </c>
      <c r="U1483" s="23">
        <f t="shared" si="400"/>
        <v>0</v>
      </c>
      <c r="V1483" s="23">
        <f t="shared" si="401"/>
        <v>0</v>
      </c>
      <c r="W1483" s="44" t="str">
        <f t="shared" si="402"/>
        <v>n/a</v>
      </c>
      <c r="X1483" s="23">
        <f t="shared" si="403"/>
        <v>0</v>
      </c>
      <c r="Y1483" s="23">
        <f t="shared" si="404"/>
        <v>0</v>
      </c>
      <c r="Z1483" s="23">
        <f t="shared" si="405"/>
        <v>0</v>
      </c>
      <c r="AA1483" s="43">
        <f t="shared" si="406"/>
        <v>0</v>
      </c>
      <c r="AB1483" s="44" t="str">
        <f t="shared" si="407"/>
        <v>n/a</v>
      </c>
      <c r="AC1483" s="45" t="str">
        <f>IFERROR(W1483*Inputs!$E$27+'Elec wholesale index'!AB1483*Inputs!$F$27,"n/a")</f>
        <v>n/a</v>
      </c>
      <c r="AD1483" s="2" t="str">
        <f t="shared" si="408"/>
        <v>2020-21 Winter</v>
      </c>
      <c r="AE1483" s="2" t="str">
        <f t="shared" si="409"/>
        <v>2020-21 Summer</v>
      </c>
      <c r="AF1483" s="41">
        <v>0</v>
      </c>
    </row>
    <row r="1484" spans="1:32" x14ac:dyDescent="0.3">
      <c r="A1484" s="47">
        <v>43987</v>
      </c>
      <c r="B1484" s="14" t="str">
        <f t="shared" si="393"/>
        <v>Jun</v>
      </c>
      <c r="C1484" s="3"/>
      <c r="D1484" s="3"/>
      <c r="E1484" s="3"/>
      <c r="F1484" s="42"/>
      <c r="G1484" s="42"/>
      <c r="H1484" s="42"/>
      <c r="I1484" s="13">
        <f>VLOOKUP($B1484,'Elec wholesale lookups'!$A$3:$L$15,'Elec wholesale index'!I$2,FALSE)</f>
        <v>205597.26549163138</v>
      </c>
      <c r="J1484" s="13">
        <f>VLOOKUP($B1484,'Elec wholesale lookups'!$A$3:$L$15,'Elec wholesale index'!J$2,FALSE)</f>
        <v>181634.52552031272</v>
      </c>
      <c r="K1484" s="13">
        <f>VLOOKUP($B1484,'Elec wholesale lookups'!$A$3:$L$15,'Elec wholesale index'!K$2,FALSE)</f>
        <v>205597.26549163138</v>
      </c>
      <c r="L1484" s="38">
        <f>VLOOKUP($B1484,'Elec wholesale lookups'!$A$3:$O$15,'Elec wholesale index'!L$2,FALSE)</f>
        <v>1</v>
      </c>
      <c r="M1484" s="38">
        <f>VLOOKUP($B1484,'Elec wholesale lookups'!$A$3:$O$15,'Elec wholesale index'!M$2,FALSE)</f>
        <v>1</v>
      </c>
      <c r="N1484" s="38">
        <f>VLOOKUP($B1484,'Elec wholesale lookups'!$A$3:$O$15,'Elec wholesale index'!N$2,FALSE)</f>
        <v>0</v>
      </c>
      <c r="O1484" s="13">
        <f t="shared" si="394"/>
        <v>205597.26549163138</v>
      </c>
      <c r="P1484" s="13">
        <f t="shared" si="395"/>
        <v>181634.52552031272</v>
      </c>
      <c r="Q1484" s="13">
        <f t="shared" si="396"/>
        <v>0</v>
      </c>
      <c r="R1484" s="13">
        <f t="shared" si="397"/>
        <v>387231.79101194406</v>
      </c>
      <c r="S1484" s="23">
        <f t="shared" si="398"/>
        <v>0</v>
      </c>
      <c r="T1484" s="23">
        <f t="shared" si="399"/>
        <v>0</v>
      </c>
      <c r="U1484" s="23">
        <f t="shared" si="400"/>
        <v>0</v>
      </c>
      <c r="V1484" s="23">
        <f t="shared" si="401"/>
        <v>0</v>
      </c>
      <c r="W1484" s="44" t="str">
        <f t="shared" si="402"/>
        <v>n/a</v>
      </c>
      <c r="X1484" s="23">
        <f t="shared" si="403"/>
        <v>0</v>
      </c>
      <c r="Y1484" s="23">
        <f t="shared" si="404"/>
        <v>0</v>
      </c>
      <c r="Z1484" s="23">
        <f t="shared" si="405"/>
        <v>0</v>
      </c>
      <c r="AA1484" s="43">
        <f t="shared" si="406"/>
        <v>0</v>
      </c>
      <c r="AB1484" s="44" t="str">
        <f t="shared" si="407"/>
        <v>n/a</v>
      </c>
      <c r="AC1484" s="45" t="str">
        <f>IFERROR(W1484*Inputs!$E$27+'Elec wholesale index'!AB1484*Inputs!$F$27,"n/a")</f>
        <v>n/a</v>
      </c>
      <c r="AD1484" s="2" t="str">
        <f t="shared" si="408"/>
        <v>2020-21 Winter</v>
      </c>
      <c r="AE1484" s="2" t="str">
        <f t="shared" si="409"/>
        <v>2020-21 Summer</v>
      </c>
      <c r="AF1484" s="41">
        <v>0</v>
      </c>
    </row>
    <row r="1485" spans="1:32" x14ac:dyDescent="0.3">
      <c r="A1485" s="47">
        <v>43990</v>
      </c>
      <c r="B1485" s="14" t="str">
        <f t="shared" si="393"/>
        <v>Jun</v>
      </c>
      <c r="C1485" s="3"/>
      <c r="D1485" s="3"/>
      <c r="E1485" s="3"/>
      <c r="F1485" s="42"/>
      <c r="G1485" s="42"/>
      <c r="H1485" s="42"/>
      <c r="I1485" s="13">
        <f>VLOOKUP($B1485,'Elec wholesale lookups'!$A$3:$L$15,'Elec wholesale index'!I$2,FALSE)</f>
        <v>205597.26549163138</v>
      </c>
      <c r="J1485" s="13">
        <f>VLOOKUP($B1485,'Elec wholesale lookups'!$A$3:$L$15,'Elec wholesale index'!J$2,FALSE)</f>
        <v>181634.52552031272</v>
      </c>
      <c r="K1485" s="13">
        <f>VLOOKUP($B1485,'Elec wholesale lookups'!$A$3:$L$15,'Elec wholesale index'!K$2,FALSE)</f>
        <v>205597.26549163138</v>
      </c>
      <c r="L1485" s="38">
        <f>VLOOKUP($B1485,'Elec wholesale lookups'!$A$3:$O$15,'Elec wholesale index'!L$2,FALSE)</f>
        <v>1</v>
      </c>
      <c r="M1485" s="38">
        <f>VLOOKUP($B1485,'Elec wholesale lookups'!$A$3:$O$15,'Elec wholesale index'!M$2,FALSE)</f>
        <v>1</v>
      </c>
      <c r="N1485" s="38">
        <f>VLOOKUP($B1485,'Elec wholesale lookups'!$A$3:$O$15,'Elec wholesale index'!N$2,FALSE)</f>
        <v>0</v>
      </c>
      <c r="O1485" s="13">
        <f t="shared" si="394"/>
        <v>205597.26549163138</v>
      </c>
      <c r="P1485" s="13">
        <f t="shared" si="395"/>
        <v>181634.52552031272</v>
      </c>
      <c r="Q1485" s="13">
        <f t="shared" si="396"/>
        <v>0</v>
      </c>
      <c r="R1485" s="13">
        <f t="shared" si="397"/>
        <v>387231.79101194406</v>
      </c>
      <c r="S1485" s="23">
        <f t="shared" si="398"/>
        <v>0</v>
      </c>
      <c r="T1485" s="23">
        <f t="shared" si="399"/>
        <v>0</v>
      </c>
      <c r="U1485" s="23">
        <f t="shared" si="400"/>
        <v>0</v>
      </c>
      <c r="V1485" s="23">
        <f t="shared" si="401"/>
        <v>0</v>
      </c>
      <c r="W1485" s="44" t="str">
        <f t="shared" si="402"/>
        <v>n/a</v>
      </c>
      <c r="X1485" s="23">
        <f t="shared" si="403"/>
        <v>0</v>
      </c>
      <c r="Y1485" s="23">
        <f t="shared" si="404"/>
        <v>0</v>
      </c>
      <c r="Z1485" s="23">
        <f t="shared" si="405"/>
        <v>0</v>
      </c>
      <c r="AA1485" s="43">
        <f t="shared" si="406"/>
        <v>0</v>
      </c>
      <c r="AB1485" s="44" t="str">
        <f t="shared" si="407"/>
        <v>n/a</v>
      </c>
      <c r="AC1485" s="45" t="str">
        <f>IFERROR(W1485*Inputs!$E$27+'Elec wholesale index'!AB1485*Inputs!$F$27,"n/a")</f>
        <v>n/a</v>
      </c>
      <c r="AD1485" s="2" t="str">
        <f t="shared" si="408"/>
        <v>2020-21 Winter</v>
      </c>
      <c r="AE1485" s="2" t="str">
        <f t="shared" si="409"/>
        <v>2020-21 Summer</v>
      </c>
      <c r="AF1485" s="41">
        <v>0</v>
      </c>
    </row>
    <row r="1486" spans="1:32" x14ac:dyDescent="0.3">
      <c r="A1486" s="47">
        <v>43991</v>
      </c>
      <c r="B1486" s="14" t="str">
        <f t="shared" si="393"/>
        <v>Jun</v>
      </c>
      <c r="C1486" s="3"/>
      <c r="D1486" s="3"/>
      <c r="E1486" s="3"/>
      <c r="F1486" s="42"/>
      <c r="G1486" s="42"/>
      <c r="H1486" s="42"/>
      <c r="I1486" s="13">
        <f>VLOOKUP($B1486,'Elec wholesale lookups'!$A$3:$L$15,'Elec wholesale index'!I$2,FALSE)</f>
        <v>205597.26549163138</v>
      </c>
      <c r="J1486" s="13">
        <f>VLOOKUP($B1486,'Elec wholesale lookups'!$A$3:$L$15,'Elec wholesale index'!J$2,FALSE)</f>
        <v>181634.52552031272</v>
      </c>
      <c r="K1486" s="13">
        <f>VLOOKUP($B1486,'Elec wholesale lookups'!$A$3:$L$15,'Elec wholesale index'!K$2,FALSE)</f>
        <v>205597.26549163138</v>
      </c>
      <c r="L1486" s="38">
        <f>VLOOKUP($B1486,'Elec wholesale lookups'!$A$3:$O$15,'Elec wholesale index'!L$2,FALSE)</f>
        <v>1</v>
      </c>
      <c r="M1486" s="38">
        <f>VLOOKUP($B1486,'Elec wholesale lookups'!$A$3:$O$15,'Elec wholesale index'!M$2,FALSE)</f>
        <v>1</v>
      </c>
      <c r="N1486" s="38">
        <f>VLOOKUP($B1486,'Elec wholesale lookups'!$A$3:$O$15,'Elec wholesale index'!N$2,FALSE)</f>
        <v>0</v>
      </c>
      <c r="O1486" s="13">
        <f t="shared" si="394"/>
        <v>205597.26549163138</v>
      </c>
      <c r="P1486" s="13">
        <f t="shared" si="395"/>
        <v>181634.52552031272</v>
      </c>
      <c r="Q1486" s="13">
        <f t="shared" si="396"/>
        <v>0</v>
      </c>
      <c r="R1486" s="13">
        <f t="shared" si="397"/>
        <v>387231.79101194406</v>
      </c>
      <c r="S1486" s="23">
        <f t="shared" si="398"/>
        <v>0</v>
      </c>
      <c r="T1486" s="23">
        <f t="shared" si="399"/>
        <v>0</v>
      </c>
      <c r="U1486" s="23">
        <f t="shared" si="400"/>
        <v>0</v>
      </c>
      <c r="V1486" s="23">
        <f t="shared" si="401"/>
        <v>0</v>
      </c>
      <c r="W1486" s="44" t="str">
        <f t="shared" si="402"/>
        <v>n/a</v>
      </c>
      <c r="X1486" s="23">
        <f t="shared" si="403"/>
        <v>0</v>
      </c>
      <c r="Y1486" s="23">
        <f t="shared" si="404"/>
        <v>0</v>
      </c>
      <c r="Z1486" s="23">
        <f t="shared" si="405"/>
        <v>0</v>
      </c>
      <c r="AA1486" s="43">
        <f t="shared" si="406"/>
        <v>0</v>
      </c>
      <c r="AB1486" s="44" t="str">
        <f t="shared" si="407"/>
        <v>n/a</v>
      </c>
      <c r="AC1486" s="45" t="str">
        <f>IFERROR(W1486*Inputs!$E$27+'Elec wholesale index'!AB1486*Inputs!$F$27,"n/a")</f>
        <v>n/a</v>
      </c>
      <c r="AD1486" s="2" t="str">
        <f t="shared" si="408"/>
        <v>2020-21 Winter</v>
      </c>
      <c r="AE1486" s="2" t="str">
        <f t="shared" si="409"/>
        <v>2020-21 Summer</v>
      </c>
      <c r="AF1486" s="41">
        <v>0</v>
      </c>
    </row>
    <row r="1487" spans="1:32" x14ac:dyDescent="0.3">
      <c r="A1487" s="47">
        <v>43992</v>
      </c>
      <c r="B1487" s="14" t="str">
        <f t="shared" si="393"/>
        <v>Jun</v>
      </c>
      <c r="C1487" s="3"/>
      <c r="D1487" s="3"/>
      <c r="E1487" s="3"/>
      <c r="F1487" s="42"/>
      <c r="G1487" s="42"/>
      <c r="H1487" s="42"/>
      <c r="I1487" s="13">
        <f>VLOOKUP($B1487,'Elec wholesale lookups'!$A$3:$L$15,'Elec wholesale index'!I$2,FALSE)</f>
        <v>205597.26549163138</v>
      </c>
      <c r="J1487" s="13">
        <f>VLOOKUP($B1487,'Elec wholesale lookups'!$A$3:$L$15,'Elec wholesale index'!J$2,FALSE)</f>
        <v>181634.52552031272</v>
      </c>
      <c r="K1487" s="13">
        <f>VLOOKUP($B1487,'Elec wholesale lookups'!$A$3:$L$15,'Elec wholesale index'!K$2,FALSE)</f>
        <v>205597.26549163138</v>
      </c>
      <c r="L1487" s="38">
        <f>VLOOKUP($B1487,'Elec wholesale lookups'!$A$3:$O$15,'Elec wholesale index'!L$2,FALSE)</f>
        <v>1</v>
      </c>
      <c r="M1487" s="38">
        <f>VLOOKUP($B1487,'Elec wholesale lookups'!$A$3:$O$15,'Elec wholesale index'!M$2,FALSE)</f>
        <v>1</v>
      </c>
      <c r="N1487" s="38">
        <f>VLOOKUP($B1487,'Elec wholesale lookups'!$A$3:$O$15,'Elec wholesale index'!N$2,FALSE)</f>
        <v>0</v>
      </c>
      <c r="O1487" s="13">
        <f t="shared" si="394"/>
        <v>205597.26549163138</v>
      </c>
      <c r="P1487" s="13">
        <f t="shared" si="395"/>
        <v>181634.52552031272</v>
      </c>
      <c r="Q1487" s="13">
        <f t="shared" si="396"/>
        <v>0</v>
      </c>
      <c r="R1487" s="13">
        <f t="shared" si="397"/>
        <v>387231.79101194406</v>
      </c>
      <c r="S1487" s="23">
        <f t="shared" si="398"/>
        <v>0</v>
      </c>
      <c r="T1487" s="23">
        <f t="shared" si="399"/>
        <v>0</v>
      </c>
      <c r="U1487" s="23">
        <f t="shared" si="400"/>
        <v>0</v>
      </c>
      <c r="V1487" s="23">
        <f t="shared" si="401"/>
        <v>0</v>
      </c>
      <c r="W1487" s="44" t="str">
        <f t="shared" si="402"/>
        <v>n/a</v>
      </c>
      <c r="X1487" s="23">
        <f t="shared" si="403"/>
        <v>0</v>
      </c>
      <c r="Y1487" s="23">
        <f t="shared" si="404"/>
        <v>0</v>
      </c>
      <c r="Z1487" s="23">
        <f t="shared" si="405"/>
        <v>0</v>
      </c>
      <c r="AA1487" s="43">
        <f t="shared" si="406"/>
        <v>0</v>
      </c>
      <c r="AB1487" s="44" t="str">
        <f t="shared" si="407"/>
        <v>n/a</v>
      </c>
      <c r="AC1487" s="45" t="str">
        <f>IFERROR(W1487*Inputs!$E$27+'Elec wholesale index'!AB1487*Inputs!$F$27,"n/a")</f>
        <v>n/a</v>
      </c>
      <c r="AD1487" s="2" t="str">
        <f t="shared" si="408"/>
        <v>2020-21 Winter</v>
      </c>
      <c r="AE1487" s="2" t="str">
        <f t="shared" si="409"/>
        <v>2020-21 Summer</v>
      </c>
      <c r="AF1487" s="41">
        <v>0</v>
      </c>
    </row>
    <row r="1488" spans="1:32" x14ac:dyDescent="0.3">
      <c r="A1488" s="47">
        <v>43993</v>
      </c>
      <c r="B1488" s="14" t="str">
        <f t="shared" si="393"/>
        <v>Jun</v>
      </c>
      <c r="C1488" s="3"/>
      <c r="D1488" s="3"/>
      <c r="E1488" s="3"/>
      <c r="F1488" s="42"/>
      <c r="G1488" s="42"/>
      <c r="H1488" s="42"/>
      <c r="I1488" s="13">
        <f>VLOOKUP($B1488,'Elec wholesale lookups'!$A$3:$L$15,'Elec wholesale index'!I$2,FALSE)</f>
        <v>205597.26549163138</v>
      </c>
      <c r="J1488" s="13">
        <f>VLOOKUP($B1488,'Elec wholesale lookups'!$A$3:$L$15,'Elec wholesale index'!J$2,FALSE)</f>
        <v>181634.52552031272</v>
      </c>
      <c r="K1488" s="13">
        <f>VLOOKUP($B1488,'Elec wholesale lookups'!$A$3:$L$15,'Elec wholesale index'!K$2,FALSE)</f>
        <v>205597.26549163138</v>
      </c>
      <c r="L1488" s="38">
        <f>VLOOKUP($B1488,'Elec wholesale lookups'!$A$3:$O$15,'Elec wholesale index'!L$2,FALSE)</f>
        <v>1</v>
      </c>
      <c r="M1488" s="38">
        <f>VLOOKUP($B1488,'Elec wholesale lookups'!$A$3:$O$15,'Elec wholesale index'!M$2,FALSE)</f>
        <v>1</v>
      </c>
      <c r="N1488" s="38">
        <f>VLOOKUP($B1488,'Elec wholesale lookups'!$A$3:$O$15,'Elec wholesale index'!N$2,FALSE)</f>
        <v>0</v>
      </c>
      <c r="O1488" s="13">
        <f t="shared" si="394"/>
        <v>205597.26549163138</v>
      </c>
      <c r="P1488" s="13">
        <f t="shared" si="395"/>
        <v>181634.52552031272</v>
      </c>
      <c r="Q1488" s="13">
        <f t="shared" si="396"/>
        <v>0</v>
      </c>
      <c r="R1488" s="13">
        <f t="shared" si="397"/>
        <v>387231.79101194406</v>
      </c>
      <c r="S1488" s="23">
        <f t="shared" si="398"/>
        <v>0</v>
      </c>
      <c r="T1488" s="23">
        <f t="shared" si="399"/>
        <v>0</v>
      </c>
      <c r="U1488" s="23">
        <f t="shared" si="400"/>
        <v>0</v>
      </c>
      <c r="V1488" s="23">
        <f t="shared" si="401"/>
        <v>0</v>
      </c>
      <c r="W1488" s="44" t="str">
        <f t="shared" si="402"/>
        <v>n/a</v>
      </c>
      <c r="X1488" s="23">
        <f t="shared" si="403"/>
        <v>0</v>
      </c>
      <c r="Y1488" s="23">
        <f t="shared" si="404"/>
        <v>0</v>
      </c>
      <c r="Z1488" s="23">
        <f t="shared" si="405"/>
        <v>0</v>
      </c>
      <c r="AA1488" s="43">
        <f t="shared" si="406"/>
        <v>0</v>
      </c>
      <c r="AB1488" s="44" t="str">
        <f t="shared" si="407"/>
        <v>n/a</v>
      </c>
      <c r="AC1488" s="45" t="str">
        <f>IFERROR(W1488*Inputs!$E$27+'Elec wholesale index'!AB1488*Inputs!$F$27,"n/a")</f>
        <v>n/a</v>
      </c>
      <c r="AD1488" s="2" t="str">
        <f t="shared" si="408"/>
        <v>2020-21 Winter</v>
      </c>
      <c r="AE1488" s="2" t="str">
        <f t="shared" si="409"/>
        <v>2020-21 Summer</v>
      </c>
      <c r="AF1488" s="41">
        <v>0</v>
      </c>
    </row>
    <row r="1489" spans="1:32" x14ac:dyDescent="0.3">
      <c r="A1489" s="47">
        <v>43994</v>
      </c>
      <c r="B1489" s="14" t="str">
        <f t="shared" si="393"/>
        <v>Jun</v>
      </c>
      <c r="C1489" s="3"/>
      <c r="D1489" s="3"/>
      <c r="E1489" s="3"/>
      <c r="F1489" s="42"/>
      <c r="G1489" s="42"/>
      <c r="H1489" s="42"/>
      <c r="I1489" s="13">
        <f>VLOOKUP($B1489,'Elec wholesale lookups'!$A$3:$L$15,'Elec wholesale index'!I$2,FALSE)</f>
        <v>205597.26549163138</v>
      </c>
      <c r="J1489" s="13">
        <f>VLOOKUP($B1489,'Elec wholesale lookups'!$A$3:$L$15,'Elec wholesale index'!J$2,FALSE)</f>
        <v>181634.52552031272</v>
      </c>
      <c r="K1489" s="13">
        <f>VLOOKUP($B1489,'Elec wholesale lookups'!$A$3:$L$15,'Elec wholesale index'!K$2,FALSE)</f>
        <v>205597.26549163138</v>
      </c>
      <c r="L1489" s="38">
        <f>VLOOKUP($B1489,'Elec wholesale lookups'!$A$3:$O$15,'Elec wholesale index'!L$2,FALSE)</f>
        <v>1</v>
      </c>
      <c r="M1489" s="38">
        <f>VLOOKUP($B1489,'Elec wholesale lookups'!$A$3:$O$15,'Elec wholesale index'!M$2,FALSE)</f>
        <v>1</v>
      </c>
      <c r="N1489" s="38">
        <f>VLOOKUP($B1489,'Elec wholesale lookups'!$A$3:$O$15,'Elec wholesale index'!N$2,FALSE)</f>
        <v>0</v>
      </c>
      <c r="O1489" s="13">
        <f t="shared" si="394"/>
        <v>205597.26549163138</v>
      </c>
      <c r="P1489" s="13">
        <f t="shared" si="395"/>
        <v>181634.52552031272</v>
      </c>
      <c r="Q1489" s="13">
        <f t="shared" si="396"/>
        <v>0</v>
      </c>
      <c r="R1489" s="13">
        <f t="shared" si="397"/>
        <v>387231.79101194406</v>
      </c>
      <c r="S1489" s="23">
        <f t="shared" si="398"/>
        <v>0</v>
      </c>
      <c r="T1489" s="23">
        <f t="shared" si="399"/>
        <v>0</v>
      </c>
      <c r="U1489" s="23">
        <f t="shared" si="400"/>
        <v>0</v>
      </c>
      <c r="V1489" s="23">
        <f t="shared" si="401"/>
        <v>0</v>
      </c>
      <c r="W1489" s="44" t="str">
        <f t="shared" si="402"/>
        <v>n/a</v>
      </c>
      <c r="X1489" s="23">
        <f t="shared" si="403"/>
        <v>0</v>
      </c>
      <c r="Y1489" s="23">
        <f t="shared" si="404"/>
        <v>0</v>
      </c>
      <c r="Z1489" s="23">
        <f t="shared" si="405"/>
        <v>0</v>
      </c>
      <c r="AA1489" s="43">
        <f t="shared" si="406"/>
        <v>0</v>
      </c>
      <c r="AB1489" s="44" t="str">
        <f t="shared" si="407"/>
        <v>n/a</v>
      </c>
      <c r="AC1489" s="45" t="str">
        <f>IFERROR(W1489*Inputs!$E$27+'Elec wholesale index'!AB1489*Inputs!$F$27,"n/a")</f>
        <v>n/a</v>
      </c>
      <c r="AD1489" s="2" t="str">
        <f t="shared" si="408"/>
        <v>2020-21 Winter</v>
      </c>
      <c r="AE1489" s="2" t="str">
        <f t="shared" si="409"/>
        <v>2020-21 Summer</v>
      </c>
      <c r="AF1489" s="41">
        <v>0</v>
      </c>
    </row>
    <row r="1490" spans="1:32" x14ac:dyDescent="0.3">
      <c r="A1490" s="47">
        <v>43997</v>
      </c>
      <c r="B1490" s="14" t="str">
        <f t="shared" si="393"/>
        <v>Jun</v>
      </c>
      <c r="C1490" s="3"/>
      <c r="D1490" s="3"/>
      <c r="E1490" s="3"/>
      <c r="F1490" s="42"/>
      <c r="G1490" s="42"/>
      <c r="H1490" s="42"/>
      <c r="I1490" s="13">
        <f>VLOOKUP($B1490,'Elec wholesale lookups'!$A$3:$L$15,'Elec wholesale index'!I$2,FALSE)</f>
        <v>205597.26549163138</v>
      </c>
      <c r="J1490" s="13">
        <f>VLOOKUP($B1490,'Elec wholesale lookups'!$A$3:$L$15,'Elec wholesale index'!J$2,FALSE)</f>
        <v>181634.52552031272</v>
      </c>
      <c r="K1490" s="13">
        <f>VLOOKUP($B1490,'Elec wholesale lookups'!$A$3:$L$15,'Elec wholesale index'!K$2,FALSE)</f>
        <v>205597.26549163138</v>
      </c>
      <c r="L1490" s="38">
        <f>VLOOKUP($B1490,'Elec wholesale lookups'!$A$3:$O$15,'Elec wholesale index'!L$2,FALSE)</f>
        <v>1</v>
      </c>
      <c r="M1490" s="38">
        <f>VLOOKUP($B1490,'Elec wholesale lookups'!$A$3:$O$15,'Elec wholesale index'!M$2,FALSE)</f>
        <v>1</v>
      </c>
      <c r="N1490" s="38">
        <f>VLOOKUP($B1490,'Elec wholesale lookups'!$A$3:$O$15,'Elec wholesale index'!N$2,FALSE)</f>
        <v>0</v>
      </c>
      <c r="O1490" s="13">
        <f t="shared" si="394"/>
        <v>205597.26549163138</v>
      </c>
      <c r="P1490" s="13">
        <f t="shared" si="395"/>
        <v>181634.52552031272</v>
      </c>
      <c r="Q1490" s="13">
        <f t="shared" si="396"/>
        <v>0</v>
      </c>
      <c r="R1490" s="13">
        <f t="shared" si="397"/>
        <v>387231.79101194406</v>
      </c>
      <c r="S1490" s="23">
        <f t="shared" si="398"/>
        <v>0</v>
      </c>
      <c r="T1490" s="23">
        <f t="shared" si="399"/>
        <v>0</v>
      </c>
      <c r="U1490" s="23">
        <f t="shared" si="400"/>
        <v>0</v>
      </c>
      <c r="V1490" s="23">
        <f t="shared" si="401"/>
        <v>0</v>
      </c>
      <c r="W1490" s="44" t="str">
        <f t="shared" si="402"/>
        <v>n/a</v>
      </c>
      <c r="X1490" s="23">
        <f t="shared" si="403"/>
        <v>0</v>
      </c>
      <c r="Y1490" s="23">
        <f t="shared" si="404"/>
        <v>0</v>
      </c>
      <c r="Z1490" s="23">
        <f t="shared" si="405"/>
        <v>0</v>
      </c>
      <c r="AA1490" s="43">
        <f t="shared" si="406"/>
        <v>0</v>
      </c>
      <c r="AB1490" s="44" t="str">
        <f t="shared" si="407"/>
        <v>n/a</v>
      </c>
      <c r="AC1490" s="45" t="str">
        <f>IFERROR(W1490*Inputs!$E$27+'Elec wholesale index'!AB1490*Inputs!$F$27,"n/a")</f>
        <v>n/a</v>
      </c>
      <c r="AD1490" s="2" t="str">
        <f t="shared" si="408"/>
        <v>2020-21 Winter</v>
      </c>
      <c r="AE1490" s="2" t="str">
        <f t="shared" si="409"/>
        <v>2020-21 Summer</v>
      </c>
      <c r="AF1490" s="41">
        <v>0</v>
      </c>
    </row>
    <row r="1491" spans="1:32" x14ac:dyDescent="0.3">
      <c r="A1491" s="47">
        <v>43998</v>
      </c>
      <c r="B1491" s="14" t="str">
        <f t="shared" si="393"/>
        <v>Jun</v>
      </c>
      <c r="C1491" s="3"/>
      <c r="D1491" s="3"/>
      <c r="E1491" s="3"/>
      <c r="F1491" s="42"/>
      <c r="G1491" s="42"/>
      <c r="H1491" s="42"/>
      <c r="I1491" s="13">
        <f>VLOOKUP($B1491,'Elec wholesale lookups'!$A$3:$L$15,'Elec wholesale index'!I$2,FALSE)</f>
        <v>205597.26549163138</v>
      </c>
      <c r="J1491" s="13">
        <f>VLOOKUP($B1491,'Elec wholesale lookups'!$A$3:$L$15,'Elec wholesale index'!J$2,FALSE)</f>
        <v>181634.52552031272</v>
      </c>
      <c r="K1491" s="13">
        <f>VLOOKUP($B1491,'Elec wholesale lookups'!$A$3:$L$15,'Elec wholesale index'!K$2,FALSE)</f>
        <v>205597.26549163138</v>
      </c>
      <c r="L1491" s="38">
        <f>VLOOKUP($B1491,'Elec wholesale lookups'!$A$3:$O$15,'Elec wholesale index'!L$2,FALSE)</f>
        <v>1</v>
      </c>
      <c r="M1491" s="38">
        <f>VLOOKUP($B1491,'Elec wholesale lookups'!$A$3:$O$15,'Elec wholesale index'!M$2,FALSE)</f>
        <v>1</v>
      </c>
      <c r="N1491" s="38">
        <f>VLOOKUP($B1491,'Elec wholesale lookups'!$A$3:$O$15,'Elec wholesale index'!N$2,FALSE)</f>
        <v>0</v>
      </c>
      <c r="O1491" s="13">
        <f t="shared" si="394"/>
        <v>205597.26549163138</v>
      </c>
      <c r="P1491" s="13">
        <f t="shared" si="395"/>
        <v>181634.52552031272</v>
      </c>
      <c r="Q1491" s="13">
        <f t="shared" si="396"/>
        <v>0</v>
      </c>
      <c r="R1491" s="13">
        <f t="shared" si="397"/>
        <v>387231.79101194406</v>
      </c>
      <c r="S1491" s="23">
        <f t="shared" si="398"/>
        <v>0</v>
      </c>
      <c r="T1491" s="23">
        <f t="shared" si="399"/>
        <v>0</v>
      </c>
      <c r="U1491" s="23">
        <f t="shared" si="400"/>
        <v>0</v>
      </c>
      <c r="V1491" s="23">
        <f t="shared" si="401"/>
        <v>0</v>
      </c>
      <c r="W1491" s="44" t="str">
        <f t="shared" si="402"/>
        <v>n/a</v>
      </c>
      <c r="X1491" s="23">
        <f t="shared" si="403"/>
        <v>0</v>
      </c>
      <c r="Y1491" s="23">
        <f t="shared" si="404"/>
        <v>0</v>
      </c>
      <c r="Z1491" s="23">
        <f t="shared" si="405"/>
        <v>0</v>
      </c>
      <c r="AA1491" s="43">
        <f t="shared" si="406"/>
        <v>0</v>
      </c>
      <c r="AB1491" s="44" t="str">
        <f t="shared" si="407"/>
        <v>n/a</v>
      </c>
      <c r="AC1491" s="45" t="str">
        <f>IFERROR(W1491*Inputs!$E$27+'Elec wholesale index'!AB1491*Inputs!$F$27,"n/a")</f>
        <v>n/a</v>
      </c>
      <c r="AD1491" s="2" t="str">
        <f t="shared" si="408"/>
        <v>2020-21 Winter</v>
      </c>
      <c r="AE1491" s="2" t="str">
        <f t="shared" si="409"/>
        <v>2020-21 Summer</v>
      </c>
      <c r="AF1491" s="41">
        <v>0</v>
      </c>
    </row>
    <row r="1492" spans="1:32" x14ac:dyDescent="0.3">
      <c r="A1492" s="47">
        <v>43999</v>
      </c>
      <c r="B1492" s="14" t="str">
        <f t="shared" si="393"/>
        <v>Jun</v>
      </c>
      <c r="C1492" s="3"/>
      <c r="D1492" s="3"/>
      <c r="E1492" s="3"/>
      <c r="F1492" s="42"/>
      <c r="G1492" s="42"/>
      <c r="H1492" s="42"/>
      <c r="I1492" s="13">
        <f>VLOOKUP($B1492,'Elec wholesale lookups'!$A$3:$L$15,'Elec wholesale index'!I$2,FALSE)</f>
        <v>205597.26549163138</v>
      </c>
      <c r="J1492" s="13">
        <f>VLOOKUP($B1492,'Elec wholesale lookups'!$A$3:$L$15,'Elec wholesale index'!J$2,FALSE)</f>
        <v>181634.52552031272</v>
      </c>
      <c r="K1492" s="13">
        <f>VLOOKUP($B1492,'Elec wholesale lookups'!$A$3:$L$15,'Elec wholesale index'!K$2,FALSE)</f>
        <v>205597.26549163138</v>
      </c>
      <c r="L1492" s="38">
        <f>VLOOKUP($B1492,'Elec wholesale lookups'!$A$3:$O$15,'Elec wholesale index'!L$2,FALSE)</f>
        <v>1</v>
      </c>
      <c r="M1492" s="38">
        <f>VLOOKUP($B1492,'Elec wholesale lookups'!$A$3:$O$15,'Elec wholesale index'!M$2,FALSE)</f>
        <v>1</v>
      </c>
      <c r="N1492" s="38">
        <f>VLOOKUP($B1492,'Elec wholesale lookups'!$A$3:$O$15,'Elec wholesale index'!N$2,FALSE)</f>
        <v>0</v>
      </c>
      <c r="O1492" s="13">
        <f t="shared" si="394"/>
        <v>205597.26549163138</v>
      </c>
      <c r="P1492" s="13">
        <f t="shared" si="395"/>
        <v>181634.52552031272</v>
      </c>
      <c r="Q1492" s="13">
        <f t="shared" si="396"/>
        <v>0</v>
      </c>
      <c r="R1492" s="13">
        <f t="shared" si="397"/>
        <v>387231.79101194406</v>
      </c>
      <c r="S1492" s="23">
        <f t="shared" si="398"/>
        <v>0</v>
      </c>
      <c r="T1492" s="23">
        <f t="shared" si="399"/>
        <v>0</v>
      </c>
      <c r="U1492" s="23">
        <f t="shared" si="400"/>
        <v>0</v>
      </c>
      <c r="V1492" s="23">
        <f t="shared" si="401"/>
        <v>0</v>
      </c>
      <c r="W1492" s="44" t="str">
        <f t="shared" si="402"/>
        <v>n/a</v>
      </c>
      <c r="X1492" s="23">
        <f t="shared" si="403"/>
        <v>0</v>
      </c>
      <c r="Y1492" s="23">
        <f t="shared" si="404"/>
        <v>0</v>
      </c>
      <c r="Z1492" s="23">
        <f t="shared" si="405"/>
        <v>0</v>
      </c>
      <c r="AA1492" s="43">
        <f t="shared" si="406"/>
        <v>0</v>
      </c>
      <c r="AB1492" s="44" t="str">
        <f t="shared" si="407"/>
        <v>n/a</v>
      </c>
      <c r="AC1492" s="45" t="str">
        <f>IFERROR(W1492*Inputs!$E$27+'Elec wholesale index'!AB1492*Inputs!$F$27,"n/a")</f>
        <v>n/a</v>
      </c>
      <c r="AD1492" s="2" t="str">
        <f t="shared" si="408"/>
        <v>2020-21 Winter</v>
      </c>
      <c r="AE1492" s="2" t="str">
        <f t="shared" si="409"/>
        <v>2020-21 Summer</v>
      </c>
      <c r="AF1492" s="41">
        <v>0</v>
      </c>
    </row>
    <row r="1493" spans="1:32" x14ac:dyDescent="0.3">
      <c r="A1493" s="47">
        <v>44000</v>
      </c>
      <c r="B1493" s="14" t="str">
        <f t="shared" si="393"/>
        <v>Jun</v>
      </c>
      <c r="C1493" s="3"/>
      <c r="D1493" s="3"/>
      <c r="E1493" s="3"/>
      <c r="F1493" s="42"/>
      <c r="G1493" s="42"/>
      <c r="H1493" s="42"/>
      <c r="I1493" s="13">
        <f>VLOOKUP($B1493,'Elec wholesale lookups'!$A$3:$L$15,'Elec wholesale index'!I$2,FALSE)</f>
        <v>205597.26549163138</v>
      </c>
      <c r="J1493" s="13">
        <f>VLOOKUP($B1493,'Elec wholesale lookups'!$A$3:$L$15,'Elec wholesale index'!J$2,FALSE)</f>
        <v>181634.52552031272</v>
      </c>
      <c r="K1493" s="13">
        <f>VLOOKUP($B1493,'Elec wholesale lookups'!$A$3:$L$15,'Elec wholesale index'!K$2,FALSE)</f>
        <v>205597.26549163138</v>
      </c>
      <c r="L1493" s="38">
        <f>VLOOKUP($B1493,'Elec wholesale lookups'!$A$3:$O$15,'Elec wholesale index'!L$2,FALSE)</f>
        <v>1</v>
      </c>
      <c r="M1493" s="38">
        <f>VLOOKUP($B1493,'Elec wholesale lookups'!$A$3:$O$15,'Elec wholesale index'!M$2,FALSE)</f>
        <v>1</v>
      </c>
      <c r="N1493" s="38">
        <f>VLOOKUP($B1493,'Elec wholesale lookups'!$A$3:$O$15,'Elec wholesale index'!N$2,FALSE)</f>
        <v>0</v>
      </c>
      <c r="O1493" s="13">
        <f t="shared" si="394"/>
        <v>205597.26549163138</v>
      </c>
      <c r="P1493" s="13">
        <f t="shared" si="395"/>
        <v>181634.52552031272</v>
      </c>
      <c r="Q1493" s="13">
        <f t="shared" si="396"/>
        <v>0</v>
      </c>
      <c r="R1493" s="13">
        <f t="shared" si="397"/>
        <v>387231.79101194406</v>
      </c>
      <c r="S1493" s="23">
        <f t="shared" si="398"/>
        <v>0</v>
      </c>
      <c r="T1493" s="23">
        <f t="shared" si="399"/>
        <v>0</v>
      </c>
      <c r="U1493" s="23">
        <f t="shared" si="400"/>
        <v>0</v>
      </c>
      <c r="V1493" s="23">
        <f t="shared" si="401"/>
        <v>0</v>
      </c>
      <c r="W1493" s="44" t="str">
        <f t="shared" si="402"/>
        <v>n/a</v>
      </c>
      <c r="X1493" s="23">
        <f t="shared" si="403"/>
        <v>0</v>
      </c>
      <c r="Y1493" s="23">
        <f t="shared" si="404"/>
        <v>0</v>
      </c>
      <c r="Z1493" s="23">
        <f t="shared" si="405"/>
        <v>0</v>
      </c>
      <c r="AA1493" s="43">
        <f t="shared" si="406"/>
        <v>0</v>
      </c>
      <c r="AB1493" s="44" t="str">
        <f t="shared" si="407"/>
        <v>n/a</v>
      </c>
      <c r="AC1493" s="45" t="str">
        <f>IFERROR(W1493*Inputs!$E$27+'Elec wholesale index'!AB1493*Inputs!$F$27,"n/a")</f>
        <v>n/a</v>
      </c>
      <c r="AD1493" s="2" t="str">
        <f t="shared" si="408"/>
        <v>2020-21 Winter</v>
      </c>
      <c r="AE1493" s="2" t="str">
        <f t="shared" si="409"/>
        <v>2020-21 Summer</v>
      </c>
      <c r="AF1493" s="41">
        <v>0</v>
      </c>
    </row>
    <row r="1494" spans="1:32" x14ac:dyDescent="0.3">
      <c r="A1494" s="47">
        <v>44001</v>
      </c>
      <c r="B1494" s="14" t="str">
        <f t="shared" si="393"/>
        <v>Jun</v>
      </c>
      <c r="C1494" s="3"/>
      <c r="D1494" s="3"/>
      <c r="E1494" s="3"/>
      <c r="F1494" s="42"/>
      <c r="G1494" s="42"/>
      <c r="H1494" s="42"/>
      <c r="I1494" s="13">
        <f>VLOOKUP($B1494,'Elec wholesale lookups'!$A$3:$L$15,'Elec wholesale index'!I$2,FALSE)</f>
        <v>205597.26549163138</v>
      </c>
      <c r="J1494" s="13">
        <f>VLOOKUP($B1494,'Elec wholesale lookups'!$A$3:$L$15,'Elec wholesale index'!J$2,FALSE)</f>
        <v>181634.52552031272</v>
      </c>
      <c r="K1494" s="13">
        <f>VLOOKUP($B1494,'Elec wholesale lookups'!$A$3:$L$15,'Elec wholesale index'!K$2,FALSE)</f>
        <v>205597.26549163138</v>
      </c>
      <c r="L1494" s="38">
        <f>VLOOKUP($B1494,'Elec wholesale lookups'!$A$3:$O$15,'Elec wholesale index'!L$2,FALSE)</f>
        <v>1</v>
      </c>
      <c r="M1494" s="38">
        <f>VLOOKUP($B1494,'Elec wholesale lookups'!$A$3:$O$15,'Elec wholesale index'!M$2,FALSE)</f>
        <v>1</v>
      </c>
      <c r="N1494" s="38">
        <f>VLOOKUP($B1494,'Elec wholesale lookups'!$A$3:$O$15,'Elec wholesale index'!N$2,FALSE)</f>
        <v>0</v>
      </c>
      <c r="O1494" s="13">
        <f t="shared" si="394"/>
        <v>205597.26549163138</v>
      </c>
      <c r="P1494" s="13">
        <f t="shared" si="395"/>
        <v>181634.52552031272</v>
      </c>
      <c r="Q1494" s="13">
        <f t="shared" si="396"/>
        <v>0</v>
      </c>
      <c r="R1494" s="13">
        <f t="shared" si="397"/>
        <v>387231.79101194406</v>
      </c>
      <c r="S1494" s="23">
        <f t="shared" si="398"/>
        <v>0</v>
      </c>
      <c r="T1494" s="23">
        <f t="shared" si="399"/>
        <v>0</v>
      </c>
      <c r="U1494" s="23">
        <f t="shared" si="400"/>
        <v>0</v>
      </c>
      <c r="V1494" s="23">
        <f t="shared" si="401"/>
        <v>0</v>
      </c>
      <c r="W1494" s="44" t="str">
        <f t="shared" si="402"/>
        <v>n/a</v>
      </c>
      <c r="X1494" s="23">
        <f t="shared" si="403"/>
        <v>0</v>
      </c>
      <c r="Y1494" s="23">
        <f t="shared" si="404"/>
        <v>0</v>
      </c>
      <c r="Z1494" s="23">
        <f t="shared" si="405"/>
        <v>0</v>
      </c>
      <c r="AA1494" s="43">
        <f t="shared" si="406"/>
        <v>0</v>
      </c>
      <c r="AB1494" s="44" t="str">
        <f t="shared" si="407"/>
        <v>n/a</v>
      </c>
      <c r="AC1494" s="45" t="str">
        <f>IFERROR(W1494*Inputs!$E$27+'Elec wholesale index'!AB1494*Inputs!$F$27,"n/a")</f>
        <v>n/a</v>
      </c>
      <c r="AD1494" s="2" t="str">
        <f t="shared" si="408"/>
        <v>2020-21 Winter</v>
      </c>
      <c r="AE1494" s="2" t="str">
        <f t="shared" si="409"/>
        <v>2020-21 Summer</v>
      </c>
      <c r="AF1494" s="41">
        <v>0</v>
      </c>
    </row>
    <row r="1495" spans="1:32" x14ac:dyDescent="0.3">
      <c r="A1495" s="47">
        <v>44004</v>
      </c>
      <c r="B1495" s="14" t="str">
        <f t="shared" si="393"/>
        <v>Jun</v>
      </c>
      <c r="C1495" s="3"/>
      <c r="D1495" s="3"/>
      <c r="E1495" s="3"/>
      <c r="F1495" s="42"/>
      <c r="G1495" s="42"/>
      <c r="H1495" s="42"/>
      <c r="I1495" s="13">
        <f>VLOOKUP($B1495,'Elec wholesale lookups'!$A$3:$L$15,'Elec wholesale index'!I$2,FALSE)</f>
        <v>205597.26549163138</v>
      </c>
      <c r="J1495" s="13">
        <f>VLOOKUP($B1495,'Elec wholesale lookups'!$A$3:$L$15,'Elec wholesale index'!J$2,FALSE)</f>
        <v>181634.52552031272</v>
      </c>
      <c r="K1495" s="13">
        <f>VLOOKUP($B1495,'Elec wholesale lookups'!$A$3:$L$15,'Elec wholesale index'!K$2,FALSE)</f>
        <v>205597.26549163138</v>
      </c>
      <c r="L1495" s="38">
        <f>VLOOKUP($B1495,'Elec wholesale lookups'!$A$3:$O$15,'Elec wholesale index'!L$2,FALSE)</f>
        <v>1</v>
      </c>
      <c r="M1495" s="38">
        <f>VLOOKUP($B1495,'Elec wholesale lookups'!$A$3:$O$15,'Elec wholesale index'!M$2,FALSE)</f>
        <v>1</v>
      </c>
      <c r="N1495" s="38">
        <f>VLOOKUP($B1495,'Elec wholesale lookups'!$A$3:$O$15,'Elec wholesale index'!N$2,FALSE)</f>
        <v>0</v>
      </c>
      <c r="O1495" s="13">
        <f t="shared" si="394"/>
        <v>205597.26549163138</v>
      </c>
      <c r="P1495" s="13">
        <f t="shared" si="395"/>
        <v>181634.52552031272</v>
      </c>
      <c r="Q1495" s="13">
        <f t="shared" si="396"/>
        <v>0</v>
      </c>
      <c r="R1495" s="13">
        <f t="shared" si="397"/>
        <v>387231.79101194406</v>
      </c>
      <c r="S1495" s="23">
        <f t="shared" si="398"/>
        <v>0</v>
      </c>
      <c r="T1495" s="23">
        <f t="shared" si="399"/>
        <v>0</v>
      </c>
      <c r="U1495" s="23">
        <f t="shared" si="400"/>
        <v>0</v>
      </c>
      <c r="V1495" s="23">
        <f t="shared" si="401"/>
        <v>0</v>
      </c>
      <c r="W1495" s="44" t="str">
        <f t="shared" si="402"/>
        <v>n/a</v>
      </c>
      <c r="X1495" s="23">
        <f t="shared" si="403"/>
        <v>0</v>
      </c>
      <c r="Y1495" s="23">
        <f t="shared" si="404"/>
        <v>0</v>
      </c>
      <c r="Z1495" s="23">
        <f t="shared" si="405"/>
        <v>0</v>
      </c>
      <c r="AA1495" s="43">
        <f t="shared" si="406"/>
        <v>0</v>
      </c>
      <c r="AB1495" s="44" t="str">
        <f t="shared" si="407"/>
        <v>n/a</v>
      </c>
      <c r="AC1495" s="45" t="str">
        <f>IFERROR(W1495*Inputs!$E$27+'Elec wholesale index'!AB1495*Inputs!$F$27,"n/a")</f>
        <v>n/a</v>
      </c>
      <c r="AD1495" s="2" t="str">
        <f t="shared" si="408"/>
        <v>2020-21 Winter</v>
      </c>
      <c r="AE1495" s="2" t="str">
        <f t="shared" si="409"/>
        <v>2020-21 Summer</v>
      </c>
      <c r="AF1495" s="41">
        <v>0</v>
      </c>
    </row>
    <row r="1496" spans="1:32" x14ac:dyDescent="0.3">
      <c r="A1496" s="47">
        <v>44005</v>
      </c>
      <c r="B1496" s="14" t="str">
        <f t="shared" si="393"/>
        <v>Jun</v>
      </c>
      <c r="C1496" s="3"/>
      <c r="D1496" s="3"/>
      <c r="E1496" s="3"/>
      <c r="F1496" s="42"/>
      <c r="G1496" s="42"/>
      <c r="H1496" s="42"/>
      <c r="I1496" s="13">
        <f>VLOOKUP($B1496,'Elec wholesale lookups'!$A$3:$L$15,'Elec wholesale index'!I$2,FALSE)</f>
        <v>205597.26549163138</v>
      </c>
      <c r="J1496" s="13">
        <f>VLOOKUP($B1496,'Elec wholesale lookups'!$A$3:$L$15,'Elec wholesale index'!J$2,FALSE)</f>
        <v>181634.52552031272</v>
      </c>
      <c r="K1496" s="13">
        <f>VLOOKUP($B1496,'Elec wholesale lookups'!$A$3:$L$15,'Elec wholesale index'!K$2,FALSE)</f>
        <v>205597.26549163138</v>
      </c>
      <c r="L1496" s="38">
        <f>VLOOKUP($B1496,'Elec wholesale lookups'!$A$3:$O$15,'Elec wholesale index'!L$2,FALSE)</f>
        <v>1</v>
      </c>
      <c r="M1496" s="38">
        <f>VLOOKUP($B1496,'Elec wholesale lookups'!$A$3:$O$15,'Elec wholesale index'!M$2,FALSE)</f>
        <v>1</v>
      </c>
      <c r="N1496" s="38">
        <f>VLOOKUP($B1496,'Elec wholesale lookups'!$A$3:$O$15,'Elec wholesale index'!N$2,FALSE)</f>
        <v>0</v>
      </c>
      <c r="O1496" s="13">
        <f t="shared" si="394"/>
        <v>205597.26549163138</v>
      </c>
      <c r="P1496" s="13">
        <f t="shared" si="395"/>
        <v>181634.52552031272</v>
      </c>
      <c r="Q1496" s="13">
        <f t="shared" si="396"/>
        <v>0</v>
      </c>
      <c r="R1496" s="13">
        <f t="shared" si="397"/>
        <v>387231.79101194406</v>
      </c>
      <c r="S1496" s="23">
        <f t="shared" si="398"/>
        <v>0</v>
      </c>
      <c r="T1496" s="23">
        <f t="shared" si="399"/>
        <v>0</v>
      </c>
      <c r="U1496" s="23">
        <f t="shared" si="400"/>
        <v>0</v>
      </c>
      <c r="V1496" s="23">
        <f t="shared" si="401"/>
        <v>0</v>
      </c>
      <c r="W1496" s="44" t="str">
        <f t="shared" si="402"/>
        <v>n/a</v>
      </c>
      <c r="X1496" s="23">
        <f t="shared" si="403"/>
        <v>0</v>
      </c>
      <c r="Y1496" s="23">
        <f t="shared" si="404"/>
        <v>0</v>
      </c>
      <c r="Z1496" s="23">
        <f t="shared" si="405"/>
        <v>0</v>
      </c>
      <c r="AA1496" s="43">
        <f t="shared" si="406"/>
        <v>0</v>
      </c>
      <c r="AB1496" s="44" t="str">
        <f t="shared" si="407"/>
        <v>n/a</v>
      </c>
      <c r="AC1496" s="45" t="str">
        <f>IFERROR(W1496*Inputs!$E$27+'Elec wholesale index'!AB1496*Inputs!$F$27,"n/a")</f>
        <v>n/a</v>
      </c>
      <c r="AD1496" s="2" t="str">
        <f t="shared" si="408"/>
        <v>2020-21 Winter</v>
      </c>
      <c r="AE1496" s="2" t="str">
        <f t="shared" si="409"/>
        <v>2020-21 Summer</v>
      </c>
      <c r="AF1496" s="41">
        <v>0</v>
      </c>
    </row>
    <row r="1497" spans="1:32" x14ac:dyDescent="0.3">
      <c r="A1497" s="47">
        <v>44006</v>
      </c>
      <c r="B1497" s="14" t="str">
        <f t="shared" si="393"/>
        <v>Jun</v>
      </c>
      <c r="C1497" s="3"/>
      <c r="D1497" s="3"/>
      <c r="E1497" s="3"/>
      <c r="F1497" s="42"/>
      <c r="G1497" s="42"/>
      <c r="H1497" s="42"/>
      <c r="I1497" s="13">
        <f>VLOOKUP($B1497,'Elec wholesale lookups'!$A$3:$L$15,'Elec wholesale index'!I$2,FALSE)</f>
        <v>205597.26549163138</v>
      </c>
      <c r="J1497" s="13">
        <f>VLOOKUP($B1497,'Elec wholesale lookups'!$A$3:$L$15,'Elec wholesale index'!J$2,FALSE)</f>
        <v>181634.52552031272</v>
      </c>
      <c r="K1497" s="13">
        <f>VLOOKUP($B1497,'Elec wholesale lookups'!$A$3:$L$15,'Elec wholesale index'!K$2,FALSE)</f>
        <v>205597.26549163138</v>
      </c>
      <c r="L1497" s="38">
        <f>VLOOKUP($B1497,'Elec wholesale lookups'!$A$3:$O$15,'Elec wholesale index'!L$2,FALSE)</f>
        <v>1</v>
      </c>
      <c r="M1497" s="38">
        <f>VLOOKUP($B1497,'Elec wholesale lookups'!$A$3:$O$15,'Elec wholesale index'!M$2,FALSE)</f>
        <v>1</v>
      </c>
      <c r="N1497" s="38">
        <f>VLOOKUP($B1497,'Elec wholesale lookups'!$A$3:$O$15,'Elec wholesale index'!N$2,FALSE)</f>
        <v>0</v>
      </c>
      <c r="O1497" s="13">
        <f t="shared" si="394"/>
        <v>205597.26549163138</v>
      </c>
      <c r="P1497" s="13">
        <f t="shared" si="395"/>
        <v>181634.52552031272</v>
      </c>
      <c r="Q1497" s="13">
        <f t="shared" si="396"/>
        <v>0</v>
      </c>
      <c r="R1497" s="13">
        <f t="shared" si="397"/>
        <v>387231.79101194406</v>
      </c>
      <c r="S1497" s="23">
        <f t="shared" si="398"/>
        <v>0</v>
      </c>
      <c r="T1497" s="23">
        <f t="shared" si="399"/>
        <v>0</v>
      </c>
      <c r="U1497" s="23">
        <f t="shared" si="400"/>
        <v>0</v>
      </c>
      <c r="V1497" s="23">
        <f t="shared" si="401"/>
        <v>0</v>
      </c>
      <c r="W1497" s="44" t="str">
        <f t="shared" si="402"/>
        <v>n/a</v>
      </c>
      <c r="X1497" s="23">
        <f t="shared" si="403"/>
        <v>0</v>
      </c>
      <c r="Y1497" s="23">
        <f t="shared" si="404"/>
        <v>0</v>
      </c>
      <c r="Z1497" s="23">
        <f t="shared" si="405"/>
        <v>0</v>
      </c>
      <c r="AA1497" s="43">
        <f t="shared" si="406"/>
        <v>0</v>
      </c>
      <c r="AB1497" s="44" t="str">
        <f t="shared" si="407"/>
        <v>n/a</v>
      </c>
      <c r="AC1497" s="45" t="str">
        <f>IFERROR(W1497*Inputs!$E$27+'Elec wholesale index'!AB1497*Inputs!$F$27,"n/a")</f>
        <v>n/a</v>
      </c>
      <c r="AD1497" s="2" t="str">
        <f t="shared" si="408"/>
        <v>2020-21 Winter</v>
      </c>
      <c r="AE1497" s="2" t="str">
        <f t="shared" si="409"/>
        <v>2020-21 Summer</v>
      </c>
      <c r="AF1497" s="41">
        <v>0</v>
      </c>
    </row>
    <row r="1498" spans="1:32" x14ac:dyDescent="0.3">
      <c r="A1498" s="47">
        <v>44007</v>
      </c>
      <c r="B1498" s="14" t="str">
        <f t="shared" si="393"/>
        <v>Jun</v>
      </c>
      <c r="C1498" s="3"/>
      <c r="D1498" s="3"/>
      <c r="E1498" s="3"/>
      <c r="F1498" s="42"/>
      <c r="G1498" s="42"/>
      <c r="H1498" s="42"/>
      <c r="I1498" s="13">
        <f>VLOOKUP($B1498,'Elec wholesale lookups'!$A$3:$L$15,'Elec wholesale index'!I$2,FALSE)</f>
        <v>205597.26549163138</v>
      </c>
      <c r="J1498" s="13">
        <f>VLOOKUP($B1498,'Elec wholesale lookups'!$A$3:$L$15,'Elec wholesale index'!J$2,FALSE)</f>
        <v>181634.52552031272</v>
      </c>
      <c r="K1498" s="13">
        <f>VLOOKUP($B1498,'Elec wholesale lookups'!$A$3:$L$15,'Elec wholesale index'!K$2,FALSE)</f>
        <v>205597.26549163138</v>
      </c>
      <c r="L1498" s="38">
        <f>VLOOKUP($B1498,'Elec wholesale lookups'!$A$3:$O$15,'Elec wholesale index'!L$2,FALSE)</f>
        <v>1</v>
      </c>
      <c r="M1498" s="38">
        <f>VLOOKUP($B1498,'Elec wholesale lookups'!$A$3:$O$15,'Elec wholesale index'!M$2,FALSE)</f>
        <v>1</v>
      </c>
      <c r="N1498" s="38">
        <f>VLOOKUP($B1498,'Elec wholesale lookups'!$A$3:$O$15,'Elec wholesale index'!N$2,FALSE)</f>
        <v>0</v>
      </c>
      <c r="O1498" s="13">
        <f t="shared" si="394"/>
        <v>205597.26549163138</v>
      </c>
      <c r="P1498" s="13">
        <f t="shared" si="395"/>
        <v>181634.52552031272</v>
      </c>
      <c r="Q1498" s="13">
        <f t="shared" si="396"/>
        <v>0</v>
      </c>
      <c r="R1498" s="13">
        <f t="shared" si="397"/>
        <v>387231.79101194406</v>
      </c>
      <c r="S1498" s="23">
        <f t="shared" si="398"/>
        <v>0</v>
      </c>
      <c r="T1498" s="23">
        <f t="shared" si="399"/>
        <v>0</v>
      </c>
      <c r="U1498" s="23">
        <f t="shared" si="400"/>
        <v>0</v>
      </c>
      <c r="V1498" s="23">
        <f t="shared" si="401"/>
        <v>0</v>
      </c>
      <c r="W1498" s="44" t="str">
        <f t="shared" si="402"/>
        <v>n/a</v>
      </c>
      <c r="X1498" s="23">
        <f t="shared" si="403"/>
        <v>0</v>
      </c>
      <c r="Y1498" s="23">
        <f t="shared" si="404"/>
        <v>0</v>
      </c>
      <c r="Z1498" s="23">
        <f t="shared" si="405"/>
        <v>0</v>
      </c>
      <c r="AA1498" s="43">
        <f t="shared" si="406"/>
        <v>0</v>
      </c>
      <c r="AB1498" s="44" t="str">
        <f t="shared" si="407"/>
        <v>n/a</v>
      </c>
      <c r="AC1498" s="45" t="str">
        <f>IFERROR(W1498*Inputs!$E$27+'Elec wholesale index'!AB1498*Inputs!$F$27,"n/a")</f>
        <v>n/a</v>
      </c>
      <c r="AD1498" s="2" t="str">
        <f t="shared" si="408"/>
        <v>2020-21 Winter</v>
      </c>
      <c r="AE1498" s="2" t="str">
        <f t="shared" si="409"/>
        <v>2020-21 Summer</v>
      </c>
      <c r="AF1498" s="41">
        <v>0</v>
      </c>
    </row>
    <row r="1499" spans="1:32" x14ac:dyDescent="0.3">
      <c r="A1499" s="47">
        <v>44008</v>
      </c>
      <c r="B1499" s="14" t="str">
        <f t="shared" si="393"/>
        <v>Jun</v>
      </c>
      <c r="C1499" s="3"/>
      <c r="D1499" s="3"/>
      <c r="E1499" s="3"/>
      <c r="F1499" s="42"/>
      <c r="G1499" s="42"/>
      <c r="H1499" s="42"/>
      <c r="I1499" s="13">
        <f>VLOOKUP($B1499,'Elec wholesale lookups'!$A$3:$L$15,'Elec wholesale index'!I$2,FALSE)</f>
        <v>205597.26549163138</v>
      </c>
      <c r="J1499" s="13">
        <f>VLOOKUP($B1499,'Elec wholesale lookups'!$A$3:$L$15,'Elec wholesale index'!J$2,FALSE)</f>
        <v>181634.52552031272</v>
      </c>
      <c r="K1499" s="13">
        <f>VLOOKUP($B1499,'Elec wholesale lookups'!$A$3:$L$15,'Elec wholesale index'!K$2,FALSE)</f>
        <v>205597.26549163138</v>
      </c>
      <c r="L1499" s="38">
        <f>VLOOKUP($B1499,'Elec wholesale lookups'!$A$3:$O$15,'Elec wholesale index'!L$2,FALSE)</f>
        <v>1</v>
      </c>
      <c r="M1499" s="38">
        <f>VLOOKUP($B1499,'Elec wholesale lookups'!$A$3:$O$15,'Elec wholesale index'!M$2,FALSE)</f>
        <v>1</v>
      </c>
      <c r="N1499" s="38">
        <f>VLOOKUP($B1499,'Elec wholesale lookups'!$A$3:$O$15,'Elec wholesale index'!N$2,FALSE)</f>
        <v>0</v>
      </c>
      <c r="O1499" s="13">
        <f t="shared" si="394"/>
        <v>205597.26549163138</v>
      </c>
      <c r="P1499" s="13">
        <f t="shared" si="395"/>
        <v>181634.52552031272</v>
      </c>
      <c r="Q1499" s="13">
        <f t="shared" si="396"/>
        <v>0</v>
      </c>
      <c r="R1499" s="13">
        <f t="shared" si="397"/>
        <v>387231.79101194406</v>
      </c>
      <c r="S1499" s="23">
        <f t="shared" si="398"/>
        <v>0</v>
      </c>
      <c r="T1499" s="23">
        <f t="shared" si="399"/>
        <v>0</v>
      </c>
      <c r="U1499" s="23">
        <f t="shared" si="400"/>
        <v>0</v>
      </c>
      <c r="V1499" s="23">
        <f t="shared" si="401"/>
        <v>0</v>
      </c>
      <c r="W1499" s="44" t="str">
        <f t="shared" si="402"/>
        <v>n/a</v>
      </c>
      <c r="X1499" s="23">
        <f t="shared" si="403"/>
        <v>0</v>
      </c>
      <c r="Y1499" s="23">
        <f t="shared" si="404"/>
        <v>0</v>
      </c>
      <c r="Z1499" s="23">
        <f t="shared" si="405"/>
        <v>0</v>
      </c>
      <c r="AA1499" s="43">
        <f t="shared" si="406"/>
        <v>0</v>
      </c>
      <c r="AB1499" s="44" t="str">
        <f t="shared" si="407"/>
        <v>n/a</v>
      </c>
      <c r="AC1499" s="45" t="str">
        <f>IFERROR(W1499*Inputs!$E$27+'Elec wholesale index'!AB1499*Inputs!$F$27,"n/a")</f>
        <v>n/a</v>
      </c>
      <c r="AD1499" s="2" t="str">
        <f t="shared" si="408"/>
        <v>2020-21 Winter</v>
      </c>
      <c r="AE1499" s="2" t="str">
        <f t="shared" si="409"/>
        <v>2020-21 Summer</v>
      </c>
      <c r="AF1499" s="41">
        <v>0</v>
      </c>
    </row>
    <row r="1500" spans="1:32" x14ac:dyDescent="0.3">
      <c r="A1500" s="47">
        <v>44011</v>
      </c>
      <c r="B1500" s="14" t="str">
        <f t="shared" si="393"/>
        <v>Jun</v>
      </c>
      <c r="C1500" s="3"/>
      <c r="D1500" s="3"/>
      <c r="E1500" s="3"/>
      <c r="F1500" s="42"/>
      <c r="G1500" s="42"/>
      <c r="H1500" s="42"/>
      <c r="I1500" s="13">
        <f>VLOOKUP($B1500,'Elec wholesale lookups'!$A$3:$L$15,'Elec wholesale index'!I$2,FALSE)</f>
        <v>205597.26549163138</v>
      </c>
      <c r="J1500" s="13">
        <f>VLOOKUP($B1500,'Elec wholesale lookups'!$A$3:$L$15,'Elec wholesale index'!J$2,FALSE)</f>
        <v>181634.52552031272</v>
      </c>
      <c r="K1500" s="13">
        <f>VLOOKUP($B1500,'Elec wholesale lookups'!$A$3:$L$15,'Elec wholesale index'!K$2,FALSE)</f>
        <v>205597.26549163138</v>
      </c>
      <c r="L1500" s="38">
        <f>VLOOKUP($B1500,'Elec wholesale lookups'!$A$3:$O$15,'Elec wholesale index'!L$2,FALSE)</f>
        <v>1</v>
      </c>
      <c r="M1500" s="38">
        <f>VLOOKUP($B1500,'Elec wholesale lookups'!$A$3:$O$15,'Elec wholesale index'!M$2,FALSE)</f>
        <v>1</v>
      </c>
      <c r="N1500" s="38">
        <f>VLOOKUP($B1500,'Elec wholesale lookups'!$A$3:$O$15,'Elec wholesale index'!N$2,FALSE)</f>
        <v>0</v>
      </c>
      <c r="O1500" s="13">
        <f t="shared" si="394"/>
        <v>205597.26549163138</v>
      </c>
      <c r="P1500" s="13">
        <f t="shared" si="395"/>
        <v>181634.52552031272</v>
      </c>
      <c r="Q1500" s="13">
        <f t="shared" si="396"/>
        <v>0</v>
      </c>
      <c r="R1500" s="13">
        <f t="shared" si="397"/>
        <v>387231.79101194406</v>
      </c>
      <c r="S1500" s="23">
        <f t="shared" si="398"/>
        <v>0</v>
      </c>
      <c r="T1500" s="23">
        <f t="shared" si="399"/>
        <v>0</v>
      </c>
      <c r="U1500" s="23">
        <f t="shared" si="400"/>
        <v>0</v>
      </c>
      <c r="V1500" s="23">
        <f t="shared" si="401"/>
        <v>0</v>
      </c>
      <c r="W1500" s="44" t="str">
        <f t="shared" si="402"/>
        <v>n/a</v>
      </c>
      <c r="X1500" s="23">
        <f t="shared" si="403"/>
        <v>0</v>
      </c>
      <c r="Y1500" s="23">
        <f t="shared" si="404"/>
        <v>0</v>
      </c>
      <c r="Z1500" s="23">
        <f t="shared" si="405"/>
        <v>0</v>
      </c>
      <c r="AA1500" s="43">
        <f t="shared" si="406"/>
        <v>0</v>
      </c>
      <c r="AB1500" s="44" t="str">
        <f t="shared" si="407"/>
        <v>n/a</v>
      </c>
      <c r="AC1500" s="45" t="str">
        <f>IFERROR(W1500*Inputs!$E$27+'Elec wholesale index'!AB1500*Inputs!$F$27,"n/a")</f>
        <v>n/a</v>
      </c>
      <c r="AD1500" s="2" t="str">
        <f t="shared" si="408"/>
        <v>2020-21 Winter</v>
      </c>
      <c r="AE1500" s="2" t="str">
        <f t="shared" si="409"/>
        <v>2020-21 Summer</v>
      </c>
      <c r="AF1500" s="41">
        <v>0</v>
      </c>
    </row>
    <row r="1501" spans="1:32" x14ac:dyDescent="0.3">
      <c r="A1501" s="47">
        <v>44012</v>
      </c>
      <c r="B1501" s="14" t="str">
        <f t="shared" si="393"/>
        <v>Jun</v>
      </c>
      <c r="C1501" s="3"/>
      <c r="D1501" s="3"/>
      <c r="E1501" s="3"/>
      <c r="F1501" s="42"/>
      <c r="G1501" s="42"/>
      <c r="H1501" s="42"/>
      <c r="I1501" s="13">
        <f>VLOOKUP($B1501,'Elec wholesale lookups'!$A$3:$L$15,'Elec wholesale index'!I$2,FALSE)</f>
        <v>205597.26549163138</v>
      </c>
      <c r="J1501" s="13">
        <f>VLOOKUP($B1501,'Elec wholesale lookups'!$A$3:$L$15,'Elec wholesale index'!J$2,FALSE)</f>
        <v>181634.52552031272</v>
      </c>
      <c r="K1501" s="13">
        <f>VLOOKUP($B1501,'Elec wholesale lookups'!$A$3:$L$15,'Elec wholesale index'!K$2,FALSE)</f>
        <v>205597.26549163138</v>
      </c>
      <c r="L1501" s="38">
        <f>VLOOKUP($B1501,'Elec wholesale lookups'!$A$3:$O$15,'Elec wholesale index'!L$2,FALSE)</f>
        <v>1</v>
      </c>
      <c r="M1501" s="38">
        <f>VLOOKUP($B1501,'Elec wholesale lookups'!$A$3:$O$15,'Elec wholesale index'!M$2,FALSE)</f>
        <v>1</v>
      </c>
      <c r="N1501" s="38">
        <f>VLOOKUP($B1501,'Elec wholesale lookups'!$A$3:$O$15,'Elec wholesale index'!N$2,FALSE)</f>
        <v>0</v>
      </c>
      <c r="O1501" s="13">
        <f t="shared" si="394"/>
        <v>205597.26549163138</v>
      </c>
      <c r="P1501" s="13">
        <f t="shared" si="395"/>
        <v>181634.52552031272</v>
      </c>
      <c r="Q1501" s="13">
        <f t="shared" si="396"/>
        <v>0</v>
      </c>
      <c r="R1501" s="13">
        <f t="shared" si="397"/>
        <v>387231.79101194406</v>
      </c>
      <c r="S1501" s="23">
        <f t="shared" si="398"/>
        <v>0</v>
      </c>
      <c r="T1501" s="23">
        <f t="shared" si="399"/>
        <v>0</v>
      </c>
      <c r="U1501" s="23">
        <f t="shared" si="400"/>
        <v>0</v>
      </c>
      <c r="V1501" s="23">
        <f t="shared" si="401"/>
        <v>0</v>
      </c>
      <c r="W1501" s="44" t="str">
        <f t="shared" si="402"/>
        <v>n/a</v>
      </c>
      <c r="X1501" s="23">
        <f t="shared" si="403"/>
        <v>0</v>
      </c>
      <c r="Y1501" s="23">
        <f t="shared" si="404"/>
        <v>0</v>
      </c>
      <c r="Z1501" s="23">
        <f t="shared" si="405"/>
        <v>0</v>
      </c>
      <c r="AA1501" s="43">
        <f t="shared" si="406"/>
        <v>0</v>
      </c>
      <c r="AB1501" s="44" t="str">
        <f t="shared" si="407"/>
        <v>n/a</v>
      </c>
      <c r="AC1501" s="45" t="str">
        <f>IFERROR(W1501*Inputs!$E$27+'Elec wholesale index'!AB1501*Inputs!$F$27,"n/a")</f>
        <v>n/a</v>
      </c>
      <c r="AD1501" s="2" t="str">
        <f t="shared" si="408"/>
        <v>2020-21 Winter</v>
      </c>
      <c r="AE1501" s="2" t="str">
        <f t="shared" si="409"/>
        <v>2020-21 Summer</v>
      </c>
      <c r="AF1501" s="41">
        <v>0</v>
      </c>
    </row>
    <row r="1502" spans="1:32" x14ac:dyDescent="0.3">
      <c r="A1502" s="47">
        <v>44013</v>
      </c>
      <c r="B1502" s="14" t="str">
        <f t="shared" si="393"/>
        <v>Jul</v>
      </c>
      <c r="C1502" s="3"/>
      <c r="D1502" s="3"/>
      <c r="E1502" s="3"/>
      <c r="F1502" s="42"/>
      <c r="G1502" s="42"/>
      <c r="H1502" s="42"/>
      <c r="I1502" s="13">
        <f>VLOOKUP($B1502,'Elec wholesale lookups'!$A$3:$L$15,'Elec wholesale index'!I$2,FALSE)</f>
        <v>205597.26549163138</v>
      </c>
      <c r="J1502" s="13">
        <f>VLOOKUP($B1502,'Elec wholesale lookups'!$A$3:$L$15,'Elec wholesale index'!J$2,FALSE)</f>
        <v>181634.52552031272</v>
      </c>
      <c r="K1502" s="13">
        <f>VLOOKUP($B1502,'Elec wholesale lookups'!$A$3:$L$15,'Elec wholesale index'!K$2,FALSE)</f>
        <v>205597.26549163138</v>
      </c>
      <c r="L1502" s="38">
        <f>VLOOKUP($B1502,'Elec wholesale lookups'!$A$3:$O$15,'Elec wholesale index'!L$2,FALSE)</f>
        <v>1</v>
      </c>
      <c r="M1502" s="38">
        <f>VLOOKUP($B1502,'Elec wholesale lookups'!$A$3:$O$15,'Elec wholesale index'!M$2,FALSE)</f>
        <v>1</v>
      </c>
      <c r="N1502" s="38">
        <f>VLOOKUP($B1502,'Elec wholesale lookups'!$A$3:$O$15,'Elec wholesale index'!N$2,FALSE)</f>
        <v>0</v>
      </c>
      <c r="O1502" s="13">
        <f t="shared" si="394"/>
        <v>205597.26549163138</v>
      </c>
      <c r="P1502" s="13">
        <f t="shared" si="395"/>
        <v>181634.52552031272</v>
      </c>
      <c r="Q1502" s="13">
        <f t="shared" si="396"/>
        <v>0</v>
      </c>
      <c r="R1502" s="13">
        <f t="shared" si="397"/>
        <v>387231.79101194406</v>
      </c>
      <c r="S1502" s="23">
        <f t="shared" si="398"/>
        <v>0</v>
      </c>
      <c r="T1502" s="23">
        <f t="shared" si="399"/>
        <v>0</v>
      </c>
      <c r="U1502" s="23">
        <f t="shared" si="400"/>
        <v>0</v>
      </c>
      <c r="V1502" s="23">
        <f t="shared" si="401"/>
        <v>0</v>
      </c>
      <c r="W1502" s="44" t="str">
        <f t="shared" si="402"/>
        <v>n/a</v>
      </c>
      <c r="X1502" s="23">
        <f t="shared" si="403"/>
        <v>0</v>
      </c>
      <c r="Y1502" s="23">
        <f t="shared" si="404"/>
        <v>0</v>
      </c>
      <c r="Z1502" s="23">
        <f t="shared" si="405"/>
        <v>0</v>
      </c>
      <c r="AA1502" s="43">
        <f t="shared" si="406"/>
        <v>0</v>
      </c>
      <c r="AB1502" s="44" t="str">
        <f t="shared" si="407"/>
        <v>n/a</v>
      </c>
      <c r="AC1502" s="45" t="str">
        <f>IFERROR(W1502*Inputs!$E$27+'Elec wholesale index'!AB1502*Inputs!$F$27,"n/a")</f>
        <v>n/a</v>
      </c>
      <c r="AD1502" s="2" t="str">
        <f t="shared" si="408"/>
        <v>2020-21 Winter</v>
      </c>
      <c r="AE1502" s="2" t="str">
        <f t="shared" si="409"/>
        <v>2020-21 Summer</v>
      </c>
      <c r="AF1502" s="41">
        <v>0</v>
      </c>
    </row>
    <row r="1503" spans="1:32" x14ac:dyDescent="0.3">
      <c r="A1503" s="47">
        <v>44014</v>
      </c>
      <c r="B1503" s="14" t="str">
        <f t="shared" si="393"/>
        <v>Jul</v>
      </c>
      <c r="C1503" s="3"/>
      <c r="D1503" s="3"/>
      <c r="E1503" s="3"/>
      <c r="F1503" s="42"/>
      <c r="G1503" s="42"/>
      <c r="H1503" s="42"/>
      <c r="I1503" s="13">
        <f>VLOOKUP($B1503,'Elec wholesale lookups'!$A$3:$L$15,'Elec wholesale index'!I$2,FALSE)</f>
        <v>205597.26549163138</v>
      </c>
      <c r="J1503" s="13">
        <f>VLOOKUP($B1503,'Elec wholesale lookups'!$A$3:$L$15,'Elec wholesale index'!J$2,FALSE)</f>
        <v>181634.52552031272</v>
      </c>
      <c r="K1503" s="13">
        <f>VLOOKUP($B1503,'Elec wholesale lookups'!$A$3:$L$15,'Elec wholesale index'!K$2,FALSE)</f>
        <v>205597.26549163138</v>
      </c>
      <c r="L1503" s="38">
        <f>VLOOKUP($B1503,'Elec wholesale lookups'!$A$3:$O$15,'Elec wholesale index'!L$2,FALSE)</f>
        <v>1</v>
      </c>
      <c r="M1503" s="38">
        <f>VLOOKUP($B1503,'Elec wholesale lookups'!$A$3:$O$15,'Elec wholesale index'!M$2,FALSE)</f>
        <v>1</v>
      </c>
      <c r="N1503" s="38">
        <f>VLOOKUP($B1503,'Elec wholesale lookups'!$A$3:$O$15,'Elec wholesale index'!N$2,FALSE)</f>
        <v>0</v>
      </c>
      <c r="O1503" s="13">
        <f t="shared" si="394"/>
        <v>205597.26549163138</v>
      </c>
      <c r="P1503" s="13">
        <f t="shared" si="395"/>
        <v>181634.52552031272</v>
      </c>
      <c r="Q1503" s="13">
        <f t="shared" si="396"/>
        <v>0</v>
      </c>
      <c r="R1503" s="13">
        <f t="shared" si="397"/>
        <v>387231.79101194406</v>
      </c>
      <c r="S1503" s="23">
        <f t="shared" si="398"/>
        <v>0</v>
      </c>
      <c r="T1503" s="23">
        <f t="shared" si="399"/>
        <v>0</v>
      </c>
      <c r="U1503" s="23">
        <f t="shared" si="400"/>
        <v>0</v>
      </c>
      <c r="V1503" s="23">
        <f t="shared" si="401"/>
        <v>0</v>
      </c>
      <c r="W1503" s="44" t="str">
        <f t="shared" si="402"/>
        <v>n/a</v>
      </c>
      <c r="X1503" s="23">
        <f t="shared" si="403"/>
        <v>0</v>
      </c>
      <c r="Y1503" s="23">
        <f t="shared" si="404"/>
        <v>0</v>
      </c>
      <c r="Z1503" s="23">
        <f t="shared" si="405"/>
        <v>0</v>
      </c>
      <c r="AA1503" s="43">
        <f t="shared" si="406"/>
        <v>0</v>
      </c>
      <c r="AB1503" s="44" t="str">
        <f t="shared" si="407"/>
        <v>n/a</v>
      </c>
      <c r="AC1503" s="45" t="str">
        <f>IFERROR(W1503*Inputs!$E$27+'Elec wholesale index'!AB1503*Inputs!$F$27,"n/a")</f>
        <v>n/a</v>
      </c>
      <c r="AD1503" s="2" t="str">
        <f t="shared" si="408"/>
        <v>2020-21 Winter</v>
      </c>
      <c r="AE1503" s="2" t="str">
        <f t="shared" si="409"/>
        <v>2020-21 Summer</v>
      </c>
      <c r="AF1503" s="41">
        <v>0</v>
      </c>
    </row>
    <row r="1504" spans="1:32" x14ac:dyDescent="0.3">
      <c r="A1504" s="47">
        <v>44015</v>
      </c>
      <c r="B1504" s="14" t="str">
        <f t="shared" si="393"/>
        <v>Jul</v>
      </c>
      <c r="C1504" s="3"/>
      <c r="D1504" s="3"/>
      <c r="E1504" s="3"/>
      <c r="F1504" s="42"/>
      <c r="G1504" s="42"/>
      <c r="H1504" s="42"/>
      <c r="I1504" s="13">
        <f>VLOOKUP($B1504,'Elec wholesale lookups'!$A$3:$L$15,'Elec wholesale index'!I$2,FALSE)</f>
        <v>205597.26549163138</v>
      </c>
      <c r="J1504" s="13">
        <f>VLOOKUP($B1504,'Elec wholesale lookups'!$A$3:$L$15,'Elec wholesale index'!J$2,FALSE)</f>
        <v>181634.52552031272</v>
      </c>
      <c r="K1504" s="13">
        <f>VLOOKUP($B1504,'Elec wholesale lookups'!$A$3:$L$15,'Elec wholesale index'!K$2,FALSE)</f>
        <v>205597.26549163138</v>
      </c>
      <c r="L1504" s="38">
        <f>VLOOKUP($B1504,'Elec wholesale lookups'!$A$3:$O$15,'Elec wholesale index'!L$2,FALSE)</f>
        <v>1</v>
      </c>
      <c r="M1504" s="38">
        <f>VLOOKUP($B1504,'Elec wholesale lookups'!$A$3:$O$15,'Elec wholesale index'!M$2,FALSE)</f>
        <v>1</v>
      </c>
      <c r="N1504" s="38">
        <f>VLOOKUP($B1504,'Elec wholesale lookups'!$A$3:$O$15,'Elec wholesale index'!N$2,FALSE)</f>
        <v>0</v>
      </c>
      <c r="O1504" s="13">
        <f t="shared" si="394"/>
        <v>205597.26549163138</v>
      </c>
      <c r="P1504" s="13">
        <f t="shared" si="395"/>
        <v>181634.52552031272</v>
      </c>
      <c r="Q1504" s="13">
        <f t="shared" si="396"/>
        <v>0</v>
      </c>
      <c r="R1504" s="13">
        <f t="shared" si="397"/>
        <v>387231.79101194406</v>
      </c>
      <c r="S1504" s="23">
        <f t="shared" si="398"/>
        <v>0</v>
      </c>
      <c r="T1504" s="23">
        <f t="shared" si="399"/>
        <v>0</v>
      </c>
      <c r="U1504" s="23">
        <f t="shared" si="400"/>
        <v>0</v>
      </c>
      <c r="V1504" s="23">
        <f t="shared" si="401"/>
        <v>0</v>
      </c>
      <c r="W1504" s="44" t="str">
        <f t="shared" si="402"/>
        <v>n/a</v>
      </c>
      <c r="X1504" s="23">
        <f t="shared" si="403"/>
        <v>0</v>
      </c>
      <c r="Y1504" s="23">
        <f t="shared" si="404"/>
        <v>0</v>
      </c>
      <c r="Z1504" s="23">
        <f t="shared" si="405"/>
        <v>0</v>
      </c>
      <c r="AA1504" s="43">
        <f t="shared" si="406"/>
        <v>0</v>
      </c>
      <c r="AB1504" s="44" t="str">
        <f t="shared" si="407"/>
        <v>n/a</v>
      </c>
      <c r="AC1504" s="45" t="str">
        <f>IFERROR(W1504*Inputs!$E$27+'Elec wholesale index'!AB1504*Inputs!$F$27,"n/a")</f>
        <v>n/a</v>
      </c>
      <c r="AD1504" s="2" t="str">
        <f t="shared" si="408"/>
        <v>2020-21 Winter</v>
      </c>
      <c r="AE1504" s="2" t="str">
        <f t="shared" si="409"/>
        <v>2020-21 Summer</v>
      </c>
      <c r="AF1504" s="41">
        <v>0</v>
      </c>
    </row>
    <row r="1505" spans="1:32" x14ac:dyDescent="0.3">
      <c r="A1505" s="47">
        <v>44018</v>
      </c>
      <c r="B1505" s="14" t="str">
        <f t="shared" si="393"/>
        <v>Jul</v>
      </c>
      <c r="C1505" s="3"/>
      <c r="D1505" s="3"/>
      <c r="E1505" s="3"/>
      <c r="F1505" s="42"/>
      <c r="G1505" s="42"/>
      <c r="H1505" s="42"/>
      <c r="I1505" s="13">
        <f>VLOOKUP($B1505,'Elec wholesale lookups'!$A$3:$L$15,'Elec wholesale index'!I$2,FALSE)</f>
        <v>205597.26549163138</v>
      </c>
      <c r="J1505" s="13">
        <f>VLOOKUP($B1505,'Elec wholesale lookups'!$A$3:$L$15,'Elec wholesale index'!J$2,FALSE)</f>
        <v>181634.52552031272</v>
      </c>
      <c r="K1505" s="13">
        <f>VLOOKUP($B1505,'Elec wholesale lookups'!$A$3:$L$15,'Elec wholesale index'!K$2,FALSE)</f>
        <v>205597.26549163138</v>
      </c>
      <c r="L1505" s="38">
        <f>VLOOKUP($B1505,'Elec wholesale lookups'!$A$3:$O$15,'Elec wholesale index'!L$2,FALSE)</f>
        <v>1</v>
      </c>
      <c r="M1505" s="38">
        <f>VLOOKUP($B1505,'Elec wholesale lookups'!$A$3:$O$15,'Elec wholesale index'!M$2,FALSE)</f>
        <v>1</v>
      </c>
      <c r="N1505" s="38">
        <f>VLOOKUP($B1505,'Elec wholesale lookups'!$A$3:$O$15,'Elec wholesale index'!N$2,FALSE)</f>
        <v>0</v>
      </c>
      <c r="O1505" s="13">
        <f t="shared" si="394"/>
        <v>205597.26549163138</v>
      </c>
      <c r="P1505" s="13">
        <f t="shared" si="395"/>
        <v>181634.52552031272</v>
      </c>
      <c r="Q1505" s="13">
        <f t="shared" si="396"/>
        <v>0</v>
      </c>
      <c r="R1505" s="13">
        <f t="shared" si="397"/>
        <v>387231.79101194406</v>
      </c>
      <c r="S1505" s="23">
        <f t="shared" si="398"/>
        <v>0</v>
      </c>
      <c r="T1505" s="23">
        <f t="shared" si="399"/>
        <v>0</v>
      </c>
      <c r="U1505" s="23">
        <f t="shared" si="400"/>
        <v>0</v>
      </c>
      <c r="V1505" s="23">
        <f t="shared" si="401"/>
        <v>0</v>
      </c>
      <c r="W1505" s="44" t="str">
        <f t="shared" si="402"/>
        <v>n/a</v>
      </c>
      <c r="X1505" s="23">
        <f t="shared" si="403"/>
        <v>0</v>
      </c>
      <c r="Y1505" s="23">
        <f t="shared" si="404"/>
        <v>0</v>
      </c>
      <c r="Z1505" s="23">
        <f t="shared" si="405"/>
        <v>0</v>
      </c>
      <c r="AA1505" s="43">
        <f t="shared" si="406"/>
        <v>0</v>
      </c>
      <c r="AB1505" s="44" t="str">
        <f t="shared" si="407"/>
        <v>n/a</v>
      </c>
      <c r="AC1505" s="45" t="str">
        <f>IFERROR(W1505*Inputs!$E$27+'Elec wholesale index'!AB1505*Inputs!$F$27,"n/a")</f>
        <v>n/a</v>
      </c>
      <c r="AD1505" s="2" t="str">
        <f t="shared" si="408"/>
        <v>2020-21 Winter</v>
      </c>
      <c r="AE1505" s="2" t="str">
        <f t="shared" si="409"/>
        <v>2020-21 Summer</v>
      </c>
      <c r="AF1505" s="41">
        <v>0</v>
      </c>
    </row>
    <row r="1506" spans="1:32" x14ac:dyDescent="0.3">
      <c r="A1506" s="47">
        <v>44019</v>
      </c>
      <c r="B1506" s="14" t="str">
        <f t="shared" si="393"/>
        <v>Jul</v>
      </c>
      <c r="C1506" s="3"/>
      <c r="D1506" s="3"/>
      <c r="E1506" s="3"/>
      <c r="F1506" s="42"/>
      <c r="G1506" s="42"/>
      <c r="H1506" s="42"/>
      <c r="I1506" s="13">
        <f>VLOOKUP($B1506,'Elec wholesale lookups'!$A$3:$L$15,'Elec wholesale index'!I$2,FALSE)</f>
        <v>205597.26549163138</v>
      </c>
      <c r="J1506" s="13">
        <f>VLOOKUP($B1506,'Elec wholesale lookups'!$A$3:$L$15,'Elec wholesale index'!J$2,FALSE)</f>
        <v>181634.52552031272</v>
      </c>
      <c r="K1506" s="13">
        <f>VLOOKUP($B1506,'Elec wholesale lookups'!$A$3:$L$15,'Elec wholesale index'!K$2,FALSE)</f>
        <v>205597.26549163138</v>
      </c>
      <c r="L1506" s="38">
        <f>VLOOKUP($B1506,'Elec wholesale lookups'!$A$3:$O$15,'Elec wholesale index'!L$2,FALSE)</f>
        <v>1</v>
      </c>
      <c r="M1506" s="38">
        <f>VLOOKUP($B1506,'Elec wholesale lookups'!$A$3:$O$15,'Elec wholesale index'!M$2,FALSE)</f>
        <v>1</v>
      </c>
      <c r="N1506" s="38">
        <f>VLOOKUP($B1506,'Elec wholesale lookups'!$A$3:$O$15,'Elec wholesale index'!N$2,FALSE)</f>
        <v>0</v>
      </c>
      <c r="O1506" s="13">
        <f t="shared" si="394"/>
        <v>205597.26549163138</v>
      </c>
      <c r="P1506" s="13">
        <f t="shared" si="395"/>
        <v>181634.52552031272</v>
      </c>
      <c r="Q1506" s="13">
        <f t="shared" si="396"/>
        <v>0</v>
      </c>
      <c r="R1506" s="13">
        <f t="shared" si="397"/>
        <v>387231.79101194406</v>
      </c>
      <c r="S1506" s="23">
        <f t="shared" si="398"/>
        <v>0</v>
      </c>
      <c r="T1506" s="23">
        <f t="shared" si="399"/>
        <v>0</v>
      </c>
      <c r="U1506" s="23">
        <f t="shared" si="400"/>
        <v>0</v>
      </c>
      <c r="V1506" s="23">
        <f t="shared" si="401"/>
        <v>0</v>
      </c>
      <c r="W1506" s="44" t="str">
        <f t="shared" si="402"/>
        <v>n/a</v>
      </c>
      <c r="X1506" s="23">
        <f t="shared" si="403"/>
        <v>0</v>
      </c>
      <c r="Y1506" s="23">
        <f t="shared" si="404"/>
        <v>0</v>
      </c>
      <c r="Z1506" s="23">
        <f t="shared" si="405"/>
        <v>0</v>
      </c>
      <c r="AA1506" s="43">
        <f t="shared" si="406"/>
        <v>0</v>
      </c>
      <c r="AB1506" s="44" t="str">
        <f t="shared" si="407"/>
        <v>n/a</v>
      </c>
      <c r="AC1506" s="45" t="str">
        <f>IFERROR(W1506*Inputs!$E$27+'Elec wholesale index'!AB1506*Inputs!$F$27,"n/a")</f>
        <v>n/a</v>
      </c>
      <c r="AD1506" s="2" t="str">
        <f t="shared" si="408"/>
        <v>2020-21 Winter</v>
      </c>
      <c r="AE1506" s="2" t="str">
        <f t="shared" si="409"/>
        <v>2020-21 Summer</v>
      </c>
      <c r="AF1506" s="41">
        <v>0</v>
      </c>
    </row>
    <row r="1507" spans="1:32" x14ac:dyDescent="0.3">
      <c r="A1507" s="47">
        <v>44020</v>
      </c>
      <c r="B1507" s="14" t="str">
        <f t="shared" si="393"/>
        <v>Jul</v>
      </c>
      <c r="C1507" s="3"/>
      <c r="D1507" s="3"/>
      <c r="E1507" s="3"/>
      <c r="F1507" s="42"/>
      <c r="G1507" s="42"/>
      <c r="H1507" s="42"/>
      <c r="I1507" s="13">
        <f>VLOOKUP($B1507,'Elec wholesale lookups'!$A$3:$L$15,'Elec wholesale index'!I$2,FALSE)</f>
        <v>205597.26549163138</v>
      </c>
      <c r="J1507" s="13">
        <f>VLOOKUP($B1507,'Elec wholesale lookups'!$A$3:$L$15,'Elec wholesale index'!J$2,FALSE)</f>
        <v>181634.52552031272</v>
      </c>
      <c r="K1507" s="13">
        <f>VLOOKUP($B1507,'Elec wholesale lookups'!$A$3:$L$15,'Elec wholesale index'!K$2,FALSE)</f>
        <v>205597.26549163138</v>
      </c>
      <c r="L1507" s="38">
        <f>VLOOKUP($B1507,'Elec wholesale lookups'!$A$3:$O$15,'Elec wholesale index'!L$2,FALSE)</f>
        <v>1</v>
      </c>
      <c r="M1507" s="38">
        <f>VLOOKUP($B1507,'Elec wholesale lookups'!$A$3:$O$15,'Elec wholesale index'!M$2,FALSE)</f>
        <v>1</v>
      </c>
      <c r="N1507" s="38">
        <f>VLOOKUP($B1507,'Elec wholesale lookups'!$A$3:$O$15,'Elec wholesale index'!N$2,FALSE)</f>
        <v>0</v>
      </c>
      <c r="O1507" s="13">
        <f t="shared" si="394"/>
        <v>205597.26549163138</v>
      </c>
      <c r="P1507" s="13">
        <f t="shared" si="395"/>
        <v>181634.52552031272</v>
      </c>
      <c r="Q1507" s="13">
        <f t="shared" si="396"/>
        <v>0</v>
      </c>
      <c r="R1507" s="13">
        <f t="shared" si="397"/>
        <v>387231.79101194406</v>
      </c>
      <c r="S1507" s="23">
        <f t="shared" si="398"/>
        <v>0</v>
      </c>
      <c r="T1507" s="23">
        <f t="shared" si="399"/>
        <v>0</v>
      </c>
      <c r="U1507" s="23">
        <f t="shared" si="400"/>
        <v>0</v>
      </c>
      <c r="V1507" s="23">
        <f t="shared" si="401"/>
        <v>0</v>
      </c>
      <c r="W1507" s="44" t="str">
        <f t="shared" si="402"/>
        <v>n/a</v>
      </c>
      <c r="X1507" s="23">
        <f t="shared" si="403"/>
        <v>0</v>
      </c>
      <c r="Y1507" s="23">
        <f t="shared" si="404"/>
        <v>0</v>
      </c>
      <c r="Z1507" s="23">
        <f t="shared" si="405"/>
        <v>0</v>
      </c>
      <c r="AA1507" s="43">
        <f t="shared" si="406"/>
        <v>0</v>
      </c>
      <c r="AB1507" s="44" t="str">
        <f t="shared" si="407"/>
        <v>n/a</v>
      </c>
      <c r="AC1507" s="45" t="str">
        <f>IFERROR(W1507*Inputs!$E$27+'Elec wholesale index'!AB1507*Inputs!$F$27,"n/a")</f>
        <v>n/a</v>
      </c>
      <c r="AD1507" s="2" t="str">
        <f t="shared" si="408"/>
        <v>2020-21 Winter</v>
      </c>
      <c r="AE1507" s="2" t="str">
        <f t="shared" si="409"/>
        <v>2020-21 Summer</v>
      </c>
      <c r="AF1507" s="41">
        <v>0</v>
      </c>
    </row>
    <row r="1508" spans="1:32" x14ac:dyDescent="0.3">
      <c r="A1508" s="47">
        <v>44021</v>
      </c>
      <c r="B1508" s="14" t="str">
        <f t="shared" si="393"/>
        <v>Jul</v>
      </c>
      <c r="C1508" s="3"/>
      <c r="D1508" s="3"/>
      <c r="E1508" s="3"/>
      <c r="F1508" s="42"/>
      <c r="G1508" s="42"/>
      <c r="H1508" s="42"/>
      <c r="I1508" s="13">
        <f>VLOOKUP($B1508,'Elec wholesale lookups'!$A$3:$L$15,'Elec wholesale index'!I$2,FALSE)</f>
        <v>205597.26549163138</v>
      </c>
      <c r="J1508" s="13">
        <f>VLOOKUP($B1508,'Elec wholesale lookups'!$A$3:$L$15,'Elec wholesale index'!J$2,FALSE)</f>
        <v>181634.52552031272</v>
      </c>
      <c r="K1508" s="13">
        <f>VLOOKUP($B1508,'Elec wholesale lookups'!$A$3:$L$15,'Elec wholesale index'!K$2,FALSE)</f>
        <v>205597.26549163138</v>
      </c>
      <c r="L1508" s="38">
        <f>VLOOKUP($B1508,'Elec wholesale lookups'!$A$3:$O$15,'Elec wholesale index'!L$2,FALSE)</f>
        <v>1</v>
      </c>
      <c r="M1508" s="38">
        <f>VLOOKUP($B1508,'Elec wholesale lookups'!$A$3:$O$15,'Elec wholesale index'!M$2,FALSE)</f>
        <v>1</v>
      </c>
      <c r="N1508" s="38">
        <f>VLOOKUP($B1508,'Elec wholesale lookups'!$A$3:$O$15,'Elec wholesale index'!N$2,FALSE)</f>
        <v>0</v>
      </c>
      <c r="O1508" s="13">
        <f t="shared" si="394"/>
        <v>205597.26549163138</v>
      </c>
      <c r="P1508" s="13">
        <f t="shared" si="395"/>
        <v>181634.52552031272</v>
      </c>
      <c r="Q1508" s="13">
        <f t="shared" si="396"/>
        <v>0</v>
      </c>
      <c r="R1508" s="13">
        <f t="shared" si="397"/>
        <v>387231.79101194406</v>
      </c>
      <c r="S1508" s="23">
        <f t="shared" si="398"/>
        <v>0</v>
      </c>
      <c r="T1508" s="23">
        <f t="shared" si="399"/>
        <v>0</v>
      </c>
      <c r="U1508" s="23">
        <f t="shared" si="400"/>
        <v>0</v>
      </c>
      <c r="V1508" s="23">
        <f t="shared" si="401"/>
        <v>0</v>
      </c>
      <c r="W1508" s="44" t="str">
        <f t="shared" si="402"/>
        <v>n/a</v>
      </c>
      <c r="X1508" s="23">
        <f t="shared" si="403"/>
        <v>0</v>
      </c>
      <c r="Y1508" s="23">
        <f t="shared" si="404"/>
        <v>0</v>
      </c>
      <c r="Z1508" s="23">
        <f t="shared" si="405"/>
        <v>0</v>
      </c>
      <c r="AA1508" s="43">
        <f t="shared" si="406"/>
        <v>0</v>
      </c>
      <c r="AB1508" s="44" t="str">
        <f t="shared" si="407"/>
        <v>n/a</v>
      </c>
      <c r="AC1508" s="45" t="str">
        <f>IFERROR(W1508*Inputs!$E$27+'Elec wholesale index'!AB1508*Inputs!$F$27,"n/a")</f>
        <v>n/a</v>
      </c>
      <c r="AD1508" s="2" t="str">
        <f t="shared" si="408"/>
        <v>2020-21 Winter</v>
      </c>
      <c r="AE1508" s="2" t="str">
        <f t="shared" si="409"/>
        <v>2020-21 Summer</v>
      </c>
      <c r="AF1508" s="41">
        <v>0</v>
      </c>
    </row>
    <row r="1509" spans="1:32" x14ac:dyDescent="0.3">
      <c r="A1509" s="47">
        <v>44022</v>
      </c>
      <c r="B1509" s="14" t="str">
        <f t="shared" si="393"/>
        <v>Jul</v>
      </c>
      <c r="C1509" s="3"/>
      <c r="D1509" s="3"/>
      <c r="E1509" s="3"/>
      <c r="F1509" s="42"/>
      <c r="G1509" s="42"/>
      <c r="H1509" s="42"/>
      <c r="I1509" s="13">
        <f>VLOOKUP($B1509,'Elec wholesale lookups'!$A$3:$L$15,'Elec wholesale index'!I$2,FALSE)</f>
        <v>205597.26549163138</v>
      </c>
      <c r="J1509" s="13">
        <f>VLOOKUP($B1509,'Elec wholesale lookups'!$A$3:$L$15,'Elec wholesale index'!J$2,FALSE)</f>
        <v>181634.52552031272</v>
      </c>
      <c r="K1509" s="13">
        <f>VLOOKUP($B1509,'Elec wholesale lookups'!$A$3:$L$15,'Elec wholesale index'!K$2,FALSE)</f>
        <v>205597.26549163138</v>
      </c>
      <c r="L1509" s="38">
        <f>VLOOKUP($B1509,'Elec wholesale lookups'!$A$3:$O$15,'Elec wholesale index'!L$2,FALSE)</f>
        <v>1</v>
      </c>
      <c r="M1509" s="38">
        <f>VLOOKUP($B1509,'Elec wholesale lookups'!$A$3:$O$15,'Elec wholesale index'!M$2,FALSE)</f>
        <v>1</v>
      </c>
      <c r="N1509" s="38">
        <f>VLOOKUP($B1509,'Elec wholesale lookups'!$A$3:$O$15,'Elec wholesale index'!N$2,FALSE)</f>
        <v>0</v>
      </c>
      <c r="O1509" s="13">
        <f t="shared" si="394"/>
        <v>205597.26549163138</v>
      </c>
      <c r="P1509" s="13">
        <f t="shared" si="395"/>
        <v>181634.52552031272</v>
      </c>
      <c r="Q1509" s="13">
        <f t="shared" si="396"/>
        <v>0</v>
      </c>
      <c r="R1509" s="13">
        <f t="shared" si="397"/>
        <v>387231.79101194406</v>
      </c>
      <c r="S1509" s="23">
        <f t="shared" si="398"/>
        <v>0</v>
      </c>
      <c r="T1509" s="23">
        <f t="shared" si="399"/>
        <v>0</v>
      </c>
      <c r="U1509" s="23">
        <f t="shared" si="400"/>
        <v>0</v>
      </c>
      <c r="V1509" s="23">
        <f t="shared" si="401"/>
        <v>0</v>
      </c>
      <c r="W1509" s="44" t="str">
        <f t="shared" si="402"/>
        <v>n/a</v>
      </c>
      <c r="X1509" s="23">
        <f t="shared" si="403"/>
        <v>0</v>
      </c>
      <c r="Y1509" s="23">
        <f t="shared" si="404"/>
        <v>0</v>
      </c>
      <c r="Z1509" s="23">
        <f t="shared" si="405"/>
        <v>0</v>
      </c>
      <c r="AA1509" s="43">
        <f t="shared" si="406"/>
        <v>0</v>
      </c>
      <c r="AB1509" s="44" t="str">
        <f t="shared" si="407"/>
        <v>n/a</v>
      </c>
      <c r="AC1509" s="45" t="str">
        <f>IFERROR(W1509*Inputs!$E$27+'Elec wholesale index'!AB1509*Inputs!$F$27,"n/a")</f>
        <v>n/a</v>
      </c>
      <c r="AD1509" s="2" t="str">
        <f t="shared" si="408"/>
        <v>2020-21 Winter</v>
      </c>
      <c r="AE1509" s="2" t="str">
        <f t="shared" si="409"/>
        <v>2020-21 Summer</v>
      </c>
      <c r="AF1509" s="41">
        <v>0</v>
      </c>
    </row>
    <row r="1510" spans="1:32" x14ac:dyDescent="0.3">
      <c r="A1510" s="47">
        <v>44025</v>
      </c>
      <c r="B1510" s="14" t="str">
        <f t="shared" si="393"/>
        <v>Jul</v>
      </c>
      <c r="C1510" s="3"/>
      <c r="D1510" s="3"/>
      <c r="E1510" s="3"/>
      <c r="F1510" s="42"/>
      <c r="G1510" s="42"/>
      <c r="H1510" s="42"/>
      <c r="I1510" s="13">
        <f>VLOOKUP($B1510,'Elec wholesale lookups'!$A$3:$L$15,'Elec wholesale index'!I$2,FALSE)</f>
        <v>205597.26549163138</v>
      </c>
      <c r="J1510" s="13">
        <f>VLOOKUP($B1510,'Elec wholesale lookups'!$A$3:$L$15,'Elec wholesale index'!J$2,FALSE)</f>
        <v>181634.52552031272</v>
      </c>
      <c r="K1510" s="13">
        <f>VLOOKUP($B1510,'Elec wholesale lookups'!$A$3:$L$15,'Elec wholesale index'!K$2,FALSE)</f>
        <v>205597.26549163138</v>
      </c>
      <c r="L1510" s="38">
        <f>VLOOKUP($B1510,'Elec wholesale lookups'!$A$3:$O$15,'Elec wholesale index'!L$2,FALSE)</f>
        <v>1</v>
      </c>
      <c r="M1510" s="38">
        <f>VLOOKUP($B1510,'Elec wholesale lookups'!$A$3:$O$15,'Elec wholesale index'!M$2,FALSE)</f>
        <v>1</v>
      </c>
      <c r="N1510" s="38">
        <f>VLOOKUP($B1510,'Elec wholesale lookups'!$A$3:$O$15,'Elec wholesale index'!N$2,FALSE)</f>
        <v>0</v>
      </c>
      <c r="O1510" s="13">
        <f t="shared" si="394"/>
        <v>205597.26549163138</v>
      </c>
      <c r="P1510" s="13">
        <f t="shared" si="395"/>
        <v>181634.52552031272</v>
      </c>
      <c r="Q1510" s="13">
        <f t="shared" si="396"/>
        <v>0</v>
      </c>
      <c r="R1510" s="13">
        <f t="shared" si="397"/>
        <v>387231.79101194406</v>
      </c>
      <c r="S1510" s="23">
        <f t="shared" si="398"/>
        <v>0</v>
      </c>
      <c r="T1510" s="23">
        <f t="shared" si="399"/>
        <v>0</v>
      </c>
      <c r="U1510" s="23">
        <f t="shared" si="400"/>
        <v>0</v>
      </c>
      <c r="V1510" s="23">
        <f t="shared" si="401"/>
        <v>0</v>
      </c>
      <c r="W1510" s="44" t="str">
        <f t="shared" si="402"/>
        <v>n/a</v>
      </c>
      <c r="X1510" s="23">
        <f t="shared" si="403"/>
        <v>0</v>
      </c>
      <c r="Y1510" s="23">
        <f t="shared" si="404"/>
        <v>0</v>
      </c>
      <c r="Z1510" s="23">
        <f t="shared" si="405"/>
        <v>0</v>
      </c>
      <c r="AA1510" s="43">
        <f t="shared" si="406"/>
        <v>0</v>
      </c>
      <c r="AB1510" s="44" t="str">
        <f t="shared" si="407"/>
        <v>n/a</v>
      </c>
      <c r="AC1510" s="45" t="str">
        <f>IFERROR(W1510*Inputs!$E$27+'Elec wholesale index'!AB1510*Inputs!$F$27,"n/a")</f>
        <v>n/a</v>
      </c>
      <c r="AD1510" s="2" t="str">
        <f t="shared" si="408"/>
        <v>2020-21 Winter</v>
      </c>
      <c r="AE1510" s="2" t="str">
        <f t="shared" si="409"/>
        <v>2020-21 Summer</v>
      </c>
      <c r="AF1510" s="41">
        <v>0</v>
      </c>
    </row>
    <row r="1511" spans="1:32" x14ac:dyDescent="0.3">
      <c r="A1511" s="47">
        <v>44026</v>
      </c>
      <c r="B1511" s="14" t="str">
        <f t="shared" si="393"/>
        <v>Jul</v>
      </c>
      <c r="C1511" s="3"/>
      <c r="D1511" s="3"/>
      <c r="E1511" s="3"/>
      <c r="F1511" s="42"/>
      <c r="G1511" s="42"/>
      <c r="H1511" s="42"/>
      <c r="I1511" s="13">
        <f>VLOOKUP($B1511,'Elec wholesale lookups'!$A$3:$L$15,'Elec wholesale index'!I$2,FALSE)</f>
        <v>205597.26549163138</v>
      </c>
      <c r="J1511" s="13">
        <f>VLOOKUP($B1511,'Elec wholesale lookups'!$A$3:$L$15,'Elec wholesale index'!J$2,FALSE)</f>
        <v>181634.52552031272</v>
      </c>
      <c r="K1511" s="13">
        <f>VLOOKUP($B1511,'Elec wholesale lookups'!$A$3:$L$15,'Elec wholesale index'!K$2,FALSE)</f>
        <v>205597.26549163138</v>
      </c>
      <c r="L1511" s="38">
        <f>VLOOKUP($B1511,'Elec wholesale lookups'!$A$3:$O$15,'Elec wholesale index'!L$2,FALSE)</f>
        <v>1</v>
      </c>
      <c r="M1511" s="38">
        <f>VLOOKUP($B1511,'Elec wholesale lookups'!$A$3:$O$15,'Elec wholesale index'!M$2,FALSE)</f>
        <v>1</v>
      </c>
      <c r="N1511" s="38">
        <f>VLOOKUP($B1511,'Elec wholesale lookups'!$A$3:$O$15,'Elec wholesale index'!N$2,FALSE)</f>
        <v>0</v>
      </c>
      <c r="O1511" s="13">
        <f t="shared" si="394"/>
        <v>205597.26549163138</v>
      </c>
      <c r="P1511" s="13">
        <f t="shared" si="395"/>
        <v>181634.52552031272</v>
      </c>
      <c r="Q1511" s="13">
        <f t="shared" si="396"/>
        <v>0</v>
      </c>
      <c r="R1511" s="13">
        <f t="shared" si="397"/>
        <v>387231.79101194406</v>
      </c>
      <c r="S1511" s="23">
        <f t="shared" si="398"/>
        <v>0</v>
      </c>
      <c r="T1511" s="23">
        <f t="shared" si="399"/>
        <v>0</v>
      </c>
      <c r="U1511" s="23">
        <f t="shared" si="400"/>
        <v>0</v>
      </c>
      <c r="V1511" s="23">
        <f t="shared" si="401"/>
        <v>0</v>
      </c>
      <c r="W1511" s="44" t="str">
        <f t="shared" si="402"/>
        <v>n/a</v>
      </c>
      <c r="X1511" s="23">
        <f t="shared" si="403"/>
        <v>0</v>
      </c>
      <c r="Y1511" s="23">
        <f t="shared" si="404"/>
        <v>0</v>
      </c>
      <c r="Z1511" s="23">
        <f t="shared" si="405"/>
        <v>0</v>
      </c>
      <c r="AA1511" s="43">
        <f t="shared" si="406"/>
        <v>0</v>
      </c>
      <c r="AB1511" s="44" t="str">
        <f t="shared" si="407"/>
        <v>n/a</v>
      </c>
      <c r="AC1511" s="45" t="str">
        <f>IFERROR(W1511*Inputs!$E$27+'Elec wholesale index'!AB1511*Inputs!$F$27,"n/a")</f>
        <v>n/a</v>
      </c>
      <c r="AD1511" s="2" t="str">
        <f t="shared" si="408"/>
        <v>2020-21 Winter</v>
      </c>
      <c r="AE1511" s="2" t="str">
        <f t="shared" si="409"/>
        <v>2020-21 Summer</v>
      </c>
      <c r="AF1511" s="41">
        <v>0</v>
      </c>
    </row>
    <row r="1512" spans="1:32" x14ac:dyDescent="0.3">
      <c r="A1512" s="47">
        <v>44027</v>
      </c>
      <c r="B1512" s="14" t="str">
        <f t="shared" si="393"/>
        <v>Jul</v>
      </c>
      <c r="C1512" s="3"/>
      <c r="D1512" s="3"/>
      <c r="E1512" s="3"/>
      <c r="F1512" s="42"/>
      <c r="G1512" s="42"/>
      <c r="H1512" s="42"/>
      <c r="I1512" s="13">
        <f>VLOOKUP($B1512,'Elec wholesale lookups'!$A$3:$L$15,'Elec wholesale index'!I$2,FALSE)</f>
        <v>205597.26549163138</v>
      </c>
      <c r="J1512" s="13">
        <f>VLOOKUP($B1512,'Elec wholesale lookups'!$A$3:$L$15,'Elec wholesale index'!J$2,FALSE)</f>
        <v>181634.52552031272</v>
      </c>
      <c r="K1512" s="13">
        <f>VLOOKUP($B1512,'Elec wholesale lookups'!$A$3:$L$15,'Elec wholesale index'!K$2,FALSE)</f>
        <v>205597.26549163138</v>
      </c>
      <c r="L1512" s="38">
        <f>VLOOKUP($B1512,'Elec wholesale lookups'!$A$3:$O$15,'Elec wholesale index'!L$2,FALSE)</f>
        <v>1</v>
      </c>
      <c r="M1512" s="38">
        <f>VLOOKUP($B1512,'Elec wholesale lookups'!$A$3:$O$15,'Elec wholesale index'!M$2,FALSE)</f>
        <v>1</v>
      </c>
      <c r="N1512" s="38">
        <f>VLOOKUP($B1512,'Elec wholesale lookups'!$A$3:$O$15,'Elec wholesale index'!N$2,FALSE)</f>
        <v>0</v>
      </c>
      <c r="O1512" s="13">
        <f t="shared" si="394"/>
        <v>205597.26549163138</v>
      </c>
      <c r="P1512" s="13">
        <f t="shared" si="395"/>
        <v>181634.52552031272</v>
      </c>
      <c r="Q1512" s="13">
        <f t="shared" si="396"/>
        <v>0</v>
      </c>
      <c r="R1512" s="13">
        <f t="shared" si="397"/>
        <v>387231.79101194406</v>
      </c>
      <c r="S1512" s="23">
        <f t="shared" si="398"/>
        <v>0</v>
      </c>
      <c r="T1512" s="23">
        <f t="shared" si="399"/>
        <v>0</v>
      </c>
      <c r="U1512" s="23">
        <f t="shared" si="400"/>
        <v>0</v>
      </c>
      <c r="V1512" s="23">
        <f t="shared" si="401"/>
        <v>0</v>
      </c>
      <c r="W1512" s="44" t="str">
        <f t="shared" si="402"/>
        <v>n/a</v>
      </c>
      <c r="X1512" s="23">
        <f t="shared" si="403"/>
        <v>0</v>
      </c>
      <c r="Y1512" s="23">
        <f t="shared" si="404"/>
        <v>0</v>
      </c>
      <c r="Z1512" s="23">
        <f t="shared" si="405"/>
        <v>0</v>
      </c>
      <c r="AA1512" s="43">
        <f t="shared" si="406"/>
        <v>0</v>
      </c>
      <c r="AB1512" s="44" t="str">
        <f t="shared" si="407"/>
        <v>n/a</v>
      </c>
      <c r="AC1512" s="45" t="str">
        <f>IFERROR(W1512*Inputs!$E$27+'Elec wholesale index'!AB1512*Inputs!$F$27,"n/a")</f>
        <v>n/a</v>
      </c>
      <c r="AD1512" s="2" t="str">
        <f t="shared" si="408"/>
        <v>2020-21 Winter</v>
      </c>
      <c r="AE1512" s="2" t="str">
        <f t="shared" si="409"/>
        <v>2020-21 Summer</v>
      </c>
      <c r="AF1512" s="41">
        <v>0</v>
      </c>
    </row>
    <row r="1513" spans="1:32" x14ac:dyDescent="0.3">
      <c r="A1513" s="47">
        <v>44028</v>
      </c>
      <c r="B1513" s="14" t="str">
        <f t="shared" si="393"/>
        <v>Jul</v>
      </c>
      <c r="C1513" s="3"/>
      <c r="D1513" s="3"/>
      <c r="E1513" s="3"/>
      <c r="F1513" s="42"/>
      <c r="G1513" s="42"/>
      <c r="H1513" s="42"/>
      <c r="I1513" s="13">
        <f>VLOOKUP($B1513,'Elec wholesale lookups'!$A$3:$L$15,'Elec wholesale index'!I$2,FALSE)</f>
        <v>205597.26549163138</v>
      </c>
      <c r="J1513" s="13">
        <f>VLOOKUP($B1513,'Elec wholesale lookups'!$A$3:$L$15,'Elec wholesale index'!J$2,FALSE)</f>
        <v>181634.52552031272</v>
      </c>
      <c r="K1513" s="13">
        <f>VLOOKUP($B1513,'Elec wholesale lookups'!$A$3:$L$15,'Elec wholesale index'!K$2,FALSE)</f>
        <v>205597.26549163138</v>
      </c>
      <c r="L1513" s="38">
        <f>VLOOKUP($B1513,'Elec wholesale lookups'!$A$3:$O$15,'Elec wholesale index'!L$2,FALSE)</f>
        <v>1</v>
      </c>
      <c r="M1513" s="38">
        <f>VLOOKUP($B1513,'Elec wholesale lookups'!$A$3:$O$15,'Elec wholesale index'!M$2,FALSE)</f>
        <v>1</v>
      </c>
      <c r="N1513" s="38">
        <f>VLOOKUP($B1513,'Elec wholesale lookups'!$A$3:$O$15,'Elec wholesale index'!N$2,FALSE)</f>
        <v>0</v>
      </c>
      <c r="O1513" s="13">
        <f t="shared" si="394"/>
        <v>205597.26549163138</v>
      </c>
      <c r="P1513" s="13">
        <f t="shared" si="395"/>
        <v>181634.52552031272</v>
      </c>
      <c r="Q1513" s="13">
        <f t="shared" si="396"/>
        <v>0</v>
      </c>
      <c r="R1513" s="13">
        <f t="shared" si="397"/>
        <v>387231.79101194406</v>
      </c>
      <c r="S1513" s="23">
        <f t="shared" si="398"/>
        <v>0</v>
      </c>
      <c r="T1513" s="23">
        <f t="shared" si="399"/>
        <v>0</v>
      </c>
      <c r="U1513" s="23">
        <f t="shared" si="400"/>
        <v>0</v>
      </c>
      <c r="V1513" s="23">
        <f t="shared" si="401"/>
        <v>0</v>
      </c>
      <c r="W1513" s="44" t="str">
        <f t="shared" si="402"/>
        <v>n/a</v>
      </c>
      <c r="X1513" s="23">
        <f t="shared" si="403"/>
        <v>0</v>
      </c>
      <c r="Y1513" s="23">
        <f t="shared" si="404"/>
        <v>0</v>
      </c>
      <c r="Z1513" s="23">
        <f t="shared" si="405"/>
        <v>0</v>
      </c>
      <c r="AA1513" s="43">
        <f t="shared" si="406"/>
        <v>0</v>
      </c>
      <c r="AB1513" s="44" t="str">
        <f t="shared" si="407"/>
        <v>n/a</v>
      </c>
      <c r="AC1513" s="45" t="str">
        <f>IFERROR(W1513*Inputs!$E$27+'Elec wholesale index'!AB1513*Inputs!$F$27,"n/a")</f>
        <v>n/a</v>
      </c>
      <c r="AD1513" s="2" t="str">
        <f t="shared" si="408"/>
        <v>2020-21 Winter</v>
      </c>
      <c r="AE1513" s="2" t="str">
        <f t="shared" si="409"/>
        <v>2020-21 Summer</v>
      </c>
      <c r="AF1513" s="41">
        <v>0</v>
      </c>
    </row>
    <row r="1514" spans="1:32" x14ac:dyDescent="0.3">
      <c r="A1514" s="47">
        <v>44029</v>
      </c>
      <c r="B1514" s="14" t="str">
        <f t="shared" si="393"/>
        <v>Jul</v>
      </c>
      <c r="C1514" s="3"/>
      <c r="D1514" s="3"/>
      <c r="E1514" s="3"/>
      <c r="F1514" s="42"/>
      <c r="G1514" s="42"/>
      <c r="H1514" s="42"/>
      <c r="I1514" s="13">
        <f>VLOOKUP($B1514,'Elec wholesale lookups'!$A$3:$L$15,'Elec wholesale index'!I$2,FALSE)</f>
        <v>205597.26549163138</v>
      </c>
      <c r="J1514" s="13">
        <f>VLOOKUP($B1514,'Elec wholesale lookups'!$A$3:$L$15,'Elec wholesale index'!J$2,FALSE)</f>
        <v>181634.52552031272</v>
      </c>
      <c r="K1514" s="13">
        <f>VLOOKUP($B1514,'Elec wholesale lookups'!$A$3:$L$15,'Elec wholesale index'!K$2,FALSE)</f>
        <v>205597.26549163138</v>
      </c>
      <c r="L1514" s="38">
        <f>VLOOKUP($B1514,'Elec wholesale lookups'!$A$3:$O$15,'Elec wholesale index'!L$2,FALSE)</f>
        <v>1</v>
      </c>
      <c r="M1514" s="38">
        <f>VLOOKUP($B1514,'Elec wholesale lookups'!$A$3:$O$15,'Elec wholesale index'!M$2,FALSE)</f>
        <v>1</v>
      </c>
      <c r="N1514" s="38">
        <f>VLOOKUP($B1514,'Elec wholesale lookups'!$A$3:$O$15,'Elec wholesale index'!N$2,FALSE)</f>
        <v>0</v>
      </c>
      <c r="O1514" s="13">
        <f t="shared" si="394"/>
        <v>205597.26549163138</v>
      </c>
      <c r="P1514" s="13">
        <f t="shared" si="395"/>
        <v>181634.52552031272</v>
      </c>
      <c r="Q1514" s="13">
        <f t="shared" si="396"/>
        <v>0</v>
      </c>
      <c r="R1514" s="13">
        <f t="shared" si="397"/>
        <v>387231.79101194406</v>
      </c>
      <c r="S1514" s="23">
        <f t="shared" si="398"/>
        <v>0</v>
      </c>
      <c r="T1514" s="23">
        <f t="shared" si="399"/>
        <v>0</v>
      </c>
      <c r="U1514" s="23">
        <f t="shared" si="400"/>
        <v>0</v>
      </c>
      <c r="V1514" s="23">
        <f t="shared" si="401"/>
        <v>0</v>
      </c>
      <c r="W1514" s="44" t="str">
        <f t="shared" si="402"/>
        <v>n/a</v>
      </c>
      <c r="X1514" s="23">
        <f t="shared" si="403"/>
        <v>0</v>
      </c>
      <c r="Y1514" s="23">
        <f t="shared" si="404"/>
        <v>0</v>
      </c>
      <c r="Z1514" s="23">
        <f t="shared" si="405"/>
        <v>0</v>
      </c>
      <c r="AA1514" s="43">
        <f t="shared" si="406"/>
        <v>0</v>
      </c>
      <c r="AB1514" s="44" t="str">
        <f t="shared" si="407"/>
        <v>n/a</v>
      </c>
      <c r="AC1514" s="45" t="str">
        <f>IFERROR(W1514*Inputs!$E$27+'Elec wholesale index'!AB1514*Inputs!$F$27,"n/a")</f>
        <v>n/a</v>
      </c>
      <c r="AD1514" s="2" t="str">
        <f t="shared" si="408"/>
        <v>2020-21 Winter</v>
      </c>
      <c r="AE1514" s="2" t="str">
        <f t="shared" si="409"/>
        <v>2020-21 Summer</v>
      </c>
      <c r="AF1514" s="41">
        <v>0</v>
      </c>
    </row>
    <row r="1515" spans="1:32" x14ac:dyDescent="0.3">
      <c r="A1515" s="47">
        <v>44032</v>
      </c>
      <c r="B1515" s="14" t="str">
        <f t="shared" si="393"/>
        <v>Jul</v>
      </c>
      <c r="C1515" s="3"/>
      <c r="D1515" s="3"/>
      <c r="E1515" s="3"/>
      <c r="F1515" s="42"/>
      <c r="G1515" s="42"/>
      <c r="H1515" s="42"/>
      <c r="I1515" s="13">
        <f>VLOOKUP($B1515,'Elec wholesale lookups'!$A$3:$L$15,'Elec wholesale index'!I$2,FALSE)</f>
        <v>205597.26549163138</v>
      </c>
      <c r="J1515" s="13">
        <f>VLOOKUP($B1515,'Elec wholesale lookups'!$A$3:$L$15,'Elec wholesale index'!J$2,FALSE)</f>
        <v>181634.52552031272</v>
      </c>
      <c r="K1515" s="13">
        <f>VLOOKUP($B1515,'Elec wholesale lookups'!$A$3:$L$15,'Elec wholesale index'!K$2,FALSE)</f>
        <v>205597.26549163138</v>
      </c>
      <c r="L1515" s="38">
        <f>VLOOKUP($B1515,'Elec wholesale lookups'!$A$3:$O$15,'Elec wholesale index'!L$2,FALSE)</f>
        <v>1</v>
      </c>
      <c r="M1515" s="38">
        <f>VLOOKUP($B1515,'Elec wholesale lookups'!$A$3:$O$15,'Elec wholesale index'!M$2,FALSE)</f>
        <v>1</v>
      </c>
      <c r="N1515" s="38">
        <f>VLOOKUP($B1515,'Elec wholesale lookups'!$A$3:$O$15,'Elec wholesale index'!N$2,FALSE)</f>
        <v>0</v>
      </c>
      <c r="O1515" s="13">
        <f t="shared" si="394"/>
        <v>205597.26549163138</v>
      </c>
      <c r="P1515" s="13">
        <f t="shared" si="395"/>
        <v>181634.52552031272</v>
      </c>
      <c r="Q1515" s="13">
        <f t="shared" si="396"/>
        <v>0</v>
      </c>
      <c r="R1515" s="13">
        <f t="shared" si="397"/>
        <v>387231.79101194406</v>
      </c>
      <c r="S1515" s="23">
        <f t="shared" si="398"/>
        <v>0</v>
      </c>
      <c r="T1515" s="23">
        <f t="shared" si="399"/>
        <v>0</v>
      </c>
      <c r="U1515" s="23">
        <f t="shared" si="400"/>
        <v>0</v>
      </c>
      <c r="V1515" s="23">
        <f t="shared" si="401"/>
        <v>0</v>
      </c>
      <c r="W1515" s="44" t="str">
        <f t="shared" si="402"/>
        <v>n/a</v>
      </c>
      <c r="X1515" s="23">
        <f t="shared" si="403"/>
        <v>0</v>
      </c>
      <c r="Y1515" s="23">
        <f t="shared" si="404"/>
        <v>0</v>
      </c>
      <c r="Z1515" s="23">
        <f t="shared" si="405"/>
        <v>0</v>
      </c>
      <c r="AA1515" s="43">
        <f t="shared" si="406"/>
        <v>0</v>
      </c>
      <c r="AB1515" s="44" t="str">
        <f t="shared" si="407"/>
        <v>n/a</v>
      </c>
      <c r="AC1515" s="45" t="str">
        <f>IFERROR(W1515*Inputs!$E$27+'Elec wholesale index'!AB1515*Inputs!$F$27,"n/a")</f>
        <v>n/a</v>
      </c>
      <c r="AD1515" s="2" t="str">
        <f t="shared" si="408"/>
        <v>2020-21 Winter</v>
      </c>
      <c r="AE1515" s="2" t="str">
        <f t="shared" si="409"/>
        <v>2020-21 Summer</v>
      </c>
      <c r="AF1515" s="41">
        <v>0</v>
      </c>
    </row>
    <row r="1516" spans="1:32" x14ac:dyDescent="0.3">
      <c r="A1516" s="47">
        <v>44033</v>
      </c>
      <c r="B1516" s="14" t="str">
        <f t="shared" si="393"/>
        <v>Jul</v>
      </c>
      <c r="C1516" s="3"/>
      <c r="D1516" s="3"/>
      <c r="E1516" s="3"/>
      <c r="F1516" s="42"/>
      <c r="G1516" s="42"/>
      <c r="H1516" s="42"/>
      <c r="I1516" s="13">
        <f>VLOOKUP($B1516,'Elec wholesale lookups'!$A$3:$L$15,'Elec wholesale index'!I$2,FALSE)</f>
        <v>205597.26549163138</v>
      </c>
      <c r="J1516" s="13">
        <f>VLOOKUP($B1516,'Elec wholesale lookups'!$A$3:$L$15,'Elec wholesale index'!J$2,FALSE)</f>
        <v>181634.52552031272</v>
      </c>
      <c r="K1516" s="13">
        <f>VLOOKUP($B1516,'Elec wholesale lookups'!$A$3:$L$15,'Elec wholesale index'!K$2,FALSE)</f>
        <v>205597.26549163138</v>
      </c>
      <c r="L1516" s="38">
        <f>VLOOKUP($B1516,'Elec wholesale lookups'!$A$3:$O$15,'Elec wholesale index'!L$2,FALSE)</f>
        <v>1</v>
      </c>
      <c r="M1516" s="38">
        <f>VLOOKUP($B1516,'Elec wholesale lookups'!$A$3:$O$15,'Elec wholesale index'!M$2,FALSE)</f>
        <v>1</v>
      </c>
      <c r="N1516" s="38">
        <f>VLOOKUP($B1516,'Elec wholesale lookups'!$A$3:$O$15,'Elec wholesale index'!N$2,FALSE)</f>
        <v>0</v>
      </c>
      <c r="O1516" s="13">
        <f t="shared" si="394"/>
        <v>205597.26549163138</v>
      </c>
      <c r="P1516" s="13">
        <f t="shared" si="395"/>
        <v>181634.52552031272</v>
      </c>
      <c r="Q1516" s="13">
        <f t="shared" si="396"/>
        <v>0</v>
      </c>
      <c r="R1516" s="13">
        <f t="shared" si="397"/>
        <v>387231.79101194406</v>
      </c>
      <c r="S1516" s="23">
        <f t="shared" si="398"/>
        <v>0</v>
      </c>
      <c r="T1516" s="23">
        <f t="shared" si="399"/>
        <v>0</v>
      </c>
      <c r="U1516" s="23">
        <f t="shared" si="400"/>
        <v>0</v>
      </c>
      <c r="V1516" s="23">
        <f t="shared" si="401"/>
        <v>0</v>
      </c>
      <c r="W1516" s="44" t="str">
        <f t="shared" si="402"/>
        <v>n/a</v>
      </c>
      <c r="X1516" s="23">
        <f t="shared" si="403"/>
        <v>0</v>
      </c>
      <c r="Y1516" s="23">
        <f t="shared" si="404"/>
        <v>0</v>
      </c>
      <c r="Z1516" s="23">
        <f t="shared" si="405"/>
        <v>0</v>
      </c>
      <c r="AA1516" s="43">
        <f t="shared" si="406"/>
        <v>0</v>
      </c>
      <c r="AB1516" s="44" t="str">
        <f t="shared" si="407"/>
        <v>n/a</v>
      </c>
      <c r="AC1516" s="45" t="str">
        <f>IFERROR(W1516*Inputs!$E$27+'Elec wholesale index'!AB1516*Inputs!$F$27,"n/a")</f>
        <v>n/a</v>
      </c>
      <c r="AD1516" s="2" t="str">
        <f t="shared" si="408"/>
        <v>2020-21 Winter</v>
      </c>
      <c r="AE1516" s="2" t="str">
        <f t="shared" si="409"/>
        <v>2020-21 Summer</v>
      </c>
      <c r="AF1516" s="41">
        <v>0</v>
      </c>
    </row>
    <row r="1517" spans="1:32" x14ac:dyDescent="0.3">
      <c r="A1517" s="47">
        <v>44034</v>
      </c>
      <c r="B1517" s="14" t="str">
        <f t="shared" si="393"/>
        <v>Jul</v>
      </c>
      <c r="C1517" s="3"/>
      <c r="D1517" s="3"/>
      <c r="E1517" s="3"/>
      <c r="F1517" s="42"/>
      <c r="G1517" s="42"/>
      <c r="H1517" s="42"/>
      <c r="I1517" s="13">
        <f>VLOOKUP($B1517,'Elec wholesale lookups'!$A$3:$L$15,'Elec wholesale index'!I$2,FALSE)</f>
        <v>205597.26549163138</v>
      </c>
      <c r="J1517" s="13">
        <f>VLOOKUP($B1517,'Elec wholesale lookups'!$A$3:$L$15,'Elec wholesale index'!J$2,FALSE)</f>
        <v>181634.52552031272</v>
      </c>
      <c r="K1517" s="13">
        <f>VLOOKUP($B1517,'Elec wholesale lookups'!$A$3:$L$15,'Elec wholesale index'!K$2,FALSE)</f>
        <v>205597.26549163138</v>
      </c>
      <c r="L1517" s="38">
        <f>VLOOKUP($B1517,'Elec wholesale lookups'!$A$3:$O$15,'Elec wholesale index'!L$2,FALSE)</f>
        <v>1</v>
      </c>
      <c r="M1517" s="38">
        <f>VLOOKUP($B1517,'Elec wholesale lookups'!$A$3:$O$15,'Elec wholesale index'!M$2,FALSE)</f>
        <v>1</v>
      </c>
      <c r="N1517" s="38">
        <f>VLOOKUP($B1517,'Elec wholesale lookups'!$A$3:$O$15,'Elec wholesale index'!N$2,FALSE)</f>
        <v>0</v>
      </c>
      <c r="O1517" s="13">
        <f t="shared" si="394"/>
        <v>205597.26549163138</v>
      </c>
      <c r="P1517" s="13">
        <f t="shared" si="395"/>
        <v>181634.52552031272</v>
      </c>
      <c r="Q1517" s="13">
        <f t="shared" si="396"/>
        <v>0</v>
      </c>
      <c r="R1517" s="13">
        <f t="shared" si="397"/>
        <v>387231.79101194406</v>
      </c>
      <c r="S1517" s="23">
        <f t="shared" si="398"/>
        <v>0</v>
      </c>
      <c r="T1517" s="23">
        <f t="shared" si="399"/>
        <v>0</v>
      </c>
      <c r="U1517" s="23">
        <f t="shared" si="400"/>
        <v>0</v>
      </c>
      <c r="V1517" s="23">
        <f t="shared" si="401"/>
        <v>0</v>
      </c>
      <c r="W1517" s="44" t="str">
        <f t="shared" si="402"/>
        <v>n/a</v>
      </c>
      <c r="X1517" s="23">
        <f t="shared" si="403"/>
        <v>0</v>
      </c>
      <c r="Y1517" s="23">
        <f t="shared" si="404"/>
        <v>0</v>
      </c>
      <c r="Z1517" s="23">
        <f t="shared" si="405"/>
        <v>0</v>
      </c>
      <c r="AA1517" s="43">
        <f t="shared" si="406"/>
        <v>0</v>
      </c>
      <c r="AB1517" s="44" t="str">
        <f t="shared" si="407"/>
        <v>n/a</v>
      </c>
      <c r="AC1517" s="45" t="str">
        <f>IFERROR(W1517*Inputs!$E$27+'Elec wholesale index'!AB1517*Inputs!$F$27,"n/a")</f>
        <v>n/a</v>
      </c>
      <c r="AD1517" s="2" t="str">
        <f t="shared" si="408"/>
        <v>2020-21 Winter</v>
      </c>
      <c r="AE1517" s="2" t="str">
        <f t="shared" si="409"/>
        <v>2020-21 Summer</v>
      </c>
      <c r="AF1517" s="41">
        <v>0</v>
      </c>
    </row>
    <row r="1518" spans="1:32" x14ac:dyDescent="0.3">
      <c r="A1518" s="47">
        <v>44035</v>
      </c>
      <c r="B1518" s="14" t="str">
        <f t="shared" si="393"/>
        <v>Jul</v>
      </c>
      <c r="C1518" s="3"/>
      <c r="D1518" s="3"/>
      <c r="E1518" s="3"/>
      <c r="F1518" s="42"/>
      <c r="G1518" s="42"/>
      <c r="H1518" s="42"/>
      <c r="I1518" s="13">
        <f>VLOOKUP($B1518,'Elec wholesale lookups'!$A$3:$L$15,'Elec wholesale index'!I$2,FALSE)</f>
        <v>205597.26549163138</v>
      </c>
      <c r="J1518" s="13">
        <f>VLOOKUP($B1518,'Elec wholesale lookups'!$A$3:$L$15,'Elec wholesale index'!J$2,FALSE)</f>
        <v>181634.52552031272</v>
      </c>
      <c r="K1518" s="13">
        <f>VLOOKUP($B1518,'Elec wholesale lookups'!$A$3:$L$15,'Elec wholesale index'!K$2,FALSE)</f>
        <v>205597.26549163138</v>
      </c>
      <c r="L1518" s="38">
        <f>VLOOKUP($B1518,'Elec wholesale lookups'!$A$3:$O$15,'Elec wholesale index'!L$2,FALSE)</f>
        <v>1</v>
      </c>
      <c r="M1518" s="38">
        <f>VLOOKUP($B1518,'Elec wholesale lookups'!$A$3:$O$15,'Elec wholesale index'!M$2,FALSE)</f>
        <v>1</v>
      </c>
      <c r="N1518" s="38">
        <f>VLOOKUP($B1518,'Elec wholesale lookups'!$A$3:$O$15,'Elec wholesale index'!N$2,FALSE)</f>
        <v>0</v>
      </c>
      <c r="O1518" s="13">
        <f t="shared" si="394"/>
        <v>205597.26549163138</v>
      </c>
      <c r="P1518" s="13">
        <f t="shared" si="395"/>
        <v>181634.52552031272</v>
      </c>
      <c r="Q1518" s="13">
        <f t="shared" si="396"/>
        <v>0</v>
      </c>
      <c r="R1518" s="13">
        <f t="shared" si="397"/>
        <v>387231.79101194406</v>
      </c>
      <c r="S1518" s="23">
        <f t="shared" si="398"/>
        <v>0</v>
      </c>
      <c r="T1518" s="23">
        <f t="shared" si="399"/>
        <v>0</v>
      </c>
      <c r="U1518" s="23">
        <f t="shared" si="400"/>
        <v>0</v>
      </c>
      <c r="V1518" s="23">
        <f t="shared" si="401"/>
        <v>0</v>
      </c>
      <c r="W1518" s="44" t="str">
        <f t="shared" si="402"/>
        <v>n/a</v>
      </c>
      <c r="X1518" s="23">
        <f t="shared" si="403"/>
        <v>0</v>
      </c>
      <c r="Y1518" s="23">
        <f t="shared" si="404"/>
        <v>0</v>
      </c>
      <c r="Z1518" s="23">
        <f t="shared" si="405"/>
        <v>0</v>
      </c>
      <c r="AA1518" s="43">
        <f t="shared" si="406"/>
        <v>0</v>
      </c>
      <c r="AB1518" s="44" t="str">
        <f t="shared" si="407"/>
        <v>n/a</v>
      </c>
      <c r="AC1518" s="45" t="str">
        <f>IFERROR(W1518*Inputs!$E$27+'Elec wholesale index'!AB1518*Inputs!$F$27,"n/a")</f>
        <v>n/a</v>
      </c>
      <c r="AD1518" s="2" t="str">
        <f t="shared" si="408"/>
        <v>2020-21 Winter</v>
      </c>
      <c r="AE1518" s="2" t="str">
        <f t="shared" si="409"/>
        <v>2020-21 Summer</v>
      </c>
      <c r="AF1518" s="41">
        <v>0</v>
      </c>
    </row>
    <row r="1519" spans="1:32" x14ac:dyDescent="0.3">
      <c r="A1519" s="47">
        <v>44036</v>
      </c>
      <c r="B1519" s="14" t="str">
        <f t="shared" si="393"/>
        <v>Jul</v>
      </c>
      <c r="C1519" s="3"/>
      <c r="D1519" s="3"/>
      <c r="E1519" s="3"/>
      <c r="F1519" s="42"/>
      <c r="G1519" s="42"/>
      <c r="H1519" s="42"/>
      <c r="I1519" s="13">
        <f>VLOOKUP($B1519,'Elec wholesale lookups'!$A$3:$L$15,'Elec wholesale index'!I$2,FALSE)</f>
        <v>205597.26549163138</v>
      </c>
      <c r="J1519" s="13">
        <f>VLOOKUP($B1519,'Elec wholesale lookups'!$A$3:$L$15,'Elec wholesale index'!J$2,FALSE)</f>
        <v>181634.52552031272</v>
      </c>
      <c r="K1519" s="13">
        <f>VLOOKUP($B1519,'Elec wholesale lookups'!$A$3:$L$15,'Elec wholesale index'!K$2,FALSE)</f>
        <v>205597.26549163138</v>
      </c>
      <c r="L1519" s="38">
        <f>VLOOKUP($B1519,'Elec wholesale lookups'!$A$3:$O$15,'Elec wholesale index'!L$2,FALSE)</f>
        <v>1</v>
      </c>
      <c r="M1519" s="38">
        <f>VLOOKUP($B1519,'Elec wholesale lookups'!$A$3:$O$15,'Elec wholesale index'!M$2,FALSE)</f>
        <v>1</v>
      </c>
      <c r="N1519" s="38">
        <f>VLOOKUP($B1519,'Elec wholesale lookups'!$A$3:$O$15,'Elec wholesale index'!N$2,FALSE)</f>
        <v>0</v>
      </c>
      <c r="O1519" s="13">
        <f t="shared" si="394"/>
        <v>205597.26549163138</v>
      </c>
      <c r="P1519" s="13">
        <f t="shared" si="395"/>
        <v>181634.52552031272</v>
      </c>
      <c r="Q1519" s="13">
        <f t="shared" si="396"/>
        <v>0</v>
      </c>
      <c r="R1519" s="13">
        <f t="shared" si="397"/>
        <v>387231.79101194406</v>
      </c>
      <c r="S1519" s="23">
        <f t="shared" si="398"/>
        <v>0</v>
      </c>
      <c r="T1519" s="23">
        <f t="shared" si="399"/>
        <v>0</v>
      </c>
      <c r="U1519" s="23">
        <f t="shared" si="400"/>
        <v>0</v>
      </c>
      <c r="V1519" s="23">
        <f t="shared" si="401"/>
        <v>0</v>
      </c>
      <c r="W1519" s="44" t="str">
        <f t="shared" si="402"/>
        <v>n/a</v>
      </c>
      <c r="X1519" s="23">
        <f t="shared" si="403"/>
        <v>0</v>
      </c>
      <c r="Y1519" s="23">
        <f t="shared" si="404"/>
        <v>0</v>
      </c>
      <c r="Z1519" s="23">
        <f t="shared" si="405"/>
        <v>0</v>
      </c>
      <c r="AA1519" s="43">
        <f t="shared" si="406"/>
        <v>0</v>
      </c>
      <c r="AB1519" s="44" t="str">
        <f t="shared" si="407"/>
        <v>n/a</v>
      </c>
      <c r="AC1519" s="45" t="str">
        <f>IFERROR(W1519*Inputs!$E$27+'Elec wholesale index'!AB1519*Inputs!$F$27,"n/a")</f>
        <v>n/a</v>
      </c>
      <c r="AD1519" s="2" t="str">
        <f t="shared" si="408"/>
        <v>2020-21 Winter</v>
      </c>
      <c r="AE1519" s="2" t="str">
        <f t="shared" si="409"/>
        <v>2020-21 Summer</v>
      </c>
      <c r="AF1519" s="41">
        <v>0</v>
      </c>
    </row>
    <row r="1520" spans="1:32" x14ac:dyDescent="0.3">
      <c r="A1520" s="47">
        <v>44039</v>
      </c>
      <c r="B1520" s="14" t="str">
        <f t="shared" si="393"/>
        <v>Jul</v>
      </c>
      <c r="C1520" s="3"/>
      <c r="D1520" s="3"/>
      <c r="E1520" s="3"/>
      <c r="F1520" s="42"/>
      <c r="G1520" s="42"/>
      <c r="H1520" s="42"/>
      <c r="I1520" s="13">
        <f>VLOOKUP($B1520,'Elec wholesale lookups'!$A$3:$L$15,'Elec wholesale index'!I$2,FALSE)</f>
        <v>205597.26549163138</v>
      </c>
      <c r="J1520" s="13">
        <f>VLOOKUP($B1520,'Elec wholesale lookups'!$A$3:$L$15,'Elec wholesale index'!J$2,FALSE)</f>
        <v>181634.52552031272</v>
      </c>
      <c r="K1520" s="13">
        <f>VLOOKUP($B1520,'Elec wholesale lookups'!$A$3:$L$15,'Elec wholesale index'!K$2,FALSE)</f>
        <v>205597.26549163138</v>
      </c>
      <c r="L1520" s="38">
        <f>VLOOKUP($B1520,'Elec wholesale lookups'!$A$3:$O$15,'Elec wholesale index'!L$2,FALSE)</f>
        <v>1</v>
      </c>
      <c r="M1520" s="38">
        <f>VLOOKUP($B1520,'Elec wholesale lookups'!$A$3:$O$15,'Elec wholesale index'!M$2,FALSE)</f>
        <v>1</v>
      </c>
      <c r="N1520" s="38">
        <f>VLOOKUP($B1520,'Elec wholesale lookups'!$A$3:$O$15,'Elec wholesale index'!N$2,FALSE)</f>
        <v>0</v>
      </c>
      <c r="O1520" s="13">
        <f t="shared" si="394"/>
        <v>205597.26549163138</v>
      </c>
      <c r="P1520" s="13">
        <f t="shared" si="395"/>
        <v>181634.52552031272</v>
      </c>
      <c r="Q1520" s="13">
        <f t="shared" si="396"/>
        <v>0</v>
      </c>
      <c r="R1520" s="13">
        <f t="shared" si="397"/>
        <v>387231.79101194406</v>
      </c>
      <c r="S1520" s="23">
        <f t="shared" si="398"/>
        <v>0</v>
      </c>
      <c r="T1520" s="23">
        <f t="shared" si="399"/>
        <v>0</v>
      </c>
      <c r="U1520" s="23">
        <f t="shared" si="400"/>
        <v>0</v>
      </c>
      <c r="V1520" s="23">
        <f t="shared" si="401"/>
        <v>0</v>
      </c>
      <c r="W1520" s="44" t="str">
        <f t="shared" si="402"/>
        <v>n/a</v>
      </c>
      <c r="X1520" s="23">
        <f t="shared" si="403"/>
        <v>0</v>
      </c>
      <c r="Y1520" s="23">
        <f t="shared" si="404"/>
        <v>0</v>
      </c>
      <c r="Z1520" s="23">
        <f t="shared" si="405"/>
        <v>0</v>
      </c>
      <c r="AA1520" s="43">
        <f t="shared" si="406"/>
        <v>0</v>
      </c>
      <c r="AB1520" s="44" t="str">
        <f t="shared" si="407"/>
        <v>n/a</v>
      </c>
      <c r="AC1520" s="45" t="str">
        <f>IFERROR(W1520*Inputs!$E$27+'Elec wholesale index'!AB1520*Inputs!$F$27,"n/a")</f>
        <v>n/a</v>
      </c>
      <c r="AD1520" s="2" t="str">
        <f t="shared" si="408"/>
        <v>2020-21 Winter</v>
      </c>
      <c r="AE1520" s="2" t="str">
        <f t="shared" si="409"/>
        <v>2020-21 Summer</v>
      </c>
      <c r="AF1520" s="41">
        <v>0</v>
      </c>
    </row>
    <row r="1521" spans="1:32" x14ac:dyDescent="0.3">
      <c r="A1521" s="47">
        <v>44040</v>
      </c>
      <c r="B1521" s="14" t="str">
        <f t="shared" si="393"/>
        <v>Jul</v>
      </c>
      <c r="C1521" s="3"/>
      <c r="D1521" s="3"/>
      <c r="E1521" s="3"/>
      <c r="F1521" s="42"/>
      <c r="G1521" s="42"/>
      <c r="H1521" s="42"/>
      <c r="I1521" s="13">
        <f>VLOOKUP($B1521,'Elec wholesale lookups'!$A$3:$L$15,'Elec wholesale index'!I$2,FALSE)</f>
        <v>205597.26549163138</v>
      </c>
      <c r="J1521" s="13">
        <f>VLOOKUP($B1521,'Elec wholesale lookups'!$A$3:$L$15,'Elec wholesale index'!J$2,FALSE)</f>
        <v>181634.52552031272</v>
      </c>
      <c r="K1521" s="13">
        <f>VLOOKUP($B1521,'Elec wholesale lookups'!$A$3:$L$15,'Elec wholesale index'!K$2,FALSE)</f>
        <v>205597.26549163138</v>
      </c>
      <c r="L1521" s="38">
        <f>VLOOKUP($B1521,'Elec wholesale lookups'!$A$3:$O$15,'Elec wholesale index'!L$2,FALSE)</f>
        <v>1</v>
      </c>
      <c r="M1521" s="38">
        <f>VLOOKUP($B1521,'Elec wholesale lookups'!$A$3:$O$15,'Elec wholesale index'!M$2,FALSE)</f>
        <v>1</v>
      </c>
      <c r="N1521" s="38">
        <f>VLOOKUP($B1521,'Elec wholesale lookups'!$A$3:$O$15,'Elec wholesale index'!N$2,FALSE)</f>
        <v>0</v>
      </c>
      <c r="O1521" s="13">
        <f t="shared" si="394"/>
        <v>205597.26549163138</v>
      </c>
      <c r="P1521" s="13">
        <f t="shared" si="395"/>
        <v>181634.52552031272</v>
      </c>
      <c r="Q1521" s="13">
        <f t="shared" si="396"/>
        <v>0</v>
      </c>
      <c r="R1521" s="13">
        <f t="shared" si="397"/>
        <v>387231.79101194406</v>
      </c>
      <c r="S1521" s="23">
        <f t="shared" si="398"/>
        <v>0</v>
      </c>
      <c r="T1521" s="23">
        <f t="shared" si="399"/>
        <v>0</v>
      </c>
      <c r="U1521" s="23">
        <f t="shared" si="400"/>
        <v>0</v>
      </c>
      <c r="V1521" s="23">
        <f t="shared" si="401"/>
        <v>0</v>
      </c>
      <c r="W1521" s="44" t="str">
        <f t="shared" si="402"/>
        <v>n/a</v>
      </c>
      <c r="X1521" s="23">
        <f t="shared" si="403"/>
        <v>0</v>
      </c>
      <c r="Y1521" s="23">
        <f t="shared" si="404"/>
        <v>0</v>
      </c>
      <c r="Z1521" s="23">
        <f t="shared" si="405"/>
        <v>0</v>
      </c>
      <c r="AA1521" s="43">
        <f t="shared" si="406"/>
        <v>0</v>
      </c>
      <c r="AB1521" s="44" t="str">
        <f t="shared" si="407"/>
        <v>n/a</v>
      </c>
      <c r="AC1521" s="45" t="str">
        <f>IFERROR(W1521*Inputs!$E$27+'Elec wholesale index'!AB1521*Inputs!$F$27,"n/a")</f>
        <v>n/a</v>
      </c>
      <c r="AD1521" s="2" t="str">
        <f t="shared" si="408"/>
        <v>2020-21 Winter</v>
      </c>
      <c r="AE1521" s="2" t="str">
        <f t="shared" si="409"/>
        <v>2020-21 Summer</v>
      </c>
      <c r="AF1521" s="41">
        <v>0</v>
      </c>
    </row>
    <row r="1522" spans="1:32" x14ac:dyDescent="0.3">
      <c r="A1522" s="47">
        <v>44041</v>
      </c>
      <c r="B1522" s="14" t="str">
        <f t="shared" si="393"/>
        <v>Jul</v>
      </c>
      <c r="C1522" s="3"/>
      <c r="D1522" s="3"/>
      <c r="E1522" s="3"/>
      <c r="F1522" s="42"/>
      <c r="G1522" s="42"/>
      <c r="H1522" s="42"/>
      <c r="I1522" s="13">
        <f>VLOOKUP($B1522,'Elec wholesale lookups'!$A$3:$L$15,'Elec wholesale index'!I$2,FALSE)</f>
        <v>205597.26549163138</v>
      </c>
      <c r="J1522" s="13">
        <f>VLOOKUP($B1522,'Elec wholesale lookups'!$A$3:$L$15,'Elec wholesale index'!J$2,FALSE)</f>
        <v>181634.52552031272</v>
      </c>
      <c r="K1522" s="13">
        <f>VLOOKUP($B1522,'Elec wholesale lookups'!$A$3:$L$15,'Elec wholesale index'!K$2,FALSE)</f>
        <v>205597.26549163138</v>
      </c>
      <c r="L1522" s="38">
        <f>VLOOKUP($B1522,'Elec wholesale lookups'!$A$3:$O$15,'Elec wholesale index'!L$2,FALSE)</f>
        <v>1</v>
      </c>
      <c r="M1522" s="38">
        <f>VLOOKUP($B1522,'Elec wholesale lookups'!$A$3:$O$15,'Elec wholesale index'!M$2,FALSE)</f>
        <v>1</v>
      </c>
      <c r="N1522" s="38">
        <f>VLOOKUP($B1522,'Elec wholesale lookups'!$A$3:$O$15,'Elec wholesale index'!N$2,FALSE)</f>
        <v>0</v>
      </c>
      <c r="O1522" s="13">
        <f t="shared" si="394"/>
        <v>205597.26549163138</v>
      </c>
      <c r="P1522" s="13">
        <f t="shared" si="395"/>
        <v>181634.52552031272</v>
      </c>
      <c r="Q1522" s="13">
        <f t="shared" si="396"/>
        <v>0</v>
      </c>
      <c r="R1522" s="13">
        <f t="shared" si="397"/>
        <v>387231.79101194406</v>
      </c>
      <c r="S1522" s="23">
        <f t="shared" si="398"/>
        <v>0</v>
      </c>
      <c r="T1522" s="23">
        <f t="shared" si="399"/>
        <v>0</v>
      </c>
      <c r="U1522" s="23">
        <f t="shared" si="400"/>
        <v>0</v>
      </c>
      <c r="V1522" s="23">
        <f t="shared" si="401"/>
        <v>0</v>
      </c>
      <c r="W1522" s="44" t="str">
        <f t="shared" si="402"/>
        <v>n/a</v>
      </c>
      <c r="X1522" s="23">
        <f t="shared" si="403"/>
        <v>0</v>
      </c>
      <c r="Y1522" s="23">
        <f t="shared" si="404"/>
        <v>0</v>
      </c>
      <c r="Z1522" s="23">
        <f t="shared" si="405"/>
        <v>0</v>
      </c>
      <c r="AA1522" s="43">
        <f t="shared" si="406"/>
        <v>0</v>
      </c>
      <c r="AB1522" s="44" t="str">
        <f t="shared" si="407"/>
        <v>n/a</v>
      </c>
      <c r="AC1522" s="45" t="str">
        <f>IFERROR(W1522*Inputs!$E$27+'Elec wholesale index'!AB1522*Inputs!$F$27,"n/a")</f>
        <v>n/a</v>
      </c>
      <c r="AD1522" s="2" t="str">
        <f t="shared" si="408"/>
        <v>2020-21 Winter</v>
      </c>
      <c r="AE1522" s="2" t="str">
        <f t="shared" si="409"/>
        <v>2020-21 Summer</v>
      </c>
      <c r="AF1522" s="41">
        <v>0</v>
      </c>
    </row>
    <row r="1523" spans="1:32" x14ac:dyDescent="0.3">
      <c r="A1523" s="47">
        <v>44042</v>
      </c>
      <c r="B1523" s="14" t="str">
        <f t="shared" si="393"/>
        <v>Jul</v>
      </c>
      <c r="C1523" s="3"/>
      <c r="D1523" s="3"/>
      <c r="E1523" s="3"/>
      <c r="F1523" s="42"/>
      <c r="G1523" s="42"/>
      <c r="H1523" s="42"/>
      <c r="I1523" s="13">
        <f>VLOOKUP($B1523,'Elec wholesale lookups'!$A$3:$L$15,'Elec wholesale index'!I$2,FALSE)</f>
        <v>205597.26549163138</v>
      </c>
      <c r="J1523" s="13">
        <f>VLOOKUP($B1523,'Elec wholesale lookups'!$A$3:$L$15,'Elec wholesale index'!J$2,FALSE)</f>
        <v>181634.52552031272</v>
      </c>
      <c r="K1523" s="13">
        <f>VLOOKUP($B1523,'Elec wholesale lookups'!$A$3:$L$15,'Elec wholesale index'!K$2,FALSE)</f>
        <v>205597.26549163138</v>
      </c>
      <c r="L1523" s="38">
        <f>VLOOKUP($B1523,'Elec wholesale lookups'!$A$3:$O$15,'Elec wholesale index'!L$2,FALSE)</f>
        <v>1</v>
      </c>
      <c r="M1523" s="38">
        <f>VLOOKUP($B1523,'Elec wholesale lookups'!$A$3:$O$15,'Elec wholesale index'!M$2,FALSE)</f>
        <v>1</v>
      </c>
      <c r="N1523" s="38">
        <f>VLOOKUP($B1523,'Elec wholesale lookups'!$A$3:$O$15,'Elec wholesale index'!N$2,FALSE)</f>
        <v>0</v>
      </c>
      <c r="O1523" s="13">
        <f t="shared" si="394"/>
        <v>205597.26549163138</v>
      </c>
      <c r="P1523" s="13">
        <f t="shared" si="395"/>
        <v>181634.52552031272</v>
      </c>
      <c r="Q1523" s="13">
        <f t="shared" si="396"/>
        <v>0</v>
      </c>
      <c r="R1523" s="13">
        <f t="shared" si="397"/>
        <v>387231.79101194406</v>
      </c>
      <c r="S1523" s="23">
        <f t="shared" si="398"/>
        <v>0</v>
      </c>
      <c r="T1523" s="23">
        <f t="shared" si="399"/>
        <v>0</v>
      </c>
      <c r="U1523" s="23">
        <f t="shared" si="400"/>
        <v>0</v>
      </c>
      <c r="V1523" s="23">
        <f t="shared" si="401"/>
        <v>0</v>
      </c>
      <c r="W1523" s="44" t="str">
        <f t="shared" si="402"/>
        <v>n/a</v>
      </c>
      <c r="X1523" s="23">
        <f t="shared" si="403"/>
        <v>0</v>
      </c>
      <c r="Y1523" s="23">
        <f t="shared" si="404"/>
        <v>0</v>
      </c>
      <c r="Z1523" s="23">
        <f t="shared" si="405"/>
        <v>0</v>
      </c>
      <c r="AA1523" s="43">
        <f t="shared" si="406"/>
        <v>0</v>
      </c>
      <c r="AB1523" s="44" t="str">
        <f t="shared" si="407"/>
        <v>n/a</v>
      </c>
      <c r="AC1523" s="45" t="str">
        <f>IFERROR(W1523*Inputs!$E$27+'Elec wholesale index'!AB1523*Inputs!$F$27,"n/a")</f>
        <v>n/a</v>
      </c>
      <c r="AD1523" s="2" t="str">
        <f t="shared" si="408"/>
        <v>2020-21 Winter</v>
      </c>
      <c r="AE1523" s="2" t="str">
        <f t="shared" si="409"/>
        <v>2020-21 Summer</v>
      </c>
      <c r="AF1523" s="41">
        <v>0</v>
      </c>
    </row>
    <row r="1524" spans="1:32" x14ac:dyDescent="0.3">
      <c r="A1524" s="47">
        <v>44043</v>
      </c>
      <c r="B1524" s="14" t="str">
        <f t="shared" si="393"/>
        <v>Jul</v>
      </c>
      <c r="C1524" s="3"/>
      <c r="D1524" s="3"/>
      <c r="E1524" s="3"/>
      <c r="F1524" s="42"/>
      <c r="G1524" s="42"/>
      <c r="H1524" s="42"/>
      <c r="I1524" s="13">
        <f>VLOOKUP($B1524,'Elec wholesale lookups'!$A$3:$L$15,'Elec wholesale index'!I$2,FALSE)</f>
        <v>205597.26549163138</v>
      </c>
      <c r="J1524" s="13">
        <f>VLOOKUP($B1524,'Elec wholesale lookups'!$A$3:$L$15,'Elec wholesale index'!J$2,FALSE)</f>
        <v>181634.52552031272</v>
      </c>
      <c r="K1524" s="13">
        <f>VLOOKUP($B1524,'Elec wholesale lookups'!$A$3:$L$15,'Elec wholesale index'!K$2,FALSE)</f>
        <v>205597.26549163138</v>
      </c>
      <c r="L1524" s="38">
        <f>VLOOKUP($B1524,'Elec wholesale lookups'!$A$3:$O$15,'Elec wholesale index'!L$2,FALSE)</f>
        <v>1</v>
      </c>
      <c r="M1524" s="38">
        <f>VLOOKUP($B1524,'Elec wholesale lookups'!$A$3:$O$15,'Elec wholesale index'!M$2,FALSE)</f>
        <v>1</v>
      </c>
      <c r="N1524" s="38">
        <f>VLOOKUP($B1524,'Elec wholesale lookups'!$A$3:$O$15,'Elec wholesale index'!N$2,FALSE)</f>
        <v>0</v>
      </c>
      <c r="O1524" s="13">
        <f t="shared" si="394"/>
        <v>205597.26549163138</v>
      </c>
      <c r="P1524" s="13">
        <f t="shared" si="395"/>
        <v>181634.52552031272</v>
      </c>
      <c r="Q1524" s="13">
        <f t="shared" si="396"/>
        <v>0</v>
      </c>
      <c r="R1524" s="13">
        <f t="shared" si="397"/>
        <v>387231.79101194406</v>
      </c>
      <c r="S1524" s="23">
        <f t="shared" si="398"/>
        <v>0</v>
      </c>
      <c r="T1524" s="23">
        <f t="shared" si="399"/>
        <v>0</v>
      </c>
      <c r="U1524" s="23">
        <f t="shared" si="400"/>
        <v>0</v>
      </c>
      <c r="V1524" s="23">
        <f t="shared" si="401"/>
        <v>0</v>
      </c>
      <c r="W1524" s="44" t="str">
        <f t="shared" si="402"/>
        <v>n/a</v>
      </c>
      <c r="X1524" s="23">
        <f t="shared" si="403"/>
        <v>0</v>
      </c>
      <c r="Y1524" s="23">
        <f t="shared" si="404"/>
        <v>0</v>
      </c>
      <c r="Z1524" s="23">
        <f t="shared" si="405"/>
        <v>0</v>
      </c>
      <c r="AA1524" s="43">
        <f t="shared" si="406"/>
        <v>0</v>
      </c>
      <c r="AB1524" s="44" t="str">
        <f t="shared" si="407"/>
        <v>n/a</v>
      </c>
      <c r="AC1524" s="45" t="str">
        <f>IFERROR(W1524*Inputs!$E$27+'Elec wholesale index'!AB1524*Inputs!$F$27,"n/a")</f>
        <v>n/a</v>
      </c>
      <c r="AD1524" s="2" t="str">
        <f t="shared" si="408"/>
        <v>2020-21 Winter</v>
      </c>
      <c r="AE1524" s="2" t="str">
        <f t="shared" si="409"/>
        <v>2020-21 Summer</v>
      </c>
      <c r="AF1524" s="41">
        <v>0</v>
      </c>
    </row>
    <row r="1525" spans="1:32" x14ac:dyDescent="0.3"/>
    <row r="1526" spans="1:32" hidden="1" x14ac:dyDescent="0.3"/>
    <row r="1527" spans="1:32" hidden="1" x14ac:dyDescent="0.3"/>
    <row r="1528" spans="1:32" hidden="1" x14ac:dyDescent="0.3"/>
    <row r="1529" spans="1:32" hidden="1" x14ac:dyDescent="0.3"/>
    <row r="1530" spans="1:32" hidden="1" x14ac:dyDescent="0.3"/>
    <row r="1531" spans="1:32" hidden="1" x14ac:dyDescent="0.3"/>
    <row r="1532" spans="1:32" hidden="1" x14ac:dyDescent="0.3"/>
    <row r="1533" spans="1:32" hidden="1" x14ac:dyDescent="0.3"/>
    <row r="1534" spans="1:32" hidden="1" x14ac:dyDescent="0.3"/>
    <row r="1535" spans="1:32" hidden="1" x14ac:dyDescent="0.3"/>
    <row r="1536" spans="1:32" hidden="1" x14ac:dyDescent="0.3"/>
    <row r="1537" hidden="1" x14ac:dyDescent="0.3"/>
    <row r="1538" hidden="1" x14ac:dyDescent="0.3"/>
    <row r="1539" hidden="1" x14ac:dyDescent="0.3"/>
    <row r="1540" hidden="1" x14ac:dyDescent="0.3"/>
    <row r="1541" hidden="1" x14ac:dyDescent="0.3"/>
    <row r="1542" hidden="1" x14ac:dyDescent="0.3"/>
    <row r="1543" hidden="1" x14ac:dyDescent="0.3"/>
    <row r="1544" hidden="1" x14ac:dyDescent="0.3"/>
    <row r="1545" hidden="1" x14ac:dyDescent="0.3"/>
    <row r="1546" hidden="1" x14ac:dyDescent="0.3"/>
    <row r="1547" hidden="1" x14ac:dyDescent="0.3"/>
    <row r="1548" hidden="1" x14ac:dyDescent="0.3"/>
    <row r="1549" hidden="1" x14ac:dyDescent="0.3"/>
    <row r="1550" hidden="1" x14ac:dyDescent="0.3"/>
    <row r="1551" hidden="1" x14ac:dyDescent="0.3"/>
    <row r="1552" hidden="1" x14ac:dyDescent="0.3"/>
    <row r="1553" hidden="1" x14ac:dyDescent="0.3"/>
    <row r="1554" hidden="1" x14ac:dyDescent="0.3"/>
    <row r="1555" hidden="1" x14ac:dyDescent="0.3"/>
    <row r="1556" hidden="1" x14ac:dyDescent="0.3"/>
    <row r="1557" hidden="1" x14ac:dyDescent="0.3"/>
    <row r="1558" hidden="1" x14ac:dyDescent="0.3"/>
    <row r="1559" hidden="1" x14ac:dyDescent="0.3"/>
    <row r="1560" hidden="1" x14ac:dyDescent="0.3"/>
    <row r="1561" hidden="1" x14ac:dyDescent="0.3"/>
    <row r="1562" hidden="1" x14ac:dyDescent="0.3"/>
    <row r="1563" hidden="1" x14ac:dyDescent="0.3"/>
    <row r="1564" hidden="1" x14ac:dyDescent="0.3"/>
    <row r="1565" hidden="1" x14ac:dyDescent="0.3"/>
    <row r="1566" hidden="1" x14ac:dyDescent="0.3"/>
    <row r="1567" hidden="1" x14ac:dyDescent="0.3"/>
    <row r="1568" hidden="1" x14ac:dyDescent="0.3"/>
    <row r="1569" hidden="1" x14ac:dyDescent="0.3"/>
    <row r="1570" hidden="1" x14ac:dyDescent="0.3"/>
    <row r="1571" hidden="1" x14ac:dyDescent="0.3"/>
    <row r="1572" hidden="1" x14ac:dyDescent="0.3"/>
    <row r="1573" hidden="1" x14ac:dyDescent="0.3"/>
    <row r="1574" hidden="1" x14ac:dyDescent="0.3"/>
    <row r="1575" hidden="1" x14ac:dyDescent="0.3"/>
    <row r="1576" hidden="1" x14ac:dyDescent="0.3"/>
    <row r="1577" hidden="1" x14ac:dyDescent="0.3"/>
    <row r="1578" hidden="1" x14ac:dyDescent="0.3"/>
    <row r="1579" hidden="1" x14ac:dyDescent="0.3"/>
    <row r="1580" hidden="1" x14ac:dyDescent="0.3"/>
    <row r="1581" hidden="1" x14ac:dyDescent="0.3"/>
    <row r="1582" hidden="1" x14ac:dyDescent="0.3"/>
    <row r="1583" hidden="1" x14ac:dyDescent="0.3"/>
    <row r="1584" hidden="1" x14ac:dyDescent="0.3"/>
    <row r="1585" hidden="1" x14ac:dyDescent="0.3"/>
    <row r="1586" hidden="1" x14ac:dyDescent="0.3"/>
    <row r="1587" hidden="1" x14ac:dyDescent="0.3"/>
    <row r="1588" hidden="1" x14ac:dyDescent="0.3"/>
    <row r="1589" hidden="1" x14ac:dyDescent="0.3"/>
    <row r="1590" hidden="1" x14ac:dyDescent="0.3"/>
    <row r="1591" hidden="1" x14ac:dyDescent="0.3"/>
    <row r="1592" hidden="1" x14ac:dyDescent="0.3"/>
    <row r="1593" hidden="1" x14ac:dyDescent="0.3"/>
    <row r="1594" hidden="1" x14ac:dyDescent="0.3"/>
    <row r="1595" hidden="1" x14ac:dyDescent="0.3"/>
    <row r="1596" hidden="1" x14ac:dyDescent="0.3"/>
    <row r="1597" hidden="1" x14ac:dyDescent="0.3"/>
    <row r="1598" hidden="1" x14ac:dyDescent="0.3"/>
    <row r="1599" hidden="1" x14ac:dyDescent="0.3"/>
    <row r="1600" hidden="1" x14ac:dyDescent="0.3"/>
    <row r="1601" hidden="1" x14ac:dyDescent="0.3"/>
    <row r="1602" hidden="1" x14ac:dyDescent="0.3"/>
    <row r="1603" hidden="1" x14ac:dyDescent="0.3"/>
    <row r="1604" hidden="1" x14ac:dyDescent="0.3"/>
    <row r="1605" hidden="1" x14ac:dyDescent="0.3"/>
    <row r="1606" hidden="1" x14ac:dyDescent="0.3"/>
    <row r="1607" hidden="1" x14ac:dyDescent="0.3"/>
    <row r="1608" hidden="1" x14ac:dyDescent="0.3"/>
    <row r="1609" hidden="1" x14ac:dyDescent="0.3"/>
    <row r="1610" hidden="1" x14ac:dyDescent="0.3"/>
    <row r="1611" hidden="1" x14ac:dyDescent="0.3"/>
    <row r="1612" hidden="1" x14ac:dyDescent="0.3"/>
    <row r="1613" hidden="1" x14ac:dyDescent="0.3"/>
    <row r="1614" hidden="1" x14ac:dyDescent="0.3"/>
    <row r="1615" hidden="1" x14ac:dyDescent="0.3"/>
    <row r="1616" hidden="1" x14ac:dyDescent="0.3"/>
    <row r="1617" hidden="1" x14ac:dyDescent="0.3"/>
    <row r="1618" hidden="1" x14ac:dyDescent="0.3"/>
    <row r="1619" hidden="1" x14ac:dyDescent="0.3"/>
    <row r="1620" hidden="1" x14ac:dyDescent="0.3"/>
    <row r="1621" hidden="1" x14ac:dyDescent="0.3"/>
    <row r="1622" hidden="1" x14ac:dyDescent="0.3"/>
    <row r="1623" hidden="1" x14ac:dyDescent="0.3"/>
    <row r="1624" hidden="1" x14ac:dyDescent="0.3"/>
    <row r="1625" hidden="1" x14ac:dyDescent="0.3"/>
    <row r="1626" hidden="1" x14ac:dyDescent="0.3"/>
    <row r="1627" hidden="1" x14ac:dyDescent="0.3"/>
    <row r="1628" hidden="1" x14ac:dyDescent="0.3"/>
    <row r="1629" hidden="1" x14ac:dyDescent="0.3"/>
    <row r="1630" hidden="1" x14ac:dyDescent="0.3"/>
    <row r="1631" hidden="1" x14ac:dyDescent="0.3"/>
    <row r="1632" hidden="1" x14ac:dyDescent="0.3"/>
    <row r="1633" hidden="1" x14ac:dyDescent="0.3"/>
    <row r="1634" hidden="1" x14ac:dyDescent="0.3"/>
    <row r="1635" hidden="1" x14ac:dyDescent="0.3"/>
    <row r="1636" hidden="1" x14ac:dyDescent="0.3"/>
    <row r="1637" hidden="1" x14ac:dyDescent="0.3"/>
    <row r="1638" hidden="1" x14ac:dyDescent="0.3"/>
    <row r="1639" hidden="1" x14ac:dyDescent="0.3"/>
    <row r="1640" hidden="1" x14ac:dyDescent="0.3"/>
    <row r="1641" hidden="1" x14ac:dyDescent="0.3"/>
    <row r="1642" hidden="1" x14ac:dyDescent="0.3"/>
    <row r="1643" hidden="1" x14ac:dyDescent="0.3"/>
    <row r="1644" hidden="1" x14ac:dyDescent="0.3"/>
    <row r="1645" hidden="1" x14ac:dyDescent="0.3"/>
    <row r="1646" hidden="1" x14ac:dyDescent="0.3"/>
    <row r="1647" hidden="1" x14ac:dyDescent="0.3"/>
    <row r="1648" hidden="1" x14ac:dyDescent="0.3"/>
    <row r="1649" hidden="1" x14ac:dyDescent="0.3"/>
    <row r="1650" hidden="1" x14ac:dyDescent="0.3"/>
    <row r="1651" hidden="1" x14ac:dyDescent="0.3"/>
    <row r="1652" hidden="1" x14ac:dyDescent="0.3"/>
    <row r="1653" hidden="1" x14ac:dyDescent="0.3"/>
    <row r="1654" hidden="1" x14ac:dyDescent="0.3"/>
    <row r="1655" hidden="1" x14ac:dyDescent="0.3"/>
    <row r="1656" hidden="1" x14ac:dyDescent="0.3"/>
    <row r="1657" hidden="1" x14ac:dyDescent="0.3"/>
    <row r="1658" hidden="1" x14ac:dyDescent="0.3"/>
    <row r="1659" hidden="1" x14ac:dyDescent="0.3"/>
    <row r="1660" hidden="1" x14ac:dyDescent="0.3"/>
    <row r="1661" hidden="1" x14ac:dyDescent="0.3"/>
    <row r="1662" hidden="1" x14ac:dyDescent="0.3"/>
    <row r="1663" hidden="1" x14ac:dyDescent="0.3"/>
    <row r="1664" hidden="1" x14ac:dyDescent="0.3"/>
    <row r="1665" hidden="1" x14ac:dyDescent="0.3"/>
    <row r="1666" hidden="1" x14ac:dyDescent="0.3"/>
    <row r="1667" hidden="1" x14ac:dyDescent="0.3"/>
    <row r="1668" hidden="1" x14ac:dyDescent="0.3"/>
    <row r="1669" hidden="1" x14ac:dyDescent="0.3"/>
    <row r="1670" hidden="1" x14ac:dyDescent="0.3"/>
    <row r="1671" hidden="1" x14ac:dyDescent="0.3"/>
    <row r="1672" hidden="1" x14ac:dyDescent="0.3"/>
    <row r="1673" hidden="1" x14ac:dyDescent="0.3"/>
    <row r="1674" hidden="1" x14ac:dyDescent="0.3"/>
    <row r="1675" hidden="1" x14ac:dyDescent="0.3"/>
    <row r="1676" hidden="1" x14ac:dyDescent="0.3"/>
    <row r="1677" hidden="1" x14ac:dyDescent="0.3"/>
    <row r="1678" hidden="1" x14ac:dyDescent="0.3"/>
    <row r="1679" hidden="1" x14ac:dyDescent="0.3"/>
    <row r="1680" hidden="1" x14ac:dyDescent="0.3"/>
    <row r="1681" hidden="1" x14ac:dyDescent="0.3"/>
    <row r="1682" hidden="1" x14ac:dyDescent="0.3"/>
    <row r="1683" hidden="1" x14ac:dyDescent="0.3"/>
    <row r="1684" hidden="1" x14ac:dyDescent="0.3"/>
    <row r="1685" hidden="1" x14ac:dyDescent="0.3"/>
    <row r="1686" hidden="1" x14ac:dyDescent="0.3"/>
    <row r="1687" hidden="1" x14ac:dyDescent="0.3"/>
    <row r="1688" hidden="1" x14ac:dyDescent="0.3"/>
    <row r="1689" hidden="1" x14ac:dyDescent="0.3"/>
    <row r="1690" hidden="1" x14ac:dyDescent="0.3"/>
    <row r="1691" hidden="1" x14ac:dyDescent="0.3"/>
    <row r="1692" hidden="1" x14ac:dyDescent="0.3"/>
    <row r="1693" hidden="1" x14ac:dyDescent="0.3"/>
    <row r="1694" hidden="1" x14ac:dyDescent="0.3"/>
    <row r="1695" hidden="1" x14ac:dyDescent="0.3"/>
    <row r="1696" hidden="1" x14ac:dyDescent="0.3"/>
    <row r="1697" hidden="1" x14ac:dyDescent="0.3"/>
    <row r="1698" hidden="1" x14ac:dyDescent="0.3"/>
    <row r="1699" hidden="1" x14ac:dyDescent="0.3"/>
    <row r="1700" hidden="1" x14ac:dyDescent="0.3"/>
    <row r="1701" hidden="1" x14ac:dyDescent="0.3"/>
    <row r="1702" hidden="1" x14ac:dyDescent="0.3"/>
    <row r="1703" hidden="1" x14ac:dyDescent="0.3"/>
    <row r="1704" hidden="1" x14ac:dyDescent="0.3"/>
    <row r="1705" hidden="1" x14ac:dyDescent="0.3"/>
    <row r="1706" hidden="1" x14ac:dyDescent="0.3"/>
    <row r="1707" hidden="1" x14ac:dyDescent="0.3"/>
    <row r="1708" hidden="1" x14ac:dyDescent="0.3"/>
    <row r="1709" hidden="1" x14ac:dyDescent="0.3"/>
    <row r="1710" hidden="1" x14ac:dyDescent="0.3"/>
    <row r="1711" hidden="1" x14ac:dyDescent="0.3"/>
    <row r="1712" hidden="1" x14ac:dyDescent="0.3"/>
    <row r="1713" hidden="1" x14ac:dyDescent="0.3"/>
    <row r="1714" hidden="1" x14ac:dyDescent="0.3"/>
    <row r="1715" hidden="1" x14ac:dyDescent="0.3"/>
    <row r="1716" hidden="1" x14ac:dyDescent="0.3"/>
    <row r="1717" hidden="1" x14ac:dyDescent="0.3"/>
    <row r="1718" hidden="1" x14ac:dyDescent="0.3"/>
    <row r="1719" hidden="1" x14ac:dyDescent="0.3"/>
    <row r="1720" hidden="1" x14ac:dyDescent="0.3"/>
    <row r="1721" hidden="1" x14ac:dyDescent="0.3"/>
    <row r="1722" hidden="1" x14ac:dyDescent="0.3"/>
    <row r="1723" hidden="1" x14ac:dyDescent="0.3"/>
    <row r="1724" hidden="1" x14ac:dyDescent="0.3"/>
    <row r="1725" hidden="1" x14ac:dyDescent="0.3"/>
    <row r="1726" hidden="1" x14ac:dyDescent="0.3"/>
    <row r="1727" hidden="1" x14ac:dyDescent="0.3"/>
    <row r="1728" hidden="1" x14ac:dyDescent="0.3"/>
    <row r="1729" hidden="1" x14ac:dyDescent="0.3"/>
    <row r="1730" hidden="1" x14ac:dyDescent="0.3"/>
    <row r="1731" hidden="1" x14ac:dyDescent="0.3"/>
    <row r="1732" hidden="1" x14ac:dyDescent="0.3"/>
    <row r="1733" hidden="1" x14ac:dyDescent="0.3"/>
    <row r="1734" hidden="1" x14ac:dyDescent="0.3"/>
    <row r="1735" hidden="1" x14ac:dyDescent="0.3"/>
    <row r="1736" hidden="1" x14ac:dyDescent="0.3"/>
    <row r="1737" hidden="1" x14ac:dyDescent="0.3"/>
    <row r="1738" hidden="1" x14ac:dyDescent="0.3"/>
    <row r="1739" hidden="1" x14ac:dyDescent="0.3"/>
    <row r="1740" hidden="1" x14ac:dyDescent="0.3"/>
    <row r="1741" hidden="1" x14ac:dyDescent="0.3"/>
    <row r="1742" hidden="1" x14ac:dyDescent="0.3"/>
    <row r="1743" hidden="1" x14ac:dyDescent="0.3"/>
    <row r="1744" hidden="1" x14ac:dyDescent="0.3"/>
    <row r="1745" hidden="1" x14ac:dyDescent="0.3"/>
    <row r="1746" hidden="1" x14ac:dyDescent="0.3"/>
    <row r="1747" hidden="1" x14ac:dyDescent="0.3"/>
    <row r="1748" hidden="1" x14ac:dyDescent="0.3"/>
    <row r="1749" hidden="1" x14ac:dyDescent="0.3"/>
    <row r="1750" hidden="1" x14ac:dyDescent="0.3"/>
    <row r="1751" hidden="1" x14ac:dyDescent="0.3"/>
    <row r="1752" hidden="1" x14ac:dyDescent="0.3"/>
    <row r="1753" hidden="1" x14ac:dyDescent="0.3"/>
    <row r="1754" hidden="1" x14ac:dyDescent="0.3"/>
    <row r="1755" hidden="1" x14ac:dyDescent="0.3"/>
    <row r="1756" hidden="1" x14ac:dyDescent="0.3"/>
    <row r="1757" hidden="1" x14ac:dyDescent="0.3"/>
    <row r="1758" hidden="1" x14ac:dyDescent="0.3"/>
    <row r="1759" hidden="1" x14ac:dyDescent="0.3"/>
    <row r="1760" hidden="1" x14ac:dyDescent="0.3"/>
    <row r="1761" hidden="1" x14ac:dyDescent="0.3"/>
    <row r="1762" hidden="1" x14ac:dyDescent="0.3"/>
    <row r="1763" hidden="1" x14ac:dyDescent="0.3"/>
    <row r="1764" hidden="1" x14ac:dyDescent="0.3"/>
    <row r="1765" hidden="1" x14ac:dyDescent="0.3"/>
    <row r="1766" hidden="1" x14ac:dyDescent="0.3"/>
    <row r="1767" hidden="1" x14ac:dyDescent="0.3"/>
    <row r="1768" hidden="1" x14ac:dyDescent="0.3"/>
    <row r="1769" hidden="1" x14ac:dyDescent="0.3"/>
    <row r="1770" hidden="1" x14ac:dyDescent="0.3"/>
    <row r="1771" hidden="1" x14ac:dyDescent="0.3"/>
    <row r="1772" hidden="1" x14ac:dyDescent="0.3"/>
    <row r="1773" hidden="1" x14ac:dyDescent="0.3"/>
    <row r="1774" hidden="1" x14ac:dyDescent="0.3"/>
    <row r="1775" hidden="1" x14ac:dyDescent="0.3"/>
    <row r="1776" hidden="1" x14ac:dyDescent="0.3"/>
    <row r="1777" hidden="1" x14ac:dyDescent="0.3"/>
    <row r="1778" hidden="1" x14ac:dyDescent="0.3"/>
    <row r="1779" hidden="1" x14ac:dyDescent="0.3"/>
    <row r="1780" hidden="1" x14ac:dyDescent="0.3"/>
    <row r="1781" hidden="1" x14ac:dyDescent="0.3"/>
    <row r="1782" hidden="1" x14ac:dyDescent="0.3"/>
    <row r="1783" hidden="1" x14ac:dyDescent="0.3"/>
    <row r="1784" hidden="1" x14ac:dyDescent="0.3"/>
    <row r="1785" hidden="1" x14ac:dyDescent="0.3"/>
    <row r="1786" hidden="1" x14ac:dyDescent="0.3"/>
    <row r="1787" hidden="1" x14ac:dyDescent="0.3"/>
    <row r="1788" hidden="1" x14ac:dyDescent="0.3"/>
    <row r="1789" hidden="1" x14ac:dyDescent="0.3"/>
    <row r="1790" hidden="1" x14ac:dyDescent="0.3"/>
    <row r="1791" hidden="1" x14ac:dyDescent="0.3"/>
    <row r="1792" hidden="1" x14ac:dyDescent="0.3"/>
    <row r="1793" hidden="1" x14ac:dyDescent="0.3"/>
    <row r="1794" hidden="1" x14ac:dyDescent="0.3"/>
    <row r="1795" hidden="1" x14ac:dyDescent="0.3"/>
    <row r="1796" hidden="1" x14ac:dyDescent="0.3"/>
    <row r="1797" hidden="1" x14ac:dyDescent="0.3"/>
    <row r="1798" hidden="1" x14ac:dyDescent="0.3"/>
    <row r="1799" hidden="1" x14ac:dyDescent="0.3"/>
    <row r="1800" hidden="1" x14ac:dyDescent="0.3"/>
    <row r="1801" hidden="1" x14ac:dyDescent="0.3"/>
    <row r="1802" hidden="1" x14ac:dyDescent="0.3"/>
    <row r="1803" hidden="1" x14ac:dyDescent="0.3"/>
    <row r="1804" hidden="1" x14ac:dyDescent="0.3"/>
    <row r="1805" hidden="1" x14ac:dyDescent="0.3"/>
    <row r="1806" hidden="1" x14ac:dyDescent="0.3"/>
    <row r="1807" hidden="1" x14ac:dyDescent="0.3"/>
    <row r="1808" hidden="1" x14ac:dyDescent="0.3"/>
    <row r="1809" hidden="1" x14ac:dyDescent="0.3"/>
    <row r="1810" hidden="1" x14ac:dyDescent="0.3"/>
    <row r="1811" hidden="1" x14ac:dyDescent="0.3"/>
    <row r="1812" hidden="1" x14ac:dyDescent="0.3"/>
    <row r="1813" hidden="1" x14ac:dyDescent="0.3"/>
    <row r="1814" hidden="1" x14ac:dyDescent="0.3"/>
    <row r="1815" hidden="1" x14ac:dyDescent="0.3"/>
    <row r="1816" hidden="1" x14ac:dyDescent="0.3"/>
    <row r="1817" hidden="1" x14ac:dyDescent="0.3"/>
    <row r="1818" hidden="1" x14ac:dyDescent="0.3"/>
    <row r="1819" hidden="1" x14ac:dyDescent="0.3"/>
    <row r="1820" hidden="1" x14ac:dyDescent="0.3"/>
    <row r="1821" hidden="1" x14ac:dyDescent="0.3"/>
    <row r="1822" hidden="1" x14ac:dyDescent="0.3"/>
    <row r="1823" hidden="1" x14ac:dyDescent="0.3"/>
    <row r="1824" hidden="1" x14ac:dyDescent="0.3"/>
    <row r="1825" hidden="1" x14ac:dyDescent="0.3"/>
    <row r="1826" hidden="1" x14ac:dyDescent="0.3"/>
    <row r="1827" hidden="1" x14ac:dyDescent="0.3"/>
    <row r="1828" hidden="1" x14ac:dyDescent="0.3"/>
    <row r="1829" hidden="1" x14ac:dyDescent="0.3"/>
    <row r="1830" hidden="1" x14ac:dyDescent="0.3"/>
    <row r="1831" hidden="1" x14ac:dyDescent="0.3"/>
    <row r="1832" hidden="1" x14ac:dyDescent="0.3"/>
    <row r="1833" hidden="1" x14ac:dyDescent="0.3"/>
    <row r="1834" hidden="1" x14ac:dyDescent="0.3"/>
    <row r="1835" hidden="1" x14ac:dyDescent="0.3"/>
    <row r="1836" hidden="1" x14ac:dyDescent="0.3"/>
    <row r="1837" hidden="1" x14ac:dyDescent="0.3"/>
    <row r="1838" hidden="1" x14ac:dyDescent="0.3"/>
    <row r="1839" hidden="1" x14ac:dyDescent="0.3"/>
    <row r="1840" hidden="1" x14ac:dyDescent="0.3"/>
    <row r="1841" hidden="1" x14ac:dyDescent="0.3"/>
    <row r="1842" hidden="1" x14ac:dyDescent="0.3"/>
    <row r="1843" hidden="1" x14ac:dyDescent="0.3"/>
    <row r="1844" hidden="1" x14ac:dyDescent="0.3"/>
    <row r="1845" hidden="1" x14ac:dyDescent="0.3"/>
    <row r="1846" hidden="1" x14ac:dyDescent="0.3"/>
    <row r="1847" hidden="1" x14ac:dyDescent="0.3"/>
    <row r="1848" hidden="1" x14ac:dyDescent="0.3"/>
    <row r="1849" hidden="1" x14ac:dyDescent="0.3"/>
    <row r="1850" hidden="1" x14ac:dyDescent="0.3"/>
    <row r="1851" hidden="1" x14ac:dyDescent="0.3"/>
    <row r="1852" hidden="1" x14ac:dyDescent="0.3"/>
    <row r="1853" hidden="1" x14ac:dyDescent="0.3"/>
    <row r="1854" hidden="1" x14ac:dyDescent="0.3"/>
    <row r="1855" hidden="1" x14ac:dyDescent="0.3"/>
    <row r="1856" hidden="1" x14ac:dyDescent="0.3"/>
    <row r="1857" hidden="1" x14ac:dyDescent="0.3"/>
    <row r="1858" hidden="1" x14ac:dyDescent="0.3"/>
    <row r="1859" hidden="1" x14ac:dyDescent="0.3"/>
    <row r="1860" hidden="1" x14ac:dyDescent="0.3"/>
    <row r="1861" hidden="1" x14ac:dyDescent="0.3"/>
    <row r="1862" hidden="1" x14ac:dyDescent="0.3"/>
    <row r="1863" hidden="1" x14ac:dyDescent="0.3"/>
    <row r="1864" hidden="1" x14ac:dyDescent="0.3"/>
    <row r="1865" hidden="1" x14ac:dyDescent="0.3"/>
    <row r="1866" hidden="1" x14ac:dyDescent="0.3"/>
    <row r="1867" hidden="1" x14ac:dyDescent="0.3"/>
    <row r="1868" hidden="1" x14ac:dyDescent="0.3"/>
    <row r="1869" hidden="1" x14ac:dyDescent="0.3"/>
    <row r="1870" hidden="1" x14ac:dyDescent="0.3"/>
    <row r="1871" hidden="1" x14ac:dyDescent="0.3"/>
    <row r="1872" hidden="1" x14ac:dyDescent="0.3"/>
    <row r="1873" hidden="1" x14ac:dyDescent="0.3"/>
    <row r="1874" hidden="1" x14ac:dyDescent="0.3"/>
    <row r="1875" hidden="1" x14ac:dyDescent="0.3"/>
    <row r="1876" hidden="1" x14ac:dyDescent="0.3"/>
    <row r="1877" hidden="1" x14ac:dyDescent="0.3"/>
    <row r="1878" hidden="1" x14ac:dyDescent="0.3"/>
    <row r="1879" hidden="1" x14ac:dyDescent="0.3"/>
    <row r="1880" hidden="1" x14ac:dyDescent="0.3"/>
    <row r="1881" hidden="1" x14ac:dyDescent="0.3"/>
    <row r="1882" hidden="1" x14ac:dyDescent="0.3"/>
    <row r="1883" hidden="1" x14ac:dyDescent="0.3"/>
    <row r="1884" hidden="1" x14ac:dyDescent="0.3"/>
    <row r="1885" hidden="1" x14ac:dyDescent="0.3"/>
    <row r="1886" hidden="1" x14ac:dyDescent="0.3"/>
    <row r="1887" hidden="1" x14ac:dyDescent="0.3"/>
    <row r="1888" hidden="1" x14ac:dyDescent="0.3"/>
    <row r="1889" hidden="1" x14ac:dyDescent="0.3"/>
    <row r="1890" hidden="1" x14ac:dyDescent="0.3"/>
    <row r="1891" hidden="1" x14ac:dyDescent="0.3"/>
    <row r="1892" hidden="1" x14ac:dyDescent="0.3"/>
    <row r="1893" hidden="1" x14ac:dyDescent="0.3"/>
    <row r="1894" hidden="1" x14ac:dyDescent="0.3"/>
    <row r="1895" hidden="1" x14ac:dyDescent="0.3"/>
    <row r="1896" hidden="1" x14ac:dyDescent="0.3"/>
    <row r="1897" hidden="1" x14ac:dyDescent="0.3"/>
    <row r="1898" hidden="1" x14ac:dyDescent="0.3"/>
    <row r="1899" hidden="1" x14ac:dyDescent="0.3"/>
    <row r="1900" hidden="1" x14ac:dyDescent="0.3"/>
    <row r="1901" hidden="1" x14ac:dyDescent="0.3"/>
    <row r="1902" hidden="1" x14ac:dyDescent="0.3"/>
    <row r="1903" hidden="1" x14ac:dyDescent="0.3"/>
    <row r="1904" hidden="1" x14ac:dyDescent="0.3"/>
    <row r="1905" hidden="1" x14ac:dyDescent="0.3"/>
    <row r="1906" hidden="1" x14ac:dyDescent="0.3"/>
    <row r="1907" hidden="1" x14ac:dyDescent="0.3"/>
    <row r="1908" hidden="1" x14ac:dyDescent="0.3"/>
    <row r="1909" hidden="1" x14ac:dyDescent="0.3"/>
    <row r="1910" hidden="1" x14ac:dyDescent="0.3"/>
    <row r="1911" hidden="1" x14ac:dyDescent="0.3"/>
    <row r="1912" hidden="1" x14ac:dyDescent="0.3"/>
    <row r="1913" hidden="1" x14ac:dyDescent="0.3"/>
    <row r="1914" hidden="1" x14ac:dyDescent="0.3"/>
    <row r="1915" hidden="1" x14ac:dyDescent="0.3"/>
    <row r="1916" hidden="1" x14ac:dyDescent="0.3"/>
    <row r="1917" hidden="1" x14ac:dyDescent="0.3"/>
    <row r="1918" hidden="1" x14ac:dyDescent="0.3"/>
    <row r="1919" hidden="1" x14ac:dyDescent="0.3"/>
    <row r="1920" hidden="1" x14ac:dyDescent="0.3"/>
    <row r="1921" hidden="1" x14ac:dyDescent="0.3"/>
    <row r="1922" hidden="1" x14ac:dyDescent="0.3"/>
    <row r="1923" hidden="1" x14ac:dyDescent="0.3"/>
    <row r="1924" hidden="1" x14ac:dyDescent="0.3"/>
    <row r="1925" hidden="1" x14ac:dyDescent="0.3"/>
    <row r="1926" hidden="1" x14ac:dyDescent="0.3"/>
    <row r="1927" hidden="1" x14ac:dyDescent="0.3"/>
    <row r="1928" hidden="1" x14ac:dyDescent="0.3"/>
    <row r="1929" hidden="1" x14ac:dyDescent="0.3"/>
    <row r="1930" hidden="1" x14ac:dyDescent="0.3"/>
    <row r="1931" hidden="1" x14ac:dyDescent="0.3"/>
    <row r="1932" hidden="1" x14ac:dyDescent="0.3"/>
    <row r="1933" hidden="1" x14ac:dyDescent="0.3"/>
    <row r="1934" hidden="1" x14ac:dyDescent="0.3"/>
    <row r="1935" hidden="1" x14ac:dyDescent="0.3"/>
    <row r="1936" hidden="1" x14ac:dyDescent="0.3"/>
    <row r="1937" hidden="1" x14ac:dyDescent="0.3"/>
    <row r="1938" hidden="1" x14ac:dyDescent="0.3"/>
    <row r="1939" hidden="1" x14ac:dyDescent="0.3"/>
    <row r="1940" hidden="1" x14ac:dyDescent="0.3"/>
    <row r="1941" hidden="1" x14ac:dyDescent="0.3"/>
    <row r="1942" hidden="1" x14ac:dyDescent="0.3"/>
    <row r="1943" hidden="1" x14ac:dyDescent="0.3"/>
    <row r="1944" hidden="1" x14ac:dyDescent="0.3"/>
    <row r="1945" hidden="1" x14ac:dyDescent="0.3"/>
    <row r="1946" hidden="1" x14ac:dyDescent="0.3"/>
    <row r="1947" hidden="1" x14ac:dyDescent="0.3"/>
    <row r="1948" hidden="1" x14ac:dyDescent="0.3"/>
    <row r="1949" hidden="1" x14ac:dyDescent="0.3"/>
    <row r="1950" hidden="1" x14ac:dyDescent="0.3"/>
    <row r="1951" hidden="1" x14ac:dyDescent="0.3"/>
    <row r="1952" hidden="1" x14ac:dyDescent="0.3"/>
    <row r="1953" hidden="1" x14ac:dyDescent="0.3"/>
    <row r="1954" hidden="1" x14ac:dyDescent="0.3"/>
    <row r="1955" hidden="1" x14ac:dyDescent="0.3"/>
    <row r="1956" hidden="1" x14ac:dyDescent="0.3"/>
    <row r="1957" hidden="1" x14ac:dyDescent="0.3"/>
    <row r="1958" hidden="1" x14ac:dyDescent="0.3"/>
    <row r="1959" hidden="1" x14ac:dyDescent="0.3"/>
    <row r="1960" hidden="1" x14ac:dyDescent="0.3"/>
    <row r="1961" hidden="1" x14ac:dyDescent="0.3"/>
    <row r="1962" hidden="1" x14ac:dyDescent="0.3"/>
    <row r="1963" hidden="1" x14ac:dyDescent="0.3"/>
    <row r="1964" hidden="1" x14ac:dyDescent="0.3"/>
    <row r="1965" hidden="1" x14ac:dyDescent="0.3"/>
    <row r="1966" hidden="1" x14ac:dyDescent="0.3"/>
    <row r="1967" hidden="1" x14ac:dyDescent="0.3"/>
    <row r="1968" hidden="1" x14ac:dyDescent="0.3"/>
    <row r="1969" hidden="1" x14ac:dyDescent="0.3"/>
    <row r="1970" hidden="1" x14ac:dyDescent="0.3"/>
    <row r="1971" hidden="1" x14ac:dyDescent="0.3"/>
    <row r="1972" hidden="1" x14ac:dyDescent="0.3"/>
    <row r="1973" hidden="1" x14ac:dyDescent="0.3"/>
    <row r="1974" hidden="1" x14ac:dyDescent="0.3"/>
    <row r="1975" hidden="1" x14ac:dyDescent="0.3"/>
    <row r="1976" hidden="1" x14ac:dyDescent="0.3"/>
    <row r="1977" hidden="1" x14ac:dyDescent="0.3"/>
    <row r="1978" hidden="1" x14ac:dyDescent="0.3"/>
    <row r="1979" hidden="1" x14ac:dyDescent="0.3"/>
    <row r="1980" hidden="1" x14ac:dyDescent="0.3"/>
    <row r="1981" hidden="1" x14ac:dyDescent="0.3"/>
    <row r="1982" hidden="1" x14ac:dyDescent="0.3"/>
    <row r="1983" hidden="1" x14ac:dyDescent="0.3"/>
    <row r="1984" hidden="1" x14ac:dyDescent="0.3"/>
    <row r="1985" hidden="1" x14ac:dyDescent="0.3"/>
    <row r="1986" hidden="1" x14ac:dyDescent="0.3"/>
    <row r="1987" hidden="1" x14ac:dyDescent="0.3"/>
    <row r="1988" hidden="1" x14ac:dyDescent="0.3"/>
    <row r="1989" hidden="1" x14ac:dyDescent="0.3"/>
    <row r="1990" hidden="1" x14ac:dyDescent="0.3"/>
    <row r="1991" hidden="1" x14ac:dyDescent="0.3"/>
    <row r="1992" hidden="1" x14ac:dyDescent="0.3"/>
    <row r="1993" hidden="1" x14ac:dyDescent="0.3"/>
    <row r="1994" hidden="1" x14ac:dyDescent="0.3"/>
    <row r="1995" hidden="1" x14ac:dyDescent="0.3"/>
    <row r="1996" hidden="1" x14ac:dyDescent="0.3"/>
    <row r="1997" hidden="1" x14ac:dyDescent="0.3"/>
    <row r="1998" hidden="1" x14ac:dyDescent="0.3"/>
    <row r="1999" hidden="1" x14ac:dyDescent="0.3"/>
    <row r="2000" hidden="1" x14ac:dyDescent="0.3"/>
    <row r="2001" hidden="1" x14ac:dyDescent="0.3"/>
    <row r="2002" hidden="1" x14ac:dyDescent="0.3"/>
    <row r="2003" hidden="1" x14ac:dyDescent="0.3"/>
    <row r="2004" hidden="1" x14ac:dyDescent="0.3"/>
    <row r="2005" hidden="1" x14ac:dyDescent="0.3"/>
    <row r="2006" hidden="1" x14ac:dyDescent="0.3"/>
    <row r="2007" hidden="1" x14ac:dyDescent="0.3"/>
    <row r="2008" hidden="1" x14ac:dyDescent="0.3"/>
    <row r="2009" hidden="1" x14ac:dyDescent="0.3"/>
    <row r="2010" hidden="1" x14ac:dyDescent="0.3"/>
    <row r="2011" hidden="1" x14ac:dyDescent="0.3"/>
    <row r="2012" hidden="1" x14ac:dyDescent="0.3"/>
    <row r="2013" hidden="1" x14ac:dyDescent="0.3"/>
    <row r="2014" hidden="1" x14ac:dyDescent="0.3"/>
    <row r="2015" hidden="1" x14ac:dyDescent="0.3"/>
    <row r="2016" hidden="1" x14ac:dyDescent="0.3"/>
    <row r="2017" hidden="1" x14ac:dyDescent="0.3"/>
    <row r="2018" hidden="1" x14ac:dyDescent="0.3"/>
    <row r="2019" hidden="1" x14ac:dyDescent="0.3"/>
    <row r="2020" hidden="1" x14ac:dyDescent="0.3"/>
    <row r="2021" hidden="1" x14ac:dyDescent="0.3"/>
    <row r="2022" hidden="1" x14ac:dyDescent="0.3"/>
    <row r="2023" hidden="1" x14ac:dyDescent="0.3"/>
    <row r="2024" hidden="1" x14ac:dyDescent="0.3"/>
    <row r="2025" hidden="1" x14ac:dyDescent="0.3"/>
    <row r="2026" hidden="1" x14ac:dyDescent="0.3"/>
    <row r="2027" hidden="1" x14ac:dyDescent="0.3"/>
    <row r="2028" hidden="1" x14ac:dyDescent="0.3"/>
    <row r="2029" hidden="1" x14ac:dyDescent="0.3"/>
    <row r="2030" hidden="1" x14ac:dyDescent="0.3"/>
    <row r="2031" hidden="1" x14ac:dyDescent="0.3"/>
    <row r="2032" hidden="1" x14ac:dyDescent="0.3"/>
    <row r="2033" hidden="1" x14ac:dyDescent="0.3"/>
    <row r="2034" hidden="1" x14ac:dyDescent="0.3"/>
    <row r="2035" hidden="1" x14ac:dyDescent="0.3"/>
    <row r="2036" hidden="1" x14ac:dyDescent="0.3"/>
    <row r="2037" hidden="1" x14ac:dyDescent="0.3"/>
    <row r="2038" hidden="1" x14ac:dyDescent="0.3"/>
    <row r="2039" hidden="1" x14ac:dyDescent="0.3"/>
    <row r="2040" hidden="1" x14ac:dyDescent="0.3"/>
    <row r="2041" hidden="1" x14ac:dyDescent="0.3"/>
    <row r="2042" hidden="1" x14ac:dyDescent="0.3"/>
    <row r="2043" hidden="1" x14ac:dyDescent="0.3"/>
    <row r="2044" hidden="1" x14ac:dyDescent="0.3"/>
    <row r="2045" hidden="1" x14ac:dyDescent="0.3"/>
    <row r="2046" hidden="1" x14ac:dyDescent="0.3"/>
    <row r="2047" hidden="1" x14ac:dyDescent="0.3"/>
    <row r="2048" hidden="1" x14ac:dyDescent="0.3"/>
    <row r="2049" hidden="1" x14ac:dyDescent="0.3"/>
    <row r="2050" hidden="1" x14ac:dyDescent="0.3"/>
    <row r="2051" hidden="1" x14ac:dyDescent="0.3"/>
    <row r="2052" hidden="1" x14ac:dyDescent="0.3"/>
    <row r="2053" hidden="1" x14ac:dyDescent="0.3"/>
    <row r="2054" hidden="1" x14ac:dyDescent="0.3"/>
    <row r="2055" hidden="1" x14ac:dyDescent="0.3"/>
    <row r="2056" hidden="1" x14ac:dyDescent="0.3"/>
    <row r="2057" hidden="1" x14ac:dyDescent="0.3"/>
    <row r="2058" hidden="1" x14ac:dyDescent="0.3"/>
    <row r="2059" hidden="1" x14ac:dyDescent="0.3"/>
    <row r="2060" hidden="1" x14ac:dyDescent="0.3"/>
    <row r="2061" hidden="1" x14ac:dyDescent="0.3"/>
    <row r="2062" hidden="1" x14ac:dyDescent="0.3"/>
    <row r="2063" hidden="1" x14ac:dyDescent="0.3"/>
    <row r="2064" hidden="1" x14ac:dyDescent="0.3"/>
    <row r="2065" hidden="1" x14ac:dyDescent="0.3"/>
    <row r="2066" hidden="1" x14ac:dyDescent="0.3"/>
    <row r="2067" hidden="1" x14ac:dyDescent="0.3"/>
    <row r="2068" hidden="1" x14ac:dyDescent="0.3"/>
    <row r="2069" hidden="1" x14ac:dyDescent="0.3"/>
    <row r="2070" hidden="1" x14ac:dyDescent="0.3"/>
    <row r="2071" hidden="1" x14ac:dyDescent="0.3"/>
    <row r="2072" hidden="1" x14ac:dyDescent="0.3"/>
    <row r="2073" hidden="1" x14ac:dyDescent="0.3"/>
    <row r="2074" hidden="1" x14ac:dyDescent="0.3"/>
    <row r="2075" hidden="1" x14ac:dyDescent="0.3"/>
    <row r="2076" hidden="1" x14ac:dyDescent="0.3"/>
    <row r="2077" hidden="1" x14ac:dyDescent="0.3"/>
    <row r="2078" hidden="1" x14ac:dyDescent="0.3"/>
    <row r="2079" hidden="1" x14ac:dyDescent="0.3"/>
    <row r="2080" hidden="1" x14ac:dyDescent="0.3"/>
    <row r="2081" hidden="1" x14ac:dyDescent="0.3"/>
    <row r="2082" hidden="1" x14ac:dyDescent="0.3"/>
    <row r="2083" hidden="1" x14ac:dyDescent="0.3"/>
    <row r="2084" hidden="1" x14ac:dyDescent="0.3"/>
    <row r="2085" hidden="1" x14ac:dyDescent="0.3"/>
    <row r="2086" hidden="1" x14ac:dyDescent="0.3"/>
    <row r="2087" hidden="1" x14ac:dyDescent="0.3"/>
    <row r="2088" hidden="1" x14ac:dyDescent="0.3"/>
    <row r="2089" hidden="1" x14ac:dyDescent="0.3"/>
    <row r="2090" hidden="1" x14ac:dyDescent="0.3"/>
    <row r="2091" hidden="1" x14ac:dyDescent="0.3"/>
    <row r="2092" hidden="1" x14ac:dyDescent="0.3"/>
    <row r="2093" hidden="1" x14ac:dyDescent="0.3"/>
    <row r="2094" hidden="1" x14ac:dyDescent="0.3"/>
    <row r="2095" hidden="1" x14ac:dyDescent="0.3"/>
    <row r="2096" hidden="1" x14ac:dyDescent="0.3"/>
    <row r="2097" hidden="1" x14ac:dyDescent="0.3"/>
    <row r="2098" hidden="1" x14ac:dyDescent="0.3"/>
    <row r="2099" hidden="1" x14ac:dyDescent="0.3"/>
    <row r="2100" hidden="1" x14ac:dyDescent="0.3"/>
    <row r="2101" hidden="1" x14ac:dyDescent="0.3"/>
    <row r="2102" hidden="1" x14ac:dyDescent="0.3"/>
    <row r="2103" hidden="1" x14ac:dyDescent="0.3"/>
    <row r="2104" hidden="1" x14ac:dyDescent="0.3"/>
    <row r="2105" hidden="1" x14ac:dyDescent="0.3"/>
    <row r="2106" hidden="1" x14ac:dyDescent="0.3"/>
    <row r="2107" hidden="1" x14ac:dyDescent="0.3"/>
    <row r="2108" hidden="1" x14ac:dyDescent="0.3"/>
    <row r="2109" hidden="1" x14ac:dyDescent="0.3"/>
    <row r="2110" hidden="1" x14ac:dyDescent="0.3"/>
    <row r="2111" hidden="1" x14ac:dyDescent="0.3"/>
    <row r="2112" hidden="1" x14ac:dyDescent="0.3"/>
    <row r="2113" hidden="1" x14ac:dyDescent="0.3"/>
    <row r="2114" hidden="1" x14ac:dyDescent="0.3"/>
    <row r="2115" hidden="1" x14ac:dyDescent="0.3"/>
    <row r="2116" hidden="1" x14ac:dyDescent="0.3"/>
    <row r="2117" hidden="1" x14ac:dyDescent="0.3"/>
    <row r="2118" hidden="1" x14ac:dyDescent="0.3"/>
    <row r="2119" hidden="1" x14ac:dyDescent="0.3"/>
    <row r="2120" hidden="1" x14ac:dyDescent="0.3"/>
    <row r="2121" hidden="1" x14ac:dyDescent="0.3"/>
    <row r="2122" hidden="1" x14ac:dyDescent="0.3"/>
    <row r="2123" hidden="1" x14ac:dyDescent="0.3"/>
    <row r="2124" hidden="1" x14ac:dyDescent="0.3"/>
    <row r="2125" hidden="1" x14ac:dyDescent="0.3"/>
    <row r="2126" hidden="1" x14ac:dyDescent="0.3"/>
    <row r="2127" hidden="1" x14ac:dyDescent="0.3"/>
    <row r="2128" hidden="1" x14ac:dyDescent="0.3"/>
    <row r="2129" hidden="1" x14ac:dyDescent="0.3"/>
    <row r="2130" hidden="1" x14ac:dyDescent="0.3"/>
    <row r="2131" hidden="1" x14ac:dyDescent="0.3"/>
    <row r="2132" hidden="1" x14ac:dyDescent="0.3"/>
    <row r="2133" hidden="1" x14ac:dyDescent="0.3"/>
    <row r="2134" hidden="1" x14ac:dyDescent="0.3"/>
    <row r="2135" hidden="1" x14ac:dyDescent="0.3"/>
    <row r="2136" hidden="1" x14ac:dyDescent="0.3"/>
    <row r="2137" hidden="1" x14ac:dyDescent="0.3"/>
    <row r="2138" hidden="1" x14ac:dyDescent="0.3"/>
    <row r="2139" hidden="1" x14ac:dyDescent="0.3"/>
    <row r="2140" hidden="1" x14ac:dyDescent="0.3"/>
    <row r="2141" hidden="1" x14ac:dyDescent="0.3"/>
    <row r="2142" hidden="1" x14ac:dyDescent="0.3"/>
    <row r="2143" hidden="1" x14ac:dyDescent="0.3"/>
    <row r="2144" hidden="1" x14ac:dyDescent="0.3"/>
    <row r="2145" hidden="1" x14ac:dyDescent="0.3"/>
    <row r="2146" hidden="1" x14ac:dyDescent="0.3"/>
    <row r="2147" hidden="1" x14ac:dyDescent="0.3"/>
    <row r="2148" hidden="1" x14ac:dyDescent="0.3"/>
    <row r="2149" hidden="1" x14ac:dyDescent="0.3"/>
    <row r="2150" hidden="1" x14ac:dyDescent="0.3"/>
    <row r="2151" hidden="1" x14ac:dyDescent="0.3"/>
    <row r="2152" hidden="1" x14ac:dyDescent="0.3"/>
    <row r="2153" hidden="1" x14ac:dyDescent="0.3"/>
    <row r="2154" hidden="1" x14ac:dyDescent="0.3"/>
    <row r="2155" hidden="1" x14ac:dyDescent="0.3"/>
    <row r="2156" hidden="1" x14ac:dyDescent="0.3"/>
    <row r="2157" hidden="1" x14ac:dyDescent="0.3"/>
    <row r="2158" hidden="1" x14ac:dyDescent="0.3"/>
    <row r="2159" hidden="1" x14ac:dyDescent="0.3"/>
    <row r="2160" hidden="1" x14ac:dyDescent="0.3"/>
    <row r="2161" hidden="1" x14ac:dyDescent="0.3"/>
    <row r="2162" hidden="1" x14ac:dyDescent="0.3"/>
    <row r="2163" hidden="1" x14ac:dyDescent="0.3"/>
    <row r="2164" hidden="1" x14ac:dyDescent="0.3"/>
    <row r="2165" hidden="1" x14ac:dyDescent="0.3"/>
    <row r="2166" hidden="1" x14ac:dyDescent="0.3"/>
    <row r="2167" hidden="1" x14ac:dyDescent="0.3"/>
    <row r="2168" hidden="1" x14ac:dyDescent="0.3"/>
    <row r="2169" hidden="1" x14ac:dyDescent="0.3"/>
    <row r="2170" hidden="1" x14ac:dyDescent="0.3"/>
    <row r="2171" hidden="1" x14ac:dyDescent="0.3"/>
    <row r="2172" hidden="1" x14ac:dyDescent="0.3"/>
    <row r="2173" hidden="1" x14ac:dyDescent="0.3"/>
    <row r="2174" hidden="1" x14ac:dyDescent="0.3"/>
    <row r="2175" hidden="1" x14ac:dyDescent="0.3"/>
    <row r="2176" hidden="1" x14ac:dyDescent="0.3"/>
    <row r="2177" hidden="1" x14ac:dyDescent="0.3"/>
    <row r="2178" hidden="1" x14ac:dyDescent="0.3"/>
    <row r="2179" hidden="1" x14ac:dyDescent="0.3"/>
    <row r="2180" hidden="1" x14ac:dyDescent="0.3"/>
    <row r="2181" hidden="1" x14ac:dyDescent="0.3"/>
    <row r="2182" hidden="1" x14ac:dyDescent="0.3"/>
    <row r="2183" hidden="1" x14ac:dyDescent="0.3"/>
    <row r="2184" hidden="1" x14ac:dyDescent="0.3"/>
    <row r="2185" hidden="1" x14ac:dyDescent="0.3"/>
    <row r="2186" hidden="1" x14ac:dyDescent="0.3"/>
    <row r="2187" hidden="1" x14ac:dyDescent="0.3"/>
    <row r="2188" hidden="1" x14ac:dyDescent="0.3"/>
    <row r="2189" hidden="1" x14ac:dyDescent="0.3"/>
    <row r="2190" hidden="1" x14ac:dyDescent="0.3"/>
    <row r="2191" hidden="1" x14ac:dyDescent="0.3"/>
    <row r="2192" hidden="1" x14ac:dyDescent="0.3"/>
    <row r="2193" hidden="1" x14ac:dyDescent="0.3"/>
    <row r="2194" hidden="1" x14ac:dyDescent="0.3"/>
    <row r="2195" hidden="1" x14ac:dyDescent="0.3"/>
    <row r="2196" hidden="1" x14ac:dyDescent="0.3"/>
    <row r="2197" hidden="1" x14ac:dyDescent="0.3"/>
    <row r="2198" hidden="1" x14ac:dyDescent="0.3"/>
    <row r="2199" hidden="1" x14ac:dyDescent="0.3"/>
    <row r="2200" hidden="1" x14ac:dyDescent="0.3"/>
    <row r="2201" hidden="1" x14ac:dyDescent="0.3"/>
    <row r="2202" hidden="1" x14ac:dyDescent="0.3"/>
    <row r="2203" hidden="1" x14ac:dyDescent="0.3"/>
    <row r="2204" hidden="1" x14ac:dyDescent="0.3"/>
    <row r="2205" hidden="1" x14ac:dyDescent="0.3"/>
    <row r="2206" hidden="1" x14ac:dyDescent="0.3"/>
    <row r="2207" hidden="1" x14ac:dyDescent="0.3"/>
    <row r="2208" hidden="1" x14ac:dyDescent="0.3"/>
    <row r="2209" hidden="1" x14ac:dyDescent="0.3"/>
    <row r="2210" hidden="1" x14ac:dyDescent="0.3"/>
    <row r="2211" hidden="1" x14ac:dyDescent="0.3"/>
    <row r="2212" hidden="1" x14ac:dyDescent="0.3"/>
    <row r="2213" hidden="1" x14ac:dyDescent="0.3"/>
    <row r="2214" hidden="1" x14ac:dyDescent="0.3"/>
    <row r="2215" hidden="1" x14ac:dyDescent="0.3"/>
    <row r="2216" hidden="1" x14ac:dyDescent="0.3"/>
    <row r="2217" hidden="1" x14ac:dyDescent="0.3"/>
    <row r="2218" hidden="1" x14ac:dyDescent="0.3"/>
    <row r="2219" hidden="1" x14ac:dyDescent="0.3"/>
    <row r="2220" hidden="1" x14ac:dyDescent="0.3"/>
    <row r="2221" hidden="1" x14ac:dyDescent="0.3"/>
    <row r="2222" hidden="1" x14ac:dyDescent="0.3"/>
    <row r="2223" hidden="1" x14ac:dyDescent="0.3"/>
    <row r="2224" hidden="1" x14ac:dyDescent="0.3"/>
    <row r="2225" hidden="1" x14ac:dyDescent="0.3"/>
    <row r="2226" hidden="1" x14ac:dyDescent="0.3"/>
    <row r="2227" hidden="1" x14ac:dyDescent="0.3"/>
    <row r="2228" hidden="1" x14ac:dyDescent="0.3"/>
    <row r="2229" hidden="1" x14ac:dyDescent="0.3"/>
    <row r="2230" hidden="1" x14ac:dyDescent="0.3"/>
    <row r="2231" hidden="1" x14ac:dyDescent="0.3"/>
    <row r="2232" hidden="1" x14ac:dyDescent="0.3"/>
    <row r="2233" hidden="1" x14ac:dyDescent="0.3"/>
    <row r="2234" hidden="1" x14ac:dyDescent="0.3"/>
    <row r="2235" hidden="1" x14ac:dyDescent="0.3"/>
    <row r="2236" hidden="1" x14ac:dyDescent="0.3"/>
    <row r="2237" hidden="1" x14ac:dyDescent="0.3"/>
    <row r="2238" hidden="1" x14ac:dyDescent="0.3"/>
    <row r="2239" hidden="1" x14ac:dyDescent="0.3"/>
    <row r="2240" hidden="1" x14ac:dyDescent="0.3"/>
    <row r="2241" hidden="1" x14ac:dyDescent="0.3"/>
    <row r="2242" hidden="1" x14ac:dyDescent="0.3"/>
    <row r="2243" hidden="1" x14ac:dyDescent="0.3"/>
    <row r="2244" hidden="1" x14ac:dyDescent="0.3"/>
    <row r="2245" hidden="1" x14ac:dyDescent="0.3"/>
    <row r="2246" hidden="1" x14ac:dyDescent="0.3"/>
    <row r="2247" hidden="1" x14ac:dyDescent="0.3"/>
    <row r="2248" hidden="1" x14ac:dyDescent="0.3"/>
    <row r="2249" hidden="1" x14ac:dyDescent="0.3"/>
    <row r="2250" hidden="1" x14ac:dyDescent="0.3"/>
    <row r="2251" hidden="1" x14ac:dyDescent="0.3"/>
    <row r="2252" hidden="1" x14ac:dyDescent="0.3"/>
    <row r="2253" hidden="1" x14ac:dyDescent="0.3"/>
    <row r="2254" hidden="1" x14ac:dyDescent="0.3"/>
    <row r="2255" hidden="1" x14ac:dyDescent="0.3"/>
    <row r="2256" hidden="1" x14ac:dyDescent="0.3"/>
    <row r="2257" hidden="1" x14ac:dyDescent="0.3"/>
    <row r="2258" hidden="1" x14ac:dyDescent="0.3"/>
    <row r="2259" hidden="1" x14ac:dyDescent="0.3"/>
    <row r="2260" hidden="1" x14ac:dyDescent="0.3"/>
    <row r="2261" hidden="1" x14ac:dyDescent="0.3"/>
    <row r="2262" hidden="1" x14ac:dyDescent="0.3"/>
    <row r="2263" hidden="1" x14ac:dyDescent="0.3"/>
    <row r="2264" hidden="1" x14ac:dyDescent="0.3"/>
    <row r="2265" hidden="1" x14ac:dyDescent="0.3"/>
    <row r="2266" hidden="1" x14ac:dyDescent="0.3"/>
    <row r="2267" hidden="1" x14ac:dyDescent="0.3"/>
    <row r="2268" hidden="1" x14ac:dyDescent="0.3"/>
    <row r="2269" hidden="1" x14ac:dyDescent="0.3"/>
    <row r="2270" hidden="1" x14ac:dyDescent="0.3"/>
    <row r="2271" hidden="1" x14ac:dyDescent="0.3"/>
    <row r="2272" hidden="1" x14ac:dyDescent="0.3"/>
    <row r="2273" hidden="1" x14ac:dyDescent="0.3"/>
    <row r="2274" hidden="1" x14ac:dyDescent="0.3"/>
    <row r="2275" hidden="1" x14ac:dyDescent="0.3"/>
    <row r="2276" hidden="1" x14ac:dyDescent="0.3"/>
    <row r="2277" hidden="1" x14ac:dyDescent="0.3"/>
    <row r="2278" hidden="1" x14ac:dyDescent="0.3"/>
    <row r="2279" hidden="1" x14ac:dyDescent="0.3"/>
    <row r="2280" hidden="1" x14ac:dyDescent="0.3"/>
    <row r="2281" hidden="1" x14ac:dyDescent="0.3"/>
    <row r="2282" hidden="1" x14ac:dyDescent="0.3"/>
    <row r="2283" hidden="1" x14ac:dyDescent="0.3"/>
    <row r="2284" hidden="1" x14ac:dyDescent="0.3"/>
    <row r="2285" hidden="1" x14ac:dyDescent="0.3"/>
    <row r="2286" hidden="1" x14ac:dyDescent="0.3"/>
    <row r="2287" hidden="1" x14ac:dyDescent="0.3"/>
    <row r="2288" hidden="1" x14ac:dyDescent="0.3"/>
    <row r="2289" hidden="1" x14ac:dyDescent="0.3"/>
    <row r="2290" hidden="1" x14ac:dyDescent="0.3"/>
    <row r="2291" hidden="1" x14ac:dyDescent="0.3"/>
    <row r="2292" hidden="1" x14ac:dyDescent="0.3"/>
    <row r="2293" hidden="1" x14ac:dyDescent="0.3"/>
    <row r="2294" hidden="1" x14ac:dyDescent="0.3"/>
    <row r="2295" hidden="1" x14ac:dyDescent="0.3"/>
    <row r="2296" hidden="1" x14ac:dyDescent="0.3"/>
    <row r="2297" hidden="1" x14ac:dyDescent="0.3"/>
    <row r="2298" hidden="1" x14ac:dyDescent="0.3"/>
    <row r="2299" hidden="1" x14ac:dyDescent="0.3"/>
    <row r="2300" hidden="1" x14ac:dyDescent="0.3"/>
    <row r="2301" hidden="1" x14ac:dyDescent="0.3"/>
    <row r="2302" hidden="1" x14ac:dyDescent="0.3"/>
    <row r="2303" hidden="1" x14ac:dyDescent="0.3"/>
    <row r="2304" hidden="1" x14ac:dyDescent="0.3"/>
    <row r="2305" hidden="1" x14ac:dyDescent="0.3"/>
    <row r="2306" hidden="1" x14ac:dyDescent="0.3"/>
    <row r="2307" hidden="1" x14ac:dyDescent="0.3"/>
    <row r="2308" hidden="1" x14ac:dyDescent="0.3"/>
    <row r="2309" hidden="1" x14ac:dyDescent="0.3"/>
    <row r="2310" hidden="1" x14ac:dyDescent="0.3"/>
    <row r="2311" hidden="1" x14ac:dyDescent="0.3"/>
    <row r="2312" hidden="1" x14ac:dyDescent="0.3"/>
    <row r="2313" hidden="1" x14ac:dyDescent="0.3"/>
    <row r="2314" hidden="1" x14ac:dyDescent="0.3"/>
    <row r="2315" hidden="1" x14ac:dyDescent="0.3"/>
    <row r="2316" hidden="1" x14ac:dyDescent="0.3"/>
    <row r="2317" hidden="1" x14ac:dyDescent="0.3"/>
    <row r="2318" hidden="1" x14ac:dyDescent="0.3"/>
    <row r="2319" hidden="1" x14ac:dyDescent="0.3"/>
    <row r="2320" hidden="1" x14ac:dyDescent="0.3"/>
    <row r="2321" hidden="1" x14ac:dyDescent="0.3"/>
    <row r="2322" hidden="1" x14ac:dyDescent="0.3"/>
    <row r="2323" hidden="1" x14ac:dyDescent="0.3"/>
    <row r="2324" hidden="1" x14ac:dyDescent="0.3"/>
    <row r="2325" hidden="1" x14ac:dyDescent="0.3"/>
    <row r="2326" hidden="1" x14ac:dyDescent="0.3"/>
    <row r="2327" hidden="1" x14ac:dyDescent="0.3"/>
    <row r="2328" hidden="1" x14ac:dyDescent="0.3"/>
    <row r="2329" hidden="1" x14ac:dyDescent="0.3"/>
    <row r="2330" hidden="1" x14ac:dyDescent="0.3"/>
    <row r="2331" hidden="1" x14ac:dyDescent="0.3"/>
    <row r="2332" hidden="1" x14ac:dyDescent="0.3"/>
    <row r="2333" hidden="1" x14ac:dyDescent="0.3"/>
    <row r="2334" hidden="1" x14ac:dyDescent="0.3"/>
    <row r="2335" hidden="1" x14ac:dyDescent="0.3"/>
    <row r="2336" hidden="1" x14ac:dyDescent="0.3"/>
    <row r="2337" hidden="1" x14ac:dyDescent="0.3"/>
    <row r="2338" hidden="1" x14ac:dyDescent="0.3"/>
    <row r="2339" hidden="1" x14ac:dyDescent="0.3"/>
    <row r="2340" hidden="1" x14ac:dyDescent="0.3"/>
    <row r="2341" hidden="1" x14ac:dyDescent="0.3"/>
    <row r="2342" hidden="1" x14ac:dyDescent="0.3"/>
    <row r="2343" hidden="1" x14ac:dyDescent="0.3"/>
    <row r="2344" hidden="1" x14ac:dyDescent="0.3"/>
    <row r="2345" hidden="1" x14ac:dyDescent="0.3"/>
    <row r="2346" hidden="1" x14ac:dyDescent="0.3"/>
    <row r="2347" hidden="1" x14ac:dyDescent="0.3"/>
    <row r="2348" hidden="1" x14ac:dyDescent="0.3"/>
    <row r="2349" hidden="1" x14ac:dyDescent="0.3"/>
    <row r="2350" hidden="1" x14ac:dyDescent="0.3"/>
    <row r="2351" hidden="1" x14ac:dyDescent="0.3"/>
    <row r="2352" hidden="1" x14ac:dyDescent="0.3"/>
    <row r="2353" hidden="1" x14ac:dyDescent="0.3"/>
    <row r="2354" hidden="1" x14ac:dyDescent="0.3"/>
    <row r="2355" hidden="1" x14ac:dyDescent="0.3"/>
    <row r="2356" hidden="1" x14ac:dyDescent="0.3"/>
    <row r="2357" hidden="1" x14ac:dyDescent="0.3"/>
    <row r="2358" hidden="1" x14ac:dyDescent="0.3"/>
    <row r="2359" hidden="1" x14ac:dyDescent="0.3"/>
    <row r="2360" hidden="1" x14ac:dyDescent="0.3"/>
    <row r="2361" hidden="1" x14ac:dyDescent="0.3"/>
    <row r="2362" hidden="1" x14ac:dyDescent="0.3"/>
    <row r="2363" hidden="1" x14ac:dyDescent="0.3"/>
    <row r="2364" hidden="1" x14ac:dyDescent="0.3"/>
    <row r="2365" hidden="1" x14ac:dyDescent="0.3"/>
    <row r="2366" hidden="1" x14ac:dyDescent="0.3"/>
    <row r="2367" hidden="1" x14ac:dyDescent="0.3"/>
    <row r="2368" hidden="1" x14ac:dyDescent="0.3"/>
    <row r="2369" hidden="1" x14ac:dyDescent="0.3"/>
    <row r="2370" hidden="1" x14ac:dyDescent="0.3"/>
    <row r="2371" hidden="1" x14ac:dyDescent="0.3"/>
    <row r="2372" hidden="1" x14ac:dyDescent="0.3"/>
    <row r="2373" hidden="1" x14ac:dyDescent="0.3"/>
    <row r="2374" hidden="1" x14ac:dyDescent="0.3"/>
    <row r="2375" hidden="1" x14ac:dyDescent="0.3"/>
    <row r="2376" hidden="1" x14ac:dyDescent="0.3"/>
    <row r="2377" hidden="1" x14ac:dyDescent="0.3"/>
    <row r="2378" hidden="1" x14ac:dyDescent="0.3"/>
    <row r="2379" hidden="1" x14ac:dyDescent="0.3"/>
    <row r="2380" hidden="1" x14ac:dyDescent="0.3"/>
    <row r="2381" hidden="1" x14ac:dyDescent="0.3"/>
    <row r="2382" hidden="1" x14ac:dyDescent="0.3"/>
    <row r="2383" hidden="1" x14ac:dyDescent="0.3"/>
    <row r="2384" hidden="1" x14ac:dyDescent="0.3"/>
    <row r="2385" hidden="1" x14ac:dyDescent="0.3"/>
    <row r="2386" hidden="1" x14ac:dyDescent="0.3"/>
    <row r="2387" hidden="1" x14ac:dyDescent="0.3"/>
    <row r="2388" hidden="1" x14ac:dyDescent="0.3"/>
    <row r="2389" hidden="1" x14ac:dyDescent="0.3"/>
    <row r="2390" hidden="1" x14ac:dyDescent="0.3"/>
    <row r="2391" hidden="1" x14ac:dyDescent="0.3"/>
    <row r="2392" hidden="1" x14ac:dyDescent="0.3"/>
    <row r="2393" hidden="1" x14ac:dyDescent="0.3"/>
    <row r="2394" hidden="1" x14ac:dyDescent="0.3"/>
    <row r="2395" hidden="1" x14ac:dyDescent="0.3"/>
    <row r="2396" hidden="1" x14ac:dyDescent="0.3"/>
    <row r="2397" hidden="1" x14ac:dyDescent="0.3"/>
    <row r="2398" hidden="1" x14ac:dyDescent="0.3"/>
    <row r="2399" hidden="1" x14ac:dyDescent="0.3"/>
    <row r="2400" hidden="1" x14ac:dyDescent="0.3"/>
    <row r="2401" hidden="1" x14ac:dyDescent="0.3"/>
    <row r="2402" hidden="1" x14ac:dyDescent="0.3"/>
    <row r="2403" hidden="1" x14ac:dyDescent="0.3"/>
    <row r="2404" hidden="1" x14ac:dyDescent="0.3"/>
    <row r="2405" hidden="1" x14ac:dyDescent="0.3"/>
    <row r="2406" hidden="1" x14ac:dyDescent="0.3"/>
    <row r="2407" hidden="1" x14ac:dyDescent="0.3"/>
    <row r="2408" hidden="1" x14ac:dyDescent="0.3"/>
    <row r="2409" hidden="1" x14ac:dyDescent="0.3"/>
    <row r="2410" hidden="1" x14ac:dyDescent="0.3"/>
    <row r="2411" hidden="1" x14ac:dyDescent="0.3"/>
    <row r="2412" hidden="1" x14ac:dyDescent="0.3"/>
    <row r="2413" hidden="1" x14ac:dyDescent="0.3"/>
    <row r="2414" hidden="1" x14ac:dyDescent="0.3"/>
    <row r="2415" hidden="1" x14ac:dyDescent="0.3"/>
    <row r="2416" hidden="1" x14ac:dyDescent="0.3"/>
    <row r="2417" hidden="1" x14ac:dyDescent="0.3"/>
    <row r="2418" hidden="1" x14ac:dyDescent="0.3"/>
    <row r="2419" hidden="1" x14ac:dyDescent="0.3"/>
    <row r="2420" hidden="1" x14ac:dyDescent="0.3"/>
    <row r="2421" hidden="1" x14ac:dyDescent="0.3"/>
    <row r="2422" hidden="1" x14ac:dyDescent="0.3"/>
    <row r="2423" hidden="1" x14ac:dyDescent="0.3"/>
    <row r="2424" hidden="1" x14ac:dyDescent="0.3"/>
    <row r="2425" hidden="1" x14ac:dyDescent="0.3"/>
    <row r="2426" hidden="1" x14ac:dyDescent="0.3"/>
    <row r="2427" hidden="1" x14ac:dyDescent="0.3"/>
    <row r="2428" hidden="1" x14ac:dyDescent="0.3"/>
    <row r="2429" hidden="1" x14ac:dyDescent="0.3"/>
    <row r="2430" hidden="1" x14ac:dyDescent="0.3"/>
    <row r="2431" hidden="1" x14ac:dyDescent="0.3"/>
    <row r="2432" hidden="1" x14ac:dyDescent="0.3"/>
    <row r="2433" hidden="1" x14ac:dyDescent="0.3"/>
    <row r="2434" hidden="1" x14ac:dyDescent="0.3"/>
    <row r="2435" hidden="1" x14ac:dyDescent="0.3"/>
    <row r="2436" hidden="1" x14ac:dyDescent="0.3"/>
    <row r="2437" hidden="1" x14ac:dyDescent="0.3"/>
    <row r="2438" hidden="1" x14ac:dyDescent="0.3"/>
    <row r="2439" hidden="1" x14ac:dyDescent="0.3"/>
    <row r="2440" hidden="1" x14ac:dyDescent="0.3"/>
    <row r="2441" hidden="1" x14ac:dyDescent="0.3"/>
    <row r="2442" hidden="1" x14ac:dyDescent="0.3"/>
    <row r="2443" hidden="1" x14ac:dyDescent="0.3"/>
    <row r="2444" hidden="1" x14ac:dyDescent="0.3"/>
    <row r="2445" hidden="1" x14ac:dyDescent="0.3"/>
    <row r="2446" hidden="1" x14ac:dyDescent="0.3"/>
    <row r="2447" hidden="1" x14ac:dyDescent="0.3"/>
    <row r="2448" hidden="1" x14ac:dyDescent="0.3"/>
    <row r="2449" hidden="1" x14ac:dyDescent="0.3"/>
    <row r="2450" hidden="1" x14ac:dyDescent="0.3"/>
    <row r="2451" hidden="1" x14ac:dyDescent="0.3"/>
    <row r="2452" hidden="1" x14ac:dyDescent="0.3"/>
    <row r="2453" hidden="1" x14ac:dyDescent="0.3"/>
    <row r="2454" hidden="1" x14ac:dyDescent="0.3"/>
    <row r="2455" hidden="1" x14ac:dyDescent="0.3"/>
    <row r="2456" hidden="1" x14ac:dyDescent="0.3"/>
    <row r="2457" hidden="1" x14ac:dyDescent="0.3"/>
    <row r="2458" hidden="1" x14ac:dyDescent="0.3"/>
    <row r="2459" hidden="1" x14ac:dyDescent="0.3"/>
    <row r="2460" hidden="1" x14ac:dyDescent="0.3"/>
    <row r="2461" hidden="1" x14ac:dyDescent="0.3"/>
    <row r="2462" hidden="1" x14ac:dyDescent="0.3"/>
    <row r="2463" hidden="1" x14ac:dyDescent="0.3"/>
    <row r="2464" hidden="1" x14ac:dyDescent="0.3"/>
    <row r="2465" hidden="1" x14ac:dyDescent="0.3"/>
    <row r="2466" hidden="1" x14ac:dyDescent="0.3"/>
    <row r="2467" hidden="1" x14ac:dyDescent="0.3"/>
    <row r="2468" hidden="1" x14ac:dyDescent="0.3"/>
    <row r="2469" hidden="1" x14ac:dyDescent="0.3"/>
    <row r="2470" hidden="1" x14ac:dyDescent="0.3"/>
    <row r="2471" hidden="1" x14ac:dyDescent="0.3"/>
    <row r="2472" hidden="1" x14ac:dyDescent="0.3"/>
    <row r="2473" hidden="1" x14ac:dyDescent="0.3"/>
    <row r="2474" hidden="1" x14ac:dyDescent="0.3"/>
    <row r="2475" hidden="1" x14ac:dyDescent="0.3"/>
    <row r="2476" hidden="1" x14ac:dyDescent="0.3"/>
    <row r="2477" hidden="1" x14ac:dyDescent="0.3"/>
    <row r="2478" hidden="1" x14ac:dyDescent="0.3"/>
    <row r="2479" hidden="1" x14ac:dyDescent="0.3"/>
    <row r="2480" hidden="1" x14ac:dyDescent="0.3"/>
    <row r="2481" hidden="1" x14ac:dyDescent="0.3"/>
    <row r="2482" hidden="1" x14ac:dyDescent="0.3"/>
    <row r="2483" hidden="1" x14ac:dyDescent="0.3"/>
    <row r="2484" hidden="1" x14ac:dyDescent="0.3"/>
    <row r="2485" hidden="1" x14ac:dyDescent="0.3"/>
    <row r="2486" hidden="1" x14ac:dyDescent="0.3"/>
    <row r="2487" hidden="1" x14ac:dyDescent="0.3"/>
    <row r="2488" hidden="1" x14ac:dyDescent="0.3"/>
    <row r="2489" hidden="1" x14ac:dyDescent="0.3"/>
    <row r="2490" hidden="1" x14ac:dyDescent="0.3"/>
    <row r="2491" hidden="1" x14ac:dyDescent="0.3"/>
    <row r="2492" hidden="1" x14ac:dyDescent="0.3"/>
    <row r="2493" hidden="1" x14ac:dyDescent="0.3"/>
    <row r="2494" hidden="1" x14ac:dyDescent="0.3"/>
    <row r="2495" hidden="1" x14ac:dyDescent="0.3"/>
    <row r="2496" hidden="1" x14ac:dyDescent="0.3"/>
    <row r="2497" hidden="1" x14ac:dyDescent="0.3"/>
    <row r="2498" hidden="1" x14ac:dyDescent="0.3"/>
    <row r="2499" hidden="1" x14ac:dyDescent="0.3"/>
    <row r="2500" hidden="1" x14ac:dyDescent="0.3"/>
    <row r="2501" hidden="1" x14ac:dyDescent="0.3"/>
    <row r="2502" hidden="1" x14ac:dyDescent="0.3"/>
    <row r="2503" hidden="1" x14ac:dyDescent="0.3"/>
    <row r="2504" hidden="1" x14ac:dyDescent="0.3"/>
    <row r="2505" hidden="1" x14ac:dyDescent="0.3"/>
    <row r="2506" hidden="1" x14ac:dyDescent="0.3"/>
    <row r="2507" hidden="1" x14ac:dyDescent="0.3"/>
    <row r="2508" hidden="1" x14ac:dyDescent="0.3"/>
    <row r="2509" hidden="1" x14ac:dyDescent="0.3"/>
    <row r="2510" hidden="1" x14ac:dyDescent="0.3"/>
    <row r="2511" hidden="1" x14ac:dyDescent="0.3"/>
    <row r="2512" hidden="1" x14ac:dyDescent="0.3"/>
    <row r="2513" hidden="1" x14ac:dyDescent="0.3"/>
    <row r="2514" hidden="1" x14ac:dyDescent="0.3"/>
    <row r="2515" hidden="1" x14ac:dyDescent="0.3"/>
    <row r="2516" hidden="1" x14ac:dyDescent="0.3"/>
    <row r="2517" hidden="1" x14ac:dyDescent="0.3"/>
    <row r="2518" hidden="1" x14ac:dyDescent="0.3"/>
    <row r="2519" hidden="1" x14ac:dyDescent="0.3"/>
    <row r="2520" hidden="1" x14ac:dyDescent="0.3"/>
    <row r="2521" hidden="1" x14ac:dyDescent="0.3"/>
    <row r="2522" hidden="1" x14ac:dyDescent="0.3"/>
    <row r="2523" hidden="1" x14ac:dyDescent="0.3"/>
    <row r="2524" hidden="1" x14ac:dyDescent="0.3"/>
    <row r="2525" hidden="1" x14ac:dyDescent="0.3"/>
    <row r="2526" hidden="1" x14ac:dyDescent="0.3"/>
    <row r="2527" hidden="1" x14ac:dyDescent="0.3"/>
    <row r="2528" hidden="1" x14ac:dyDescent="0.3"/>
    <row r="2529" hidden="1" x14ac:dyDescent="0.3"/>
    <row r="2530" hidden="1" x14ac:dyDescent="0.3"/>
    <row r="2531" hidden="1" x14ac:dyDescent="0.3"/>
    <row r="2532" hidden="1" x14ac:dyDescent="0.3"/>
    <row r="2533" hidden="1" x14ac:dyDescent="0.3"/>
    <row r="2534" hidden="1" x14ac:dyDescent="0.3"/>
    <row r="2535" hidden="1" x14ac:dyDescent="0.3"/>
    <row r="2536" hidden="1" x14ac:dyDescent="0.3"/>
    <row r="2537" hidden="1" x14ac:dyDescent="0.3"/>
    <row r="2538" hidden="1" x14ac:dyDescent="0.3"/>
    <row r="2539" hidden="1" x14ac:dyDescent="0.3"/>
    <row r="2540" hidden="1" x14ac:dyDescent="0.3"/>
    <row r="2541" hidden="1" x14ac:dyDescent="0.3"/>
    <row r="2542" hidden="1" x14ac:dyDescent="0.3"/>
    <row r="2543" hidden="1" x14ac:dyDescent="0.3"/>
    <row r="2544" hidden="1" x14ac:dyDescent="0.3"/>
    <row r="2545" hidden="1" x14ac:dyDescent="0.3"/>
    <row r="2546" hidden="1" x14ac:dyDescent="0.3"/>
    <row r="2547" hidden="1" x14ac:dyDescent="0.3"/>
    <row r="2548" hidden="1" x14ac:dyDescent="0.3"/>
    <row r="2549" hidden="1" x14ac:dyDescent="0.3"/>
    <row r="2550" hidden="1" x14ac:dyDescent="0.3"/>
    <row r="2551" hidden="1" x14ac:dyDescent="0.3"/>
    <row r="2552" hidden="1" x14ac:dyDescent="0.3"/>
    <row r="2553" hidden="1" x14ac:dyDescent="0.3"/>
    <row r="2554" hidden="1" x14ac:dyDescent="0.3"/>
    <row r="2555" hidden="1" x14ac:dyDescent="0.3"/>
    <row r="2556" hidden="1" x14ac:dyDescent="0.3"/>
    <row r="2557" hidden="1" x14ac:dyDescent="0.3"/>
    <row r="2558" hidden="1" x14ac:dyDescent="0.3"/>
    <row r="2559" hidden="1" x14ac:dyDescent="0.3"/>
    <row r="2560" hidden="1" x14ac:dyDescent="0.3"/>
    <row r="2561" hidden="1" x14ac:dyDescent="0.3"/>
    <row r="2562" hidden="1" x14ac:dyDescent="0.3"/>
    <row r="2563" hidden="1" x14ac:dyDescent="0.3"/>
    <row r="2564" hidden="1" x14ac:dyDescent="0.3"/>
    <row r="2565" hidden="1" x14ac:dyDescent="0.3"/>
    <row r="2566" hidden="1" x14ac:dyDescent="0.3"/>
    <row r="2567" hidden="1" x14ac:dyDescent="0.3"/>
    <row r="2568" hidden="1" x14ac:dyDescent="0.3"/>
    <row r="2569" hidden="1" x14ac:dyDescent="0.3"/>
    <row r="2570" hidden="1" x14ac:dyDescent="0.3"/>
    <row r="2571" hidden="1" x14ac:dyDescent="0.3"/>
    <row r="2572" hidden="1" x14ac:dyDescent="0.3"/>
    <row r="2573" hidden="1" x14ac:dyDescent="0.3"/>
    <row r="2574" hidden="1" x14ac:dyDescent="0.3"/>
    <row r="2575" hidden="1" x14ac:dyDescent="0.3"/>
    <row r="2576" hidden="1" x14ac:dyDescent="0.3"/>
    <row r="2577" hidden="1" x14ac:dyDescent="0.3"/>
    <row r="2578" hidden="1" x14ac:dyDescent="0.3"/>
    <row r="2579" hidden="1" x14ac:dyDescent="0.3"/>
    <row r="2580" hidden="1" x14ac:dyDescent="0.3"/>
    <row r="2581" hidden="1" x14ac:dyDescent="0.3"/>
    <row r="2582" hidden="1" x14ac:dyDescent="0.3"/>
    <row r="2583" hidden="1" x14ac:dyDescent="0.3"/>
    <row r="2584" hidden="1" x14ac:dyDescent="0.3"/>
    <row r="2585" hidden="1" x14ac:dyDescent="0.3"/>
    <row r="2586" hidden="1" x14ac:dyDescent="0.3"/>
    <row r="2587" hidden="1" x14ac:dyDescent="0.3"/>
    <row r="2588" hidden="1" x14ac:dyDescent="0.3"/>
    <row r="2589" hidden="1" x14ac:dyDescent="0.3"/>
    <row r="2590" hidden="1" x14ac:dyDescent="0.3"/>
    <row r="2591" hidden="1" x14ac:dyDescent="0.3"/>
    <row r="2592" hidden="1" x14ac:dyDescent="0.3"/>
    <row r="2593" hidden="1" x14ac:dyDescent="0.3"/>
    <row r="2594" hidden="1" x14ac:dyDescent="0.3"/>
    <row r="2595" hidden="1" x14ac:dyDescent="0.3"/>
    <row r="2596" hidden="1" x14ac:dyDescent="0.3"/>
    <row r="2597" hidden="1" x14ac:dyDescent="0.3"/>
    <row r="2598" hidden="1" x14ac:dyDescent="0.3"/>
    <row r="2599" hidden="1" x14ac:dyDescent="0.3"/>
    <row r="2600" hidden="1" x14ac:dyDescent="0.3"/>
    <row r="2601" hidden="1" x14ac:dyDescent="0.3"/>
    <row r="2602" hidden="1" x14ac:dyDescent="0.3"/>
    <row r="2603" hidden="1" x14ac:dyDescent="0.3"/>
    <row r="2604" hidden="1" x14ac:dyDescent="0.3"/>
    <row r="2605" hidden="1" x14ac:dyDescent="0.3"/>
    <row r="2606" hidden="1" x14ac:dyDescent="0.3"/>
    <row r="2607" hidden="1" x14ac:dyDescent="0.3"/>
    <row r="2608" hidden="1" x14ac:dyDescent="0.3"/>
    <row r="2609" hidden="1" x14ac:dyDescent="0.3"/>
    <row r="2610" hidden="1" x14ac:dyDescent="0.3"/>
    <row r="2611" hidden="1" x14ac:dyDescent="0.3"/>
    <row r="2612" hidden="1" x14ac:dyDescent="0.3"/>
    <row r="2613" hidden="1" x14ac:dyDescent="0.3"/>
    <row r="2614" hidden="1" x14ac:dyDescent="0.3"/>
    <row r="2615" hidden="1" x14ac:dyDescent="0.3"/>
    <row r="2616" hidden="1" x14ac:dyDescent="0.3"/>
    <row r="2617" hidden="1" x14ac:dyDescent="0.3"/>
    <row r="2618" hidden="1" x14ac:dyDescent="0.3"/>
    <row r="2619" hidden="1" x14ac:dyDescent="0.3"/>
    <row r="2620" hidden="1" x14ac:dyDescent="0.3"/>
    <row r="2621" hidden="1" x14ac:dyDescent="0.3"/>
    <row r="2622" hidden="1" x14ac:dyDescent="0.3"/>
    <row r="2623" hidden="1" x14ac:dyDescent="0.3"/>
    <row r="2624" hidden="1" x14ac:dyDescent="0.3"/>
    <row r="2625" hidden="1" x14ac:dyDescent="0.3"/>
    <row r="2626" hidden="1" x14ac:dyDescent="0.3"/>
    <row r="2627" hidden="1" x14ac:dyDescent="0.3"/>
    <row r="2628" hidden="1" x14ac:dyDescent="0.3"/>
    <row r="2629" hidden="1" x14ac:dyDescent="0.3"/>
    <row r="2630" hidden="1" x14ac:dyDescent="0.3"/>
    <row r="2631" hidden="1" x14ac:dyDescent="0.3"/>
    <row r="2632" hidden="1" x14ac:dyDescent="0.3"/>
    <row r="2633" hidden="1" x14ac:dyDescent="0.3"/>
    <row r="2634" hidden="1" x14ac:dyDescent="0.3"/>
    <row r="2635" hidden="1" x14ac:dyDescent="0.3"/>
    <row r="2636" hidden="1" x14ac:dyDescent="0.3"/>
    <row r="2637" hidden="1" x14ac:dyDescent="0.3"/>
    <row r="2638" hidden="1" x14ac:dyDescent="0.3"/>
    <row r="2639" hidden="1" x14ac:dyDescent="0.3"/>
    <row r="2640" hidden="1" x14ac:dyDescent="0.3"/>
    <row r="2641" hidden="1" x14ac:dyDescent="0.3"/>
    <row r="2642" hidden="1" x14ac:dyDescent="0.3"/>
    <row r="2643" hidden="1" x14ac:dyDescent="0.3"/>
    <row r="2644" hidden="1" x14ac:dyDescent="0.3"/>
    <row r="2645" hidden="1" x14ac:dyDescent="0.3"/>
    <row r="2646" hidden="1" x14ac:dyDescent="0.3"/>
    <row r="2647" hidden="1" x14ac:dyDescent="0.3"/>
    <row r="2648" hidden="1" x14ac:dyDescent="0.3"/>
    <row r="2649" hidden="1" x14ac:dyDescent="0.3"/>
    <row r="2650" hidden="1" x14ac:dyDescent="0.3"/>
    <row r="2651" hidden="1" x14ac:dyDescent="0.3"/>
    <row r="2652" hidden="1" x14ac:dyDescent="0.3"/>
    <row r="2653" hidden="1" x14ac:dyDescent="0.3"/>
    <row r="2654" hidden="1" x14ac:dyDescent="0.3"/>
    <row r="2655" hidden="1" x14ac:dyDescent="0.3"/>
    <row r="2656" hidden="1" x14ac:dyDescent="0.3"/>
    <row r="2657" hidden="1" x14ac:dyDescent="0.3"/>
    <row r="2658" hidden="1" x14ac:dyDescent="0.3"/>
    <row r="2659" hidden="1" x14ac:dyDescent="0.3"/>
    <row r="2660" hidden="1" x14ac:dyDescent="0.3"/>
    <row r="2661" hidden="1" x14ac:dyDescent="0.3"/>
    <row r="2662" hidden="1" x14ac:dyDescent="0.3"/>
    <row r="2663" hidden="1" x14ac:dyDescent="0.3"/>
    <row r="2664" hidden="1" x14ac:dyDescent="0.3"/>
    <row r="2665" hidden="1" x14ac:dyDescent="0.3"/>
    <row r="2666" hidden="1" x14ac:dyDescent="0.3"/>
    <row r="2667" hidden="1" x14ac:dyDescent="0.3"/>
    <row r="2668" hidden="1" x14ac:dyDescent="0.3"/>
    <row r="2669" hidden="1" x14ac:dyDescent="0.3"/>
    <row r="2670" hidden="1" x14ac:dyDescent="0.3"/>
    <row r="2671" hidden="1" x14ac:dyDescent="0.3"/>
    <row r="2672" hidden="1" x14ac:dyDescent="0.3"/>
    <row r="2673" hidden="1" x14ac:dyDescent="0.3"/>
    <row r="2674" hidden="1" x14ac:dyDescent="0.3"/>
    <row r="2675" hidden="1" x14ac:dyDescent="0.3"/>
    <row r="2676" hidden="1" x14ac:dyDescent="0.3"/>
    <row r="2677" hidden="1" x14ac:dyDescent="0.3"/>
    <row r="2678" hidden="1" x14ac:dyDescent="0.3"/>
    <row r="2679" hidden="1" x14ac:dyDescent="0.3"/>
    <row r="2680" hidden="1" x14ac:dyDescent="0.3"/>
    <row r="2681" hidden="1" x14ac:dyDescent="0.3"/>
    <row r="2682" hidden="1" x14ac:dyDescent="0.3"/>
    <row r="2683" hidden="1" x14ac:dyDescent="0.3"/>
    <row r="2684" hidden="1" x14ac:dyDescent="0.3"/>
    <row r="2685" hidden="1" x14ac:dyDescent="0.3"/>
    <row r="2686" hidden="1" x14ac:dyDescent="0.3"/>
    <row r="2687" hidden="1" x14ac:dyDescent="0.3"/>
    <row r="2688" hidden="1" x14ac:dyDescent="0.3"/>
    <row r="2689" hidden="1" x14ac:dyDescent="0.3"/>
    <row r="2690" hidden="1" x14ac:dyDescent="0.3"/>
    <row r="2691" hidden="1" x14ac:dyDescent="0.3"/>
    <row r="2692" hidden="1" x14ac:dyDescent="0.3"/>
    <row r="2693" hidden="1" x14ac:dyDescent="0.3"/>
    <row r="2694" hidden="1" x14ac:dyDescent="0.3"/>
    <row r="2695" hidden="1" x14ac:dyDescent="0.3"/>
    <row r="2696" hidden="1" x14ac:dyDescent="0.3"/>
    <row r="2697" hidden="1" x14ac:dyDescent="0.3"/>
    <row r="2698" hidden="1" x14ac:dyDescent="0.3"/>
    <row r="2699" hidden="1" x14ac:dyDescent="0.3"/>
    <row r="2700" hidden="1" x14ac:dyDescent="0.3"/>
    <row r="2701" hidden="1" x14ac:dyDescent="0.3"/>
    <row r="2702" hidden="1" x14ac:dyDescent="0.3"/>
    <row r="2703" hidden="1" x14ac:dyDescent="0.3"/>
    <row r="2704" hidden="1" x14ac:dyDescent="0.3"/>
    <row r="2705" hidden="1" x14ac:dyDescent="0.3"/>
    <row r="2706" hidden="1" x14ac:dyDescent="0.3"/>
    <row r="2707" hidden="1" x14ac:dyDescent="0.3"/>
    <row r="2708" hidden="1" x14ac:dyDescent="0.3"/>
    <row r="2709" hidden="1" x14ac:dyDescent="0.3"/>
    <row r="2710" hidden="1" x14ac:dyDescent="0.3"/>
    <row r="2711" hidden="1" x14ac:dyDescent="0.3"/>
    <row r="2712" hidden="1" x14ac:dyDescent="0.3"/>
    <row r="2713" hidden="1" x14ac:dyDescent="0.3"/>
    <row r="2714" hidden="1" x14ac:dyDescent="0.3"/>
    <row r="2715" hidden="1" x14ac:dyDescent="0.3"/>
    <row r="2716" hidden="1" x14ac:dyDescent="0.3"/>
    <row r="2717" hidden="1" x14ac:dyDescent="0.3"/>
    <row r="2718" hidden="1" x14ac:dyDescent="0.3"/>
    <row r="2719" hidden="1" x14ac:dyDescent="0.3"/>
    <row r="2720" hidden="1" x14ac:dyDescent="0.3"/>
    <row r="2721" hidden="1" x14ac:dyDescent="0.3"/>
    <row r="2722" hidden="1" x14ac:dyDescent="0.3"/>
    <row r="2723" hidden="1" x14ac:dyDescent="0.3"/>
    <row r="2724" hidden="1" x14ac:dyDescent="0.3"/>
    <row r="2725" hidden="1" x14ac:dyDescent="0.3"/>
    <row r="2726" hidden="1" x14ac:dyDescent="0.3"/>
    <row r="2727" hidden="1" x14ac:dyDescent="0.3"/>
    <row r="2728" hidden="1" x14ac:dyDescent="0.3"/>
    <row r="2729" hidden="1" x14ac:dyDescent="0.3"/>
    <row r="2730" hidden="1" x14ac:dyDescent="0.3"/>
    <row r="2731" hidden="1" x14ac:dyDescent="0.3"/>
    <row r="2732" hidden="1" x14ac:dyDescent="0.3"/>
    <row r="2733" hidden="1" x14ac:dyDescent="0.3"/>
    <row r="2734" hidden="1" x14ac:dyDescent="0.3"/>
    <row r="2735" hidden="1" x14ac:dyDescent="0.3"/>
    <row r="2736" hidden="1" x14ac:dyDescent="0.3"/>
    <row r="2737" hidden="1" x14ac:dyDescent="0.3"/>
    <row r="2738" hidden="1" x14ac:dyDescent="0.3"/>
    <row r="2739" hidden="1" x14ac:dyDescent="0.3"/>
    <row r="2740" hidden="1" x14ac:dyDescent="0.3"/>
    <row r="2741" hidden="1" x14ac:dyDescent="0.3"/>
    <row r="2742" hidden="1" x14ac:dyDescent="0.3"/>
    <row r="2743" hidden="1" x14ac:dyDescent="0.3"/>
    <row r="2744" hidden="1" x14ac:dyDescent="0.3"/>
    <row r="2745" hidden="1" x14ac:dyDescent="0.3"/>
    <row r="2746" hidden="1" x14ac:dyDescent="0.3"/>
    <row r="2747" hidden="1" x14ac:dyDescent="0.3"/>
    <row r="2748" hidden="1" x14ac:dyDescent="0.3"/>
    <row r="2749" hidden="1" x14ac:dyDescent="0.3"/>
    <row r="2750" hidden="1" x14ac:dyDescent="0.3"/>
    <row r="2751" hidden="1" x14ac:dyDescent="0.3"/>
    <row r="2752" hidden="1" x14ac:dyDescent="0.3"/>
    <row r="2753" hidden="1" x14ac:dyDescent="0.3"/>
    <row r="2754" hidden="1" x14ac:dyDescent="0.3"/>
    <row r="2755" hidden="1" x14ac:dyDescent="0.3"/>
    <row r="2756" hidden="1" x14ac:dyDescent="0.3"/>
    <row r="2757" hidden="1" x14ac:dyDescent="0.3"/>
    <row r="2758" hidden="1" x14ac:dyDescent="0.3"/>
    <row r="2759" hidden="1" x14ac:dyDescent="0.3"/>
    <row r="2760" hidden="1" x14ac:dyDescent="0.3"/>
    <row r="2761" hidden="1" x14ac:dyDescent="0.3"/>
    <row r="2762" hidden="1" x14ac:dyDescent="0.3"/>
    <row r="2763" hidden="1" x14ac:dyDescent="0.3"/>
    <row r="2764" hidden="1" x14ac:dyDescent="0.3"/>
    <row r="2765" hidden="1" x14ac:dyDescent="0.3"/>
    <row r="2766" hidden="1" x14ac:dyDescent="0.3"/>
    <row r="2767" hidden="1" x14ac:dyDescent="0.3"/>
    <row r="2768" hidden="1" x14ac:dyDescent="0.3"/>
    <row r="2769" hidden="1" x14ac:dyDescent="0.3"/>
    <row r="2770" hidden="1" x14ac:dyDescent="0.3"/>
    <row r="2771" hidden="1" x14ac:dyDescent="0.3"/>
    <row r="2772" hidden="1" x14ac:dyDescent="0.3"/>
    <row r="2773" hidden="1" x14ac:dyDescent="0.3"/>
    <row r="2774" hidden="1" x14ac:dyDescent="0.3"/>
    <row r="2775" hidden="1" x14ac:dyDescent="0.3"/>
    <row r="2776" hidden="1" x14ac:dyDescent="0.3"/>
    <row r="2777" hidden="1" x14ac:dyDescent="0.3"/>
    <row r="2778" hidden="1" x14ac:dyDescent="0.3"/>
    <row r="2779" hidden="1" x14ac:dyDescent="0.3"/>
    <row r="2780" hidden="1" x14ac:dyDescent="0.3"/>
    <row r="2781" hidden="1" x14ac:dyDescent="0.3"/>
    <row r="2782" hidden="1" x14ac:dyDescent="0.3"/>
    <row r="2783" hidden="1" x14ac:dyDescent="0.3"/>
    <row r="2784" hidden="1" x14ac:dyDescent="0.3"/>
    <row r="2785" hidden="1" x14ac:dyDescent="0.3"/>
    <row r="2786" hidden="1" x14ac:dyDescent="0.3"/>
    <row r="2787" hidden="1" x14ac:dyDescent="0.3"/>
    <row r="2788" hidden="1" x14ac:dyDescent="0.3"/>
    <row r="2789" hidden="1" x14ac:dyDescent="0.3"/>
    <row r="2790" hidden="1" x14ac:dyDescent="0.3"/>
    <row r="2791" hidden="1" x14ac:dyDescent="0.3"/>
    <row r="2792" hidden="1" x14ac:dyDescent="0.3"/>
    <row r="2793" hidden="1" x14ac:dyDescent="0.3"/>
    <row r="2794" hidden="1" x14ac:dyDescent="0.3"/>
    <row r="2795" hidden="1" x14ac:dyDescent="0.3"/>
    <row r="2796" hidden="1" x14ac:dyDescent="0.3"/>
    <row r="2797" hidden="1" x14ac:dyDescent="0.3"/>
    <row r="2798" hidden="1" x14ac:dyDescent="0.3"/>
    <row r="2799" hidden="1" x14ac:dyDescent="0.3"/>
    <row r="2800" hidden="1" x14ac:dyDescent="0.3"/>
    <row r="2801" hidden="1" x14ac:dyDescent="0.3"/>
    <row r="2802" hidden="1" x14ac:dyDescent="0.3"/>
    <row r="2803" hidden="1" x14ac:dyDescent="0.3"/>
    <row r="2804" hidden="1" x14ac:dyDescent="0.3"/>
    <row r="2805" hidden="1" x14ac:dyDescent="0.3"/>
    <row r="2806" hidden="1" x14ac:dyDescent="0.3"/>
    <row r="2807" hidden="1" x14ac:dyDescent="0.3"/>
    <row r="2808" hidden="1" x14ac:dyDescent="0.3"/>
    <row r="2809" hidden="1" x14ac:dyDescent="0.3"/>
    <row r="2810" hidden="1" x14ac:dyDescent="0.3"/>
    <row r="2811" hidden="1" x14ac:dyDescent="0.3"/>
    <row r="2812" hidden="1" x14ac:dyDescent="0.3"/>
    <row r="2813" hidden="1" x14ac:dyDescent="0.3"/>
    <row r="2814" hidden="1" x14ac:dyDescent="0.3"/>
    <row r="2815" hidden="1" x14ac:dyDescent="0.3"/>
    <row r="2816" hidden="1" x14ac:dyDescent="0.3"/>
    <row r="2817" hidden="1" x14ac:dyDescent="0.3"/>
    <row r="2818" hidden="1" x14ac:dyDescent="0.3"/>
    <row r="2819" hidden="1" x14ac:dyDescent="0.3"/>
    <row r="2820" hidden="1" x14ac:dyDescent="0.3"/>
    <row r="2821" hidden="1" x14ac:dyDescent="0.3"/>
    <row r="2822" hidden="1" x14ac:dyDescent="0.3"/>
    <row r="2823" hidden="1" x14ac:dyDescent="0.3"/>
    <row r="2824" hidden="1" x14ac:dyDescent="0.3"/>
    <row r="2825" hidden="1" x14ac:dyDescent="0.3"/>
    <row r="2826" hidden="1" x14ac:dyDescent="0.3"/>
    <row r="2827" hidden="1" x14ac:dyDescent="0.3"/>
    <row r="2828" hidden="1" x14ac:dyDescent="0.3"/>
    <row r="2829" hidden="1" x14ac:dyDescent="0.3"/>
    <row r="2830" hidden="1" x14ac:dyDescent="0.3"/>
    <row r="2831" hidden="1" x14ac:dyDescent="0.3"/>
    <row r="2832" hidden="1" x14ac:dyDescent="0.3"/>
    <row r="2833" hidden="1" x14ac:dyDescent="0.3"/>
    <row r="2834" hidden="1" x14ac:dyDescent="0.3"/>
    <row r="2835" hidden="1" x14ac:dyDescent="0.3"/>
    <row r="2836" hidden="1" x14ac:dyDescent="0.3"/>
    <row r="2837" hidden="1" x14ac:dyDescent="0.3"/>
    <row r="2838" hidden="1" x14ac:dyDescent="0.3"/>
    <row r="2839" hidden="1" x14ac:dyDescent="0.3"/>
    <row r="2840" hidden="1" x14ac:dyDescent="0.3"/>
    <row r="2841" hidden="1" x14ac:dyDescent="0.3"/>
    <row r="2842" hidden="1" x14ac:dyDescent="0.3"/>
    <row r="2843" hidden="1" x14ac:dyDescent="0.3"/>
    <row r="2844" hidden="1" x14ac:dyDescent="0.3"/>
    <row r="2845" hidden="1" x14ac:dyDescent="0.3"/>
    <row r="2846" hidden="1" x14ac:dyDescent="0.3"/>
    <row r="2847" hidden="1" x14ac:dyDescent="0.3"/>
    <row r="2848" hidden="1" x14ac:dyDescent="0.3"/>
    <row r="2849" hidden="1" x14ac:dyDescent="0.3"/>
    <row r="2850" hidden="1" x14ac:dyDescent="0.3"/>
    <row r="2851" hidden="1" x14ac:dyDescent="0.3"/>
    <row r="2852" hidden="1" x14ac:dyDescent="0.3"/>
    <row r="2853" hidden="1" x14ac:dyDescent="0.3"/>
    <row r="2854" hidden="1" x14ac:dyDescent="0.3"/>
    <row r="2855" hidden="1" x14ac:dyDescent="0.3"/>
    <row r="2856" hidden="1" x14ac:dyDescent="0.3"/>
    <row r="2857" hidden="1" x14ac:dyDescent="0.3"/>
    <row r="2858" hidden="1" x14ac:dyDescent="0.3"/>
    <row r="2859" hidden="1" x14ac:dyDescent="0.3"/>
    <row r="2860" hidden="1" x14ac:dyDescent="0.3"/>
    <row r="2861" hidden="1" x14ac:dyDescent="0.3"/>
    <row r="2862" hidden="1" x14ac:dyDescent="0.3"/>
    <row r="2863" hidden="1" x14ac:dyDescent="0.3"/>
    <row r="2864" hidden="1" x14ac:dyDescent="0.3"/>
    <row r="2865" hidden="1" x14ac:dyDescent="0.3"/>
    <row r="2866" hidden="1" x14ac:dyDescent="0.3"/>
    <row r="2867" hidden="1" x14ac:dyDescent="0.3"/>
    <row r="2868" hidden="1" x14ac:dyDescent="0.3"/>
    <row r="2869" hidden="1" x14ac:dyDescent="0.3"/>
    <row r="2870" hidden="1" x14ac:dyDescent="0.3"/>
    <row r="2871" hidden="1" x14ac:dyDescent="0.3"/>
    <row r="2872" hidden="1" x14ac:dyDescent="0.3"/>
    <row r="2873" hidden="1" x14ac:dyDescent="0.3"/>
    <row r="2874" hidden="1" x14ac:dyDescent="0.3"/>
    <row r="2875" hidden="1" x14ac:dyDescent="0.3"/>
    <row r="2876" hidden="1" x14ac:dyDescent="0.3"/>
    <row r="2877" hidden="1" x14ac:dyDescent="0.3"/>
    <row r="2878" hidden="1" x14ac:dyDescent="0.3"/>
    <row r="2879" hidden="1" x14ac:dyDescent="0.3"/>
    <row r="2880" hidden="1" x14ac:dyDescent="0.3"/>
    <row r="2881" hidden="1" x14ac:dyDescent="0.3"/>
    <row r="2882" hidden="1" x14ac:dyDescent="0.3"/>
    <row r="2883" hidden="1" x14ac:dyDescent="0.3"/>
    <row r="2884" hidden="1" x14ac:dyDescent="0.3"/>
    <row r="2885" hidden="1" x14ac:dyDescent="0.3"/>
    <row r="2886" hidden="1" x14ac:dyDescent="0.3"/>
    <row r="2887" hidden="1" x14ac:dyDescent="0.3"/>
    <row r="2888" hidden="1" x14ac:dyDescent="0.3"/>
    <row r="2889" hidden="1" x14ac:dyDescent="0.3"/>
    <row r="2890" hidden="1" x14ac:dyDescent="0.3"/>
    <row r="2891" hidden="1" x14ac:dyDescent="0.3"/>
    <row r="2892" hidden="1" x14ac:dyDescent="0.3"/>
    <row r="2893" hidden="1" x14ac:dyDescent="0.3"/>
    <row r="2894" hidden="1" x14ac:dyDescent="0.3"/>
    <row r="2895" hidden="1" x14ac:dyDescent="0.3"/>
    <row r="2896" hidden="1" x14ac:dyDescent="0.3"/>
    <row r="2897" hidden="1" x14ac:dyDescent="0.3"/>
    <row r="2898" hidden="1" x14ac:dyDescent="0.3"/>
    <row r="2899" hidden="1" x14ac:dyDescent="0.3"/>
    <row r="2900" hidden="1" x14ac:dyDescent="0.3"/>
    <row r="2901" hidden="1" x14ac:dyDescent="0.3"/>
    <row r="2902" hidden="1" x14ac:dyDescent="0.3"/>
    <row r="2903" hidden="1" x14ac:dyDescent="0.3"/>
    <row r="2904" hidden="1" x14ac:dyDescent="0.3"/>
    <row r="2905" hidden="1" x14ac:dyDescent="0.3"/>
    <row r="2906" hidden="1" x14ac:dyDescent="0.3"/>
    <row r="2907" hidden="1" x14ac:dyDescent="0.3"/>
    <row r="2908" hidden="1" x14ac:dyDescent="0.3"/>
    <row r="2909" hidden="1" x14ac:dyDescent="0.3"/>
    <row r="2910" hidden="1" x14ac:dyDescent="0.3"/>
    <row r="2911" hidden="1" x14ac:dyDescent="0.3"/>
    <row r="2912" hidden="1" x14ac:dyDescent="0.3"/>
    <row r="2913" hidden="1" x14ac:dyDescent="0.3"/>
    <row r="2914" hidden="1" x14ac:dyDescent="0.3"/>
    <row r="2915" hidden="1" x14ac:dyDescent="0.3"/>
    <row r="2916" hidden="1" x14ac:dyDescent="0.3"/>
    <row r="2917" hidden="1" x14ac:dyDescent="0.3"/>
    <row r="2918" hidden="1" x14ac:dyDescent="0.3"/>
    <row r="2919" hidden="1" x14ac:dyDescent="0.3"/>
    <row r="2920" hidden="1" x14ac:dyDescent="0.3"/>
    <row r="2921" hidden="1" x14ac:dyDescent="0.3"/>
    <row r="2922" hidden="1" x14ac:dyDescent="0.3"/>
    <row r="2923" hidden="1" x14ac:dyDescent="0.3"/>
    <row r="2924" hidden="1" x14ac:dyDescent="0.3"/>
    <row r="2925" hidden="1" x14ac:dyDescent="0.3"/>
    <row r="2926" hidden="1" x14ac:dyDescent="0.3"/>
    <row r="2927" hidden="1" x14ac:dyDescent="0.3"/>
    <row r="2928" hidden="1" x14ac:dyDescent="0.3"/>
    <row r="2929" hidden="1" x14ac:dyDescent="0.3"/>
    <row r="2930" hidden="1" x14ac:dyDescent="0.3"/>
    <row r="2931" hidden="1" x14ac:dyDescent="0.3"/>
    <row r="2932" hidden="1" x14ac:dyDescent="0.3"/>
    <row r="2933" hidden="1" x14ac:dyDescent="0.3"/>
    <row r="2934" hidden="1" x14ac:dyDescent="0.3"/>
    <row r="2935" hidden="1" x14ac:dyDescent="0.3"/>
    <row r="2936" hidden="1" x14ac:dyDescent="0.3"/>
    <row r="2937" hidden="1" x14ac:dyDescent="0.3"/>
    <row r="2938" hidden="1" x14ac:dyDescent="0.3"/>
    <row r="2939" hidden="1" x14ac:dyDescent="0.3"/>
    <row r="2940" hidden="1" x14ac:dyDescent="0.3"/>
    <row r="2941" hidden="1" x14ac:dyDescent="0.3"/>
    <row r="2942" hidden="1" x14ac:dyDescent="0.3"/>
    <row r="2943" hidden="1" x14ac:dyDescent="0.3"/>
    <row r="2944" hidden="1" x14ac:dyDescent="0.3"/>
    <row r="2945" hidden="1" x14ac:dyDescent="0.3"/>
    <row r="2946" hidden="1" x14ac:dyDescent="0.3"/>
    <row r="2947" hidden="1" x14ac:dyDescent="0.3"/>
    <row r="2948" hidden="1" x14ac:dyDescent="0.3"/>
    <row r="2949" hidden="1" x14ac:dyDescent="0.3"/>
    <row r="2950" hidden="1" x14ac:dyDescent="0.3"/>
    <row r="2951" hidden="1" x14ac:dyDescent="0.3"/>
    <row r="2952" hidden="1" x14ac:dyDescent="0.3"/>
    <row r="2953" hidden="1" x14ac:dyDescent="0.3"/>
    <row r="2954" hidden="1" x14ac:dyDescent="0.3"/>
    <row r="2955" hidden="1" x14ac:dyDescent="0.3"/>
    <row r="2956" hidden="1" x14ac:dyDescent="0.3"/>
    <row r="2957" hidden="1" x14ac:dyDescent="0.3"/>
    <row r="2958" hidden="1" x14ac:dyDescent="0.3"/>
    <row r="2959" hidden="1" x14ac:dyDescent="0.3"/>
    <row r="2960" hidden="1" x14ac:dyDescent="0.3"/>
    <row r="2961" hidden="1" x14ac:dyDescent="0.3"/>
    <row r="2962" hidden="1" x14ac:dyDescent="0.3"/>
    <row r="2963" hidden="1" x14ac:dyDescent="0.3"/>
    <row r="2964" hidden="1" x14ac:dyDescent="0.3"/>
    <row r="2965" hidden="1" x14ac:dyDescent="0.3"/>
    <row r="2966" hidden="1" x14ac:dyDescent="0.3"/>
    <row r="2967" hidden="1" x14ac:dyDescent="0.3"/>
    <row r="2968" hidden="1" x14ac:dyDescent="0.3"/>
    <row r="2969" hidden="1" x14ac:dyDescent="0.3"/>
    <row r="2970" hidden="1" x14ac:dyDescent="0.3"/>
    <row r="2971" hidden="1" x14ac:dyDescent="0.3"/>
    <row r="2972" hidden="1" x14ac:dyDescent="0.3"/>
    <row r="2973" hidden="1" x14ac:dyDescent="0.3"/>
    <row r="2974" hidden="1" x14ac:dyDescent="0.3"/>
    <row r="2975" hidden="1" x14ac:dyDescent="0.3"/>
    <row r="2976" hidden="1" x14ac:dyDescent="0.3"/>
    <row r="2977" hidden="1" x14ac:dyDescent="0.3"/>
    <row r="2978" hidden="1" x14ac:dyDescent="0.3"/>
    <row r="2979" hidden="1" x14ac:dyDescent="0.3"/>
    <row r="2980" hidden="1" x14ac:dyDescent="0.3"/>
    <row r="2981" hidden="1" x14ac:dyDescent="0.3"/>
    <row r="2982" hidden="1" x14ac:dyDescent="0.3"/>
    <row r="2983" hidden="1" x14ac:dyDescent="0.3"/>
    <row r="2984" hidden="1" x14ac:dyDescent="0.3"/>
    <row r="2985" hidden="1" x14ac:dyDescent="0.3"/>
    <row r="2986" hidden="1" x14ac:dyDescent="0.3"/>
    <row r="2987" hidden="1" x14ac:dyDescent="0.3"/>
    <row r="2988" hidden="1" x14ac:dyDescent="0.3"/>
    <row r="2989" hidden="1" x14ac:dyDescent="0.3"/>
    <row r="2990" hidden="1" x14ac:dyDescent="0.3"/>
    <row r="2991" hidden="1" x14ac:dyDescent="0.3"/>
    <row r="2992" hidden="1" x14ac:dyDescent="0.3"/>
    <row r="2993" hidden="1" x14ac:dyDescent="0.3"/>
    <row r="2994" hidden="1" x14ac:dyDescent="0.3"/>
    <row r="2995" hidden="1" x14ac:dyDescent="0.3"/>
    <row r="2996" hidden="1" x14ac:dyDescent="0.3"/>
    <row r="2997" hidden="1" x14ac:dyDescent="0.3"/>
    <row r="2998" hidden="1" x14ac:dyDescent="0.3"/>
    <row r="2999" hidden="1" x14ac:dyDescent="0.3"/>
    <row r="3000" hidden="1" x14ac:dyDescent="0.3"/>
    <row r="3001" hidden="1" x14ac:dyDescent="0.3"/>
    <row r="3002" hidden="1" x14ac:dyDescent="0.3"/>
    <row r="3003" hidden="1" x14ac:dyDescent="0.3"/>
    <row r="3004" hidden="1" x14ac:dyDescent="0.3"/>
    <row r="3005" hidden="1" x14ac:dyDescent="0.3"/>
    <row r="3006" hidden="1" x14ac:dyDescent="0.3"/>
    <row r="3007" hidden="1" x14ac:dyDescent="0.3"/>
    <row r="3008" hidden="1" x14ac:dyDescent="0.3"/>
    <row r="3009" hidden="1" x14ac:dyDescent="0.3"/>
    <row r="3010" hidden="1" x14ac:dyDescent="0.3"/>
    <row r="3011" hidden="1" x14ac:dyDescent="0.3"/>
    <row r="3012" hidden="1" x14ac:dyDescent="0.3"/>
    <row r="3013" hidden="1" x14ac:dyDescent="0.3"/>
    <row r="3014" hidden="1" x14ac:dyDescent="0.3"/>
    <row r="3015" hidden="1" x14ac:dyDescent="0.3"/>
    <row r="3016" hidden="1" x14ac:dyDescent="0.3"/>
    <row r="3017" hidden="1" x14ac:dyDescent="0.3"/>
    <row r="3018" hidden="1" x14ac:dyDescent="0.3"/>
    <row r="3019" hidden="1" x14ac:dyDescent="0.3"/>
    <row r="3020" hidden="1" x14ac:dyDescent="0.3"/>
    <row r="3021" hidden="1" x14ac:dyDescent="0.3"/>
    <row r="3022" hidden="1" x14ac:dyDescent="0.3"/>
    <row r="3023" hidden="1" x14ac:dyDescent="0.3"/>
    <row r="3024" hidden="1" x14ac:dyDescent="0.3"/>
    <row r="3025" hidden="1" x14ac:dyDescent="0.3"/>
    <row r="3026" hidden="1" x14ac:dyDescent="0.3"/>
    <row r="3027" hidden="1" x14ac:dyDescent="0.3"/>
    <row r="3028" hidden="1" x14ac:dyDescent="0.3"/>
    <row r="3029" hidden="1" x14ac:dyDescent="0.3"/>
    <row r="3030" hidden="1" x14ac:dyDescent="0.3"/>
    <row r="3031" hidden="1" x14ac:dyDescent="0.3"/>
    <row r="3032" hidden="1" x14ac:dyDescent="0.3"/>
    <row r="3033" hidden="1" x14ac:dyDescent="0.3"/>
    <row r="3034" hidden="1" x14ac:dyDescent="0.3"/>
    <row r="3035" hidden="1" x14ac:dyDescent="0.3"/>
    <row r="3036" hidden="1" x14ac:dyDescent="0.3"/>
    <row r="3037" hidden="1" x14ac:dyDescent="0.3"/>
    <row r="3038" hidden="1" x14ac:dyDescent="0.3"/>
    <row r="3039" hidden="1" x14ac:dyDescent="0.3"/>
    <row r="3040" hidden="1" x14ac:dyDescent="0.3"/>
    <row r="3041" hidden="1" x14ac:dyDescent="0.3"/>
    <row r="3042" hidden="1" x14ac:dyDescent="0.3"/>
    <row r="3043" hidden="1" x14ac:dyDescent="0.3"/>
    <row r="3044" hidden="1" x14ac:dyDescent="0.3"/>
    <row r="3045" hidden="1" x14ac:dyDescent="0.3"/>
    <row r="3046" hidden="1" x14ac:dyDescent="0.3"/>
    <row r="3047" hidden="1" x14ac:dyDescent="0.3"/>
    <row r="3048" hidden="1" x14ac:dyDescent="0.3"/>
    <row r="3049" hidden="1" x14ac:dyDescent="0.3"/>
    <row r="3050" hidden="1" x14ac:dyDescent="0.3"/>
    <row r="3051" hidden="1" x14ac:dyDescent="0.3"/>
    <row r="3052" hidden="1" x14ac:dyDescent="0.3"/>
    <row r="3053" hidden="1" x14ac:dyDescent="0.3"/>
    <row r="3054" hidden="1" x14ac:dyDescent="0.3"/>
    <row r="3055" hidden="1" x14ac:dyDescent="0.3"/>
    <row r="3056" hidden="1" x14ac:dyDescent="0.3"/>
    <row r="3057" hidden="1" x14ac:dyDescent="0.3"/>
    <row r="3058" hidden="1" x14ac:dyDescent="0.3"/>
    <row r="3059" hidden="1" x14ac:dyDescent="0.3"/>
    <row r="3060" hidden="1" x14ac:dyDescent="0.3"/>
    <row r="3061" hidden="1" x14ac:dyDescent="0.3"/>
    <row r="3062" hidden="1" x14ac:dyDescent="0.3"/>
    <row r="3063" hidden="1" x14ac:dyDescent="0.3"/>
    <row r="3064" hidden="1" x14ac:dyDescent="0.3"/>
    <row r="3065" hidden="1" x14ac:dyDescent="0.3"/>
    <row r="3066" hidden="1" x14ac:dyDescent="0.3"/>
    <row r="3067" hidden="1" x14ac:dyDescent="0.3"/>
    <row r="3068" hidden="1" x14ac:dyDescent="0.3"/>
    <row r="3069" hidden="1" x14ac:dyDescent="0.3"/>
    <row r="3070" hidden="1" x14ac:dyDescent="0.3"/>
    <row r="3071" hidden="1" x14ac:dyDescent="0.3"/>
    <row r="3072" hidden="1" x14ac:dyDescent="0.3"/>
    <row r="3073" hidden="1" x14ac:dyDescent="0.3"/>
    <row r="3074" hidden="1" x14ac:dyDescent="0.3"/>
    <row r="3075" hidden="1" x14ac:dyDescent="0.3"/>
    <row r="3076" hidden="1" x14ac:dyDescent="0.3"/>
    <row r="3077" hidden="1" x14ac:dyDescent="0.3"/>
    <row r="3078" hidden="1" x14ac:dyDescent="0.3"/>
    <row r="3079" hidden="1" x14ac:dyDescent="0.3"/>
    <row r="3080" hidden="1" x14ac:dyDescent="0.3"/>
    <row r="3081" hidden="1" x14ac:dyDescent="0.3"/>
    <row r="3082" hidden="1" x14ac:dyDescent="0.3"/>
    <row r="3083" hidden="1" x14ac:dyDescent="0.3"/>
    <row r="3084" hidden="1" x14ac:dyDescent="0.3"/>
    <row r="3085" hidden="1" x14ac:dyDescent="0.3"/>
    <row r="3086" hidden="1" x14ac:dyDescent="0.3"/>
    <row r="3087" hidden="1" x14ac:dyDescent="0.3"/>
    <row r="3088" hidden="1" x14ac:dyDescent="0.3"/>
    <row r="3089" hidden="1" x14ac:dyDescent="0.3"/>
    <row r="3090" hidden="1" x14ac:dyDescent="0.3"/>
    <row r="3091" hidden="1" x14ac:dyDescent="0.3"/>
    <row r="3092" hidden="1" x14ac:dyDescent="0.3"/>
    <row r="3093" hidden="1" x14ac:dyDescent="0.3"/>
    <row r="3094" hidden="1" x14ac:dyDescent="0.3"/>
    <row r="3095" hidden="1" x14ac:dyDescent="0.3"/>
    <row r="3096" hidden="1" x14ac:dyDescent="0.3"/>
    <row r="3097" hidden="1" x14ac:dyDescent="0.3"/>
    <row r="3098" hidden="1" x14ac:dyDescent="0.3"/>
    <row r="3099" hidden="1" x14ac:dyDescent="0.3"/>
    <row r="3100" hidden="1" x14ac:dyDescent="0.3"/>
    <row r="3101" hidden="1" x14ac:dyDescent="0.3"/>
    <row r="3102" hidden="1" x14ac:dyDescent="0.3"/>
    <row r="3103" hidden="1" x14ac:dyDescent="0.3"/>
    <row r="3104" hidden="1" x14ac:dyDescent="0.3"/>
    <row r="3105" hidden="1" x14ac:dyDescent="0.3"/>
    <row r="3106" hidden="1" x14ac:dyDescent="0.3"/>
    <row r="3107" hidden="1" x14ac:dyDescent="0.3"/>
    <row r="3108" hidden="1" x14ac:dyDescent="0.3"/>
    <row r="3109" hidden="1" x14ac:dyDescent="0.3"/>
    <row r="3110" hidden="1" x14ac:dyDescent="0.3"/>
    <row r="3111" hidden="1" x14ac:dyDescent="0.3"/>
    <row r="3112" hidden="1" x14ac:dyDescent="0.3"/>
    <row r="3113" hidden="1" x14ac:dyDescent="0.3"/>
    <row r="3114" hidden="1" x14ac:dyDescent="0.3"/>
    <row r="3115" hidden="1" x14ac:dyDescent="0.3"/>
    <row r="3116" hidden="1" x14ac:dyDescent="0.3"/>
    <row r="3117" hidden="1" x14ac:dyDescent="0.3"/>
    <row r="3118" hidden="1" x14ac:dyDescent="0.3"/>
    <row r="3119" hidden="1" x14ac:dyDescent="0.3"/>
    <row r="3120" hidden="1" x14ac:dyDescent="0.3"/>
    <row r="3121" hidden="1" x14ac:dyDescent="0.3"/>
    <row r="3122" hidden="1" x14ac:dyDescent="0.3"/>
    <row r="3123" hidden="1" x14ac:dyDescent="0.3"/>
    <row r="3124" hidden="1" x14ac:dyDescent="0.3"/>
    <row r="3125" hidden="1" x14ac:dyDescent="0.3"/>
    <row r="3126" hidden="1" x14ac:dyDescent="0.3"/>
    <row r="3127" hidden="1" x14ac:dyDescent="0.3"/>
    <row r="3128" hidden="1" x14ac:dyDescent="0.3"/>
    <row r="3129" hidden="1" x14ac:dyDescent="0.3"/>
    <row r="3130" hidden="1" x14ac:dyDescent="0.3"/>
    <row r="3131" hidden="1" x14ac:dyDescent="0.3"/>
    <row r="3132" hidden="1" x14ac:dyDescent="0.3"/>
    <row r="3133" hidden="1" x14ac:dyDescent="0.3"/>
    <row r="3134" hidden="1" x14ac:dyDescent="0.3"/>
    <row r="3135" hidden="1" x14ac:dyDescent="0.3"/>
    <row r="3136" hidden="1" x14ac:dyDescent="0.3"/>
    <row r="3137" hidden="1" x14ac:dyDescent="0.3"/>
    <row r="3138" hidden="1" x14ac:dyDescent="0.3"/>
    <row r="3139" hidden="1" x14ac:dyDescent="0.3"/>
    <row r="3140" hidden="1" x14ac:dyDescent="0.3"/>
    <row r="3141" hidden="1" x14ac:dyDescent="0.3"/>
    <row r="3142" hidden="1" x14ac:dyDescent="0.3"/>
    <row r="3143" hidden="1" x14ac:dyDescent="0.3"/>
    <row r="3144" hidden="1" x14ac:dyDescent="0.3"/>
    <row r="3145" hidden="1" x14ac:dyDescent="0.3"/>
    <row r="3146" hidden="1" x14ac:dyDescent="0.3"/>
    <row r="3147" hidden="1" x14ac:dyDescent="0.3"/>
    <row r="3148" hidden="1" x14ac:dyDescent="0.3"/>
    <row r="3149" hidden="1" x14ac:dyDescent="0.3"/>
    <row r="3150" hidden="1" x14ac:dyDescent="0.3"/>
    <row r="3151" hidden="1" x14ac:dyDescent="0.3"/>
    <row r="3152" hidden="1" x14ac:dyDescent="0.3"/>
    <row r="3153" hidden="1" x14ac:dyDescent="0.3"/>
    <row r="3154" hidden="1" x14ac:dyDescent="0.3"/>
    <row r="3155" hidden="1" x14ac:dyDescent="0.3"/>
    <row r="3156" hidden="1" x14ac:dyDescent="0.3"/>
    <row r="3157" hidden="1" x14ac:dyDescent="0.3"/>
    <row r="3158" hidden="1" x14ac:dyDescent="0.3"/>
    <row r="3159" hidden="1" x14ac:dyDescent="0.3"/>
    <row r="3160" hidden="1" x14ac:dyDescent="0.3"/>
    <row r="3161" hidden="1" x14ac:dyDescent="0.3"/>
    <row r="3162" hidden="1" x14ac:dyDescent="0.3"/>
    <row r="3163" hidden="1" x14ac:dyDescent="0.3"/>
    <row r="3164" hidden="1" x14ac:dyDescent="0.3"/>
    <row r="3165" hidden="1" x14ac:dyDescent="0.3"/>
    <row r="3166" hidden="1" x14ac:dyDescent="0.3"/>
    <row r="3167" hidden="1" x14ac:dyDescent="0.3"/>
    <row r="3168" hidden="1" x14ac:dyDescent="0.3"/>
    <row r="3169" hidden="1" x14ac:dyDescent="0.3"/>
    <row r="3170" hidden="1" x14ac:dyDescent="0.3"/>
    <row r="3171" hidden="1" x14ac:dyDescent="0.3"/>
    <row r="3172" hidden="1" x14ac:dyDescent="0.3"/>
    <row r="3173" hidden="1" x14ac:dyDescent="0.3"/>
    <row r="3174" hidden="1" x14ac:dyDescent="0.3"/>
    <row r="3175" hidden="1" x14ac:dyDescent="0.3"/>
    <row r="3176" hidden="1" x14ac:dyDescent="0.3"/>
    <row r="3177" hidden="1" x14ac:dyDescent="0.3"/>
    <row r="3178" hidden="1" x14ac:dyDescent="0.3"/>
    <row r="3179" hidden="1" x14ac:dyDescent="0.3"/>
    <row r="3180" hidden="1" x14ac:dyDescent="0.3"/>
    <row r="3181" hidden="1" x14ac:dyDescent="0.3"/>
    <row r="3182" hidden="1" x14ac:dyDescent="0.3"/>
    <row r="3183" hidden="1" x14ac:dyDescent="0.3"/>
    <row r="3184" hidden="1" x14ac:dyDescent="0.3"/>
    <row r="3185" hidden="1" x14ac:dyDescent="0.3"/>
    <row r="3186" hidden="1" x14ac:dyDescent="0.3"/>
    <row r="3187" hidden="1" x14ac:dyDescent="0.3"/>
    <row r="3188" hidden="1" x14ac:dyDescent="0.3"/>
    <row r="3189" hidden="1" x14ac:dyDescent="0.3"/>
    <row r="3190" hidden="1" x14ac:dyDescent="0.3"/>
    <row r="3191" hidden="1" x14ac:dyDescent="0.3"/>
    <row r="3192" hidden="1" x14ac:dyDescent="0.3"/>
    <row r="3193" hidden="1" x14ac:dyDescent="0.3"/>
    <row r="3194" hidden="1" x14ac:dyDescent="0.3"/>
    <row r="3195" hidden="1" x14ac:dyDescent="0.3"/>
    <row r="3196" hidden="1" x14ac:dyDescent="0.3"/>
    <row r="3197" hidden="1" x14ac:dyDescent="0.3"/>
    <row r="3198" hidden="1" x14ac:dyDescent="0.3"/>
    <row r="3199" hidden="1" x14ac:dyDescent="0.3"/>
    <row r="3200" hidden="1" x14ac:dyDescent="0.3"/>
    <row r="3201" hidden="1" x14ac:dyDescent="0.3"/>
    <row r="3202" hidden="1" x14ac:dyDescent="0.3"/>
    <row r="3203" hidden="1" x14ac:dyDescent="0.3"/>
    <row r="3204" hidden="1" x14ac:dyDescent="0.3"/>
    <row r="3205" hidden="1" x14ac:dyDescent="0.3"/>
    <row r="3206" hidden="1" x14ac:dyDescent="0.3"/>
    <row r="3207" hidden="1" x14ac:dyDescent="0.3"/>
    <row r="3208" hidden="1" x14ac:dyDescent="0.3"/>
    <row r="3209" hidden="1" x14ac:dyDescent="0.3"/>
    <row r="3210" hidden="1" x14ac:dyDescent="0.3"/>
    <row r="3211" hidden="1" x14ac:dyDescent="0.3"/>
    <row r="3212" hidden="1" x14ac:dyDescent="0.3"/>
    <row r="3213" hidden="1" x14ac:dyDescent="0.3"/>
    <row r="3214" hidden="1" x14ac:dyDescent="0.3"/>
    <row r="3215" hidden="1" x14ac:dyDescent="0.3"/>
    <row r="3216" hidden="1" x14ac:dyDescent="0.3"/>
    <row r="3217" hidden="1" x14ac:dyDescent="0.3"/>
    <row r="3218" hidden="1" x14ac:dyDescent="0.3"/>
    <row r="3219" hidden="1" x14ac:dyDescent="0.3"/>
    <row r="3220" hidden="1" x14ac:dyDescent="0.3"/>
    <row r="3221" hidden="1" x14ac:dyDescent="0.3"/>
    <row r="3222" hidden="1" x14ac:dyDescent="0.3"/>
    <row r="3223" hidden="1" x14ac:dyDescent="0.3"/>
    <row r="3224" hidden="1" x14ac:dyDescent="0.3"/>
    <row r="3225" hidden="1" x14ac:dyDescent="0.3"/>
    <row r="3226" hidden="1" x14ac:dyDescent="0.3"/>
    <row r="3227" hidden="1" x14ac:dyDescent="0.3"/>
    <row r="3228" hidden="1" x14ac:dyDescent="0.3"/>
    <row r="3229" hidden="1" x14ac:dyDescent="0.3"/>
    <row r="3230" hidden="1" x14ac:dyDescent="0.3"/>
    <row r="3231" hidden="1" x14ac:dyDescent="0.3"/>
    <row r="3232" hidden="1" x14ac:dyDescent="0.3"/>
    <row r="3233" hidden="1" x14ac:dyDescent="0.3"/>
    <row r="3234" hidden="1" x14ac:dyDescent="0.3"/>
    <row r="3235" hidden="1" x14ac:dyDescent="0.3"/>
    <row r="3236" hidden="1" x14ac:dyDescent="0.3"/>
    <row r="3237" hidden="1" x14ac:dyDescent="0.3"/>
    <row r="3238" hidden="1" x14ac:dyDescent="0.3"/>
    <row r="3239" hidden="1" x14ac:dyDescent="0.3"/>
    <row r="3240" hidden="1" x14ac:dyDescent="0.3"/>
    <row r="3241" hidden="1" x14ac:dyDescent="0.3"/>
    <row r="3242" hidden="1" x14ac:dyDescent="0.3"/>
    <row r="3243" hidden="1" x14ac:dyDescent="0.3"/>
    <row r="3244" hidden="1" x14ac:dyDescent="0.3"/>
    <row r="3245" hidden="1" x14ac:dyDescent="0.3"/>
    <row r="3246" hidden="1" x14ac:dyDescent="0.3"/>
    <row r="3247" hidden="1" x14ac:dyDescent="0.3"/>
    <row r="3248" hidden="1" x14ac:dyDescent="0.3"/>
    <row r="3249" hidden="1" x14ac:dyDescent="0.3"/>
    <row r="3250" hidden="1" x14ac:dyDescent="0.3"/>
    <row r="3251" hidden="1" x14ac:dyDescent="0.3"/>
    <row r="3252" hidden="1" x14ac:dyDescent="0.3"/>
    <row r="3253" hidden="1" x14ac:dyDescent="0.3"/>
    <row r="3254" hidden="1" x14ac:dyDescent="0.3"/>
    <row r="3255" hidden="1" x14ac:dyDescent="0.3"/>
    <row r="3256" hidden="1" x14ac:dyDescent="0.3"/>
    <row r="3257" hidden="1" x14ac:dyDescent="0.3"/>
    <row r="3258" hidden="1" x14ac:dyDescent="0.3"/>
    <row r="3259" hidden="1" x14ac:dyDescent="0.3"/>
    <row r="3260" hidden="1" x14ac:dyDescent="0.3"/>
    <row r="3261" hidden="1" x14ac:dyDescent="0.3"/>
    <row r="3262" hidden="1" x14ac:dyDescent="0.3"/>
    <row r="3263" hidden="1" x14ac:dyDescent="0.3"/>
    <row r="3264" hidden="1" x14ac:dyDescent="0.3"/>
    <row r="3265" hidden="1" x14ac:dyDescent="0.3"/>
    <row r="3266" hidden="1" x14ac:dyDescent="0.3"/>
    <row r="3267" hidden="1" x14ac:dyDescent="0.3"/>
    <row r="3268" hidden="1" x14ac:dyDescent="0.3"/>
    <row r="3269" hidden="1" x14ac:dyDescent="0.3"/>
    <row r="3270" hidden="1" x14ac:dyDescent="0.3"/>
    <row r="3271" hidden="1" x14ac:dyDescent="0.3"/>
    <row r="3272" hidden="1" x14ac:dyDescent="0.3"/>
    <row r="3273" hidden="1" x14ac:dyDescent="0.3"/>
    <row r="3274" hidden="1" x14ac:dyDescent="0.3"/>
    <row r="3275" hidden="1" x14ac:dyDescent="0.3"/>
    <row r="3276" hidden="1" x14ac:dyDescent="0.3"/>
    <row r="3277" hidden="1" x14ac:dyDescent="0.3"/>
    <row r="3278" hidden="1" x14ac:dyDescent="0.3"/>
    <row r="3279" hidden="1" x14ac:dyDescent="0.3"/>
    <row r="3280" hidden="1" x14ac:dyDescent="0.3"/>
    <row r="3281" hidden="1" x14ac:dyDescent="0.3"/>
    <row r="3282" hidden="1" x14ac:dyDescent="0.3"/>
    <row r="3283" hidden="1" x14ac:dyDescent="0.3"/>
    <row r="3284" hidden="1" x14ac:dyDescent="0.3"/>
    <row r="3285" hidden="1" x14ac:dyDescent="0.3"/>
    <row r="3286" hidden="1" x14ac:dyDescent="0.3"/>
    <row r="3287" hidden="1" x14ac:dyDescent="0.3"/>
    <row r="3288" hidden="1" x14ac:dyDescent="0.3"/>
    <row r="3289" hidden="1" x14ac:dyDescent="0.3"/>
    <row r="3290" hidden="1" x14ac:dyDescent="0.3"/>
    <row r="3291" hidden="1" x14ac:dyDescent="0.3"/>
    <row r="3292" hidden="1" x14ac:dyDescent="0.3"/>
    <row r="3293" hidden="1" x14ac:dyDescent="0.3"/>
    <row r="3294" hidden="1" x14ac:dyDescent="0.3"/>
    <row r="3295" hidden="1" x14ac:dyDescent="0.3"/>
    <row r="3296" hidden="1" x14ac:dyDescent="0.3"/>
    <row r="3297" hidden="1" x14ac:dyDescent="0.3"/>
    <row r="3298" hidden="1" x14ac:dyDescent="0.3"/>
    <row r="3299" hidden="1" x14ac:dyDescent="0.3"/>
    <row r="3300" hidden="1" x14ac:dyDescent="0.3"/>
    <row r="3301" hidden="1" x14ac:dyDescent="0.3"/>
    <row r="3302" hidden="1" x14ac:dyDescent="0.3"/>
    <row r="3303" hidden="1" x14ac:dyDescent="0.3"/>
    <row r="3304" hidden="1" x14ac:dyDescent="0.3"/>
    <row r="3305" hidden="1" x14ac:dyDescent="0.3"/>
    <row r="3306" hidden="1" x14ac:dyDescent="0.3"/>
    <row r="3307" hidden="1" x14ac:dyDescent="0.3"/>
    <row r="3308" hidden="1" x14ac:dyDescent="0.3"/>
    <row r="3309" hidden="1" x14ac:dyDescent="0.3"/>
    <row r="3310" hidden="1" x14ac:dyDescent="0.3"/>
    <row r="3311" hidden="1" x14ac:dyDescent="0.3"/>
    <row r="3312" hidden="1" x14ac:dyDescent="0.3"/>
    <row r="3313" hidden="1" x14ac:dyDescent="0.3"/>
    <row r="3314" hidden="1" x14ac:dyDescent="0.3"/>
    <row r="3315" hidden="1" x14ac:dyDescent="0.3"/>
    <row r="3316" hidden="1" x14ac:dyDescent="0.3"/>
    <row r="3317" hidden="1" x14ac:dyDescent="0.3"/>
    <row r="3318" hidden="1" x14ac:dyDescent="0.3"/>
    <row r="3319" hidden="1" x14ac:dyDescent="0.3"/>
    <row r="3320" hidden="1" x14ac:dyDescent="0.3"/>
    <row r="3321" hidden="1" x14ac:dyDescent="0.3"/>
    <row r="3322" hidden="1" x14ac:dyDescent="0.3"/>
    <row r="3323" hidden="1" x14ac:dyDescent="0.3"/>
    <row r="3324" hidden="1" x14ac:dyDescent="0.3"/>
    <row r="3325" hidden="1" x14ac:dyDescent="0.3"/>
    <row r="3326" hidden="1" x14ac:dyDescent="0.3"/>
    <row r="3327" hidden="1" x14ac:dyDescent="0.3"/>
    <row r="3328" hidden="1" x14ac:dyDescent="0.3"/>
    <row r="3329" hidden="1" x14ac:dyDescent="0.3"/>
    <row r="3330" hidden="1" x14ac:dyDescent="0.3"/>
    <row r="3331" hidden="1" x14ac:dyDescent="0.3"/>
    <row r="3332" hidden="1" x14ac:dyDescent="0.3"/>
    <row r="3333" hidden="1" x14ac:dyDescent="0.3"/>
    <row r="3334" hidden="1" x14ac:dyDescent="0.3"/>
    <row r="3335" hidden="1" x14ac:dyDescent="0.3"/>
    <row r="3336" hidden="1" x14ac:dyDescent="0.3"/>
    <row r="3337" hidden="1" x14ac:dyDescent="0.3"/>
    <row r="3338" hidden="1" x14ac:dyDescent="0.3"/>
    <row r="3339" hidden="1" x14ac:dyDescent="0.3"/>
    <row r="3340" hidden="1" x14ac:dyDescent="0.3"/>
    <row r="3341" hidden="1" x14ac:dyDescent="0.3"/>
    <row r="3342" hidden="1" x14ac:dyDescent="0.3"/>
    <row r="3343" hidden="1" x14ac:dyDescent="0.3"/>
    <row r="3344" hidden="1" x14ac:dyDescent="0.3"/>
    <row r="3345" hidden="1" x14ac:dyDescent="0.3"/>
    <row r="3346" hidden="1" x14ac:dyDescent="0.3"/>
    <row r="3347" hidden="1" x14ac:dyDescent="0.3"/>
    <row r="3348" hidden="1" x14ac:dyDescent="0.3"/>
    <row r="3349" hidden="1" x14ac:dyDescent="0.3"/>
    <row r="3350" hidden="1" x14ac:dyDescent="0.3"/>
    <row r="3351" hidden="1" x14ac:dyDescent="0.3"/>
    <row r="3352" hidden="1" x14ac:dyDescent="0.3"/>
    <row r="3353" hidden="1" x14ac:dyDescent="0.3"/>
    <row r="3354" hidden="1" x14ac:dyDescent="0.3"/>
    <row r="3355" hidden="1" x14ac:dyDescent="0.3"/>
    <row r="3356" hidden="1" x14ac:dyDescent="0.3"/>
    <row r="3357" hidden="1" x14ac:dyDescent="0.3"/>
    <row r="3358" hidden="1" x14ac:dyDescent="0.3"/>
    <row r="3359" hidden="1" x14ac:dyDescent="0.3"/>
    <row r="3360" hidden="1" x14ac:dyDescent="0.3"/>
    <row r="3361" hidden="1" x14ac:dyDescent="0.3"/>
    <row r="3362" hidden="1" x14ac:dyDescent="0.3"/>
    <row r="3363" hidden="1" x14ac:dyDescent="0.3"/>
    <row r="3364" hidden="1" x14ac:dyDescent="0.3"/>
    <row r="3365" hidden="1" x14ac:dyDescent="0.3"/>
    <row r="3366" hidden="1" x14ac:dyDescent="0.3"/>
    <row r="3367" hidden="1" x14ac:dyDescent="0.3"/>
    <row r="3368" hidden="1" x14ac:dyDescent="0.3"/>
    <row r="3369" hidden="1" x14ac:dyDescent="0.3"/>
    <row r="3370" hidden="1" x14ac:dyDescent="0.3"/>
    <row r="3371" hidden="1" x14ac:dyDescent="0.3"/>
    <row r="3372" hidden="1" x14ac:dyDescent="0.3"/>
    <row r="3373" hidden="1" x14ac:dyDescent="0.3"/>
    <row r="3374" hidden="1" x14ac:dyDescent="0.3"/>
    <row r="3375" hidden="1" x14ac:dyDescent="0.3"/>
    <row r="3376" hidden="1" x14ac:dyDescent="0.3"/>
    <row r="3377" hidden="1" x14ac:dyDescent="0.3"/>
    <row r="3378" hidden="1" x14ac:dyDescent="0.3"/>
    <row r="3379" hidden="1" x14ac:dyDescent="0.3"/>
    <row r="3380" hidden="1" x14ac:dyDescent="0.3"/>
    <row r="3381" hidden="1" x14ac:dyDescent="0.3"/>
    <row r="3382" hidden="1" x14ac:dyDescent="0.3"/>
    <row r="3383" hidden="1" x14ac:dyDescent="0.3"/>
    <row r="3384" hidden="1" x14ac:dyDescent="0.3"/>
    <row r="3385" hidden="1" x14ac:dyDescent="0.3"/>
    <row r="3386" hidden="1" x14ac:dyDescent="0.3"/>
    <row r="3387" hidden="1" x14ac:dyDescent="0.3"/>
    <row r="3388" hidden="1" x14ac:dyDescent="0.3"/>
    <row r="3389" hidden="1" x14ac:dyDescent="0.3"/>
    <row r="3390" hidden="1" x14ac:dyDescent="0.3"/>
    <row r="3391" hidden="1" x14ac:dyDescent="0.3"/>
    <row r="3392" hidden="1" x14ac:dyDescent="0.3"/>
    <row r="3393" hidden="1" x14ac:dyDescent="0.3"/>
    <row r="3394" hidden="1" x14ac:dyDescent="0.3"/>
    <row r="3395" hidden="1" x14ac:dyDescent="0.3"/>
    <row r="3396" hidden="1" x14ac:dyDescent="0.3"/>
    <row r="3397" hidden="1" x14ac:dyDescent="0.3"/>
    <row r="3398" hidden="1" x14ac:dyDescent="0.3"/>
    <row r="3399" hidden="1" x14ac:dyDescent="0.3"/>
    <row r="3400" hidden="1" x14ac:dyDescent="0.3"/>
    <row r="3401" hidden="1" x14ac:dyDescent="0.3"/>
    <row r="3402" hidden="1" x14ac:dyDescent="0.3"/>
    <row r="3403" hidden="1" x14ac:dyDescent="0.3"/>
    <row r="3404" hidden="1" x14ac:dyDescent="0.3"/>
    <row r="3405" hidden="1" x14ac:dyDescent="0.3"/>
    <row r="3406" hidden="1" x14ac:dyDescent="0.3"/>
    <row r="3407" hidden="1" x14ac:dyDescent="0.3"/>
    <row r="3408" hidden="1" x14ac:dyDescent="0.3"/>
    <row r="3409" hidden="1" x14ac:dyDescent="0.3"/>
    <row r="3410" hidden="1" x14ac:dyDescent="0.3"/>
    <row r="3411" hidden="1" x14ac:dyDescent="0.3"/>
    <row r="3412" hidden="1" x14ac:dyDescent="0.3"/>
    <row r="3413" hidden="1" x14ac:dyDescent="0.3"/>
    <row r="3414" hidden="1" x14ac:dyDescent="0.3"/>
    <row r="3415" hidden="1" x14ac:dyDescent="0.3"/>
    <row r="3416" hidden="1" x14ac:dyDescent="0.3"/>
    <row r="3417" hidden="1" x14ac:dyDescent="0.3"/>
    <row r="3418" hidden="1" x14ac:dyDescent="0.3"/>
    <row r="3419" hidden="1" x14ac:dyDescent="0.3"/>
    <row r="3420" hidden="1" x14ac:dyDescent="0.3"/>
    <row r="3421" hidden="1" x14ac:dyDescent="0.3"/>
    <row r="3422" hidden="1" x14ac:dyDescent="0.3"/>
    <row r="3423" hidden="1" x14ac:dyDescent="0.3"/>
    <row r="3424" hidden="1" x14ac:dyDescent="0.3"/>
    <row r="3425" hidden="1" x14ac:dyDescent="0.3"/>
    <row r="3426" hidden="1" x14ac:dyDescent="0.3"/>
    <row r="3427" hidden="1" x14ac:dyDescent="0.3"/>
    <row r="3428" hidden="1" x14ac:dyDescent="0.3"/>
    <row r="3429" hidden="1" x14ac:dyDescent="0.3"/>
    <row r="3430" hidden="1" x14ac:dyDescent="0.3"/>
    <row r="3431" hidden="1" x14ac:dyDescent="0.3"/>
    <row r="3432" hidden="1" x14ac:dyDescent="0.3"/>
    <row r="3433" hidden="1" x14ac:dyDescent="0.3"/>
    <row r="3434" hidden="1" x14ac:dyDescent="0.3"/>
    <row r="3435" hidden="1" x14ac:dyDescent="0.3"/>
    <row r="3436" hidden="1" x14ac:dyDescent="0.3"/>
    <row r="3437" hidden="1" x14ac:dyDescent="0.3"/>
    <row r="3438" hidden="1" x14ac:dyDescent="0.3"/>
    <row r="3439" hidden="1" x14ac:dyDescent="0.3"/>
    <row r="3440" hidden="1" x14ac:dyDescent="0.3"/>
    <row r="3441" hidden="1" x14ac:dyDescent="0.3"/>
    <row r="3442" hidden="1" x14ac:dyDescent="0.3"/>
    <row r="3443" hidden="1" x14ac:dyDescent="0.3"/>
    <row r="3444" hidden="1" x14ac:dyDescent="0.3"/>
    <row r="3445" hidden="1" x14ac:dyDescent="0.3"/>
    <row r="3446" hidden="1" x14ac:dyDescent="0.3"/>
    <row r="3447" hidden="1" x14ac:dyDescent="0.3"/>
    <row r="3448" hidden="1" x14ac:dyDescent="0.3"/>
    <row r="3449" hidden="1" x14ac:dyDescent="0.3"/>
    <row r="3450" hidden="1" x14ac:dyDescent="0.3"/>
    <row r="3451" hidden="1" x14ac:dyDescent="0.3"/>
    <row r="3452" hidden="1" x14ac:dyDescent="0.3"/>
    <row r="3453" hidden="1" x14ac:dyDescent="0.3"/>
    <row r="3454" hidden="1" x14ac:dyDescent="0.3"/>
    <row r="3455" hidden="1" x14ac:dyDescent="0.3"/>
    <row r="3456" hidden="1" x14ac:dyDescent="0.3"/>
    <row r="3457" hidden="1" x14ac:dyDescent="0.3"/>
    <row r="3458" hidden="1" x14ac:dyDescent="0.3"/>
    <row r="3459" hidden="1" x14ac:dyDescent="0.3"/>
    <row r="3460" hidden="1" x14ac:dyDescent="0.3"/>
    <row r="3461" hidden="1" x14ac:dyDescent="0.3"/>
    <row r="3462" hidden="1" x14ac:dyDescent="0.3"/>
    <row r="3463" hidden="1" x14ac:dyDescent="0.3"/>
    <row r="3464" hidden="1" x14ac:dyDescent="0.3"/>
    <row r="3465" hidden="1" x14ac:dyDescent="0.3"/>
    <row r="3466" hidden="1" x14ac:dyDescent="0.3"/>
    <row r="3467" hidden="1" x14ac:dyDescent="0.3"/>
    <row r="3468" hidden="1" x14ac:dyDescent="0.3"/>
    <row r="3469" hidden="1" x14ac:dyDescent="0.3"/>
    <row r="3470" hidden="1" x14ac:dyDescent="0.3"/>
    <row r="3471" hidden="1" x14ac:dyDescent="0.3"/>
    <row r="3472" hidden="1" x14ac:dyDescent="0.3"/>
    <row r="3473" hidden="1" x14ac:dyDescent="0.3"/>
    <row r="3474" hidden="1" x14ac:dyDescent="0.3"/>
    <row r="3475" hidden="1" x14ac:dyDescent="0.3"/>
    <row r="3476" hidden="1" x14ac:dyDescent="0.3"/>
    <row r="3477" hidden="1" x14ac:dyDescent="0.3"/>
    <row r="3478" hidden="1" x14ac:dyDescent="0.3"/>
    <row r="3479" hidden="1" x14ac:dyDescent="0.3"/>
    <row r="3480" hidden="1" x14ac:dyDescent="0.3"/>
    <row r="3481" hidden="1" x14ac:dyDescent="0.3"/>
    <row r="3482" hidden="1" x14ac:dyDescent="0.3"/>
    <row r="3483" hidden="1" x14ac:dyDescent="0.3"/>
    <row r="3484" hidden="1" x14ac:dyDescent="0.3"/>
    <row r="3485" hidden="1" x14ac:dyDescent="0.3"/>
    <row r="3486" hidden="1" x14ac:dyDescent="0.3"/>
    <row r="3487" hidden="1" x14ac:dyDescent="0.3"/>
    <row r="3488" hidden="1" x14ac:dyDescent="0.3"/>
    <row r="3489" hidden="1" x14ac:dyDescent="0.3"/>
    <row r="3490" hidden="1" x14ac:dyDescent="0.3"/>
    <row r="3491" hidden="1" x14ac:dyDescent="0.3"/>
    <row r="3492" hidden="1" x14ac:dyDescent="0.3"/>
    <row r="3493" hidden="1" x14ac:dyDescent="0.3"/>
    <row r="3494" hidden="1" x14ac:dyDescent="0.3"/>
    <row r="3495" hidden="1" x14ac:dyDescent="0.3"/>
    <row r="3496" hidden="1" x14ac:dyDescent="0.3"/>
    <row r="3497" hidden="1" x14ac:dyDescent="0.3"/>
    <row r="3498" hidden="1" x14ac:dyDescent="0.3"/>
    <row r="3499" hidden="1" x14ac:dyDescent="0.3"/>
    <row r="3500" hidden="1" x14ac:dyDescent="0.3"/>
    <row r="3501" hidden="1" x14ac:dyDescent="0.3"/>
    <row r="3502" hidden="1" x14ac:dyDescent="0.3"/>
    <row r="3503" hidden="1" x14ac:dyDescent="0.3"/>
    <row r="3504" hidden="1" x14ac:dyDescent="0.3"/>
    <row r="3505" hidden="1" x14ac:dyDescent="0.3"/>
    <row r="3506" hidden="1" x14ac:dyDescent="0.3"/>
    <row r="3507" hidden="1" x14ac:dyDescent="0.3"/>
    <row r="3508" hidden="1" x14ac:dyDescent="0.3"/>
    <row r="3509" hidden="1" x14ac:dyDescent="0.3"/>
    <row r="3510" hidden="1" x14ac:dyDescent="0.3"/>
    <row r="3511" hidden="1" x14ac:dyDescent="0.3"/>
    <row r="3512" hidden="1" x14ac:dyDescent="0.3"/>
    <row r="3513" hidden="1" x14ac:dyDescent="0.3"/>
    <row r="3514" hidden="1" x14ac:dyDescent="0.3"/>
    <row r="3515" hidden="1" x14ac:dyDescent="0.3"/>
    <row r="3516" hidden="1" x14ac:dyDescent="0.3"/>
    <row r="3517" hidden="1" x14ac:dyDescent="0.3"/>
    <row r="3518" hidden="1" x14ac:dyDescent="0.3"/>
    <row r="3519" hidden="1" x14ac:dyDescent="0.3"/>
    <row r="3520" hidden="1" x14ac:dyDescent="0.3"/>
    <row r="3521" hidden="1" x14ac:dyDescent="0.3"/>
    <row r="3522" hidden="1" x14ac:dyDescent="0.3"/>
    <row r="3523" hidden="1" x14ac:dyDescent="0.3"/>
    <row r="3524" hidden="1" x14ac:dyDescent="0.3"/>
    <row r="3525" hidden="1" x14ac:dyDescent="0.3"/>
    <row r="3526" hidden="1" x14ac:dyDescent="0.3"/>
    <row r="3527" hidden="1" x14ac:dyDescent="0.3"/>
    <row r="3528" hidden="1" x14ac:dyDescent="0.3"/>
    <row r="3529" hidden="1" x14ac:dyDescent="0.3"/>
    <row r="3530" hidden="1" x14ac:dyDescent="0.3"/>
    <row r="3531" hidden="1" x14ac:dyDescent="0.3"/>
    <row r="3532" hidden="1" x14ac:dyDescent="0.3"/>
    <row r="3533" hidden="1" x14ac:dyDescent="0.3"/>
    <row r="3534" hidden="1" x14ac:dyDescent="0.3"/>
    <row r="3535" hidden="1" x14ac:dyDescent="0.3"/>
    <row r="3536" hidden="1" x14ac:dyDescent="0.3"/>
    <row r="3537" hidden="1" x14ac:dyDescent="0.3"/>
    <row r="3538" hidden="1" x14ac:dyDescent="0.3"/>
    <row r="3539" hidden="1" x14ac:dyDescent="0.3"/>
    <row r="3540" hidden="1" x14ac:dyDescent="0.3"/>
    <row r="3541" hidden="1" x14ac:dyDescent="0.3"/>
    <row r="3542" hidden="1" x14ac:dyDescent="0.3"/>
    <row r="3543" hidden="1" x14ac:dyDescent="0.3"/>
    <row r="3544" hidden="1" x14ac:dyDescent="0.3"/>
    <row r="3545" hidden="1" x14ac:dyDescent="0.3"/>
    <row r="3546" hidden="1" x14ac:dyDescent="0.3"/>
    <row r="3547" hidden="1" x14ac:dyDescent="0.3"/>
    <row r="3548" hidden="1" x14ac:dyDescent="0.3"/>
    <row r="3549" hidden="1" x14ac:dyDescent="0.3"/>
    <row r="3550" hidden="1" x14ac:dyDescent="0.3"/>
    <row r="3551" hidden="1" x14ac:dyDescent="0.3"/>
    <row r="3552" hidden="1" x14ac:dyDescent="0.3"/>
    <row r="3553" hidden="1" x14ac:dyDescent="0.3"/>
    <row r="3554" hidden="1" x14ac:dyDescent="0.3"/>
    <row r="3555" hidden="1" x14ac:dyDescent="0.3"/>
    <row r="3556" hidden="1" x14ac:dyDescent="0.3"/>
    <row r="3557" hidden="1" x14ac:dyDescent="0.3"/>
    <row r="3558" hidden="1" x14ac:dyDescent="0.3"/>
    <row r="3559" hidden="1" x14ac:dyDescent="0.3"/>
    <row r="3560" hidden="1" x14ac:dyDescent="0.3"/>
    <row r="3561" hidden="1" x14ac:dyDescent="0.3"/>
    <row r="3562" hidden="1" x14ac:dyDescent="0.3"/>
    <row r="3563" hidden="1" x14ac:dyDescent="0.3"/>
    <row r="3564" hidden="1" x14ac:dyDescent="0.3"/>
    <row r="3565" hidden="1" x14ac:dyDescent="0.3"/>
    <row r="3566" hidden="1" x14ac:dyDescent="0.3"/>
    <row r="3567" hidden="1" x14ac:dyDescent="0.3"/>
    <row r="3568" hidden="1" x14ac:dyDescent="0.3"/>
    <row r="3569" hidden="1" x14ac:dyDescent="0.3"/>
    <row r="3570" hidden="1" x14ac:dyDescent="0.3"/>
    <row r="3571" hidden="1" x14ac:dyDescent="0.3"/>
    <row r="3572" hidden="1" x14ac:dyDescent="0.3"/>
    <row r="3573" hidden="1" x14ac:dyDescent="0.3"/>
    <row r="3574" hidden="1" x14ac:dyDescent="0.3"/>
    <row r="3575" hidden="1" x14ac:dyDescent="0.3"/>
    <row r="3576" hidden="1" x14ac:dyDescent="0.3"/>
    <row r="3577" hidden="1" x14ac:dyDescent="0.3"/>
    <row r="3578" hidden="1" x14ac:dyDescent="0.3"/>
    <row r="3579" hidden="1" x14ac:dyDescent="0.3"/>
    <row r="3580" hidden="1" x14ac:dyDescent="0.3"/>
    <row r="3581" hidden="1" x14ac:dyDescent="0.3"/>
    <row r="3582" hidden="1" x14ac:dyDescent="0.3"/>
    <row r="3583" hidden="1" x14ac:dyDescent="0.3"/>
    <row r="3584" hidden="1" x14ac:dyDescent="0.3"/>
    <row r="3585" hidden="1" x14ac:dyDescent="0.3"/>
    <row r="3586" hidden="1" x14ac:dyDescent="0.3"/>
    <row r="3587" hidden="1" x14ac:dyDescent="0.3"/>
    <row r="3588" hidden="1" x14ac:dyDescent="0.3"/>
    <row r="3589" hidden="1" x14ac:dyDescent="0.3"/>
    <row r="3590" hidden="1" x14ac:dyDescent="0.3"/>
    <row r="3591" hidden="1" x14ac:dyDescent="0.3"/>
    <row r="3592" hidden="1" x14ac:dyDescent="0.3"/>
    <row r="3593" hidden="1" x14ac:dyDescent="0.3"/>
    <row r="3594" hidden="1" x14ac:dyDescent="0.3"/>
    <row r="3595" hidden="1" x14ac:dyDescent="0.3"/>
    <row r="3596" hidden="1" x14ac:dyDescent="0.3"/>
    <row r="3597" hidden="1" x14ac:dyDescent="0.3"/>
    <row r="3598" hidden="1" x14ac:dyDescent="0.3"/>
    <row r="3599" hidden="1" x14ac:dyDescent="0.3"/>
    <row r="3600" hidden="1" x14ac:dyDescent="0.3"/>
    <row r="3601" hidden="1" x14ac:dyDescent="0.3"/>
    <row r="3602" hidden="1" x14ac:dyDescent="0.3"/>
    <row r="3603" hidden="1" x14ac:dyDescent="0.3"/>
    <row r="3604" hidden="1" x14ac:dyDescent="0.3"/>
    <row r="3605" hidden="1" x14ac:dyDescent="0.3"/>
    <row r="3606" hidden="1" x14ac:dyDescent="0.3"/>
    <row r="3607" hidden="1" x14ac:dyDescent="0.3"/>
    <row r="3608" hidden="1" x14ac:dyDescent="0.3"/>
    <row r="3609" hidden="1" x14ac:dyDescent="0.3"/>
    <row r="3610" hidden="1" x14ac:dyDescent="0.3"/>
    <row r="3611" hidden="1" x14ac:dyDescent="0.3"/>
    <row r="3612" hidden="1" x14ac:dyDescent="0.3"/>
    <row r="3613" hidden="1" x14ac:dyDescent="0.3"/>
    <row r="3614" hidden="1" x14ac:dyDescent="0.3"/>
    <row r="3615" hidden="1" x14ac:dyDescent="0.3"/>
    <row r="3616" hidden="1" x14ac:dyDescent="0.3"/>
    <row r="3617" hidden="1" x14ac:dyDescent="0.3"/>
    <row r="3618" hidden="1" x14ac:dyDescent="0.3"/>
    <row r="3619" hidden="1" x14ac:dyDescent="0.3"/>
    <row r="3620" hidden="1" x14ac:dyDescent="0.3"/>
    <row r="3621" hidden="1" x14ac:dyDescent="0.3"/>
    <row r="3622" hidden="1" x14ac:dyDescent="0.3"/>
    <row r="3623" hidden="1" x14ac:dyDescent="0.3"/>
    <row r="3624" hidden="1" x14ac:dyDescent="0.3"/>
    <row r="3625" hidden="1" x14ac:dyDescent="0.3"/>
    <row r="3626" hidden="1" x14ac:dyDescent="0.3"/>
    <row r="3627" hidden="1" x14ac:dyDescent="0.3"/>
    <row r="3628" hidden="1" x14ac:dyDescent="0.3"/>
    <row r="3629" hidden="1" x14ac:dyDescent="0.3"/>
    <row r="3630" hidden="1" x14ac:dyDescent="0.3"/>
    <row r="3631" hidden="1" x14ac:dyDescent="0.3"/>
    <row r="3632" hidden="1" x14ac:dyDescent="0.3"/>
    <row r="3633" hidden="1" x14ac:dyDescent="0.3"/>
    <row r="3634" hidden="1" x14ac:dyDescent="0.3"/>
    <row r="3635" hidden="1" x14ac:dyDescent="0.3"/>
    <row r="3636" hidden="1" x14ac:dyDescent="0.3"/>
    <row r="3637" hidden="1" x14ac:dyDescent="0.3"/>
    <row r="3638" hidden="1" x14ac:dyDescent="0.3"/>
    <row r="3639" hidden="1" x14ac:dyDescent="0.3"/>
    <row r="3640" hidden="1" x14ac:dyDescent="0.3"/>
    <row r="3641" hidden="1" x14ac:dyDescent="0.3"/>
    <row r="3642" hidden="1" x14ac:dyDescent="0.3"/>
    <row r="3643" hidden="1" x14ac:dyDescent="0.3"/>
    <row r="3644" hidden="1" x14ac:dyDescent="0.3"/>
    <row r="3645" hidden="1" x14ac:dyDescent="0.3"/>
    <row r="3646" hidden="1" x14ac:dyDescent="0.3"/>
    <row r="3647" hidden="1" x14ac:dyDescent="0.3"/>
    <row r="3648" hidden="1" x14ac:dyDescent="0.3"/>
    <row r="3649" hidden="1" x14ac:dyDescent="0.3"/>
    <row r="3650" hidden="1" x14ac:dyDescent="0.3"/>
    <row r="3651" hidden="1" x14ac:dyDescent="0.3"/>
    <row r="3652" hidden="1" x14ac:dyDescent="0.3"/>
    <row r="3653" hidden="1" x14ac:dyDescent="0.3"/>
    <row r="3654" hidden="1" x14ac:dyDescent="0.3"/>
    <row r="3655" hidden="1" x14ac:dyDescent="0.3"/>
    <row r="3656" hidden="1" x14ac:dyDescent="0.3"/>
    <row r="3657" hidden="1" x14ac:dyDescent="0.3"/>
    <row r="3658" hidden="1" x14ac:dyDescent="0.3"/>
    <row r="3659" hidden="1" x14ac:dyDescent="0.3"/>
    <row r="3660" hidden="1" x14ac:dyDescent="0.3"/>
    <row r="3661" hidden="1" x14ac:dyDescent="0.3"/>
    <row r="3662" hidden="1" x14ac:dyDescent="0.3"/>
    <row r="3663" hidden="1" x14ac:dyDescent="0.3"/>
    <row r="3664" hidden="1" x14ac:dyDescent="0.3"/>
    <row r="3665" hidden="1" x14ac:dyDescent="0.3"/>
    <row r="3666" hidden="1" x14ac:dyDescent="0.3"/>
    <row r="3667" hidden="1" x14ac:dyDescent="0.3"/>
    <row r="3668" hidden="1" x14ac:dyDescent="0.3"/>
    <row r="3669" hidden="1" x14ac:dyDescent="0.3"/>
    <row r="3670" hidden="1" x14ac:dyDescent="0.3"/>
    <row r="3671" hidden="1" x14ac:dyDescent="0.3"/>
    <row r="3672" hidden="1" x14ac:dyDescent="0.3"/>
    <row r="3673" hidden="1" x14ac:dyDescent="0.3"/>
    <row r="3674" hidden="1" x14ac:dyDescent="0.3"/>
    <row r="3675" hidden="1" x14ac:dyDescent="0.3"/>
    <row r="3676" hidden="1" x14ac:dyDescent="0.3"/>
    <row r="3677" hidden="1" x14ac:dyDescent="0.3"/>
    <row r="3678" hidden="1" x14ac:dyDescent="0.3"/>
    <row r="3679" hidden="1" x14ac:dyDescent="0.3"/>
    <row r="3680" hidden="1" x14ac:dyDescent="0.3"/>
    <row r="3681" hidden="1" x14ac:dyDescent="0.3"/>
    <row r="3682" hidden="1" x14ac:dyDescent="0.3"/>
    <row r="3683" hidden="1" x14ac:dyDescent="0.3"/>
    <row r="3684" hidden="1" x14ac:dyDescent="0.3"/>
    <row r="3685" hidden="1" x14ac:dyDescent="0.3"/>
    <row r="3686" hidden="1" x14ac:dyDescent="0.3"/>
    <row r="3687" hidden="1" x14ac:dyDescent="0.3"/>
    <row r="3688" hidden="1" x14ac:dyDescent="0.3"/>
    <row r="3689" hidden="1" x14ac:dyDescent="0.3"/>
    <row r="3690" hidden="1" x14ac:dyDescent="0.3"/>
    <row r="3691" hidden="1" x14ac:dyDescent="0.3"/>
    <row r="3692" hidden="1" x14ac:dyDescent="0.3"/>
    <row r="3693" hidden="1" x14ac:dyDescent="0.3"/>
    <row r="3694" hidden="1" x14ac:dyDescent="0.3"/>
    <row r="3695" hidden="1" x14ac:dyDescent="0.3"/>
    <row r="3696" hidden="1" x14ac:dyDescent="0.3"/>
    <row r="3697" hidden="1" x14ac:dyDescent="0.3"/>
    <row r="3698" hidden="1" x14ac:dyDescent="0.3"/>
    <row r="3699" hidden="1" x14ac:dyDescent="0.3"/>
    <row r="3700" hidden="1" x14ac:dyDescent="0.3"/>
    <row r="3701" hidden="1" x14ac:dyDescent="0.3"/>
    <row r="3702" hidden="1" x14ac:dyDescent="0.3"/>
    <row r="3703" hidden="1" x14ac:dyDescent="0.3"/>
    <row r="3704" hidden="1" x14ac:dyDescent="0.3"/>
    <row r="3705" hidden="1" x14ac:dyDescent="0.3"/>
    <row r="3706" hidden="1" x14ac:dyDescent="0.3"/>
    <row r="3707" hidden="1" x14ac:dyDescent="0.3"/>
    <row r="3708" hidden="1" x14ac:dyDescent="0.3"/>
    <row r="3709" hidden="1" x14ac:dyDescent="0.3"/>
    <row r="3710" hidden="1" x14ac:dyDescent="0.3"/>
    <row r="3711" hidden="1" x14ac:dyDescent="0.3"/>
    <row r="3712" hidden="1" x14ac:dyDescent="0.3"/>
    <row r="3713" hidden="1" x14ac:dyDescent="0.3"/>
    <row r="3714" hidden="1" x14ac:dyDescent="0.3"/>
    <row r="3715" hidden="1" x14ac:dyDescent="0.3"/>
    <row r="3716" hidden="1" x14ac:dyDescent="0.3"/>
    <row r="3717" hidden="1" x14ac:dyDescent="0.3"/>
    <row r="3718" hidden="1" x14ac:dyDescent="0.3"/>
    <row r="3719" hidden="1" x14ac:dyDescent="0.3"/>
    <row r="3720" hidden="1" x14ac:dyDescent="0.3"/>
    <row r="3721" hidden="1" x14ac:dyDescent="0.3"/>
    <row r="3722" hidden="1" x14ac:dyDescent="0.3"/>
    <row r="3723" hidden="1" x14ac:dyDescent="0.3"/>
    <row r="3724" hidden="1" x14ac:dyDescent="0.3"/>
    <row r="3725" hidden="1" x14ac:dyDescent="0.3"/>
    <row r="3726" hidden="1" x14ac:dyDescent="0.3"/>
    <row r="3727" hidden="1" x14ac:dyDescent="0.3"/>
    <row r="3728" hidden="1" x14ac:dyDescent="0.3"/>
    <row r="3729" hidden="1" x14ac:dyDescent="0.3"/>
    <row r="3730" hidden="1" x14ac:dyDescent="0.3"/>
    <row r="3731" hidden="1" x14ac:dyDescent="0.3"/>
    <row r="3732" hidden="1" x14ac:dyDescent="0.3"/>
    <row r="3733" hidden="1" x14ac:dyDescent="0.3"/>
    <row r="3734" hidden="1" x14ac:dyDescent="0.3"/>
    <row r="3735" hidden="1" x14ac:dyDescent="0.3"/>
    <row r="3736" hidden="1" x14ac:dyDescent="0.3"/>
    <row r="3737" hidden="1" x14ac:dyDescent="0.3"/>
    <row r="3738" hidden="1" x14ac:dyDescent="0.3"/>
    <row r="3739" hidden="1" x14ac:dyDescent="0.3"/>
    <row r="3740" hidden="1" x14ac:dyDescent="0.3"/>
    <row r="3741" hidden="1" x14ac:dyDescent="0.3"/>
    <row r="3742" hidden="1" x14ac:dyDescent="0.3"/>
    <row r="3743" hidden="1" x14ac:dyDescent="0.3"/>
    <row r="3744" hidden="1" x14ac:dyDescent="0.3"/>
    <row r="3745" hidden="1" x14ac:dyDescent="0.3"/>
    <row r="3746" hidden="1" x14ac:dyDescent="0.3"/>
    <row r="3747" hidden="1" x14ac:dyDescent="0.3"/>
    <row r="3748" hidden="1" x14ac:dyDescent="0.3"/>
    <row r="3749" hidden="1" x14ac:dyDescent="0.3"/>
    <row r="3750" hidden="1" x14ac:dyDescent="0.3"/>
    <row r="3751" hidden="1" x14ac:dyDescent="0.3"/>
    <row r="3752" hidden="1" x14ac:dyDescent="0.3"/>
    <row r="3753" hidden="1" x14ac:dyDescent="0.3"/>
    <row r="3754" hidden="1" x14ac:dyDescent="0.3"/>
    <row r="3755" hidden="1" x14ac:dyDescent="0.3"/>
    <row r="3756" hidden="1" x14ac:dyDescent="0.3"/>
    <row r="3757" hidden="1" x14ac:dyDescent="0.3"/>
    <row r="3758" hidden="1" x14ac:dyDescent="0.3"/>
    <row r="3759" hidden="1" x14ac:dyDescent="0.3"/>
    <row r="3760" hidden="1" x14ac:dyDescent="0.3"/>
    <row r="3761" hidden="1" x14ac:dyDescent="0.3"/>
    <row r="3762" hidden="1" x14ac:dyDescent="0.3"/>
    <row r="3763" hidden="1" x14ac:dyDescent="0.3"/>
    <row r="3764" hidden="1" x14ac:dyDescent="0.3"/>
    <row r="3765" hidden="1" x14ac:dyDescent="0.3"/>
    <row r="3766" hidden="1" x14ac:dyDescent="0.3"/>
    <row r="3767" hidden="1" x14ac:dyDescent="0.3"/>
    <row r="3768" hidden="1" x14ac:dyDescent="0.3"/>
    <row r="3769" hidden="1" x14ac:dyDescent="0.3"/>
    <row r="3770" hidden="1" x14ac:dyDescent="0.3"/>
    <row r="3771" hidden="1" x14ac:dyDescent="0.3"/>
    <row r="3772" hidden="1" x14ac:dyDescent="0.3"/>
    <row r="3773" hidden="1" x14ac:dyDescent="0.3"/>
    <row r="3774" hidden="1" x14ac:dyDescent="0.3"/>
    <row r="3775" hidden="1" x14ac:dyDescent="0.3"/>
    <row r="3776" hidden="1" x14ac:dyDescent="0.3"/>
    <row r="3777" hidden="1" x14ac:dyDescent="0.3"/>
    <row r="3778" hidden="1" x14ac:dyDescent="0.3"/>
    <row r="3779" hidden="1" x14ac:dyDescent="0.3"/>
    <row r="3780" hidden="1" x14ac:dyDescent="0.3"/>
    <row r="3781" hidden="1" x14ac:dyDescent="0.3"/>
    <row r="3782" hidden="1" x14ac:dyDescent="0.3"/>
    <row r="3783" hidden="1" x14ac:dyDescent="0.3"/>
    <row r="3784" hidden="1" x14ac:dyDescent="0.3"/>
    <row r="3785" hidden="1" x14ac:dyDescent="0.3"/>
    <row r="3786" hidden="1" x14ac:dyDescent="0.3"/>
    <row r="3787" hidden="1" x14ac:dyDescent="0.3"/>
    <row r="3788" hidden="1" x14ac:dyDescent="0.3"/>
    <row r="3789" hidden="1" x14ac:dyDescent="0.3"/>
    <row r="3790" hidden="1" x14ac:dyDescent="0.3"/>
    <row r="3791" hidden="1" x14ac:dyDescent="0.3"/>
    <row r="3792" hidden="1" x14ac:dyDescent="0.3"/>
    <row r="3793" hidden="1" x14ac:dyDescent="0.3"/>
    <row r="3794" hidden="1" x14ac:dyDescent="0.3"/>
    <row r="3795" hidden="1" x14ac:dyDescent="0.3"/>
    <row r="3796" hidden="1" x14ac:dyDescent="0.3"/>
    <row r="3797" hidden="1" x14ac:dyDescent="0.3"/>
    <row r="3798" hidden="1" x14ac:dyDescent="0.3"/>
    <row r="3799" hidden="1" x14ac:dyDescent="0.3"/>
    <row r="3800" hidden="1" x14ac:dyDescent="0.3"/>
    <row r="3801" hidden="1" x14ac:dyDescent="0.3"/>
    <row r="3802" hidden="1" x14ac:dyDescent="0.3"/>
    <row r="3803" hidden="1" x14ac:dyDescent="0.3"/>
    <row r="3804" hidden="1" x14ac:dyDescent="0.3"/>
    <row r="3805" hidden="1" x14ac:dyDescent="0.3"/>
    <row r="3806" hidden="1" x14ac:dyDescent="0.3"/>
    <row r="3807" hidden="1" x14ac:dyDescent="0.3"/>
    <row r="3808" hidden="1" x14ac:dyDescent="0.3"/>
    <row r="3809" hidden="1" x14ac:dyDescent="0.3"/>
    <row r="3810" hidden="1" x14ac:dyDescent="0.3"/>
    <row r="3811" hidden="1" x14ac:dyDescent="0.3"/>
    <row r="3812" hidden="1" x14ac:dyDescent="0.3"/>
    <row r="3813" hidden="1" x14ac:dyDescent="0.3"/>
    <row r="3814" hidden="1" x14ac:dyDescent="0.3"/>
    <row r="3815" hidden="1" x14ac:dyDescent="0.3"/>
    <row r="3816" hidden="1" x14ac:dyDescent="0.3"/>
    <row r="3817" hidden="1" x14ac:dyDescent="0.3"/>
    <row r="3818" hidden="1" x14ac:dyDescent="0.3"/>
    <row r="3819" hidden="1" x14ac:dyDescent="0.3"/>
    <row r="3820" hidden="1" x14ac:dyDescent="0.3"/>
    <row r="3821" hidden="1" x14ac:dyDescent="0.3"/>
    <row r="3822" hidden="1" x14ac:dyDescent="0.3"/>
    <row r="3823" hidden="1" x14ac:dyDescent="0.3"/>
    <row r="3824" hidden="1" x14ac:dyDescent="0.3"/>
    <row r="3825" hidden="1" x14ac:dyDescent="0.3"/>
    <row r="3826" hidden="1" x14ac:dyDescent="0.3"/>
    <row r="3827" hidden="1" x14ac:dyDescent="0.3"/>
    <row r="3828" hidden="1" x14ac:dyDescent="0.3"/>
    <row r="3829" hidden="1" x14ac:dyDescent="0.3"/>
    <row r="3830" hidden="1" x14ac:dyDescent="0.3"/>
    <row r="3831" hidden="1" x14ac:dyDescent="0.3"/>
    <row r="3832" hidden="1" x14ac:dyDescent="0.3"/>
    <row r="3833" hidden="1" x14ac:dyDescent="0.3"/>
    <row r="3834" hidden="1" x14ac:dyDescent="0.3"/>
    <row r="3835" hidden="1" x14ac:dyDescent="0.3"/>
    <row r="3836" hidden="1" x14ac:dyDescent="0.3"/>
    <row r="3837" hidden="1" x14ac:dyDescent="0.3"/>
    <row r="3838" hidden="1" x14ac:dyDescent="0.3"/>
    <row r="3839" hidden="1" x14ac:dyDescent="0.3"/>
    <row r="3840" hidden="1" x14ac:dyDescent="0.3"/>
  </sheetData>
  <mergeCells count="22">
    <mergeCell ref="AC3:AC4"/>
    <mergeCell ref="AF3:AF4"/>
    <mergeCell ref="V3:V4"/>
    <mergeCell ref="W3:W4"/>
    <mergeCell ref="AD3:AD4"/>
    <mergeCell ref="AE3:AE4"/>
    <mergeCell ref="AA3:AA4"/>
    <mergeCell ref="AB3:AB4"/>
    <mergeCell ref="S1:W1"/>
    <mergeCell ref="S3:U3"/>
    <mergeCell ref="X1:AB1"/>
    <mergeCell ref="X3:Z3"/>
    <mergeCell ref="R3:R4"/>
    <mergeCell ref="L3:N3"/>
    <mergeCell ref="I3:K3"/>
    <mergeCell ref="O3:Q3"/>
    <mergeCell ref="C1:E1"/>
    <mergeCell ref="C2:E2"/>
    <mergeCell ref="F1:H1"/>
    <mergeCell ref="F2:H2"/>
    <mergeCell ref="C3:E3"/>
    <mergeCell ref="F3:H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sheetPr>
  <dimension ref="A1:S103"/>
  <sheetViews>
    <sheetView zoomScaleNormal="100" workbookViewId="0"/>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9" x14ac:dyDescent="0.3">
      <c r="A1" s="7" t="str">
        <f ca="1">MID(CELL("filename",A1),FIND("]",CELL("filename",A1))+1,255)</f>
        <v>SR-SFE-EAN</v>
      </c>
      <c r="B1" s="8"/>
      <c r="C1" s="8"/>
      <c r="D1" s="8"/>
      <c r="E1" s="8"/>
      <c r="F1" s="8"/>
      <c r="G1" s="8"/>
      <c r="H1" s="8"/>
      <c r="I1" s="8"/>
      <c r="J1" s="8"/>
      <c r="K1" s="8"/>
      <c r="L1" s="8"/>
      <c r="M1" s="8"/>
      <c r="N1" s="8"/>
      <c r="O1" s="8"/>
      <c r="P1" s="8"/>
      <c r="Q1" s="8"/>
    </row>
    <row r="2" spans="1:19" x14ac:dyDescent="0.3">
      <c r="A2" s="7"/>
      <c r="B2" s="8"/>
      <c r="C2" s="8"/>
      <c r="D2" s="8"/>
      <c r="E2" s="8"/>
      <c r="F2" s="8"/>
      <c r="G2" s="8"/>
      <c r="H2" s="8"/>
      <c r="I2" s="8"/>
      <c r="J2" s="8"/>
      <c r="K2" s="8"/>
      <c r="L2" s="8"/>
      <c r="M2" s="8"/>
      <c r="N2" s="8"/>
      <c r="O2" s="8"/>
      <c r="P2" s="8"/>
      <c r="Q2" s="8"/>
    </row>
    <row r="3" spans="1:19" x14ac:dyDescent="0.3">
      <c r="A3" s="8"/>
      <c r="B3" s="8"/>
      <c r="C3" s="16" t="s">
        <v>123</v>
      </c>
      <c r="D3" s="2" t="str">
        <f ca="1">LEFT(A1,2)</f>
        <v>SR</v>
      </c>
      <c r="E3" s="131" t="str">
        <f ca="1">VLOOKUP(D3,Glossary!$A$4:$B$21,2,FALSE)</f>
        <v>Single rate</v>
      </c>
      <c r="F3" s="132"/>
      <c r="G3" s="133"/>
      <c r="H3" s="8"/>
      <c r="I3" s="8"/>
      <c r="J3" s="8"/>
      <c r="K3" s="8"/>
      <c r="L3" s="8"/>
      <c r="M3" s="8"/>
      <c r="N3" s="8"/>
      <c r="O3" s="8"/>
      <c r="P3" s="8"/>
      <c r="Q3" s="8"/>
      <c r="R3" s="8"/>
      <c r="S3" s="8"/>
    </row>
    <row r="4" spans="1:19" x14ac:dyDescent="0.3">
      <c r="A4" s="8"/>
      <c r="B4" s="8"/>
      <c r="C4" s="16" t="s">
        <v>124</v>
      </c>
      <c r="D4" s="2" t="str">
        <f ca="1">MID(A1,4,3)</f>
        <v>SFE</v>
      </c>
      <c r="E4" s="131" t="str">
        <f ca="1">VLOOKUP(D4,Glossary!$A$4:$B$21,2,FALSE)</f>
        <v>Single fuel electricity</v>
      </c>
      <c r="F4" s="132"/>
      <c r="G4" s="133"/>
      <c r="H4" s="8"/>
      <c r="I4" s="8"/>
      <c r="J4" s="8"/>
      <c r="K4" s="8"/>
      <c r="L4" s="8"/>
      <c r="M4" s="8"/>
      <c r="N4" s="8"/>
      <c r="O4" s="8"/>
      <c r="P4" s="8"/>
      <c r="Q4" s="8"/>
      <c r="R4" s="8"/>
      <c r="S4" s="8"/>
    </row>
    <row r="5" spans="1:19" x14ac:dyDescent="0.3">
      <c r="A5" s="8"/>
      <c r="B5" s="8"/>
      <c r="C5" s="16" t="s">
        <v>21</v>
      </c>
      <c r="D5" s="34" t="str">
        <f ca="1">RIGHT(A1,3)</f>
        <v>EAN</v>
      </c>
      <c r="E5" s="131" t="str">
        <f ca="1">VLOOKUP(D5,Glossary!$A$4:$B$21,2,FALSE)</f>
        <v>East Anglia</v>
      </c>
      <c r="F5" s="132"/>
      <c r="G5" s="133"/>
      <c r="H5" s="8"/>
      <c r="I5" s="8"/>
      <c r="J5" s="8"/>
      <c r="K5" s="8"/>
      <c r="L5" s="8"/>
      <c r="M5" s="8"/>
      <c r="N5" s="8"/>
      <c r="O5" s="8"/>
      <c r="P5" s="8"/>
      <c r="Q5" s="8"/>
      <c r="R5" s="8"/>
      <c r="S5" s="8"/>
    </row>
    <row r="6" spans="1:19" x14ac:dyDescent="0.3">
      <c r="A6" s="8"/>
      <c r="B6" s="8"/>
      <c r="C6" s="16" t="s">
        <v>221</v>
      </c>
      <c r="D6" s="134" t="str">
        <f ca="1">$D$3&amp;"-"&amp;$D$4</f>
        <v>SR-SFE</v>
      </c>
      <c r="E6" s="132"/>
      <c r="F6" s="132"/>
      <c r="G6" s="133"/>
      <c r="H6" s="8"/>
      <c r="I6" s="8"/>
      <c r="J6" s="8"/>
      <c r="K6" s="8"/>
      <c r="L6" s="8"/>
      <c r="M6" s="8"/>
      <c r="N6" s="8"/>
      <c r="O6" s="8"/>
      <c r="P6" s="8"/>
      <c r="Q6" s="8"/>
      <c r="R6" s="8"/>
      <c r="S6" s="8"/>
    </row>
    <row r="7" spans="1:19" x14ac:dyDescent="0.3">
      <c r="A7" s="8"/>
      <c r="B7" s="8"/>
      <c r="C7" s="91"/>
      <c r="D7" s="117"/>
      <c r="E7" s="117"/>
      <c r="F7" s="117"/>
      <c r="G7" s="117"/>
      <c r="H7" s="8"/>
      <c r="I7" s="8"/>
      <c r="J7" s="8"/>
      <c r="K7" s="8"/>
      <c r="L7" s="8"/>
      <c r="M7" s="8"/>
      <c r="N7" s="8"/>
      <c r="O7" s="8"/>
      <c r="P7" s="8"/>
      <c r="Q7" s="8"/>
      <c r="R7" s="8"/>
      <c r="S7" s="8"/>
    </row>
    <row r="8" spans="1:19"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9" x14ac:dyDescent="0.3">
      <c r="A9" s="8"/>
      <c r="B9" s="8"/>
      <c r="C9" s="8"/>
      <c r="D9" s="8"/>
      <c r="E9" s="101">
        <v>2</v>
      </c>
      <c r="F9" s="101"/>
      <c r="G9" s="101">
        <v>4</v>
      </c>
      <c r="H9" s="101">
        <v>5</v>
      </c>
      <c r="I9" s="101">
        <v>6</v>
      </c>
      <c r="J9" s="101">
        <v>7</v>
      </c>
      <c r="K9" s="101">
        <v>8</v>
      </c>
      <c r="L9" s="101">
        <v>9</v>
      </c>
      <c r="M9" s="101">
        <v>10</v>
      </c>
      <c r="N9" s="101">
        <v>11</v>
      </c>
      <c r="O9" s="101">
        <v>12</v>
      </c>
      <c r="P9" s="101">
        <v>13</v>
      </c>
      <c r="Q9" s="8"/>
    </row>
    <row r="10" spans="1:19" x14ac:dyDescent="0.3">
      <c r="A10" s="8"/>
      <c r="B10" s="8"/>
      <c r="C10" s="8" t="s">
        <v>312</v>
      </c>
      <c r="D10" s="8"/>
      <c r="E10" s="118">
        <f ca="1">IFERROR(E27,"")</f>
        <v>82</v>
      </c>
      <c r="F10" s="104"/>
      <c r="G10" s="118">
        <f ca="1">IF(OR(G23=0,G24=0,G25=0,G26=0),"",G27)</f>
        <v>86.858107745828562</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9" x14ac:dyDescent="0.3">
      <c r="A11" s="8"/>
      <c r="B11" s="8"/>
      <c r="C11" s="8" t="s">
        <v>313</v>
      </c>
      <c r="D11" s="8"/>
      <c r="E11" s="118">
        <f ca="1">IFERROR(E47,"")</f>
        <v>489.98478440172374</v>
      </c>
      <c r="F11" s="104"/>
      <c r="G11" s="118">
        <f ca="1">IFERROR(IF(OR(G41=0,G42=0,G43=0,G44=0,G45=0,G46=0),"",G47),"")</f>
        <v>472.25911214247174</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9" x14ac:dyDescent="0.3">
      <c r="A12" s="8"/>
      <c r="B12" s="8"/>
      <c r="C12" s="8"/>
      <c r="D12" s="8"/>
      <c r="E12" s="104"/>
      <c r="F12" s="104"/>
      <c r="G12" s="104"/>
      <c r="H12" s="104"/>
      <c r="I12" s="104"/>
      <c r="J12" s="104"/>
      <c r="K12" s="104"/>
      <c r="L12" s="104"/>
      <c r="M12" s="104"/>
      <c r="N12" s="104"/>
      <c r="O12" s="104"/>
      <c r="P12" s="104"/>
      <c r="Q12" s="8"/>
    </row>
    <row r="13" spans="1:19" ht="15" thickBot="1" x14ac:dyDescent="0.35">
      <c r="A13" s="8"/>
      <c r="B13" s="8"/>
      <c r="C13" s="8" t="s">
        <v>25</v>
      </c>
      <c r="D13" s="8"/>
      <c r="E13" s="124">
        <f ca="1">HLOOKUP(D6,Inputs!$E$61:$G$62,2,FALSE)</f>
        <v>4.2299999999999997E-2</v>
      </c>
      <c r="F13" s="18"/>
      <c r="G13" s="121" t="s">
        <v>332</v>
      </c>
      <c r="H13" s="18"/>
      <c r="I13" s="18"/>
      <c r="J13" s="18"/>
      <c r="K13" s="18"/>
      <c r="L13" s="8"/>
      <c r="M13" s="8"/>
      <c r="N13" s="8"/>
      <c r="O13" s="8"/>
      <c r="P13" s="8"/>
      <c r="Q13" s="8"/>
    </row>
    <row r="14" spans="1:19" ht="15" thickTop="1" x14ac:dyDescent="0.3">
      <c r="A14" s="8"/>
      <c r="B14" s="8"/>
      <c r="C14" s="8"/>
      <c r="D14" s="8"/>
      <c r="E14" s="8"/>
      <c r="F14" s="18"/>
      <c r="G14" s="122"/>
      <c r="H14" s="18"/>
      <c r="I14" s="18"/>
      <c r="J14" s="18"/>
      <c r="K14" s="18"/>
      <c r="L14" s="8"/>
      <c r="M14" s="8"/>
      <c r="N14" s="8"/>
      <c r="O14" s="8"/>
      <c r="P14" s="8"/>
      <c r="Q14" s="8"/>
    </row>
    <row r="15" spans="1:19" x14ac:dyDescent="0.3">
      <c r="A15" s="7" t="s">
        <v>251</v>
      </c>
      <c r="B15" s="8"/>
      <c r="C15" s="8" t="s">
        <v>250</v>
      </c>
      <c r="D15" s="8"/>
      <c r="E15" s="8"/>
      <c r="F15" s="18"/>
      <c r="G15" s="18"/>
      <c r="H15" s="18"/>
      <c r="I15" s="18"/>
      <c r="J15" s="18"/>
      <c r="K15" s="18"/>
      <c r="L15" s="8"/>
      <c r="M15" s="8"/>
      <c r="N15" s="8"/>
      <c r="O15" s="8"/>
      <c r="P15" s="8"/>
      <c r="Q15" s="8"/>
    </row>
    <row r="16" spans="1:19"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EAN-Nil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82</v>
      </c>
      <c r="F18" s="8"/>
      <c r="G18" s="8"/>
      <c r="H18" s="114"/>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25.805262976110523</v>
      </c>
      <c r="F23" s="8"/>
      <c r="G23" s="21">
        <f t="shared" ref="G23:P25" ca="1" si="2">$E23/$E31*G31</f>
        <v>30.413345650415977</v>
      </c>
      <c r="H23" s="21">
        <f t="shared" ca="1" si="2"/>
        <v>30.413345650415977</v>
      </c>
      <c r="I23" s="21">
        <f t="shared" ca="1" si="2"/>
        <v>36.864661394443608</v>
      </c>
      <c r="J23" s="21">
        <f t="shared" ca="1" si="2"/>
        <v>36.864661394443608</v>
      </c>
      <c r="K23" s="21">
        <f t="shared" ca="1" si="2"/>
        <v>45.620018475623965</v>
      </c>
      <c r="L23" s="21">
        <f t="shared" ca="1" si="2"/>
        <v>45.620018475623965</v>
      </c>
      <c r="M23" s="21">
        <f t="shared" ca="1" si="2"/>
        <v>52.53214248708214</v>
      </c>
      <c r="N23" s="21">
        <f t="shared" ca="1" si="2"/>
        <v>52.53214248708214</v>
      </c>
      <c r="O23" s="21">
        <f t="shared" ca="1" si="2"/>
        <v>56.679416893957054</v>
      </c>
      <c r="P23" s="21">
        <f t="shared" ca="1" si="2"/>
        <v>56.679416893957054</v>
      </c>
      <c r="Q23" s="8"/>
    </row>
    <row r="24" spans="1:17" x14ac:dyDescent="0.3">
      <c r="A24" s="8"/>
      <c r="B24" s="8"/>
      <c r="C24" s="8" t="s">
        <v>277</v>
      </c>
      <c r="D24" s="8"/>
      <c r="E24" s="21">
        <f ca="1">(E$27-SUM(E$25:E$26))*HLOOKUP(D$6,Inputs!$E$8:$G$11,VLOOKUP(C24,Inputs!$C$9:$D$11,2,FALSE),FALSE)</f>
        <v>28.866904346157536</v>
      </c>
      <c r="F24" s="8"/>
      <c r="G24" s="21">
        <f t="shared" ca="1" si="2"/>
        <v>28.895771250503692</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24</v>
      </c>
      <c r="F25" s="8"/>
      <c r="G25" s="21">
        <f t="shared" ca="1" si="2"/>
        <v>24.023999999999997</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3.3278326777319425</v>
      </c>
      <c r="F26" s="8"/>
      <c r="G26" s="87">
        <f t="shared" ref="G26:P26" ca="1" si="3">SUM(G21:G25)*$E$13</f>
        <v>3.5249908449089014</v>
      </c>
      <c r="H26" s="87">
        <f t="shared" ca="1" si="3"/>
        <v>1.2864845210125957</v>
      </c>
      <c r="I26" s="87">
        <f t="shared" ca="1" si="3"/>
        <v>1.5593751769849646</v>
      </c>
      <c r="J26" s="87">
        <f t="shared" ca="1" si="3"/>
        <v>1.5593751769849646</v>
      </c>
      <c r="K26" s="87">
        <f t="shared" ca="1" si="3"/>
        <v>1.9297267815188937</v>
      </c>
      <c r="L26" s="87">
        <f t="shared" ca="1" si="3"/>
        <v>1.9297267815188937</v>
      </c>
      <c r="M26" s="87">
        <f t="shared" ca="1" si="3"/>
        <v>2.2221096272035745</v>
      </c>
      <c r="N26" s="87">
        <f t="shared" ca="1" si="3"/>
        <v>2.2221096272035745</v>
      </c>
      <c r="O26" s="87">
        <f t="shared" ca="1" si="3"/>
        <v>2.3975393346143834</v>
      </c>
      <c r="P26" s="87">
        <f t="shared" ca="1" si="3"/>
        <v>2.3975393346143834</v>
      </c>
      <c r="Q26" s="8"/>
    </row>
    <row r="27" spans="1:17" x14ac:dyDescent="0.3">
      <c r="A27" s="8"/>
      <c r="B27" s="8"/>
      <c r="C27" s="8" t="s">
        <v>216</v>
      </c>
      <c r="D27" s="8"/>
      <c r="E27" s="21">
        <f ca="1">VLOOKUP(C15,Inputs!$D$20:$G$21,HLOOKUP(D$6,Inputs!$E$17:$J$18,2,FALSE),FALSE)</f>
        <v>82</v>
      </c>
      <c r="F27" s="8"/>
      <c r="G27" s="21">
        <f t="shared" ref="G27:P27" ca="1" si="4">SUM(G21:G26)</f>
        <v>86.858107745828562</v>
      </c>
      <c r="H27" s="21">
        <f t="shared" ca="1" si="4"/>
        <v>31.699830171428573</v>
      </c>
      <c r="I27" s="21">
        <f t="shared" ca="1" si="4"/>
        <v>38.424036571428573</v>
      </c>
      <c r="J27" s="21">
        <f t="shared" ca="1" si="4"/>
        <v>38.424036571428573</v>
      </c>
      <c r="K27" s="21">
        <f t="shared" ca="1" si="4"/>
        <v>47.54974525714286</v>
      </c>
      <c r="L27" s="21">
        <f t="shared" ca="1" si="4"/>
        <v>47.54974525714286</v>
      </c>
      <c r="M27" s="21">
        <f t="shared" ca="1" si="4"/>
        <v>54.754252114285713</v>
      </c>
      <c r="N27" s="21">
        <f t="shared" ca="1" si="4"/>
        <v>54.754252114285713</v>
      </c>
      <c r="O27" s="21">
        <f t="shared" ca="1" si="4"/>
        <v>59.07695622857144</v>
      </c>
      <c r="P27" s="21">
        <f t="shared" ca="1" si="4"/>
        <v>59.07695622857144</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5.6</v>
      </c>
      <c r="F31" s="22"/>
      <c r="G31" s="21">
        <f ca="1">IF($D$4="SFG",HLOOKUP(G$8,Inputs!$E$31:$P$36,6,FALSE),HLOOKUP(G$8,Inputs!$E$31:$P$35,5,FALSE))</f>
        <v>6.6</v>
      </c>
      <c r="H31" s="21">
        <f ca="1">IF($D$4="SFG",HLOOKUP(H$8,Inputs!$E$31:$P$36,6,FALSE),HLOOKUP(H$8,Inputs!$E$31:$P$35,5,FALSE))</f>
        <v>6.6</v>
      </c>
      <c r="I31" s="21">
        <f ca="1">IF($D$4="SFG",HLOOKUP(I$8,Inputs!$E$31:$P$36,6,FALSE),HLOOKUP(I$8,Inputs!$E$31:$P$35,5,FALSE))</f>
        <v>8</v>
      </c>
      <c r="J31" s="21">
        <f ca="1">IF($D$4="SFG",HLOOKUP(J$8,Inputs!$E$31:$P$36,6,FALSE),HLOOKUP(J$8,Inputs!$E$31:$P$35,5,FALSE))</f>
        <v>8</v>
      </c>
      <c r="K31" s="21">
        <f ca="1">IF($D$4="SFG",HLOOKUP(K$8,Inputs!$E$31:$P$36,6,FALSE),HLOOKUP(K$8,Inputs!$E$31:$P$35,5,FALSE))</f>
        <v>9.9</v>
      </c>
      <c r="L31" s="21">
        <f ca="1">IF($D$4="SFG",HLOOKUP(L$8,Inputs!$E$31:$P$36,6,FALSE),HLOOKUP(L$8,Inputs!$E$31:$P$35,5,FALSE))</f>
        <v>9.9</v>
      </c>
      <c r="M31" s="21">
        <f ca="1">IF($D$4="SFG",HLOOKUP(M$8,Inputs!$E$31:$P$36,6,FALSE),HLOOKUP(M$8,Inputs!$E$31:$P$35,5,FALSE))</f>
        <v>11.4</v>
      </c>
      <c r="N31" s="21">
        <f ca="1">IF($D$4="SFG",HLOOKUP(N$8,Inputs!$E$31:$P$36,6,FALSE),HLOOKUP(N$8,Inputs!$E$31:$P$35,5,FALSE))</f>
        <v>11.4</v>
      </c>
      <c r="O31" s="21">
        <f ca="1">IF($D$4="SFG",HLOOKUP(O$8,Inputs!$E$31:$P$36,6,FALSE),HLOOKUP(O$8,Inputs!$E$31:$P$35,5,FALSE))</f>
        <v>12.3</v>
      </c>
      <c r="P31" s="21">
        <f ca="1">IF($D$4="SFG",HLOOKUP(P$8,Inputs!$E$31:$P$36,6,FALSE),HLOOKUP(P$8,Inputs!$E$31:$P$35,5,FALSE))</f>
        <v>12.3</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EAN-Medium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331</v>
      </c>
      <c r="F38" s="8"/>
      <c r="G38" s="8"/>
      <c r="H38" s="115"/>
      <c r="I38" s="8"/>
      <c r="J38" s="8"/>
      <c r="K38" s="8"/>
      <c r="L38" s="8"/>
      <c r="M38" s="8"/>
      <c r="N38" s="8"/>
      <c r="O38" s="8"/>
      <c r="P38" s="8"/>
      <c r="Q38" s="8"/>
    </row>
    <row r="39" spans="1:17" x14ac:dyDescent="0.3">
      <c r="A39" s="8"/>
      <c r="B39" s="8"/>
      <c r="C39" s="8"/>
      <c r="D39" s="8"/>
      <c r="E39" s="8"/>
      <c r="F39" s="8"/>
      <c r="G39" s="8"/>
      <c r="H39" s="116"/>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189.33199999999999</v>
      </c>
      <c r="F41" s="8"/>
      <c r="G41" s="21">
        <f t="shared" ref="G41:P41" ca="1" si="5">$E41/$E50*G50</f>
        <v>152.72689098005168</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119.96828440172375</v>
      </c>
      <c r="F42" s="8"/>
      <c r="G42" s="94">
        <f ca="1">VLOOKUP($A$1,'Network costs'!$D:$P,G$9,FALSE)</f>
        <v>127.84844203016385</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66.862000000000009</v>
      </c>
      <c r="F43" s="8"/>
      <c r="G43" s="21">
        <f t="shared" ref="G43:P45" ca="1" si="6">$E43/$E51*G51</f>
        <v>78.801642857142866</v>
      </c>
      <c r="H43" s="21">
        <f t="shared" ca="1" si="6"/>
        <v>78.801642857142866</v>
      </c>
      <c r="I43" s="21">
        <f t="shared" ca="1" si="6"/>
        <v>95.517142857142872</v>
      </c>
      <c r="J43" s="21">
        <f t="shared" ca="1" si="6"/>
        <v>95.517142857142872</v>
      </c>
      <c r="K43" s="21">
        <f t="shared" ca="1" si="6"/>
        <v>118.20246428571431</v>
      </c>
      <c r="L43" s="21">
        <f t="shared" ca="1" si="6"/>
        <v>118.20246428571431</v>
      </c>
      <c r="M43" s="21">
        <f t="shared" ca="1" si="6"/>
        <v>136.11192857142859</v>
      </c>
      <c r="N43" s="21">
        <f t="shared" ca="1" si="6"/>
        <v>136.11192857142859</v>
      </c>
      <c r="O43" s="21">
        <f t="shared" ca="1" si="6"/>
        <v>146.85760714285718</v>
      </c>
      <c r="P43" s="21">
        <f t="shared" ca="1" si="6"/>
        <v>146.85760714285718</v>
      </c>
      <c r="Q43" s="8"/>
    </row>
    <row r="44" spans="1:17" x14ac:dyDescent="0.3">
      <c r="A44" s="8"/>
      <c r="B44" s="8"/>
      <c r="C44" s="8" t="s">
        <v>277</v>
      </c>
      <c r="D44" s="8"/>
      <c r="E44" s="21">
        <f ca="1">E$38*HLOOKUP(D$6,Inputs!$H$8:$J$11,VLOOKUP(C44,Inputs!$C$9:$D$11,2,FALSE),FALSE)</f>
        <v>74.805999999999997</v>
      </c>
      <c r="F44" s="8"/>
      <c r="G44" s="21">
        <f t="shared" ca="1" si="6"/>
        <v>74.880805999999993</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24</v>
      </c>
      <c r="F45" s="8"/>
      <c r="G45" s="21">
        <f t="shared" ca="1" si="6"/>
        <v>24.023999999999997</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15.016499999999999</v>
      </c>
      <c r="F46" s="8"/>
      <c r="G46" s="87">
        <f t="shared" ref="G46:P46" ca="1" si="7">SUM(G43:G45,G41)*$E$13</f>
        <v>13.977330275113328</v>
      </c>
      <c r="H46" s="87">
        <f t="shared" ca="1" si="7"/>
        <v>3.333309492857143</v>
      </c>
      <c r="I46" s="87">
        <f t="shared" ca="1" si="7"/>
        <v>4.0403751428571431</v>
      </c>
      <c r="J46" s="87">
        <f t="shared" ca="1" si="7"/>
        <v>4.0403751428571431</v>
      </c>
      <c r="K46" s="87">
        <f t="shared" ca="1" si="7"/>
        <v>4.9999642392857151</v>
      </c>
      <c r="L46" s="87">
        <f t="shared" ca="1" si="7"/>
        <v>4.9999642392857151</v>
      </c>
      <c r="M46" s="87">
        <f t="shared" ca="1" si="7"/>
        <v>5.7575345785714287</v>
      </c>
      <c r="N46" s="87">
        <f t="shared" ca="1" si="7"/>
        <v>5.7575345785714287</v>
      </c>
      <c r="O46" s="87">
        <f t="shared" ca="1" si="7"/>
        <v>6.2120767821428577</v>
      </c>
      <c r="P46" s="87">
        <f t="shared" ca="1" si="7"/>
        <v>6.2120767821428577</v>
      </c>
      <c r="Q46" s="8"/>
    </row>
    <row r="47" spans="1:17" x14ac:dyDescent="0.3">
      <c r="A47" s="8"/>
      <c r="B47" s="8"/>
      <c r="C47" s="8" t="s">
        <v>216</v>
      </c>
      <c r="D47" s="8"/>
      <c r="E47" s="21">
        <f ca="1">SUM(E41:E46)</f>
        <v>489.98478440172374</v>
      </c>
      <c r="F47" s="8"/>
      <c r="G47" s="21">
        <f t="shared" ref="G47:P47" ca="1" si="8">SUM(G41:G46)</f>
        <v>472.25911214247174</v>
      </c>
      <c r="H47" s="21">
        <f t="shared" ca="1" si="8"/>
        <v>82.134952350000006</v>
      </c>
      <c r="I47" s="21">
        <f t="shared" ca="1" si="8"/>
        <v>99.557518000000016</v>
      </c>
      <c r="J47" s="21">
        <f t="shared" ca="1" si="8"/>
        <v>99.557518000000016</v>
      </c>
      <c r="K47" s="21">
        <f t="shared" ca="1" si="8"/>
        <v>123.20242852500003</v>
      </c>
      <c r="L47" s="21">
        <f t="shared" ca="1" si="8"/>
        <v>123.20242852500003</v>
      </c>
      <c r="M47" s="21">
        <f t="shared" ca="1" si="8"/>
        <v>141.86946315000003</v>
      </c>
      <c r="N47" s="21">
        <f t="shared" ca="1" si="8"/>
        <v>141.86946315000003</v>
      </c>
      <c r="O47" s="21">
        <f t="shared" ca="1" si="8"/>
        <v>153.06968392500002</v>
      </c>
      <c r="P47" s="21">
        <f t="shared" ca="1" si="8"/>
        <v>153.06968392500002</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5.6</v>
      </c>
      <c r="F51" s="22"/>
      <c r="G51" s="21">
        <f t="shared" ca="1" si="9"/>
        <v>6.6</v>
      </c>
      <c r="H51" s="21">
        <f t="shared" ca="1" si="9"/>
        <v>6.6</v>
      </c>
      <c r="I51" s="21">
        <f t="shared" ca="1" si="9"/>
        <v>8</v>
      </c>
      <c r="J51" s="21">
        <f t="shared" ca="1" si="9"/>
        <v>8</v>
      </c>
      <c r="K51" s="21">
        <f t="shared" ca="1" si="9"/>
        <v>9.9</v>
      </c>
      <c r="L51" s="21">
        <f t="shared" ca="1" si="9"/>
        <v>9.9</v>
      </c>
      <c r="M51" s="21">
        <f t="shared" ca="1" si="9"/>
        <v>11.4</v>
      </c>
      <c r="N51" s="21">
        <f t="shared" ca="1" si="9"/>
        <v>11.4</v>
      </c>
      <c r="O51" s="21">
        <f t="shared" ca="1" si="9"/>
        <v>12.3</v>
      </c>
      <c r="P51" s="21">
        <f t="shared" ca="1" si="9"/>
        <v>12.3</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x14ac:dyDescent="0.3"/>
    <row r="95" x14ac:dyDescent="0.3"/>
    <row r="96" x14ac:dyDescent="0.3"/>
    <row r="97" x14ac:dyDescent="0.3"/>
    <row r="98" x14ac:dyDescent="0.3"/>
    <row r="99" x14ac:dyDescent="0.3"/>
    <row r="100" x14ac:dyDescent="0.3"/>
    <row r="101" x14ac:dyDescent="0.3"/>
    <row r="102" x14ac:dyDescent="0.3"/>
    <row r="103"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7"/>
  </sheetPr>
  <dimension ref="A1:T43"/>
  <sheetViews>
    <sheetView workbookViewId="0">
      <pane xSplit="1" ySplit="3" topLeftCell="B4" activePane="bottomRight" state="frozen"/>
      <selection activeCell="E8" sqref="E8"/>
      <selection pane="topRight" activeCell="E8" sqref="E8"/>
      <selection pane="bottomLeft" activeCell="E8" sqref="E8"/>
      <selection pane="bottomRight" activeCell="B4" sqref="B4"/>
    </sheetView>
  </sheetViews>
  <sheetFormatPr defaultColWidth="0" defaultRowHeight="15" customHeight="1" zeroHeight="1" x14ac:dyDescent="0.3"/>
  <cols>
    <col min="1" max="1" width="11.109375" bestFit="1" customWidth="1"/>
    <col min="2" max="2" width="9.88671875" bestFit="1" customWidth="1"/>
    <col min="3" max="3" width="7.88671875" customWidth="1"/>
    <col min="4" max="4" width="10.6640625" bestFit="1" customWidth="1"/>
    <col min="5" max="5" width="18.5546875" bestFit="1" customWidth="1"/>
    <col min="6" max="6" width="19.33203125" bestFit="1" customWidth="1"/>
    <col min="7" max="9" width="11.88671875" bestFit="1" customWidth="1"/>
    <col min="10" max="12" width="11.44140625" customWidth="1"/>
    <col min="13" max="20" width="9.109375" customWidth="1"/>
    <col min="21" max="16384" width="9.109375" hidden="1"/>
  </cols>
  <sheetData>
    <row r="1" spans="1:20" s="8" customFormat="1" ht="14.4" x14ac:dyDescent="0.3">
      <c r="G1" s="135" t="s">
        <v>188</v>
      </c>
      <c r="H1" s="135"/>
      <c r="I1" s="135"/>
      <c r="J1" s="135"/>
      <c r="K1" s="135"/>
      <c r="L1" s="135"/>
      <c r="M1" s="135" t="s">
        <v>191</v>
      </c>
      <c r="N1" s="135"/>
      <c r="O1" s="135"/>
      <c r="P1" s="135"/>
      <c r="Q1" s="135"/>
      <c r="R1" s="135"/>
    </row>
    <row r="2" spans="1:20" s="8" customFormat="1" ht="24" customHeight="1" x14ac:dyDescent="0.3">
      <c r="E2" s="120" t="s">
        <v>151</v>
      </c>
      <c r="G2" s="31">
        <v>1</v>
      </c>
      <c r="H2" s="31">
        <v>2</v>
      </c>
      <c r="I2" s="31">
        <v>3</v>
      </c>
      <c r="J2" s="31">
        <v>4</v>
      </c>
      <c r="K2" s="31">
        <v>5</v>
      </c>
      <c r="L2" s="31">
        <v>6</v>
      </c>
      <c r="M2" s="136" t="s">
        <v>336</v>
      </c>
      <c r="N2" s="136"/>
      <c r="O2" s="136"/>
      <c r="P2" s="136"/>
      <c r="Q2" s="136"/>
      <c r="R2" s="136"/>
    </row>
    <row r="3" spans="1:20" s="8" customFormat="1" ht="14.4" x14ac:dyDescent="0.3">
      <c r="A3" s="7" t="s">
        <v>128</v>
      </c>
      <c r="B3" s="7" t="s">
        <v>180</v>
      </c>
      <c r="C3" s="7" t="s">
        <v>129</v>
      </c>
      <c r="D3" s="7" t="s">
        <v>189</v>
      </c>
      <c r="E3" s="7" t="s">
        <v>337</v>
      </c>
      <c r="F3" s="7" t="s">
        <v>149</v>
      </c>
      <c r="G3" s="7" t="s">
        <v>181</v>
      </c>
      <c r="H3" s="7" t="s">
        <v>182</v>
      </c>
      <c r="I3" s="7" t="s">
        <v>183</v>
      </c>
      <c r="J3" s="7" t="s">
        <v>184</v>
      </c>
      <c r="K3" s="7" t="s">
        <v>222</v>
      </c>
      <c r="L3" s="7" t="s">
        <v>223</v>
      </c>
      <c r="M3" s="8" t="s">
        <v>181</v>
      </c>
      <c r="N3" s="8" t="s">
        <v>182</v>
      </c>
      <c r="O3" s="8" t="s">
        <v>183</v>
      </c>
      <c r="P3" s="8" t="s">
        <v>184</v>
      </c>
      <c r="Q3" s="8" t="s">
        <v>222</v>
      </c>
      <c r="R3" s="8" t="s">
        <v>223</v>
      </c>
      <c r="S3" s="8" t="s">
        <v>192</v>
      </c>
    </row>
    <row r="4" spans="1:20" ht="14.4" x14ac:dyDescent="0.3">
      <c r="A4" s="8" t="s">
        <v>130</v>
      </c>
      <c r="B4" s="8">
        <v>1</v>
      </c>
      <c r="C4" s="8" t="s">
        <v>142</v>
      </c>
      <c r="D4" s="8">
        <v>1</v>
      </c>
      <c r="E4" s="12">
        <v>110997.15151515151</v>
      </c>
      <c r="F4" s="13">
        <f t="shared" ref="F4:F15" si="0">SUMIF($C$4:$C$15,C4,$E$4:$E$15)</f>
        <v>332991.45454545453</v>
      </c>
      <c r="G4" s="13">
        <f t="shared" ref="G4:L15" si="1">VLOOKUP(MOD($D4+G$2,4),$D$4:$F$15,3,FALSE)</f>
        <v>208526.18181818182</v>
      </c>
      <c r="H4" s="13">
        <f t="shared" si="1"/>
        <v>166168.27272727274</v>
      </c>
      <c r="I4" s="13">
        <f t="shared" si="1"/>
        <v>291847.5</v>
      </c>
      <c r="J4" s="13">
        <f t="shared" si="1"/>
        <v>332991.45454545453</v>
      </c>
      <c r="K4" s="13">
        <f t="shared" si="1"/>
        <v>208526.18181818182</v>
      </c>
      <c r="L4" s="13">
        <f t="shared" si="1"/>
        <v>166168.27272727274</v>
      </c>
      <c r="M4" s="39">
        <v>1</v>
      </c>
      <c r="N4" s="39">
        <v>1</v>
      </c>
      <c r="O4" s="39">
        <v>1</v>
      </c>
      <c r="P4" s="39">
        <v>1</v>
      </c>
      <c r="Q4" s="39">
        <v>0</v>
      </c>
      <c r="R4" s="39">
        <v>0</v>
      </c>
      <c r="S4" s="37" t="str">
        <f t="shared" ref="S4:S15" si="2">IF(SUMPRODUCT(M4:R4,M$17:R$17)=12,"P","O")</f>
        <v>P</v>
      </c>
      <c r="T4" s="8"/>
    </row>
    <row r="5" spans="1:20" ht="14.4" x14ac:dyDescent="0.3">
      <c r="A5" s="8" t="s">
        <v>131</v>
      </c>
      <c r="B5" s="8">
        <v>2</v>
      </c>
      <c r="C5" s="8" t="s">
        <v>142</v>
      </c>
      <c r="D5" s="8">
        <v>1</v>
      </c>
      <c r="E5" s="12">
        <v>110997.15151515151</v>
      </c>
      <c r="F5" s="13">
        <f t="shared" si="0"/>
        <v>332991.45454545453</v>
      </c>
      <c r="G5" s="13">
        <f t="shared" si="1"/>
        <v>208526.18181818182</v>
      </c>
      <c r="H5" s="13">
        <f t="shared" si="1"/>
        <v>166168.27272727274</v>
      </c>
      <c r="I5" s="13">
        <f t="shared" si="1"/>
        <v>291847.5</v>
      </c>
      <c r="J5" s="13">
        <f t="shared" si="1"/>
        <v>332991.45454545453</v>
      </c>
      <c r="K5" s="13">
        <f t="shared" si="1"/>
        <v>208526.18181818182</v>
      </c>
      <c r="L5" s="13">
        <f t="shared" si="1"/>
        <v>166168.27272727274</v>
      </c>
      <c r="M5" s="39">
        <v>0</v>
      </c>
      <c r="N5" s="39">
        <v>0</v>
      </c>
      <c r="O5" s="39">
        <v>1</v>
      </c>
      <c r="P5" s="39">
        <v>1</v>
      </c>
      <c r="Q5" s="39">
        <v>1</v>
      </c>
      <c r="R5" s="39">
        <v>1</v>
      </c>
      <c r="S5" s="37" t="str">
        <f t="shared" si="2"/>
        <v>P</v>
      </c>
      <c r="T5" s="8"/>
    </row>
    <row r="6" spans="1:20" ht="14.4" x14ac:dyDescent="0.3">
      <c r="A6" s="8" t="s">
        <v>132</v>
      </c>
      <c r="B6" s="8">
        <v>3</v>
      </c>
      <c r="C6" s="8" t="s">
        <v>142</v>
      </c>
      <c r="D6" s="8">
        <v>1</v>
      </c>
      <c r="E6" s="12">
        <v>110997.15151515151</v>
      </c>
      <c r="F6" s="13">
        <f t="shared" si="0"/>
        <v>332991.45454545453</v>
      </c>
      <c r="G6" s="13">
        <f t="shared" si="1"/>
        <v>208526.18181818182</v>
      </c>
      <c r="H6" s="13">
        <f t="shared" si="1"/>
        <v>166168.27272727274</v>
      </c>
      <c r="I6" s="13">
        <f t="shared" si="1"/>
        <v>291847.5</v>
      </c>
      <c r="J6" s="13">
        <f t="shared" si="1"/>
        <v>332991.45454545453</v>
      </c>
      <c r="K6" s="13">
        <f t="shared" si="1"/>
        <v>208526.18181818182</v>
      </c>
      <c r="L6" s="13">
        <f t="shared" si="1"/>
        <v>166168.27272727274</v>
      </c>
      <c r="M6" s="39">
        <v>0</v>
      </c>
      <c r="N6" s="39">
        <v>0</v>
      </c>
      <c r="O6" s="39">
        <v>1</v>
      </c>
      <c r="P6" s="39">
        <v>1</v>
      </c>
      <c r="Q6" s="39">
        <v>1</v>
      </c>
      <c r="R6" s="39">
        <v>1</v>
      </c>
      <c r="S6" s="37" t="str">
        <f t="shared" si="2"/>
        <v>P</v>
      </c>
      <c r="T6" s="8"/>
    </row>
    <row r="7" spans="1:20" ht="14.4" x14ac:dyDescent="0.3">
      <c r="A7" s="8" t="s">
        <v>133</v>
      </c>
      <c r="B7" s="8">
        <v>4</v>
      </c>
      <c r="C7" s="8" t="s">
        <v>143</v>
      </c>
      <c r="D7" s="8">
        <v>2</v>
      </c>
      <c r="E7" s="12">
        <v>69508.727272727279</v>
      </c>
      <c r="F7" s="13">
        <f t="shared" si="0"/>
        <v>208526.18181818182</v>
      </c>
      <c r="G7" s="13">
        <f t="shared" si="1"/>
        <v>166168.27272727274</v>
      </c>
      <c r="H7" s="13">
        <f t="shared" si="1"/>
        <v>291847.5</v>
      </c>
      <c r="I7" s="13">
        <f t="shared" si="1"/>
        <v>332991.45454545453</v>
      </c>
      <c r="J7" s="13">
        <f t="shared" si="1"/>
        <v>208526.18181818182</v>
      </c>
      <c r="K7" s="13">
        <f t="shared" si="1"/>
        <v>166168.27272727274</v>
      </c>
      <c r="L7" s="13">
        <f t="shared" si="1"/>
        <v>291847.5</v>
      </c>
      <c r="M7" s="39">
        <v>0</v>
      </c>
      <c r="N7" s="39">
        <v>1</v>
      </c>
      <c r="O7" s="39">
        <v>1</v>
      </c>
      <c r="P7" s="39">
        <v>1</v>
      </c>
      <c r="Q7" s="39">
        <v>1</v>
      </c>
      <c r="R7" s="39">
        <v>0</v>
      </c>
      <c r="S7" s="37" t="str">
        <f t="shared" si="2"/>
        <v>P</v>
      </c>
      <c r="T7" s="8"/>
    </row>
    <row r="8" spans="1:20" ht="14.4" x14ac:dyDescent="0.3">
      <c r="A8" s="8" t="s">
        <v>134</v>
      </c>
      <c r="B8" s="8">
        <v>5</v>
      </c>
      <c r="C8" s="8" t="s">
        <v>143</v>
      </c>
      <c r="D8" s="8">
        <v>2</v>
      </c>
      <c r="E8" s="12">
        <v>69508.727272727279</v>
      </c>
      <c r="F8" s="13">
        <f t="shared" si="0"/>
        <v>208526.18181818182</v>
      </c>
      <c r="G8" s="13">
        <f t="shared" si="1"/>
        <v>166168.27272727274</v>
      </c>
      <c r="H8" s="13">
        <f t="shared" si="1"/>
        <v>291847.5</v>
      </c>
      <c r="I8" s="13">
        <f t="shared" si="1"/>
        <v>332991.45454545453</v>
      </c>
      <c r="J8" s="13">
        <f t="shared" si="1"/>
        <v>208526.18181818182</v>
      </c>
      <c r="K8" s="13">
        <f t="shared" si="1"/>
        <v>166168.27272727274</v>
      </c>
      <c r="L8" s="13">
        <f t="shared" si="1"/>
        <v>291847.5</v>
      </c>
      <c r="M8" s="39">
        <v>0</v>
      </c>
      <c r="N8" s="39">
        <v>1</v>
      </c>
      <c r="O8" s="39">
        <v>1</v>
      </c>
      <c r="P8" s="39">
        <v>1</v>
      </c>
      <c r="Q8" s="39">
        <v>1</v>
      </c>
      <c r="R8" s="39">
        <v>0</v>
      </c>
      <c r="S8" s="37" t="str">
        <f t="shared" si="2"/>
        <v>P</v>
      </c>
      <c r="T8" s="8"/>
    </row>
    <row r="9" spans="1:20" ht="14.4" x14ac:dyDescent="0.3">
      <c r="A9" s="8" t="s">
        <v>135</v>
      </c>
      <c r="B9" s="8">
        <v>6</v>
      </c>
      <c r="C9" s="8" t="s">
        <v>143</v>
      </c>
      <c r="D9" s="8">
        <v>2</v>
      </c>
      <c r="E9" s="12">
        <v>69508.727272727279</v>
      </c>
      <c r="F9" s="13">
        <f t="shared" si="0"/>
        <v>208526.18181818182</v>
      </c>
      <c r="G9" s="13">
        <f t="shared" si="1"/>
        <v>166168.27272727274</v>
      </c>
      <c r="H9" s="13">
        <f t="shared" si="1"/>
        <v>291847.5</v>
      </c>
      <c r="I9" s="13">
        <f t="shared" si="1"/>
        <v>332991.45454545453</v>
      </c>
      <c r="J9" s="13">
        <f t="shared" si="1"/>
        <v>208526.18181818182</v>
      </c>
      <c r="K9" s="13">
        <f t="shared" si="1"/>
        <v>166168.27272727274</v>
      </c>
      <c r="L9" s="13">
        <f t="shared" si="1"/>
        <v>291847.5</v>
      </c>
      <c r="M9" s="39">
        <v>0</v>
      </c>
      <c r="N9" s="39">
        <v>1</v>
      </c>
      <c r="O9" s="39">
        <v>1</v>
      </c>
      <c r="P9" s="39">
        <v>1</v>
      </c>
      <c r="Q9" s="39">
        <v>1</v>
      </c>
      <c r="R9" s="39">
        <v>0</v>
      </c>
      <c r="S9" s="37" t="str">
        <f t="shared" si="2"/>
        <v>P</v>
      </c>
      <c r="T9" s="8"/>
    </row>
    <row r="10" spans="1:20" ht="14.4" x14ac:dyDescent="0.3">
      <c r="A10" s="8" t="s">
        <v>136</v>
      </c>
      <c r="B10" s="8">
        <v>7</v>
      </c>
      <c r="C10" s="8" t="s">
        <v>144</v>
      </c>
      <c r="D10" s="8">
        <v>3</v>
      </c>
      <c r="E10" s="12">
        <v>55389.424242424247</v>
      </c>
      <c r="F10" s="13">
        <f t="shared" si="0"/>
        <v>166168.27272727274</v>
      </c>
      <c r="G10" s="13">
        <f t="shared" si="1"/>
        <v>291847.5</v>
      </c>
      <c r="H10" s="13">
        <f t="shared" si="1"/>
        <v>332991.45454545453</v>
      </c>
      <c r="I10" s="13">
        <f t="shared" si="1"/>
        <v>208526.18181818182</v>
      </c>
      <c r="J10" s="13">
        <f t="shared" si="1"/>
        <v>166168.27272727274</v>
      </c>
      <c r="K10" s="13">
        <f t="shared" si="1"/>
        <v>291847.5</v>
      </c>
      <c r="L10" s="13">
        <f t="shared" si="1"/>
        <v>332991.45454545453</v>
      </c>
      <c r="M10" s="39">
        <v>1</v>
      </c>
      <c r="N10" s="39">
        <v>1</v>
      </c>
      <c r="O10" s="39">
        <v>1</v>
      </c>
      <c r="P10" s="39">
        <v>1</v>
      </c>
      <c r="Q10" s="39">
        <v>0</v>
      </c>
      <c r="R10" s="39">
        <v>0</v>
      </c>
      <c r="S10" s="37" t="str">
        <f t="shared" si="2"/>
        <v>P</v>
      </c>
      <c r="T10" s="8"/>
    </row>
    <row r="11" spans="1:20" ht="14.4" x14ac:dyDescent="0.3">
      <c r="A11" s="8" t="s">
        <v>137</v>
      </c>
      <c r="B11" s="8">
        <v>8</v>
      </c>
      <c r="C11" s="8" t="s">
        <v>144</v>
      </c>
      <c r="D11" s="8">
        <v>3</v>
      </c>
      <c r="E11" s="12">
        <v>55389.424242424247</v>
      </c>
      <c r="F11" s="13">
        <f t="shared" si="0"/>
        <v>166168.27272727274</v>
      </c>
      <c r="G11" s="13">
        <f t="shared" si="1"/>
        <v>291847.5</v>
      </c>
      <c r="H11" s="13">
        <f t="shared" si="1"/>
        <v>332991.45454545453</v>
      </c>
      <c r="I11" s="13">
        <f t="shared" si="1"/>
        <v>208526.18181818182</v>
      </c>
      <c r="J11" s="13">
        <f t="shared" si="1"/>
        <v>166168.27272727274</v>
      </c>
      <c r="K11" s="13">
        <f t="shared" si="1"/>
        <v>291847.5</v>
      </c>
      <c r="L11" s="13">
        <f t="shared" si="1"/>
        <v>332991.45454545453</v>
      </c>
      <c r="M11" s="39">
        <v>0</v>
      </c>
      <c r="N11" s="39">
        <v>0</v>
      </c>
      <c r="O11" s="39">
        <v>1</v>
      </c>
      <c r="P11" s="39">
        <v>1</v>
      </c>
      <c r="Q11" s="39">
        <v>1</v>
      </c>
      <c r="R11" s="39">
        <v>1</v>
      </c>
      <c r="S11" s="37" t="str">
        <f t="shared" si="2"/>
        <v>P</v>
      </c>
      <c r="T11" s="8"/>
    </row>
    <row r="12" spans="1:20" ht="14.4" x14ac:dyDescent="0.3">
      <c r="A12" s="8" t="s">
        <v>138</v>
      </c>
      <c r="B12" s="8">
        <v>9</v>
      </c>
      <c r="C12" s="8" t="s">
        <v>144</v>
      </c>
      <c r="D12" s="8">
        <v>3</v>
      </c>
      <c r="E12" s="12">
        <v>55389.424242424247</v>
      </c>
      <c r="F12" s="13">
        <f t="shared" si="0"/>
        <v>166168.27272727274</v>
      </c>
      <c r="G12" s="13">
        <f t="shared" si="1"/>
        <v>291847.5</v>
      </c>
      <c r="H12" s="13">
        <f t="shared" si="1"/>
        <v>332991.45454545453</v>
      </c>
      <c r="I12" s="13">
        <f t="shared" si="1"/>
        <v>208526.18181818182</v>
      </c>
      <c r="J12" s="13">
        <f t="shared" si="1"/>
        <v>166168.27272727274</v>
      </c>
      <c r="K12" s="13">
        <f t="shared" si="1"/>
        <v>291847.5</v>
      </c>
      <c r="L12" s="13">
        <f t="shared" si="1"/>
        <v>332991.45454545453</v>
      </c>
      <c r="M12" s="39">
        <v>0</v>
      </c>
      <c r="N12" s="39">
        <v>0</v>
      </c>
      <c r="O12" s="39">
        <v>1</v>
      </c>
      <c r="P12" s="39">
        <v>1</v>
      </c>
      <c r="Q12" s="39">
        <v>1</v>
      </c>
      <c r="R12" s="39">
        <v>1</v>
      </c>
      <c r="S12" s="37" t="str">
        <f t="shared" si="2"/>
        <v>P</v>
      </c>
      <c r="T12" s="8"/>
    </row>
    <row r="13" spans="1:20" ht="14.4" x14ac:dyDescent="0.3">
      <c r="A13" s="8" t="s">
        <v>139</v>
      </c>
      <c r="B13" s="8">
        <v>10</v>
      </c>
      <c r="C13" s="8" t="s">
        <v>145</v>
      </c>
      <c r="D13" s="8">
        <v>0</v>
      </c>
      <c r="E13" s="12">
        <v>97282.5</v>
      </c>
      <c r="F13" s="13">
        <f t="shared" si="0"/>
        <v>291847.5</v>
      </c>
      <c r="G13" s="13">
        <f t="shared" si="1"/>
        <v>332991.45454545453</v>
      </c>
      <c r="H13" s="13">
        <f t="shared" si="1"/>
        <v>208526.18181818182</v>
      </c>
      <c r="I13" s="13">
        <f t="shared" si="1"/>
        <v>166168.27272727274</v>
      </c>
      <c r="J13" s="13">
        <f t="shared" si="1"/>
        <v>291847.5</v>
      </c>
      <c r="K13" s="13">
        <f t="shared" si="1"/>
        <v>332991.45454545453</v>
      </c>
      <c r="L13" s="13">
        <f t="shared" si="1"/>
        <v>208526.18181818182</v>
      </c>
      <c r="M13" s="39">
        <v>0</v>
      </c>
      <c r="N13" s="39">
        <v>1</v>
      </c>
      <c r="O13" s="39">
        <v>1</v>
      </c>
      <c r="P13" s="39">
        <v>1</v>
      </c>
      <c r="Q13" s="39">
        <v>1</v>
      </c>
      <c r="R13" s="39">
        <v>0</v>
      </c>
      <c r="S13" s="37" t="str">
        <f t="shared" si="2"/>
        <v>P</v>
      </c>
      <c r="T13" s="8"/>
    </row>
    <row r="14" spans="1:20" ht="14.4" x14ac:dyDescent="0.3">
      <c r="A14" s="8" t="s">
        <v>140</v>
      </c>
      <c r="B14" s="8">
        <v>11</v>
      </c>
      <c r="C14" s="8" t="s">
        <v>145</v>
      </c>
      <c r="D14" s="8">
        <v>0</v>
      </c>
      <c r="E14" s="12">
        <v>97282.5</v>
      </c>
      <c r="F14" s="13">
        <f t="shared" si="0"/>
        <v>291847.5</v>
      </c>
      <c r="G14" s="13">
        <f t="shared" si="1"/>
        <v>332991.45454545453</v>
      </c>
      <c r="H14" s="13">
        <f t="shared" si="1"/>
        <v>208526.18181818182</v>
      </c>
      <c r="I14" s="13">
        <f t="shared" si="1"/>
        <v>166168.27272727274</v>
      </c>
      <c r="J14" s="13">
        <f t="shared" si="1"/>
        <v>291847.5</v>
      </c>
      <c r="K14" s="13">
        <f t="shared" si="1"/>
        <v>332991.45454545453</v>
      </c>
      <c r="L14" s="13">
        <f t="shared" si="1"/>
        <v>208526.18181818182</v>
      </c>
      <c r="M14" s="39">
        <v>0</v>
      </c>
      <c r="N14" s="39">
        <v>1</v>
      </c>
      <c r="O14" s="39">
        <v>1</v>
      </c>
      <c r="P14" s="39">
        <v>1</v>
      </c>
      <c r="Q14" s="39">
        <v>1</v>
      </c>
      <c r="R14" s="39">
        <v>0</v>
      </c>
      <c r="S14" s="37" t="str">
        <f t="shared" si="2"/>
        <v>P</v>
      </c>
      <c r="T14" s="8"/>
    </row>
    <row r="15" spans="1:20" ht="14.4" x14ac:dyDescent="0.3">
      <c r="A15" s="8" t="s">
        <v>141</v>
      </c>
      <c r="B15" s="8">
        <v>0</v>
      </c>
      <c r="C15" s="8" t="s">
        <v>145</v>
      </c>
      <c r="D15" s="8">
        <v>0</v>
      </c>
      <c r="E15" s="12">
        <v>97282.5</v>
      </c>
      <c r="F15" s="13">
        <f t="shared" si="0"/>
        <v>291847.5</v>
      </c>
      <c r="G15" s="13">
        <f t="shared" si="1"/>
        <v>332991.45454545453</v>
      </c>
      <c r="H15" s="13">
        <f t="shared" si="1"/>
        <v>208526.18181818182</v>
      </c>
      <c r="I15" s="13">
        <f t="shared" si="1"/>
        <v>166168.27272727274</v>
      </c>
      <c r="J15" s="13">
        <f t="shared" si="1"/>
        <v>291847.5</v>
      </c>
      <c r="K15" s="13">
        <f t="shared" si="1"/>
        <v>332991.45454545453</v>
      </c>
      <c r="L15" s="13">
        <f t="shared" si="1"/>
        <v>208526.18181818182</v>
      </c>
      <c r="M15" s="39">
        <v>0</v>
      </c>
      <c r="N15" s="39">
        <v>1</v>
      </c>
      <c r="O15" s="39">
        <v>1</v>
      </c>
      <c r="P15" s="39">
        <v>1</v>
      </c>
      <c r="Q15" s="39">
        <v>1</v>
      </c>
      <c r="R15" s="39">
        <v>0</v>
      </c>
      <c r="S15" s="37" t="str">
        <f t="shared" si="2"/>
        <v>P</v>
      </c>
      <c r="T15" s="8"/>
    </row>
    <row r="16" spans="1:20" ht="14.4" x14ac:dyDescent="0.3">
      <c r="A16" s="8"/>
      <c r="B16" s="8"/>
      <c r="C16" s="8"/>
      <c r="D16" s="8"/>
      <c r="E16" s="8"/>
      <c r="F16" s="8"/>
      <c r="G16" s="8"/>
      <c r="H16" s="8"/>
      <c r="I16" s="8"/>
      <c r="J16" s="8"/>
      <c r="K16" s="8"/>
      <c r="L16" s="8"/>
      <c r="M16" s="8"/>
      <c r="N16" s="8"/>
      <c r="O16" s="8"/>
      <c r="P16" s="8"/>
      <c r="Q16" s="8"/>
      <c r="R16" s="8"/>
      <c r="S16" s="8"/>
      <c r="T16" s="8"/>
    </row>
    <row r="17" spans="1:20" ht="14.4" x14ac:dyDescent="0.3">
      <c r="A17" s="8"/>
      <c r="B17" s="8"/>
      <c r="C17" s="8"/>
      <c r="D17" s="8"/>
      <c r="E17" s="40"/>
      <c r="F17" s="8"/>
      <c r="G17" s="8"/>
      <c r="H17" s="8"/>
      <c r="I17" s="8"/>
      <c r="J17" s="8"/>
      <c r="K17" s="18"/>
      <c r="L17" s="18" t="s">
        <v>152</v>
      </c>
      <c r="M17" s="15">
        <v>3</v>
      </c>
      <c r="N17" s="15">
        <v>3</v>
      </c>
      <c r="O17" s="15">
        <v>3</v>
      </c>
      <c r="P17" s="15">
        <v>3</v>
      </c>
      <c r="Q17" s="15">
        <v>3</v>
      </c>
      <c r="R17" s="15">
        <v>3</v>
      </c>
      <c r="S17" s="8"/>
      <c r="T17" s="8"/>
    </row>
    <row r="18" spans="1:20" ht="14.4" x14ac:dyDescent="0.3">
      <c r="A18" s="7"/>
      <c r="B18" s="7"/>
      <c r="C18" s="7"/>
      <c r="D18" s="7"/>
      <c r="E18" s="40"/>
      <c r="F18" s="7"/>
      <c r="G18" s="8"/>
      <c r="H18" s="8"/>
      <c r="I18" s="8"/>
      <c r="J18" s="8"/>
      <c r="K18" s="8"/>
      <c r="L18" s="8"/>
      <c r="M18" s="8"/>
      <c r="N18" s="8"/>
      <c r="O18" s="8"/>
      <c r="P18" s="8"/>
      <c r="Q18" s="8"/>
      <c r="R18" s="8"/>
      <c r="S18" s="8"/>
      <c r="T18" s="8"/>
    </row>
    <row r="19" spans="1:20" ht="14.4" hidden="1" x14ac:dyDescent="0.3">
      <c r="A19" s="11"/>
      <c r="B19" s="11"/>
      <c r="C19" s="11"/>
      <c r="D19" s="11"/>
      <c r="E19" s="11"/>
      <c r="F19" s="11"/>
    </row>
    <row r="20" spans="1:20" ht="14.4" hidden="1" x14ac:dyDescent="0.3">
      <c r="A20" s="11"/>
      <c r="B20" s="11"/>
      <c r="C20" s="11"/>
      <c r="D20" s="11"/>
      <c r="E20" s="11"/>
      <c r="F20" s="11"/>
    </row>
    <row r="21" spans="1:20" ht="14.4" hidden="1" x14ac:dyDescent="0.3">
      <c r="A21" s="11"/>
      <c r="B21" s="11"/>
      <c r="C21" s="11"/>
      <c r="D21" s="11"/>
      <c r="E21" s="11"/>
      <c r="F21" s="11"/>
    </row>
    <row r="22" spans="1:20" ht="14.4" hidden="1" x14ac:dyDescent="0.3">
      <c r="A22" s="11"/>
      <c r="B22" s="11"/>
      <c r="C22" s="11"/>
      <c r="D22" s="11"/>
      <c r="E22" s="11"/>
      <c r="F22" s="11"/>
    </row>
    <row r="23" spans="1:20" ht="14.4" hidden="1" x14ac:dyDescent="0.3">
      <c r="A23" s="11"/>
      <c r="B23" s="11"/>
      <c r="C23" s="11"/>
      <c r="D23" s="11"/>
      <c r="E23" s="11"/>
      <c r="F23" s="11"/>
    </row>
    <row r="24" spans="1:20" ht="14.4" hidden="1" x14ac:dyDescent="0.3">
      <c r="A24" s="11"/>
      <c r="B24" s="11"/>
      <c r="C24" s="11"/>
      <c r="D24" s="11"/>
      <c r="E24" s="11"/>
      <c r="F24" s="11"/>
    </row>
    <row r="25" spans="1:20" ht="14.4" hidden="1" x14ac:dyDescent="0.3">
      <c r="A25" s="11"/>
      <c r="B25" s="11"/>
      <c r="C25" s="11"/>
      <c r="D25" s="11"/>
      <c r="E25" s="11"/>
      <c r="F25" s="11"/>
    </row>
    <row r="26" spans="1:20" ht="14.4" hidden="1" x14ac:dyDescent="0.3">
      <c r="A26" s="11"/>
      <c r="B26" s="11"/>
      <c r="C26" s="11"/>
      <c r="D26" s="11"/>
      <c r="E26" s="11"/>
      <c r="F26" s="11"/>
    </row>
    <row r="27" spans="1:20" ht="14.4" hidden="1" x14ac:dyDescent="0.3">
      <c r="A27" s="11"/>
      <c r="B27" s="11"/>
      <c r="C27" s="11"/>
      <c r="D27" s="11"/>
      <c r="E27" s="11"/>
      <c r="F27" s="11"/>
    </row>
    <row r="28" spans="1:20" ht="14.4" hidden="1" x14ac:dyDescent="0.3">
      <c r="A28" s="11"/>
      <c r="B28" s="11"/>
      <c r="C28" s="11"/>
      <c r="D28" s="11"/>
      <c r="E28" s="11"/>
      <c r="F28" s="11"/>
    </row>
    <row r="29" spans="1:20" ht="14.4" hidden="1" x14ac:dyDescent="0.3">
      <c r="A29" s="11"/>
      <c r="B29" s="11"/>
      <c r="C29" s="11"/>
      <c r="D29" s="11"/>
      <c r="E29" s="11"/>
      <c r="F29" s="11"/>
    </row>
    <row r="30" spans="1:20" ht="14.4" hidden="1" x14ac:dyDescent="0.3">
      <c r="A30" s="11"/>
      <c r="B30" s="11"/>
      <c r="C30" s="11"/>
      <c r="D30" s="11"/>
      <c r="E30" s="11"/>
      <c r="F30" s="11"/>
    </row>
    <row r="31" spans="1:20" ht="15" hidden="1" customHeight="1" x14ac:dyDescent="0.3"/>
    <row r="32" spans="1:20" ht="14.4" hidden="1" x14ac:dyDescent="0.3">
      <c r="A32" s="1"/>
      <c r="B32" s="1"/>
      <c r="C32" s="10"/>
      <c r="D32" s="10"/>
      <c r="E32" s="10"/>
      <c r="F32" s="10"/>
    </row>
    <row r="33" spans="1:6" ht="14.4" hidden="1" x14ac:dyDescent="0.3">
      <c r="A33" s="9"/>
      <c r="B33" s="9"/>
      <c r="C33" s="10"/>
      <c r="D33" s="10"/>
      <c r="E33" s="10"/>
      <c r="F33" s="10"/>
    </row>
    <row r="34" spans="1:6" ht="14.4" hidden="1" x14ac:dyDescent="0.3">
      <c r="A34" s="1"/>
      <c r="B34" s="1"/>
      <c r="C34" s="10"/>
      <c r="D34" s="10"/>
      <c r="E34" s="10"/>
      <c r="F34" s="10"/>
    </row>
    <row r="35" spans="1:6" ht="14.4" hidden="1" x14ac:dyDescent="0.3">
      <c r="A35" s="1"/>
      <c r="B35" s="1"/>
      <c r="C35" s="10"/>
      <c r="D35" s="10"/>
      <c r="E35" s="10"/>
      <c r="F35" s="10"/>
    </row>
    <row r="36" spans="1:6" ht="14.4" hidden="1" x14ac:dyDescent="0.3">
      <c r="A36" s="1"/>
      <c r="B36" s="1"/>
      <c r="C36" s="10"/>
      <c r="D36" s="10"/>
      <c r="E36" s="10"/>
      <c r="F36" s="10"/>
    </row>
    <row r="37" spans="1:6" ht="14.4" hidden="1" x14ac:dyDescent="0.3">
      <c r="A37" s="1"/>
      <c r="B37" s="1"/>
      <c r="C37" s="10"/>
      <c r="D37" s="10"/>
      <c r="E37" s="10"/>
      <c r="F37" s="10"/>
    </row>
    <row r="38" spans="1:6" ht="14.4" hidden="1" x14ac:dyDescent="0.3">
      <c r="A38" s="1"/>
      <c r="B38" s="1"/>
      <c r="C38" s="10"/>
      <c r="D38" s="10"/>
      <c r="E38" s="10"/>
      <c r="F38" s="10"/>
    </row>
    <row r="39" spans="1:6" ht="14.4" hidden="1" x14ac:dyDescent="0.3">
      <c r="A39" s="1"/>
      <c r="B39" s="1"/>
      <c r="C39" s="10"/>
      <c r="D39" s="10"/>
      <c r="E39" s="10"/>
      <c r="F39" s="10"/>
    </row>
    <row r="40" spans="1:6" ht="14.4" hidden="1" x14ac:dyDescent="0.3">
      <c r="A40" s="1"/>
      <c r="B40" s="1"/>
      <c r="C40" s="10"/>
      <c r="D40" s="10"/>
      <c r="E40" s="10"/>
      <c r="F40" s="10"/>
    </row>
    <row r="41" spans="1:6" ht="14.4" hidden="1" x14ac:dyDescent="0.3">
      <c r="A41" s="1"/>
      <c r="B41" s="1"/>
      <c r="C41" s="10"/>
      <c r="D41" s="10"/>
      <c r="E41" s="10"/>
      <c r="F41" s="10"/>
    </row>
    <row r="42" spans="1:6" ht="14.4" hidden="1" x14ac:dyDescent="0.3">
      <c r="A42" s="1"/>
      <c r="B42" s="1"/>
      <c r="C42" s="10"/>
      <c r="D42" s="10"/>
      <c r="E42" s="10"/>
      <c r="F42" s="10"/>
    </row>
    <row r="43" spans="1:6" ht="14.4" hidden="1" x14ac:dyDescent="0.3">
      <c r="A43" s="1"/>
      <c r="B43" s="1"/>
      <c r="C43" s="10"/>
      <c r="D43" s="10"/>
      <c r="E43" s="10"/>
      <c r="F43" s="10"/>
    </row>
  </sheetData>
  <mergeCells count="3">
    <mergeCell ref="M1:R1"/>
    <mergeCell ref="M2:R2"/>
    <mergeCell ref="G1:L1"/>
  </mergeCells>
  <conditionalFormatting sqref="S4:S15">
    <cfRule type="cellIs" dxfId="1" priority="1" operator="equal">
      <formula>"O"</formula>
    </cfRule>
    <cfRule type="cellIs" dxfId="0" priority="2" operator="equal">
      <formula>"P"</formula>
    </cfRule>
  </conditionalFormatting>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7"/>
  </sheetPr>
  <dimension ref="A1:AM2888"/>
  <sheetViews>
    <sheetView zoomScaleNormal="100" workbookViewId="0">
      <pane xSplit="1" ySplit="4" topLeftCell="Y1524" activePane="bottomRight" state="frozen"/>
      <selection activeCell="P6" sqref="P6"/>
      <selection pane="topRight" activeCell="P6" sqref="P6"/>
      <selection pane="bottomLeft" activeCell="P6" sqref="P6"/>
      <selection pane="bottomRight" activeCell="A1525" sqref="A1525:XFD1048576"/>
    </sheetView>
  </sheetViews>
  <sheetFormatPr defaultColWidth="0" defaultRowHeight="14.4" zeroHeight="1" x14ac:dyDescent="0.3"/>
  <cols>
    <col min="1" max="1" width="12.109375" bestFit="1" customWidth="1"/>
    <col min="2" max="2" width="6.88671875" bestFit="1" customWidth="1"/>
    <col min="3" max="7" width="8" customWidth="1"/>
    <col min="8" max="8" width="10.5546875" customWidth="1"/>
    <col min="9" max="14" width="9" bestFit="1" customWidth="1"/>
    <col min="15" max="20" width="9.109375" customWidth="1"/>
    <col min="21" max="27" width="9.33203125" bestFit="1" customWidth="1"/>
    <col min="28" max="33" width="11.5546875" bestFit="1" customWidth="1"/>
    <col min="34" max="34" width="14.33203125" bestFit="1" customWidth="1"/>
    <col min="35" max="35" width="9.44140625" bestFit="1" customWidth="1"/>
    <col min="36" max="36" width="20.6640625" customWidth="1"/>
    <col min="37" max="37" width="15.6640625" bestFit="1" customWidth="1"/>
    <col min="38" max="38" width="10.6640625" customWidth="1"/>
    <col min="39" max="16384" width="9.109375" hidden="1"/>
  </cols>
  <sheetData>
    <row r="1" spans="1:39" x14ac:dyDescent="0.3">
      <c r="A1" s="7" t="s">
        <v>5</v>
      </c>
      <c r="B1" s="8"/>
      <c r="C1" s="140"/>
      <c r="D1" s="141"/>
      <c r="E1" s="141"/>
      <c r="F1" s="141"/>
      <c r="G1" s="141"/>
      <c r="H1" s="141"/>
      <c r="I1" s="48"/>
      <c r="J1" s="49"/>
      <c r="K1" s="49"/>
      <c r="L1" s="49"/>
      <c r="M1" s="49"/>
      <c r="N1" s="50"/>
      <c r="O1" s="51"/>
      <c r="P1" s="51"/>
      <c r="Q1" s="51"/>
      <c r="R1" s="51"/>
      <c r="S1" s="51"/>
      <c r="T1" s="51"/>
      <c r="U1" s="53"/>
      <c r="V1" s="51"/>
      <c r="W1" s="51"/>
      <c r="X1" s="51"/>
      <c r="Y1" s="51"/>
      <c r="Z1" s="51"/>
      <c r="AA1" s="8"/>
      <c r="AB1" s="48"/>
      <c r="AC1" s="49"/>
      <c r="AD1" s="49"/>
      <c r="AE1" s="49"/>
      <c r="AF1" s="49"/>
      <c r="AG1" s="50"/>
      <c r="AH1" s="49"/>
      <c r="AI1" s="49"/>
      <c r="AJ1" s="8"/>
      <c r="AK1" s="8"/>
      <c r="AL1" s="8"/>
      <c r="AM1" s="8"/>
    </row>
    <row r="2" spans="1:39" x14ac:dyDescent="0.3">
      <c r="A2" s="7"/>
      <c r="B2" s="7"/>
      <c r="C2" s="137" t="s">
        <v>278</v>
      </c>
      <c r="D2" s="138"/>
      <c r="E2" s="138"/>
      <c r="F2" s="138"/>
      <c r="G2" s="138"/>
      <c r="H2" s="138"/>
      <c r="I2" s="55">
        <v>7</v>
      </c>
      <c r="J2" s="56">
        <v>8</v>
      </c>
      <c r="K2" s="56">
        <v>9</v>
      </c>
      <c r="L2" s="56">
        <v>10</v>
      </c>
      <c r="M2" s="56">
        <v>11</v>
      </c>
      <c r="N2" s="57">
        <v>12</v>
      </c>
      <c r="O2" s="56">
        <v>13</v>
      </c>
      <c r="P2" s="56">
        <v>14</v>
      </c>
      <c r="Q2" s="56">
        <v>15</v>
      </c>
      <c r="R2" s="56">
        <v>16</v>
      </c>
      <c r="S2" s="56">
        <v>17</v>
      </c>
      <c r="T2" s="56">
        <v>18</v>
      </c>
      <c r="U2" s="58"/>
      <c r="V2" s="59"/>
      <c r="W2" s="59"/>
      <c r="X2" s="59"/>
      <c r="Y2" s="59"/>
      <c r="Z2" s="59"/>
      <c r="AA2" s="8"/>
      <c r="AB2" s="58"/>
      <c r="AC2" s="59"/>
      <c r="AD2" s="59"/>
      <c r="AE2" s="59"/>
      <c r="AF2" s="59"/>
      <c r="AG2" s="60"/>
      <c r="AH2" s="59"/>
      <c r="AI2" s="59"/>
      <c r="AJ2" s="8"/>
      <c r="AK2" s="8"/>
      <c r="AL2" s="8"/>
      <c r="AM2" s="8"/>
    </row>
    <row r="3" spans="1:39" ht="15" customHeight="1" x14ac:dyDescent="0.3">
      <c r="A3" s="7"/>
      <c r="B3" s="7"/>
      <c r="C3" s="143" t="s">
        <v>338</v>
      </c>
      <c r="D3" s="144"/>
      <c r="E3" s="144"/>
      <c r="F3" s="144"/>
      <c r="G3" s="144"/>
      <c r="H3" s="145"/>
      <c r="I3" s="137" t="s">
        <v>193</v>
      </c>
      <c r="J3" s="138"/>
      <c r="K3" s="138"/>
      <c r="L3" s="138"/>
      <c r="M3" s="138"/>
      <c r="N3" s="139"/>
      <c r="O3" s="138" t="s">
        <v>194</v>
      </c>
      <c r="P3" s="138"/>
      <c r="Q3" s="138"/>
      <c r="R3" s="138"/>
      <c r="S3" s="138"/>
      <c r="T3" s="138"/>
      <c r="U3" s="137" t="s">
        <v>195</v>
      </c>
      <c r="V3" s="138"/>
      <c r="W3" s="138"/>
      <c r="X3" s="138"/>
      <c r="Y3" s="138"/>
      <c r="Z3" s="138"/>
      <c r="AA3" s="146" t="s">
        <v>196</v>
      </c>
      <c r="AB3" s="137" t="s">
        <v>197</v>
      </c>
      <c r="AC3" s="138"/>
      <c r="AD3" s="138"/>
      <c r="AE3" s="138"/>
      <c r="AF3" s="138"/>
      <c r="AG3" s="139"/>
      <c r="AH3" s="150" t="s">
        <v>198</v>
      </c>
      <c r="AI3" s="154" t="s">
        <v>199</v>
      </c>
      <c r="AJ3" s="146" t="s">
        <v>200</v>
      </c>
      <c r="AK3" s="149" t="s">
        <v>201</v>
      </c>
      <c r="AL3" s="149" t="s">
        <v>224</v>
      </c>
      <c r="AM3" s="8"/>
    </row>
    <row r="4" spans="1:39" ht="15" thickBot="1" x14ac:dyDescent="0.35">
      <c r="A4" s="46" t="s">
        <v>127</v>
      </c>
      <c r="B4" s="46" t="s">
        <v>128</v>
      </c>
      <c r="C4" s="62" t="s">
        <v>181</v>
      </c>
      <c r="D4" s="63" t="s">
        <v>182</v>
      </c>
      <c r="E4" s="63" t="s">
        <v>183</v>
      </c>
      <c r="F4" s="63" t="s">
        <v>184</v>
      </c>
      <c r="G4" s="63" t="s">
        <v>222</v>
      </c>
      <c r="H4" s="63" t="s">
        <v>223</v>
      </c>
      <c r="I4" s="62" t="s">
        <v>181</v>
      </c>
      <c r="J4" s="63" t="s">
        <v>182</v>
      </c>
      <c r="K4" s="63" t="s">
        <v>183</v>
      </c>
      <c r="L4" s="63" t="s">
        <v>184</v>
      </c>
      <c r="M4" s="63" t="s">
        <v>222</v>
      </c>
      <c r="N4" s="64" t="s">
        <v>223</v>
      </c>
      <c r="O4" s="63" t="s">
        <v>181</v>
      </c>
      <c r="P4" s="63" t="s">
        <v>182</v>
      </c>
      <c r="Q4" s="63" t="s">
        <v>183</v>
      </c>
      <c r="R4" s="63" t="s">
        <v>184</v>
      </c>
      <c r="S4" s="63" t="s">
        <v>222</v>
      </c>
      <c r="T4" s="63" t="s">
        <v>223</v>
      </c>
      <c r="U4" s="62" t="s">
        <v>181</v>
      </c>
      <c r="V4" s="63" t="s">
        <v>182</v>
      </c>
      <c r="W4" s="63" t="s">
        <v>183</v>
      </c>
      <c r="X4" s="63" t="s">
        <v>184</v>
      </c>
      <c r="Y4" s="63" t="s">
        <v>222</v>
      </c>
      <c r="Z4" s="63" t="s">
        <v>223</v>
      </c>
      <c r="AA4" s="146"/>
      <c r="AB4" s="62" t="s">
        <v>181</v>
      </c>
      <c r="AC4" s="63" t="s">
        <v>182</v>
      </c>
      <c r="AD4" s="63" t="s">
        <v>183</v>
      </c>
      <c r="AE4" s="63" t="s">
        <v>184</v>
      </c>
      <c r="AF4" s="63" t="s">
        <v>222</v>
      </c>
      <c r="AG4" s="64" t="s">
        <v>223</v>
      </c>
      <c r="AH4" s="150"/>
      <c r="AI4" s="154"/>
      <c r="AJ4" s="146"/>
      <c r="AK4" s="149"/>
      <c r="AL4" s="149"/>
      <c r="AM4" s="8"/>
    </row>
    <row r="5" spans="1:39" x14ac:dyDescent="0.3">
      <c r="A5" s="47"/>
      <c r="B5" s="65"/>
      <c r="C5" s="66"/>
      <c r="D5" s="66"/>
      <c r="E5" s="66"/>
      <c r="F5" s="66"/>
      <c r="G5" s="66"/>
      <c r="H5" s="66"/>
      <c r="I5" s="68"/>
      <c r="J5" s="68"/>
      <c r="K5" s="68"/>
      <c r="L5" s="68"/>
      <c r="M5" s="68"/>
      <c r="N5" s="68"/>
      <c r="O5" s="69"/>
      <c r="P5" s="69"/>
      <c r="Q5" s="69"/>
      <c r="R5" s="69"/>
      <c r="S5" s="69"/>
      <c r="T5" s="69"/>
      <c r="U5" s="68"/>
      <c r="V5" s="68"/>
      <c r="W5" s="68"/>
      <c r="X5" s="68"/>
      <c r="Y5" s="68"/>
      <c r="Z5" s="68"/>
      <c r="AA5" s="68"/>
      <c r="AB5" s="70"/>
      <c r="AC5" s="70"/>
      <c r="AD5" s="70"/>
      <c r="AE5" s="70"/>
      <c r="AF5" s="70"/>
      <c r="AG5" s="70"/>
      <c r="AH5" s="72"/>
      <c r="AI5" s="71"/>
      <c r="AJ5" s="74"/>
      <c r="AK5" s="74"/>
      <c r="AL5" s="85"/>
      <c r="AM5" s="59"/>
    </row>
    <row r="6" spans="1:39" x14ac:dyDescent="0.3">
      <c r="A6" s="47">
        <v>41851</v>
      </c>
      <c r="B6" s="65"/>
      <c r="C6" s="66"/>
      <c r="D6" s="66"/>
      <c r="E6" s="66"/>
      <c r="F6" s="66"/>
      <c r="G6" s="66"/>
      <c r="H6" s="66"/>
      <c r="I6" s="68"/>
      <c r="J6" s="68"/>
      <c r="K6" s="68"/>
      <c r="L6" s="68"/>
      <c r="M6" s="68"/>
      <c r="N6" s="68"/>
      <c r="O6" s="69"/>
      <c r="P6" s="69"/>
      <c r="Q6" s="69"/>
      <c r="R6" s="69"/>
      <c r="S6" s="69"/>
      <c r="T6" s="69"/>
      <c r="U6" s="68"/>
      <c r="V6" s="68"/>
      <c r="W6" s="68"/>
      <c r="X6" s="68"/>
      <c r="Y6" s="68"/>
      <c r="Z6" s="68"/>
      <c r="AA6" s="68"/>
      <c r="AB6" s="70"/>
      <c r="AC6" s="70"/>
      <c r="AD6" s="70"/>
      <c r="AE6" s="70"/>
      <c r="AF6" s="70"/>
      <c r="AG6" s="70"/>
      <c r="AH6" s="72"/>
      <c r="AI6" s="71"/>
      <c r="AJ6" s="74"/>
      <c r="AK6" s="74"/>
      <c r="AL6" s="85"/>
      <c r="AM6" s="59"/>
    </row>
    <row r="7" spans="1:39" x14ac:dyDescent="0.3">
      <c r="A7" s="47">
        <v>41852</v>
      </c>
      <c r="B7" s="14" t="str">
        <f t="shared" ref="B7:B70" si="0">TEXT(A7,"mmm")</f>
        <v>Aug</v>
      </c>
      <c r="C7" s="3"/>
      <c r="D7" s="3"/>
      <c r="E7" s="3"/>
      <c r="F7" s="3"/>
      <c r="G7" s="3"/>
      <c r="H7" s="3"/>
      <c r="I7" s="13">
        <f>VLOOKUP($B7,'Gas wholesale lookups'!$A$4:$L$15,'Gas wholesale index'!I$2,FALSE)</f>
        <v>291847.5</v>
      </c>
      <c r="J7" s="13">
        <f>VLOOKUP($B7,'Gas wholesale lookups'!$A$4:$L$15,'Gas wholesale index'!J$2,FALSE)</f>
        <v>332991.45454545453</v>
      </c>
      <c r="K7" s="13">
        <f>VLOOKUP($B7,'Gas wholesale lookups'!$A$4:$L$15,'Gas wholesale index'!K$2,FALSE)</f>
        <v>208526.18181818182</v>
      </c>
      <c r="L7" s="13">
        <f>VLOOKUP($B7,'Gas wholesale lookups'!$A$4:$L$15,'Gas wholesale index'!L$2,FALSE)</f>
        <v>166168.27272727274</v>
      </c>
      <c r="M7" s="13">
        <f>VLOOKUP($B7,'Gas wholesale lookups'!$A$4:$L$15,'Gas wholesale index'!M$2,FALSE)</f>
        <v>291847.5</v>
      </c>
      <c r="N7" s="13">
        <f>VLOOKUP($B7,'Gas wholesale lookups'!$A$4:$L$15,'Gas wholesale index'!N$2,FALSE)</f>
        <v>332991.45454545453</v>
      </c>
      <c r="O7" s="38">
        <f>VLOOKUP($B7,'Gas wholesale lookups'!$A$4:$R$15,'Gas wholesale index'!O$2,FALSE)</f>
        <v>0</v>
      </c>
      <c r="P7" s="38">
        <f>VLOOKUP($B7,'Gas wholesale lookups'!$A$4:$R$15,'Gas wholesale index'!P$2,FALSE)</f>
        <v>0</v>
      </c>
      <c r="Q7" s="38">
        <f>VLOOKUP($B7,'Gas wholesale lookups'!$A$4:$R$15,'Gas wholesale index'!Q$2,FALSE)</f>
        <v>1</v>
      </c>
      <c r="R7" s="38">
        <f>VLOOKUP($B7,'Gas wholesale lookups'!$A$4:$R$15,'Gas wholesale index'!R$2,FALSE)</f>
        <v>1</v>
      </c>
      <c r="S7" s="38">
        <f>VLOOKUP($B7,'Gas wholesale lookups'!$A$4:$R$15,'Gas wholesale index'!S$2,FALSE)</f>
        <v>1</v>
      </c>
      <c r="T7" s="38">
        <f>VLOOKUP($B7,'Gas wholesale lookups'!$A$4:$R$15,'Gas wholesale index'!T$2,FALSE)</f>
        <v>1</v>
      </c>
      <c r="U7" s="13">
        <f t="shared" ref="U7:U70" si="1">IF(O7="","",I7*O7)</f>
        <v>0</v>
      </c>
      <c r="V7" s="13">
        <f t="shared" ref="V7:V70" si="2">IF(P7="","",J7*P7)</f>
        <v>0</v>
      </c>
      <c r="W7" s="13">
        <f t="shared" ref="W7:W70" si="3">IF(Q7="","",K7*Q7)</f>
        <v>208526.18181818182</v>
      </c>
      <c r="X7" s="13">
        <f t="shared" ref="X7:X70" si="4">IF(R7="","",L7*R7)</f>
        <v>166168.27272727274</v>
      </c>
      <c r="Y7" s="13">
        <f t="shared" ref="Y7:Y70" si="5">IF(S7="","",M7*S7)</f>
        <v>291847.5</v>
      </c>
      <c r="Z7" s="13">
        <f t="shared" ref="Z7:Z70" si="6">IF(T7="","",N7*T7)</f>
        <v>332991.45454545453</v>
      </c>
      <c r="AA7" s="13">
        <f t="shared" ref="AA7:AA70" si="7">SUM(U7:Z7)</f>
        <v>999533.40909090918</v>
      </c>
      <c r="AB7" s="23">
        <f t="shared" ref="AB7:AB70" si="8">IF(U7="","",U7*C7)</f>
        <v>0</v>
      </c>
      <c r="AC7" s="23">
        <f t="shared" ref="AC7:AC70" si="9">IF(V7="","",V7*D7)</f>
        <v>0</v>
      </c>
      <c r="AD7" s="23">
        <f t="shared" ref="AD7:AD70" si="10">IF(W7="","",W7*E7)</f>
        <v>0</v>
      </c>
      <c r="AE7" s="23">
        <f t="shared" ref="AE7:AE70" si="11">IF(X7="","",X7*F7)</f>
        <v>0</v>
      </c>
      <c r="AF7" s="23">
        <f t="shared" ref="AF7:AF70" si="12">IF(Y7="","",Y7*G7)</f>
        <v>0</v>
      </c>
      <c r="AG7" s="23">
        <f t="shared" ref="AG7:AG70" si="13">IF(Z7="","",Z7*H7)</f>
        <v>0</v>
      </c>
      <c r="AH7" s="23">
        <f t="shared" ref="AH7:AH70" si="14">SUM(AB7:AG7)</f>
        <v>0</v>
      </c>
      <c r="AI7" s="44" t="str">
        <f t="shared" ref="AI7:AI70" si="15">IF(MIN(C7:H7)&lt;1,"n/a",AH7/AA7)</f>
        <v>n/a</v>
      </c>
      <c r="AJ7" s="2" t="str">
        <f t="shared" ref="AJ7:AJ70" si="16">IF(AND(MONTH(A7)=8,MONTH(A6)=7),YEAR(A7)+1&amp;"-"&amp;YEAR(A7)-1998&amp;" Summer",IF(AND(MONTH(A7)=2,MONTH(A6)=1),YEAR(A7)&amp;"-"&amp;YEAR(A7)-1999&amp;" Winter",AJ6))</f>
        <v>2015-16 Summer</v>
      </c>
      <c r="AK7" s="2">
        <f t="shared" ref="AK7:AK70" si="17">IF(AND(MONTH(A7)=4,MONTH(A6)=3),YEAR(A7)&amp;"-"&amp;YEAR(A7)-1999&amp;" Summer",IF(AND(MONTH(A7)=10,MONTH(A6)=9),YEAR(A7)&amp;"-"&amp;YEAR(A7)-1999&amp;" Winter",AK6))</f>
        <v>0</v>
      </c>
      <c r="AL7" s="41">
        <v>1</v>
      </c>
      <c r="AM7" s="59"/>
    </row>
    <row r="8" spans="1:39" x14ac:dyDescent="0.3">
      <c r="A8" s="47">
        <v>41855</v>
      </c>
      <c r="B8" s="14" t="str">
        <f t="shared" si="0"/>
        <v>Aug</v>
      </c>
      <c r="C8" s="3"/>
      <c r="D8" s="3"/>
      <c r="E8" s="3"/>
      <c r="F8" s="3"/>
      <c r="G8" s="3"/>
      <c r="H8" s="3"/>
      <c r="I8" s="13">
        <f>VLOOKUP($B8,'Gas wholesale lookups'!$A$4:$L$15,'Gas wholesale index'!I$2,FALSE)</f>
        <v>291847.5</v>
      </c>
      <c r="J8" s="13">
        <f>VLOOKUP($B8,'Gas wholesale lookups'!$A$4:$L$15,'Gas wholesale index'!J$2,FALSE)</f>
        <v>332991.45454545453</v>
      </c>
      <c r="K8" s="13">
        <f>VLOOKUP($B8,'Gas wholesale lookups'!$A$4:$L$15,'Gas wholesale index'!K$2,FALSE)</f>
        <v>208526.18181818182</v>
      </c>
      <c r="L8" s="13">
        <f>VLOOKUP($B8,'Gas wholesale lookups'!$A$4:$L$15,'Gas wholesale index'!L$2,FALSE)</f>
        <v>166168.27272727274</v>
      </c>
      <c r="M8" s="13">
        <f>VLOOKUP($B8,'Gas wholesale lookups'!$A$4:$L$15,'Gas wholesale index'!M$2,FALSE)</f>
        <v>291847.5</v>
      </c>
      <c r="N8" s="13">
        <f>VLOOKUP($B8,'Gas wholesale lookups'!$A$4:$L$15,'Gas wholesale index'!N$2,FALSE)</f>
        <v>332991.45454545453</v>
      </c>
      <c r="O8" s="38">
        <f>VLOOKUP($B8,'Gas wholesale lookups'!$A$4:$R$15,'Gas wholesale index'!O$2,FALSE)</f>
        <v>0</v>
      </c>
      <c r="P8" s="38">
        <f>VLOOKUP($B8,'Gas wholesale lookups'!$A$4:$R$15,'Gas wholesale index'!P$2,FALSE)</f>
        <v>0</v>
      </c>
      <c r="Q8" s="38">
        <f>VLOOKUP($B8,'Gas wholesale lookups'!$A$4:$R$15,'Gas wholesale index'!Q$2,FALSE)</f>
        <v>1</v>
      </c>
      <c r="R8" s="38">
        <f>VLOOKUP($B8,'Gas wholesale lookups'!$A$4:$R$15,'Gas wholesale index'!R$2,FALSE)</f>
        <v>1</v>
      </c>
      <c r="S8" s="38">
        <f>VLOOKUP($B8,'Gas wholesale lookups'!$A$4:$R$15,'Gas wholesale index'!S$2,FALSE)</f>
        <v>1</v>
      </c>
      <c r="T8" s="38">
        <f>VLOOKUP($B8,'Gas wholesale lookups'!$A$4:$R$15,'Gas wholesale index'!T$2,FALSE)</f>
        <v>1</v>
      </c>
      <c r="U8" s="13">
        <f t="shared" si="1"/>
        <v>0</v>
      </c>
      <c r="V8" s="13">
        <f t="shared" si="2"/>
        <v>0</v>
      </c>
      <c r="W8" s="13">
        <f t="shared" si="3"/>
        <v>208526.18181818182</v>
      </c>
      <c r="X8" s="13">
        <f t="shared" si="4"/>
        <v>166168.27272727274</v>
      </c>
      <c r="Y8" s="13">
        <f t="shared" si="5"/>
        <v>291847.5</v>
      </c>
      <c r="Z8" s="13">
        <f t="shared" si="6"/>
        <v>332991.45454545453</v>
      </c>
      <c r="AA8" s="13">
        <f t="shared" si="7"/>
        <v>999533.40909090918</v>
      </c>
      <c r="AB8" s="23">
        <f t="shared" si="8"/>
        <v>0</v>
      </c>
      <c r="AC8" s="23">
        <f t="shared" si="9"/>
        <v>0</v>
      </c>
      <c r="AD8" s="23">
        <f t="shared" si="10"/>
        <v>0</v>
      </c>
      <c r="AE8" s="23">
        <f t="shared" si="11"/>
        <v>0</v>
      </c>
      <c r="AF8" s="23">
        <f t="shared" si="12"/>
        <v>0</v>
      </c>
      <c r="AG8" s="23">
        <f t="shared" si="13"/>
        <v>0</v>
      </c>
      <c r="AH8" s="23">
        <f t="shared" si="14"/>
        <v>0</v>
      </c>
      <c r="AI8" s="44" t="str">
        <f t="shared" si="15"/>
        <v>n/a</v>
      </c>
      <c r="AJ8" s="2" t="str">
        <f t="shared" si="16"/>
        <v>2015-16 Summer</v>
      </c>
      <c r="AK8" s="2">
        <f t="shared" si="17"/>
        <v>0</v>
      </c>
      <c r="AL8" s="41">
        <v>1</v>
      </c>
      <c r="AM8" s="59"/>
    </row>
    <row r="9" spans="1:39" x14ac:dyDescent="0.3">
      <c r="A9" s="47">
        <v>41856</v>
      </c>
      <c r="B9" s="14" t="str">
        <f t="shared" si="0"/>
        <v>Aug</v>
      </c>
      <c r="C9" s="3"/>
      <c r="D9" s="3"/>
      <c r="E9" s="3"/>
      <c r="F9" s="3"/>
      <c r="G9" s="3"/>
      <c r="H9" s="3"/>
      <c r="I9" s="13">
        <f>VLOOKUP($B9,'Gas wholesale lookups'!$A$4:$L$15,'Gas wholesale index'!I$2,FALSE)</f>
        <v>291847.5</v>
      </c>
      <c r="J9" s="13">
        <f>VLOOKUP($B9,'Gas wholesale lookups'!$A$4:$L$15,'Gas wholesale index'!J$2,FALSE)</f>
        <v>332991.45454545453</v>
      </c>
      <c r="K9" s="13">
        <f>VLOOKUP($B9,'Gas wholesale lookups'!$A$4:$L$15,'Gas wholesale index'!K$2,FALSE)</f>
        <v>208526.18181818182</v>
      </c>
      <c r="L9" s="13">
        <f>VLOOKUP($B9,'Gas wholesale lookups'!$A$4:$L$15,'Gas wholesale index'!L$2,FALSE)</f>
        <v>166168.27272727274</v>
      </c>
      <c r="M9" s="13">
        <f>VLOOKUP($B9,'Gas wholesale lookups'!$A$4:$L$15,'Gas wholesale index'!M$2,FALSE)</f>
        <v>291847.5</v>
      </c>
      <c r="N9" s="13">
        <f>VLOOKUP($B9,'Gas wholesale lookups'!$A$4:$L$15,'Gas wholesale index'!N$2,FALSE)</f>
        <v>332991.45454545453</v>
      </c>
      <c r="O9" s="38">
        <f>VLOOKUP($B9,'Gas wholesale lookups'!$A$4:$R$15,'Gas wholesale index'!O$2,FALSE)</f>
        <v>0</v>
      </c>
      <c r="P9" s="38">
        <f>VLOOKUP($B9,'Gas wholesale lookups'!$A$4:$R$15,'Gas wholesale index'!P$2,FALSE)</f>
        <v>0</v>
      </c>
      <c r="Q9" s="38">
        <f>VLOOKUP($B9,'Gas wholesale lookups'!$A$4:$R$15,'Gas wholesale index'!Q$2,FALSE)</f>
        <v>1</v>
      </c>
      <c r="R9" s="38">
        <f>VLOOKUP($B9,'Gas wholesale lookups'!$A$4:$R$15,'Gas wholesale index'!R$2,FALSE)</f>
        <v>1</v>
      </c>
      <c r="S9" s="38">
        <f>VLOOKUP($B9,'Gas wholesale lookups'!$A$4:$R$15,'Gas wholesale index'!S$2,FALSE)</f>
        <v>1</v>
      </c>
      <c r="T9" s="38">
        <f>VLOOKUP($B9,'Gas wholesale lookups'!$A$4:$R$15,'Gas wholesale index'!T$2,FALSE)</f>
        <v>1</v>
      </c>
      <c r="U9" s="13">
        <f t="shared" si="1"/>
        <v>0</v>
      </c>
      <c r="V9" s="13">
        <f t="shared" si="2"/>
        <v>0</v>
      </c>
      <c r="W9" s="13">
        <f t="shared" si="3"/>
        <v>208526.18181818182</v>
      </c>
      <c r="X9" s="13">
        <f t="shared" si="4"/>
        <v>166168.27272727274</v>
      </c>
      <c r="Y9" s="13">
        <f t="shared" si="5"/>
        <v>291847.5</v>
      </c>
      <c r="Z9" s="13">
        <f t="shared" si="6"/>
        <v>332991.45454545453</v>
      </c>
      <c r="AA9" s="13">
        <f t="shared" si="7"/>
        <v>999533.40909090918</v>
      </c>
      <c r="AB9" s="23">
        <f t="shared" si="8"/>
        <v>0</v>
      </c>
      <c r="AC9" s="23">
        <f t="shared" si="9"/>
        <v>0</v>
      </c>
      <c r="AD9" s="23">
        <f t="shared" si="10"/>
        <v>0</v>
      </c>
      <c r="AE9" s="23">
        <f t="shared" si="11"/>
        <v>0</v>
      </c>
      <c r="AF9" s="23">
        <f t="shared" si="12"/>
        <v>0</v>
      </c>
      <c r="AG9" s="23">
        <f t="shared" si="13"/>
        <v>0</v>
      </c>
      <c r="AH9" s="23">
        <f t="shared" si="14"/>
        <v>0</v>
      </c>
      <c r="AI9" s="44" t="str">
        <f t="shared" si="15"/>
        <v>n/a</v>
      </c>
      <c r="AJ9" s="2" t="str">
        <f t="shared" si="16"/>
        <v>2015-16 Summer</v>
      </c>
      <c r="AK9" s="2">
        <f t="shared" si="17"/>
        <v>0</v>
      </c>
      <c r="AL9" s="41">
        <v>1</v>
      </c>
      <c r="AM9" s="59"/>
    </row>
    <row r="10" spans="1:39" x14ac:dyDescent="0.3">
      <c r="A10" s="47">
        <v>41857</v>
      </c>
      <c r="B10" s="14" t="str">
        <f t="shared" si="0"/>
        <v>Aug</v>
      </c>
      <c r="C10" s="3"/>
      <c r="D10" s="3"/>
      <c r="E10" s="3"/>
      <c r="F10" s="3"/>
      <c r="G10" s="3"/>
      <c r="H10" s="3"/>
      <c r="I10" s="13">
        <f>VLOOKUP($B10,'Gas wholesale lookups'!$A$4:$L$15,'Gas wholesale index'!I$2,FALSE)</f>
        <v>291847.5</v>
      </c>
      <c r="J10" s="13">
        <f>VLOOKUP($B10,'Gas wholesale lookups'!$A$4:$L$15,'Gas wholesale index'!J$2,FALSE)</f>
        <v>332991.45454545453</v>
      </c>
      <c r="K10" s="13">
        <f>VLOOKUP($B10,'Gas wholesale lookups'!$A$4:$L$15,'Gas wholesale index'!K$2,FALSE)</f>
        <v>208526.18181818182</v>
      </c>
      <c r="L10" s="13">
        <f>VLOOKUP($B10,'Gas wholesale lookups'!$A$4:$L$15,'Gas wholesale index'!L$2,FALSE)</f>
        <v>166168.27272727274</v>
      </c>
      <c r="M10" s="13">
        <f>VLOOKUP($B10,'Gas wholesale lookups'!$A$4:$L$15,'Gas wholesale index'!M$2,FALSE)</f>
        <v>291847.5</v>
      </c>
      <c r="N10" s="13">
        <f>VLOOKUP($B10,'Gas wholesale lookups'!$A$4:$L$15,'Gas wholesale index'!N$2,FALSE)</f>
        <v>332991.45454545453</v>
      </c>
      <c r="O10" s="38">
        <f>VLOOKUP($B10,'Gas wholesale lookups'!$A$4:$R$15,'Gas wholesale index'!O$2,FALSE)</f>
        <v>0</v>
      </c>
      <c r="P10" s="38">
        <f>VLOOKUP($B10,'Gas wholesale lookups'!$A$4:$R$15,'Gas wholesale index'!P$2,FALSE)</f>
        <v>0</v>
      </c>
      <c r="Q10" s="38">
        <f>VLOOKUP($B10,'Gas wholesale lookups'!$A$4:$R$15,'Gas wholesale index'!Q$2,FALSE)</f>
        <v>1</v>
      </c>
      <c r="R10" s="38">
        <f>VLOOKUP($B10,'Gas wholesale lookups'!$A$4:$R$15,'Gas wholesale index'!R$2,FALSE)</f>
        <v>1</v>
      </c>
      <c r="S10" s="38">
        <f>VLOOKUP($B10,'Gas wholesale lookups'!$A$4:$R$15,'Gas wholesale index'!S$2,FALSE)</f>
        <v>1</v>
      </c>
      <c r="T10" s="38">
        <f>VLOOKUP($B10,'Gas wholesale lookups'!$A$4:$R$15,'Gas wholesale index'!T$2,FALSE)</f>
        <v>1</v>
      </c>
      <c r="U10" s="13">
        <f t="shared" si="1"/>
        <v>0</v>
      </c>
      <c r="V10" s="13">
        <f t="shared" si="2"/>
        <v>0</v>
      </c>
      <c r="W10" s="13">
        <f t="shared" si="3"/>
        <v>208526.18181818182</v>
      </c>
      <c r="X10" s="13">
        <f t="shared" si="4"/>
        <v>166168.27272727274</v>
      </c>
      <c r="Y10" s="13">
        <f t="shared" si="5"/>
        <v>291847.5</v>
      </c>
      <c r="Z10" s="13">
        <f t="shared" si="6"/>
        <v>332991.45454545453</v>
      </c>
      <c r="AA10" s="13">
        <f t="shared" si="7"/>
        <v>999533.40909090918</v>
      </c>
      <c r="AB10" s="23">
        <f t="shared" si="8"/>
        <v>0</v>
      </c>
      <c r="AC10" s="23">
        <f t="shared" si="9"/>
        <v>0</v>
      </c>
      <c r="AD10" s="23">
        <f t="shared" si="10"/>
        <v>0</v>
      </c>
      <c r="AE10" s="23">
        <f t="shared" si="11"/>
        <v>0</v>
      </c>
      <c r="AF10" s="23">
        <f t="shared" si="12"/>
        <v>0</v>
      </c>
      <c r="AG10" s="23">
        <f t="shared" si="13"/>
        <v>0</v>
      </c>
      <c r="AH10" s="23">
        <f t="shared" si="14"/>
        <v>0</v>
      </c>
      <c r="AI10" s="44" t="str">
        <f t="shared" si="15"/>
        <v>n/a</v>
      </c>
      <c r="AJ10" s="2" t="str">
        <f t="shared" si="16"/>
        <v>2015-16 Summer</v>
      </c>
      <c r="AK10" s="2">
        <f t="shared" si="17"/>
        <v>0</v>
      </c>
      <c r="AL10" s="41">
        <v>1</v>
      </c>
      <c r="AM10" s="59"/>
    </row>
    <row r="11" spans="1:39" x14ac:dyDescent="0.3">
      <c r="A11" s="47">
        <v>41858</v>
      </c>
      <c r="B11" s="14" t="str">
        <f t="shared" si="0"/>
        <v>Aug</v>
      </c>
      <c r="C11" s="3"/>
      <c r="D11" s="3"/>
      <c r="E11" s="3"/>
      <c r="F11" s="3"/>
      <c r="G11" s="3"/>
      <c r="H11" s="3"/>
      <c r="I11" s="13">
        <f>VLOOKUP($B11,'Gas wholesale lookups'!$A$4:$L$15,'Gas wholesale index'!I$2,FALSE)</f>
        <v>291847.5</v>
      </c>
      <c r="J11" s="13">
        <f>VLOOKUP($B11,'Gas wholesale lookups'!$A$4:$L$15,'Gas wholesale index'!J$2,FALSE)</f>
        <v>332991.45454545453</v>
      </c>
      <c r="K11" s="13">
        <f>VLOOKUP($B11,'Gas wholesale lookups'!$A$4:$L$15,'Gas wholesale index'!K$2,FALSE)</f>
        <v>208526.18181818182</v>
      </c>
      <c r="L11" s="13">
        <f>VLOOKUP($B11,'Gas wholesale lookups'!$A$4:$L$15,'Gas wholesale index'!L$2,FALSE)</f>
        <v>166168.27272727274</v>
      </c>
      <c r="M11" s="13">
        <f>VLOOKUP($B11,'Gas wholesale lookups'!$A$4:$L$15,'Gas wholesale index'!M$2,FALSE)</f>
        <v>291847.5</v>
      </c>
      <c r="N11" s="13">
        <f>VLOOKUP($B11,'Gas wholesale lookups'!$A$4:$L$15,'Gas wholesale index'!N$2,FALSE)</f>
        <v>332991.45454545453</v>
      </c>
      <c r="O11" s="38">
        <f>VLOOKUP($B11,'Gas wholesale lookups'!$A$4:$R$15,'Gas wholesale index'!O$2,FALSE)</f>
        <v>0</v>
      </c>
      <c r="P11" s="38">
        <f>VLOOKUP($B11,'Gas wholesale lookups'!$A$4:$R$15,'Gas wholesale index'!P$2,FALSE)</f>
        <v>0</v>
      </c>
      <c r="Q11" s="38">
        <f>VLOOKUP($B11,'Gas wholesale lookups'!$A$4:$R$15,'Gas wholesale index'!Q$2,FALSE)</f>
        <v>1</v>
      </c>
      <c r="R11" s="38">
        <f>VLOOKUP($B11,'Gas wholesale lookups'!$A$4:$R$15,'Gas wholesale index'!R$2,FALSE)</f>
        <v>1</v>
      </c>
      <c r="S11" s="38">
        <f>VLOOKUP($B11,'Gas wholesale lookups'!$A$4:$R$15,'Gas wholesale index'!S$2,FALSE)</f>
        <v>1</v>
      </c>
      <c r="T11" s="38">
        <f>VLOOKUP($B11,'Gas wholesale lookups'!$A$4:$R$15,'Gas wholesale index'!T$2,FALSE)</f>
        <v>1</v>
      </c>
      <c r="U11" s="13">
        <f t="shared" si="1"/>
        <v>0</v>
      </c>
      <c r="V11" s="13">
        <f t="shared" si="2"/>
        <v>0</v>
      </c>
      <c r="W11" s="13">
        <f t="shared" si="3"/>
        <v>208526.18181818182</v>
      </c>
      <c r="X11" s="13">
        <f t="shared" si="4"/>
        <v>166168.27272727274</v>
      </c>
      <c r="Y11" s="13">
        <f t="shared" si="5"/>
        <v>291847.5</v>
      </c>
      <c r="Z11" s="13">
        <f t="shared" si="6"/>
        <v>332991.45454545453</v>
      </c>
      <c r="AA11" s="13">
        <f t="shared" si="7"/>
        <v>999533.40909090918</v>
      </c>
      <c r="AB11" s="23">
        <f t="shared" si="8"/>
        <v>0</v>
      </c>
      <c r="AC11" s="23">
        <f t="shared" si="9"/>
        <v>0</v>
      </c>
      <c r="AD11" s="23">
        <f t="shared" si="10"/>
        <v>0</v>
      </c>
      <c r="AE11" s="23">
        <f t="shared" si="11"/>
        <v>0</v>
      </c>
      <c r="AF11" s="23">
        <f t="shared" si="12"/>
        <v>0</v>
      </c>
      <c r="AG11" s="23">
        <f t="shared" si="13"/>
        <v>0</v>
      </c>
      <c r="AH11" s="23">
        <f t="shared" si="14"/>
        <v>0</v>
      </c>
      <c r="AI11" s="44" t="str">
        <f t="shared" si="15"/>
        <v>n/a</v>
      </c>
      <c r="AJ11" s="2" t="str">
        <f t="shared" si="16"/>
        <v>2015-16 Summer</v>
      </c>
      <c r="AK11" s="2">
        <f t="shared" si="17"/>
        <v>0</v>
      </c>
      <c r="AL11" s="41">
        <v>1</v>
      </c>
      <c r="AM11" s="59"/>
    </row>
    <row r="12" spans="1:39" x14ac:dyDescent="0.3">
      <c r="A12" s="47">
        <v>41859</v>
      </c>
      <c r="B12" s="14" t="str">
        <f t="shared" si="0"/>
        <v>Aug</v>
      </c>
      <c r="C12" s="3"/>
      <c r="D12" s="3"/>
      <c r="E12" s="3"/>
      <c r="F12" s="3"/>
      <c r="G12" s="3"/>
      <c r="H12" s="3"/>
      <c r="I12" s="13">
        <f>VLOOKUP($B12,'Gas wholesale lookups'!$A$4:$L$15,'Gas wholesale index'!I$2,FALSE)</f>
        <v>291847.5</v>
      </c>
      <c r="J12" s="13">
        <f>VLOOKUP($B12,'Gas wholesale lookups'!$A$4:$L$15,'Gas wholesale index'!J$2,FALSE)</f>
        <v>332991.45454545453</v>
      </c>
      <c r="K12" s="13">
        <f>VLOOKUP($B12,'Gas wholesale lookups'!$A$4:$L$15,'Gas wholesale index'!K$2,FALSE)</f>
        <v>208526.18181818182</v>
      </c>
      <c r="L12" s="13">
        <f>VLOOKUP($B12,'Gas wholesale lookups'!$A$4:$L$15,'Gas wholesale index'!L$2,FALSE)</f>
        <v>166168.27272727274</v>
      </c>
      <c r="M12" s="13">
        <f>VLOOKUP($B12,'Gas wholesale lookups'!$A$4:$L$15,'Gas wholesale index'!M$2,FALSE)</f>
        <v>291847.5</v>
      </c>
      <c r="N12" s="13">
        <f>VLOOKUP($B12,'Gas wholesale lookups'!$A$4:$L$15,'Gas wholesale index'!N$2,FALSE)</f>
        <v>332991.45454545453</v>
      </c>
      <c r="O12" s="38">
        <f>VLOOKUP($B12,'Gas wholesale lookups'!$A$4:$R$15,'Gas wholesale index'!O$2,FALSE)</f>
        <v>0</v>
      </c>
      <c r="P12" s="38">
        <f>VLOOKUP($B12,'Gas wholesale lookups'!$A$4:$R$15,'Gas wholesale index'!P$2,FALSE)</f>
        <v>0</v>
      </c>
      <c r="Q12" s="38">
        <f>VLOOKUP($B12,'Gas wholesale lookups'!$A$4:$R$15,'Gas wholesale index'!Q$2,FALSE)</f>
        <v>1</v>
      </c>
      <c r="R12" s="38">
        <f>VLOOKUP($B12,'Gas wholesale lookups'!$A$4:$R$15,'Gas wholesale index'!R$2,FALSE)</f>
        <v>1</v>
      </c>
      <c r="S12" s="38">
        <f>VLOOKUP($B12,'Gas wholesale lookups'!$A$4:$R$15,'Gas wholesale index'!S$2,FALSE)</f>
        <v>1</v>
      </c>
      <c r="T12" s="38">
        <f>VLOOKUP($B12,'Gas wholesale lookups'!$A$4:$R$15,'Gas wholesale index'!T$2,FALSE)</f>
        <v>1</v>
      </c>
      <c r="U12" s="13">
        <f t="shared" si="1"/>
        <v>0</v>
      </c>
      <c r="V12" s="13">
        <f t="shared" si="2"/>
        <v>0</v>
      </c>
      <c r="W12" s="13">
        <f t="shared" si="3"/>
        <v>208526.18181818182</v>
      </c>
      <c r="X12" s="13">
        <f t="shared" si="4"/>
        <v>166168.27272727274</v>
      </c>
      <c r="Y12" s="13">
        <f t="shared" si="5"/>
        <v>291847.5</v>
      </c>
      <c r="Z12" s="13">
        <f t="shared" si="6"/>
        <v>332991.45454545453</v>
      </c>
      <c r="AA12" s="13">
        <f t="shared" si="7"/>
        <v>999533.40909090918</v>
      </c>
      <c r="AB12" s="23">
        <f t="shared" si="8"/>
        <v>0</v>
      </c>
      <c r="AC12" s="23">
        <f t="shared" si="9"/>
        <v>0</v>
      </c>
      <c r="AD12" s="23">
        <f t="shared" si="10"/>
        <v>0</v>
      </c>
      <c r="AE12" s="23">
        <f t="shared" si="11"/>
        <v>0</v>
      </c>
      <c r="AF12" s="23">
        <f t="shared" si="12"/>
        <v>0</v>
      </c>
      <c r="AG12" s="23">
        <f t="shared" si="13"/>
        <v>0</v>
      </c>
      <c r="AH12" s="23">
        <f t="shared" si="14"/>
        <v>0</v>
      </c>
      <c r="AI12" s="44" t="str">
        <f t="shared" si="15"/>
        <v>n/a</v>
      </c>
      <c r="AJ12" s="2" t="str">
        <f t="shared" si="16"/>
        <v>2015-16 Summer</v>
      </c>
      <c r="AK12" s="2">
        <f t="shared" si="17"/>
        <v>0</v>
      </c>
      <c r="AL12" s="41">
        <v>1</v>
      </c>
      <c r="AM12" s="59"/>
    </row>
    <row r="13" spans="1:39" x14ac:dyDescent="0.3">
      <c r="A13" s="47">
        <v>41862</v>
      </c>
      <c r="B13" s="14" t="str">
        <f t="shared" si="0"/>
        <v>Aug</v>
      </c>
      <c r="C13" s="3"/>
      <c r="D13" s="3"/>
      <c r="E13" s="3"/>
      <c r="F13" s="3"/>
      <c r="G13" s="3"/>
      <c r="H13" s="3"/>
      <c r="I13" s="13">
        <f>VLOOKUP($B13,'Gas wholesale lookups'!$A$4:$L$15,'Gas wholesale index'!I$2,FALSE)</f>
        <v>291847.5</v>
      </c>
      <c r="J13" s="13">
        <f>VLOOKUP($B13,'Gas wholesale lookups'!$A$4:$L$15,'Gas wholesale index'!J$2,FALSE)</f>
        <v>332991.45454545453</v>
      </c>
      <c r="K13" s="13">
        <f>VLOOKUP($B13,'Gas wholesale lookups'!$A$4:$L$15,'Gas wholesale index'!K$2,FALSE)</f>
        <v>208526.18181818182</v>
      </c>
      <c r="L13" s="13">
        <f>VLOOKUP($B13,'Gas wholesale lookups'!$A$4:$L$15,'Gas wholesale index'!L$2,FALSE)</f>
        <v>166168.27272727274</v>
      </c>
      <c r="M13" s="13">
        <f>VLOOKUP($B13,'Gas wholesale lookups'!$A$4:$L$15,'Gas wholesale index'!M$2,FALSE)</f>
        <v>291847.5</v>
      </c>
      <c r="N13" s="13">
        <f>VLOOKUP($B13,'Gas wholesale lookups'!$A$4:$L$15,'Gas wholesale index'!N$2,FALSE)</f>
        <v>332991.45454545453</v>
      </c>
      <c r="O13" s="38">
        <f>VLOOKUP($B13,'Gas wholesale lookups'!$A$4:$R$15,'Gas wholesale index'!O$2,FALSE)</f>
        <v>0</v>
      </c>
      <c r="P13" s="38">
        <f>VLOOKUP($B13,'Gas wholesale lookups'!$A$4:$R$15,'Gas wholesale index'!P$2,FALSE)</f>
        <v>0</v>
      </c>
      <c r="Q13" s="38">
        <f>VLOOKUP($B13,'Gas wholesale lookups'!$A$4:$R$15,'Gas wholesale index'!Q$2,FALSE)</f>
        <v>1</v>
      </c>
      <c r="R13" s="38">
        <f>VLOOKUP($B13,'Gas wholesale lookups'!$A$4:$R$15,'Gas wholesale index'!R$2,FALSE)</f>
        <v>1</v>
      </c>
      <c r="S13" s="38">
        <f>VLOOKUP($B13,'Gas wholesale lookups'!$A$4:$R$15,'Gas wholesale index'!S$2,FALSE)</f>
        <v>1</v>
      </c>
      <c r="T13" s="38">
        <f>VLOOKUP($B13,'Gas wholesale lookups'!$A$4:$R$15,'Gas wholesale index'!T$2,FALSE)</f>
        <v>1</v>
      </c>
      <c r="U13" s="13">
        <f t="shared" si="1"/>
        <v>0</v>
      </c>
      <c r="V13" s="13">
        <f t="shared" si="2"/>
        <v>0</v>
      </c>
      <c r="W13" s="13">
        <f t="shared" si="3"/>
        <v>208526.18181818182</v>
      </c>
      <c r="X13" s="13">
        <f t="shared" si="4"/>
        <v>166168.27272727274</v>
      </c>
      <c r="Y13" s="13">
        <f t="shared" si="5"/>
        <v>291847.5</v>
      </c>
      <c r="Z13" s="13">
        <f t="shared" si="6"/>
        <v>332991.45454545453</v>
      </c>
      <c r="AA13" s="13">
        <f t="shared" si="7"/>
        <v>999533.40909090918</v>
      </c>
      <c r="AB13" s="23">
        <f t="shared" si="8"/>
        <v>0</v>
      </c>
      <c r="AC13" s="23">
        <f t="shared" si="9"/>
        <v>0</v>
      </c>
      <c r="AD13" s="23">
        <f t="shared" si="10"/>
        <v>0</v>
      </c>
      <c r="AE13" s="23">
        <f t="shared" si="11"/>
        <v>0</v>
      </c>
      <c r="AF13" s="23">
        <f t="shared" si="12"/>
        <v>0</v>
      </c>
      <c r="AG13" s="23">
        <f t="shared" si="13"/>
        <v>0</v>
      </c>
      <c r="AH13" s="23">
        <f t="shared" si="14"/>
        <v>0</v>
      </c>
      <c r="AI13" s="44" t="str">
        <f t="shared" si="15"/>
        <v>n/a</v>
      </c>
      <c r="AJ13" s="2" t="str">
        <f t="shared" si="16"/>
        <v>2015-16 Summer</v>
      </c>
      <c r="AK13" s="2">
        <f t="shared" si="17"/>
        <v>0</v>
      </c>
      <c r="AL13" s="41">
        <v>1</v>
      </c>
      <c r="AM13" s="59"/>
    </row>
    <row r="14" spans="1:39" x14ac:dyDescent="0.3">
      <c r="A14" s="47">
        <v>41863</v>
      </c>
      <c r="B14" s="14" t="str">
        <f t="shared" si="0"/>
        <v>Aug</v>
      </c>
      <c r="C14" s="3"/>
      <c r="D14" s="3"/>
      <c r="E14" s="3"/>
      <c r="F14" s="3"/>
      <c r="G14" s="3"/>
      <c r="H14" s="3"/>
      <c r="I14" s="13">
        <f>VLOOKUP($B14,'Gas wholesale lookups'!$A$4:$L$15,'Gas wholesale index'!I$2,FALSE)</f>
        <v>291847.5</v>
      </c>
      <c r="J14" s="13">
        <f>VLOOKUP($B14,'Gas wholesale lookups'!$A$4:$L$15,'Gas wholesale index'!J$2,FALSE)</f>
        <v>332991.45454545453</v>
      </c>
      <c r="K14" s="13">
        <f>VLOOKUP($B14,'Gas wholesale lookups'!$A$4:$L$15,'Gas wholesale index'!K$2,FALSE)</f>
        <v>208526.18181818182</v>
      </c>
      <c r="L14" s="13">
        <f>VLOOKUP($B14,'Gas wholesale lookups'!$A$4:$L$15,'Gas wholesale index'!L$2,FALSE)</f>
        <v>166168.27272727274</v>
      </c>
      <c r="M14" s="13">
        <f>VLOOKUP($B14,'Gas wholesale lookups'!$A$4:$L$15,'Gas wholesale index'!M$2,FALSE)</f>
        <v>291847.5</v>
      </c>
      <c r="N14" s="13">
        <f>VLOOKUP($B14,'Gas wholesale lookups'!$A$4:$L$15,'Gas wholesale index'!N$2,FALSE)</f>
        <v>332991.45454545453</v>
      </c>
      <c r="O14" s="38">
        <f>VLOOKUP($B14,'Gas wholesale lookups'!$A$4:$R$15,'Gas wholesale index'!O$2,FALSE)</f>
        <v>0</v>
      </c>
      <c r="P14" s="38">
        <f>VLOOKUP($B14,'Gas wholesale lookups'!$A$4:$R$15,'Gas wholesale index'!P$2,FALSE)</f>
        <v>0</v>
      </c>
      <c r="Q14" s="38">
        <f>VLOOKUP($B14,'Gas wholesale lookups'!$A$4:$R$15,'Gas wholesale index'!Q$2,FALSE)</f>
        <v>1</v>
      </c>
      <c r="R14" s="38">
        <f>VLOOKUP($B14,'Gas wholesale lookups'!$A$4:$R$15,'Gas wholesale index'!R$2,FALSE)</f>
        <v>1</v>
      </c>
      <c r="S14" s="38">
        <f>VLOOKUP($B14,'Gas wholesale lookups'!$A$4:$R$15,'Gas wholesale index'!S$2,FALSE)</f>
        <v>1</v>
      </c>
      <c r="T14" s="38">
        <f>VLOOKUP($B14,'Gas wholesale lookups'!$A$4:$R$15,'Gas wholesale index'!T$2,FALSE)</f>
        <v>1</v>
      </c>
      <c r="U14" s="13">
        <f t="shared" si="1"/>
        <v>0</v>
      </c>
      <c r="V14" s="13">
        <f t="shared" si="2"/>
        <v>0</v>
      </c>
      <c r="W14" s="13">
        <f t="shared" si="3"/>
        <v>208526.18181818182</v>
      </c>
      <c r="X14" s="13">
        <f t="shared" si="4"/>
        <v>166168.27272727274</v>
      </c>
      <c r="Y14" s="13">
        <f t="shared" si="5"/>
        <v>291847.5</v>
      </c>
      <c r="Z14" s="13">
        <f t="shared" si="6"/>
        <v>332991.45454545453</v>
      </c>
      <c r="AA14" s="13">
        <f t="shared" si="7"/>
        <v>999533.40909090918</v>
      </c>
      <c r="AB14" s="23">
        <f t="shared" si="8"/>
        <v>0</v>
      </c>
      <c r="AC14" s="23">
        <f t="shared" si="9"/>
        <v>0</v>
      </c>
      <c r="AD14" s="23">
        <f t="shared" si="10"/>
        <v>0</v>
      </c>
      <c r="AE14" s="23">
        <f t="shared" si="11"/>
        <v>0</v>
      </c>
      <c r="AF14" s="23">
        <f t="shared" si="12"/>
        <v>0</v>
      </c>
      <c r="AG14" s="23">
        <f t="shared" si="13"/>
        <v>0</v>
      </c>
      <c r="AH14" s="23">
        <f t="shared" si="14"/>
        <v>0</v>
      </c>
      <c r="AI14" s="44" t="str">
        <f t="shared" si="15"/>
        <v>n/a</v>
      </c>
      <c r="AJ14" s="2" t="str">
        <f t="shared" si="16"/>
        <v>2015-16 Summer</v>
      </c>
      <c r="AK14" s="2">
        <f t="shared" si="17"/>
        <v>0</v>
      </c>
      <c r="AL14" s="41">
        <v>1</v>
      </c>
      <c r="AM14" s="59"/>
    </row>
    <row r="15" spans="1:39" x14ac:dyDescent="0.3">
      <c r="A15" s="47">
        <v>41864</v>
      </c>
      <c r="B15" s="14" t="str">
        <f t="shared" si="0"/>
        <v>Aug</v>
      </c>
      <c r="C15" s="3"/>
      <c r="D15" s="3"/>
      <c r="E15" s="3"/>
      <c r="F15" s="3"/>
      <c r="G15" s="3"/>
      <c r="H15" s="3"/>
      <c r="I15" s="13">
        <f>VLOOKUP($B15,'Gas wholesale lookups'!$A$4:$L$15,'Gas wholesale index'!I$2,FALSE)</f>
        <v>291847.5</v>
      </c>
      <c r="J15" s="13">
        <f>VLOOKUP($B15,'Gas wholesale lookups'!$A$4:$L$15,'Gas wholesale index'!J$2,FALSE)</f>
        <v>332991.45454545453</v>
      </c>
      <c r="K15" s="13">
        <f>VLOOKUP($B15,'Gas wholesale lookups'!$A$4:$L$15,'Gas wholesale index'!K$2,FALSE)</f>
        <v>208526.18181818182</v>
      </c>
      <c r="L15" s="13">
        <f>VLOOKUP($B15,'Gas wholesale lookups'!$A$4:$L$15,'Gas wholesale index'!L$2,FALSE)</f>
        <v>166168.27272727274</v>
      </c>
      <c r="M15" s="13">
        <f>VLOOKUP($B15,'Gas wholesale lookups'!$A$4:$L$15,'Gas wholesale index'!M$2,FALSE)</f>
        <v>291847.5</v>
      </c>
      <c r="N15" s="13">
        <f>VLOOKUP($B15,'Gas wholesale lookups'!$A$4:$L$15,'Gas wholesale index'!N$2,FALSE)</f>
        <v>332991.45454545453</v>
      </c>
      <c r="O15" s="38">
        <f>VLOOKUP($B15,'Gas wholesale lookups'!$A$4:$R$15,'Gas wholesale index'!O$2,FALSE)</f>
        <v>0</v>
      </c>
      <c r="P15" s="38">
        <f>VLOOKUP($B15,'Gas wholesale lookups'!$A$4:$R$15,'Gas wholesale index'!P$2,FALSE)</f>
        <v>0</v>
      </c>
      <c r="Q15" s="38">
        <f>VLOOKUP($B15,'Gas wholesale lookups'!$A$4:$R$15,'Gas wholesale index'!Q$2,FALSE)</f>
        <v>1</v>
      </c>
      <c r="R15" s="38">
        <f>VLOOKUP($B15,'Gas wholesale lookups'!$A$4:$R$15,'Gas wholesale index'!R$2,FALSE)</f>
        <v>1</v>
      </c>
      <c r="S15" s="38">
        <f>VLOOKUP($B15,'Gas wholesale lookups'!$A$4:$R$15,'Gas wholesale index'!S$2,FALSE)</f>
        <v>1</v>
      </c>
      <c r="T15" s="38">
        <f>VLOOKUP($B15,'Gas wholesale lookups'!$A$4:$R$15,'Gas wholesale index'!T$2,FALSE)</f>
        <v>1</v>
      </c>
      <c r="U15" s="13">
        <f t="shared" si="1"/>
        <v>0</v>
      </c>
      <c r="V15" s="13">
        <f t="shared" si="2"/>
        <v>0</v>
      </c>
      <c r="W15" s="13">
        <f t="shared" si="3"/>
        <v>208526.18181818182</v>
      </c>
      <c r="X15" s="13">
        <f t="shared" si="4"/>
        <v>166168.27272727274</v>
      </c>
      <c r="Y15" s="13">
        <f t="shared" si="5"/>
        <v>291847.5</v>
      </c>
      <c r="Z15" s="13">
        <f t="shared" si="6"/>
        <v>332991.45454545453</v>
      </c>
      <c r="AA15" s="13">
        <f t="shared" si="7"/>
        <v>999533.40909090918</v>
      </c>
      <c r="AB15" s="23">
        <f t="shared" si="8"/>
        <v>0</v>
      </c>
      <c r="AC15" s="23">
        <f t="shared" si="9"/>
        <v>0</v>
      </c>
      <c r="AD15" s="23">
        <f t="shared" si="10"/>
        <v>0</v>
      </c>
      <c r="AE15" s="23">
        <f t="shared" si="11"/>
        <v>0</v>
      </c>
      <c r="AF15" s="23">
        <f t="shared" si="12"/>
        <v>0</v>
      </c>
      <c r="AG15" s="23">
        <f t="shared" si="13"/>
        <v>0</v>
      </c>
      <c r="AH15" s="23">
        <f t="shared" si="14"/>
        <v>0</v>
      </c>
      <c r="AI15" s="44" t="str">
        <f t="shared" si="15"/>
        <v>n/a</v>
      </c>
      <c r="AJ15" s="2" t="str">
        <f t="shared" si="16"/>
        <v>2015-16 Summer</v>
      </c>
      <c r="AK15" s="2">
        <f t="shared" si="17"/>
        <v>0</v>
      </c>
      <c r="AL15" s="41">
        <v>1</v>
      </c>
      <c r="AM15" s="59"/>
    </row>
    <row r="16" spans="1:39" x14ac:dyDescent="0.3">
      <c r="A16" s="47">
        <v>41865</v>
      </c>
      <c r="B16" s="14" t="str">
        <f t="shared" si="0"/>
        <v>Aug</v>
      </c>
      <c r="C16" s="3"/>
      <c r="D16" s="3"/>
      <c r="E16" s="3"/>
      <c r="F16" s="3"/>
      <c r="G16" s="3"/>
      <c r="H16" s="3"/>
      <c r="I16" s="13">
        <f>VLOOKUP($B16,'Gas wholesale lookups'!$A$4:$L$15,'Gas wholesale index'!I$2,FALSE)</f>
        <v>291847.5</v>
      </c>
      <c r="J16" s="13">
        <f>VLOOKUP($B16,'Gas wholesale lookups'!$A$4:$L$15,'Gas wholesale index'!J$2,FALSE)</f>
        <v>332991.45454545453</v>
      </c>
      <c r="K16" s="13">
        <f>VLOOKUP($B16,'Gas wholesale lookups'!$A$4:$L$15,'Gas wholesale index'!K$2,FALSE)</f>
        <v>208526.18181818182</v>
      </c>
      <c r="L16" s="13">
        <f>VLOOKUP($B16,'Gas wholesale lookups'!$A$4:$L$15,'Gas wholesale index'!L$2,FALSE)</f>
        <v>166168.27272727274</v>
      </c>
      <c r="M16" s="13">
        <f>VLOOKUP($B16,'Gas wholesale lookups'!$A$4:$L$15,'Gas wholesale index'!M$2,FALSE)</f>
        <v>291847.5</v>
      </c>
      <c r="N16" s="13">
        <f>VLOOKUP($B16,'Gas wholesale lookups'!$A$4:$L$15,'Gas wholesale index'!N$2,FALSE)</f>
        <v>332991.45454545453</v>
      </c>
      <c r="O16" s="38">
        <f>VLOOKUP($B16,'Gas wholesale lookups'!$A$4:$R$15,'Gas wholesale index'!O$2,FALSE)</f>
        <v>0</v>
      </c>
      <c r="P16" s="38">
        <f>VLOOKUP($B16,'Gas wholesale lookups'!$A$4:$R$15,'Gas wholesale index'!P$2,FALSE)</f>
        <v>0</v>
      </c>
      <c r="Q16" s="38">
        <f>VLOOKUP($B16,'Gas wholesale lookups'!$A$4:$R$15,'Gas wholesale index'!Q$2,FALSE)</f>
        <v>1</v>
      </c>
      <c r="R16" s="38">
        <f>VLOOKUP($B16,'Gas wholesale lookups'!$A$4:$R$15,'Gas wholesale index'!R$2,FALSE)</f>
        <v>1</v>
      </c>
      <c r="S16" s="38">
        <f>VLOOKUP($B16,'Gas wholesale lookups'!$A$4:$R$15,'Gas wholesale index'!S$2,FALSE)</f>
        <v>1</v>
      </c>
      <c r="T16" s="38">
        <f>VLOOKUP($B16,'Gas wholesale lookups'!$A$4:$R$15,'Gas wholesale index'!T$2,FALSE)</f>
        <v>1</v>
      </c>
      <c r="U16" s="13">
        <f t="shared" si="1"/>
        <v>0</v>
      </c>
      <c r="V16" s="13">
        <f t="shared" si="2"/>
        <v>0</v>
      </c>
      <c r="W16" s="13">
        <f t="shared" si="3"/>
        <v>208526.18181818182</v>
      </c>
      <c r="X16" s="13">
        <f t="shared" si="4"/>
        <v>166168.27272727274</v>
      </c>
      <c r="Y16" s="13">
        <f t="shared" si="5"/>
        <v>291847.5</v>
      </c>
      <c r="Z16" s="13">
        <f t="shared" si="6"/>
        <v>332991.45454545453</v>
      </c>
      <c r="AA16" s="13">
        <f t="shared" si="7"/>
        <v>999533.40909090918</v>
      </c>
      <c r="AB16" s="23">
        <f t="shared" si="8"/>
        <v>0</v>
      </c>
      <c r="AC16" s="23">
        <f t="shared" si="9"/>
        <v>0</v>
      </c>
      <c r="AD16" s="23">
        <f t="shared" si="10"/>
        <v>0</v>
      </c>
      <c r="AE16" s="23">
        <f t="shared" si="11"/>
        <v>0</v>
      </c>
      <c r="AF16" s="23">
        <f t="shared" si="12"/>
        <v>0</v>
      </c>
      <c r="AG16" s="23">
        <f t="shared" si="13"/>
        <v>0</v>
      </c>
      <c r="AH16" s="23">
        <f t="shared" si="14"/>
        <v>0</v>
      </c>
      <c r="AI16" s="44" t="str">
        <f t="shared" si="15"/>
        <v>n/a</v>
      </c>
      <c r="AJ16" s="2" t="str">
        <f t="shared" si="16"/>
        <v>2015-16 Summer</v>
      </c>
      <c r="AK16" s="2">
        <f t="shared" si="17"/>
        <v>0</v>
      </c>
      <c r="AL16" s="41">
        <v>1</v>
      </c>
      <c r="AM16" s="59"/>
    </row>
    <row r="17" spans="1:39" x14ac:dyDescent="0.3">
      <c r="A17" s="47">
        <v>41866</v>
      </c>
      <c r="B17" s="14" t="str">
        <f t="shared" si="0"/>
        <v>Aug</v>
      </c>
      <c r="C17" s="3"/>
      <c r="D17" s="3"/>
      <c r="E17" s="3"/>
      <c r="F17" s="3"/>
      <c r="G17" s="3"/>
      <c r="H17" s="3"/>
      <c r="I17" s="13">
        <f>VLOOKUP($B17,'Gas wholesale lookups'!$A$4:$L$15,'Gas wholesale index'!I$2,FALSE)</f>
        <v>291847.5</v>
      </c>
      <c r="J17" s="13">
        <f>VLOOKUP($B17,'Gas wholesale lookups'!$A$4:$L$15,'Gas wholesale index'!J$2,FALSE)</f>
        <v>332991.45454545453</v>
      </c>
      <c r="K17" s="13">
        <f>VLOOKUP($B17,'Gas wholesale lookups'!$A$4:$L$15,'Gas wholesale index'!K$2,FALSE)</f>
        <v>208526.18181818182</v>
      </c>
      <c r="L17" s="13">
        <f>VLOOKUP($B17,'Gas wholesale lookups'!$A$4:$L$15,'Gas wholesale index'!L$2,FALSE)</f>
        <v>166168.27272727274</v>
      </c>
      <c r="M17" s="13">
        <f>VLOOKUP($B17,'Gas wholesale lookups'!$A$4:$L$15,'Gas wholesale index'!M$2,FALSE)</f>
        <v>291847.5</v>
      </c>
      <c r="N17" s="13">
        <f>VLOOKUP($B17,'Gas wholesale lookups'!$A$4:$L$15,'Gas wholesale index'!N$2,FALSE)</f>
        <v>332991.45454545453</v>
      </c>
      <c r="O17" s="38">
        <f>VLOOKUP($B17,'Gas wholesale lookups'!$A$4:$R$15,'Gas wholesale index'!O$2,FALSE)</f>
        <v>0</v>
      </c>
      <c r="P17" s="38">
        <f>VLOOKUP($B17,'Gas wholesale lookups'!$A$4:$R$15,'Gas wholesale index'!P$2,FALSE)</f>
        <v>0</v>
      </c>
      <c r="Q17" s="38">
        <f>VLOOKUP($B17,'Gas wholesale lookups'!$A$4:$R$15,'Gas wholesale index'!Q$2,FALSE)</f>
        <v>1</v>
      </c>
      <c r="R17" s="38">
        <f>VLOOKUP($B17,'Gas wholesale lookups'!$A$4:$R$15,'Gas wholesale index'!R$2,FALSE)</f>
        <v>1</v>
      </c>
      <c r="S17" s="38">
        <f>VLOOKUP($B17,'Gas wholesale lookups'!$A$4:$R$15,'Gas wholesale index'!S$2,FALSE)</f>
        <v>1</v>
      </c>
      <c r="T17" s="38">
        <f>VLOOKUP($B17,'Gas wholesale lookups'!$A$4:$R$15,'Gas wholesale index'!T$2,FALSE)</f>
        <v>1</v>
      </c>
      <c r="U17" s="13">
        <f t="shared" si="1"/>
        <v>0</v>
      </c>
      <c r="V17" s="13">
        <f t="shared" si="2"/>
        <v>0</v>
      </c>
      <c r="W17" s="13">
        <f t="shared" si="3"/>
        <v>208526.18181818182</v>
      </c>
      <c r="X17" s="13">
        <f t="shared" si="4"/>
        <v>166168.27272727274</v>
      </c>
      <c r="Y17" s="13">
        <f t="shared" si="5"/>
        <v>291847.5</v>
      </c>
      <c r="Z17" s="13">
        <f t="shared" si="6"/>
        <v>332991.45454545453</v>
      </c>
      <c r="AA17" s="13">
        <f t="shared" si="7"/>
        <v>999533.40909090918</v>
      </c>
      <c r="AB17" s="23">
        <f t="shared" si="8"/>
        <v>0</v>
      </c>
      <c r="AC17" s="23">
        <f t="shared" si="9"/>
        <v>0</v>
      </c>
      <c r="AD17" s="23">
        <f t="shared" si="10"/>
        <v>0</v>
      </c>
      <c r="AE17" s="23">
        <f t="shared" si="11"/>
        <v>0</v>
      </c>
      <c r="AF17" s="23">
        <f t="shared" si="12"/>
        <v>0</v>
      </c>
      <c r="AG17" s="23">
        <f t="shared" si="13"/>
        <v>0</v>
      </c>
      <c r="AH17" s="23">
        <f t="shared" si="14"/>
        <v>0</v>
      </c>
      <c r="AI17" s="44" t="str">
        <f t="shared" si="15"/>
        <v>n/a</v>
      </c>
      <c r="AJ17" s="2" t="str">
        <f t="shared" si="16"/>
        <v>2015-16 Summer</v>
      </c>
      <c r="AK17" s="2">
        <f t="shared" si="17"/>
        <v>0</v>
      </c>
      <c r="AL17" s="41">
        <v>1</v>
      </c>
      <c r="AM17" s="59"/>
    </row>
    <row r="18" spans="1:39" x14ac:dyDescent="0.3">
      <c r="A18" s="47">
        <v>41869</v>
      </c>
      <c r="B18" s="14" t="str">
        <f t="shared" si="0"/>
        <v>Aug</v>
      </c>
      <c r="C18" s="3"/>
      <c r="D18" s="3"/>
      <c r="E18" s="3"/>
      <c r="F18" s="3"/>
      <c r="G18" s="3"/>
      <c r="H18" s="3"/>
      <c r="I18" s="13">
        <f>VLOOKUP($B18,'Gas wholesale lookups'!$A$4:$L$15,'Gas wholesale index'!I$2,FALSE)</f>
        <v>291847.5</v>
      </c>
      <c r="J18" s="13">
        <f>VLOOKUP($B18,'Gas wholesale lookups'!$A$4:$L$15,'Gas wholesale index'!J$2,FALSE)</f>
        <v>332991.45454545453</v>
      </c>
      <c r="K18" s="13">
        <f>VLOOKUP($B18,'Gas wholesale lookups'!$A$4:$L$15,'Gas wholesale index'!K$2,FALSE)</f>
        <v>208526.18181818182</v>
      </c>
      <c r="L18" s="13">
        <f>VLOOKUP($B18,'Gas wholesale lookups'!$A$4:$L$15,'Gas wholesale index'!L$2,FALSE)</f>
        <v>166168.27272727274</v>
      </c>
      <c r="M18" s="13">
        <f>VLOOKUP($B18,'Gas wholesale lookups'!$A$4:$L$15,'Gas wholesale index'!M$2,FALSE)</f>
        <v>291847.5</v>
      </c>
      <c r="N18" s="13">
        <f>VLOOKUP($B18,'Gas wholesale lookups'!$A$4:$L$15,'Gas wholesale index'!N$2,FALSE)</f>
        <v>332991.45454545453</v>
      </c>
      <c r="O18" s="38">
        <f>VLOOKUP($B18,'Gas wholesale lookups'!$A$4:$R$15,'Gas wholesale index'!O$2,FALSE)</f>
        <v>0</v>
      </c>
      <c r="P18" s="38">
        <f>VLOOKUP($B18,'Gas wholesale lookups'!$A$4:$R$15,'Gas wholesale index'!P$2,FALSE)</f>
        <v>0</v>
      </c>
      <c r="Q18" s="38">
        <f>VLOOKUP($B18,'Gas wholesale lookups'!$A$4:$R$15,'Gas wholesale index'!Q$2,FALSE)</f>
        <v>1</v>
      </c>
      <c r="R18" s="38">
        <f>VLOOKUP($B18,'Gas wholesale lookups'!$A$4:$R$15,'Gas wholesale index'!R$2,FALSE)</f>
        <v>1</v>
      </c>
      <c r="S18" s="38">
        <f>VLOOKUP($B18,'Gas wholesale lookups'!$A$4:$R$15,'Gas wholesale index'!S$2,FALSE)</f>
        <v>1</v>
      </c>
      <c r="T18" s="38">
        <f>VLOOKUP($B18,'Gas wholesale lookups'!$A$4:$R$15,'Gas wholesale index'!T$2,FALSE)</f>
        <v>1</v>
      </c>
      <c r="U18" s="13">
        <f t="shared" si="1"/>
        <v>0</v>
      </c>
      <c r="V18" s="13">
        <f t="shared" si="2"/>
        <v>0</v>
      </c>
      <c r="W18" s="13">
        <f t="shared" si="3"/>
        <v>208526.18181818182</v>
      </c>
      <c r="X18" s="13">
        <f t="shared" si="4"/>
        <v>166168.27272727274</v>
      </c>
      <c r="Y18" s="13">
        <f t="shared" si="5"/>
        <v>291847.5</v>
      </c>
      <c r="Z18" s="13">
        <f t="shared" si="6"/>
        <v>332991.45454545453</v>
      </c>
      <c r="AA18" s="13">
        <f t="shared" si="7"/>
        <v>999533.40909090918</v>
      </c>
      <c r="AB18" s="23">
        <f t="shared" si="8"/>
        <v>0</v>
      </c>
      <c r="AC18" s="23">
        <f t="shared" si="9"/>
        <v>0</v>
      </c>
      <c r="AD18" s="23">
        <f t="shared" si="10"/>
        <v>0</v>
      </c>
      <c r="AE18" s="23">
        <f t="shared" si="11"/>
        <v>0</v>
      </c>
      <c r="AF18" s="23">
        <f t="shared" si="12"/>
        <v>0</v>
      </c>
      <c r="AG18" s="23">
        <f t="shared" si="13"/>
        <v>0</v>
      </c>
      <c r="AH18" s="23">
        <f t="shared" si="14"/>
        <v>0</v>
      </c>
      <c r="AI18" s="44" t="str">
        <f t="shared" si="15"/>
        <v>n/a</v>
      </c>
      <c r="AJ18" s="2" t="str">
        <f t="shared" si="16"/>
        <v>2015-16 Summer</v>
      </c>
      <c r="AK18" s="2">
        <f t="shared" si="17"/>
        <v>0</v>
      </c>
      <c r="AL18" s="41">
        <v>1</v>
      </c>
      <c r="AM18" s="59"/>
    </row>
    <row r="19" spans="1:39" x14ac:dyDescent="0.3">
      <c r="A19" s="47">
        <v>41870</v>
      </c>
      <c r="B19" s="14" t="str">
        <f t="shared" si="0"/>
        <v>Aug</v>
      </c>
      <c r="C19" s="3"/>
      <c r="D19" s="3"/>
      <c r="E19" s="3"/>
      <c r="F19" s="3"/>
      <c r="G19" s="3"/>
      <c r="H19" s="3"/>
      <c r="I19" s="13">
        <f>VLOOKUP($B19,'Gas wholesale lookups'!$A$4:$L$15,'Gas wholesale index'!I$2,FALSE)</f>
        <v>291847.5</v>
      </c>
      <c r="J19" s="13">
        <f>VLOOKUP($B19,'Gas wholesale lookups'!$A$4:$L$15,'Gas wholesale index'!J$2,FALSE)</f>
        <v>332991.45454545453</v>
      </c>
      <c r="K19" s="13">
        <f>VLOOKUP($B19,'Gas wholesale lookups'!$A$4:$L$15,'Gas wholesale index'!K$2,FALSE)</f>
        <v>208526.18181818182</v>
      </c>
      <c r="L19" s="13">
        <f>VLOOKUP($B19,'Gas wholesale lookups'!$A$4:$L$15,'Gas wholesale index'!L$2,FALSE)</f>
        <v>166168.27272727274</v>
      </c>
      <c r="M19" s="13">
        <f>VLOOKUP($B19,'Gas wholesale lookups'!$A$4:$L$15,'Gas wholesale index'!M$2,FALSE)</f>
        <v>291847.5</v>
      </c>
      <c r="N19" s="13">
        <f>VLOOKUP($B19,'Gas wholesale lookups'!$A$4:$L$15,'Gas wholesale index'!N$2,FALSE)</f>
        <v>332991.45454545453</v>
      </c>
      <c r="O19" s="38">
        <f>VLOOKUP($B19,'Gas wholesale lookups'!$A$4:$R$15,'Gas wholesale index'!O$2,FALSE)</f>
        <v>0</v>
      </c>
      <c r="P19" s="38">
        <f>VLOOKUP($B19,'Gas wholesale lookups'!$A$4:$R$15,'Gas wholesale index'!P$2,FALSE)</f>
        <v>0</v>
      </c>
      <c r="Q19" s="38">
        <f>VLOOKUP($B19,'Gas wholesale lookups'!$A$4:$R$15,'Gas wholesale index'!Q$2,FALSE)</f>
        <v>1</v>
      </c>
      <c r="R19" s="38">
        <f>VLOOKUP($B19,'Gas wholesale lookups'!$A$4:$R$15,'Gas wholesale index'!R$2,FALSE)</f>
        <v>1</v>
      </c>
      <c r="S19" s="38">
        <f>VLOOKUP($B19,'Gas wholesale lookups'!$A$4:$R$15,'Gas wholesale index'!S$2,FALSE)</f>
        <v>1</v>
      </c>
      <c r="T19" s="38">
        <f>VLOOKUP($B19,'Gas wholesale lookups'!$A$4:$R$15,'Gas wholesale index'!T$2,FALSE)</f>
        <v>1</v>
      </c>
      <c r="U19" s="13">
        <f t="shared" si="1"/>
        <v>0</v>
      </c>
      <c r="V19" s="13">
        <f t="shared" si="2"/>
        <v>0</v>
      </c>
      <c r="W19" s="13">
        <f t="shared" si="3"/>
        <v>208526.18181818182</v>
      </c>
      <c r="X19" s="13">
        <f t="shared" si="4"/>
        <v>166168.27272727274</v>
      </c>
      <c r="Y19" s="13">
        <f t="shared" si="5"/>
        <v>291847.5</v>
      </c>
      <c r="Z19" s="13">
        <f t="shared" si="6"/>
        <v>332991.45454545453</v>
      </c>
      <c r="AA19" s="13">
        <f t="shared" si="7"/>
        <v>999533.40909090918</v>
      </c>
      <c r="AB19" s="23">
        <f t="shared" si="8"/>
        <v>0</v>
      </c>
      <c r="AC19" s="23">
        <f t="shared" si="9"/>
        <v>0</v>
      </c>
      <c r="AD19" s="23">
        <f t="shared" si="10"/>
        <v>0</v>
      </c>
      <c r="AE19" s="23">
        <f t="shared" si="11"/>
        <v>0</v>
      </c>
      <c r="AF19" s="23">
        <f t="shared" si="12"/>
        <v>0</v>
      </c>
      <c r="AG19" s="23">
        <f t="shared" si="13"/>
        <v>0</v>
      </c>
      <c r="AH19" s="23">
        <f t="shared" si="14"/>
        <v>0</v>
      </c>
      <c r="AI19" s="44" t="str">
        <f t="shared" si="15"/>
        <v>n/a</v>
      </c>
      <c r="AJ19" s="2" t="str">
        <f t="shared" si="16"/>
        <v>2015-16 Summer</v>
      </c>
      <c r="AK19" s="2">
        <f t="shared" si="17"/>
        <v>0</v>
      </c>
      <c r="AL19" s="41">
        <v>1</v>
      </c>
      <c r="AM19" s="59"/>
    </row>
    <row r="20" spans="1:39" x14ac:dyDescent="0.3">
      <c r="A20" s="47">
        <v>41871</v>
      </c>
      <c r="B20" s="14" t="str">
        <f t="shared" si="0"/>
        <v>Aug</v>
      </c>
      <c r="C20" s="3"/>
      <c r="D20" s="3"/>
      <c r="E20" s="3"/>
      <c r="F20" s="3"/>
      <c r="G20" s="3"/>
      <c r="H20" s="3"/>
      <c r="I20" s="13">
        <f>VLOOKUP($B20,'Gas wholesale lookups'!$A$4:$L$15,'Gas wholesale index'!I$2,FALSE)</f>
        <v>291847.5</v>
      </c>
      <c r="J20" s="13">
        <f>VLOOKUP($B20,'Gas wholesale lookups'!$A$4:$L$15,'Gas wholesale index'!J$2,FALSE)</f>
        <v>332991.45454545453</v>
      </c>
      <c r="K20" s="13">
        <f>VLOOKUP($B20,'Gas wholesale lookups'!$A$4:$L$15,'Gas wholesale index'!K$2,FALSE)</f>
        <v>208526.18181818182</v>
      </c>
      <c r="L20" s="13">
        <f>VLOOKUP($B20,'Gas wholesale lookups'!$A$4:$L$15,'Gas wholesale index'!L$2,FALSE)</f>
        <v>166168.27272727274</v>
      </c>
      <c r="M20" s="13">
        <f>VLOOKUP($B20,'Gas wholesale lookups'!$A$4:$L$15,'Gas wholesale index'!M$2,FALSE)</f>
        <v>291847.5</v>
      </c>
      <c r="N20" s="13">
        <f>VLOOKUP($B20,'Gas wholesale lookups'!$A$4:$L$15,'Gas wholesale index'!N$2,FALSE)</f>
        <v>332991.45454545453</v>
      </c>
      <c r="O20" s="38">
        <f>VLOOKUP($B20,'Gas wholesale lookups'!$A$4:$R$15,'Gas wholesale index'!O$2,FALSE)</f>
        <v>0</v>
      </c>
      <c r="P20" s="38">
        <f>VLOOKUP($B20,'Gas wholesale lookups'!$A$4:$R$15,'Gas wholesale index'!P$2,FALSE)</f>
        <v>0</v>
      </c>
      <c r="Q20" s="38">
        <f>VLOOKUP($B20,'Gas wholesale lookups'!$A$4:$R$15,'Gas wholesale index'!Q$2,FALSE)</f>
        <v>1</v>
      </c>
      <c r="R20" s="38">
        <f>VLOOKUP($B20,'Gas wholesale lookups'!$A$4:$R$15,'Gas wholesale index'!R$2,FALSE)</f>
        <v>1</v>
      </c>
      <c r="S20" s="38">
        <f>VLOOKUP($B20,'Gas wholesale lookups'!$A$4:$R$15,'Gas wholesale index'!S$2,FALSE)</f>
        <v>1</v>
      </c>
      <c r="T20" s="38">
        <f>VLOOKUP($B20,'Gas wholesale lookups'!$A$4:$R$15,'Gas wholesale index'!T$2,FALSE)</f>
        <v>1</v>
      </c>
      <c r="U20" s="13">
        <f t="shared" si="1"/>
        <v>0</v>
      </c>
      <c r="V20" s="13">
        <f t="shared" si="2"/>
        <v>0</v>
      </c>
      <c r="W20" s="13">
        <f t="shared" si="3"/>
        <v>208526.18181818182</v>
      </c>
      <c r="X20" s="13">
        <f t="shared" si="4"/>
        <v>166168.27272727274</v>
      </c>
      <c r="Y20" s="13">
        <f t="shared" si="5"/>
        <v>291847.5</v>
      </c>
      <c r="Z20" s="13">
        <f t="shared" si="6"/>
        <v>332991.45454545453</v>
      </c>
      <c r="AA20" s="13">
        <f t="shared" si="7"/>
        <v>999533.40909090918</v>
      </c>
      <c r="AB20" s="23">
        <f t="shared" si="8"/>
        <v>0</v>
      </c>
      <c r="AC20" s="23">
        <f t="shared" si="9"/>
        <v>0</v>
      </c>
      <c r="AD20" s="23">
        <f t="shared" si="10"/>
        <v>0</v>
      </c>
      <c r="AE20" s="23">
        <f t="shared" si="11"/>
        <v>0</v>
      </c>
      <c r="AF20" s="23">
        <f t="shared" si="12"/>
        <v>0</v>
      </c>
      <c r="AG20" s="23">
        <f t="shared" si="13"/>
        <v>0</v>
      </c>
      <c r="AH20" s="23">
        <f t="shared" si="14"/>
        <v>0</v>
      </c>
      <c r="AI20" s="44" t="str">
        <f t="shared" si="15"/>
        <v>n/a</v>
      </c>
      <c r="AJ20" s="2" t="str">
        <f t="shared" si="16"/>
        <v>2015-16 Summer</v>
      </c>
      <c r="AK20" s="2">
        <f t="shared" si="17"/>
        <v>0</v>
      </c>
      <c r="AL20" s="41">
        <v>1</v>
      </c>
      <c r="AM20" s="59"/>
    </row>
    <row r="21" spans="1:39" x14ac:dyDescent="0.3">
      <c r="A21" s="47">
        <v>41872</v>
      </c>
      <c r="B21" s="14" t="str">
        <f t="shared" si="0"/>
        <v>Aug</v>
      </c>
      <c r="C21" s="3"/>
      <c r="D21" s="3"/>
      <c r="E21" s="3"/>
      <c r="F21" s="3"/>
      <c r="G21" s="3"/>
      <c r="H21" s="3"/>
      <c r="I21" s="13">
        <f>VLOOKUP($B21,'Gas wholesale lookups'!$A$4:$L$15,'Gas wholesale index'!I$2,FALSE)</f>
        <v>291847.5</v>
      </c>
      <c r="J21" s="13">
        <f>VLOOKUP($B21,'Gas wholesale lookups'!$A$4:$L$15,'Gas wholesale index'!J$2,FALSE)</f>
        <v>332991.45454545453</v>
      </c>
      <c r="K21" s="13">
        <f>VLOOKUP($B21,'Gas wholesale lookups'!$A$4:$L$15,'Gas wholesale index'!K$2,FALSE)</f>
        <v>208526.18181818182</v>
      </c>
      <c r="L21" s="13">
        <f>VLOOKUP($B21,'Gas wholesale lookups'!$A$4:$L$15,'Gas wholesale index'!L$2,FALSE)</f>
        <v>166168.27272727274</v>
      </c>
      <c r="M21" s="13">
        <f>VLOOKUP($B21,'Gas wholesale lookups'!$A$4:$L$15,'Gas wholesale index'!M$2,FALSE)</f>
        <v>291847.5</v>
      </c>
      <c r="N21" s="13">
        <f>VLOOKUP($B21,'Gas wholesale lookups'!$A$4:$L$15,'Gas wholesale index'!N$2,FALSE)</f>
        <v>332991.45454545453</v>
      </c>
      <c r="O21" s="38">
        <f>VLOOKUP($B21,'Gas wholesale lookups'!$A$4:$R$15,'Gas wholesale index'!O$2,FALSE)</f>
        <v>0</v>
      </c>
      <c r="P21" s="38">
        <f>VLOOKUP($B21,'Gas wholesale lookups'!$A$4:$R$15,'Gas wholesale index'!P$2,FALSE)</f>
        <v>0</v>
      </c>
      <c r="Q21" s="38">
        <f>VLOOKUP($B21,'Gas wholesale lookups'!$A$4:$R$15,'Gas wholesale index'!Q$2,FALSE)</f>
        <v>1</v>
      </c>
      <c r="R21" s="38">
        <f>VLOOKUP($B21,'Gas wholesale lookups'!$A$4:$R$15,'Gas wholesale index'!R$2,FALSE)</f>
        <v>1</v>
      </c>
      <c r="S21" s="38">
        <f>VLOOKUP($B21,'Gas wholesale lookups'!$A$4:$R$15,'Gas wholesale index'!S$2,FALSE)</f>
        <v>1</v>
      </c>
      <c r="T21" s="38">
        <f>VLOOKUP($B21,'Gas wholesale lookups'!$A$4:$R$15,'Gas wholesale index'!T$2,FALSE)</f>
        <v>1</v>
      </c>
      <c r="U21" s="13">
        <f t="shared" si="1"/>
        <v>0</v>
      </c>
      <c r="V21" s="13">
        <f t="shared" si="2"/>
        <v>0</v>
      </c>
      <c r="W21" s="13">
        <f t="shared" si="3"/>
        <v>208526.18181818182</v>
      </c>
      <c r="X21" s="13">
        <f t="shared" si="4"/>
        <v>166168.27272727274</v>
      </c>
      <c r="Y21" s="13">
        <f t="shared" si="5"/>
        <v>291847.5</v>
      </c>
      <c r="Z21" s="13">
        <f t="shared" si="6"/>
        <v>332991.45454545453</v>
      </c>
      <c r="AA21" s="13">
        <f t="shared" si="7"/>
        <v>999533.40909090918</v>
      </c>
      <c r="AB21" s="23">
        <f t="shared" si="8"/>
        <v>0</v>
      </c>
      <c r="AC21" s="23">
        <f t="shared" si="9"/>
        <v>0</v>
      </c>
      <c r="AD21" s="23">
        <f t="shared" si="10"/>
        <v>0</v>
      </c>
      <c r="AE21" s="23">
        <f t="shared" si="11"/>
        <v>0</v>
      </c>
      <c r="AF21" s="23">
        <f t="shared" si="12"/>
        <v>0</v>
      </c>
      <c r="AG21" s="23">
        <f t="shared" si="13"/>
        <v>0</v>
      </c>
      <c r="AH21" s="23">
        <f t="shared" si="14"/>
        <v>0</v>
      </c>
      <c r="AI21" s="44" t="str">
        <f t="shared" si="15"/>
        <v>n/a</v>
      </c>
      <c r="AJ21" s="2" t="str">
        <f t="shared" si="16"/>
        <v>2015-16 Summer</v>
      </c>
      <c r="AK21" s="2">
        <f t="shared" si="17"/>
        <v>0</v>
      </c>
      <c r="AL21" s="41">
        <v>1</v>
      </c>
      <c r="AM21" s="59"/>
    </row>
    <row r="22" spans="1:39" x14ac:dyDescent="0.3">
      <c r="A22" s="47">
        <v>41873</v>
      </c>
      <c r="B22" s="14" t="str">
        <f t="shared" si="0"/>
        <v>Aug</v>
      </c>
      <c r="C22" s="3"/>
      <c r="D22" s="3"/>
      <c r="E22" s="3"/>
      <c r="F22" s="3"/>
      <c r="G22" s="3"/>
      <c r="H22" s="3"/>
      <c r="I22" s="13">
        <f>VLOOKUP($B22,'Gas wholesale lookups'!$A$4:$L$15,'Gas wholesale index'!I$2,FALSE)</f>
        <v>291847.5</v>
      </c>
      <c r="J22" s="13">
        <f>VLOOKUP($B22,'Gas wholesale lookups'!$A$4:$L$15,'Gas wholesale index'!J$2,FALSE)</f>
        <v>332991.45454545453</v>
      </c>
      <c r="K22" s="13">
        <f>VLOOKUP($B22,'Gas wholesale lookups'!$A$4:$L$15,'Gas wholesale index'!K$2,FALSE)</f>
        <v>208526.18181818182</v>
      </c>
      <c r="L22" s="13">
        <f>VLOOKUP($B22,'Gas wholesale lookups'!$A$4:$L$15,'Gas wholesale index'!L$2,FALSE)</f>
        <v>166168.27272727274</v>
      </c>
      <c r="M22" s="13">
        <f>VLOOKUP($B22,'Gas wholesale lookups'!$A$4:$L$15,'Gas wholesale index'!M$2,FALSE)</f>
        <v>291847.5</v>
      </c>
      <c r="N22" s="13">
        <f>VLOOKUP($B22,'Gas wholesale lookups'!$A$4:$L$15,'Gas wholesale index'!N$2,FALSE)</f>
        <v>332991.45454545453</v>
      </c>
      <c r="O22" s="38">
        <f>VLOOKUP($B22,'Gas wholesale lookups'!$A$4:$R$15,'Gas wholesale index'!O$2,FALSE)</f>
        <v>0</v>
      </c>
      <c r="P22" s="38">
        <f>VLOOKUP($B22,'Gas wholesale lookups'!$A$4:$R$15,'Gas wholesale index'!P$2,FALSE)</f>
        <v>0</v>
      </c>
      <c r="Q22" s="38">
        <f>VLOOKUP($B22,'Gas wholesale lookups'!$A$4:$R$15,'Gas wholesale index'!Q$2,FALSE)</f>
        <v>1</v>
      </c>
      <c r="R22" s="38">
        <f>VLOOKUP($B22,'Gas wholesale lookups'!$A$4:$R$15,'Gas wholesale index'!R$2,FALSE)</f>
        <v>1</v>
      </c>
      <c r="S22" s="38">
        <f>VLOOKUP($B22,'Gas wholesale lookups'!$A$4:$R$15,'Gas wholesale index'!S$2,FALSE)</f>
        <v>1</v>
      </c>
      <c r="T22" s="38">
        <f>VLOOKUP($B22,'Gas wholesale lookups'!$A$4:$R$15,'Gas wholesale index'!T$2,FALSE)</f>
        <v>1</v>
      </c>
      <c r="U22" s="13">
        <f t="shared" si="1"/>
        <v>0</v>
      </c>
      <c r="V22" s="13">
        <f t="shared" si="2"/>
        <v>0</v>
      </c>
      <c r="W22" s="13">
        <f t="shared" si="3"/>
        <v>208526.18181818182</v>
      </c>
      <c r="X22" s="13">
        <f t="shared" si="4"/>
        <v>166168.27272727274</v>
      </c>
      <c r="Y22" s="13">
        <f t="shared" si="5"/>
        <v>291847.5</v>
      </c>
      <c r="Z22" s="13">
        <f t="shared" si="6"/>
        <v>332991.45454545453</v>
      </c>
      <c r="AA22" s="13">
        <f t="shared" si="7"/>
        <v>999533.40909090918</v>
      </c>
      <c r="AB22" s="23">
        <f t="shared" si="8"/>
        <v>0</v>
      </c>
      <c r="AC22" s="23">
        <f t="shared" si="9"/>
        <v>0</v>
      </c>
      <c r="AD22" s="23">
        <f t="shared" si="10"/>
        <v>0</v>
      </c>
      <c r="AE22" s="23">
        <f t="shared" si="11"/>
        <v>0</v>
      </c>
      <c r="AF22" s="23">
        <f t="shared" si="12"/>
        <v>0</v>
      </c>
      <c r="AG22" s="23">
        <f t="shared" si="13"/>
        <v>0</v>
      </c>
      <c r="AH22" s="23">
        <f t="shared" si="14"/>
        <v>0</v>
      </c>
      <c r="AI22" s="44" t="str">
        <f t="shared" si="15"/>
        <v>n/a</v>
      </c>
      <c r="AJ22" s="2" t="str">
        <f t="shared" si="16"/>
        <v>2015-16 Summer</v>
      </c>
      <c r="AK22" s="2">
        <f t="shared" si="17"/>
        <v>0</v>
      </c>
      <c r="AL22" s="41">
        <v>1</v>
      </c>
      <c r="AM22" s="59"/>
    </row>
    <row r="23" spans="1:39" x14ac:dyDescent="0.3">
      <c r="A23" s="47">
        <v>41877</v>
      </c>
      <c r="B23" s="14" t="str">
        <f t="shared" si="0"/>
        <v>Aug</v>
      </c>
      <c r="C23" s="3"/>
      <c r="D23" s="3"/>
      <c r="E23" s="3"/>
      <c r="F23" s="3"/>
      <c r="G23" s="3"/>
      <c r="H23" s="3"/>
      <c r="I23" s="13">
        <f>VLOOKUP($B23,'Gas wholesale lookups'!$A$4:$L$15,'Gas wholesale index'!I$2,FALSE)</f>
        <v>291847.5</v>
      </c>
      <c r="J23" s="13">
        <f>VLOOKUP($B23,'Gas wholesale lookups'!$A$4:$L$15,'Gas wholesale index'!J$2,FALSE)</f>
        <v>332991.45454545453</v>
      </c>
      <c r="K23" s="13">
        <f>VLOOKUP($B23,'Gas wholesale lookups'!$A$4:$L$15,'Gas wholesale index'!K$2,FALSE)</f>
        <v>208526.18181818182</v>
      </c>
      <c r="L23" s="13">
        <f>VLOOKUP($B23,'Gas wholesale lookups'!$A$4:$L$15,'Gas wholesale index'!L$2,FALSE)</f>
        <v>166168.27272727274</v>
      </c>
      <c r="M23" s="13">
        <f>VLOOKUP($B23,'Gas wholesale lookups'!$A$4:$L$15,'Gas wholesale index'!M$2,FALSE)</f>
        <v>291847.5</v>
      </c>
      <c r="N23" s="13">
        <f>VLOOKUP($B23,'Gas wholesale lookups'!$A$4:$L$15,'Gas wholesale index'!N$2,FALSE)</f>
        <v>332991.45454545453</v>
      </c>
      <c r="O23" s="38">
        <f>VLOOKUP($B23,'Gas wholesale lookups'!$A$4:$R$15,'Gas wholesale index'!O$2,FALSE)</f>
        <v>0</v>
      </c>
      <c r="P23" s="38">
        <f>VLOOKUP($B23,'Gas wholesale lookups'!$A$4:$R$15,'Gas wholesale index'!P$2,FALSE)</f>
        <v>0</v>
      </c>
      <c r="Q23" s="38">
        <f>VLOOKUP($B23,'Gas wholesale lookups'!$A$4:$R$15,'Gas wholesale index'!Q$2,FALSE)</f>
        <v>1</v>
      </c>
      <c r="R23" s="38">
        <f>VLOOKUP($B23,'Gas wholesale lookups'!$A$4:$R$15,'Gas wholesale index'!R$2,FALSE)</f>
        <v>1</v>
      </c>
      <c r="S23" s="38">
        <f>VLOOKUP($B23,'Gas wholesale lookups'!$A$4:$R$15,'Gas wholesale index'!S$2,FALSE)</f>
        <v>1</v>
      </c>
      <c r="T23" s="38">
        <f>VLOOKUP($B23,'Gas wholesale lookups'!$A$4:$R$15,'Gas wholesale index'!T$2,FALSE)</f>
        <v>1</v>
      </c>
      <c r="U23" s="13">
        <f t="shared" si="1"/>
        <v>0</v>
      </c>
      <c r="V23" s="13">
        <f t="shared" si="2"/>
        <v>0</v>
      </c>
      <c r="W23" s="13">
        <f t="shared" si="3"/>
        <v>208526.18181818182</v>
      </c>
      <c r="X23" s="13">
        <f t="shared" si="4"/>
        <v>166168.27272727274</v>
      </c>
      <c r="Y23" s="13">
        <f t="shared" si="5"/>
        <v>291847.5</v>
      </c>
      <c r="Z23" s="13">
        <f t="shared" si="6"/>
        <v>332991.45454545453</v>
      </c>
      <c r="AA23" s="13">
        <f t="shared" si="7"/>
        <v>999533.40909090918</v>
      </c>
      <c r="AB23" s="23">
        <f t="shared" si="8"/>
        <v>0</v>
      </c>
      <c r="AC23" s="23">
        <f t="shared" si="9"/>
        <v>0</v>
      </c>
      <c r="AD23" s="23">
        <f t="shared" si="10"/>
        <v>0</v>
      </c>
      <c r="AE23" s="23">
        <f t="shared" si="11"/>
        <v>0</v>
      </c>
      <c r="AF23" s="23">
        <f t="shared" si="12"/>
        <v>0</v>
      </c>
      <c r="AG23" s="23">
        <f t="shared" si="13"/>
        <v>0</v>
      </c>
      <c r="AH23" s="23">
        <f t="shared" si="14"/>
        <v>0</v>
      </c>
      <c r="AI23" s="44" t="str">
        <f t="shared" si="15"/>
        <v>n/a</v>
      </c>
      <c r="AJ23" s="2" t="str">
        <f t="shared" si="16"/>
        <v>2015-16 Summer</v>
      </c>
      <c r="AK23" s="2">
        <f t="shared" si="17"/>
        <v>0</v>
      </c>
      <c r="AL23" s="41">
        <v>1</v>
      </c>
      <c r="AM23" s="59"/>
    </row>
    <row r="24" spans="1:39" x14ac:dyDescent="0.3">
      <c r="A24" s="47">
        <v>41878</v>
      </c>
      <c r="B24" s="14" t="str">
        <f t="shared" si="0"/>
        <v>Aug</v>
      </c>
      <c r="C24" s="3"/>
      <c r="D24" s="3"/>
      <c r="E24" s="3"/>
      <c r="F24" s="3"/>
      <c r="G24" s="3"/>
      <c r="H24" s="3"/>
      <c r="I24" s="13">
        <f>VLOOKUP($B24,'Gas wholesale lookups'!$A$4:$L$15,'Gas wholesale index'!I$2,FALSE)</f>
        <v>291847.5</v>
      </c>
      <c r="J24" s="13">
        <f>VLOOKUP($B24,'Gas wholesale lookups'!$A$4:$L$15,'Gas wholesale index'!J$2,FALSE)</f>
        <v>332991.45454545453</v>
      </c>
      <c r="K24" s="13">
        <f>VLOOKUP($B24,'Gas wholesale lookups'!$A$4:$L$15,'Gas wholesale index'!K$2,FALSE)</f>
        <v>208526.18181818182</v>
      </c>
      <c r="L24" s="13">
        <f>VLOOKUP($B24,'Gas wholesale lookups'!$A$4:$L$15,'Gas wholesale index'!L$2,FALSE)</f>
        <v>166168.27272727274</v>
      </c>
      <c r="M24" s="13">
        <f>VLOOKUP($B24,'Gas wholesale lookups'!$A$4:$L$15,'Gas wholesale index'!M$2,FALSE)</f>
        <v>291847.5</v>
      </c>
      <c r="N24" s="13">
        <f>VLOOKUP($B24,'Gas wholesale lookups'!$A$4:$L$15,'Gas wholesale index'!N$2,FALSE)</f>
        <v>332991.45454545453</v>
      </c>
      <c r="O24" s="38">
        <f>VLOOKUP($B24,'Gas wholesale lookups'!$A$4:$R$15,'Gas wholesale index'!O$2,FALSE)</f>
        <v>0</v>
      </c>
      <c r="P24" s="38">
        <f>VLOOKUP($B24,'Gas wholesale lookups'!$A$4:$R$15,'Gas wholesale index'!P$2,FALSE)</f>
        <v>0</v>
      </c>
      <c r="Q24" s="38">
        <f>VLOOKUP($B24,'Gas wholesale lookups'!$A$4:$R$15,'Gas wholesale index'!Q$2,FALSE)</f>
        <v>1</v>
      </c>
      <c r="R24" s="38">
        <f>VLOOKUP($B24,'Gas wholesale lookups'!$A$4:$R$15,'Gas wholesale index'!R$2,FALSE)</f>
        <v>1</v>
      </c>
      <c r="S24" s="38">
        <f>VLOOKUP($B24,'Gas wholesale lookups'!$A$4:$R$15,'Gas wholesale index'!S$2,FALSE)</f>
        <v>1</v>
      </c>
      <c r="T24" s="38">
        <f>VLOOKUP($B24,'Gas wholesale lookups'!$A$4:$R$15,'Gas wholesale index'!T$2,FALSE)</f>
        <v>1</v>
      </c>
      <c r="U24" s="13">
        <f t="shared" si="1"/>
        <v>0</v>
      </c>
      <c r="V24" s="13">
        <f t="shared" si="2"/>
        <v>0</v>
      </c>
      <c r="W24" s="13">
        <f t="shared" si="3"/>
        <v>208526.18181818182</v>
      </c>
      <c r="X24" s="13">
        <f t="shared" si="4"/>
        <v>166168.27272727274</v>
      </c>
      <c r="Y24" s="13">
        <f t="shared" si="5"/>
        <v>291847.5</v>
      </c>
      <c r="Z24" s="13">
        <f t="shared" si="6"/>
        <v>332991.45454545453</v>
      </c>
      <c r="AA24" s="13">
        <f t="shared" si="7"/>
        <v>999533.40909090918</v>
      </c>
      <c r="AB24" s="23">
        <f t="shared" si="8"/>
        <v>0</v>
      </c>
      <c r="AC24" s="23">
        <f t="shared" si="9"/>
        <v>0</v>
      </c>
      <c r="AD24" s="23">
        <f t="shared" si="10"/>
        <v>0</v>
      </c>
      <c r="AE24" s="23">
        <f t="shared" si="11"/>
        <v>0</v>
      </c>
      <c r="AF24" s="23">
        <f t="shared" si="12"/>
        <v>0</v>
      </c>
      <c r="AG24" s="23">
        <f t="shared" si="13"/>
        <v>0</v>
      </c>
      <c r="AH24" s="23">
        <f t="shared" si="14"/>
        <v>0</v>
      </c>
      <c r="AI24" s="44" t="str">
        <f t="shared" si="15"/>
        <v>n/a</v>
      </c>
      <c r="AJ24" s="2" t="str">
        <f t="shared" si="16"/>
        <v>2015-16 Summer</v>
      </c>
      <c r="AK24" s="2">
        <f t="shared" si="17"/>
        <v>0</v>
      </c>
      <c r="AL24" s="41">
        <v>1</v>
      </c>
      <c r="AM24" s="59"/>
    </row>
    <row r="25" spans="1:39" x14ac:dyDescent="0.3">
      <c r="A25" s="47">
        <v>41879</v>
      </c>
      <c r="B25" s="14" t="str">
        <f t="shared" si="0"/>
        <v>Aug</v>
      </c>
      <c r="C25" s="3"/>
      <c r="D25" s="3"/>
      <c r="E25" s="3"/>
      <c r="F25" s="3"/>
      <c r="G25" s="3"/>
      <c r="H25" s="3"/>
      <c r="I25" s="13">
        <f>VLOOKUP($B25,'Gas wholesale lookups'!$A$4:$L$15,'Gas wholesale index'!I$2,FALSE)</f>
        <v>291847.5</v>
      </c>
      <c r="J25" s="13">
        <f>VLOOKUP($B25,'Gas wholesale lookups'!$A$4:$L$15,'Gas wholesale index'!J$2,FALSE)</f>
        <v>332991.45454545453</v>
      </c>
      <c r="K25" s="13">
        <f>VLOOKUP($B25,'Gas wholesale lookups'!$A$4:$L$15,'Gas wholesale index'!K$2,FALSE)</f>
        <v>208526.18181818182</v>
      </c>
      <c r="L25" s="13">
        <f>VLOOKUP($B25,'Gas wholesale lookups'!$A$4:$L$15,'Gas wholesale index'!L$2,FALSE)</f>
        <v>166168.27272727274</v>
      </c>
      <c r="M25" s="13">
        <f>VLOOKUP($B25,'Gas wholesale lookups'!$A$4:$L$15,'Gas wholesale index'!M$2,FALSE)</f>
        <v>291847.5</v>
      </c>
      <c r="N25" s="13">
        <f>VLOOKUP($B25,'Gas wholesale lookups'!$A$4:$L$15,'Gas wholesale index'!N$2,FALSE)</f>
        <v>332991.45454545453</v>
      </c>
      <c r="O25" s="38">
        <f>VLOOKUP($B25,'Gas wholesale lookups'!$A$4:$R$15,'Gas wholesale index'!O$2,FALSE)</f>
        <v>0</v>
      </c>
      <c r="P25" s="38">
        <f>VLOOKUP($B25,'Gas wholesale lookups'!$A$4:$R$15,'Gas wholesale index'!P$2,FALSE)</f>
        <v>0</v>
      </c>
      <c r="Q25" s="38">
        <f>VLOOKUP($B25,'Gas wholesale lookups'!$A$4:$R$15,'Gas wholesale index'!Q$2,FALSE)</f>
        <v>1</v>
      </c>
      <c r="R25" s="38">
        <f>VLOOKUP($B25,'Gas wholesale lookups'!$A$4:$R$15,'Gas wholesale index'!R$2,FALSE)</f>
        <v>1</v>
      </c>
      <c r="S25" s="38">
        <f>VLOOKUP($B25,'Gas wholesale lookups'!$A$4:$R$15,'Gas wholesale index'!S$2,FALSE)</f>
        <v>1</v>
      </c>
      <c r="T25" s="38">
        <f>VLOOKUP($B25,'Gas wholesale lookups'!$A$4:$R$15,'Gas wholesale index'!T$2,FALSE)</f>
        <v>1</v>
      </c>
      <c r="U25" s="13">
        <f t="shared" si="1"/>
        <v>0</v>
      </c>
      <c r="V25" s="13">
        <f t="shared" si="2"/>
        <v>0</v>
      </c>
      <c r="W25" s="13">
        <f t="shared" si="3"/>
        <v>208526.18181818182</v>
      </c>
      <c r="X25" s="13">
        <f t="shared" si="4"/>
        <v>166168.27272727274</v>
      </c>
      <c r="Y25" s="13">
        <f t="shared" si="5"/>
        <v>291847.5</v>
      </c>
      <c r="Z25" s="13">
        <f t="shared" si="6"/>
        <v>332991.45454545453</v>
      </c>
      <c r="AA25" s="13">
        <f t="shared" si="7"/>
        <v>999533.40909090918</v>
      </c>
      <c r="AB25" s="23">
        <f t="shared" si="8"/>
        <v>0</v>
      </c>
      <c r="AC25" s="23">
        <f t="shared" si="9"/>
        <v>0</v>
      </c>
      <c r="AD25" s="23">
        <f t="shared" si="10"/>
        <v>0</v>
      </c>
      <c r="AE25" s="23">
        <f t="shared" si="11"/>
        <v>0</v>
      </c>
      <c r="AF25" s="23">
        <f t="shared" si="12"/>
        <v>0</v>
      </c>
      <c r="AG25" s="23">
        <f t="shared" si="13"/>
        <v>0</v>
      </c>
      <c r="AH25" s="23">
        <f t="shared" si="14"/>
        <v>0</v>
      </c>
      <c r="AI25" s="44" t="str">
        <f t="shared" si="15"/>
        <v>n/a</v>
      </c>
      <c r="AJ25" s="2" t="str">
        <f t="shared" si="16"/>
        <v>2015-16 Summer</v>
      </c>
      <c r="AK25" s="2">
        <f t="shared" si="17"/>
        <v>0</v>
      </c>
      <c r="AL25" s="41">
        <v>1</v>
      </c>
      <c r="AM25" s="59"/>
    </row>
    <row r="26" spans="1:39" x14ac:dyDescent="0.3">
      <c r="A26" s="47">
        <v>41880</v>
      </c>
      <c r="B26" s="14" t="str">
        <f t="shared" si="0"/>
        <v>Aug</v>
      </c>
      <c r="C26" s="3"/>
      <c r="D26" s="3"/>
      <c r="E26" s="3"/>
      <c r="F26" s="3"/>
      <c r="G26" s="3"/>
      <c r="H26" s="3"/>
      <c r="I26" s="13">
        <f>VLOOKUP($B26,'Gas wholesale lookups'!$A$4:$L$15,'Gas wholesale index'!I$2,FALSE)</f>
        <v>291847.5</v>
      </c>
      <c r="J26" s="13">
        <f>VLOOKUP($B26,'Gas wholesale lookups'!$A$4:$L$15,'Gas wholesale index'!J$2,FALSE)</f>
        <v>332991.45454545453</v>
      </c>
      <c r="K26" s="13">
        <f>VLOOKUP($B26,'Gas wholesale lookups'!$A$4:$L$15,'Gas wholesale index'!K$2,FALSE)</f>
        <v>208526.18181818182</v>
      </c>
      <c r="L26" s="13">
        <f>VLOOKUP($B26,'Gas wholesale lookups'!$A$4:$L$15,'Gas wholesale index'!L$2,FALSE)</f>
        <v>166168.27272727274</v>
      </c>
      <c r="M26" s="13">
        <f>VLOOKUP($B26,'Gas wholesale lookups'!$A$4:$L$15,'Gas wholesale index'!M$2,FALSE)</f>
        <v>291847.5</v>
      </c>
      <c r="N26" s="13">
        <f>VLOOKUP($B26,'Gas wholesale lookups'!$A$4:$L$15,'Gas wholesale index'!N$2,FALSE)</f>
        <v>332991.45454545453</v>
      </c>
      <c r="O26" s="38">
        <f>VLOOKUP($B26,'Gas wholesale lookups'!$A$4:$R$15,'Gas wholesale index'!O$2,FALSE)</f>
        <v>0</v>
      </c>
      <c r="P26" s="38">
        <f>VLOOKUP($B26,'Gas wholesale lookups'!$A$4:$R$15,'Gas wholesale index'!P$2,FALSE)</f>
        <v>0</v>
      </c>
      <c r="Q26" s="38">
        <f>VLOOKUP($B26,'Gas wholesale lookups'!$A$4:$R$15,'Gas wholesale index'!Q$2,FALSE)</f>
        <v>1</v>
      </c>
      <c r="R26" s="38">
        <f>VLOOKUP($B26,'Gas wholesale lookups'!$A$4:$R$15,'Gas wholesale index'!R$2,FALSE)</f>
        <v>1</v>
      </c>
      <c r="S26" s="38">
        <f>VLOOKUP($B26,'Gas wholesale lookups'!$A$4:$R$15,'Gas wholesale index'!S$2,FALSE)</f>
        <v>1</v>
      </c>
      <c r="T26" s="38">
        <f>VLOOKUP($B26,'Gas wholesale lookups'!$A$4:$R$15,'Gas wholesale index'!T$2,FALSE)</f>
        <v>1</v>
      </c>
      <c r="U26" s="13">
        <f t="shared" si="1"/>
        <v>0</v>
      </c>
      <c r="V26" s="13">
        <f t="shared" si="2"/>
        <v>0</v>
      </c>
      <c r="W26" s="13">
        <f t="shared" si="3"/>
        <v>208526.18181818182</v>
      </c>
      <c r="X26" s="13">
        <f t="shared" si="4"/>
        <v>166168.27272727274</v>
      </c>
      <c r="Y26" s="13">
        <f t="shared" si="5"/>
        <v>291847.5</v>
      </c>
      <c r="Z26" s="13">
        <f t="shared" si="6"/>
        <v>332991.45454545453</v>
      </c>
      <c r="AA26" s="13">
        <f t="shared" si="7"/>
        <v>999533.40909090918</v>
      </c>
      <c r="AB26" s="23">
        <f t="shared" si="8"/>
        <v>0</v>
      </c>
      <c r="AC26" s="23">
        <f t="shared" si="9"/>
        <v>0</v>
      </c>
      <c r="AD26" s="23">
        <f t="shared" si="10"/>
        <v>0</v>
      </c>
      <c r="AE26" s="23">
        <f t="shared" si="11"/>
        <v>0</v>
      </c>
      <c r="AF26" s="23">
        <f t="shared" si="12"/>
        <v>0</v>
      </c>
      <c r="AG26" s="23">
        <f t="shared" si="13"/>
        <v>0</v>
      </c>
      <c r="AH26" s="23">
        <f t="shared" si="14"/>
        <v>0</v>
      </c>
      <c r="AI26" s="44" t="str">
        <f t="shared" si="15"/>
        <v>n/a</v>
      </c>
      <c r="AJ26" s="2" t="str">
        <f t="shared" si="16"/>
        <v>2015-16 Summer</v>
      </c>
      <c r="AK26" s="2">
        <f t="shared" si="17"/>
        <v>0</v>
      </c>
      <c r="AL26" s="41">
        <v>1</v>
      </c>
      <c r="AM26" s="59"/>
    </row>
    <row r="27" spans="1:39" x14ac:dyDescent="0.3">
      <c r="A27" s="47">
        <v>41883</v>
      </c>
      <c r="B27" s="14" t="str">
        <f t="shared" si="0"/>
        <v>Sep</v>
      </c>
      <c r="C27" s="3"/>
      <c r="D27" s="3"/>
      <c r="E27" s="3"/>
      <c r="F27" s="3"/>
      <c r="G27" s="3"/>
      <c r="H27" s="3"/>
      <c r="I27" s="13">
        <f>VLOOKUP($B27,'Gas wholesale lookups'!$A$4:$L$15,'Gas wholesale index'!I$2,FALSE)</f>
        <v>291847.5</v>
      </c>
      <c r="J27" s="13">
        <f>VLOOKUP($B27,'Gas wholesale lookups'!$A$4:$L$15,'Gas wholesale index'!J$2,FALSE)</f>
        <v>332991.45454545453</v>
      </c>
      <c r="K27" s="13">
        <f>VLOOKUP($B27,'Gas wholesale lookups'!$A$4:$L$15,'Gas wholesale index'!K$2,FALSE)</f>
        <v>208526.18181818182</v>
      </c>
      <c r="L27" s="13">
        <f>VLOOKUP($B27,'Gas wholesale lookups'!$A$4:$L$15,'Gas wholesale index'!L$2,FALSE)</f>
        <v>166168.27272727274</v>
      </c>
      <c r="M27" s="13">
        <f>VLOOKUP($B27,'Gas wholesale lookups'!$A$4:$L$15,'Gas wholesale index'!M$2,FALSE)</f>
        <v>291847.5</v>
      </c>
      <c r="N27" s="13">
        <f>VLOOKUP($B27,'Gas wholesale lookups'!$A$4:$L$15,'Gas wholesale index'!N$2,FALSE)</f>
        <v>332991.45454545453</v>
      </c>
      <c r="O27" s="38">
        <f>VLOOKUP($B27,'Gas wholesale lookups'!$A$4:$R$15,'Gas wholesale index'!O$2,FALSE)</f>
        <v>0</v>
      </c>
      <c r="P27" s="38">
        <f>VLOOKUP($B27,'Gas wholesale lookups'!$A$4:$R$15,'Gas wholesale index'!P$2,FALSE)</f>
        <v>0</v>
      </c>
      <c r="Q27" s="38">
        <f>VLOOKUP($B27,'Gas wholesale lookups'!$A$4:$R$15,'Gas wholesale index'!Q$2,FALSE)</f>
        <v>1</v>
      </c>
      <c r="R27" s="38">
        <f>VLOOKUP($B27,'Gas wholesale lookups'!$A$4:$R$15,'Gas wholesale index'!R$2,FALSE)</f>
        <v>1</v>
      </c>
      <c r="S27" s="38">
        <f>VLOOKUP($B27,'Gas wholesale lookups'!$A$4:$R$15,'Gas wholesale index'!S$2,FALSE)</f>
        <v>1</v>
      </c>
      <c r="T27" s="38">
        <f>VLOOKUP($B27,'Gas wholesale lookups'!$A$4:$R$15,'Gas wholesale index'!T$2,FALSE)</f>
        <v>1</v>
      </c>
      <c r="U27" s="13">
        <f t="shared" si="1"/>
        <v>0</v>
      </c>
      <c r="V27" s="13">
        <f t="shared" si="2"/>
        <v>0</v>
      </c>
      <c r="W27" s="13">
        <f t="shared" si="3"/>
        <v>208526.18181818182</v>
      </c>
      <c r="X27" s="13">
        <f t="shared" si="4"/>
        <v>166168.27272727274</v>
      </c>
      <c r="Y27" s="13">
        <f t="shared" si="5"/>
        <v>291847.5</v>
      </c>
      <c r="Z27" s="13">
        <f t="shared" si="6"/>
        <v>332991.45454545453</v>
      </c>
      <c r="AA27" s="13">
        <f t="shared" si="7"/>
        <v>999533.40909090918</v>
      </c>
      <c r="AB27" s="23">
        <f t="shared" si="8"/>
        <v>0</v>
      </c>
      <c r="AC27" s="23">
        <f t="shared" si="9"/>
        <v>0</v>
      </c>
      <c r="AD27" s="23">
        <f t="shared" si="10"/>
        <v>0</v>
      </c>
      <c r="AE27" s="23">
        <f t="shared" si="11"/>
        <v>0</v>
      </c>
      <c r="AF27" s="23">
        <f t="shared" si="12"/>
        <v>0</v>
      </c>
      <c r="AG27" s="23">
        <f t="shared" si="13"/>
        <v>0</v>
      </c>
      <c r="AH27" s="23">
        <f t="shared" si="14"/>
        <v>0</v>
      </c>
      <c r="AI27" s="44" t="str">
        <f t="shared" si="15"/>
        <v>n/a</v>
      </c>
      <c r="AJ27" s="2" t="str">
        <f t="shared" si="16"/>
        <v>2015-16 Summer</v>
      </c>
      <c r="AK27" s="2">
        <f t="shared" si="17"/>
        <v>0</v>
      </c>
      <c r="AL27" s="41">
        <v>1</v>
      </c>
      <c r="AM27" s="59"/>
    </row>
    <row r="28" spans="1:39" x14ac:dyDescent="0.3">
      <c r="A28" s="47">
        <v>41884</v>
      </c>
      <c r="B28" s="14" t="str">
        <f t="shared" si="0"/>
        <v>Sep</v>
      </c>
      <c r="C28" s="3"/>
      <c r="D28" s="3"/>
      <c r="E28" s="3"/>
      <c r="F28" s="3"/>
      <c r="G28" s="3"/>
      <c r="H28" s="3"/>
      <c r="I28" s="13">
        <f>VLOOKUP($B28,'Gas wholesale lookups'!$A$4:$L$15,'Gas wholesale index'!I$2,FALSE)</f>
        <v>291847.5</v>
      </c>
      <c r="J28" s="13">
        <f>VLOOKUP($B28,'Gas wholesale lookups'!$A$4:$L$15,'Gas wholesale index'!J$2,FALSE)</f>
        <v>332991.45454545453</v>
      </c>
      <c r="K28" s="13">
        <f>VLOOKUP($B28,'Gas wholesale lookups'!$A$4:$L$15,'Gas wholesale index'!K$2,FALSE)</f>
        <v>208526.18181818182</v>
      </c>
      <c r="L28" s="13">
        <f>VLOOKUP($B28,'Gas wholesale lookups'!$A$4:$L$15,'Gas wholesale index'!L$2,FALSE)</f>
        <v>166168.27272727274</v>
      </c>
      <c r="M28" s="13">
        <f>VLOOKUP($B28,'Gas wholesale lookups'!$A$4:$L$15,'Gas wholesale index'!M$2,FALSE)</f>
        <v>291847.5</v>
      </c>
      <c r="N28" s="13">
        <f>VLOOKUP($B28,'Gas wholesale lookups'!$A$4:$L$15,'Gas wholesale index'!N$2,FALSE)</f>
        <v>332991.45454545453</v>
      </c>
      <c r="O28" s="38">
        <f>VLOOKUP($B28,'Gas wholesale lookups'!$A$4:$R$15,'Gas wholesale index'!O$2,FALSE)</f>
        <v>0</v>
      </c>
      <c r="P28" s="38">
        <f>VLOOKUP($B28,'Gas wholesale lookups'!$A$4:$R$15,'Gas wholesale index'!P$2,FALSE)</f>
        <v>0</v>
      </c>
      <c r="Q28" s="38">
        <f>VLOOKUP($B28,'Gas wholesale lookups'!$A$4:$R$15,'Gas wholesale index'!Q$2,FALSE)</f>
        <v>1</v>
      </c>
      <c r="R28" s="38">
        <f>VLOOKUP($B28,'Gas wholesale lookups'!$A$4:$R$15,'Gas wholesale index'!R$2,FALSE)</f>
        <v>1</v>
      </c>
      <c r="S28" s="38">
        <f>VLOOKUP($B28,'Gas wholesale lookups'!$A$4:$R$15,'Gas wholesale index'!S$2,FALSE)</f>
        <v>1</v>
      </c>
      <c r="T28" s="38">
        <f>VLOOKUP($B28,'Gas wholesale lookups'!$A$4:$R$15,'Gas wholesale index'!T$2,FALSE)</f>
        <v>1</v>
      </c>
      <c r="U28" s="13">
        <f t="shared" si="1"/>
        <v>0</v>
      </c>
      <c r="V28" s="13">
        <f t="shared" si="2"/>
        <v>0</v>
      </c>
      <c r="W28" s="13">
        <f t="shared" si="3"/>
        <v>208526.18181818182</v>
      </c>
      <c r="X28" s="13">
        <f t="shared" si="4"/>
        <v>166168.27272727274</v>
      </c>
      <c r="Y28" s="13">
        <f t="shared" si="5"/>
        <v>291847.5</v>
      </c>
      <c r="Z28" s="13">
        <f t="shared" si="6"/>
        <v>332991.45454545453</v>
      </c>
      <c r="AA28" s="13">
        <f t="shared" si="7"/>
        <v>999533.40909090918</v>
      </c>
      <c r="AB28" s="23">
        <f t="shared" si="8"/>
        <v>0</v>
      </c>
      <c r="AC28" s="23">
        <f t="shared" si="9"/>
        <v>0</v>
      </c>
      <c r="AD28" s="23">
        <f t="shared" si="10"/>
        <v>0</v>
      </c>
      <c r="AE28" s="23">
        <f t="shared" si="11"/>
        <v>0</v>
      </c>
      <c r="AF28" s="23">
        <f t="shared" si="12"/>
        <v>0</v>
      </c>
      <c r="AG28" s="23">
        <f t="shared" si="13"/>
        <v>0</v>
      </c>
      <c r="AH28" s="23">
        <f t="shared" si="14"/>
        <v>0</v>
      </c>
      <c r="AI28" s="44" t="str">
        <f t="shared" si="15"/>
        <v>n/a</v>
      </c>
      <c r="AJ28" s="2" t="str">
        <f t="shared" si="16"/>
        <v>2015-16 Summer</v>
      </c>
      <c r="AK28" s="2">
        <f t="shared" si="17"/>
        <v>0</v>
      </c>
      <c r="AL28" s="41">
        <v>1</v>
      </c>
      <c r="AM28" s="59"/>
    </row>
    <row r="29" spans="1:39" x14ac:dyDescent="0.3">
      <c r="A29" s="47">
        <v>41885</v>
      </c>
      <c r="B29" s="14" t="str">
        <f t="shared" si="0"/>
        <v>Sep</v>
      </c>
      <c r="C29" s="3"/>
      <c r="D29" s="3"/>
      <c r="E29" s="3"/>
      <c r="F29" s="3"/>
      <c r="G29" s="3"/>
      <c r="H29" s="3"/>
      <c r="I29" s="13">
        <f>VLOOKUP($B29,'Gas wholesale lookups'!$A$4:$L$15,'Gas wholesale index'!I$2,FALSE)</f>
        <v>291847.5</v>
      </c>
      <c r="J29" s="13">
        <f>VLOOKUP($B29,'Gas wholesale lookups'!$A$4:$L$15,'Gas wholesale index'!J$2,FALSE)</f>
        <v>332991.45454545453</v>
      </c>
      <c r="K29" s="13">
        <f>VLOOKUP($B29,'Gas wholesale lookups'!$A$4:$L$15,'Gas wholesale index'!K$2,FALSE)</f>
        <v>208526.18181818182</v>
      </c>
      <c r="L29" s="13">
        <f>VLOOKUP($B29,'Gas wholesale lookups'!$A$4:$L$15,'Gas wholesale index'!L$2,FALSE)</f>
        <v>166168.27272727274</v>
      </c>
      <c r="M29" s="13">
        <f>VLOOKUP($B29,'Gas wholesale lookups'!$A$4:$L$15,'Gas wholesale index'!M$2,FALSE)</f>
        <v>291847.5</v>
      </c>
      <c r="N29" s="13">
        <f>VLOOKUP($B29,'Gas wholesale lookups'!$A$4:$L$15,'Gas wholesale index'!N$2,FALSE)</f>
        <v>332991.45454545453</v>
      </c>
      <c r="O29" s="38">
        <f>VLOOKUP($B29,'Gas wholesale lookups'!$A$4:$R$15,'Gas wholesale index'!O$2,FALSE)</f>
        <v>0</v>
      </c>
      <c r="P29" s="38">
        <f>VLOOKUP($B29,'Gas wholesale lookups'!$A$4:$R$15,'Gas wholesale index'!P$2,FALSE)</f>
        <v>0</v>
      </c>
      <c r="Q29" s="38">
        <f>VLOOKUP($B29,'Gas wholesale lookups'!$A$4:$R$15,'Gas wholesale index'!Q$2,FALSE)</f>
        <v>1</v>
      </c>
      <c r="R29" s="38">
        <f>VLOOKUP($B29,'Gas wholesale lookups'!$A$4:$R$15,'Gas wholesale index'!R$2,FALSE)</f>
        <v>1</v>
      </c>
      <c r="S29" s="38">
        <f>VLOOKUP($B29,'Gas wholesale lookups'!$A$4:$R$15,'Gas wholesale index'!S$2,FALSE)</f>
        <v>1</v>
      </c>
      <c r="T29" s="38">
        <f>VLOOKUP($B29,'Gas wholesale lookups'!$A$4:$R$15,'Gas wholesale index'!T$2,FALSE)</f>
        <v>1</v>
      </c>
      <c r="U29" s="13">
        <f t="shared" si="1"/>
        <v>0</v>
      </c>
      <c r="V29" s="13">
        <f t="shared" si="2"/>
        <v>0</v>
      </c>
      <c r="W29" s="13">
        <f t="shared" si="3"/>
        <v>208526.18181818182</v>
      </c>
      <c r="X29" s="13">
        <f t="shared" si="4"/>
        <v>166168.27272727274</v>
      </c>
      <c r="Y29" s="13">
        <f t="shared" si="5"/>
        <v>291847.5</v>
      </c>
      <c r="Z29" s="13">
        <f t="shared" si="6"/>
        <v>332991.45454545453</v>
      </c>
      <c r="AA29" s="13">
        <f t="shared" si="7"/>
        <v>999533.40909090918</v>
      </c>
      <c r="AB29" s="23">
        <f t="shared" si="8"/>
        <v>0</v>
      </c>
      <c r="AC29" s="23">
        <f t="shared" si="9"/>
        <v>0</v>
      </c>
      <c r="AD29" s="23">
        <f t="shared" si="10"/>
        <v>0</v>
      </c>
      <c r="AE29" s="23">
        <f t="shared" si="11"/>
        <v>0</v>
      </c>
      <c r="AF29" s="23">
        <f t="shared" si="12"/>
        <v>0</v>
      </c>
      <c r="AG29" s="23">
        <f t="shared" si="13"/>
        <v>0</v>
      </c>
      <c r="AH29" s="23">
        <f t="shared" si="14"/>
        <v>0</v>
      </c>
      <c r="AI29" s="44" t="str">
        <f t="shared" si="15"/>
        <v>n/a</v>
      </c>
      <c r="AJ29" s="2" t="str">
        <f t="shared" si="16"/>
        <v>2015-16 Summer</v>
      </c>
      <c r="AK29" s="2">
        <f t="shared" si="17"/>
        <v>0</v>
      </c>
      <c r="AL29" s="41">
        <v>1</v>
      </c>
      <c r="AM29" s="59"/>
    </row>
    <row r="30" spans="1:39" x14ac:dyDescent="0.3">
      <c r="A30" s="47">
        <v>41886</v>
      </c>
      <c r="B30" s="14" t="str">
        <f t="shared" si="0"/>
        <v>Sep</v>
      </c>
      <c r="C30" s="3"/>
      <c r="D30" s="3"/>
      <c r="E30" s="3"/>
      <c r="F30" s="3"/>
      <c r="G30" s="3"/>
      <c r="H30" s="3"/>
      <c r="I30" s="13">
        <f>VLOOKUP($B30,'Gas wholesale lookups'!$A$4:$L$15,'Gas wholesale index'!I$2,FALSE)</f>
        <v>291847.5</v>
      </c>
      <c r="J30" s="13">
        <f>VLOOKUP($B30,'Gas wholesale lookups'!$A$4:$L$15,'Gas wholesale index'!J$2,FALSE)</f>
        <v>332991.45454545453</v>
      </c>
      <c r="K30" s="13">
        <f>VLOOKUP($B30,'Gas wholesale lookups'!$A$4:$L$15,'Gas wholesale index'!K$2,FALSE)</f>
        <v>208526.18181818182</v>
      </c>
      <c r="L30" s="13">
        <f>VLOOKUP($B30,'Gas wholesale lookups'!$A$4:$L$15,'Gas wholesale index'!L$2,FALSE)</f>
        <v>166168.27272727274</v>
      </c>
      <c r="M30" s="13">
        <f>VLOOKUP($B30,'Gas wholesale lookups'!$A$4:$L$15,'Gas wholesale index'!M$2,FALSE)</f>
        <v>291847.5</v>
      </c>
      <c r="N30" s="13">
        <f>VLOOKUP($B30,'Gas wholesale lookups'!$A$4:$L$15,'Gas wholesale index'!N$2,FALSE)</f>
        <v>332991.45454545453</v>
      </c>
      <c r="O30" s="38">
        <f>VLOOKUP($B30,'Gas wholesale lookups'!$A$4:$R$15,'Gas wholesale index'!O$2,FALSE)</f>
        <v>0</v>
      </c>
      <c r="P30" s="38">
        <f>VLOOKUP($B30,'Gas wholesale lookups'!$A$4:$R$15,'Gas wholesale index'!P$2,FALSE)</f>
        <v>0</v>
      </c>
      <c r="Q30" s="38">
        <f>VLOOKUP($B30,'Gas wholesale lookups'!$A$4:$R$15,'Gas wholesale index'!Q$2,FALSE)</f>
        <v>1</v>
      </c>
      <c r="R30" s="38">
        <f>VLOOKUP($B30,'Gas wholesale lookups'!$A$4:$R$15,'Gas wholesale index'!R$2,FALSE)</f>
        <v>1</v>
      </c>
      <c r="S30" s="38">
        <f>VLOOKUP($B30,'Gas wholesale lookups'!$A$4:$R$15,'Gas wholesale index'!S$2,FALSE)</f>
        <v>1</v>
      </c>
      <c r="T30" s="38">
        <f>VLOOKUP($B30,'Gas wholesale lookups'!$A$4:$R$15,'Gas wholesale index'!T$2,FALSE)</f>
        <v>1</v>
      </c>
      <c r="U30" s="13">
        <f t="shared" si="1"/>
        <v>0</v>
      </c>
      <c r="V30" s="13">
        <f t="shared" si="2"/>
        <v>0</v>
      </c>
      <c r="W30" s="13">
        <f t="shared" si="3"/>
        <v>208526.18181818182</v>
      </c>
      <c r="X30" s="13">
        <f t="shared" si="4"/>
        <v>166168.27272727274</v>
      </c>
      <c r="Y30" s="13">
        <f t="shared" si="5"/>
        <v>291847.5</v>
      </c>
      <c r="Z30" s="13">
        <f t="shared" si="6"/>
        <v>332991.45454545453</v>
      </c>
      <c r="AA30" s="13">
        <f t="shared" si="7"/>
        <v>999533.40909090918</v>
      </c>
      <c r="AB30" s="23">
        <f t="shared" si="8"/>
        <v>0</v>
      </c>
      <c r="AC30" s="23">
        <f t="shared" si="9"/>
        <v>0</v>
      </c>
      <c r="AD30" s="23">
        <f t="shared" si="10"/>
        <v>0</v>
      </c>
      <c r="AE30" s="23">
        <f t="shared" si="11"/>
        <v>0</v>
      </c>
      <c r="AF30" s="23">
        <f t="shared" si="12"/>
        <v>0</v>
      </c>
      <c r="AG30" s="23">
        <f t="shared" si="13"/>
        <v>0</v>
      </c>
      <c r="AH30" s="23">
        <f t="shared" si="14"/>
        <v>0</v>
      </c>
      <c r="AI30" s="44" t="str">
        <f t="shared" si="15"/>
        <v>n/a</v>
      </c>
      <c r="AJ30" s="2" t="str">
        <f t="shared" si="16"/>
        <v>2015-16 Summer</v>
      </c>
      <c r="AK30" s="2">
        <f t="shared" si="17"/>
        <v>0</v>
      </c>
      <c r="AL30" s="41">
        <v>1</v>
      </c>
      <c r="AM30" s="59"/>
    </row>
    <row r="31" spans="1:39" x14ac:dyDescent="0.3">
      <c r="A31" s="47">
        <v>41887</v>
      </c>
      <c r="B31" s="14" t="str">
        <f t="shared" si="0"/>
        <v>Sep</v>
      </c>
      <c r="C31" s="3"/>
      <c r="D31" s="3"/>
      <c r="E31" s="3"/>
      <c r="F31" s="3"/>
      <c r="G31" s="3"/>
      <c r="H31" s="3"/>
      <c r="I31" s="13">
        <f>VLOOKUP($B31,'Gas wholesale lookups'!$A$4:$L$15,'Gas wholesale index'!I$2,FALSE)</f>
        <v>291847.5</v>
      </c>
      <c r="J31" s="13">
        <f>VLOOKUP($B31,'Gas wholesale lookups'!$A$4:$L$15,'Gas wholesale index'!J$2,FALSE)</f>
        <v>332991.45454545453</v>
      </c>
      <c r="K31" s="13">
        <f>VLOOKUP($B31,'Gas wholesale lookups'!$A$4:$L$15,'Gas wholesale index'!K$2,FALSE)</f>
        <v>208526.18181818182</v>
      </c>
      <c r="L31" s="13">
        <f>VLOOKUP($B31,'Gas wholesale lookups'!$A$4:$L$15,'Gas wholesale index'!L$2,FALSE)</f>
        <v>166168.27272727274</v>
      </c>
      <c r="M31" s="13">
        <f>VLOOKUP($B31,'Gas wholesale lookups'!$A$4:$L$15,'Gas wholesale index'!M$2,FALSE)</f>
        <v>291847.5</v>
      </c>
      <c r="N31" s="13">
        <f>VLOOKUP($B31,'Gas wholesale lookups'!$A$4:$L$15,'Gas wholesale index'!N$2,FALSE)</f>
        <v>332991.45454545453</v>
      </c>
      <c r="O31" s="38">
        <f>VLOOKUP($B31,'Gas wholesale lookups'!$A$4:$R$15,'Gas wholesale index'!O$2,FALSE)</f>
        <v>0</v>
      </c>
      <c r="P31" s="38">
        <f>VLOOKUP($B31,'Gas wholesale lookups'!$A$4:$R$15,'Gas wholesale index'!P$2,FALSE)</f>
        <v>0</v>
      </c>
      <c r="Q31" s="38">
        <f>VLOOKUP($B31,'Gas wholesale lookups'!$A$4:$R$15,'Gas wholesale index'!Q$2,FALSE)</f>
        <v>1</v>
      </c>
      <c r="R31" s="38">
        <f>VLOOKUP($B31,'Gas wholesale lookups'!$A$4:$R$15,'Gas wholesale index'!R$2,FALSE)</f>
        <v>1</v>
      </c>
      <c r="S31" s="38">
        <f>VLOOKUP($B31,'Gas wholesale lookups'!$A$4:$R$15,'Gas wholesale index'!S$2,FALSE)</f>
        <v>1</v>
      </c>
      <c r="T31" s="38">
        <f>VLOOKUP($B31,'Gas wholesale lookups'!$A$4:$R$15,'Gas wholesale index'!T$2,FALSE)</f>
        <v>1</v>
      </c>
      <c r="U31" s="13">
        <f t="shared" si="1"/>
        <v>0</v>
      </c>
      <c r="V31" s="13">
        <f t="shared" si="2"/>
        <v>0</v>
      </c>
      <c r="W31" s="13">
        <f t="shared" si="3"/>
        <v>208526.18181818182</v>
      </c>
      <c r="X31" s="13">
        <f t="shared" si="4"/>
        <v>166168.27272727274</v>
      </c>
      <c r="Y31" s="13">
        <f t="shared" si="5"/>
        <v>291847.5</v>
      </c>
      <c r="Z31" s="13">
        <f t="shared" si="6"/>
        <v>332991.45454545453</v>
      </c>
      <c r="AA31" s="13">
        <f t="shared" si="7"/>
        <v>999533.40909090918</v>
      </c>
      <c r="AB31" s="23">
        <f t="shared" si="8"/>
        <v>0</v>
      </c>
      <c r="AC31" s="23">
        <f t="shared" si="9"/>
        <v>0</v>
      </c>
      <c r="AD31" s="23">
        <f t="shared" si="10"/>
        <v>0</v>
      </c>
      <c r="AE31" s="23">
        <f t="shared" si="11"/>
        <v>0</v>
      </c>
      <c r="AF31" s="23">
        <f t="shared" si="12"/>
        <v>0</v>
      </c>
      <c r="AG31" s="23">
        <f t="shared" si="13"/>
        <v>0</v>
      </c>
      <c r="AH31" s="23">
        <f t="shared" si="14"/>
        <v>0</v>
      </c>
      <c r="AI31" s="44" t="str">
        <f t="shared" si="15"/>
        <v>n/a</v>
      </c>
      <c r="AJ31" s="2" t="str">
        <f t="shared" si="16"/>
        <v>2015-16 Summer</v>
      </c>
      <c r="AK31" s="2">
        <f t="shared" si="17"/>
        <v>0</v>
      </c>
      <c r="AL31" s="41">
        <v>1</v>
      </c>
      <c r="AM31" s="59"/>
    </row>
    <row r="32" spans="1:39" x14ac:dyDescent="0.3">
      <c r="A32" s="47">
        <v>41890</v>
      </c>
      <c r="B32" s="14" t="str">
        <f t="shared" si="0"/>
        <v>Sep</v>
      </c>
      <c r="C32" s="3"/>
      <c r="D32" s="3"/>
      <c r="E32" s="3"/>
      <c r="F32" s="3"/>
      <c r="G32" s="3"/>
      <c r="H32" s="3"/>
      <c r="I32" s="13">
        <f>VLOOKUP($B32,'Gas wholesale lookups'!$A$4:$L$15,'Gas wholesale index'!I$2,FALSE)</f>
        <v>291847.5</v>
      </c>
      <c r="J32" s="13">
        <f>VLOOKUP($B32,'Gas wholesale lookups'!$A$4:$L$15,'Gas wholesale index'!J$2,FALSE)</f>
        <v>332991.45454545453</v>
      </c>
      <c r="K32" s="13">
        <f>VLOOKUP($B32,'Gas wholesale lookups'!$A$4:$L$15,'Gas wholesale index'!K$2,FALSE)</f>
        <v>208526.18181818182</v>
      </c>
      <c r="L32" s="13">
        <f>VLOOKUP($B32,'Gas wholesale lookups'!$A$4:$L$15,'Gas wholesale index'!L$2,FALSE)</f>
        <v>166168.27272727274</v>
      </c>
      <c r="M32" s="13">
        <f>VLOOKUP($B32,'Gas wholesale lookups'!$A$4:$L$15,'Gas wholesale index'!M$2,FALSE)</f>
        <v>291847.5</v>
      </c>
      <c r="N32" s="13">
        <f>VLOOKUP($B32,'Gas wholesale lookups'!$A$4:$L$15,'Gas wholesale index'!N$2,FALSE)</f>
        <v>332991.45454545453</v>
      </c>
      <c r="O32" s="38">
        <f>VLOOKUP($B32,'Gas wholesale lookups'!$A$4:$R$15,'Gas wholesale index'!O$2,FALSE)</f>
        <v>0</v>
      </c>
      <c r="P32" s="38">
        <f>VLOOKUP($B32,'Gas wholesale lookups'!$A$4:$R$15,'Gas wholesale index'!P$2,FALSE)</f>
        <v>0</v>
      </c>
      <c r="Q32" s="38">
        <f>VLOOKUP($B32,'Gas wholesale lookups'!$A$4:$R$15,'Gas wholesale index'!Q$2,FALSE)</f>
        <v>1</v>
      </c>
      <c r="R32" s="38">
        <f>VLOOKUP($B32,'Gas wholesale lookups'!$A$4:$R$15,'Gas wholesale index'!R$2,FALSE)</f>
        <v>1</v>
      </c>
      <c r="S32" s="38">
        <f>VLOOKUP($B32,'Gas wholesale lookups'!$A$4:$R$15,'Gas wholesale index'!S$2,FALSE)</f>
        <v>1</v>
      </c>
      <c r="T32" s="38">
        <f>VLOOKUP($B32,'Gas wholesale lookups'!$A$4:$R$15,'Gas wholesale index'!T$2,FALSE)</f>
        <v>1</v>
      </c>
      <c r="U32" s="13">
        <f t="shared" si="1"/>
        <v>0</v>
      </c>
      <c r="V32" s="13">
        <f t="shared" si="2"/>
        <v>0</v>
      </c>
      <c r="W32" s="13">
        <f t="shared" si="3"/>
        <v>208526.18181818182</v>
      </c>
      <c r="X32" s="13">
        <f t="shared" si="4"/>
        <v>166168.27272727274</v>
      </c>
      <c r="Y32" s="13">
        <f t="shared" si="5"/>
        <v>291847.5</v>
      </c>
      <c r="Z32" s="13">
        <f t="shared" si="6"/>
        <v>332991.45454545453</v>
      </c>
      <c r="AA32" s="13">
        <f t="shared" si="7"/>
        <v>999533.40909090918</v>
      </c>
      <c r="AB32" s="23">
        <f t="shared" si="8"/>
        <v>0</v>
      </c>
      <c r="AC32" s="23">
        <f t="shared" si="9"/>
        <v>0</v>
      </c>
      <c r="AD32" s="23">
        <f t="shared" si="10"/>
        <v>0</v>
      </c>
      <c r="AE32" s="23">
        <f t="shared" si="11"/>
        <v>0</v>
      </c>
      <c r="AF32" s="23">
        <f t="shared" si="12"/>
        <v>0</v>
      </c>
      <c r="AG32" s="23">
        <f t="shared" si="13"/>
        <v>0</v>
      </c>
      <c r="AH32" s="23">
        <f t="shared" si="14"/>
        <v>0</v>
      </c>
      <c r="AI32" s="44" t="str">
        <f t="shared" si="15"/>
        <v>n/a</v>
      </c>
      <c r="AJ32" s="2" t="str">
        <f t="shared" si="16"/>
        <v>2015-16 Summer</v>
      </c>
      <c r="AK32" s="2">
        <f t="shared" si="17"/>
        <v>0</v>
      </c>
      <c r="AL32" s="41">
        <v>1</v>
      </c>
      <c r="AM32" s="59"/>
    </row>
    <row r="33" spans="1:39" x14ac:dyDescent="0.3">
      <c r="A33" s="47">
        <v>41891</v>
      </c>
      <c r="B33" s="14" t="str">
        <f t="shared" si="0"/>
        <v>Sep</v>
      </c>
      <c r="C33" s="3"/>
      <c r="D33" s="3"/>
      <c r="E33" s="3"/>
      <c r="F33" s="3"/>
      <c r="G33" s="3"/>
      <c r="H33" s="3"/>
      <c r="I33" s="13">
        <f>VLOOKUP($B33,'Gas wholesale lookups'!$A$4:$L$15,'Gas wholesale index'!I$2,FALSE)</f>
        <v>291847.5</v>
      </c>
      <c r="J33" s="13">
        <f>VLOOKUP($B33,'Gas wholesale lookups'!$A$4:$L$15,'Gas wholesale index'!J$2,FALSE)</f>
        <v>332991.45454545453</v>
      </c>
      <c r="K33" s="13">
        <f>VLOOKUP($B33,'Gas wholesale lookups'!$A$4:$L$15,'Gas wholesale index'!K$2,FALSE)</f>
        <v>208526.18181818182</v>
      </c>
      <c r="L33" s="13">
        <f>VLOOKUP($B33,'Gas wholesale lookups'!$A$4:$L$15,'Gas wholesale index'!L$2,FALSE)</f>
        <v>166168.27272727274</v>
      </c>
      <c r="M33" s="13">
        <f>VLOOKUP($B33,'Gas wholesale lookups'!$A$4:$L$15,'Gas wholesale index'!M$2,FALSE)</f>
        <v>291847.5</v>
      </c>
      <c r="N33" s="13">
        <f>VLOOKUP($B33,'Gas wholesale lookups'!$A$4:$L$15,'Gas wholesale index'!N$2,FALSE)</f>
        <v>332991.45454545453</v>
      </c>
      <c r="O33" s="38">
        <f>VLOOKUP($B33,'Gas wholesale lookups'!$A$4:$R$15,'Gas wholesale index'!O$2,FALSE)</f>
        <v>0</v>
      </c>
      <c r="P33" s="38">
        <f>VLOOKUP($B33,'Gas wholesale lookups'!$A$4:$R$15,'Gas wholesale index'!P$2,FALSE)</f>
        <v>0</v>
      </c>
      <c r="Q33" s="38">
        <f>VLOOKUP($B33,'Gas wholesale lookups'!$A$4:$R$15,'Gas wholesale index'!Q$2,FALSE)</f>
        <v>1</v>
      </c>
      <c r="R33" s="38">
        <f>VLOOKUP($B33,'Gas wholesale lookups'!$A$4:$R$15,'Gas wholesale index'!R$2,FALSE)</f>
        <v>1</v>
      </c>
      <c r="S33" s="38">
        <f>VLOOKUP($B33,'Gas wholesale lookups'!$A$4:$R$15,'Gas wholesale index'!S$2,FALSE)</f>
        <v>1</v>
      </c>
      <c r="T33" s="38">
        <f>VLOOKUP($B33,'Gas wholesale lookups'!$A$4:$R$15,'Gas wholesale index'!T$2,FALSE)</f>
        <v>1</v>
      </c>
      <c r="U33" s="13">
        <f t="shared" si="1"/>
        <v>0</v>
      </c>
      <c r="V33" s="13">
        <f t="shared" si="2"/>
        <v>0</v>
      </c>
      <c r="W33" s="13">
        <f t="shared" si="3"/>
        <v>208526.18181818182</v>
      </c>
      <c r="X33" s="13">
        <f t="shared" si="4"/>
        <v>166168.27272727274</v>
      </c>
      <c r="Y33" s="13">
        <f t="shared" si="5"/>
        <v>291847.5</v>
      </c>
      <c r="Z33" s="13">
        <f t="shared" si="6"/>
        <v>332991.45454545453</v>
      </c>
      <c r="AA33" s="13">
        <f t="shared" si="7"/>
        <v>999533.40909090918</v>
      </c>
      <c r="AB33" s="23">
        <f t="shared" si="8"/>
        <v>0</v>
      </c>
      <c r="AC33" s="23">
        <f t="shared" si="9"/>
        <v>0</v>
      </c>
      <c r="AD33" s="23">
        <f t="shared" si="10"/>
        <v>0</v>
      </c>
      <c r="AE33" s="23">
        <f t="shared" si="11"/>
        <v>0</v>
      </c>
      <c r="AF33" s="23">
        <f t="shared" si="12"/>
        <v>0</v>
      </c>
      <c r="AG33" s="23">
        <f t="shared" si="13"/>
        <v>0</v>
      </c>
      <c r="AH33" s="23">
        <f t="shared" si="14"/>
        <v>0</v>
      </c>
      <c r="AI33" s="44" t="str">
        <f t="shared" si="15"/>
        <v>n/a</v>
      </c>
      <c r="AJ33" s="2" t="str">
        <f t="shared" si="16"/>
        <v>2015-16 Summer</v>
      </c>
      <c r="AK33" s="2">
        <f t="shared" si="17"/>
        <v>0</v>
      </c>
      <c r="AL33" s="41">
        <v>1</v>
      </c>
      <c r="AM33" s="59"/>
    </row>
    <row r="34" spans="1:39" x14ac:dyDescent="0.3">
      <c r="A34" s="47">
        <v>41892</v>
      </c>
      <c r="B34" s="14" t="str">
        <f t="shared" si="0"/>
        <v>Sep</v>
      </c>
      <c r="C34" s="3"/>
      <c r="D34" s="3"/>
      <c r="E34" s="3"/>
      <c r="F34" s="3"/>
      <c r="G34" s="3"/>
      <c r="H34" s="3"/>
      <c r="I34" s="13">
        <f>VLOOKUP($B34,'Gas wholesale lookups'!$A$4:$L$15,'Gas wholesale index'!I$2,FALSE)</f>
        <v>291847.5</v>
      </c>
      <c r="J34" s="13">
        <f>VLOOKUP($B34,'Gas wholesale lookups'!$A$4:$L$15,'Gas wholesale index'!J$2,FALSE)</f>
        <v>332991.45454545453</v>
      </c>
      <c r="K34" s="13">
        <f>VLOOKUP($B34,'Gas wholesale lookups'!$A$4:$L$15,'Gas wholesale index'!K$2,FALSE)</f>
        <v>208526.18181818182</v>
      </c>
      <c r="L34" s="13">
        <f>VLOOKUP($B34,'Gas wholesale lookups'!$A$4:$L$15,'Gas wholesale index'!L$2,FALSE)</f>
        <v>166168.27272727274</v>
      </c>
      <c r="M34" s="13">
        <f>VLOOKUP($B34,'Gas wholesale lookups'!$A$4:$L$15,'Gas wholesale index'!M$2,FALSE)</f>
        <v>291847.5</v>
      </c>
      <c r="N34" s="13">
        <f>VLOOKUP($B34,'Gas wholesale lookups'!$A$4:$L$15,'Gas wholesale index'!N$2,FALSE)</f>
        <v>332991.45454545453</v>
      </c>
      <c r="O34" s="38">
        <f>VLOOKUP($B34,'Gas wholesale lookups'!$A$4:$R$15,'Gas wholesale index'!O$2,FALSE)</f>
        <v>0</v>
      </c>
      <c r="P34" s="38">
        <f>VLOOKUP($B34,'Gas wholesale lookups'!$A$4:$R$15,'Gas wholesale index'!P$2,FALSE)</f>
        <v>0</v>
      </c>
      <c r="Q34" s="38">
        <f>VLOOKUP($B34,'Gas wholesale lookups'!$A$4:$R$15,'Gas wholesale index'!Q$2,FALSE)</f>
        <v>1</v>
      </c>
      <c r="R34" s="38">
        <f>VLOOKUP($B34,'Gas wholesale lookups'!$A$4:$R$15,'Gas wholesale index'!R$2,FALSE)</f>
        <v>1</v>
      </c>
      <c r="S34" s="38">
        <f>VLOOKUP($B34,'Gas wholesale lookups'!$A$4:$R$15,'Gas wholesale index'!S$2,FALSE)</f>
        <v>1</v>
      </c>
      <c r="T34" s="38">
        <f>VLOOKUP($B34,'Gas wholesale lookups'!$A$4:$R$15,'Gas wholesale index'!T$2,FALSE)</f>
        <v>1</v>
      </c>
      <c r="U34" s="13">
        <f t="shared" si="1"/>
        <v>0</v>
      </c>
      <c r="V34" s="13">
        <f t="shared" si="2"/>
        <v>0</v>
      </c>
      <c r="W34" s="13">
        <f t="shared" si="3"/>
        <v>208526.18181818182</v>
      </c>
      <c r="X34" s="13">
        <f t="shared" si="4"/>
        <v>166168.27272727274</v>
      </c>
      <c r="Y34" s="13">
        <f t="shared" si="5"/>
        <v>291847.5</v>
      </c>
      <c r="Z34" s="13">
        <f t="shared" si="6"/>
        <v>332991.45454545453</v>
      </c>
      <c r="AA34" s="13">
        <f t="shared" si="7"/>
        <v>999533.40909090918</v>
      </c>
      <c r="AB34" s="23">
        <f t="shared" si="8"/>
        <v>0</v>
      </c>
      <c r="AC34" s="23">
        <f t="shared" si="9"/>
        <v>0</v>
      </c>
      <c r="AD34" s="23">
        <f t="shared" si="10"/>
        <v>0</v>
      </c>
      <c r="AE34" s="23">
        <f t="shared" si="11"/>
        <v>0</v>
      </c>
      <c r="AF34" s="23">
        <f t="shared" si="12"/>
        <v>0</v>
      </c>
      <c r="AG34" s="23">
        <f t="shared" si="13"/>
        <v>0</v>
      </c>
      <c r="AH34" s="23">
        <f t="shared" si="14"/>
        <v>0</v>
      </c>
      <c r="AI34" s="44" t="str">
        <f t="shared" si="15"/>
        <v>n/a</v>
      </c>
      <c r="AJ34" s="2" t="str">
        <f t="shared" si="16"/>
        <v>2015-16 Summer</v>
      </c>
      <c r="AK34" s="2">
        <f t="shared" si="17"/>
        <v>0</v>
      </c>
      <c r="AL34" s="41">
        <v>1</v>
      </c>
      <c r="AM34" s="59"/>
    </row>
    <row r="35" spans="1:39" x14ac:dyDescent="0.3">
      <c r="A35" s="47">
        <v>41893</v>
      </c>
      <c r="B35" s="14" t="str">
        <f t="shared" si="0"/>
        <v>Sep</v>
      </c>
      <c r="C35" s="3"/>
      <c r="D35" s="3"/>
      <c r="E35" s="3"/>
      <c r="F35" s="3"/>
      <c r="G35" s="3"/>
      <c r="H35" s="3"/>
      <c r="I35" s="13">
        <f>VLOOKUP($B35,'Gas wholesale lookups'!$A$4:$L$15,'Gas wholesale index'!I$2,FALSE)</f>
        <v>291847.5</v>
      </c>
      <c r="J35" s="13">
        <f>VLOOKUP($B35,'Gas wholesale lookups'!$A$4:$L$15,'Gas wholesale index'!J$2,FALSE)</f>
        <v>332991.45454545453</v>
      </c>
      <c r="K35" s="13">
        <f>VLOOKUP($B35,'Gas wholesale lookups'!$A$4:$L$15,'Gas wholesale index'!K$2,FALSE)</f>
        <v>208526.18181818182</v>
      </c>
      <c r="L35" s="13">
        <f>VLOOKUP($B35,'Gas wholesale lookups'!$A$4:$L$15,'Gas wholesale index'!L$2,FALSE)</f>
        <v>166168.27272727274</v>
      </c>
      <c r="M35" s="13">
        <f>VLOOKUP($B35,'Gas wholesale lookups'!$A$4:$L$15,'Gas wholesale index'!M$2,FALSE)</f>
        <v>291847.5</v>
      </c>
      <c r="N35" s="13">
        <f>VLOOKUP($B35,'Gas wholesale lookups'!$A$4:$L$15,'Gas wholesale index'!N$2,FALSE)</f>
        <v>332991.45454545453</v>
      </c>
      <c r="O35" s="38">
        <f>VLOOKUP($B35,'Gas wholesale lookups'!$A$4:$R$15,'Gas wholesale index'!O$2,FALSE)</f>
        <v>0</v>
      </c>
      <c r="P35" s="38">
        <f>VLOOKUP($B35,'Gas wholesale lookups'!$A$4:$R$15,'Gas wholesale index'!P$2,FALSE)</f>
        <v>0</v>
      </c>
      <c r="Q35" s="38">
        <f>VLOOKUP($B35,'Gas wholesale lookups'!$A$4:$R$15,'Gas wholesale index'!Q$2,FALSE)</f>
        <v>1</v>
      </c>
      <c r="R35" s="38">
        <f>VLOOKUP($B35,'Gas wholesale lookups'!$A$4:$R$15,'Gas wholesale index'!R$2,FALSE)</f>
        <v>1</v>
      </c>
      <c r="S35" s="38">
        <f>VLOOKUP($B35,'Gas wholesale lookups'!$A$4:$R$15,'Gas wholesale index'!S$2,FALSE)</f>
        <v>1</v>
      </c>
      <c r="T35" s="38">
        <f>VLOOKUP($B35,'Gas wholesale lookups'!$A$4:$R$15,'Gas wholesale index'!T$2,FALSE)</f>
        <v>1</v>
      </c>
      <c r="U35" s="13">
        <f t="shared" si="1"/>
        <v>0</v>
      </c>
      <c r="V35" s="13">
        <f t="shared" si="2"/>
        <v>0</v>
      </c>
      <c r="W35" s="13">
        <f t="shared" si="3"/>
        <v>208526.18181818182</v>
      </c>
      <c r="X35" s="13">
        <f t="shared" si="4"/>
        <v>166168.27272727274</v>
      </c>
      <c r="Y35" s="13">
        <f t="shared" si="5"/>
        <v>291847.5</v>
      </c>
      <c r="Z35" s="13">
        <f t="shared" si="6"/>
        <v>332991.45454545453</v>
      </c>
      <c r="AA35" s="13">
        <f t="shared" si="7"/>
        <v>999533.40909090918</v>
      </c>
      <c r="AB35" s="23">
        <f t="shared" si="8"/>
        <v>0</v>
      </c>
      <c r="AC35" s="23">
        <f t="shared" si="9"/>
        <v>0</v>
      </c>
      <c r="AD35" s="23">
        <f t="shared" si="10"/>
        <v>0</v>
      </c>
      <c r="AE35" s="23">
        <f t="shared" si="11"/>
        <v>0</v>
      </c>
      <c r="AF35" s="23">
        <f t="shared" si="12"/>
        <v>0</v>
      </c>
      <c r="AG35" s="23">
        <f t="shared" si="13"/>
        <v>0</v>
      </c>
      <c r="AH35" s="23">
        <f t="shared" si="14"/>
        <v>0</v>
      </c>
      <c r="AI35" s="44" t="str">
        <f t="shared" si="15"/>
        <v>n/a</v>
      </c>
      <c r="AJ35" s="2" t="str">
        <f t="shared" si="16"/>
        <v>2015-16 Summer</v>
      </c>
      <c r="AK35" s="2">
        <f t="shared" si="17"/>
        <v>0</v>
      </c>
      <c r="AL35" s="41">
        <v>1</v>
      </c>
      <c r="AM35" s="59"/>
    </row>
    <row r="36" spans="1:39" x14ac:dyDescent="0.3">
      <c r="A36" s="47">
        <v>41894</v>
      </c>
      <c r="B36" s="14" t="str">
        <f t="shared" si="0"/>
        <v>Sep</v>
      </c>
      <c r="C36" s="3"/>
      <c r="D36" s="3"/>
      <c r="E36" s="3"/>
      <c r="F36" s="3"/>
      <c r="G36" s="3"/>
      <c r="H36" s="3"/>
      <c r="I36" s="13">
        <f>VLOOKUP($B36,'Gas wholesale lookups'!$A$4:$L$15,'Gas wholesale index'!I$2,FALSE)</f>
        <v>291847.5</v>
      </c>
      <c r="J36" s="13">
        <f>VLOOKUP($B36,'Gas wholesale lookups'!$A$4:$L$15,'Gas wholesale index'!J$2,FALSE)</f>
        <v>332991.45454545453</v>
      </c>
      <c r="K36" s="13">
        <f>VLOOKUP($B36,'Gas wholesale lookups'!$A$4:$L$15,'Gas wholesale index'!K$2,FALSE)</f>
        <v>208526.18181818182</v>
      </c>
      <c r="L36" s="13">
        <f>VLOOKUP($B36,'Gas wholesale lookups'!$A$4:$L$15,'Gas wholesale index'!L$2,FALSE)</f>
        <v>166168.27272727274</v>
      </c>
      <c r="M36" s="13">
        <f>VLOOKUP($B36,'Gas wholesale lookups'!$A$4:$L$15,'Gas wholesale index'!M$2,FALSE)</f>
        <v>291847.5</v>
      </c>
      <c r="N36" s="13">
        <f>VLOOKUP($B36,'Gas wholesale lookups'!$A$4:$L$15,'Gas wholesale index'!N$2,FALSE)</f>
        <v>332991.45454545453</v>
      </c>
      <c r="O36" s="38">
        <f>VLOOKUP($B36,'Gas wholesale lookups'!$A$4:$R$15,'Gas wholesale index'!O$2,FALSE)</f>
        <v>0</v>
      </c>
      <c r="P36" s="38">
        <f>VLOOKUP($B36,'Gas wholesale lookups'!$A$4:$R$15,'Gas wholesale index'!P$2,FALSE)</f>
        <v>0</v>
      </c>
      <c r="Q36" s="38">
        <f>VLOOKUP($B36,'Gas wholesale lookups'!$A$4:$R$15,'Gas wholesale index'!Q$2,FALSE)</f>
        <v>1</v>
      </c>
      <c r="R36" s="38">
        <f>VLOOKUP($B36,'Gas wholesale lookups'!$A$4:$R$15,'Gas wholesale index'!R$2,FALSE)</f>
        <v>1</v>
      </c>
      <c r="S36" s="38">
        <f>VLOOKUP($B36,'Gas wholesale lookups'!$A$4:$R$15,'Gas wholesale index'!S$2,FALSE)</f>
        <v>1</v>
      </c>
      <c r="T36" s="38">
        <f>VLOOKUP($B36,'Gas wholesale lookups'!$A$4:$R$15,'Gas wholesale index'!T$2,FALSE)</f>
        <v>1</v>
      </c>
      <c r="U36" s="13">
        <f t="shared" si="1"/>
        <v>0</v>
      </c>
      <c r="V36" s="13">
        <f t="shared" si="2"/>
        <v>0</v>
      </c>
      <c r="W36" s="13">
        <f t="shared" si="3"/>
        <v>208526.18181818182</v>
      </c>
      <c r="X36" s="13">
        <f t="shared" si="4"/>
        <v>166168.27272727274</v>
      </c>
      <c r="Y36" s="13">
        <f t="shared" si="5"/>
        <v>291847.5</v>
      </c>
      <c r="Z36" s="13">
        <f t="shared" si="6"/>
        <v>332991.45454545453</v>
      </c>
      <c r="AA36" s="13">
        <f t="shared" si="7"/>
        <v>999533.40909090918</v>
      </c>
      <c r="AB36" s="23">
        <f t="shared" si="8"/>
        <v>0</v>
      </c>
      <c r="AC36" s="23">
        <f t="shared" si="9"/>
        <v>0</v>
      </c>
      <c r="AD36" s="23">
        <f t="shared" si="10"/>
        <v>0</v>
      </c>
      <c r="AE36" s="23">
        <f t="shared" si="11"/>
        <v>0</v>
      </c>
      <c r="AF36" s="23">
        <f t="shared" si="12"/>
        <v>0</v>
      </c>
      <c r="AG36" s="23">
        <f t="shared" si="13"/>
        <v>0</v>
      </c>
      <c r="AH36" s="23">
        <f t="shared" si="14"/>
        <v>0</v>
      </c>
      <c r="AI36" s="44" t="str">
        <f t="shared" si="15"/>
        <v>n/a</v>
      </c>
      <c r="AJ36" s="2" t="str">
        <f t="shared" si="16"/>
        <v>2015-16 Summer</v>
      </c>
      <c r="AK36" s="2">
        <f t="shared" si="17"/>
        <v>0</v>
      </c>
      <c r="AL36" s="41">
        <v>1</v>
      </c>
      <c r="AM36" s="59"/>
    </row>
    <row r="37" spans="1:39" x14ac:dyDescent="0.3">
      <c r="A37" s="47">
        <v>41897</v>
      </c>
      <c r="B37" s="14" t="str">
        <f t="shared" si="0"/>
        <v>Sep</v>
      </c>
      <c r="C37" s="3"/>
      <c r="D37" s="3"/>
      <c r="E37" s="3"/>
      <c r="F37" s="3"/>
      <c r="G37" s="3"/>
      <c r="H37" s="3"/>
      <c r="I37" s="13">
        <f>VLOOKUP($B37,'Gas wholesale lookups'!$A$4:$L$15,'Gas wholesale index'!I$2,FALSE)</f>
        <v>291847.5</v>
      </c>
      <c r="J37" s="13">
        <f>VLOOKUP($B37,'Gas wholesale lookups'!$A$4:$L$15,'Gas wholesale index'!J$2,FALSE)</f>
        <v>332991.45454545453</v>
      </c>
      <c r="K37" s="13">
        <f>VLOOKUP($B37,'Gas wholesale lookups'!$A$4:$L$15,'Gas wholesale index'!K$2,FALSE)</f>
        <v>208526.18181818182</v>
      </c>
      <c r="L37" s="13">
        <f>VLOOKUP($B37,'Gas wholesale lookups'!$A$4:$L$15,'Gas wholesale index'!L$2,FALSE)</f>
        <v>166168.27272727274</v>
      </c>
      <c r="M37" s="13">
        <f>VLOOKUP($B37,'Gas wholesale lookups'!$A$4:$L$15,'Gas wholesale index'!M$2,FALSE)</f>
        <v>291847.5</v>
      </c>
      <c r="N37" s="13">
        <f>VLOOKUP($B37,'Gas wholesale lookups'!$A$4:$L$15,'Gas wholesale index'!N$2,FALSE)</f>
        <v>332991.45454545453</v>
      </c>
      <c r="O37" s="38">
        <f>VLOOKUP($B37,'Gas wholesale lookups'!$A$4:$R$15,'Gas wholesale index'!O$2,FALSE)</f>
        <v>0</v>
      </c>
      <c r="P37" s="38">
        <f>VLOOKUP($B37,'Gas wholesale lookups'!$A$4:$R$15,'Gas wholesale index'!P$2,FALSE)</f>
        <v>0</v>
      </c>
      <c r="Q37" s="38">
        <f>VLOOKUP($B37,'Gas wholesale lookups'!$A$4:$R$15,'Gas wholesale index'!Q$2,FALSE)</f>
        <v>1</v>
      </c>
      <c r="R37" s="38">
        <f>VLOOKUP($B37,'Gas wholesale lookups'!$A$4:$R$15,'Gas wholesale index'!R$2,FALSE)</f>
        <v>1</v>
      </c>
      <c r="S37" s="38">
        <f>VLOOKUP($B37,'Gas wholesale lookups'!$A$4:$R$15,'Gas wholesale index'!S$2,FALSE)</f>
        <v>1</v>
      </c>
      <c r="T37" s="38">
        <f>VLOOKUP($B37,'Gas wholesale lookups'!$A$4:$R$15,'Gas wholesale index'!T$2,FALSE)</f>
        <v>1</v>
      </c>
      <c r="U37" s="13">
        <f t="shared" si="1"/>
        <v>0</v>
      </c>
      <c r="V37" s="13">
        <f t="shared" si="2"/>
        <v>0</v>
      </c>
      <c r="W37" s="13">
        <f t="shared" si="3"/>
        <v>208526.18181818182</v>
      </c>
      <c r="X37" s="13">
        <f t="shared" si="4"/>
        <v>166168.27272727274</v>
      </c>
      <c r="Y37" s="13">
        <f t="shared" si="5"/>
        <v>291847.5</v>
      </c>
      <c r="Z37" s="13">
        <f t="shared" si="6"/>
        <v>332991.45454545453</v>
      </c>
      <c r="AA37" s="13">
        <f t="shared" si="7"/>
        <v>999533.40909090918</v>
      </c>
      <c r="AB37" s="23">
        <f t="shared" si="8"/>
        <v>0</v>
      </c>
      <c r="AC37" s="23">
        <f t="shared" si="9"/>
        <v>0</v>
      </c>
      <c r="AD37" s="23">
        <f t="shared" si="10"/>
        <v>0</v>
      </c>
      <c r="AE37" s="23">
        <f t="shared" si="11"/>
        <v>0</v>
      </c>
      <c r="AF37" s="23">
        <f t="shared" si="12"/>
        <v>0</v>
      </c>
      <c r="AG37" s="23">
        <f t="shared" si="13"/>
        <v>0</v>
      </c>
      <c r="AH37" s="23">
        <f t="shared" si="14"/>
        <v>0</v>
      </c>
      <c r="AI37" s="44" t="str">
        <f t="shared" si="15"/>
        <v>n/a</v>
      </c>
      <c r="AJ37" s="2" t="str">
        <f t="shared" si="16"/>
        <v>2015-16 Summer</v>
      </c>
      <c r="AK37" s="2">
        <f t="shared" si="17"/>
        <v>0</v>
      </c>
      <c r="AL37" s="41">
        <v>1</v>
      </c>
      <c r="AM37" s="59"/>
    </row>
    <row r="38" spans="1:39" x14ac:dyDescent="0.3">
      <c r="A38" s="47">
        <v>41898</v>
      </c>
      <c r="B38" s="14" t="str">
        <f t="shared" si="0"/>
        <v>Sep</v>
      </c>
      <c r="C38" s="3"/>
      <c r="D38" s="3"/>
      <c r="E38" s="3"/>
      <c r="F38" s="3"/>
      <c r="G38" s="3"/>
      <c r="H38" s="3"/>
      <c r="I38" s="13">
        <f>VLOOKUP($B38,'Gas wholesale lookups'!$A$4:$L$15,'Gas wholesale index'!I$2,FALSE)</f>
        <v>291847.5</v>
      </c>
      <c r="J38" s="13">
        <f>VLOOKUP($B38,'Gas wholesale lookups'!$A$4:$L$15,'Gas wholesale index'!J$2,FALSE)</f>
        <v>332991.45454545453</v>
      </c>
      <c r="K38" s="13">
        <f>VLOOKUP($B38,'Gas wholesale lookups'!$A$4:$L$15,'Gas wholesale index'!K$2,FALSE)</f>
        <v>208526.18181818182</v>
      </c>
      <c r="L38" s="13">
        <f>VLOOKUP($B38,'Gas wholesale lookups'!$A$4:$L$15,'Gas wholesale index'!L$2,FALSE)</f>
        <v>166168.27272727274</v>
      </c>
      <c r="M38" s="13">
        <f>VLOOKUP($B38,'Gas wholesale lookups'!$A$4:$L$15,'Gas wholesale index'!M$2,FALSE)</f>
        <v>291847.5</v>
      </c>
      <c r="N38" s="13">
        <f>VLOOKUP($B38,'Gas wholesale lookups'!$A$4:$L$15,'Gas wholesale index'!N$2,FALSE)</f>
        <v>332991.45454545453</v>
      </c>
      <c r="O38" s="38">
        <f>VLOOKUP($B38,'Gas wholesale lookups'!$A$4:$R$15,'Gas wholesale index'!O$2,FALSE)</f>
        <v>0</v>
      </c>
      <c r="P38" s="38">
        <f>VLOOKUP($B38,'Gas wholesale lookups'!$A$4:$R$15,'Gas wholesale index'!P$2,FALSE)</f>
        <v>0</v>
      </c>
      <c r="Q38" s="38">
        <f>VLOOKUP($B38,'Gas wholesale lookups'!$A$4:$R$15,'Gas wholesale index'!Q$2,FALSE)</f>
        <v>1</v>
      </c>
      <c r="R38" s="38">
        <f>VLOOKUP($B38,'Gas wholesale lookups'!$A$4:$R$15,'Gas wholesale index'!R$2,FALSE)</f>
        <v>1</v>
      </c>
      <c r="S38" s="38">
        <f>VLOOKUP($B38,'Gas wholesale lookups'!$A$4:$R$15,'Gas wholesale index'!S$2,FALSE)</f>
        <v>1</v>
      </c>
      <c r="T38" s="38">
        <f>VLOOKUP($B38,'Gas wholesale lookups'!$A$4:$R$15,'Gas wholesale index'!T$2,FALSE)</f>
        <v>1</v>
      </c>
      <c r="U38" s="13">
        <f t="shared" si="1"/>
        <v>0</v>
      </c>
      <c r="V38" s="13">
        <f t="shared" si="2"/>
        <v>0</v>
      </c>
      <c r="W38" s="13">
        <f t="shared" si="3"/>
        <v>208526.18181818182</v>
      </c>
      <c r="X38" s="13">
        <f t="shared" si="4"/>
        <v>166168.27272727274</v>
      </c>
      <c r="Y38" s="13">
        <f t="shared" si="5"/>
        <v>291847.5</v>
      </c>
      <c r="Z38" s="13">
        <f t="shared" si="6"/>
        <v>332991.45454545453</v>
      </c>
      <c r="AA38" s="13">
        <f t="shared" si="7"/>
        <v>999533.40909090918</v>
      </c>
      <c r="AB38" s="23">
        <f t="shared" si="8"/>
        <v>0</v>
      </c>
      <c r="AC38" s="23">
        <f t="shared" si="9"/>
        <v>0</v>
      </c>
      <c r="AD38" s="23">
        <f t="shared" si="10"/>
        <v>0</v>
      </c>
      <c r="AE38" s="23">
        <f t="shared" si="11"/>
        <v>0</v>
      </c>
      <c r="AF38" s="23">
        <f t="shared" si="12"/>
        <v>0</v>
      </c>
      <c r="AG38" s="23">
        <f t="shared" si="13"/>
        <v>0</v>
      </c>
      <c r="AH38" s="23">
        <f t="shared" si="14"/>
        <v>0</v>
      </c>
      <c r="AI38" s="44" t="str">
        <f t="shared" si="15"/>
        <v>n/a</v>
      </c>
      <c r="AJ38" s="2" t="str">
        <f t="shared" si="16"/>
        <v>2015-16 Summer</v>
      </c>
      <c r="AK38" s="2">
        <f t="shared" si="17"/>
        <v>0</v>
      </c>
      <c r="AL38" s="41">
        <v>1</v>
      </c>
      <c r="AM38" s="59"/>
    </row>
    <row r="39" spans="1:39" x14ac:dyDescent="0.3">
      <c r="A39" s="47">
        <v>41899</v>
      </c>
      <c r="B39" s="14" t="str">
        <f t="shared" si="0"/>
        <v>Sep</v>
      </c>
      <c r="C39" s="3"/>
      <c r="D39" s="3"/>
      <c r="E39" s="3"/>
      <c r="F39" s="3"/>
      <c r="G39" s="3"/>
      <c r="H39" s="3"/>
      <c r="I39" s="13">
        <f>VLOOKUP($B39,'Gas wholesale lookups'!$A$4:$L$15,'Gas wholesale index'!I$2,FALSE)</f>
        <v>291847.5</v>
      </c>
      <c r="J39" s="13">
        <f>VLOOKUP($B39,'Gas wholesale lookups'!$A$4:$L$15,'Gas wholesale index'!J$2,FALSE)</f>
        <v>332991.45454545453</v>
      </c>
      <c r="K39" s="13">
        <f>VLOOKUP($B39,'Gas wholesale lookups'!$A$4:$L$15,'Gas wholesale index'!K$2,FALSE)</f>
        <v>208526.18181818182</v>
      </c>
      <c r="L39" s="13">
        <f>VLOOKUP($B39,'Gas wholesale lookups'!$A$4:$L$15,'Gas wholesale index'!L$2,FALSE)</f>
        <v>166168.27272727274</v>
      </c>
      <c r="M39" s="13">
        <f>VLOOKUP($B39,'Gas wholesale lookups'!$A$4:$L$15,'Gas wholesale index'!M$2,FALSE)</f>
        <v>291847.5</v>
      </c>
      <c r="N39" s="13">
        <f>VLOOKUP($B39,'Gas wholesale lookups'!$A$4:$L$15,'Gas wholesale index'!N$2,FALSE)</f>
        <v>332991.45454545453</v>
      </c>
      <c r="O39" s="38">
        <f>VLOOKUP($B39,'Gas wholesale lookups'!$A$4:$R$15,'Gas wholesale index'!O$2,FALSE)</f>
        <v>0</v>
      </c>
      <c r="P39" s="38">
        <f>VLOOKUP($B39,'Gas wholesale lookups'!$A$4:$R$15,'Gas wholesale index'!P$2,FALSE)</f>
        <v>0</v>
      </c>
      <c r="Q39" s="38">
        <f>VLOOKUP($B39,'Gas wholesale lookups'!$A$4:$R$15,'Gas wholesale index'!Q$2,FALSE)</f>
        <v>1</v>
      </c>
      <c r="R39" s="38">
        <f>VLOOKUP($B39,'Gas wholesale lookups'!$A$4:$R$15,'Gas wholesale index'!R$2,FALSE)</f>
        <v>1</v>
      </c>
      <c r="S39" s="38">
        <f>VLOOKUP($B39,'Gas wholesale lookups'!$A$4:$R$15,'Gas wholesale index'!S$2,FALSE)</f>
        <v>1</v>
      </c>
      <c r="T39" s="38">
        <f>VLOOKUP($B39,'Gas wholesale lookups'!$A$4:$R$15,'Gas wholesale index'!T$2,FALSE)</f>
        <v>1</v>
      </c>
      <c r="U39" s="13">
        <f t="shared" si="1"/>
        <v>0</v>
      </c>
      <c r="V39" s="13">
        <f t="shared" si="2"/>
        <v>0</v>
      </c>
      <c r="W39" s="13">
        <f t="shared" si="3"/>
        <v>208526.18181818182</v>
      </c>
      <c r="X39" s="13">
        <f t="shared" si="4"/>
        <v>166168.27272727274</v>
      </c>
      <c r="Y39" s="13">
        <f t="shared" si="5"/>
        <v>291847.5</v>
      </c>
      <c r="Z39" s="13">
        <f t="shared" si="6"/>
        <v>332991.45454545453</v>
      </c>
      <c r="AA39" s="13">
        <f t="shared" si="7"/>
        <v>999533.40909090918</v>
      </c>
      <c r="AB39" s="23">
        <f t="shared" si="8"/>
        <v>0</v>
      </c>
      <c r="AC39" s="23">
        <f t="shared" si="9"/>
        <v>0</v>
      </c>
      <c r="AD39" s="23">
        <f t="shared" si="10"/>
        <v>0</v>
      </c>
      <c r="AE39" s="23">
        <f t="shared" si="11"/>
        <v>0</v>
      </c>
      <c r="AF39" s="23">
        <f t="shared" si="12"/>
        <v>0</v>
      </c>
      <c r="AG39" s="23">
        <f t="shared" si="13"/>
        <v>0</v>
      </c>
      <c r="AH39" s="23">
        <f t="shared" si="14"/>
        <v>0</v>
      </c>
      <c r="AI39" s="44" t="str">
        <f t="shared" si="15"/>
        <v>n/a</v>
      </c>
      <c r="AJ39" s="2" t="str">
        <f t="shared" si="16"/>
        <v>2015-16 Summer</v>
      </c>
      <c r="AK39" s="2">
        <f t="shared" si="17"/>
        <v>0</v>
      </c>
      <c r="AL39" s="41">
        <v>1</v>
      </c>
      <c r="AM39" s="59"/>
    </row>
    <row r="40" spans="1:39" x14ac:dyDescent="0.3">
      <c r="A40" s="47">
        <v>41900</v>
      </c>
      <c r="B40" s="14" t="str">
        <f t="shared" si="0"/>
        <v>Sep</v>
      </c>
      <c r="C40" s="3"/>
      <c r="D40" s="3"/>
      <c r="E40" s="3"/>
      <c r="F40" s="3"/>
      <c r="G40" s="3"/>
      <c r="H40" s="3"/>
      <c r="I40" s="13">
        <f>VLOOKUP($B40,'Gas wholesale lookups'!$A$4:$L$15,'Gas wholesale index'!I$2,FALSE)</f>
        <v>291847.5</v>
      </c>
      <c r="J40" s="13">
        <f>VLOOKUP($B40,'Gas wholesale lookups'!$A$4:$L$15,'Gas wholesale index'!J$2,FALSE)</f>
        <v>332991.45454545453</v>
      </c>
      <c r="K40" s="13">
        <f>VLOOKUP($B40,'Gas wholesale lookups'!$A$4:$L$15,'Gas wholesale index'!K$2,FALSE)</f>
        <v>208526.18181818182</v>
      </c>
      <c r="L40" s="13">
        <f>VLOOKUP($B40,'Gas wholesale lookups'!$A$4:$L$15,'Gas wholesale index'!L$2,FALSE)</f>
        <v>166168.27272727274</v>
      </c>
      <c r="M40" s="13">
        <f>VLOOKUP($B40,'Gas wholesale lookups'!$A$4:$L$15,'Gas wholesale index'!M$2,FALSE)</f>
        <v>291847.5</v>
      </c>
      <c r="N40" s="13">
        <f>VLOOKUP($B40,'Gas wholesale lookups'!$A$4:$L$15,'Gas wholesale index'!N$2,FALSE)</f>
        <v>332991.45454545453</v>
      </c>
      <c r="O40" s="38">
        <f>VLOOKUP($B40,'Gas wholesale lookups'!$A$4:$R$15,'Gas wholesale index'!O$2,FALSE)</f>
        <v>0</v>
      </c>
      <c r="P40" s="38">
        <f>VLOOKUP($B40,'Gas wholesale lookups'!$A$4:$R$15,'Gas wholesale index'!P$2,FALSE)</f>
        <v>0</v>
      </c>
      <c r="Q40" s="38">
        <f>VLOOKUP($B40,'Gas wholesale lookups'!$A$4:$R$15,'Gas wholesale index'!Q$2,FALSE)</f>
        <v>1</v>
      </c>
      <c r="R40" s="38">
        <f>VLOOKUP($B40,'Gas wholesale lookups'!$A$4:$R$15,'Gas wholesale index'!R$2,FALSE)</f>
        <v>1</v>
      </c>
      <c r="S40" s="38">
        <f>VLOOKUP($B40,'Gas wholesale lookups'!$A$4:$R$15,'Gas wholesale index'!S$2,FALSE)</f>
        <v>1</v>
      </c>
      <c r="T40" s="38">
        <f>VLOOKUP($B40,'Gas wholesale lookups'!$A$4:$R$15,'Gas wholesale index'!T$2,FALSE)</f>
        <v>1</v>
      </c>
      <c r="U40" s="13">
        <f t="shared" si="1"/>
        <v>0</v>
      </c>
      <c r="V40" s="13">
        <f t="shared" si="2"/>
        <v>0</v>
      </c>
      <c r="W40" s="13">
        <f t="shared" si="3"/>
        <v>208526.18181818182</v>
      </c>
      <c r="X40" s="13">
        <f t="shared" si="4"/>
        <v>166168.27272727274</v>
      </c>
      <c r="Y40" s="13">
        <f t="shared" si="5"/>
        <v>291847.5</v>
      </c>
      <c r="Z40" s="13">
        <f t="shared" si="6"/>
        <v>332991.45454545453</v>
      </c>
      <c r="AA40" s="13">
        <f t="shared" si="7"/>
        <v>999533.40909090918</v>
      </c>
      <c r="AB40" s="23">
        <f t="shared" si="8"/>
        <v>0</v>
      </c>
      <c r="AC40" s="23">
        <f t="shared" si="9"/>
        <v>0</v>
      </c>
      <c r="AD40" s="23">
        <f t="shared" si="10"/>
        <v>0</v>
      </c>
      <c r="AE40" s="23">
        <f t="shared" si="11"/>
        <v>0</v>
      </c>
      <c r="AF40" s="23">
        <f t="shared" si="12"/>
        <v>0</v>
      </c>
      <c r="AG40" s="23">
        <f t="shared" si="13"/>
        <v>0</v>
      </c>
      <c r="AH40" s="23">
        <f t="shared" si="14"/>
        <v>0</v>
      </c>
      <c r="AI40" s="44" t="str">
        <f t="shared" si="15"/>
        <v>n/a</v>
      </c>
      <c r="AJ40" s="2" t="str">
        <f t="shared" si="16"/>
        <v>2015-16 Summer</v>
      </c>
      <c r="AK40" s="2">
        <f t="shared" si="17"/>
        <v>0</v>
      </c>
      <c r="AL40" s="41">
        <v>1</v>
      </c>
      <c r="AM40" s="59"/>
    </row>
    <row r="41" spans="1:39" x14ac:dyDescent="0.3">
      <c r="A41" s="47">
        <v>41901</v>
      </c>
      <c r="B41" s="14" t="str">
        <f t="shared" si="0"/>
        <v>Sep</v>
      </c>
      <c r="C41" s="3"/>
      <c r="D41" s="3"/>
      <c r="E41" s="3"/>
      <c r="F41" s="3"/>
      <c r="G41" s="3"/>
      <c r="H41" s="3"/>
      <c r="I41" s="13">
        <f>VLOOKUP($B41,'Gas wholesale lookups'!$A$4:$L$15,'Gas wholesale index'!I$2,FALSE)</f>
        <v>291847.5</v>
      </c>
      <c r="J41" s="13">
        <f>VLOOKUP($B41,'Gas wholesale lookups'!$A$4:$L$15,'Gas wholesale index'!J$2,FALSE)</f>
        <v>332991.45454545453</v>
      </c>
      <c r="K41" s="13">
        <f>VLOOKUP($B41,'Gas wholesale lookups'!$A$4:$L$15,'Gas wholesale index'!K$2,FALSE)</f>
        <v>208526.18181818182</v>
      </c>
      <c r="L41" s="13">
        <f>VLOOKUP($B41,'Gas wholesale lookups'!$A$4:$L$15,'Gas wholesale index'!L$2,FALSE)</f>
        <v>166168.27272727274</v>
      </c>
      <c r="M41" s="13">
        <f>VLOOKUP($B41,'Gas wholesale lookups'!$A$4:$L$15,'Gas wholesale index'!M$2,FALSE)</f>
        <v>291847.5</v>
      </c>
      <c r="N41" s="13">
        <f>VLOOKUP($B41,'Gas wholesale lookups'!$A$4:$L$15,'Gas wholesale index'!N$2,FALSE)</f>
        <v>332991.45454545453</v>
      </c>
      <c r="O41" s="38">
        <f>VLOOKUP($B41,'Gas wholesale lookups'!$A$4:$R$15,'Gas wholesale index'!O$2,FALSE)</f>
        <v>0</v>
      </c>
      <c r="P41" s="38">
        <f>VLOOKUP($B41,'Gas wholesale lookups'!$A$4:$R$15,'Gas wholesale index'!P$2,FALSE)</f>
        <v>0</v>
      </c>
      <c r="Q41" s="38">
        <f>VLOOKUP($B41,'Gas wholesale lookups'!$A$4:$R$15,'Gas wholesale index'!Q$2,FALSE)</f>
        <v>1</v>
      </c>
      <c r="R41" s="38">
        <f>VLOOKUP($B41,'Gas wholesale lookups'!$A$4:$R$15,'Gas wholesale index'!R$2,FALSE)</f>
        <v>1</v>
      </c>
      <c r="S41" s="38">
        <f>VLOOKUP($B41,'Gas wholesale lookups'!$A$4:$R$15,'Gas wholesale index'!S$2,FALSE)</f>
        <v>1</v>
      </c>
      <c r="T41" s="38">
        <f>VLOOKUP($B41,'Gas wholesale lookups'!$A$4:$R$15,'Gas wholesale index'!T$2,FALSE)</f>
        <v>1</v>
      </c>
      <c r="U41" s="13">
        <f t="shared" si="1"/>
        <v>0</v>
      </c>
      <c r="V41" s="13">
        <f t="shared" si="2"/>
        <v>0</v>
      </c>
      <c r="W41" s="13">
        <f t="shared" si="3"/>
        <v>208526.18181818182</v>
      </c>
      <c r="X41" s="13">
        <f t="shared" si="4"/>
        <v>166168.27272727274</v>
      </c>
      <c r="Y41" s="13">
        <f t="shared" si="5"/>
        <v>291847.5</v>
      </c>
      <c r="Z41" s="13">
        <f t="shared" si="6"/>
        <v>332991.45454545453</v>
      </c>
      <c r="AA41" s="13">
        <f t="shared" si="7"/>
        <v>999533.40909090918</v>
      </c>
      <c r="AB41" s="23">
        <f t="shared" si="8"/>
        <v>0</v>
      </c>
      <c r="AC41" s="23">
        <f t="shared" si="9"/>
        <v>0</v>
      </c>
      <c r="AD41" s="23">
        <f t="shared" si="10"/>
        <v>0</v>
      </c>
      <c r="AE41" s="23">
        <f t="shared" si="11"/>
        <v>0</v>
      </c>
      <c r="AF41" s="23">
        <f t="shared" si="12"/>
        <v>0</v>
      </c>
      <c r="AG41" s="23">
        <f t="shared" si="13"/>
        <v>0</v>
      </c>
      <c r="AH41" s="23">
        <f t="shared" si="14"/>
        <v>0</v>
      </c>
      <c r="AI41" s="44" t="str">
        <f t="shared" si="15"/>
        <v>n/a</v>
      </c>
      <c r="AJ41" s="2" t="str">
        <f t="shared" si="16"/>
        <v>2015-16 Summer</v>
      </c>
      <c r="AK41" s="2">
        <f t="shared" si="17"/>
        <v>0</v>
      </c>
      <c r="AL41" s="41">
        <v>1</v>
      </c>
      <c r="AM41" s="59"/>
    </row>
    <row r="42" spans="1:39" x14ac:dyDescent="0.3">
      <c r="A42" s="47">
        <v>41904</v>
      </c>
      <c r="B42" s="14" t="str">
        <f t="shared" si="0"/>
        <v>Sep</v>
      </c>
      <c r="C42" s="3"/>
      <c r="D42" s="3"/>
      <c r="E42" s="3"/>
      <c r="F42" s="3"/>
      <c r="G42" s="3"/>
      <c r="H42" s="3"/>
      <c r="I42" s="13">
        <f>VLOOKUP($B42,'Gas wholesale lookups'!$A$4:$L$15,'Gas wholesale index'!I$2,FALSE)</f>
        <v>291847.5</v>
      </c>
      <c r="J42" s="13">
        <f>VLOOKUP($B42,'Gas wholesale lookups'!$A$4:$L$15,'Gas wholesale index'!J$2,FALSE)</f>
        <v>332991.45454545453</v>
      </c>
      <c r="K42" s="13">
        <f>VLOOKUP($B42,'Gas wholesale lookups'!$A$4:$L$15,'Gas wholesale index'!K$2,FALSE)</f>
        <v>208526.18181818182</v>
      </c>
      <c r="L42" s="13">
        <f>VLOOKUP($B42,'Gas wholesale lookups'!$A$4:$L$15,'Gas wholesale index'!L$2,FALSE)</f>
        <v>166168.27272727274</v>
      </c>
      <c r="M42" s="13">
        <f>VLOOKUP($B42,'Gas wholesale lookups'!$A$4:$L$15,'Gas wholesale index'!M$2,FALSE)</f>
        <v>291847.5</v>
      </c>
      <c r="N42" s="13">
        <f>VLOOKUP($B42,'Gas wholesale lookups'!$A$4:$L$15,'Gas wholesale index'!N$2,FALSE)</f>
        <v>332991.45454545453</v>
      </c>
      <c r="O42" s="38">
        <f>VLOOKUP($B42,'Gas wholesale lookups'!$A$4:$R$15,'Gas wholesale index'!O$2,FALSE)</f>
        <v>0</v>
      </c>
      <c r="P42" s="38">
        <f>VLOOKUP($B42,'Gas wholesale lookups'!$A$4:$R$15,'Gas wholesale index'!P$2,FALSE)</f>
        <v>0</v>
      </c>
      <c r="Q42" s="38">
        <f>VLOOKUP($B42,'Gas wholesale lookups'!$A$4:$R$15,'Gas wholesale index'!Q$2,FALSE)</f>
        <v>1</v>
      </c>
      <c r="R42" s="38">
        <f>VLOOKUP($B42,'Gas wholesale lookups'!$A$4:$R$15,'Gas wholesale index'!R$2,FALSE)</f>
        <v>1</v>
      </c>
      <c r="S42" s="38">
        <f>VLOOKUP($B42,'Gas wholesale lookups'!$A$4:$R$15,'Gas wholesale index'!S$2,FALSE)</f>
        <v>1</v>
      </c>
      <c r="T42" s="38">
        <f>VLOOKUP($B42,'Gas wholesale lookups'!$A$4:$R$15,'Gas wholesale index'!T$2,FALSE)</f>
        <v>1</v>
      </c>
      <c r="U42" s="13">
        <f t="shared" si="1"/>
        <v>0</v>
      </c>
      <c r="V42" s="13">
        <f t="shared" si="2"/>
        <v>0</v>
      </c>
      <c r="W42" s="13">
        <f t="shared" si="3"/>
        <v>208526.18181818182</v>
      </c>
      <c r="X42" s="13">
        <f t="shared" si="4"/>
        <v>166168.27272727274</v>
      </c>
      <c r="Y42" s="13">
        <f t="shared" si="5"/>
        <v>291847.5</v>
      </c>
      <c r="Z42" s="13">
        <f t="shared" si="6"/>
        <v>332991.45454545453</v>
      </c>
      <c r="AA42" s="13">
        <f t="shared" si="7"/>
        <v>999533.40909090918</v>
      </c>
      <c r="AB42" s="23">
        <f t="shared" si="8"/>
        <v>0</v>
      </c>
      <c r="AC42" s="23">
        <f t="shared" si="9"/>
        <v>0</v>
      </c>
      <c r="AD42" s="23">
        <f t="shared" si="10"/>
        <v>0</v>
      </c>
      <c r="AE42" s="23">
        <f t="shared" si="11"/>
        <v>0</v>
      </c>
      <c r="AF42" s="23">
        <f t="shared" si="12"/>
        <v>0</v>
      </c>
      <c r="AG42" s="23">
        <f t="shared" si="13"/>
        <v>0</v>
      </c>
      <c r="AH42" s="23">
        <f t="shared" si="14"/>
        <v>0</v>
      </c>
      <c r="AI42" s="44" t="str">
        <f t="shared" si="15"/>
        <v>n/a</v>
      </c>
      <c r="AJ42" s="2" t="str">
        <f t="shared" si="16"/>
        <v>2015-16 Summer</v>
      </c>
      <c r="AK42" s="2">
        <f t="shared" si="17"/>
        <v>0</v>
      </c>
      <c r="AL42" s="41">
        <v>1</v>
      </c>
      <c r="AM42" s="59"/>
    </row>
    <row r="43" spans="1:39" x14ac:dyDescent="0.3">
      <c r="A43" s="47">
        <v>41905</v>
      </c>
      <c r="B43" s="14" t="str">
        <f t="shared" si="0"/>
        <v>Sep</v>
      </c>
      <c r="C43" s="3"/>
      <c r="D43" s="3"/>
      <c r="E43" s="3"/>
      <c r="F43" s="3"/>
      <c r="G43" s="3"/>
      <c r="H43" s="3"/>
      <c r="I43" s="13">
        <f>VLOOKUP($B43,'Gas wholesale lookups'!$A$4:$L$15,'Gas wholesale index'!I$2,FALSE)</f>
        <v>291847.5</v>
      </c>
      <c r="J43" s="13">
        <f>VLOOKUP($B43,'Gas wholesale lookups'!$A$4:$L$15,'Gas wholesale index'!J$2,FALSE)</f>
        <v>332991.45454545453</v>
      </c>
      <c r="K43" s="13">
        <f>VLOOKUP($B43,'Gas wholesale lookups'!$A$4:$L$15,'Gas wholesale index'!K$2,FALSE)</f>
        <v>208526.18181818182</v>
      </c>
      <c r="L43" s="13">
        <f>VLOOKUP($B43,'Gas wholesale lookups'!$A$4:$L$15,'Gas wholesale index'!L$2,FALSE)</f>
        <v>166168.27272727274</v>
      </c>
      <c r="M43" s="13">
        <f>VLOOKUP($B43,'Gas wholesale lookups'!$A$4:$L$15,'Gas wholesale index'!M$2,FALSE)</f>
        <v>291847.5</v>
      </c>
      <c r="N43" s="13">
        <f>VLOOKUP($B43,'Gas wholesale lookups'!$A$4:$L$15,'Gas wholesale index'!N$2,FALSE)</f>
        <v>332991.45454545453</v>
      </c>
      <c r="O43" s="38">
        <f>VLOOKUP($B43,'Gas wholesale lookups'!$A$4:$R$15,'Gas wholesale index'!O$2,FALSE)</f>
        <v>0</v>
      </c>
      <c r="P43" s="38">
        <f>VLOOKUP($B43,'Gas wholesale lookups'!$A$4:$R$15,'Gas wholesale index'!P$2,FALSE)</f>
        <v>0</v>
      </c>
      <c r="Q43" s="38">
        <f>VLOOKUP($B43,'Gas wholesale lookups'!$A$4:$R$15,'Gas wholesale index'!Q$2,FALSE)</f>
        <v>1</v>
      </c>
      <c r="R43" s="38">
        <f>VLOOKUP($B43,'Gas wholesale lookups'!$A$4:$R$15,'Gas wholesale index'!R$2,FALSE)</f>
        <v>1</v>
      </c>
      <c r="S43" s="38">
        <f>VLOOKUP($B43,'Gas wholesale lookups'!$A$4:$R$15,'Gas wholesale index'!S$2,FALSE)</f>
        <v>1</v>
      </c>
      <c r="T43" s="38">
        <f>VLOOKUP($B43,'Gas wholesale lookups'!$A$4:$R$15,'Gas wholesale index'!T$2,FALSE)</f>
        <v>1</v>
      </c>
      <c r="U43" s="13">
        <f t="shared" si="1"/>
        <v>0</v>
      </c>
      <c r="V43" s="13">
        <f t="shared" si="2"/>
        <v>0</v>
      </c>
      <c r="W43" s="13">
        <f t="shared" si="3"/>
        <v>208526.18181818182</v>
      </c>
      <c r="X43" s="13">
        <f t="shared" si="4"/>
        <v>166168.27272727274</v>
      </c>
      <c r="Y43" s="13">
        <f t="shared" si="5"/>
        <v>291847.5</v>
      </c>
      <c r="Z43" s="13">
        <f t="shared" si="6"/>
        <v>332991.45454545453</v>
      </c>
      <c r="AA43" s="13">
        <f t="shared" si="7"/>
        <v>999533.40909090918</v>
      </c>
      <c r="AB43" s="23">
        <f t="shared" si="8"/>
        <v>0</v>
      </c>
      <c r="AC43" s="23">
        <f t="shared" si="9"/>
        <v>0</v>
      </c>
      <c r="AD43" s="23">
        <f t="shared" si="10"/>
        <v>0</v>
      </c>
      <c r="AE43" s="23">
        <f t="shared" si="11"/>
        <v>0</v>
      </c>
      <c r="AF43" s="23">
        <f t="shared" si="12"/>
        <v>0</v>
      </c>
      <c r="AG43" s="23">
        <f t="shared" si="13"/>
        <v>0</v>
      </c>
      <c r="AH43" s="23">
        <f t="shared" si="14"/>
        <v>0</v>
      </c>
      <c r="AI43" s="44" t="str">
        <f t="shared" si="15"/>
        <v>n/a</v>
      </c>
      <c r="AJ43" s="2" t="str">
        <f t="shared" si="16"/>
        <v>2015-16 Summer</v>
      </c>
      <c r="AK43" s="2">
        <f t="shared" si="17"/>
        <v>0</v>
      </c>
      <c r="AL43" s="41">
        <v>1</v>
      </c>
      <c r="AM43" s="59"/>
    </row>
    <row r="44" spans="1:39" x14ac:dyDescent="0.3">
      <c r="A44" s="47">
        <v>41906</v>
      </c>
      <c r="B44" s="14" t="str">
        <f t="shared" si="0"/>
        <v>Sep</v>
      </c>
      <c r="C44" s="3"/>
      <c r="D44" s="3"/>
      <c r="E44" s="3"/>
      <c r="F44" s="3"/>
      <c r="G44" s="3"/>
      <c r="H44" s="3"/>
      <c r="I44" s="13">
        <f>VLOOKUP($B44,'Gas wholesale lookups'!$A$4:$L$15,'Gas wholesale index'!I$2,FALSE)</f>
        <v>291847.5</v>
      </c>
      <c r="J44" s="13">
        <f>VLOOKUP($B44,'Gas wholesale lookups'!$A$4:$L$15,'Gas wholesale index'!J$2,FALSE)</f>
        <v>332991.45454545453</v>
      </c>
      <c r="K44" s="13">
        <f>VLOOKUP($B44,'Gas wholesale lookups'!$A$4:$L$15,'Gas wholesale index'!K$2,FALSE)</f>
        <v>208526.18181818182</v>
      </c>
      <c r="L44" s="13">
        <f>VLOOKUP($B44,'Gas wholesale lookups'!$A$4:$L$15,'Gas wholesale index'!L$2,FALSE)</f>
        <v>166168.27272727274</v>
      </c>
      <c r="M44" s="13">
        <f>VLOOKUP($B44,'Gas wholesale lookups'!$A$4:$L$15,'Gas wholesale index'!M$2,FALSE)</f>
        <v>291847.5</v>
      </c>
      <c r="N44" s="13">
        <f>VLOOKUP($B44,'Gas wholesale lookups'!$A$4:$L$15,'Gas wholesale index'!N$2,FALSE)</f>
        <v>332991.45454545453</v>
      </c>
      <c r="O44" s="38">
        <f>VLOOKUP($B44,'Gas wholesale lookups'!$A$4:$R$15,'Gas wholesale index'!O$2,FALSE)</f>
        <v>0</v>
      </c>
      <c r="P44" s="38">
        <f>VLOOKUP($B44,'Gas wholesale lookups'!$A$4:$R$15,'Gas wholesale index'!P$2,FALSE)</f>
        <v>0</v>
      </c>
      <c r="Q44" s="38">
        <f>VLOOKUP($B44,'Gas wholesale lookups'!$A$4:$R$15,'Gas wholesale index'!Q$2,FALSE)</f>
        <v>1</v>
      </c>
      <c r="R44" s="38">
        <f>VLOOKUP($B44,'Gas wholesale lookups'!$A$4:$R$15,'Gas wholesale index'!R$2,FALSE)</f>
        <v>1</v>
      </c>
      <c r="S44" s="38">
        <f>VLOOKUP($B44,'Gas wholesale lookups'!$A$4:$R$15,'Gas wholesale index'!S$2,FALSE)</f>
        <v>1</v>
      </c>
      <c r="T44" s="38">
        <f>VLOOKUP($B44,'Gas wholesale lookups'!$A$4:$R$15,'Gas wholesale index'!T$2,FALSE)</f>
        <v>1</v>
      </c>
      <c r="U44" s="13">
        <f t="shared" si="1"/>
        <v>0</v>
      </c>
      <c r="V44" s="13">
        <f t="shared" si="2"/>
        <v>0</v>
      </c>
      <c r="W44" s="13">
        <f t="shared" si="3"/>
        <v>208526.18181818182</v>
      </c>
      <c r="X44" s="13">
        <f t="shared" si="4"/>
        <v>166168.27272727274</v>
      </c>
      <c r="Y44" s="13">
        <f t="shared" si="5"/>
        <v>291847.5</v>
      </c>
      <c r="Z44" s="13">
        <f t="shared" si="6"/>
        <v>332991.45454545453</v>
      </c>
      <c r="AA44" s="13">
        <f t="shared" si="7"/>
        <v>999533.40909090918</v>
      </c>
      <c r="AB44" s="23">
        <f t="shared" si="8"/>
        <v>0</v>
      </c>
      <c r="AC44" s="23">
        <f t="shared" si="9"/>
        <v>0</v>
      </c>
      <c r="AD44" s="23">
        <f t="shared" si="10"/>
        <v>0</v>
      </c>
      <c r="AE44" s="23">
        <f t="shared" si="11"/>
        <v>0</v>
      </c>
      <c r="AF44" s="23">
        <f t="shared" si="12"/>
        <v>0</v>
      </c>
      <c r="AG44" s="23">
        <f t="shared" si="13"/>
        <v>0</v>
      </c>
      <c r="AH44" s="23">
        <f t="shared" si="14"/>
        <v>0</v>
      </c>
      <c r="AI44" s="44" t="str">
        <f t="shared" si="15"/>
        <v>n/a</v>
      </c>
      <c r="AJ44" s="2" t="str">
        <f t="shared" si="16"/>
        <v>2015-16 Summer</v>
      </c>
      <c r="AK44" s="2">
        <f t="shared" si="17"/>
        <v>0</v>
      </c>
      <c r="AL44" s="41">
        <v>1</v>
      </c>
      <c r="AM44" s="59"/>
    </row>
    <row r="45" spans="1:39" x14ac:dyDescent="0.3">
      <c r="A45" s="47">
        <v>41907</v>
      </c>
      <c r="B45" s="14" t="str">
        <f t="shared" si="0"/>
        <v>Sep</v>
      </c>
      <c r="C45" s="3"/>
      <c r="D45" s="3"/>
      <c r="E45" s="3"/>
      <c r="F45" s="3"/>
      <c r="G45" s="3"/>
      <c r="H45" s="3"/>
      <c r="I45" s="13">
        <f>VLOOKUP($B45,'Gas wholesale lookups'!$A$4:$L$15,'Gas wholesale index'!I$2,FALSE)</f>
        <v>291847.5</v>
      </c>
      <c r="J45" s="13">
        <f>VLOOKUP($B45,'Gas wholesale lookups'!$A$4:$L$15,'Gas wholesale index'!J$2,FALSE)</f>
        <v>332991.45454545453</v>
      </c>
      <c r="K45" s="13">
        <f>VLOOKUP($B45,'Gas wholesale lookups'!$A$4:$L$15,'Gas wholesale index'!K$2,FALSE)</f>
        <v>208526.18181818182</v>
      </c>
      <c r="L45" s="13">
        <f>VLOOKUP($B45,'Gas wholesale lookups'!$A$4:$L$15,'Gas wholesale index'!L$2,FALSE)</f>
        <v>166168.27272727274</v>
      </c>
      <c r="M45" s="13">
        <f>VLOOKUP($B45,'Gas wholesale lookups'!$A$4:$L$15,'Gas wholesale index'!M$2,FALSE)</f>
        <v>291847.5</v>
      </c>
      <c r="N45" s="13">
        <f>VLOOKUP($B45,'Gas wholesale lookups'!$A$4:$L$15,'Gas wholesale index'!N$2,FALSE)</f>
        <v>332991.45454545453</v>
      </c>
      <c r="O45" s="38">
        <f>VLOOKUP($B45,'Gas wholesale lookups'!$A$4:$R$15,'Gas wholesale index'!O$2,FALSE)</f>
        <v>0</v>
      </c>
      <c r="P45" s="38">
        <f>VLOOKUP($B45,'Gas wholesale lookups'!$A$4:$R$15,'Gas wholesale index'!P$2,FALSE)</f>
        <v>0</v>
      </c>
      <c r="Q45" s="38">
        <f>VLOOKUP($B45,'Gas wholesale lookups'!$A$4:$R$15,'Gas wholesale index'!Q$2,FALSE)</f>
        <v>1</v>
      </c>
      <c r="R45" s="38">
        <f>VLOOKUP($B45,'Gas wholesale lookups'!$A$4:$R$15,'Gas wholesale index'!R$2,FALSE)</f>
        <v>1</v>
      </c>
      <c r="S45" s="38">
        <f>VLOOKUP($B45,'Gas wholesale lookups'!$A$4:$R$15,'Gas wholesale index'!S$2,FALSE)</f>
        <v>1</v>
      </c>
      <c r="T45" s="38">
        <f>VLOOKUP($B45,'Gas wholesale lookups'!$A$4:$R$15,'Gas wholesale index'!T$2,FALSE)</f>
        <v>1</v>
      </c>
      <c r="U45" s="13">
        <f t="shared" si="1"/>
        <v>0</v>
      </c>
      <c r="V45" s="13">
        <f t="shared" si="2"/>
        <v>0</v>
      </c>
      <c r="W45" s="13">
        <f t="shared" si="3"/>
        <v>208526.18181818182</v>
      </c>
      <c r="X45" s="13">
        <f t="shared" si="4"/>
        <v>166168.27272727274</v>
      </c>
      <c r="Y45" s="13">
        <f t="shared" si="5"/>
        <v>291847.5</v>
      </c>
      <c r="Z45" s="13">
        <f t="shared" si="6"/>
        <v>332991.45454545453</v>
      </c>
      <c r="AA45" s="13">
        <f t="shared" si="7"/>
        <v>999533.40909090918</v>
      </c>
      <c r="AB45" s="23">
        <f t="shared" si="8"/>
        <v>0</v>
      </c>
      <c r="AC45" s="23">
        <f t="shared" si="9"/>
        <v>0</v>
      </c>
      <c r="AD45" s="23">
        <f t="shared" si="10"/>
        <v>0</v>
      </c>
      <c r="AE45" s="23">
        <f t="shared" si="11"/>
        <v>0</v>
      </c>
      <c r="AF45" s="23">
        <f t="shared" si="12"/>
        <v>0</v>
      </c>
      <c r="AG45" s="23">
        <f t="shared" si="13"/>
        <v>0</v>
      </c>
      <c r="AH45" s="23">
        <f t="shared" si="14"/>
        <v>0</v>
      </c>
      <c r="AI45" s="44" t="str">
        <f t="shared" si="15"/>
        <v>n/a</v>
      </c>
      <c r="AJ45" s="2" t="str">
        <f t="shared" si="16"/>
        <v>2015-16 Summer</v>
      </c>
      <c r="AK45" s="2">
        <f t="shared" si="17"/>
        <v>0</v>
      </c>
      <c r="AL45" s="41">
        <v>1</v>
      </c>
      <c r="AM45" s="59"/>
    </row>
    <row r="46" spans="1:39" x14ac:dyDescent="0.3">
      <c r="A46" s="47">
        <v>41908</v>
      </c>
      <c r="B46" s="14" t="str">
        <f t="shared" si="0"/>
        <v>Sep</v>
      </c>
      <c r="C46" s="3"/>
      <c r="D46" s="3"/>
      <c r="E46" s="3"/>
      <c r="F46" s="3"/>
      <c r="G46" s="3"/>
      <c r="H46" s="3"/>
      <c r="I46" s="13">
        <f>VLOOKUP($B46,'Gas wholesale lookups'!$A$4:$L$15,'Gas wholesale index'!I$2,FALSE)</f>
        <v>291847.5</v>
      </c>
      <c r="J46" s="13">
        <f>VLOOKUP($B46,'Gas wholesale lookups'!$A$4:$L$15,'Gas wholesale index'!J$2,FALSE)</f>
        <v>332991.45454545453</v>
      </c>
      <c r="K46" s="13">
        <f>VLOOKUP($B46,'Gas wholesale lookups'!$A$4:$L$15,'Gas wholesale index'!K$2,FALSE)</f>
        <v>208526.18181818182</v>
      </c>
      <c r="L46" s="13">
        <f>VLOOKUP($B46,'Gas wholesale lookups'!$A$4:$L$15,'Gas wholesale index'!L$2,FALSE)</f>
        <v>166168.27272727274</v>
      </c>
      <c r="M46" s="13">
        <f>VLOOKUP($B46,'Gas wholesale lookups'!$A$4:$L$15,'Gas wholesale index'!M$2,FALSE)</f>
        <v>291847.5</v>
      </c>
      <c r="N46" s="13">
        <f>VLOOKUP($B46,'Gas wholesale lookups'!$A$4:$L$15,'Gas wholesale index'!N$2,FALSE)</f>
        <v>332991.45454545453</v>
      </c>
      <c r="O46" s="38">
        <f>VLOOKUP($B46,'Gas wholesale lookups'!$A$4:$R$15,'Gas wholesale index'!O$2,FALSE)</f>
        <v>0</v>
      </c>
      <c r="P46" s="38">
        <f>VLOOKUP($B46,'Gas wholesale lookups'!$A$4:$R$15,'Gas wholesale index'!P$2,FALSE)</f>
        <v>0</v>
      </c>
      <c r="Q46" s="38">
        <f>VLOOKUP($B46,'Gas wholesale lookups'!$A$4:$R$15,'Gas wholesale index'!Q$2,FALSE)</f>
        <v>1</v>
      </c>
      <c r="R46" s="38">
        <f>VLOOKUP($B46,'Gas wholesale lookups'!$A$4:$R$15,'Gas wholesale index'!R$2,FALSE)</f>
        <v>1</v>
      </c>
      <c r="S46" s="38">
        <f>VLOOKUP($B46,'Gas wholesale lookups'!$A$4:$R$15,'Gas wholesale index'!S$2,FALSE)</f>
        <v>1</v>
      </c>
      <c r="T46" s="38">
        <f>VLOOKUP($B46,'Gas wholesale lookups'!$A$4:$R$15,'Gas wholesale index'!T$2,FALSE)</f>
        <v>1</v>
      </c>
      <c r="U46" s="13">
        <f t="shared" si="1"/>
        <v>0</v>
      </c>
      <c r="V46" s="13">
        <f t="shared" si="2"/>
        <v>0</v>
      </c>
      <c r="W46" s="13">
        <f t="shared" si="3"/>
        <v>208526.18181818182</v>
      </c>
      <c r="X46" s="13">
        <f t="shared" si="4"/>
        <v>166168.27272727274</v>
      </c>
      <c r="Y46" s="13">
        <f t="shared" si="5"/>
        <v>291847.5</v>
      </c>
      <c r="Z46" s="13">
        <f t="shared" si="6"/>
        <v>332991.45454545453</v>
      </c>
      <c r="AA46" s="13">
        <f t="shared" si="7"/>
        <v>999533.40909090918</v>
      </c>
      <c r="AB46" s="23">
        <f t="shared" si="8"/>
        <v>0</v>
      </c>
      <c r="AC46" s="23">
        <f t="shared" si="9"/>
        <v>0</v>
      </c>
      <c r="AD46" s="23">
        <f t="shared" si="10"/>
        <v>0</v>
      </c>
      <c r="AE46" s="23">
        <f t="shared" si="11"/>
        <v>0</v>
      </c>
      <c r="AF46" s="23">
        <f t="shared" si="12"/>
        <v>0</v>
      </c>
      <c r="AG46" s="23">
        <f t="shared" si="13"/>
        <v>0</v>
      </c>
      <c r="AH46" s="23">
        <f t="shared" si="14"/>
        <v>0</v>
      </c>
      <c r="AI46" s="44" t="str">
        <f t="shared" si="15"/>
        <v>n/a</v>
      </c>
      <c r="AJ46" s="2" t="str">
        <f t="shared" si="16"/>
        <v>2015-16 Summer</v>
      </c>
      <c r="AK46" s="2">
        <f t="shared" si="17"/>
        <v>0</v>
      </c>
      <c r="AL46" s="41">
        <v>1</v>
      </c>
      <c r="AM46" s="59"/>
    </row>
    <row r="47" spans="1:39" x14ac:dyDescent="0.3">
      <c r="A47" s="47">
        <v>41911</v>
      </c>
      <c r="B47" s="14" t="str">
        <f t="shared" si="0"/>
        <v>Sep</v>
      </c>
      <c r="C47" s="3"/>
      <c r="D47" s="3"/>
      <c r="E47" s="3"/>
      <c r="F47" s="3"/>
      <c r="G47" s="3"/>
      <c r="H47" s="3"/>
      <c r="I47" s="13">
        <f>VLOOKUP($B47,'Gas wholesale lookups'!$A$4:$L$15,'Gas wholesale index'!I$2,FALSE)</f>
        <v>291847.5</v>
      </c>
      <c r="J47" s="13">
        <f>VLOOKUP($B47,'Gas wholesale lookups'!$A$4:$L$15,'Gas wholesale index'!J$2,FALSE)</f>
        <v>332991.45454545453</v>
      </c>
      <c r="K47" s="13">
        <f>VLOOKUP($B47,'Gas wholesale lookups'!$A$4:$L$15,'Gas wholesale index'!K$2,FALSE)</f>
        <v>208526.18181818182</v>
      </c>
      <c r="L47" s="13">
        <f>VLOOKUP($B47,'Gas wholesale lookups'!$A$4:$L$15,'Gas wholesale index'!L$2,FALSE)</f>
        <v>166168.27272727274</v>
      </c>
      <c r="M47" s="13">
        <f>VLOOKUP($B47,'Gas wholesale lookups'!$A$4:$L$15,'Gas wholesale index'!M$2,FALSE)</f>
        <v>291847.5</v>
      </c>
      <c r="N47" s="13">
        <f>VLOOKUP($B47,'Gas wholesale lookups'!$A$4:$L$15,'Gas wholesale index'!N$2,FALSE)</f>
        <v>332991.45454545453</v>
      </c>
      <c r="O47" s="38">
        <f>VLOOKUP($B47,'Gas wholesale lookups'!$A$4:$R$15,'Gas wholesale index'!O$2,FALSE)</f>
        <v>0</v>
      </c>
      <c r="P47" s="38">
        <f>VLOOKUP($B47,'Gas wholesale lookups'!$A$4:$R$15,'Gas wholesale index'!P$2,FALSE)</f>
        <v>0</v>
      </c>
      <c r="Q47" s="38">
        <f>VLOOKUP($B47,'Gas wholesale lookups'!$A$4:$R$15,'Gas wholesale index'!Q$2,FALSE)</f>
        <v>1</v>
      </c>
      <c r="R47" s="38">
        <f>VLOOKUP($B47,'Gas wholesale lookups'!$A$4:$R$15,'Gas wholesale index'!R$2,FALSE)</f>
        <v>1</v>
      </c>
      <c r="S47" s="38">
        <f>VLOOKUP($B47,'Gas wholesale lookups'!$A$4:$R$15,'Gas wholesale index'!S$2,FALSE)</f>
        <v>1</v>
      </c>
      <c r="T47" s="38">
        <f>VLOOKUP($B47,'Gas wholesale lookups'!$A$4:$R$15,'Gas wholesale index'!T$2,FALSE)</f>
        <v>1</v>
      </c>
      <c r="U47" s="13">
        <f t="shared" si="1"/>
        <v>0</v>
      </c>
      <c r="V47" s="13">
        <f t="shared" si="2"/>
        <v>0</v>
      </c>
      <c r="W47" s="13">
        <f t="shared" si="3"/>
        <v>208526.18181818182</v>
      </c>
      <c r="X47" s="13">
        <f t="shared" si="4"/>
        <v>166168.27272727274</v>
      </c>
      <c r="Y47" s="13">
        <f t="shared" si="5"/>
        <v>291847.5</v>
      </c>
      <c r="Z47" s="13">
        <f t="shared" si="6"/>
        <v>332991.45454545453</v>
      </c>
      <c r="AA47" s="13">
        <f t="shared" si="7"/>
        <v>999533.40909090918</v>
      </c>
      <c r="AB47" s="23">
        <f t="shared" si="8"/>
        <v>0</v>
      </c>
      <c r="AC47" s="23">
        <f t="shared" si="9"/>
        <v>0</v>
      </c>
      <c r="AD47" s="23">
        <f t="shared" si="10"/>
        <v>0</v>
      </c>
      <c r="AE47" s="23">
        <f t="shared" si="11"/>
        <v>0</v>
      </c>
      <c r="AF47" s="23">
        <f t="shared" si="12"/>
        <v>0</v>
      </c>
      <c r="AG47" s="23">
        <f t="shared" si="13"/>
        <v>0</v>
      </c>
      <c r="AH47" s="23">
        <f t="shared" si="14"/>
        <v>0</v>
      </c>
      <c r="AI47" s="44" t="str">
        <f t="shared" si="15"/>
        <v>n/a</v>
      </c>
      <c r="AJ47" s="2" t="str">
        <f t="shared" si="16"/>
        <v>2015-16 Summer</v>
      </c>
      <c r="AK47" s="2">
        <f t="shared" si="17"/>
        <v>0</v>
      </c>
      <c r="AL47" s="41">
        <v>1</v>
      </c>
      <c r="AM47" s="59"/>
    </row>
    <row r="48" spans="1:39" x14ac:dyDescent="0.3">
      <c r="A48" s="47">
        <v>41912</v>
      </c>
      <c r="B48" s="14" t="str">
        <f t="shared" si="0"/>
        <v>Sep</v>
      </c>
      <c r="C48" s="3"/>
      <c r="D48" s="3"/>
      <c r="E48" s="3"/>
      <c r="F48" s="3"/>
      <c r="G48" s="3"/>
      <c r="H48" s="3"/>
      <c r="I48" s="13">
        <f>VLOOKUP($B48,'Gas wholesale lookups'!$A$4:$L$15,'Gas wholesale index'!I$2,FALSE)</f>
        <v>291847.5</v>
      </c>
      <c r="J48" s="13">
        <f>VLOOKUP($B48,'Gas wholesale lookups'!$A$4:$L$15,'Gas wholesale index'!J$2,FALSE)</f>
        <v>332991.45454545453</v>
      </c>
      <c r="K48" s="13">
        <f>VLOOKUP($B48,'Gas wholesale lookups'!$A$4:$L$15,'Gas wholesale index'!K$2,FALSE)</f>
        <v>208526.18181818182</v>
      </c>
      <c r="L48" s="13">
        <f>VLOOKUP($B48,'Gas wholesale lookups'!$A$4:$L$15,'Gas wholesale index'!L$2,FALSE)</f>
        <v>166168.27272727274</v>
      </c>
      <c r="M48" s="13">
        <f>VLOOKUP($B48,'Gas wholesale lookups'!$A$4:$L$15,'Gas wholesale index'!M$2,FALSE)</f>
        <v>291847.5</v>
      </c>
      <c r="N48" s="13">
        <f>VLOOKUP($B48,'Gas wholesale lookups'!$A$4:$L$15,'Gas wholesale index'!N$2,FALSE)</f>
        <v>332991.45454545453</v>
      </c>
      <c r="O48" s="38">
        <f>VLOOKUP($B48,'Gas wholesale lookups'!$A$4:$R$15,'Gas wholesale index'!O$2,FALSE)</f>
        <v>0</v>
      </c>
      <c r="P48" s="38">
        <f>VLOOKUP($B48,'Gas wholesale lookups'!$A$4:$R$15,'Gas wholesale index'!P$2,FALSE)</f>
        <v>0</v>
      </c>
      <c r="Q48" s="38">
        <f>VLOOKUP($B48,'Gas wholesale lookups'!$A$4:$R$15,'Gas wholesale index'!Q$2,FALSE)</f>
        <v>1</v>
      </c>
      <c r="R48" s="38">
        <f>VLOOKUP($B48,'Gas wholesale lookups'!$A$4:$R$15,'Gas wholesale index'!R$2,FALSE)</f>
        <v>1</v>
      </c>
      <c r="S48" s="38">
        <f>VLOOKUP($B48,'Gas wholesale lookups'!$A$4:$R$15,'Gas wholesale index'!S$2,FALSE)</f>
        <v>1</v>
      </c>
      <c r="T48" s="38">
        <f>VLOOKUP($B48,'Gas wholesale lookups'!$A$4:$R$15,'Gas wholesale index'!T$2,FALSE)</f>
        <v>1</v>
      </c>
      <c r="U48" s="13">
        <f t="shared" si="1"/>
        <v>0</v>
      </c>
      <c r="V48" s="13">
        <f t="shared" si="2"/>
        <v>0</v>
      </c>
      <c r="W48" s="13">
        <f t="shared" si="3"/>
        <v>208526.18181818182</v>
      </c>
      <c r="X48" s="13">
        <f t="shared" si="4"/>
        <v>166168.27272727274</v>
      </c>
      <c r="Y48" s="13">
        <f t="shared" si="5"/>
        <v>291847.5</v>
      </c>
      <c r="Z48" s="13">
        <f t="shared" si="6"/>
        <v>332991.45454545453</v>
      </c>
      <c r="AA48" s="13">
        <f t="shared" si="7"/>
        <v>999533.40909090918</v>
      </c>
      <c r="AB48" s="23">
        <f t="shared" si="8"/>
        <v>0</v>
      </c>
      <c r="AC48" s="23">
        <f t="shared" si="9"/>
        <v>0</v>
      </c>
      <c r="AD48" s="23">
        <f t="shared" si="10"/>
        <v>0</v>
      </c>
      <c r="AE48" s="23">
        <f t="shared" si="11"/>
        <v>0</v>
      </c>
      <c r="AF48" s="23">
        <f t="shared" si="12"/>
        <v>0</v>
      </c>
      <c r="AG48" s="23">
        <f t="shared" si="13"/>
        <v>0</v>
      </c>
      <c r="AH48" s="23">
        <f t="shared" si="14"/>
        <v>0</v>
      </c>
      <c r="AI48" s="44" t="str">
        <f t="shared" si="15"/>
        <v>n/a</v>
      </c>
      <c r="AJ48" s="2" t="str">
        <f t="shared" si="16"/>
        <v>2015-16 Summer</v>
      </c>
      <c r="AK48" s="2">
        <f t="shared" si="17"/>
        <v>0</v>
      </c>
      <c r="AL48" s="41">
        <v>1</v>
      </c>
      <c r="AM48" s="59"/>
    </row>
    <row r="49" spans="1:39" x14ac:dyDescent="0.3">
      <c r="A49" s="47">
        <v>41913</v>
      </c>
      <c r="B49" s="14" t="str">
        <f t="shared" si="0"/>
        <v>Oct</v>
      </c>
      <c r="C49" s="3"/>
      <c r="D49" s="3"/>
      <c r="E49" s="3"/>
      <c r="F49" s="3"/>
      <c r="G49" s="3"/>
      <c r="H49" s="3"/>
      <c r="I49" s="13">
        <f>VLOOKUP($B49,'Gas wholesale lookups'!$A$4:$L$15,'Gas wholesale index'!I$2,FALSE)</f>
        <v>332991.45454545453</v>
      </c>
      <c r="J49" s="13">
        <f>VLOOKUP($B49,'Gas wholesale lookups'!$A$4:$L$15,'Gas wholesale index'!J$2,FALSE)</f>
        <v>208526.18181818182</v>
      </c>
      <c r="K49" s="13">
        <f>VLOOKUP($B49,'Gas wholesale lookups'!$A$4:$L$15,'Gas wholesale index'!K$2,FALSE)</f>
        <v>166168.27272727274</v>
      </c>
      <c r="L49" s="13">
        <f>VLOOKUP($B49,'Gas wholesale lookups'!$A$4:$L$15,'Gas wholesale index'!L$2,FALSE)</f>
        <v>291847.5</v>
      </c>
      <c r="M49" s="13">
        <f>VLOOKUP($B49,'Gas wholesale lookups'!$A$4:$L$15,'Gas wholesale index'!M$2,FALSE)</f>
        <v>332991.45454545453</v>
      </c>
      <c r="N49" s="13">
        <f>VLOOKUP($B49,'Gas wholesale lookups'!$A$4:$L$15,'Gas wholesale index'!N$2,FALSE)</f>
        <v>208526.18181818182</v>
      </c>
      <c r="O49" s="38">
        <f>VLOOKUP($B49,'Gas wholesale lookups'!$A$4:$R$15,'Gas wholesale index'!O$2,FALSE)</f>
        <v>0</v>
      </c>
      <c r="P49" s="38">
        <f>VLOOKUP($B49,'Gas wholesale lookups'!$A$4:$R$15,'Gas wholesale index'!P$2,FALSE)</f>
        <v>1</v>
      </c>
      <c r="Q49" s="38">
        <f>VLOOKUP($B49,'Gas wholesale lookups'!$A$4:$R$15,'Gas wholesale index'!Q$2,FALSE)</f>
        <v>1</v>
      </c>
      <c r="R49" s="38">
        <f>VLOOKUP($B49,'Gas wholesale lookups'!$A$4:$R$15,'Gas wholesale index'!R$2,FALSE)</f>
        <v>1</v>
      </c>
      <c r="S49" s="38">
        <f>VLOOKUP($B49,'Gas wholesale lookups'!$A$4:$R$15,'Gas wholesale index'!S$2,FALSE)</f>
        <v>1</v>
      </c>
      <c r="T49" s="38">
        <f>VLOOKUP($B49,'Gas wholesale lookups'!$A$4:$R$15,'Gas wholesale index'!T$2,FALSE)</f>
        <v>0</v>
      </c>
      <c r="U49" s="13">
        <f t="shared" si="1"/>
        <v>0</v>
      </c>
      <c r="V49" s="13">
        <f t="shared" si="2"/>
        <v>208526.18181818182</v>
      </c>
      <c r="W49" s="13">
        <f t="shared" si="3"/>
        <v>166168.27272727274</v>
      </c>
      <c r="X49" s="13">
        <f t="shared" si="4"/>
        <v>291847.5</v>
      </c>
      <c r="Y49" s="13">
        <f t="shared" si="5"/>
        <v>332991.45454545453</v>
      </c>
      <c r="Z49" s="13">
        <f t="shared" si="6"/>
        <v>0</v>
      </c>
      <c r="AA49" s="13">
        <f t="shared" si="7"/>
        <v>999533.40909090918</v>
      </c>
      <c r="AB49" s="23">
        <f t="shared" si="8"/>
        <v>0</v>
      </c>
      <c r="AC49" s="23">
        <f t="shared" si="9"/>
        <v>0</v>
      </c>
      <c r="AD49" s="23">
        <f t="shared" si="10"/>
        <v>0</v>
      </c>
      <c r="AE49" s="23">
        <f t="shared" si="11"/>
        <v>0</v>
      </c>
      <c r="AF49" s="23">
        <f t="shared" si="12"/>
        <v>0</v>
      </c>
      <c r="AG49" s="23">
        <f t="shared" si="13"/>
        <v>0</v>
      </c>
      <c r="AH49" s="23">
        <f t="shared" si="14"/>
        <v>0</v>
      </c>
      <c r="AI49" s="44" t="str">
        <f t="shared" si="15"/>
        <v>n/a</v>
      </c>
      <c r="AJ49" s="2" t="str">
        <f t="shared" si="16"/>
        <v>2015-16 Summer</v>
      </c>
      <c r="AK49" s="2" t="str">
        <f t="shared" si="17"/>
        <v>2014-15 Winter</v>
      </c>
      <c r="AL49" s="41">
        <v>1</v>
      </c>
      <c r="AM49" s="59"/>
    </row>
    <row r="50" spans="1:39" x14ac:dyDescent="0.3">
      <c r="A50" s="47">
        <v>41914</v>
      </c>
      <c r="B50" s="14" t="str">
        <f t="shared" si="0"/>
        <v>Oct</v>
      </c>
      <c r="C50" s="3"/>
      <c r="D50" s="3"/>
      <c r="E50" s="3"/>
      <c r="F50" s="3"/>
      <c r="G50" s="3"/>
      <c r="H50" s="3"/>
      <c r="I50" s="13">
        <f>VLOOKUP($B50,'Gas wholesale lookups'!$A$4:$L$15,'Gas wholesale index'!I$2,FALSE)</f>
        <v>332991.45454545453</v>
      </c>
      <c r="J50" s="13">
        <f>VLOOKUP($B50,'Gas wholesale lookups'!$A$4:$L$15,'Gas wholesale index'!J$2,FALSE)</f>
        <v>208526.18181818182</v>
      </c>
      <c r="K50" s="13">
        <f>VLOOKUP($B50,'Gas wholesale lookups'!$A$4:$L$15,'Gas wholesale index'!K$2,FALSE)</f>
        <v>166168.27272727274</v>
      </c>
      <c r="L50" s="13">
        <f>VLOOKUP($B50,'Gas wholesale lookups'!$A$4:$L$15,'Gas wholesale index'!L$2,FALSE)</f>
        <v>291847.5</v>
      </c>
      <c r="M50" s="13">
        <f>VLOOKUP($B50,'Gas wholesale lookups'!$A$4:$L$15,'Gas wholesale index'!M$2,FALSE)</f>
        <v>332991.45454545453</v>
      </c>
      <c r="N50" s="13">
        <f>VLOOKUP($B50,'Gas wholesale lookups'!$A$4:$L$15,'Gas wholesale index'!N$2,FALSE)</f>
        <v>208526.18181818182</v>
      </c>
      <c r="O50" s="38">
        <f>VLOOKUP($B50,'Gas wholesale lookups'!$A$4:$R$15,'Gas wholesale index'!O$2,FALSE)</f>
        <v>0</v>
      </c>
      <c r="P50" s="38">
        <f>VLOOKUP($B50,'Gas wholesale lookups'!$A$4:$R$15,'Gas wholesale index'!P$2,FALSE)</f>
        <v>1</v>
      </c>
      <c r="Q50" s="38">
        <f>VLOOKUP($B50,'Gas wholesale lookups'!$A$4:$R$15,'Gas wholesale index'!Q$2,FALSE)</f>
        <v>1</v>
      </c>
      <c r="R50" s="38">
        <f>VLOOKUP($B50,'Gas wholesale lookups'!$A$4:$R$15,'Gas wholesale index'!R$2,FALSE)</f>
        <v>1</v>
      </c>
      <c r="S50" s="38">
        <f>VLOOKUP($B50,'Gas wholesale lookups'!$A$4:$R$15,'Gas wholesale index'!S$2,FALSE)</f>
        <v>1</v>
      </c>
      <c r="T50" s="38">
        <f>VLOOKUP($B50,'Gas wholesale lookups'!$A$4:$R$15,'Gas wholesale index'!T$2,FALSE)</f>
        <v>0</v>
      </c>
      <c r="U50" s="13">
        <f t="shared" si="1"/>
        <v>0</v>
      </c>
      <c r="V50" s="13">
        <f t="shared" si="2"/>
        <v>208526.18181818182</v>
      </c>
      <c r="W50" s="13">
        <f t="shared" si="3"/>
        <v>166168.27272727274</v>
      </c>
      <c r="X50" s="13">
        <f t="shared" si="4"/>
        <v>291847.5</v>
      </c>
      <c r="Y50" s="13">
        <f t="shared" si="5"/>
        <v>332991.45454545453</v>
      </c>
      <c r="Z50" s="13">
        <f t="shared" si="6"/>
        <v>0</v>
      </c>
      <c r="AA50" s="13">
        <f t="shared" si="7"/>
        <v>999533.40909090918</v>
      </c>
      <c r="AB50" s="23">
        <f t="shared" si="8"/>
        <v>0</v>
      </c>
      <c r="AC50" s="23">
        <f t="shared" si="9"/>
        <v>0</v>
      </c>
      <c r="AD50" s="23">
        <f t="shared" si="10"/>
        <v>0</v>
      </c>
      <c r="AE50" s="23">
        <f t="shared" si="11"/>
        <v>0</v>
      </c>
      <c r="AF50" s="23">
        <f t="shared" si="12"/>
        <v>0</v>
      </c>
      <c r="AG50" s="23">
        <f t="shared" si="13"/>
        <v>0</v>
      </c>
      <c r="AH50" s="23">
        <f t="shared" si="14"/>
        <v>0</v>
      </c>
      <c r="AI50" s="44" t="str">
        <f t="shared" si="15"/>
        <v>n/a</v>
      </c>
      <c r="AJ50" s="2" t="str">
        <f t="shared" si="16"/>
        <v>2015-16 Summer</v>
      </c>
      <c r="AK50" s="2" t="str">
        <f t="shared" si="17"/>
        <v>2014-15 Winter</v>
      </c>
      <c r="AL50" s="41">
        <v>1</v>
      </c>
      <c r="AM50" s="59"/>
    </row>
    <row r="51" spans="1:39" x14ac:dyDescent="0.3">
      <c r="A51" s="47">
        <v>41915</v>
      </c>
      <c r="B51" s="14" t="str">
        <f t="shared" si="0"/>
        <v>Oct</v>
      </c>
      <c r="C51" s="3"/>
      <c r="D51" s="3"/>
      <c r="E51" s="3"/>
      <c r="F51" s="3"/>
      <c r="G51" s="3"/>
      <c r="H51" s="3"/>
      <c r="I51" s="13">
        <f>VLOOKUP($B51,'Gas wholesale lookups'!$A$4:$L$15,'Gas wholesale index'!I$2,FALSE)</f>
        <v>332991.45454545453</v>
      </c>
      <c r="J51" s="13">
        <f>VLOOKUP($B51,'Gas wholesale lookups'!$A$4:$L$15,'Gas wholesale index'!J$2,FALSE)</f>
        <v>208526.18181818182</v>
      </c>
      <c r="K51" s="13">
        <f>VLOOKUP($B51,'Gas wholesale lookups'!$A$4:$L$15,'Gas wholesale index'!K$2,FALSE)</f>
        <v>166168.27272727274</v>
      </c>
      <c r="L51" s="13">
        <f>VLOOKUP($B51,'Gas wholesale lookups'!$A$4:$L$15,'Gas wholesale index'!L$2,FALSE)</f>
        <v>291847.5</v>
      </c>
      <c r="M51" s="13">
        <f>VLOOKUP($B51,'Gas wholesale lookups'!$A$4:$L$15,'Gas wholesale index'!M$2,FALSE)</f>
        <v>332991.45454545453</v>
      </c>
      <c r="N51" s="13">
        <f>VLOOKUP($B51,'Gas wholesale lookups'!$A$4:$L$15,'Gas wholesale index'!N$2,FALSE)</f>
        <v>208526.18181818182</v>
      </c>
      <c r="O51" s="38">
        <f>VLOOKUP($B51,'Gas wholesale lookups'!$A$4:$R$15,'Gas wholesale index'!O$2,FALSE)</f>
        <v>0</v>
      </c>
      <c r="P51" s="38">
        <f>VLOOKUP($B51,'Gas wholesale lookups'!$A$4:$R$15,'Gas wholesale index'!P$2,FALSE)</f>
        <v>1</v>
      </c>
      <c r="Q51" s="38">
        <f>VLOOKUP($B51,'Gas wholesale lookups'!$A$4:$R$15,'Gas wholesale index'!Q$2,FALSE)</f>
        <v>1</v>
      </c>
      <c r="R51" s="38">
        <f>VLOOKUP($B51,'Gas wholesale lookups'!$A$4:$R$15,'Gas wholesale index'!R$2,FALSE)</f>
        <v>1</v>
      </c>
      <c r="S51" s="38">
        <f>VLOOKUP($B51,'Gas wholesale lookups'!$A$4:$R$15,'Gas wholesale index'!S$2,FALSE)</f>
        <v>1</v>
      </c>
      <c r="T51" s="38">
        <f>VLOOKUP($B51,'Gas wholesale lookups'!$A$4:$R$15,'Gas wholesale index'!T$2,FALSE)</f>
        <v>0</v>
      </c>
      <c r="U51" s="13">
        <f t="shared" si="1"/>
        <v>0</v>
      </c>
      <c r="V51" s="13">
        <f t="shared" si="2"/>
        <v>208526.18181818182</v>
      </c>
      <c r="W51" s="13">
        <f t="shared" si="3"/>
        <v>166168.27272727274</v>
      </c>
      <c r="X51" s="13">
        <f t="shared" si="4"/>
        <v>291847.5</v>
      </c>
      <c r="Y51" s="13">
        <f t="shared" si="5"/>
        <v>332991.45454545453</v>
      </c>
      <c r="Z51" s="13">
        <f t="shared" si="6"/>
        <v>0</v>
      </c>
      <c r="AA51" s="13">
        <f t="shared" si="7"/>
        <v>999533.40909090918</v>
      </c>
      <c r="AB51" s="23">
        <f t="shared" si="8"/>
        <v>0</v>
      </c>
      <c r="AC51" s="23">
        <f t="shared" si="9"/>
        <v>0</v>
      </c>
      <c r="AD51" s="23">
        <f t="shared" si="10"/>
        <v>0</v>
      </c>
      <c r="AE51" s="23">
        <f t="shared" si="11"/>
        <v>0</v>
      </c>
      <c r="AF51" s="23">
        <f t="shared" si="12"/>
        <v>0</v>
      </c>
      <c r="AG51" s="23">
        <f t="shared" si="13"/>
        <v>0</v>
      </c>
      <c r="AH51" s="23">
        <f t="shared" si="14"/>
        <v>0</v>
      </c>
      <c r="AI51" s="44" t="str">
        <f t="shared" si="15"/>
        <v>n/a</v>
      </c>
      <c r="AJ51" s="2" t="str">
        <f t="shared" si="16"/>
        <v>2015-16 Summer</v>
      </c>
      <c r="AK51" s="2" t="str">
        <f t="shared" si="17"/>
        <v>2014-15 Winter</v>
      </c>
      <c r="AL51" s="41">
        <v>1</v>
      </c>
      <c r="AM51" s="59"/>
    </row>
    <row r="52" spans="1:39" x14ac:dyDescent="0.3">
      <c r="A52" s="47">
        <v>41918</v>
      </c>
      <c r="B52" s="14" t="str">
        <f t="shared" si="0"/>
        <v>Oct</v>
      </c>
      <c r="C52" s="3"/>
      <c r="D52" s="3"/>
      <c r="E52" s="3"/>
      <c r="F52" s="3"/>
      <c r="G52" s="3"/>
      <c r="H52" s="3"/>
      <c r="I52" s="13">
        <f>VLOOKUP($B52,'Gas wholesale lookups'!$A$4:$L$15,'Gas wholesale index'!I$2,FALSE)</f>
        <v>332991.45454545453</v>
      </c>
      <c r="J52" s="13">
        <f>VLOOKUP($B52,'Gas wholesale lookups'!$A$4:$L$15,'Gas wholesale index'!J$2,FALSE)</f>
        <v>208526.18181818182</v>
      </c>
      <c r="K52" s="13">
        <f>VLOOKUP($B52,'Gas wholesale lookups'!$A$4:$L$15,'Gas wholesale index'!K$2,FALSE)</f>
        <v>166168.27272727274</v>
      </c>
      <c r="L52" s="13">
        <f>VLOOKUP($B52,'Gas wholesale lookups'!$A$4:$L$15,'Gas wholesale index'!L$2,FALSE)</f>
        <v>291847.5</v>
      </c>
      <c r="M52" s="13">
        <f>VLOOKUP($B52,'Gas wholesale lookups'!$A$4:$L$15,'Gas wholesale index'!M$2,FALSE)</f>
        <v>332991.45454545453</v>
      </c>
      <c r="N52" s="13">
        <f>VLOOKUP($B52,'Gas wholesale lookups'!$A$4:$L$15,'Gas wholesale index'!N$2,FALSE)</f>
        <v>208526.18181818182</v>
      </c>
      <c r="O52" s="38">
        <f>VLOOKUP($B52,'Gas wholesale lookups'!$A$4:$R$15,'Gas wholesale index'!O$2,FALSE)</f>
        <v>0</v>
      </c>
      <c r="P52" s="38">
        <f>VLOOKUP($B52,'Gas wholesale lookups'!$A$4:$R$15,'Gas wholesale index'!P$2,FALSE)</f>
        <v>1</v>
      </c>
      <c r="Q52" s="38">
        <f>VLOOKUP($B52,'Gas wholesale lookups'!$A$4:$R$15,'Gas wholesale index'!Q$2,FALSE)</f>
        <v>1</v>
      </c>
      <c r="R52" s="38">
        <f>VLOOKUP($B52,'Gas wholesale lookups'!$A$4:$R$15,'Gas wholesale index'!R$2,FALSE)</f>
        <v>1</v>
      </c>
      <c r="S52" s="38">
        <f>VLOOKUP($B52,'Gas wholesale lookups'!$A$4:$R$15,'Gas wholesale index'!S$2,FALSE)</f>
        <v>1</v>
      </c>
      <c r="T52" s="38">
        <f>VLOOKUP($B52,'Gas wholesale lookups'!$A$4:$R$15,'Gas wholesale index'!T$2,FALSE)</f>
        <v>0</v>
      </c>
      <c r="U52" s="13">
        <f t="shared" si="1"/>
        <v>0</v>
      </c>
      <c r="V52" s="13">
        <f t="shared" si="2"/>
        <v>208526.18181818182</v>
      </c>
      <c r="W52" s="13">
        <f t="shared" si="3"/>
        <v>166168.27272727274</v>
      </c>
      <c r="X52" s="13">
        <f t="shared" si="4"/>
        <v>291847.5</v>
      </c>
      <c r="Y52" s="13">
        <f t="shared" si="5"/>
        <v>332991.45454545453</v>
      </c>
      <c r="Z52" s="13">
        <f t="shared" si="6"/>
        <v>0</v>
      </c>
      <c r="AA52" s="13">
        <f t="shared" si="7"/>
        <v>999533.40909090918</v>
      </c>
      <c r="AB52" s="23">
        <f t="shared" si="8"/>
        <v>0</v>
      </c>
      <c r="AC52" s="23">
        <f t="shared" si="9"/>
        <v>0</v>
      </c>
      <c r="AD52" s="23">
        <f t="shared" si="10"/>
        <v>0</v>
      </c>
      <c r="AE52" s="23">
        <f t="shared" si="11"/>
        <v>0</v>
      </c>
      <c r="AF52" s="23">
        <f t="shared" si="12"/>
        <v>0</v>
      </c>
      <c r="AG52" s="23">
        <f t="shared" si="13"/>
        <v>0</v>
      </c>
      <c r="AH52" s="23">
        <f t="shared" si="14"/>
        <v>0</v>
      </c>
      <c r="AI52" s="44" t="str">
        <f t="shared" si="15"/>
        <v>n/a</v>
      </c>
      <c r="AJ52" s="2" t="str">
        <f t="shared" si="16"/>
        <v>2015-16 Summer</v>
      </c>
      <c r="AK52" s="2" t="str">
        <f t="shared" si="17"/>
        <v>2014-15 Winter</v>
      </c>
      <c r="AL52" s="41">
        <v>1</v>
      </c>
      <c r="AM52" s="59"/>
    </row>
    <row r="53" spans="1:39" x14ac:dyDescent="0.3">
      <c r="A53" s="47">
        <v>41919</v>
      </c>
      <c r="B53" s="14" t="str">
        <f t="shared" si="0"/>
        <v>Oct</v>
      </c>
      <c r="C53" s="3"/>
      <c r="D53" s="3"/>
      <c r="E53" s="3"/>
      <c r="F53" s="3"/>
      <c r="G53" s="3"/>
      <c r="H53" s="3"/>
      <c r="I53" s="13">
        <f>VLOOKUP($B53,'Gas wholesale lookups'!$A$4:$L$15,'Gas wholesale index'!I$2,FALSE)</f>
        <v>332991.45454545453</v>
      </c>
      <c r="J53" s="13">
        <f>VLOOKUP($B53,'Gas wholesale lookups'!$A$4:$L$15,'Gas wholesale index'!J$2,FALSE)</f>
        <v>208526.18181818182</v>
      </c>
      <c r="K53" s="13">
        <f>VLOOKUP($B53,'Gas wholesale lookups'!$A$4:$L$15,'Gas wholesale index'!K$2,FALSE)</f>
        <v>166168.27272727274</v>
      </c>
      <c r="L53" s="13">
        <f>VLOOKUP($B53,'Gas wholesale lookups'!$A$4:$L$15,'Gas wholesale index'!L$2,FALSE)</f>
        <v>291847.5</v>
      </c>
      <c r="M53" s="13">
        <f>VLOOKUP($B53,'Gas wholesale lookups'!$A$4:$L$15,'Gas wholesale index'!M$2,FALSE)</f>
        <v>332991.45454545453</v>
      </c>
      <c r="N53" s="13">
        <f>VLOOKUP($B53,'Gas wholesale lookups'!$A$4:$L$15,'Gas wholesale index'!N$2,FALSE)</f>
        <v>208526.18181818182</v>
      </c>
      <c r="O53" s="38">
        <f>VLOOKUP($B53,'Gas wholesale lookups'!$A$4:$R$15,'Gas wholesale index'!O$2,FALSE)</f>
        <v>0</v>
      </c>
      <c r="P53" s="38">
        <f>VLOOKUP($B53,'Gas wholesale lookups'!$A$4:$R$15,'Gas wholesale index'!P$2,FALSE)</f>
        <v>1</v>
      </c>
      <c r="Q53" s="38">
        <f>VLOOKUP($B53,'Gas wholesale lookups'!$A$4:$R$15,'Gas wholesale index'!Q$2,FALSE)</f>
        <v>1</v>
      </c>
      <c r="R53" s="38">
        <f>VLOOKUP($B53,'Gas wholesale lookups'!$A$4:$R$15,'Gas wholesale index'!R$2,FALSE)</f>
        <v>1</v>
      </c>
      <c r="S53" s="38">
        <f>VLOOKUP($B53,'Gas wholesale lookups'!$A$4:$R$15,'Gas wholesale index'!S$2,FALSE)</f>
        <v>1</v>
      </c>
      <c r="T53" s="38">
        <f>VLOOKUP($B53,'Gas wholesale lookups'!$A$4:$R$15,'Gas wholesale index'!T$2,FALSE)</f>
        <v>0</v>
      </c>
      <c r="U53" s="13">
        <f t="shared" si="1"/>
        <v>0</v>
      </c>
      <c r="V53" s="13">
        <f t="shared" si="2"/>
        <v>208526.18181818182</v>
      </c>
      <c r="W53" s="13">
        <f t="shared" si="3"/>
        <v>166168.27272727274</v>
      </c>
      <c r="X53" s="13">
        <f t="shared" si="4"/>
        <v>291847.5</v>
      </c>
      <c r="Y53" s="13">
        <f t="shared" si="5"/>
        <v>332991.45454545453</v>
      </c>
      <c r="Z53" s="13">
        <f t="shared" si="6"/>
        <v>0</v>
      </c>
      <c r="AA53" s="13">
        <f t="shared" si="7"/>
        <v>999533.40909090918</v>
      </c>
      <c r="AB53" s="23">
        <f t="shared" si="8"/>
        <v>0</v>
      </c>
      <c r="AC53" s="23">
        <f t="shared" si="9"/>
        <v>0</v>
      </c>
      <c r="AD53" s="23">
        <f t="shared" si="10"/>
        <v>0</v>
      </c>
      <c r="AE53" s="23">
        <f t="shared" si="11"/>
        <v>0</v>
      </c>
      <c r="AF53" s="23">
        <f t="shared" si="12"/>
        <v>0</v>
      </c>
      <c r="AG53" s="23">
        <f t="shared" si="13"/>
        <v>0</v>
      </c>
      <c r="AH53" s="23">
        <f t="shared" si="14"/>
        <v>0</v>
      </c>
      <c r="AI53" s="44" t="str">
        <f t="shared" si="15"/>
        <v>n/a</v>
      </c>
      <c r="AJ53" s="2" t="str">
        <f t="shared" si="16"/>
        <v>2015-16 Summer</v>
      </c>
      <c r="AK53" s="2" t="str">
        <f t="shared" si="17"/>
        <v>2014-15 Winter</v>
      </c>
      <c r="AL53" s="41">
        <v>1</v>
      </c>
      <c r="AM53" s="59"/>
    </row>
    <row r="54" spans="1:39" x14ac:dyDescent="0.3">
      <c r="A54" s="47">
        <v>41920</v>
      </c>
      <c r="B54" s="14" t="str">
        <f t="shared" si="0"/>
        <v>Oct</v>
      </c>
      <c r="C54" s="3"/>
      <c r="D54" s="3"/>
      <c r="E54" s="3"/>
      <c r="F54" s="3"/>
      <c r="G54" s="3"/>
      <c r="H54" s="3"/>
      <c r="I54" s="13">
        <f>VLOOKUP($B54,'Gas wholesale lookups'!$A$4:$L$15,'Gas wholesale index'!I$2,FALSE)</f>
        <v>332991.45454545453</v>
      </c>
      <c r="J54" s="13">
        <f>VLOOKUP($B54,'Gas wholesale lookups'!$A$4:$L$15,'Gas wholesale index'!J$2,FALSE)</f>
        <v>208526.18181818182</v>
      </c>
      <c r="K54" s="13">
        <f>VLOOKUP($B54,'Gas wholesale lookups'!$A$4:$L$15,'Gas wholesale index'!K$2,FALSE)</f>
        <v>166168.27272727274</v>
      </c>
      <c r="L54" s="13">
        <f>VLOOKUP($B54,'Gas wholesale lookups'!$A$4:$L$15,'Gas wholesale index'!L$2,FALSE)</f>
        <v>291847.5</v>
      </c>
      <c r="M54" s="13">
        <f>VLOOKUP($B54,'Gas wholesale lookups'!$A$4:$L$15,'Gas wholesale index'!M$2,FALSE)</f>
        <v>332991.45454545453</v>
      </c>
      <c r="N54" s="13">
        <f>VLOOKUP($B54,'Gas wholesale lookups'!$A$4:$L$15,'Gas wholesale index'!N$2,FALSE)</f>
        <v>208526.18181818182</v>
      </c>
      <c r="O54" s="38">
        <f>VLOOKUP($B54,'Gas wholesale lookups'!$A$4:$R$15,'Gas wholesale index'!O$2,FALSE)</f>
        <v>0</v>
      </c>
      <c r="P54" s="38">
        <f>VLOOKUP($B54,'Gas wholesale lookups'!$A$4:$R$15,'Gas wholesale index'!P$2,FALSE)</f>
        <v>1</v>
      </c>
      <c r="Q54" s="38">
        <f>VLOOKUP($B54,'Gas wholesale lookups'!$A$4:$R$15,'Gas wholesale index'!Q$2,FALSE)</f>
        <v>1</v>
      </c>
      <c r="R54" s="38">
        <f>VLOOKUP($B54,'Gas wholesale lookups'!$A$4:$R$15,'Gas wholesale index'!R$2,FALSE)</f>
        <v>1</v>
      </c>
      <c r="S54" s="38">
        <f>VLOOKUP($B54,'Gas wholesale lookups'!$A$4:$R$15,'Gas wholesale index'!S$2,FALSE)</f>
        <v>1</v>
      </c>
      <c r="T54" s="38">
        <f>VLOOKUP($B54,'Gas wholesale lookups'!$A$4:$R$15,'Gas wholesale index'!T$2,FALSE)</f>
        <v>0</v>
      </c>
      <c r="U54" s="13">
        <f t="shared" si="1"/>
        <v>0</v>
      </c>
      <c r="V54" s="13">
        <f t="shared" si="2"/>
        <v>208526.18181818182</v>
      </c>
      <c r="W54" s="13">
        <f t="shared" si="3"/>
        <v>166168.27272727274</v>
      </c>
      <c r="X54" s="13">
        <f t="shared" si="4"/>
        <v>291847.5</v>
      </c>
      <c r="Y54" s="13">
        <f t="shared" si="5"/>
        <v>332991.45454545453</v>
      </c>
      <c r="Z54" s="13">
        <f t="shared" si="6"/>
        <v>0</v>
      </c>
      <c r="AA54" s="13">
        <f t="shared" si="7"/>
        <v>999533.40909090918</v>
      </c>
      <c r="AB54" s="23">
        <f t="shared" si="8"/>
        <v>0</v>
      </c>
      <c r="AC54" s="23">
        <f t="shared" si="9"/>
        <v>0</v>
      </c>
      <c r="AD54" s="23">
        <f t="shared" si="10"/>
        <v>0</v>
      </c>
      <c r="AE54" s="23">
        <f t="shared" si="11"/>
        <v>0</v>
      </c>
      <c r="AF54" s="23">
        <f t="shared" si="12"/>
        <v>0</v>
      </c>
      <c r="AG54" s="23">
        <f t="shared" si="13"/>
        <v>0</v>
      </c>
      <c r="AH54" s="23">
        <f t="shared" si="14"/>
        <v>0</v>
      </c>
      <c r="AI54" s="44" t="str">
        <f t="shared" si="15"/>
        <v>n/a</v>
      </c>
      <c r="AJ54" s="2" t="str">
        <f t="shared" si="16"/>
        <v>2015-16 Summer</v>
      </c>
      <c r="AK54" s="2" t="str">
        <f t="shared" si="17"/>
        <v>2014-15 Winter</v>
      </c>
      <c r="AL54" s="41">
        <v>1</v>
      </c>
      <c r="AM54" s="59"/>
    </row>
    <row r="55" spans="1:39" x14ac:dyDescent="0.3">
      <c r="A55" s="47">
        <v>41921</v>
      </c>
      <c r="B55" s="14" t="str">
        <f t="shared" si="0"/>
        <v>Oct</v>
      </c>
      <c r="C55" s="3"/>
      <c r="D55" s="3"/>
      <c r="E55" s="3"/>
      <c r="F55" s="3"/>
      <c r="G55" s="3"/>
      <c r="H55" s="3"/>
      <c r="I55" s="13">
        <f>VLOOKUP($B55,'Gas wholesale lookups'!$A$4:$L$15,'Gas wholesale index'!I$2,FALSE)</f>
        <v>332991.45454545453</v>
      </c>
      <c r="J55" s="13">
        <f>VLOOKUP($B55,'Gas wholesale lookups'!$A$4:$L$15,'Gas wholesale index'!J$2,FALSE)</f>
        <v>208526.18181818182</v>
      </c>
      <c r="K55" s="13">
        <f>VLOOKUP($B55,'Gas wholesale lookups'!$A$4:$L$15,'Gas wholesale index'!K$2,FALSE)</f>
        <v>166168.27272727274</v>
      </c>
      <c r="L55" s="13">
        <f>VLOOKUP($B55,'Gas wholesale lookups'!$A$4:$L$15,'Gas wholesale index'!L$2,FALSE)</f>
        <v>291847.5</v>
      </c>
      <c r="M55" s="13">
        <f>VLOOKUP($B55,'Gas wholesale lookups'!$A$4:$L$15,'Gas wholesale index'!M$2,FALSE)</f>
        <v>332991.45454545453</v>
      </c>
      <c r="N55" s="13">
        <f>VLOOKUP($B55,'Gas wholesale lookups'!$A$4:$L$15,'Gas wholesale index'!N$2,FALSE)</f>
        <v>208526.18181818182</v>
      </c>
      <c r="O55" s="38">
        <f>VLOOKUP($B55,'Gas wholesale lookups'!$A$4:$R$15,'Gas wholesale index'!O$2,FALSE)</f>
        <v>0</v>
      </c>
      <c r="P55" s="38">
        <f>VLOOKUP($B55,'Gas wholesale lookups'!$A$4:$R$15,'Gas wholesale index'!P$2,FALSE)</f>
        <v>1</v>
      </c>
      <c r="Q55" s="38">
        <f>VLOOKUP($B55,'Gas wholesale lookups'!$A$4:$R$15,'Gas wholesale index'!Q$2,FALSE)</f>
        <v>1</v>
      </c>
      <c r="R55" s="38">
        <f>VLOOKUP($B55,'Gas wholesale lookups'!$A$4:$R$15,'Gas wholesale index'!R$2,FALSE)</f>
        <v>1</v>
      </c>
      <c r="S55" s="38">
        <f>VLOOKUP($B55,'Gas wholesale lookups'!$A$4:$R$15,'Gas wholesale index'!S$2,FALSE)</f>
        <v>1</v>
      </c>
      <c r="T55" s="38">
        <f>VLOOKUP($B55,'Gas wholesale lookups'!$A$4:$R$15,'Gas wholesale index'!T$2,FALSE)</f>
        <v>0</v>
      </c>
      <c r="U55" s="13">
        <f t="shared" si="1"/>
        <v>0</v>
      </c>
      <c r="V55" s="13">
        <f t="shared" si="2"/>
        <v>208526.18181818182</v>
      </c>
      <c r="W55" s="13">
        <f t="shared" si="3"/>
        <v>166168.27272727274</v>
      </c>
      <c r="X55" s="13">
        <f t="shared" si="4"/>
        <v>291847.5</v>
      </c>
      <c r="Y55" s="13">
        <f t="shared" si="5"/>
        <v>332991.45454545453</v>
      </c>
      <c r="Z55" s="13">
        <f t="shared" si="6"/>
        <v>0</v>
      </c>
      <c r="AA55" s="13">
        <f t="shared" si="7"/>
        <v>999533.40909090918</v>
      </c>
      <c r="AB55" s="23">
        <f t="shared" si="8"/>
        <v>0</v>
      </c>
      <c r="AC55" s="23">
        <f t="shared" si="9"/>
        <v>0</v>
      </c>
      <c r="AD55" s="23">
        <f t="shared" si="10"/>
        <v>0</v>
      </c>
      <c r="AE55" s="23">
        <f t="shared" si="11"/>
        <v>0</v>
      </c>
      <c r="AF55" s="23">
        <f t="shared" si="12"/>
        <v>0</v>
      </c>
      <c r="AG55" s="23">
        <f t="shared" si="13"/>
        <v>0</v>
      </c>
      <c r="AH55" s="23">
        <f t="shared" si="14"/>
        <v>0</v>
      </c>
      <c r="AI55" s="44" t="str">
        <f t="shared" si="15"/>
        <v>n/a</v>
      </c>
      <c r="AJ55" s="2" t="str">
        <f t="shared" si="16"/>
        <v>2015-16 Summer</v>
      </c>
      <c r="AK55" s="2" t="str">
        <f t="shared" si="17"/>
        <v>2014-15 Winter</v>
      </c>
      <c r="AL55" s="41">
        <v>1</v>
      </c>
      <c r="AM55" s="59"/>
    </row>
    <row r="56" spans="1:39" x14ac:dyDescent="0.3">
      <c r="A56" s="47">
        <v>41922</v>
      </c>
      <c r="B56" s="14" t="str">
        <f t="shared" si="0"/>
        <v>Oct</v>
      </c>
      <c r="C56" s="3"/>
      <c r="D56" s="3"/>
      <c r="E56" s="3"/>
      <c r="F56" s="3"/>
      <c r="G56" s="3"/>
      <c r="H56" s="3"/>
      <c r="I56" s="13">
        <f>VLOOKUP($B56,'Gas wholesale lookups'!$A$4:$L$15,'Gas wholesale index'!I$2,FALSE)</f>
        <v>332991.45454545453</v>
      </c>
      <c r="J56" s="13">
        <f>VLOOKUP($B56,'Gas wholesale lookups'!$A$4:$L$15,'Gas wholesale index'!J$2,FALSE)</f>
        <v>208526.18181818182</v>
      </c>
      <c r="K56" s="13">
        <f>VLOOKUP($B56,'Gas wholesale lookups'!$A$4:$L$15,'Gas wholesale index'!K$2,FALSE)</f>
        <v>166168.27272727274</v>
      </c>
      <c r="L56" s="13">
        <f>VLOOKUP($B56,'Gas wholesale lookups'!$A$4:$L$15,'Gas wholesale index'!L$2,FALSE)</f>
        <v>291847.5</v>
      </c>
      <c r="M56" s="13">
        <f>VLOOKUP($B56,'Gas wholesale lookups'!$A$4:$L$15,'Gas wholesale index'!M$2,FALSE)</f>
        <v>332991.45454545453</v>
      </c>
      <c r="N56" s="13">
        <f>VLOOKUP($B56,'Gas wholesale lookups'!$A$4:$L$15,'Gas wholesale index'!N$2,FALSE)</f>
        <v>208526.18181818182</v>
      </c>
      <c r="O56" s="38">
        <f>VLOOKUP($B56,'Gas wholesale lookups'!$A$4:$R$15,'Gas wholesale index'!O$2,FALSE)</f>
        <v>0</v>
      </c>
      <c r="P56" s="38">
        <f>VLOOKUP($B56,'Gas wholesale lookups'!$A$4:$R$15,'Gas wholesale index'!P$2,FALSE)</f>
        <v>1</v>
      </c>
      <c r="Q56" s="38">
        <f>VLOOKUP($B56,'Gas wholesale lookups'!$A$4:$R$15,'Gas wholesale index'!Q$2,FALSE)</f>
        <v>1</v>
      </c>
      <c r="R56" s="38">
        <f>VLOOKUP($B56,'Gas wholesale lookups'!$A$4:$R$15,'Gas wholesale index'!R$2,FALSE)</f>
        <v>1</v>
      </c>
      <c r="S56" s="38">
        <f>VLOOKUP($B56,'Gas wholesale lookups'!$A$4:$R$15,'Gas wholesale index'!S$2,FALSE)</f>
        <v>1</v>
      </c>
      <c r="T56" s="38">
        <f>VLOOKUP($B56,'Gas wholesale lookups'!$A$4:$R$15,'Gas wholesale index'!T$2,FALSE)</f>
        <v>0</v>
      </c>
      <c r="U56" s="13">
        <f t="shared" si="1"/>
        <v>0</v>
      </c>
      <c r="V56" s="13">
        <f t="shared" si="2"/>
        <v>208526.18181818182</v>
      </c>
      <c r="W56" s="13">
        <f t="shared" si="3"/>
        <v>166168.27272727274</v>
      </c>
      <c r="X56" s="13">
        <f t="shared" si="4"/>
        <v>291847.5</v>
      </c>
      <c r="Y56" s="13">
        <f t="shared" si="5"/>
        <v>332991.45454545453</v>
      </c>
      <c r="Z56" s="13">
        <f t="shared" si="6"/>
        <v>0</v>
      </c>
      <c r="AA56" s="13">
        <f t="shared" si="7"/>
        <v>999533.40909090918</v>
      </c>
      <c r="AB56" s="23">
        <f t="shared" si="8"/>
        <v>0</v>
      </c>
      <c r="AC56" s="23">
        <f t="shared" si="9"/>
        <v>0</v>
      </c>
      <c r="AD56" s="23">
        <f t="shared" si="10"/>
        <v>0</v>
      </c>
      <c r="AE56" s="23">
        <f t="shared" si="11"/>
        <v>0</v>
      </c>
      <c r="AF56" s="23">
        <f t="shared" si="12"/>
        <v>0</v>
      </c>
      <c r="AG56" s="23">
        <f t="shared" si="13"/>
        <v>0</v>
      </c>
      <c r="AH56" s="23">
        <f t="shared" si="14"/>
        <v>0</v>
      </c>
      <c r="AI56" s="44" t="str">
        <f t="shared" si="15"/>
        <v>n/a</v>
      </c>
      <c r="AJ56" s="2" t="str">
        <f t="shared" si="16"/>
        <v>2015-16 Summer</v>
      </c>
      <c r="AK56" s="2" t="str">
        <f t="shared" si="17"/>
        <v>2014-15 Winter</v>
      </c>
      <c r="AL56" s="41">
        <v>1</v>
      </c>
      <c r="AM56" s="59"/>
    </row>
    <row r="57" spans="1:39" x14ac:dyDescent="0.3">
      <c r="A57" s="47">
        <v>41925</v>
      </c>
      <c r="B57" s="14" t="str">
        <f t="shared" si="0"/>
        <v>Oct</v>
      </c>
      <c r="C57" s="3"/>
      <c r="D57" s="3"/>
      <c r="E57" s="3"/>
      <c r="F57" s="3"/>
      <c r="G57" s="3"/>
      <c r="H57" s="3"/>
      <c r="I57" s="13">
        <f>VLOOKUP($B57,'Gas wholesale lookups'!$A$4:$L$15,'Gas wholesale index'!I$2,FALSE)</f>
        <v>332991.45454545453</v>
      </c>
      <c r="J57" s="13">
        <f>VLOOKUP($B57,'Gas wholesale lookups'!$A$4:$L$15,'Gas wholesale index'!J$2,FALSE)</f>
        <v>208526.18181818182</v>
      </c>
      <c r="K57" s="13">
        <f>VLOOKUP($B57,'Gas wholesale lookups'!$A$4:$L$15,'Gas wholesale index'!K$2,FALSE)</f>
        <v>166168.27272727274</v>
      </c>
      <c r="L57" s="13">
        <f>VLOOKUP($B57,'Gas wholesale lookups'!$A$4:$L$15,'Gas wholesale index'!L$2,FALSE)</f>
        <v>291847.5</v>
      </c>
      <c r="M57" s="13">
        <f>VLOOKUP($B57,'Gas wholesale lookups'!$A$4:$L$15,'Gas wholesale index'!M$2,FALSE)</f>
        <v>332991.45454545453</v>
      </c>
      <c r="N57" s="13">
        <f>VLOOKUP($B57,'Gas wholesale lookups'!$A$4:$L$15,'Gas wholesale index'!N$2,FALSE)</f>
        <v>208526.18181818182</v>
      </c>
      <c r="O57" s="38">
        <f>VLOOKUP($B57,'Gas wholesale lookups'!$A$4:$R$15,'Gas wholesale index'!O$2,FALSE)</f>
        <v>0</v>
      </c>
      <c r="P57" s="38">
        <f>VLOOKUP($B57,'Gas wholesale lookups'!$A$4:$R$15,'Gas wholesale index'!P$2,FALSE)</f>
        <v>1</v>
      </c>
      <c r="Q57" s="38">
        <f>VLOOKUP($B57,'Gas wholesale lookups'!$A$4:$R$15,'Gas wholesale index'!Q$2,FALSE)</f>
        <v>1</v>
      </c>
      <c r="R57" s="38">
        <f>VLOOKUP($B57,'Gas wholesale lookups'!$A$4:$R$15,'Gas wholesale index'!R$2,FALSE)</f>
        <v>1</v>
      </c>
      <c r="S57" s="38">
        <f>VLOOKUP($B57,'Gas wholesale lookups'!$A$4:$R$15,'Gas wholesale index'!S$2,FALSE)</f>
        <v>1</v>
      </c>
      <c r="T57" s="38">
        <f>VLOOKUP($B57,'Gas wholesale lookups'!$A$4:$R$15,'Gas wholesale index'!T$2,FALSE)</f>
        <v>0</v>
      </c>
      <c r="U57" s="13">
        <f t="shared" si="1"/>
        <v>0</v>
      </c>
      <c r="V57" s="13">
        <f t="shared" si="2"/>
        <v>208526.18181818182</v>
      </c>
      <c r="W57" s="13">
        <f t="shared" si="3"/>
        <v>166168.27272727274</v>
      </c>
      <c r="X57" s="13">
        <f t="shared" si="4"/>
        <v>291847.5</v>
      </c>
      <c r="Y57" s="13">
        <f t="shared" si="5"/>
        <v>332991.45454545453</v>
      </c>
      <c r="Z57" s="13">
        <f t="shared" si="6"/>
        <v>0</v>
      </c>
      <c r="AA57" s="13">
        <f t="shared" si="7"/>
        <v>999533.40909090918</v>
      </c>
      <c r="AB57" s="23">
        <f t="shared" si="8"/>
        <v>0</v>
      </c>
      <c r="AC57" s="23">
        <f t="shared" si="9"/>
        <v>0</v>
      </c>
      <c r="AD57" s="23">
        <f t="shared" si="10"/>
        <v>0</v>
      </c>
      <c r="AE57" s="23">
        <f t="shared" si="11"/>
        <v>0</v>
      </c>
      <c r="AF57" s="23">
        <f t="shared" si="12"/>
        <v>0</v>
      </c>
      <c r="AG57" s="23">
        <f t="shared" si="13"/>
        <v>0</v>
      </c>
      <c r="AH57" s="23">
        <f t="shared" si="14"/>
        <v>0</v>
      </c>
      <c r="AI57" s="44" t="str">
        <f t="shared" si="15"/>
        <v>n/a</v>
      </c>
      <c r="AJ57" s="2" t="str">
        <f t="shared" si="16"/>
        <v>2015-16 Summer</v>
      </c>
      <c r="AK57" s="2" t="str">
        <f t="shared" si="17"/>
        <v>2014-15 Winter</v>
      </c>
      <c r="AL57" s="41">
        <v>1</v>
      </c>
      <c r="AM57" s="59"/>
    </row>
    <row r="58" spans="1:39" x14ac:dyDescent="0.3">
      <c r="A58" s="47">
        <v>41926</v>
      </c>
      <c r="B58" s="14" t="str">
        <f t="shared" si="0"/>
        <v>Oct</v>
      </c>
      <c r="C58" s="3"/>
      <c r="D58" s="3"/>
      <c r="E58" s="3"/>
      <c r="F58" s="3"/>
      <c r="G58" s="3"/>
      <c r="H58" s="3"/>
      <c r="I58" s="13">
        <f>VLOOKUP($B58,'Gas wholesale lookups'!$A$4:$L$15,'Gas wholesale index'!I$2,FALSE)</f>
        <v>332991.45454545453</v>
      </c>
      <c r="J58" s="13">
        <f>VLOOKUP($B58,'Gas wholesale lookups'!$A$4:$L$15,'Gas wholesale index'!J$2,FALSE)</f>
        <v>208526.18181818182</v>
      </c>
      <c r="K58" s="13">
        <f>VLOOKUP($B58,'Gas wholesale lookups'!$A$4:$L$15,'Gas wholesale index'!K$2,FALSE)</f>
        <v>166168.27272727274</v>
      </c>
      <c r="L58" s="13">
        <f>VLOOKUP($B58,'Gas wholesale lookups'!$A$4:$L$15,'Gas wholesale index'!L$2,FALSE)</f>
        <v>291847.5</v>
      </c>
      <c r="M58" s="13">
        <f>VLOOKUP($B58,'Gas wholesale lookups'!$A$4:$L$15,'Gas wholesale index'!M$2,FALSE)</f>
        <v>332991.45454545453</v>
      </c>
      <c r="N58" s="13">
        <f>VLOOKUP($B58,'Gas wholesale lookups'!$A$4:$L$15,'Gas wholesale index'!N$2,FALSE)</f>
        <v>208526.18181818182</v>
      </c>
      <c r="O58" s="38">
        <f>VLOOKUP($B58,'Gas wholesale lookups'!$A$4:$R$15,'Gas wholesale index'!O$2,FALSE)</f>
        <v>0</v>
      </c>
      <c r="P58" s="38">
        <f>VLOOKUP($B58,'Gas wholesale lookups'!$A$4:$R$15,'Gas wholesale index'!P$2,FALSE)</f>
        <v>1</v>
      </c>
      <c r="Q58" s="38">
        <f>VLOOKUP($B58,'Gas wholesale lookups'!$A$4:$R$15,'Gas wholesale index'!Q$2,FALSE)</f>
        <v>1</v>
      </c>
      <c r="R58" s="38">
        <f>VLOOKUP($B58,'Gas wholesale lookups'!$A$4:$R$15,'Gas wholesale index'!R$2,FALSE)</f>
        <v>1</v>
      </c>
      <c r="S58" s="38">
        <f>VLOOKUP($B58,'Gas wholesale lookups'!$A$4:$R$15,'Gas wholesale index'!S$2,FALSE)</f>
        <v>1</v>
      </c>
      <c r="T58" s="38">
        <f>VLOOKUP($B58,'Gas wholesale lookups'!$A$4:$R$15,'Gas wholesale index'!T$2,FALSE)</f>
        <v>0</v>
      </c>
      <c r="U58" s="13">
        <f t="shared" si="1"/>
        <v>0</v>
      </c>
      <c r="V58" s="13">
        <f t="shared" si="2"/>
        <v>208526.18181818182</v>
      </c>
      <c r="W58" s="13">
        <f t="shared" si="3"/>
        <v>166168.27272727274</v>
      </c>
      <c r="X58" s="13">
        <f t="shared" si="4"/>
        <v>291847.5</v>
      </c>
      <c r="Y58" s="13">
        <f t="shared" si="5"/>
        <v>332991.45454545453</v>
      </c>
      <c r="Z58" s="13">
        <f t="shared" si="6"/>
        <v>0</v>
      </c>
      <c r="AA58" s="13">
        <f t="shared" si="7"/>
        <v>999533.40909090918</v>
      </c>
      <c r="AB58" s="23">
        <f t="shared" si="8"/>
        <v>0</v>
      </c>
      <c r="AC58" s="23">
        <f t="shared" si="9"/>
        <v>0</v>
      </c>
      <c r="AD58" s="23">
        <f t="shared" si="10"/>
        <v>0</v>
      </c>
      <c r="AE58" s="23">
        <f t="shared" si="11"/>
        <v>0</v>
      </c>
      <c r="AF58" s="23">
        <f t="shared" si="12"/>
        <v>0</v>
      </c>
      <c r="AG58" s="23">
        <f t="shared" si="13"/>
        <v>0</v>
      </c>
      <c r="AH58" s="23">
        <f t="shared" si="14"/>
        <v>0</v>
      </c>
      <c r="AI58" s="44" t="str">
        <f t="shared" si="15"/>
        <v>n/a</v>
      </c>
      <c r="AJ58" s="2" t="str">
        <f t="shared" si="16"/>
        <v>2015-16 Summer</v>
      </c>
      <c r="AK58" s="2" t="str">
        <f t="shared" si="17"/>
        <v>2014-15 Winter</v>
      </c>
      <c r="AL58" s="41">
        <v>1</v>
      </c>
      <c r="AM58" s="59"/>
    </row>
    <row r="59" spans="1:39" x14ac:dyDescent="0.3">
      <c r="A59" s="47">
        <v>41927</v>
      </c>
      <c r="B59" s="14" t="str">
        <f t="shared" si="0"/>
        <v>Oct</v>
      </c>
      <c r="C59" s="3"/>
      <c r="D59" s="3"/>
      <c r="E59" s="3"/>
      <c r="F59" s="3"/>
      <c r="G59" s="3"/>
      <c r="H59" s="3"/>
      <c r="I59" s="13">
        <f>VLOOKUP($B59,'Gas wholesale lookups'!$A$4:$L$15,'Gas wholesale index'!I$2,FALSE)</f>
        <v>332991.45454545453</v>
      </c>
      <c r="J59" s="13">
        <f>VLOOKUP($B59,'Gas wholesale lookups'!$A$4:$L$15,'Gas wholesale index'!J$2,FALSE)</f>
        <v>208526.18181818182</v>
      </c>
      <c r="K59" s="13">
        <f>VLOOKUP($B59,'Gas wholesale lookups'!$A$4:$L$15,'Gas wholesale index'!K$2,FALSE)</f>
        <v>166168.27272727274</v>
      </c>
      <c r="L59" s="13">
        <f>VLOOKUP($B59,'Gas wholesale lookups'!$A$4:$L$15,'Gas wholesale index'!L$2,FALSE)</f>
        <v>291847.5</v>
      </c>
      <c r="M59" s="13">
        <f>VLOOKUP($B59,'Gas wholesale lookups'!$A$4:$L$15,'Gas wholesale index'!M$2,FALSE)</f>
        <v>332991.45454545453</v>
      </c>
      <c r="N59" s="13">
        <f>VLOOKUP($B59,'Gas wholesale lookups'!$A$4:$L$15,'Gas wholesale index'!N$2,FALSE)</f>
        <v>208526.18181818182</v>
      </c>
      <c r="O59" s="38">
        <f>VLOOKUP($B59,'Gas wholesale lookups'!$A$4:$R$15,'Gas wholesale index'!O$2,FALSE)</f>
        <v>0</v>
      </c>
      <c r="P59" s="38">
        <f>VLOOKUP($B59,'Gas wholesale lookups'!$A$4:$R$15,'Gas wholesale index'!P$2,FALSE)</f>
        <v>1</v>
      </c>
      <c r="Q59" s="38">
        <f>VLOOKUP($B59,'Gas wholesale lookups'!$A$4:$R$15,'Gas wholesale index'!Q$2,FALSE)</f>
        <v>1</v>
      </c>
      <c r="R59" s="38">
        <f>VLOOKUP($B59,'Gas wholesale lookups'!$A$4:$R$15,'Gas wholesale index'!R$2,FALSE)</f>
        <v>1</v>
      </c>
      <c r="S59" s="38">
        <f>VLOOKUP($B59,'Gas wholesale lookups'!$A$4:$R$15,'Gas wholesale index'!S$2,FALSE)</f>
        <v>1</v>
      </c>
      <c r="T59" s="38">
        <f>VLOOKUP($B59,'Gas wholesale lookups'!$A$4:$R$15,'Gas wholesale index'!T$2,FALSE)</f>
        <v>0</v>
      </c>
      <c r="U59" s="13">
        <f t="shared" si="1"/>
        <v>0</v>
      </c>
      <c r="V59" s="13">
        <f t="shared" si="2"/>
        <v>208526.18181818182</v>
      </c>
      <c r="W59" s="13">
        <f t="shared" si="3"/>
        <v>166168.27272727274</v>
      </c>
      <c r="X59" s="13">
        <f t="shared" si="4"/>
        <v>291847.5</v>
      </c>
      <c r="Y59" s="13">
        <f t="shared" si="5"/>
        <v>332991.45454545453</v>
      </c>
      <c r="Z59" s="13">
        <f t="shared" si="6"/>
        <v>0</v>
      </c>
      <c r="AA59" s="13">
        <f t="shared" si="7"/>
        <v>999533.40909090918</v>
      </c>
      <c r="AB59" s="23">
        <f t="shared" si="8"/>
        <v>0</v>
      </c>
      <c r="AC59" s="23">
        <f t="shared" si="9"/>
        <v>0</v>
      </c>
      <c r="AD59" s="23">
        <f t="shared" si="10"/>
        <v>0</v>
      </c>
      <c r="AE59" s="23">
        <f t="shared" si="11"/>
        <v>0</v>
      </c>
      <c r="AF59" s="23">
        <f t="shared" si="12"/>
        <v>0</v>
      </c>
      <c r="AG59" s="23">
        <f t="shared" si="13"/>
        <v>0</v>
      </c>
      <c r="AH59" s="23">
        <f t="shared" si="14"/>
        <v>0</v>
      </c>
      <c r="AI59" s="44" t="str">
        <f t="shared" si="15"/>
        <v>n/a</v>
      </c>
      <c r="AJ59" s="2" t="str">
        <f t="shared" si="16"/>
        <v>2015-16 Summer</v>
      </c>
      <c r="AK59" s="2" t="str">
        <f t="shared" si="17"/>
        <v>2014-15 Winter</v>
      </c>
      <c r="AL59" s="41">
        <v>1</v>
      </c>
      <c r="AM59" s="59"/>
    </row>
    <row r="60" spans="1:39" x14ac:dyDescent="0.3">
      <c r="A60" s="47">
        <v>41928</v>
      </c>
      <c r="B60" s="14" t="str">
        <f t="shared" si="0"/>
        <v>Oct</v>
      </c>
      <c r="C60" s="3"/>
      <c r="D60" s="3"/>
      <c r="E60" s="3"/>
      <c r="F60" s="3"/>
      <c r="G60" s="3"/>
      <c r="H60" s="3"/>
      <c r="I60" s="13">
        <f>VLOOKUP($B60,'Gas wholesale lookups'!$A$4:$L$15,'Gas wholesale index'!I$2,FALSE)</f>
        <v>332991.45454545453</v>
      </c>
      <c r="J60" s="13">
        <f>VLOOKUP($B60,'Gas wholesale lookups'!$A$4:$L$15,'Gas wholesale index'!J$2,FALSE)</f>
        <v>208526.18181818182</v>
      </c>
      <c r="K60" s="13">
        <f>VLOOKUP($B60,'Gas wholesale lookups'!$A$4:$L$15,'Gas wholesale index'!K$2,FALSE)</f>
        <v>166168.27272727274</v>
      </c>
      <c r="L60" s="13">
        <f>VLOOKUP($B60,'Gas wholesale lookups'!$A$4:$L$15,'Gas wholesale index'!L$2,FALSE)</f>
        <v>291847.5</v>
      </c>
      <c r="M60" s="13">
        <f>VLOOKUP($B60,'Gas wholesale lookups'!$A$4:$L$15,'Gas wholesale index'!M$2,FALSE)</f>
        <v>332991.45454545453</v>
      </c>
      <c r="N60" s="13">
        <f>VLOOKUP($B60,'Gas wholesale lookups'!$A$4:$L$15,'Gas wholesale index'!N$2,FALSE)</f>
        <v>208526.18181818182</v>
      </c>
      <c r="O60" s="38">
        <f>VLOOKUP($B60,'Gas wholesale lookups'!$A$4:$R$15,'Gas wholesale index'!O$2,FALSE)</f>
        <v>0</v>
      </c>
      <c r="P60" s="38">
        <f>VLOOKUP($B60,'Gas wholesale lookups'!$A$4:$R$15,'Gas wholesale index'!P$2,FALSE)</f>
        <v>1</v>
      </c>
      <c r="Q60" s="38">
        <f>VLOOKUP($B60,'Gas wholesale lookups'!$A$4:$R$15,'Gas wholesale index'!Q$2,FALSE)</f>
        <v>1</v>
      </c>
      <c r="R60" s="38">
        <f>VLOOKUP($B60,'Gas wholesale lookups'!$A$4:$R$15,'Gas wholesale index'!R$2,FALSE)</f>
        <v>1</v>
      </c>
      <c r="S60" s="38">
        <f>VLOOKUP($B60,'Gas wholesale lookups'!$A$4:$R$15,'Gas wholesale index'!S$2,FALSE)</f>
        <v>1</v>
      </c>
      <c r="T60" s="38">
        <f>VLOOKUP($B60,'Gas wholesale lookups'!$A$4:$R$15,'Gas wholesale index'!T$2,FALSE)</f>
        <v>0</v>
      </c>
      <c r="U60" s="13">
        <f t="shared" si="1"/>
        <v>0</v>
      </c>
      <c r="V60" s="13">
        <f t="shared" si="2"/>
        <v>208526.18181818182</v>
      </c>
      <c r="W60" s="13">
        <f t="shared" si="3"/>
        <v>166168.27272727274</v>
      </c>
      <c r="X60" s="13">
        <f t="shared" si="4"/>
        <v>291847.5</v>
      </c>
      <c r="Y60" s="13">
        <f t="shared" si="5"/>
        <v>332991.45454545453</v>
      </c>
      <c r="Z60" s="13">
        <f t="shared" si="6"/>
        <v>0</v>
      </c>
      <c r="AA60" s="13">
        <f t="shared" si="7"/>
        <v>999533.40909090918</v>
      </c>
      <c r="AB60" s="23">
        <f t="shared" si="8"/>
        <v>0</v>
      </c>
      <c r="AC60" s="23">
        <f t="shared" si="9"/>
        <v>0</v>
      </c>
      <c r="AD60" s="23">
        <f t="shared" si="10"/>
        <v>0</v>
      </c>
      <c r="AE60" s="23">
        <f t="shared" si="11"/>
        <v>0</v>
      </c>
      <c r="AF60" s="23">
        <f t="shared" si="12"/>
        <v>0</v>
      </c>
      <c r="AG60" s="23">
        <f t="shared" si="13"/>
        <v>0</v>
      </c>
      <c r="AH60" s="23">
        <f t="shared" si="14"/>
        <v>0</v>
      </c>
      <c r="AI60" s="44" t="str">
        <f t="shared" si="15"/>
        <v>n/a</v>
      </c>
      <c r="AJ60" s="2" t="str">
        <f t="shared" si="16"/>
        <v>2015-16 Summer</v>
      </c>
      <c r="AK60" s="2" t="str">
        <f t="shared" si="17"/>
        <v>2014-15 Winter</v>
      </c>
      <c r="AL60" s="41">
        <v>1</v>
      </c>
      <c r="AM60" s="59"/>
    </row>
    <row r="61" spans="1:39" x14ac:dyDescent="0.3">
      <c r="A61" s="47">
        <v>41929</v>
      </c>
      <c r="B61" s="14" t="str">
        <f t="shared" si="0"/>
        <v>Oct</v>
      </c>
      <c r="C61" s="3"/>
      <c r="D61" s="3"/>
      <c r="E61" s="3"/>
      <c r="F61" s="3"/>
      <c r="G61" s="3"/>
      <c r="H61" s="3"/>
      <c r="I61" s="13">
        <f>VLOOKUP($B61,'Gas wholesale lookups'!$A$4:$L$15,'Gas wholesale index'!I$2,FALSE)</f>
        <v>332991.45454545453</v>
      </c>
      <c r="J61" s="13">
        <f>VLOOKUP($B61,'Gas wholesale lookups'!$A$4:$L$15,'Gas wholesale index'!J$2,FALSE)</f>
        <v>208526.18181818182</v>
      </c>
      <c r="K61" s="13">
        <f>VLOOKUP($B61,'Gas wholesale lookups'!$A$4:$L$15,'Gas wholesale index'!K$2,FALSE)</f>
        <v>166168.27272727274</v>
      </c>
      <c r="L61" s="13">
        <f>VLOOKUP($B61,'Gas wholesale lookups'!$A$4:$L$15,'Gas wholesale index'!L$2,FALSE)</f>
        <v>291847.5</v>
      </c>
      <c r="M61" s="13">
        <f>VLOOKUP($B61,'Gas wholesale lookups'!$A$4:$L$15,'Gas wholesale index'!M$2,FALSE)</f>
        <v>332991.45454545453</v>
      </c>
      <c r="N61" s="13">
        <f>VLOOKUP($B61,'Gas wholesale lookups'!$A$4:$L$15,'Gas wholesale index'!N$2,FALSE)</f>
        <v>208526.18181818182</v>
      </c>
      <c r="O61" s="38">
        <f>VLOOKUP($B61,'Gas wholesale lookups'!$A$4:$R$15,'Gas wholesale index'!O$2,FALSE)</f>
        <v>0</v>
      </c>
      <c r="P61" s="38">
        <f>VLOOKUP($B61,'Gas wholesale lookups'!$A$4:$R$15,'Gas wholesale index'!P$2,FALSE)</f>
        <v>1</v>
      </c>
      <c r="Q61" s="38">
        <f>VLOOKUP($B61,'Gas wholesale lookups'!$A$4:$R$15,'Gas wholesale index'!Q$2,FALSE)</f>
        <v>1</v>
      </c>
      <c r="R61" s="38">
        <f>VLOOKUP($B61,'Gas wholesale lookups'!$A$4:$R$15,'Gas wholesale index'!R$2,FALSE)</f>
        <v>1</v>
      </c>
      <c r="S61" s="38">
        <f>VLOOKUP($B61,'Gas wholesale lookups'!$A$4:$R$15,'Gas wholesale index'!S$2,FALSE)</f>
        <v>1</v>
      </c>
      <c r="T61" s="38">
        <f>VLOOKUP($B61,'Gas wholesale lookups'!$A$4:$R$15,'Gas wholesale index'!T$2,FALSE)</f>
        <v>0</v>
      </c>
      <c r="U61" s="13">
        <f t="shared" si="1"/>
        <v>0</v>
      </c>
      <c r="V61" s="13">
        <f t="shared" si="2"/>
        <v>208526.18181818182</v>
      </c>
      <c r="W61" s="13">
        <f t="shared" si="3"/>
        <v>166168.27272727274</v>
      </c>
      <c r="X61" s="13">
        <f t="shared" si="4"/>
        <v>291847.5</v>
      </c>
      <c r="Y61" s="13">
        <f t="shared" si="5"/>
        <v>332991.45454545453</v>
      </c>
      <c r="Z61" s="13">
        <f t="shared" si="6"/>
        <v>0</v>
      </c>
      <c r="AA61" s="13">
        <f t="shared" si="7"/>
        <v>999533.40909090918</v>
      </c>
      <c r="AB61" s="23">
        <f t="shared" si="8"/>
        <v>0</v>
      </c>
      <c r="AC61" s="23">
        <f t="shared" si="9"/>
        <v>0</v>
      </c>
      <c r="AD61" s="23">
        <f t="shared" si="10"/>
        <v>0</v>
      </c>
      <c r="AE61" s="23">
        <f t="shared" si="11"/>
        <v>0</v>
      </c>
      <c r="AF61" s="23">
        <f t="shared" si="12"/>
        <v>0</v>
      </c>
      <c r="AG61" s="23">
        <f t="shared" si="13"/>
        <v>0</v>
      </c>
      <c r="AH61" s="23">
        <f t="shared" si="14"/>
        <v>0</v>
      </c>
      <c r="AI61" s="44" t="str">
        <f t="shared" si="15"/>
        <v>n/a</v>
      </c>
      <c r="AJ61" s="2" t="str">
        <f t="shared" si="16"/>
        <v>2015-16 Summer</v>
      </c>
      <c r="AK61" s="2" t="str">
        <f t="shared" si="17"/>
        <v>2014-15 Winter</v>
      </c>
      <c r="AL61" s="41">
        <v>1</v>
      </c>
      <c r="AM61" s="59"/>
    </row>
    <row r="62" spans="1:39" x14ac:dyDescent="0.3">
      <c r="A62" s="47">
        <v>41932</v>
      </c>
      <c r="B62" s="14" t="str">
        <f t="shared" si="0"/>
        <v>Oct</v>
      </c>
      <c r="C62" s="3"/>
      <c r="D62" s="3"/>
      <c r="E62" s="3"/>
      <c r="F62" s="3"/>
      <c r="G62" s="3"/>
      <c r="H62" s="3"/>
      <c r="I62" s="13">
        <f>VLOOKUP($B62,'Gas wholesale lookups'!$A$4:$L$15,'Gas wholesale index'!I$2,FALSE)</f>
        <v>332991.45454545453</v>
      </c>
      <c r="J62" s="13">
        <f>VLOOKUP($B62,'Gas wholesale lookups'!$A$4:$L$15,'Gas wholesale index'!J$2,FALSE)</f>
        <v>208526.18181818182</v>
      </c>
      <c r="K62" s="13">
        <f>VLOOKUP($B62,'Gas wholesale lookups'!$A$4:$L$15,'Gas wholesale index'!K$2,FALSE)</f>
        <v>166168.27272727274</v>
      </c>
      <c r="L62" s="13">
        <f>VLOOKUP($B62,'Gas wholesale lookups'!$A$4:$L$15,'Gas wholesale index'!L$2,FALSE)</f>
        <v>291847.5</v>
      </c>
      <c r="M62" s="13">
        <f>VLOOKUP($B62,'Gas wholesale lookups'!$A$4:$L$15,'Gas wholesale index'!M$2,FALSE)</f>
        <v>332991.45454545453</v>
      </c>
      <c r="N62" s="13">
        <f>VLOOKUP($B62,'Gas wholesale lookups'!$A$4:$L$15,'Gas wholesale index'!N$2,FALSE)</f>
        <v>208526.18181818182</v>
      </c>
      <c r="O62" s="38">
        <f>VLOOKUP($B62,'Gas wholesale lookups'!$A$4:$R$15,'Gas wholesale index'!O$2,FALSE)</f>
        <v>0</v>
      </c>
      <c r="P62" s="38">
        <f>VLOOKUP($B62,'Gas wholesale lookups'!$A$4:$R$15,'Gas wholesale index'!P$2,FALSE)</f>
        <v>1</v>
      </c>
      <c r="Q62" s="38">
        <f>VLOOKUP($B62,'Gas wholesale lookups'!$A$4:$R$15,'Gas wholesale index'!Q$2,FALSE)</f>
        <v>1</v>
      </c>
      <c r="R62" s="38">
        <f>VLOOKUP($B62,'Gas wholesale lookups'!$A$4:$R$15,'Gas wholesale index'!R$2,FALSE)</f>
        <v>1</v>
      </c>
      <c r="S62" s="38">
        <f>VLOOKUP($B62,'Gas wholesale lookups'!$A$4:$R$15,'Gas wholesale index'!S$2,FALSE)</f>
        <v>1</v>
      </c>
      <c r="T62" s="38">
        <f>VLOOKUP($B62,'Gas wholesale lookups'!$A$4:$R$15,'Gas wholesale index'!T$2,FALSE)</f>
        <v>0</v>
      </c>
      <c r="U62" s="13">
        <f t="shared" si="1"/>
        <v>0</v>
      </c>
      <c r="V62" s="13">
        <f t="shared" si="2"/>
        <v>208526.18181818182</v>
      </c>
      <c r="W62" s="13">
        <f t="shared" si="3"/>
        <v>166168.27272727274</v>
      </c>
      <c r="X62" s="13">
        <f t="shared" si="4"/>
        <v>291847.5</v>
      </c>
      <c r="Y62" s="13">
        <f t="shared" si="5"/>
        <v>332991.45454545453</v>
      </c>
      <c r="Z62" s="13">
        <f t="shared" si="6"/>
        <v>0</v>
      </c>
      <c r="AA62" s="13">
        <f t="shared" si="7"/>
        <v>999533.40909090918</v>
      </c>
      <c r="AB62" s="23">
        <f t="shared" si="8"/>
        <v>0</v>
      </c>
      <c r="AC62" s="23">
        <f t="shared" si="9"/>
        <v>0</v>
      </c>
      <c r="AD62" s="23">
        <f t="shared" si="10"/>
        <v>0</v>
      </c>
      <c r="AE62" s="23">
        <f t="shared" si="11"/>
        <v>0</v>
      </c>
      <c r="AF62" s="23">
        <f t="shared" si="12"/>
        <v>0</v>
      </c>
      <c r="AG62" s="23">
        <f t="shared" si="13"/>
        <v>0</v>
      </c>
      <c r="AH62" s="23">
        <f t="shared" si="14"/>
        <v>0</v>
      </c>
      <c r="AI62" s="44" t="str">
        <f t="shared" si="15"/>
        <v>n/a</v>
      </c>
      <c r="AJ62" s="2" t="str">
        <f t="shared" si="16"/>
        <v>2015-16 Summer</v>
      </c>
      <c r="AK62" s="2" t="str">
        <f t="shared" si="17"/>
        <v>2014-15 Winter</v>
      </c>
      <c r="AL62" s="41">
        <v>1</v>
      </c>
      <c r="AM62" s="59"/>
    </row>
    <row r="63" spans="1:39" x14ac:dyDescent="0.3">
      <c r="A63" s="47">
        <v>41933</v>
      </c>
      <c r="B63" s="14" t="str">
        <f t="shared" si="0"/>
        <v>Oct</v>
      </c>
      <c r="C63" s="3"/>
      <c r="D63" s="3"/>
      <c r="E63" s="3"/>
      <c r="F63" s="3"/>
      <c r="G63" s="3"/>
      <c r="H63" s="3"/>
      <c r="I63" s="13">
        <f>VLOOKUP($B63,'Gas wholesale lookups'!$A$4:$L$15,'Gas wholesale index'!I$2,FALSE)</f>
        <v>332991.45454545453</v>
      </c>
      <c r="J63" s="13">
        <f>VLOOKUP($B63,'Gas wholesale lookups'!$A$4:$L$15,'Gas wholesale index'!J$2,FALSE)</f>
        <v>208526.18181818182</v>
      </c>
      <c r="K63" s="13">
        <f>VLOOKUP($B63,'Gas wholesale lookups'!$A$4:$L$15,'Gas wholesale index'!K$2,FALSE)</f>
        <v>166168.27272727274</v>
      </c>
      <c r="L63" s="13">
        <f>VLOOKUP($B63,'Gas wholesale lookups'!$A$4:$L$15,'Gas wholesale index'!L$2,FALSE)</f>
        <v>291847.5</v>
      </c>
      <c r="M63" s="13">
        <f>VLOOKUP($B63,'Gas wholesale lookups'!$A$4:$L$15,'Gas wholesale index'!M$2,FALSE)</f>
        <v>332991.45454545453</v>
      </c>
      <c r="N63" s="13">
        <f>VLOOKUP($B63,'Gas wholesale lookups'!$A$4:$L$15,'Gas wholesale index'!N$2,FALSE)</f>
        <v>208526.18181818182</v>
      </c>
      <c r="O63" s="38">
        <f>VLOOKUP($B63,'Gas wholesale lookups'!$A$4:$R$15,'Gas wholesale index'!O$2,FALSE)</f>
        <v>0</v>
      </c>
      <c r="P63" s="38">
        <f>VLOOKUP($B63,'Gas wholesale lookups'!$A$4:$R$15,'Gas wholesale index'!P$2,FALSE)</f>
        <v>1</v>
      </c>
      <c r="Q63" s="38">
        <f>VLOOKUP($B63,'Gas wholesale lookups'!$A$4:$R$15,'Gas wholesale index'!Q$2,FALSE)</f>
        <v>1</v>
      </c>
      <c r="R63" s="38">
        <f>VLOOKUP($B63,'Gas wholesale lookups'!$A$4:$R$15,'Gas wholesale index'!R$2,FALSE)</f>
        <v>1</v>
      </c>
      <c r="S63" s="38">
        <f>VLOOKUP($B63,'Gas wholesale lookups'!$A$4:$R$15,'Gas wholesale index'!S$2,FALSE)</f>
        <v>1</v>
      </c>
      <c r="T63" s="38">
        <f>VLOOKUP($B63,'Gas wholesale lookups'!$A$4:$R$15,'Gas wholesale index'!T$2,FALSE)</f>
        <v>0</v>
      </c>
      <c r="U63" s="13">
        <f t="shared" si="1"/>
        <v>0</v>
      </c>
      <c r="V63" s="13">
        <f t="shared" si="2"/>
        <v>208526.18181818182</v>
      </c>
      <c r="W63" s="13">
        <f t="shared" si="3"/>
        <v>166168.27272727274</v>
      </c>
      <c r="X63" s="13">
        <f t="shared" si="4"/>
        <v>291847.5</v>
      </c>
      <c r="Y63" s="13">
        <f t="shared" si="5"/>
        <v>332991.45454545453</v>
      </c>
      <c r="Z63" s="13">
        <f t="shared" si="6"/>
        <v>0</v>
      </c>
      <c r="AA63" s="13">
        <f t="shared" si="7"/>
        <v>999533.40909090918</v>
      </c>
      <c r="AB63" s="23">
        <f t="shared" si="8"/>
        <v>0</v>
      </c>
      <c r="AC63" s="23">
        <f t="shared" si="9"/>
        <v>0</v>
      </c>
      <c r="AD63" s="23">
        <f t="shared" si="10"/>
        <v>0</v>
      </c>
      <c r="AE63" s="23">
        <f t="shared" si="11"/>
        <v>0</v>
      </c>
      <c r="AF63" s="23">
        <f t="shared" si="12"/>
        <v>0</v>
      </c>
      <c r="AG63" s="23">
        <f t="shared" si="13"/>
        <v>0</v>
      </c>
      <c r="AH63" s="23">
        <f t="shared" si="14"/>
        <v>0</v>
      </c>
      <c r="AI63" s="44" t="str">
        <f t="shared" si="15"/>
        <v>n/a</v>
      </c>
      <c r="AJ63" s="2" t="str">
        <f t="shared" si="16"/>
        <v>2015-16 Summer</v>
      </c>
      <c r="AK63" s="2" t="str">
        <f t="shared" si="17"/>
        <v>2014-15 Winter</v>
      </c>
      <c r="AL63" s="41">
        <v>1</v>
      </c>
      <c r="AM63" s="59"/>
    </row>
    <row r="64" spans="1:39" x14ac:dyDescent="0.3">
      <c r="A64" s="47">
        <v>41934</v>
      </c>
      <c r="B64" s="14" t="str">
        <f t="shared" si="0"/>
        <v>Oct</v>
      </c>
      <c r="C64" s="3"/>
      <c r="D64" s="3"/>
      <c r="E64" s="3"/>
      <c r="F64" s="3"/>
      <c r="G64" s="3"/>
      <c r="H64" s="3"/>
      <c r="I64" s="13">
        <f>VLOOKUP($B64,'Gas wholesale lookups'!$A$4:$L$15,'Gas wholesale index'!I$2,FALSE)</f>
        <v>332991.45454545453</v>
      </c>
      <c r="J64" s="13">
        <f>VLOOKUP($B64,'Gas wholesale lookups'!$A$4:$L$15,'Gas wholesale index'!J$2,FALSE)</f>
        <v>208526.18181818182</v>
      </c>
      <c r="K64" s="13">
        <f>VLOOKUP($B64,'Gas wholesale lookups'!$A$4:$L$15,'Gas wholesale index'!K$2,FALSE)</f>
        <v>166168.27272727274</v>
      </c>
      <c r="L64" s="13">
        <f>VLOOKUP($B64,'Gas wholesale lookups'!$A$4:$L$15,'Gas wholesale index'!L$2,FALSE)</f>
        <v>291847.5</v>
      </c>
      <c r="M64" s="13">
        <f>VLOOKUP($B64,'Gas wholesale lookups'!$A$4:$L$15,'Gas wholesale index'!M$2,FALSE)</f>
        <v>332991.45454545453</v>
      </c>
      <c r="N64" s="13">
        <f>VLOOKUP($B64,'Gas wholesale lookups'!$A$4:$L$15,'Gas wholesale index'!N$2,FALSE)</f>
        <v>208526.18181818182</v>
      </c>
      <c r="O64" s="38">
        <f>VLOOKUP($B64,'Gas wholesale lookups'!$A$4:$R$15,'Gas wholesale index'!O$2,FALSE)</f>
        <v>0</v>
      </c>
      <c r="P64" s="38">
        <f>VLOOKUP($B64,'Gas wholesale lookups'!$A$4:$R$15,'Gas wholesale index'!P$2,FALSE)</f>
        <v>1</v>
      </c>
      <c r="Q64" s="38">
        <f>VLOOKUP($B64,'Gas wholesale lookups'!$A$4:$R$15,'Gas wholesale index'!Q$2,FALSE)</f>
        <v>1</v>
      </c>
      <c r="R64" s="38">
        <f>VLOOKUP($B64,'Gas wholesale lookups'!$A$4:$R$15,'Gas wholesale index'!R$2,FALSE)</f>
        <v>1</v>
      </c>
      <c r="S64" s="38">
        <f>VLOOKUP($B64,'Gas wholesale lookups'!$A$4:$R$15,'Gas wholesale index'!S$2,FALSE)</f>
        <v>1</v>
      </c>
      <c r="T64" s="38">
        <f>VLOOKUP($B64,'Gas wholesale lookups'!$A$4:$R$15,'Gas wholesale index'!T$2,FALSE)</f>
        <v>0</v>
      </c>
      <c r="U64" s="13">
        <f t="shared" si="1"/>
        <v>0</v>
      </c>
      <c r="V64" s="13">
        <f t="shared" si="2"/>
        <v>208526.18181818182</v>
      </c>
      <c r="W64" s="13">
        <f t="shared" si="3"/>
        <v>166168.27272727274</v>
      </c>
      <c r="X64" s="13">
        <f t="shared" si="4"/>
        <v>291847.5</v>
      </c>
      <c r="Y64" s="13">
        <f t="shared" si="5"/>
        <v>332991.45454545453</v>
      </c>
      <c r="Z64" s="13">
        <f t="shared" si="6"/>
        <v>0</v>
      </c>
      <c r="AA64" s="13">
        <f t="shared" si="7"/>
        <v>999533.40909090918</v>
      </c>
      <c r="AB64" s="23">
        <f t="shared" si="8"/>
        <v>0</v>
      </c>
      <c r="AC64" s="23">
        <f t="shared" si="9"/>
        <v>0</v>
      </c>
      <c r="AD64" s="23">
        <f t="shared" si="10"/>
        <v>0</v>
      </c>
      <c r="AE64" s="23">
        <f t="shared" si="11"/>
        <v>0</v>
      </c>
      <c r="AF64" s="23">
        <f t="shared" si="12"/>
        <v>0</v>
      </c>
      <c r="AG64" s="23">
        <f t="shared" si="13"/>
        <v>0</v>
      </c>
      <c r="AH64" s="23">
        <f t="shared" si="14"/>
        <v>0</v>
      </c>
      <c r="AI64" s="44" t="str">
        <f t="shared" si="15"/>
        <v>n/a</v>
      </c>
      <c r="AJ64" s="2" t="str">
        <f t="shared" si="16"/>
        <v>2015-16 Summer</v>
      </c>
      <c r="AK64" s="2" t="str">
        <f t="shared" si="17"/>
        <v>2014-15 Winter</v>
      </c>
      <c r="AL64" s="41">
        <v>1</v>
      </c>
      <c r="AM64" s="59"/>
    </row>
    <row r="65" spans="1:39" x14ac:dyDescent="0.3">
      <c r="A65" s="47">
        <v>41935</v>
      </c>
      <c r="B65" s="14" t="str">
        <f t="shared" si="0"/>
        <v>Oct</v>
      </c>
      <c r="C65" s="3"/>
      <c r="D65" s="3"/>
      <c r="E65" s="3"/>
      <c r="F65" s="3"/>
      <c r="G65" s="3"/>
      <c r="H65" s="3"/>
      <c r="I65" s="13">
        <f>VLOOKUP($B65,'Gas wholesale lookups'!$A$4:$L$15,'Gas wholesale index'!I$2,FALSE)</f>
        <v>332991.45454545453</v>
      </c>
      <c r="J65" s="13">
        <f>VLOOKUP($B65,'Gas wholesale lookups'!$A$4:$L$15,'Gas wholesale index'!J$2,FALSE)</f>
        <v>208526.18181818182</v>
      </c>
      <c r="K65" s="13">
        <f>VLOOKUP($B65,'Gas wholesale lookups'!$A$4:$L$15,'Gas wholesale index'!K$2,FALSE)</f>
        <v>166168.27272727274</v>
      </c>
      <c r="L65" s="13">
        <f>VLOOKUP($B65,'Gas wholesale lookups'!$A$4:$L$15,'Gas wholesale index'!L$2,FALSE)</f>
        <v>291847.5</v>
      </c>
      <c r="M65" s="13">
        <f>VLOOKUP($B65,'Gas wholesale lookups'!$A$4:$L$15,'Gas wholesale index'!M$2,FALSE)</f>
        <v>332991.45454545453</v>
      </c>
      <c r="N65" s="13">
        <f>VLOOKUP($B65,'Gas wholesale lookups'!$A$4:$L$15,'Gas wholesale index'!N$2,FALSE)</f>
        <v>208526.18181818182</v>
      </c>
      <c r="O65" s="38">
        <f>VLOOKUP($B65,'Gas wholesale lookups'!$A$4:$R$15,'Gas wholesale index'!O$2,FALSE)</f>
        <v>0</v>
      </c>
      <c r="P65" s="38">
        <f>VLOOKUP($B65,'Gas wholesale lookups'!$A$4:$R$15,'Gas wholesale index'!P$2,FALSE)</f>
        <v>1</v>
      </c>
      <c r="Q65" s="38">
        <f>VLOOKUP($B65,'Gas wholesale lookups'!$A$4:$R$15,'Gas wholesale index'!Q$2,FALSE)</f>
        <v>1</v>
      </c>
      <c r="R65" s="38">
        <f>VLOOKUP($B65,'Gas wholesale lookups'!$A$4:$R$15,'Gas wholesale index'!R$2,FALSE)</f>
        <v>1</v>
      </c>
      <c r="S65" s="38">
        <f>VLOOKUP($B65,'Gas wholesale lookups'!$A$4:$R$15,'Gas wholesale index'!S$2,FALSE)</f>
        <v>1</v>
      </c>
      <c r="T65" s="38">
        <f>VLOOKUP($B65,'Gas wholesale lookups'!$A$4:$R$15,'Gas wholesale index'!T$2,FALSE)</f>
        <v>0</v>
      </c>
      <c r="U65" s="13">
        <f t="shared" si="1"/>
        <v>0</v>
      </c>
      <c r="V65" s="13">
        <f t="shared" si="2"/>
        <v>208526.18181818182</v>
      </c>
      <c r="W65" s="13">
        <f t="shared" si="3"/>
        <v>166168.27272727274</v>
      </c>
      <c r="X65" s="13">
        <f t="shared" si="4"/>
        <v>291847.5</v>
      </c>
      <c r="Y65" s="13">
        <f t="shared" si="5"/>
        <v>332991.45454545453</v>
      </c>
      <c r="Z65" s="13">
        <f t="shared" si="6"/>
        <v>0</v>
      </c>
      <c r="AA65" s="13">
        <f t="shared" si="7"/>
        <v>999533.40909090918</v>
      </c>
      <c r="AB65" s="23">
        <f t="shared" si="8"/>
        <v>0</v>
      </c>
      <c r="AC65" s="23">
        <f t="shared" si="9"/>
        <v>0</v>
      </c>
      <c r="AD65" s="23">
        <f t="shared" si="10"/>
        <v>0</v>
      </c>
      <c r="AE65" s="23">
        <f t="shared" si="11"/>
        <v>0</v>
      </c>
      <c r="AF65" s="23">
        <f t="shared" si="12"/>
        <v>0</v>
      </c>
      <c r="AG65" s="23">
        <f t="shared" si="13"/>
        <v>0</v>
      </c>
      <c r="AH65" s="23">
        <f t="shared" si="14"/>
        <v>0</v>
      </c>
      <c r="AI65" s="44" t="str">
        <f t="shared" si="15"/>
        <v>n/a</v>
      </c>
      <c r="AJ65" s="2" t="str">
        <f t="shared" si="16"/>
        <v>2015-16 Summer</v>
      </c>
      <c r="AK65" s="2" t="str">
        <f t="shared" si="17"/>
        <v>2014-15 Winter</v>
      </c>
      <c r="AL65" s="41">
        <v>1</v>
      </c>
      <c r="AM65" s="59"/>
    </row>
    <row r="66" spans="1:39" x14ac:dyDescent="0.3">
      <c r="A66" s="47">
        <v>41936</v>
      </c>
      <c r="B66" s="14" t="str">
        <f t="shared" si="0"/>
        <v>Oct</v>
      </c>
      <c r="C66" s="3"/>
      <c r="D66" s="3"/>
      <c r="E66" s="3"/>
      <c r="F66" s="3"/>
      <c r="G66" s="3"/>
      <c r="H66" s="3"/>
      <c r="I66" s="13">
        <f>VLOOKUP($B66,'Gas wholesale lookups'!$A$4:$L$15,'Gas wholesale index'!I$2,FALSE)</f>
        <v>332991.45454545453</v>
      </c>
      <c r="J66" s="13">
        <f>VLOOKUP($B66,'Gas wholesale lookups'!$A$4:$L$15,'Gas wholesale index'!J$2,FALSE)</f>
        <v>208526.18181818182</v>
      </c>
      <c r="K66" s="13">
        <f>VLOOKUP($B66,'Gas wholesale lookups'!$A$4:$L$15,'Gas wholesale index'!K$2,FALSE)</f>
        <v>166168.27272727274</v>
      </c>
      <c r="L66" s="13">
        <f>VLOOKUP($B66,'Gas wholesale lookups'!$A$4:$L$15,'Gas wholesale index'!L$2,FALSE)</f>
        <v>291847.5</v>
      </c>
      <c r="M66" s="13">
        <f>VLOOKUP($B66,'Gas wholesale lookups'!$A$4:$L$15,'Gas wholesale index'!M$2,FALSE)</f>
        <v>332991.45454545453</v>
      </c>
      <c r="N66" s="13">
        <f>VLOOKUP($B66,'Gas wholesale lookups'!$A$4:$L$15,'Gas wholesale index'!N$2,FALSE)</f>
        <v>208526.18181818182</v>
      </c>
      <c r="O66" s="38">
        <f>VLOOKUP($B66,'Gas wholesale lookups'!$A$4:$R$15,'Gas wholesale index'!O$2,FALSE)</f>
        <v>0</v>
      </c>
      <c r="P66" s="38">
        <f>VLOOKUP($B66,'Gas wholesale lookups'!$A$4:$R$15,'Gas wholesale index'!P$2,FALSE)</f>
        <v>1</v>
      </c>
      <c r="Q66" s="38">
        <f>VLOOKUP($B66,'Gas wholesale lookups'!$A$4:$R$15,'Gas wholesale index'!Q$2,FALSE)</f>
        <v>1</v>
      </c>
      <c r="R66" s="38">
        <f>VLOOKUP($B66,'Gas wholesale lookups'!$A$4:$R$15,'Gas wholesale index'!R$2,FALSE)</f>
        <v>1</v>
      </c>
      <c r="S66" s="38">
        <f>VLOOKUP($B66,'Gas wholesale lookups'!$A$4:$R$15,'Gas wholesale index'!S$2,FALSE)</f>
        <v>1</v>
      </c>
      <c r="T66" s="38">
        <f>VLOOKUP($B66,'Gas wholesale lookups'!$A$4:$R$15,'Gas wholesale index'!T$2,FALSE)</f>
        <v>0</v>
      </c>
      <c r="U66" s="13">
        <f t="shared" si="1"/>
        <v>0</v>
      </c>
      <c r="V66" s="13">
        <f t="shared" si="2"/>
        <v>208526.18181818182</v>
      </c>
      <c r="W66" s="13">
        <f t="shared" si="3"/>
        <v>166168.27272727274</v>
      </c>
      <c r="X66" s="13">
        <f t="shared" si="4"/>
        <v>291847.5</v>
      </c>
      <c r="Y66" s="13">
        <f t="shared" si="5"/>
        <v>332991.45454545453</v>
      </c>
      <c r="Z66" s="13">
        <f t="shared" si="6"/>
        <v>0</v>
      </c>
      <c r="AA66" s="13">
        <f t="shared" si="7"/>
        <v>999533.40909090918</v>
      </c>
      <c r="AB66" s="23">
        <f t="shared" si="8"/>
        <v>0</v>
      </c>
      <c r="AC66" s="23">
        <f t="shared" si="9"/>
        <v>0</v>
      </c>
      <c r="AD66" s="23">
        <f t="shared" si="10"/>
        <v>0</v>
      </c>
      <c r="AE66" s="23">
        <f t="shared" si="11"/>
        <v>0</v>
      </c>
      <c r="AF66" s="23">
        <f t="shared" si="12"/>
        <v>0</v>
      </c>
      <c r="AG66" s="23">
        <f t="shared" si="13"/>
        <v>0</v>
      </c>
      <c r="AH66" s="23">
        <f t="shared" si="14"/>
        <v>0</v>
      </c>
      <c r="AI66" s="44" t="str">
        <f t="shared" si="15"/>
        <v>n/a</v>
      </c>
      <c r="AJ66" s="2" t="str">
        <f t="shared" si="16"/>
        <v>2015-16 Summer</v>
      </c>
      <c r="AK66" s="2" t="str">
        <f t="shared" si="17"/>
        <v>2014-15 Winter</v>
      </c>
      <c r="AL66" s="41">
        <v>1</v>
      </c>
      <c r="AM66" s="59"/>
    </row>
    <row r="67" spans="1:39" x14ac:dyDescent="0.3">
      <c r="A67" s="47">
        <v>41939</v>
      </c>
      <c r="B67" s="14" t="str">
        <f t="shared" si="0"/>
        <v>Oct</v>
      </c>
      <c r="C67" s="3"/>
      <c r="D67" s="3"/>
      <c r="E67" s="3"/>
      <c r="F67" s="3"/>
      <c r="G67" s="3"/>
      <c r="H67" s="3"/>
      <c r="I67" s="13">
        <f>VLOOKUP($B67,'Gas wholesale lookups'!$A$4:$L$15,'Gas wholesale index'!I$2,FALSE)</f>
        <v>332991.45454545453</v>
      </c>
      <c r="J67" s="13">
        <f>VLOOKUP($B67,'Gas wholesale lookups'!$A$4:$L$15,'Gas wholesale index'!J$2,FALSE)</f>
        <v>208526.18181818182</v>
      </c>
      <c r="K67" s="13">
        <f>VLOOKUP($B67,'Gas wholesale lookups'!$A$4:$L$15,'Gas wholesale index'!K$2,FALSE)</f>
        <v>166168.27272727274</v>
      </c>
      <c r="L67" s="13">
        <f>VLOOKUP($B67,'Gas wholesale lookups'!$A$4:$L$15,'Gas wholesale index'!L$2,FALSE)</f>
        <v>291847.5</v>
      </c>
      <c r="M67" s="13">
        <f>VLOOKUP($B67,'Gas wholesale lookups'!$A$4:$L$15,'Gas wholesale index'!M$2,FALSE)</f>
        <v>332991.45454545453</v>
      </c>
      <c r="N67" s="13">
        <f>VLOOKUP($B67,'Gas wholesale lookups'!$A$4:$L$15,'Gas wholesale index'!N$2,FALSE)</f>
        <v>208526.18181818182</v>
      </c>
      <c r="O67" s="38">
        <f>VLOOKUP($B67,'Gas wholesale lookups'!$A$4:$R$15,'Gas wholesale index'!O$2,FALSE)</f>
        <v>0</v>
      </c>
      <c r="P67" s="38">
        <f>VLOOKUP($B67,'Gas wholesale lookups'!$A$4:$R$15,'Gas wholesale index'!P$2,FALSE)</f>
        <v>1</v>
      </c>
      <c r="Q67" s="38">
        <f>VLOOKUP($B67,'Gas wholesale lookups'!$A$4:$R$15,'Gas wholesale index'!Q$2,FALSE)</f>
        <v>1</v>
      </c>
      <c r="R67" s="38">
        <f>VLOOKUP($B67,'Gas wholesale lookups'!$A$4:$R$15,'Gas wholesale index'!R$2,FALSE)</f>
        <v>1</v>
      </c>
      <c r="S67" s="38">
        <f>VLOOKUP($B67,'Gas wholesale lookups'!$A$4:$R$15,'Gas wholesale index'!S$2,FALSE)</f>
        <v>1</v>
      </c>
      <c r="T67" s="38">
        <f>VLOOKUP($B67,'Gas wholesale lookups'!$A$4:$R$15,'Gas wholesale index'!T$2,FALSE)</f>
        <v>0</v>
      </c>
      <c r="U67" s="13">
        <f t="shared" si="1"/>
        <v>0</v>
      </c>
      <c r="V67" s="13">
        <f t="shared" si="2"/>
        <v>208526.18181818182</v>
      </c>
      <c r="W67" s="13">
        <f t="shared" si="3"/>
        <v>166168.27272727274</v>
      </c>
      <c r="X67" s="13">
        <f t="shared" si="4"/>
        <v>291847.5</v>
      </c>
      <c r="Y67" s="13">
        <f t="shared" si="5"/>
        <v>332991.45454545453</v>
      </c>
      <c r="Z67" s="13">
        <f t="shared" si="6"/>
        <v>0</v>
      </c>
      <c r="AA67" s="13">
        <f t="shared" si="7"/>
        <v>999533.40909090918</v>
      </c>
      <c r="AB67" s="23">
        <f t="shared" si="8"/>
        <v>0</v>
      </c>
      <c r="AC67" s="23">
        <f t="shared" si="9"/>
        <v>0</v>
      </c>
      <c r="AD67" s="23">
        <f t="shared" si="10"/>
        <v>0</v>
      </c>
      <c r="AE67" s="23">
        <f t="shared" si="11"/>
        <v>0</v>
      </c>
      <c r="AF67" s="23">
        <f t="shared" si="12"/>
        <v>0</v>
      </c>
      <c r="AG67" s="23">
        <f t="shared" si="13"/>
        <v>0</v>
      </c>
      <c r="AH67" s="23">
        <f t="shared" si="14"/>
        <v>0</v>
      </c>
      <c r="AI67" s="44" t="str">
        <f t="shared" si="15"/>
        <v>n/a</v>
      </c>
      <c r="AJ67" s="2" t="str">
        <f t="shared" si="16"/>
        <v>2015-16 Summer</v>
      </c>
      <c r="AK67" s="2" t="str">
        <f t="shared" si="17"/>
        <v>2014-15 Winter</v>
      </c>
      <c r="AL67" s="41">
        <v>1</v>
      </c>
      <c r="AM67" s="59"/>
    </row>
    <row r="68" spans="1:39" x14ac:dyDescent="0.3">
      <c r="A68" s="47">
        <v>41940</v>
      </c>
      <c r="B68" s="14" t="str">
        <f t="shared" si="0"/>
        <v>Oct</v>
      </c>
      <c r="C68" s="3"/>
      <c r="D68" s="3"/>
      <c r="E68" s="3"/>
      <c r="F68" s="3"/>
      <c r="G68" s="3"/>
      <c r="H68" s="3"/>
      <c r="I68" s="13">
        <f>VLOOKUP($B68,'Gas wholesale lookups'!$A$4:$L$15,'Gas wholesale index'!I$2,FALSE)</f>
        <v>332991.45454545453</v>
      </c>
      <c r="J68" s="13">
        <f>VLOOKUP($B68,'Gas wholesale lookups'!$A$4:$L$15,'Gas wholesale index'!J$2,FALSE)</f>
        <v>208526.18181818182</v>
      </c>
      <c r="K68" s="13">
        <f>VLOOKUP($B68,'Gas wholesale lookups'!$A$4:$L$15,'Gas wholesale index'!K$2,FALSE)</f>
        <v>166168.27272727274</v>
      </c>
      <c r="L68" s="13">
        <f>VLOOKUP($B68,'Gas wholesale lookups'!$A$4:$L$15,'Gas wholesale index'!L$2,FALSE)</f>
        <v>291847.5</v>
      </c>
      <c r="M68" s="13">
        <f>VLOOKUP($B68,'Gas wholesale lookups'!$A$4:$L$15,'Gas wholesale index'!M$2,FALSE)</f>
        <v>332991.45454545453</v>
      </c>
      <c r="N68" s="13">
        <f>VLOOKUP($B68,'Gas wholesale lookups'!$A$4:$L$15,'Gas wholesale index'!N$2,FALSE)</f>
        <v>208526.18181818182</v>
      </c>
      <c r="O68" s="38">
        <f>VLOOKUP($B68,'Gas wholesale lookups'!$A$4:$R$15,'Gas wholesale index'!O$2,FALSE)</f>
        <v>0</v>
      </c>
      <c r="P68" s="38">
        <f>VLOOKUP($B68,'Gas wholesale lookups'!$A$4:$R$15,'Gas wholesale index'!P$2,FALSE)</f>
        <v>1</v>
      </c>
      <c r="Q68" s="38">
        <f>VLOOKUP($B68,'Gas wholesale lookups'!$A$4:$R$15,'Gas wholesale index'!Q$2,FALSE)</f>
        <v>1</v>
      </c>
      <c r="R68" s="38">
        <f>VLOOKUP($B68,'Gas wholesale lookups'!$A$4:$R$15,'Gas wholesale index'!R$2,FALSE)</f>
        <v>1</v>
      </c>
      <c r="S68" s="38">
        <f>VLOOKUP($B68,'Gas wholesale lookups'!$A$4:$R$15,'Gas wholesale index'!S$2,FALSE)</f>
        <v>1</v>
      </c>
      <c r="T68" s="38">
        <f>VLOOKUP($B68,'Gas wholesale lookups'!$A$4:$R$15,'Gas wholesale index'!T$2,FALSE)</f>
        <v>0</v>
      </c>
      <c r="U68" s="13">
        <f t="shared" si="1"/>
        <v>0</v>
      </c>
      <c r="V68" s="13">
        <f t="shared" si="2"/>
        <v>208526.18181818182</v>
      </c>
      <c r="W68" s="13">
        <f t="shared" si="3"/>
        <v>166168.27272727274</v>
      </c>
      <c r="X68" s="13">
        <f t="shared" si="4"/>
        <v>291847.5</v>
      </c>
      <c r="Y68" s="13">
        <f t="shared" si="5"/>
        <v>332991.45454545453</v>
      </c>
      <c r="Z68" s="13">
        <f t="shared" si="6"/>
        <v>0</v>
      </c>
      <c r="AA68" s="13">
        <f t="shared" si="7"/>
        <v>999533.40909090918</v>
      </c>
      <c r="AB68" s="23">
        <f t="shared" si="8"/>
        <v>0</v>
      </c>
      <c r="AC68" s="23">
        <f t="shared" si="9"/>
        <v>0</v>
      </c>
      <c r="AD68" s="23">
        <f t="shared" si="10"/>
        <v>0</v>
      </c>
      <c r="AE68" s="23">
        <f t="shared" si="11"/>
        <v>0</v>
      </c>
      <c r="AF68" s="23">
        <f t="shared" si="12"/>
        <v>0</v>
      </c>
      <c r="AG68" s="23">
        <f t="shared" si="13"/>
        <v>0</v>
      </c>
      <c r="AH68" s="23">
        <f t="shared" si="14"/>
        <v>0</v>
      </c>
      <c r="AI68" s="44" t="str">
        <f t="shared" si="15"/>
        <v>n/a</v>
      </c>
      <c r="AJ68" s="2" t="str">
        <f t="shared" si="16"/>
        <v>2015-16 Summer</v>
      </c>
      <c r="AK68" s="2" t="str">
        <f t="shared" si="17"/>
        <v>2014-15 Winter</v>
      </c>
      <c r="AL68" s="41">
        <v>1</v>
      </c>
      <c r="AM68" s="59"/>
    </row>
    <row r="69" spans="1:39" x14ac:dyDescent="0.3">
      <c r="A69" s="47">
        <v>41941</v>
      </c>
      <c r="B69" s="14" t="str">
        <f t="shared" si="0"/>
        <v>Oct</v>
      </c>
      <c r="C69" s="3"/>
      <c r="D69" s="3"/>
      <c r="E69" s="3"/>
      <c r="F69" s="3"/>
      <c r="G69" s="3"/>
      <c r="H69" s="3"/>
      <c r="I69" s="13">
        <f>VLOOKUP($B69,'Gas wholesale lookups'!$A$4:$L$15,'Gas wholesale index'!I$2,FALSE)</f>
        <v>332991.45454545453</v>
      </c>
      <c r="J69" s="13">
        <f>VLOOKUP($B69,'Gas wholesale lookups'!$A$4:$L$15,'Gas wholesale index'!J$2,FALSE)</f>
        <v>208526.18181818182</v>
      </c>
      <c r="K69" s="13">
        <f>VLOOKUP($B69,'Gas wholesale lookups'!$A$4:$L$15,'Gas wholesale index'!K$2,FALSE)</f>
        <v>166168.27272727274</v>
      </c>
      <c r="L69" s="13">
        <f>VLOOKUP($B69,'Gas wholesale lookups'!$A$4:$L$15,'Gas wholesale index'!L$2,FALSE)</f>
        <v>291847.5</v>
      </c>
      <c r="M69" s="13">
        <f>VLOOKUP($B69,'Gas wholesale lookups'!$A$4:$L$15,'Gas wholesale index'!M$2,FALSE)</f>
        <v>332991.45454545453</v>
      </c>
      <c r="N69" s="13">
        <f>VLOOKUP($B69,'Gas wholesale lookups'!$A$4:$L$15,'Gas wholesale index'!N$2,FALSE)</f>
        <v>208526.18181818182</v>
      </c>
      <c r="O69" s="38">
        <f>VLOOKUP($B69,'Gas wholesale lookups'!$A$4:$R$15,'Gas wholesale index'!O$2,FALSE)</f>
        <v>0</v>
      </c>
      <c r="P69" s="38">
        <f>VLOOKUP($B69,'Gas wholesale lookups'!$A$4:$R$15,'Gas wholesale index'!P$2,FALSE)</f>
        <v>1</v>
      </c>
      <c r="Q69" s="38">
        <f>VLOOKUP($B69,'Gas wholesale lookups'!$A$4:$R$15,'Gas wholesale index'!Q$2,FALSE)</f>
        <v>1</v>
      </c>
      <c r="R69" s="38">
        <f>VLOOKUP($B69,'Gas wholesale lookups'!$A$4:$R$15,'Gas wholesale index'!R$2,FALSE)</f>
        <v>1</v>
      </c>
      <c r="S69" s="38">
        <f>VLOOKUP($B69,'Gas wholesale lookups'!$A$4:$R$15,'Gas wholesale index'!S$2,FALSE)</f>
        <v>1</v>
      </c>
      <c r="T69" s="38">
        <f>VLOOKUP($B69,'Gas wholesale lookups'!$A$4:$R$15,'Gas wholesale index'!T$2,FALSE)</f>
        <v>0</v>
      </c>
      <c r="U69" s="13">
        <f t="shared" si="1"/>
        <v>0</v>
      </c>
      <c r="V69" s="13">
        <f t="shared" si="2"/>
        <v>208526.18181818182</v>
      </c>
      <c r="W69" s="13">
        <f t="shared" si="3"/>
        <v>166168.27272727274</v>
      </c>
      <c r="X69" s="13">
        <f t="shared" si="4"/>
        <v>291847.5</v>
      </c>
      <c r="Y69" s="13">
        <f t="shared" si="5"/>
        <v>332991.45454545453</v>
      </c>
      <c r="Z69" s="13">
        <f t="shared" si="6"/>
        <v>0</v>
      </c>
      <c r="AA69" s="13">
        <f t="shared" si="7"/>
        <v>999533.40909090918</v>
      </c>
      <c r="AB69" s="23">
        <f t="shared" si="8"/>
        <v>0</v>
      </c>
      <c r="AC69" s="23">
        <f t="shared" si="9"/>
        <v>0</v>
      </c>
      <c r="AD69" s="23">
        <f t="shared" si="10"/>
        <v>0</v>
      </c>
      <c r="AE69" s="23">
        <f t="shared" si="11"/>
        <v>0</v>
      </c>
      <c r="AF69" s="23">
        <f t="shared" si="12"/>
        <v>0</v>
      </c>
      <c r="AG69" s="23">
        <f t="shared" si="13"/>
        <v>0</v>
      </c>
      <c r="AH69" s="23">
        <f t="shared" si="14"/>
        <v>0</v>
      </c>
      <c r="AI69" s="44" t="str">
        <f t="shared" si="15"/>
        <v>n/a</v>
      </c>
      <c r="AJ69" s="2" t="str">
        <f t="shared" si="16"/>
        <v>2015-16 Summer</v>
      </c>
      <c r="AK69" s="2" t="str">
        <f t="shared" si="17"/>
        <v>2014-15 Winter</v>
      </c>
      <c r="AL69" s="41">
        <v>1</v>
      </c>
      <c r="AM69" s="59"/>
    </row>
    <row r="70" spans="1:39" x14ac:dyDescent="0.3">
      <c r="A70" s="47">
        <v>41942</v>
      </c>
      <c r="B70" s="14" t="str">
        <f t="shared" si="0"/>
        <v>Oct</v>
      </c>
      <c r="C70" s="3"/>
      <c r="D70" s="3"/>
      <c r="E70" s="3"/>
      <c r="F70" s="3"/>
      <c r="G70" s="3"/>
      <c r="H70" s="3"/>
      <c r="I70" s="13">
        <f>VLOOKUP($B70,'Gas wholesale lookups'!$A$4:$L$15,'Gas wholesale index'!I$2,FALSE)</f>
        <v>332991.45454545453</v>
      </c>
      <c r="J70" s="13">
        <f>VLOOKUP($B70,'Gas wholesale lookups'!$A$4:$L$15,'Gas wholesale index'!J$2,FALSE)</f>
        <v>208526.18181818182</v>
      </c>
      <c r="K70" s="13">
        <f>VLOOKUP($B70,'Gas wholesale lookups'!$A$4:$L$15,'Gas wholesale index'!K$2,FALSE)</f>
        <v>166168.27272727274</v>
      </c>
      <c r="L70" s="13">
        <f>VLOOKUP($B70,'Gas wholesale lookups'!$A$4:$L$15,'Gas wholesale index'!L$2,FALSE)</f>
        <v>291847.5</v>
      </c>
      <c r="M70" s="13">
        <f>VLOOKUP($B70,'Gas wholesale lookups'!$A$4:$L$15,'Gas wholesale index'!M$2,FALSE)</f>
        <v>332991.45454545453</v>
      </c>
      <c r="N70" s="13">
        <f>VLOOKUP($B70,'Gas wholesale lookups'!$A$4:$L$15,'Gas wholesale index'!N$2,FALSE)</f>
        <v>208526.18181818182</v>
      </c>
      <c r="O70" s="38">
        <f>VLOOKUP($B70,'Gas wholesale lookups'!$A$4:$R$15,'Gas wholesale index'!O$2,FALSE)</f>
        <v>0</v>
      </c>
      <c r="P70" s="38">
        <f>VLOOKUP($B70,'Gas wholesale lookups'!$A$4:$R$15,'Gas wholesale index'!P$2,FALSE)</f>
        <v>1</v>
      </c>
      <c r="Q70" s="38">
        <f>VLOOKUP($B70,'Gas wholesale lookups'!$A$4:$R$15,'Gas wholesale index'!Q$2,FALSE)</f>
        <v>1</v>
      </c>
      <c r="R70" s="38">
        <f>VLOOKUP($B70,'Gas wholesale lookups'!$A$4:$R$15,'Gas wholesale index'!R$2,FALSE)</f>
        <v>1</v>
      </c>
      <c r="S70" s="38">
        <f>VLOOKUP($B70,'Gas wholesale lookups'!$A$4:$R$15,'Gas wholesale index'!S$2,FALSE)</f>
        <v>1</v>
      </c>
      <c r="T70" s="38">
        <f>VLOOKUP($B70,'Gas wholesale lookups'!$A$4:$R$15,'Gas wholesale index'!T$2,FALSE)</f>
        <v>0</v>
      </c>
      <c r="U70" s="13">
        <f t="shared" si="1"/>
        <v>0</v>
      </c>
      <c r="V70" s="13">
        <f t="shared" si="2"/>
        <v>208526.18181818182</v>
      </c>
      <c r="W70" s="13">
        <f t="shared" si="3"/>
        <v>166168.27272727274</v>
      </c>
      <c r="X70" s="13">
        <f t="shared" si="4"/>
        <v>291847.5</v>
      </c>
      <c r="Y70" s="13">
        <f t="shared" si="5"/>
        <v>332991.45454545453</v>
      </c>
      <c r="Z70" s="13">
        <f t="shared" si="6"/>
        <v>0</v>
      </c>
      <c r="AA70" s="13">
        <f t="shared" si="7"/>
        <v>999533.40909090918</v>
      </c>
      <c r="AB70" s="23">
        <f t="shared" si="8"/>
        <v>0</v>
      </c>
      <c r="AC70" s="23">
        <f t="shared" si="9"/>
        <v>0</v>
      </c>
      <c r="AD70" s="23">
        <f t="shared" si="10"/>
        <v>0</v>
      </c>
      <c r="AE70" s="23">
        <f t="shared" si="11"/>
        <v>0</v>
      </c>
      <c r="AF70" s="23">
        <f t="shared" si="12"/>
        <v>0</v>
      </c>
      <c r="AG70" s="23">
        <f t="shared" si="13"/>
        <v>0</v>
      </c>
      <c r="AH70" s="23">
        <f t="shared" si="14"/>
        <v>0</v>
      </c>
      <c r="AI70" s="44" t="str">
        <f t="shared" si="15"/>
        <v>n/a</v>
      </c>
      <c r="AJ70" s="2" t="str">
        <f t="shared" si="16"/>
        <v>2015-16 Summer</v>
      </c>
      <c r="AK70" s="2" t="str">
        <f t="shared" si="17"/>
        <v>2014-15 Winter</v>
      </c>
      <c r="AL70" s="41">
        <v>1</v>
      </c>
      <c r="AM70" s="59"/>
    </row>
    <row r="71" spans="1:39" x14ac:dyDescent="0.3">
      <c r="A71" s="47">
        <v>41943</v>
      </c>
      <c r="B71" s="14" t="str">
        <f t="shared" ref="B71:B134" si="18">TEXT(A71,"mmm")</f>
        <v>Oct</v>
      </c>
      <c r="C71" s="3"/>
      <c r="D71" s="3"/>
      <c r="E71" s="3"/>
      <c r="F71" s="3"/>
      <c r="G71" s="3"/>
      <c r="H71" s="3"/>
      <c r="I71" s="13">
        <f>VLOOKUP($B71,'Gas wholesale lookups'!$A$4:$L$15,'Gas wholesale index'!I$2,FALSE)</f>
        <v>332991.45454545453</v>
      </c>
      <c r="J71" s="13">
        <f>VLOOKUP($B71,'Gas wholesale lookups'!$A$4:$L$15,'Gas wholesale index'!J$2,FALSE)</f>
        <v>208526.18181818182</v>
      </c>
      <c r="K71" s="13">
        <f>VLOOKUP($B71,'Gas wholesale lookups'!$A$4:$L$15,'Gas wholesale index'!K$2,FALSE)</f>
        <v>166168.27272727274</v>
      </c>
      <c r="L71" s="13">
        <f>VLOOKUP($B71,'Gas wholesale lookups'!$A$4:$L$15,'Gas wholesale index'!L$2,FALSE)</f>
        <v>291847.5</v>
      </c>
      <c r="M71" s="13">
        <f>VLOOKUP($B71,'Gas wholesale lookups'!$A$4:$L$15,'Gas wholesale index'!M$2,FALSE)</f>
        <v>332991.45454545453</v>
      </c>
      <c r="N71" s="13">
        <f>VLOOKUP($B71,'Gas wholesale lookups'!$A$4:$L$15,'Gas wholesale index'!N$2,FALSE)</f>
        <v>208526.18181818182</v>
      </c>
      <c r="O71" s="38">
        <f>VLOOKUP($B71,'Gas wholesale lookups'!$A$4:$R$15,'Gas wholesale index'!O$2,FALSE)</f>
        <v>0</v>
      </c>
      <c r="P71" s="38">
        <f>VLOOKUP($B71,'Gas wholesale lookups'!$A$4:$R$15,'Gas wholesale index'!P$2,FALSE)</f>
        <v>1</v>
      </c>
      <c r="Q71" s="38">
        <f>VLOOKUP($B71,'Gas wholesale lookups'!$A$4:$R$15,'Gas wholesale index'!Q$2,FALSE)</f>
        <v>1</v>
      </c>
      <c r="R71" s="38">
        <f>VLOOKUP($B71,'Gas wholesale lookups'!$A$4:$R$15,'Gas wholesale index'!R$2,FALSE)</f>
        <v>1</v>
      </c>
      <c r="S71" s="38">
        <f>VLOOKUP($B71,'Gas wholesale lookups'!$A$4:$R$15,'Gas wholesale index'!S$2,FALSE)</f>
        <v>1</v>
      </c>
      <c r="T71" s="38">
        <f>VLOOKUP($B71,'Gas wholesale lookups'!$A$4:$R$15,'Gas wholesale index'!T$2,FALSE)</f>
        <v>0</v>
      </c>
      <c r="U71" s="13">
        <f t="shared" ref="U71:U134" si="19">IF(O71="","",I71*O71)</f>
        <v>0</v>
      </c>
      <c r="V71" s="13">
        <f t="shared" ref="V71:V134" si="20">IF(P71="","",J71*P71)</f>
        <v>208526.18181818182</v>
      </c>
      <c r="W71" s="13">
        <f t="shared" ref="W71:W134" si="21">IF(Q71="","",K71*Q71)</f>
        <v>166168.27272727274</v>
      </c>
      <c r="X71" s="13">
        <f t="shared" ref="X71:X134" si="22">IF(R71="","",L71*R71)</f>
        <v>291847.5</v>
      </c>
      <c r="Y71" s="13">
        <f t="shared" ref="Y71:Y134" si="23">IF(S71="","",M71*S71)</f>
        <v>332991.45454545453</v>
      </c>
      <c r="Z71" s="13">
        <f t="shared" ref="Z71:Z134" si="24">IF(T71="","",N71*T71)</f>
        <v>0</v>
      </c>
      <c r="AA71" s="13">
        <f t="shared" ref="AA71:AA134" si="25">SUM(U71:Z71)</f>
        <v>999533.40909090918</v>
      </c>
      <c r="AB71" s="23">
        <f t="shared" ref="AB71:AB134" si="26">IF(U71="","",U71*C71)</f>
        <v>0</v>
      </c>
      <c r="AC71" s="23">
        <f t="shared" ref="AC71:AC134" si="27">IF(V71="","",V71*D71)</f>
        <v>0</v>
      </c>
      <c r="AD71" s="23">
        <f t="shared" ref="AD71:AD134" si="28">IF(W71="","",W71*E71)</f>
        <v>0</v>
      </c>
      <c r="AE71" s="23">
        <f t="shared" ref="AE71:AE134" si="29">IF(X71="","",X71*F71)</f>
        <v>0</v>
      </c>
      <c r="AF71" s="23">
        <f t="shared" ref="AF71:AF134" si="30">IF(Y71="","",Y71*G71)</f>
        <v>0</v>
      </c>
      <c r="AG71" s="23">
        <f t="shared" ref="AG71:AG134" si="31">IF(Z71="","",Z71*H71)</f>
        <v>0</v>
      </c>
      <c r="AH71" s="23">
        <f t="shared" ref="AH71:AH134" si="32">SUM(AB71:AG71)</f>
        <v>0</v>
      </c>
      <c r="AI71" s="44" t="str">
        <f t="shared" ref="AI71:AI134" si="33">IF(MIN(C71:H71)&lt;1,"n/a",AH71/AA71)</f>
        <v>n/a</v>
      </c>
      <c r="AJ71" s="2" t="str">
        <f t="shared" ref="AJ71:AJ134" si="34">IF(AND(MONTH(A71)=8,MONTH(A70)=7),YEAR(A71)+1&amp;"-"&amp;YEAR(A71)-1998&amp;" Summer",IF(AND(MONTH(A71)=2,MONTH(A70)=1),YEAR(A71)&amp;"-"&amp;YEAR(A71)-1999&amp;" Winter",AJ70))</f>
        <v>2015-16 Summer</v>
      </c>
      <c r="AK71" s="2" t="str">
        <f t="shared" ref="AK71:AK134" si="35">IF(AND(MONTH(A71)=4,MONTH(A70)=3),YEAR(A71)&amp;"-"&amp;YEAR(A71)-1999&amp;" Summer",IF(AND(MONTH(A71)=10,MONTH(A70)=9),YEAR(A71)&amp;"-"&amp;YEAR(A71)-1999&amp;" Winter",AK70))</f>
        <v>2014-15 Winter</v>
      </c>
      <c r="AL71" s="41">
        <v>1</v>
      </c>
      <c r="AM71" s="59"/>
    </row>
    <row r="72" spans="1:39" x14ac:dyDescent="0.3">
      <c r="A72" s="47">
        <v>41946</v>
      </c>
      <c r="B72" s="14" t="str">
        <f t="shared" si="18"/>
        <v>Nov</v>
      </c>
      <c r="C72" s="3"/>
      <c r="D72" s="3"/>
      <c r="E72" s="3"/>
      <c r="F72" s="3"/>
      <c r="G72" s="3"/>
      <c r="H72" s="3"/>
      <c r="I72" s="13">
        <f>VLOOKUP($B72,'Gas wholesale lookups'!$A$4:$L$15,'Gas wholesale index'!I$2,FALSE)</f>
        <v>332991.45454545453</v>
      </c>
      <c r="J72" s="13">
        <f>VLOOKUP($B72,'Gas wholesale lookups'!$A$4:$L$15,'Gas wholesale index'!J$2,FALSE)</f>
        <v>208526.18181818182</v>
      </c>
      <c r="K72" s="13">
        <f>VLOOKUP($B72,'Gas wholesale lookups'!$A$4:$L$15,'Gas wholesale index'!K$2,FALSE)</f>
        <v>166168.27272727274</v>
      </c>
      <c r="L72" s="13">
        <f>VLOOKUP($B72,'Gas wholesale lookups'!$A$4:$L$15,'Gas wholesale index'!L$2,FALSE)</f>
        <v>291847.5</v>
      </c>
      <c r="M72" s="13">
        <f>VLOOKUP($B72,'Gas wholesale lookups'!$A$4:$L$15,'Gas wholesale index'!M$2,FALSE)</f>
        <v>332991.45454545453</v>
      </c>
      <c r="N72" s="13">
        <f>VLOOKUP($B72,'Gas wholesale lookups'!$A$4:$L$15,'Gas wholesale index'!N$2,FALSE)</f>
        <v>208526.18181818182</v>
      </c>
      <c r="O72" s="38">
        <f>VLOOKUP($B72,'Gas wholesale lookups'!$A$4:$R$15,'Gas wholesale index'!O$2,FALSE)</f>
        <v>0</v>
      </c>
      <c r="P72" s="38">
        <f>VLOOKUP($B72,'Gas wholesale lookups'!$A$4:$R$15,'Gas wholesale index'!P$2,FALSE)</f>
        <v>1</v>
      </c>
      <c r="Q72" s="38">
        <f>VLOOKUP($B72,'Gas wholesale lookups'!$A$4:$R$15,'Gas wholesale index'!Q$2,FALSE)</f>
        <v>1</v>
      </c>
      <c r="R72" s="38">
        <f>VLOOKUP($B72,'Gas wholesale lookups'!$A$4:$R$15,'Gas wholesale index'!R$2,FALSE)</f>
        <v>1</v>
      </c>
      <c r="S72" s="38">
        <f>VLOOKUP($B72,'Gas wholesale lookups'!$A$4:$R$15,'Gas wholesale index'!S$2,FALSE)</f>
        <v>1</v>
      </c>
      <c r="T72" s="38">
        <f>VLOOKUP($B72,'Gas wholesale lookups'!$A$4:$R$15,'Gas wholesale index'!T$2,FALSE)</f>
        <v>0</v>
      </c>
      <c r="U72" s="13">
        <f t="shared" si="19"/>
        <v>0</v>
      </c>
      <c r="V72" s="13">
        <f t="shared" si="20"/>
        <v>208526.18181818182</v>
      </c>
      <c r="W72" s="13">
        <f t="shared" si="21"/>
        <v>166168.27272727274</v>
      </c>
      <c r="X72" s="13">
        <f t="shared" si="22"/>
        <v>291847.5</v>
      </c>
      <c r="Y72" s="13">
        <f t="shared" si="23"/>
        <v>332991.45454545453</v>
      </c>
      <c r="Z72" s="13">
        <f t="shared" si="24"/>
        <v>0</v>
      </c>
      <c r="AA72" s="13">
        <f t="shared" si="25"/>
        <v>999533.40909090918</v>
      </c>
      <c r="AB72" s="23">
        <f t="shared" si="26"/>
        <v>0</v>
      </c>
      <c r="AC72" s="23">
        <f t="shared" si="27"/>
        <v>0</v>
      </c>
      <c r="AD72" s="23">
        <f t="shared" si="28"/>
        <v>0</v>
      </c>
      <c r="AE72" s="23">
        <f t="shared" si="29"/>
        <v>0</v>
      </c>
      <c r="AF72" s="23">
        <f t="shared" si="30"/>
        <v>0</v>
      </c>
      <c r="AG72" s="23">
        <f t="shared" si="31"/>
        <v>0</v>
      </c>
      <c r="AH72" s="23">
        <f t="shared" si="32"/>
        <v>0</v>
      </c>
      <c r="AI72" s="44" t="str">
        <f t="shared" si="33"/>
        <v>n/a</v>
      </c>
      <c r="AJ72" s="2" t="str">
        <f t="shared" si="34"/>
        <v>2015-16 Summer</v>
      </c>
      <c r="AK72" s="2" t="str">
        <f t="shared" si="35"/>
        <v>2014-15 Winter</v>
      </c>
      <c r="AL72" s="41">
        <v>1</v>
      </c>
      <c r="AM72" s="59"/>
    </row>
    <row r="73" spans="1:39" x14ac:dyDescent="0.3">
      <c r="A73" s="47">
        <v>41947</v>
      </c>
      <c r="B73" s="14" t="str">
        <f t="shared" si="18"/>
        <v>Nov</v>
      </c>
      <c r="C73" s="3"/>
      <c r="D73" s="3"/>
      <c r="E73" s="3"/>
      <c r="F73" s="3"/>
      <c r="G73" s="3"/>
      <c r="H73" s="3"/>
      <c r="I73" s="13">
        <f>VLOOKUP($B73,'Gas wholesale lookups'!$A$4:$L$15,'Gas wholesale index'!I$2,FALSE)</f>
        <v>332991.45454545453</v>
      </c>
      <c r="J73" s="13">
        <f>VLOOKUP($B73,'Gas wholesale lookups'!$A$4:$L$15,'Gas wholesale index'!J$2,FALSE)</f>
        <v>208526.18181818182</v>
      </c>
      <c r="K73" s="13">
        <f>VLOOKUP($B73,'Gas wholesale lookups'!$A$4:$L$15,'Gas wholesale index'!K$2,FALSE)</f>
        <v>166168.27272727274</v>
      </c>
      <c r="L73" s="13">
        <f>VLOOKUP($B73,'Gas wholesale lookups'!$A$4:$L$15,'Gas wholesale index'!L$2,FALSE)</f>
        <v>291847.5</v>
      </c>
      <c r="M73" s="13">
        <f>VLOOKUP($B73,'Gas wholesale lookups'!$A$4:$L$15,'Gas wholesale index'!M$2,FALSE)</f>
        <v>332991.45454545453</v>
      </c>
      <c r="N73" s="13">
        <f>VLOOKUP($B73,'Gas wholesale lookups'!$A$4:$L$15,'Gas wholesale index'!N$2,FALSE)</f>
        <v>208526.18181818182</v>
      </c>
      <c r="O73" s="38">
        <f>VLOOKUP($B73,'Gas wholesale lookups'!$A$4:$R$15,'Gas wholesale index'!O$2,FALSE)</f>
        <v>0</v>
      </c>
      <c r="P73" s="38">
        <f>VLOOKUP($B73,'Gas wholesale lookups'!$A$4:$R$15,'Gas wholesale index'!P$2,FALSE)</f>
        <v>1</v>
      </c>
      <c r="Q73" s="38">
        <f>VLOOKUP($B73,'Gas wholesale lookups'!$A$4:$R$15,'Gas wholesale index'!Q$2,FALSE)</f>
        <v>1</v>
      </c>
      <c r="R73" s="38">
        <f>VLOOKUP($B73,'Gas wholesale lookups'!$A$4:$R$15,'Gas wholesale index'!R$2,FALSE)</f>
        <v>1</v>
      </c>
      <c r="S73" s="38">
        <f>VLOOKUP($B73,'Gas wholesale lookups'!$A$4:$R$15,'Gas wholesale index'!S$2,FALSE)</f>
        <v>1</v>
      </c>
      <c r="T73" s="38">
        <f>VLOOKUP($B73,'Gas wholesale lookups'!$A$4:$R$15,'Gas wholesale index'!T$2,FALSE)</f>
        <v>0</v>
      </c>
      <c r="U73" s="13">
        <f t="shared" si="19"/>
        <v>0</v>
      </c>
      <c r="V73" s="13">
        <f t="shared" si="20"/>
        <v>208526.18181818182</v>
      </c>
      <c r="W73" s="13">
        <f t="shared" si="21"/>
        <v>166168.27272727274</v>
      </c>
      <c r="X73" s="13">
        <f t="shared" si="22"/>
        <v>291847.5</v>
      </c>
      <c r="Y73" s="13">
        <f t="shared" si="23"/>
        <v>332991.45454545453</v>
      </c>
      <c r="Z73" s="13">
        <f t="shared" si="24"/>
        <v>0</v>
      </c>
      <c r="AA73" s="13">
        <f t="shared" si="25"/>
        <v>999533.40909090918</v>
      </c>
      <c r="AB73" s="23">
        <f t="shared" si="26"/>
        <v>0</v>
      </c>
      <c r="AC73" s="23">
        <f t="shared" si="27"/>
        <v>0</v>
      </c>
      <c r="AD73" s="23">
        <f t="shared" si="28"/>
        <v>0</v>
      </c>
      <c r="AE73" s="23">
        <f t="shared" si="29"/>
        <v>0</v>
      </c>
      <c r="AF73" s="23">
        <f t="shared" si="30"/>
        <v>0</v>
      </c>
      <c r="AG73" s="23">
        <f t="shared" si="31"/>
        <v>0</v>
      </c>
      <c r="AH73" s="23">
        <f t="shared" si="32"/>
        <v>0</v>
      </c>
      <c r="AI73" s="44" t="str">
        <f t="shared" si="33"/>
        <v>n/a</v>
      </c>
      <c r="AJ73" s="2" t="str">
        <f t="shared" si="34"/>
        <v>2015-16 Summer</v>
      </c>
      <c r="AK73" s="2" t="str">
        <f t="shared" si="35"/>
        <v>2014-15 Winter</v>
      </c>
      <c r="AL73" s="41">
        <v>1</v>
      </c>
      <c r="AM73" s="59"/>
    </row>
    <row r="74" spans="1:39" x14ac:dyDescent="0.3">
      <c r="A74" s="47">
        <v>41948</v>
      </c>
      <c r="B74" s="14" t="str">
        <f t="shared" si="18"/>
        <v>Nov</v>
      </c>
      <c r="C74" s="3"/>
      <c r="D74" s="3"/>
      <c r="E74" s="3"/>
      <c r="F74" s="3"/>
      <c r="G74" s="3"/>
      <c r="H74" s="3"/>
      <c r="I74" s="13">
        <f>VLOOKUP($B74,'Gas wholesale lookups'!$A$4:$L$15,'Gas wholesale index'!I$2,FALSE)</f>
        <v>332991.45454545453</v>
      </c>
      <c r="J74" s="13">
        <f>VLOOKUP($B74,'Gas wholesale lookups'!$A$4:$L$15,'Gas wholesale index'!J$2,FALSE)</f>
        <v>208526.18181818182</v>
      </c>
      <c r="K74" s="13">
        <f>VLOOKUP($B74,'Gas wholesale lookups'!$A$4:$L$15,'Gas wholesale index'!K$2,FALSE)</f>
        <v>166168.27272727274</v>
      </c>
      <c r="L74" s="13">
        <f>VLOOKUP($B74,'Gas wholesale lookups'!$A$4:$L$15,'Gas wholesale index'!L$2,FALSE)</f>
        <v>291847.5</v>
      </c>
      <c r="M74" s="13">
        <f>VLOOKUP($B74,'Gas wholesale lookups'!$A$4:$L$15,'Gas wholesale index'!M$2,FALSE)</f>
        <v>332991.45454545453</v>
      </c>
      <c r="N74" s="13">
        <f>VLOOKUP($B74,'Gas wholesale lookups'!$A$4:$L$15,'Gas wholesale index'!N$2,FALSE)</f>
        <v>208526.18181818182</v>
      </c>
      <c r="O74" s="38">
        <f>VLOOKUP($B74,'Gas wholesale lookups'!$A$4:$R$15,'Gas wholesale index'!O$2,FALSE)</f>
        <v>0</v>
      </c>
      <c r="P74" s="38">
        <f>VLOOKUP($B74,'Gas wholesale lookups'!$A$4:$R$15,'Gas wholesale index'!P$2,FALSE)</f>
        <v>1</v>
      </c>
      <c r="Q74" s="38">
        <f>VLOOKUP($B74,'Gas wholesale lookups'!$A$4:$R$15,'Gas wholesale index'!Q$2,FALSE)</f>
        <v>1</v>
      </c>
      <c r="R74" s="38">
        <f>VLOOKUP($B74,'Gas wholesale lookups'!$A$4:$R$15,'Gas wholesale index'!R$2,FALSE)</f>
        <v>1</v>
      </c>
      <c r="S74" s="38">
        <f>VLOOKUP($B74,'Gas wholesale lookups'!$A$4:$R$15,'Gas wholesale index'!S$2,FALSE)</f>
        <v>1</v>
      </c>
      <c r="T74" s="38">
        <f>VLOOKUP($B74,'Gas wholesale lookups'!$A$4:$R$15,'Gas wholesale index'!T$2,FALSE)</f>
        <v>0</v>
      </c>
      <c r="U74" s="13">
        <f t="shared" si="19"/>
        <v>0</v>
      </c>
      <c r="V74" s="13">
        <f t="shared" si="20"/>
        <v>208526.18181818182</v>
      </c>
      <c r="W74" s="13">
        <f t="shared" si="21"/>
        <v>166168.27272727274</v>
      </c>
      <c r="X74" s="13">
        <f t="shared" si="22"/>
        <v>291847.5</v>
      </c>
      <c r="Y74" s="13">
        <f t="shared" si="23"/>
        <v>332991.45454545453</v>
      </c>
      <c r="Z74" s="13">
        <f t="shared" si="24"/>
        <v>0</v>
      </c>
      <c r="AA74" s="13">
        <f t="shared" si="25"/>
        <v>999533.40909090918</v>
      </c>
      <c r="AB74" s="23">
        <f t="shared" si="26"/>
        <v>0</v>
      </c>
      <c r="AC74" s="23">
        <f t="shared" si="27"/>
        <v>0</v>
      </c>
      <c r="AD74" s="23">
        <f t="shared" si="28"/>
        <v>0</v>
      </c>
      <c r="AE74" s="23">
        <f t="shared" si="29"/>
        <v>0</v>
      </c>
      <c r="AF74" s="23">
        <f t="shared" si="30"/>
        <v>0</v>
      </c>
      <c r="AG74" s="23">
        <f t="shared" si="31"/>
        <v>0</v>
      </c>
      <c r="AH74" s="23">
        <f t="shared" si="32"/>
        <v>0</v>
      </c>
      <c r="AI74" s="44" t="str">
        <f t="shared" si="33"/>
        <v>n/a</v>
      </c>
      <c r="AJ74" s="2" t="str">
        <f t="shared" si="34"/>
        <v>2015-16 Summer</v>
      </c>
      <c r="AK74" s="2" t="str">
        <f t="shared" si="35"/>
        <v>2014-15 Winter</v>
      </c>
      <c r="AL74" s="41">
        <v>1</v>
      </c>
      <c r="AM74" s="59"/>
    </row>
    <row r="75" spans="1:39" x14ac:dyDescent="0.3">
      <c r="A75" s="47">
        <v>41949</v>
      </c>
      <c r="B75" s="14" t="str">
        <f t="shared" si="18"/>
        <v>Nov</v>
      </c>
      <c r="C75" s="3"/>
      <c r="D75" s="3"/>
      <c r="E75" s="3"/>
      <c r="F75" s="3"/>
      <c r="G75" s="3"/>
      <c r="H75" s="3"/>
      <c r="I75" s="13">
        <f>VLOOKUP($B75,'Gas wholesale lookups'!$A$4:$L$15,'Gas wholesale index'!I$2,FALSE)</f>
        <v>332991.45454545453</v>
      </c>
      <c r="J75" s="13">
        <f>VLOOKUP($B75,'Gas wholesale lookups'!$A$4:$L$15,'Gas wholesale index'!J$2,FALSE)</f>
        <v>208526.18181818182</v>
      </c>
      <c r="K75" s="13">
        <f>VLOOKUP($B75,'Gas wholesale lookups'!$A$4:$L$15,'Gas wholesale index'!K$2,FALSE)</f>
        <v>166168.27272727274</v>
      </c>
      <c r="L75" s="13">
        <f>VLOOKUP($B75,'Gas wholesale lookups'!$A$4:$L$15,'Gas wholesale index'!L$2,FALSE)</f>
        <v>291847.5</v>
      </c>
      <c r="M75" s="13">
        <f>VLOOKUP($B75,'Gas wholesale lookups'!$A$4:$L$15,'Gas wholesale index'!M$2,FALSE)</f>
        <v>332991.45454545453</v>
      </c>
      <c r="N75" s="13">
        <f>VLOOKUP($B75,'Gas wholesale lookups'!$A$4:$L$15,'Gas wholesale index'!N$2,FALSE)</f>
        <v>208526.18181818182</v>
      </c>
      <c r="O75" s="38">
        <f>VLOOKUP($B75,'Gas wholesale lookups'!$A$4:$R$15,'Gas wholesale index'!O$2,FALSE)</f>
        <v>0</v>
      </c>
      <c r="P75" s="38">
        <f>VLOOKUP($B75,'Gas wholesale lookups'!$A$4:$R$15,'Gas wholesale index'!P$2,FALSE)</f>
        <v>1</v>
      </c>
      <c r="Q75" s="38">
        <f>VLOOKUP($B75,'Gas wholesale lookups'!$A$4:$R$15,'Gas wholesale index'!Q$2,FALSE)</f>
        <v>1</v>
      </c>
      <c r="R75" s="38">
        <f>VLOOKUP($B75,'Gas wholesale lookups'!$A$4:$R$15,'Gas wholesale index'!R$2,FALSE)</f>
        <v>1</v>
      </c>
      <c r="S75" s="38">
        <f>VLOOKUP($B75,'Gas wholesale lookups'!$A$4:$R$15,'Gas wholesale index'!S$2,FALSE)</f>
        <v>1</v>
      </c>
      <c r="T75" s="38">
        <f>VLOOKUP($B75,'Gas wholesale lookups'!$A$4:$R$15,'Gas wholesale index'!T$2,FALSE)</f>
        <v>0</v>
      </c>
      <c r="U75" s="13">
        <f t="shared" si="19"/>
        <v>0</v>
      </c>
      <c r="V75" s="13">
        <f t="shared" si="20"/>
        <v>208526.18181818182</v>
      </c>
      <c r="W75" s="13">
        <f t="shared" si="21"/>
        <v>166168.27272727274</v>
      </c>
      <c r="X75" s="13">
        <f t="shared" si="22"/>
        <v>291847.5</v>
      </c>
      <c r="Y75" s="13">
        <f t="shared" si="23"/>
        <v>332991.45454545453</v>
      </c>
      <c r="Z75" s="13">
        <f t="shared" si="24"/>
        <v>0</v>
      </c>
      <c r="AA75" s="13">
        <f t="shared" si="25"/>
        <v>999533.40909090918</v>
      </c>
      <c r="AB75" s="23">
        <f t="shared" si="26"/>
        <v>0</v>
      </c>
      <c r="AC75" s="23">
        <f t="shared" si="27"/>
        <v>0</v>
      </c>
      <c r="AD75" s="23">
        <f t="shared" si="28"/>
        <v>0</v>
      </c>
      <c r="AE75" s="23">
        <f t="shared" si="29"/>
        <v>0</v>
      </c>
      <c r="AF75" s="23">
        <f t="shared" si="30"/>
        <v>0</v>
      </c>
      <c r="AG75" s="23">
        <f t="shared" si="31"/>
        <v>0</v>
      </c>
      <c r="AH75" s="23">
        <f t="shared" si="32"/>
        <v>0</v>
      </c>
      <c r="AI75" s="44" t="str">
        <f t="shared" si="33"/>
        <v>n/a</v>
      </c>
      <c r="AJ75" s="2" t="str">
        <f t="shared" si="34"/>
        <v>2015-16 Summer</v>
      </c>
      <c r="AK75" s="2" t="str">
        <f t="shared" si="35"/>
        <v>2014-15 Winter</v>
      </c>
      <c r="AL75" s="41">
        <v>1</v>
      </c>
      <c r="AM75" s="59"/>
    </row>
    <row r="76" spans="1:39" x14ac:dyDescent="0.3">
      <c r="A76" s="47">
        <v>41950</v>
      </c>
      <c r="B76" s="14" t="str">
        <f t="shared" si="18"/>
        <v>Nov</v>
      </c>
      <c r="C76" s="3"/>
      <c r="D76" s="3"/>
      <c r="E76" s="3"/>
      <c r="F76" s="3"/>
      <c r="G76" s="3"/>
      <c r="H76" s="3"/>
      <c r="I76" s="13">
        <f>VLOOKUP($B76,'Gas wholesale lookups'!$A$4:$L$15,'Gas wholesale index'!I$2,FALSE)</f>
        <v>332991.45454545453</v>
      </c>
      <c r="J76" s="13">
        <f>VLOOKUP($B76,'Gas wholesale lookups'!$A$4:$L$15,'Gas wholesale index'!J$2,FALSE)</f>
        <v>208526.18181818182</v>
      </c>
      <c r="K76" s="13">
        <f>VLOOKUP($B76,'Gas wholesale lookups'!$A$4:$L$15,'Gas wholesale index'!K$2,FALSE)</f>
        <v>166168.27272727274</v>
      </c>
      <c r="L76" s="13">
        <f>VLOOKUP($B76,'Gas wholesale lookups'!$A$4:$L$15,'Gas wholesale index'!L$2,FALSE)</f>
        <v>291847.5</v>
      </c>
      <c r="M76" s="13">
        <f>VLOOKUP($B76,'Gas wholesale lookups'!$A$4:$L$15,'Gas wholesale index'!M$2,FALSE)</f>
        <v>332991.45454545453</v>
      </c>
      <c r="N76" s="13">
        <f>VLOOKUP($B76,'Gas wholesale lookups'!$A$4:$L$15,'Gas wholesale index'!N$2,FALSE)</f>
        <v>208526.18181818182</v>
      </c>
      <c r="O76" s="38">
        <f>VLOOKUP($B76,'Gas wholesale lookups'!$A$4:$R$15,'Gas wholesale index'!O$2,FALSE)</f>
        <v>0</v>
      </c>
      <c r="P76" s="38">
        <f>VLOOKUP($B76,'Gas wholesale lookups'!$A$4:$R$15,'Gas wholesale index'!P$2,FALSE)</f>
        <v>1</v>
      </c>
      <c r="Q76" s="38">
        <f>VLOOKUP($B76,'Gas wholesale lookups'!$A$4:$R$15,'Gas wholesale index'!Q$2,FALSE)</f>
        <v>1</v>
      </c>
      <c r="R76" s="38">
        <f>VLOOKUP($B76,'Gas wholesale lookups'!$A$4:$R$15,'Gas wholesale index'!R$2,FALSE)</f>
        <v>1</v>
      </c>
      <c r="S76" s="38">
        <f>VLOOKUP($B76,'Gas wholesale lookups'!$A$4:$R$15,'Gas wholesale index'!S$2,FALSE)</f>
        <v>1</v>
      </c>
      <c r="T76" s="38">
        <f>VLOOKUP($B76,'Gas wholesale lookups'!$A$4:$R$15,'Gas wholesale index'!T$2,FALSE)</f>
        <v>0</v>
      </c>
      <c r="U76" s="13">
        <f t="shared" si="19"/>
        <v>0</v>
      </c>
      <c r="V76" s="13">
        <f t="shared" si="20"/>
        <v>208526.18181818182</v>
      </c>
      <c r="W76" s="13">
        <f t="shared" si="21"/>
        <v>166168.27272727274</v>
      </c>
      <c r="X76" s="13">
        <f t="shared" si="22"/>
        <v>291847.5</v>
      </c>
      <c r="Y76" s="13">
        <f t="shared" si="23"/>
        <v>332991.45454545453</v>
      </c>
      <c r="Z76" s="13">
        <f t="shared" si="24"/>
        <v>0</v>
      </c>
      <c r="AA76" s="13">
        <f t="shared" si="25"/>
        <v>999533.40909090918</v>
      </c>
      <c r="AB76" s="23">
        <f t="shared" si="26"/>
        <v>0</v>
      </c>
      <c r="AC76" s="23">
        <f t="shared" si="27"/>
        <v>0</v>
      </c>
      <c r="AD76" s="23">
        <f t="shared" si="28"/>
        <v>0</v>
      </c>
      <c r="AE76" s="23">
        <f t="shared" si="29"/>
        <v>0</v>
      </c>
      <c r="AF76" s="23">
        <f t="shared" si="30"/>
        <v>0</v>
      </c>
      <c r="AG76" s="23">
        <f t="shared" si="31"/>
        <v>0</v>
      </c>
      <c r="AH76" s="23">
        <f t="shared" si="32"/>
        <v>0</v>
      </c>
      <c r="AI76" s="44" t="str">
        <f t="shared" si="33"/>
        <v>n/a</v>
      </c>
      <c r="AJ76" s="2" t="str">
        <f t="shared" si="34"/>
        <v>2015-16 Summer</v>
      </c>
      <c r="AK76" s="2" t="str">
        <f t="shared" si="35"/>
        <v>2014-15 Winter</v>
      </c>
      <c r="AL76" s="41">
        <v>1</v>
      </c>
      <c r="AM76" s="59"/>
    </row>
    <row r="77" spans="1:39" x14ac:dyDescent="0.3">
      <c r="A77" s="47">
        <v>41953</v>
      </c>
      <c r="B77" s="14" t="str">
        <f t="shared" si="18"/>
        <v>Nov</v>
      </c>
      <c r="C77" s="3"/>
      <c r="D77" s="3"/>
      <c r="E77" s="3"/>
      <c r="F77" s="3"/>
      <c r="G77" s="3"/>
      <c r="H77" s="3"/>
      <c r="I77" s="13">
        <f>VLOOKUP($B77,'Gas wholesale lookups'!$A$4:$L$15,'Gas wholesale index'!I$2,FALSE)</f>
        <v>332991.45454545453</v>
      </c>
      <c r="J77" s="13">
        <f>VLOOKUP($B77,'Gas wholesale lookups'!$A$4:$L$15,'Gas wholesale index'!J$2,FALSE)</f>
        <v>208526.18181818182</v>
      </c>
      <c r="K77" s="13">
        <f>VLOOKUP($B77,'Gas wholesale lookups'!$A$4:$L$15,'Gas wholesale index'!K$2,FALSE)</f>
        <v>166168.27272727274</v>
      </c>
      <c r="L77" s="13">
        <f>VLOOKUP($B77,'Gas wholesale lookups'!$A$4:$L$15,'Gas wholesale index'!L$2,FALSE)</f>
        <v>291847.5</v>
      </c>
      <c r="M77" s="13">
        <f>VLOOKUP($B77,'Gas wholesale lookups'!$A$4:$L$15,'Gas wholesale index'!M$2,FALSE)</f>
        <v>332991.45454545453</v>
      </c>
      <c r="N77" s="13">
        <f>VLOOKUP($B77,'Gas wholesale lookups'!$A$4:$L$15,'Gas wholesale index'!N$2,FALSE)</f>
        <v>208526.18181818182</v>
      </c>
      <c r="O77" s="38">
        <f>VLOOKUP($B77,'Gas wholesale lookups'!$A$4:$R$15,'Gas wholesale index'!O$2,FALSE)</f>
        <v>0</v>
      </c>
      <c r="P77" s="38">
        <f>VLOOKUP($B77,'Gas wholesale lookups'!$A$4:$R$15,'Gas wholesale index'!P$2,FALSE)</f>
        <v>1</v>
      </c>
      <c r="Q77" s="38">
        <f>VLOOKUP($B77,'Gas wholesale lookups'!$A$4:$R$15,'Gas wholesale index'!Q$2,FALSE)</f>
        <v>1</v>
      </c>
      <c r="R77" s="38">
        <f>VLOOKUP($B77,'Gas wholesale lookups'!$A$4:$R$15,'Gas wholesale index'!R$2,FALSE)</f>
        <v>1</v>
      </c>
      <c r="S77" s="38">
        <f>VLOOKUP($B77,'Gas wholesale lookups'!$A$4:$R$15,'Gas wholesale index'!S$2,FALSE)</f>
        <v>1</v>
      </c>
      <c r="T77" s="38">
        <f>VLOOKUP($B77,'Gas wholesale lookups'!$A$4:$R$15,'Gas wholesale index'!T$2,FALSE)</f>
        <v>0</v>
      </c>
      <c r="U77" s="13">
        <f t="shared" si="19"/>
        <v>0</v>
      </c>
      <c r="V77" s="13">
        <f t="shared" si="20"/>
        <v>208526.18181818182</v>
      </c>
      <c r="W77" s="13">
        <f t="shared" si="21"/>
        <v>166168.27272727274</v>
      </c>
      <c r="X77" s="13">
        <f t="shared" si="22"/>
        <v>291847.5</v>
      </c>
      <c r="Y77" s="13">
        <f t="shared" si="23"/>
        <v>332991.45454545453</v>
      </c>
      <c r="Z77" s="13">
        <f t="shared" si="24"/>
        <v>0</v>
      </c>
      <c r="AA77" s="13">
        <f t="shared" si="25"/>
        <v>999533.40909090918</v>
      </c>
      <c r="AB77" s="23">
        <f t="shared" si="26"/>
        <v>0</v>
      </c>
      <c r="AC77" s="23">
        <f t="shared" si="27"/>
        <v>0</v>
      </c>
      <c r="AD77" s="23">
        <f t="shared" si="28"/>
        <v>0</v>
      </c>
      <c r="AE77" s="23">
        <f t="shared" si="29"/>
        <v>0</v>
      </c>
      <c r="AF77" s="23">
        <f t="shared" si="30"/>
        <v>0</v>
      </c>
      <c r="AG77" s="23">
        <f t="shared" si="31"/>
        <v>0</v>
      </c>
      <c r="AH77" s="23">
        <f t="shared" si="32"/>
        <v>0</v>
      </c>
      <c r="AI77" s="44" t="str">
        <f t="shared" si="33"/>
        <v>n/a</v>
      </c>
      <c r="AJ77" s="2" t="str">
        <f t="shared" si="34"/>
        <v>2015-16 Summer</v>
      </c>
      <c r="AK77" s="2" t="str">
        <f t="shared" si="35"/>
        <v>2014-15 Winter</v>
      </c>
      <c r="AL77" s="41">
        <v>1</v>
      </c>
      <c r="AM77" s="59"/>
    </row>
    <row r="78" spans="1:39" x14ac:dyDescent="0.3">
      <c r="A78" s="47">
        <v>41954</v>
      </c>
      <c r="B78" s="14" t="str">
        <f t="shared" si="18"/>
        <v>Nov</v>
      </c>
      <c r="C78" s="3"/>
      <c r="D78" s="3"/>
      <c r="E78" s="3"/>
      <c r="F78" s="3"/>
      <c r="G78" s="3"/>
      <c r="H78" s="3"/>
      <c r="I78" s="13">
        <f>VLOOKUP($B78,'Gas wholesale lookups'!$A$4:$L$15,'Gas wholesale index'!I$2,FALSE)</f>
        <v>332991.45454545453</v>
      </c>
      <c r="J78" s="13">
        <f>VLOOKUP($B78,'Gas wholesale lookups'!$A$4:$L$15,'Gas wholesale index'!J$2,FALSE)</f>
        <v>208526.18181818182</v>
      </c>
      <c r="K78" s="13">
        <f>VLOOKUP($B78,'Gas wholesale lookups'!$A$4:$L$15,'Gas wholesale index'!K$2,FALSE)</f>
        <v>166168.27272727274</v>
      </c>
      <c r="L78" s="13">
        <f>VLOOKUP($B78,'Gas wholesale lookups'!$A$4:$L$15,'Gas wholesale index'!L$2,FALSE)</f>
        <v>291847.5</v>
      </c>
      <c r="M78" s="13">
        <f>VLOOKUP($B78,'Gas wholesale lookups'!$A$4:$L$15,'Gas wholesale index'!M$2,FALSE)</f>
        <v>332991.45454545453</v>
      </c>
      <c r="N78" s="13">
        <f>VLOOKUP($B78,'Gas wholesale lookups'!$A$4:$L$15,'Gas wholesale index'!N$2,FALSE)</f>
        <v>208526.18181818182</v>
      </c>
      <c r="O78" s="38">
        <f>VLOOKUP($B78,'Gas wholesale lookups'!$A$4:$R$15,'Gas wholesale index'!O$2,FALSE)</f>
        <v>0</v>
      </c>
      <c r="P78" s="38">
        <f>VLOOKUP($B78,'Gas wholesale lookups'!$A$4:$R$15,'Gas wholesale index'!P$2,FALSE)</f>
        <v>1</v>
      </c>
      <c r="Q78" s="38">
        <f>VLOOKUP($B78,'Gas wholesale lookups'!$A$4:$R$15,'Gas wholesale index'!Q$2,FALSE)</f>
        <v>1</v>
      </c>
      <c r="R78" s="38">
        <f>VLOOKUP($B78,'Gas wholesale lookups'!$A$4:$R$15,'Gas wholesale index'!R$2,FALSE)</f>
        <v>1</v>
      </c>
      <c r="S78" s="38">
        <f>VLOOKUP($B78,'Gas wholesale lookups'!$A$4:$R$15,'Gas wholesale index'!S$2,FALSE)</f>
        <v>1</v>
      </c>
      <c r="T78" s="38">
        <f>VLOOKUP($B78,'Gas wholesale lookups'!$A$4:$R$15,'Gas wholesale index'!T$2,FALSE)</f>
        <v>0</v>
      </c>
      <c r="U78" s="13">
        <f t="shared" si="19"/>
        <v>0</v>
      </c>
      <c r="V78" s="13">
        <f t="shared" si="20"/>
        <v>208526.18181818182</v>
      </c>
      <c r="W78" s="13">
        <f t="shared" si="21"/>
        <v>166168.27272727274</v>
      </c>
      <c r="X78" s="13">
        <f t="shared" si="22"/>
        <v>291847.5</v>
      </c>
      <c r="Y78" s="13">
        <f t="shared" si="23"/>
        <v>332991.45454545453</v>
      </c>
      <c r="Z78" s="13">
        <f t="shared" si="24"/>
        <v>0</v>
      </c>
      <c r="AA78" s="13">
        <f t="shared" si="25"/>
        <v>999533.40909090918</v>
      </c>
      <c r="AB78" s="23">
        <f t="shared" si="26"/>
        <v>0</v>
      </c>
      <c r="AC78" s="23">
        <f t="shared" si="27"/>
        <v>0</v>
      </c>
      <c r="AD78" s="23">
        <f t="shared" si="28"/>
        <v>0</v>
      </c>
      <c r="AE78" s="23">
        <f t="shared" si="29"/>
        <v>0</v>
      </c>
      <c r="AF78" s="23">
        <f t="shared" si="30"/>
        <v>0</v>
      </c>
      <c r="AG78" s="23">
        <f t="shared" si="31"/>
        <v>0</v>
      </c>
      <c r="AH78" s="23">
        <f t="shared" si="32"/>
        <v>0</v>
      </c>
      <c r="AI78" s="44" t="str">
        <f t="shared" si="33"/>
        <v>n/a</v>
      </c>
      <c r="AJ78" s="2" t="str">
        <f t="shared" si="34"/>
        <v>2015-16 Summer</v>
      </c>
      <c r="AK78" s="2" t="str">
        <f t="shared" si="35"/>
        <v>2014-15 Winter</v>
      </c>
      <c r="AL78" s="41">
        <v>1</v>
      </c>
      <c r="AM78" s="59"/>
    </row>
    <row r="79" spans="1:39" x14ac:dyDescent="0.3">
      <c r="A79" s="47">
        <v>41955</v>
      </c>
      <c r="B79" s="14" t="str">
        <f t="shared" si="18"/>
        <v>Nov</v>
      </c>
      <c r="C79" s="3"/>
      <c r="D79" s="3"/>
      <c r="E79" s="3"/>
      <c r="F79" s="3"/>
      <c r="G79" s="3"/>
      <c r="H79" s="3"/>
      <c r="I79" s="13">
        <f>VLOOKUP($B79,'Gas wholesale lookups'!$A$4:$L$15,'Gas wholesale index'!I$2,FALSE)</f>
        <v>332991.45454545453</v>
      </c>
      <c r="J79" s="13">
        <f>VLOOKUP($B79,'Gas wholesale lookups'!$A$4:$L$15,'Gas wholesale index'!J$2,FALSE)</f>
        <v>208526.18181818182</v>
      </c>
      <c r="K79" s="13">
        <f>VLOOKUP($B79,'Gas wholesale lookups'!$A$4:$L$15,'Gas wholesale index'!K$2,FALSE)</f>
        <v>166168.27272727274</v>
      </c>
      <c r="L79" s="13">
        <f>VLOOKUP($B79,'Gas wholesale lookups'!$A$4:$L$15,'Gas wholesale index'!L$2,FALSE)</f>
        <v>291847.5</v>
      </c>
      <c r="M79" s="13">
        <f>VLOOKUP($B79,'Gas wholesale lookups'!$A$4:$L$15,'Gas wholesale index'!M$2,FALSE)</f>
        <v>332991.45454545453</v>
      </c>
      <c r="N79" s="13">
        <f>VLOOKUP($B79,'Gas wholesale lookups'!$A$4:$L$15,'Gas wholesale index'!N$2,FALSE)</f>
        <v>208526.18181818182</v>
      </c>
      <c r="O79" s="38">
        <f>VLOOKUP($B79,'Gas wholesale lookups'!$A$4:$R$15,'Gas wholesale index'!O$2,FALSE)</f>
        <v>0</v>
      </c>
      <c r="P79" s="38">
        <f>VLOOKUP($B79,'Gas wholesale lookups'!$A$4:$R$15,'Gas wholesale index'!P$2,FALSE)</f>
        <v>1</v>
      </c>
      <c r="Q79" s="38">
        <f>VLOOKUP($B79,'Gas wholesale lookups'!$A$4:$R$15,'Gas wholesale index'!Q$2,FALSE)</f>
        <v>1</v>
      </c>
      <c r="R79" s="38">
        <f>VLOOKUP($B79,'Gas wholesale lookups'!$A$4:$R$15,'Gas wholesale index'!R$2,FALSE)</f>
        <v>1</v>
      </c>
      <c r="S79" s="38">
        <f>VLOOKUP($B79,'Gas wholesale lookups'!$A$4:$R$15,'Gas wholesale index'!S$2,FALSE)</f>
        <v>1</v>
      </c>
      <c r="T79" s="38">
        <f>VLOOKUP($B79,'Gas wholesale lookups'!$A$4:$R$15,'Gas wholesale index'!T$2,FALSE)</f>
        <v>0</v>
      </c>
      <c r="U79" s="13">
        <f t="shared" si="19"/>
        <v>0</v>
      </c>
      <c r="V79" s="13">
        <f t="shared" si="20"/>
        <v>208526.18181818182</v>
      </c>
      <c r="W79" s="13">
        <f t="shared" si="21"/>
        <v>166168.27272727274</v>
      </c>
      <c r="X79" s="13">
        <f t="shared" si="22"/>
        <v>291847.5</v>
      </c>
      <c r="Y79" s="13">
        <f t="shared" si="23"/>
        <v>332991.45454545453</v>
      </c>
      <c r="Z79" s="13">
        <f t="shared" si="24"/>
        <v>0</v>
      </c>
      <c r="AA79" s="13">
        <f t="shared" si="25"/>
        <v>999533.40909090918</v>
      </c>
      <c r="AB79" s="23">
        <f t="shared" si="26"/>
        <v>0</v>
      </c>
      <c r="AC79" s="23">
        <f t="shared" si="27"/>
        <v>0</v>
      </c>
      <c r="AD79" s="23">
        <f t="shared" si="28"/>
        <v>0</v>
      </c>
      <c r="AE79" s="23">
        <f t="shared" si="29"/>
        <v>0</v>
      </c>
      <c r="AF79" s="23">
        <f t="shared" si="30"/>
        <v>0</v>
      </c>
      <c r="AG79" s="23">
        <f t="shared" si="31"/>
        <v>0</v>
      </c>
      <c r="AH79" s="23">
        <f t="shared" si="32"/>
        <v>0</v>
      </c>
      <c r="AI79" s="44" t="str">
        <f t="shared" si="33"/>
        <v>n/a</v>
      </c>
      <c r="AJ79" s="2" t="str">
        <f t="shared" si="34"/>
        <v>2015-16 Summer</v>
      </c>
      <c r="AK79" s="2" t="str">
        <f t="shared" si="35"/>
        <v>2014-15 Winter</v>
      </c>
      <c r="AL79" s="41">
        <v>1</v>
      </c>
      <c r="AM79" s="59"/>
    </row>
    <row r="80" spans="1:39" x14ac:dyDescent="0.3">
      <c r="A80" s="47">
        <v>41956</v>
      </c>
      <c r="B80" s="14" t="str">
        <f t="shared" si="18"/>
        <v>Nov</v>
      </c>
      <c r="C80" s="3"/>
      <c r="D80" s="3"/>
      <c r="E80" s="3"/>
      <c r="F80" s="3"/>
      <c r="G80" s="3"/>
      <c r="H80" s="3"/>
      <c r="I80" s="13">
        <f>VLOOKUP($B80,'Gas wholesale lookups'!$A$4:$L$15,'Gas wholesale index'!I$2,FALSE)</f>
        <v>332991.45454545453</v>
      </c>
      <c r="J80" s="13">
        <f>VLOOKUP($B80,'Gas wholesale lookups'!$A$4:$L$15,'Gas wholesale index'!J$2,FALSE)</f>
        <v>208526.18181818182</v>
      </c>
      <c r="K80" s="13">
        <f>VLOOKUP($B80,'Gas wholesale lookups'!$A$4:$L$15,'Gas wholesale index'!K$2,FALSE)</f>
        <v>166168.27272727274</v>
      </c>
      <c r="L80" s="13">
        <f>VLOOKUP($B80,'Gas wholesale lookups'!$A$4:$L$15,'Gas wholesale index'!L$2,FALSE)</f>
        <v>291847.5</v>
      </c>
      <c r="M80" s="13">
        <f>VLOOKUP($B80,'Gas wholesale lookups'!$A$4:$L$15,'Gas wholesale index'!M$2,FALSE)</f>
        <v>332991.45454545453</v>
      </c>
      <c r="N80" s="13">
        <f>VLOOKUP($B80,'Gas wholesale lookups'!$A$4:$L$15,'Gas wholesale index'!N$2,FALSE)</f>
        <v>208526.18181818182</v>
      </c>
      <c r="O80" s="38">
        <f>VLOOKUP($B80,'Gas wholesale lookups'!$A$4:$R$15,'Gas wholesale index'!O$2,FALSE)</f>
        <v>0</v>
      </c>
      <c r="P80" s="38">
        <f>VLOOKUP($B80,'Gas wholesale lookups'!$A$4:$R$15,'Gas wholesale index'!P$2,FALSE)</f>
        <v>1</v>
      </c>
      <c r="Q80" s="38">
        <f>VLOOKUP($B80,'Gas wholesale lookups'!$A$4:$R$15,'Gas wholesale index'!Q$2,FALSE)</f>
        <v>1</v>
      </c>
      <c r="R80" s="38">
        <f>VLOOKUP($B80,'Gas wholesale lookups'!$A$4:$R$15,'Gas wholesale index'!R$2,FALSE)</f>
        <v>1</v>
      </c>
      <c r="S80" s="38">
        <f>VLOOKUP($B80,'Gas wholesale lookups'!$A$4:$R$15,'Gas wholesale index'!S$2,FALSE)</f>
        <v>1</v>
      </c>
      <c r="T80" s="38">
        <f>VLOOKUP($B80,'Gas wholesale lookups'!$A$4:$R$15,'Gas wholesale index'!T$2,FALSE)</f>
        <v>0</v>
      </c>
      <c r="U80" s="13">
        <f t="shared" si="19"/>
        <v>0</v>
      </c>
      <c r="V80" s="13">
        <f t="shared" si="20"/>
        <v>208526.18181818182</v>
      </c>
      <c r="W80" s="13">
        <f t="shared" si="21"/>
        <v>166168.27272727274</v>
      </c>
      <c r="X80" s="13">
        <f t="shared" si="22"/>
        <v>291847.5</v>
      </c>
      <c r="Y80" s="13">
        <f t="shared" si="23"/>
        <v>332991.45454545453</v>
      </c>
      <c r="Z80" s="13">
        <f t="shared" si="24"/>
        <v>0</v>
      </c>
      <c r="AA80" s="13">
        <f t="shared" si="25"/>
        <v>999533.40909090918</v>
      </c>
      <c r="AB80" s="23">
        <f t="shared" si="26"/>
        <v>0</v>
      </c>
      <c r="AC80" s="23">
        <f t="shared" si="27"/>
        <v>0</v>
      </c>
      <c r="AD80" s="23">
        <f t="shared" si="28"/>
        <v>0</v>
      </c>
      <c r="AE80" s="23">
        <f t="shared" si="29"/>
        <v>0</v>
      </c>
      <c r="AF80" s="23">
        <f t="shared" si="30"/>
        <v>0</v>
      </c>
      <c r="AG80" s="23">
        <f t="shared" si="31"/>
        <v>0</v>
      </c>
      <c r="AH80" s="23">
        <f t="shared" si="32"/>
        <v>0</v>
      </c>
      <c r="AI80" s="44" t="str">
        <f t="shared" si="33"/>
        <v>n/a</v>
      </c>
      <c r="AJ80" s="2" t="str">
        <f t="shared" si="34"/>
        <v>2015-16 Summer</v>
      </c>
      <c r="AK80" s="2" t="str">
        <f t="shared" si="35"/>
        <v>2014-15 Winter</v>
      </c>
      <c r="AL80" s="41">
        <v>1</v>
      </c>
      <c r="AM80" s="59"/>
    </row>
    <row r="81" spans="1:39" x14ac:dyDescent="0.3">
      <c r="A81" s="47">
        <v>41957</v>
      </c>
      <c r="B81" s="14" t="str">
        <f t="shared" si="18"/>
        <v>Nov</v>
      </c>
      <c r="C81" s="3"/>
      <c r="D81" s="3"/>
      <c r="E81" s="3"/>
      <c r="F81" s="3"/>
      <c r="G81" s="3"/>
      <c r="H81" s="3"/>
      <c r="I81" s="13">
        <f>VLOOKUP($B81,'Gas wholesale lookups'!$A$4:$L$15,'Gas wholesale index'!I$2,FALSE)</f>
        <v>332991.45454545453</v>
      </c>
      <c r="J81" s="13">
        <f>VLOOKUP($B81,'Gas wholesale lookups'!$A$4:$L$15,'Gas wholesale index'!J$2,FALSE)</f>
        <v>208526.18181818182</v>
      </c>
      <c r="K81" s="13">
        <f>VLOOKUP($B81,'Gas wholesale lookups'!$A$4:$L$15,'Gas wholesale index'!K$2,FALSE)</f>
        <v>166168.27272727274</v>
      </c>
      <c r="L81" s="13">
        <f>VLOOKUP($B81,'Gas wholesale lookups'!$A$4:$L$15,'Gas wholesale index'!L$2,FALSE)</f>
        <v>291847.5</v>
      </c>
      <c r="M81" s="13">
        <f>VLOOKUP($B81,'Gas wholesale lookups'!$A$4:$L$15,'Gas wholesale index'!M$2,FALSE)</f>
        <v>332991.45454545453</v>
      </c>
      <c r="N81" s="13">
        <f>VLOOKUP($B81,'Gas wholesale lookups'!$A$4:$L$15,'Gas wholesale index'!N$2,FALSE)</f>
        <v>208526.18181818182</v>
      </c>
      <c r="O81" s="38">
        <f>VLOOKUP($B81,'Gas wholesale lookups'!$A$4:$R$15,'Gas wholesale index'!O$2,FALSE)</f>
        <v>0</v>
      </c>
      <c r="P81" s="38">
        <f>VLOOKUP($B81,'Gas wholesale lookups'!$A$4:$R$15,'Gas wholesale index'!P$2,FALSE)</f>
        <v>1</v>
      </c>
      <c r="Q81" s="38">
        <f>VLOOKUP($B81,'Gas wholesale lookups'!$A$4:$R$15,'Gas wholesale index'!Q$2,FALSE)</f>
        <v>1</v>
      </c>
      <c r="R81" s="38">
        <f>VLOOKUP($B81,'Gas wholesale lookups'!$A$4:$R$15,'Gas wholesale index'!R$2,FALSE)</f>
        <v>1</v>
      </c>
      <c r="S81" s="38">
        <f>VLOOKUP($B81,'Gas wholesale lookups'!$A$4:$R$15,'Gas wholesale index'!S$2,FALSE)</f>
        <v>1</v>
      </c>
      <c r="T81" s="38">
        <f>VLOOKUP($B81,'Gas wholesale lookups'!$A$4:$R$15,'Gas wholesale index'!T$2,FALSE)</f>
        <v>0</v>
      </c>
      <c r="U81" s="13">
        <f t="shared" si="19"/>
        <v>0</v>
      </c>
      <c r="V81" s="13">
        <f t="shared" si="20"/>
        <v>208526.18181818182</v>
      </c>
      <c r="W81" s="13">
        <f t="shared" si="21"/>
        <v>166168.27272727274</v>
      </c>
      <c r="X81" s="13">
        <f t="shared" si="22"/>
        <v>291847.5</v>
      </c>
      <c r="Y81" s="13">
        <f t="shared" si="23"/>
        <v>332991.45454545453</v>
      </c>
      <c r="Z81" s="13">
        <f t="shared" si="24"/>
        <v>0</v>
      </c>
      <c r="AA81" s="13">
        <f t="shared" si="25"/>
        <v>999533.40909090918</v>
      </c>
      <c r="AB81" s="23">
        <f t="shared" si="26"/>
        <v>0</v>
      </c>
      <c r="AC81" s="23">
        <f t="shared" si="27"/>
        <v>0</v>
      </c>
      <c r="AD81" s="23">
        <f t="shared" si="28"/>
        <v>0</v>
      </c>
      <c r="AE81" s="23">
        <f t="shared" si="29"/>
        <v>0</v>
      </c>
      <c r="AF81" s="23">
        <f t="shared" si="30"/>
        <v>0</v>
      </c>
      <c r="AG81" s="23">
        <f t="shared" si="31"/>
        <v>0</v>
      </c>
      <c r="AH81" s="23">
        <f t="shared" si="32"/>
        <v>0</v>
      </c>
      <c r="AI81" s="44" t="str">
        <f t="shared" si="33"/>
        <v>n/a</v>
      </c>
      <c r="AJ81" s="2" t="str">
        <f t="shared" si="34"/>
        <v>2015-16 Summer</v>
      </c>
      <c r="AK81" s="2" t="str">
        <f t="shared" si="35"/>
        <v>2014-15 Winter</v>
      </c>
      <c r="AL81" s="41">
        <v>1</v>
      </c>
      <c r="AM81" s="59"/>
    </row>
    <row r="82" spans="1:39" x14ac:dyDescent="0.3">
      <c r="A82" s="47">
        <v>41960</v>
      </c>
      <c r="B82" s="14" t="str">
        <f t="shared" si="18"/>
        <v>Nov</v>
      </c>
      <c r="C82" s="3"/>
      <c r="D82" s="3"/>
      <c r="E82" s="3"/>
      <c r="F82" s="3"/>
      <c r="G82" s="3"/>
      <c r="H82" s="3"/>
      <c r="I82" s="13">
        <f>VLOOKUP($B82,'Gas wholesale lookups'!$A$4:$L$15,'Gas wholesale index'!I$2,FALSE)</f>
        <v>332991.45454545453</v>
      </c>
      <c r="J82" s="13">
        <f>VLOOKUP($B82,'Gas wholesale lookups'!$A$4:$L$15,'Gas wholesale index'!J$2,FALSE)</f>
        <v>208526.18181818182</v>
      </c>
      <c r="K82" s="13">
        <f>VLOOKUP($B82,'Gas wholesale lookups'!$A$4:$L$15,'Gas wholesale index'!K$2,FALSE)</f>
        <v>166168.27272727274</v>
      </c>
      <c r="L82" s="13">
        <f>VLOOKUP($B82,'Gas wholesale lookups'!$A$4:$L$15,'Gas wholesale index'!L$2,FALSE)</f>
        <v>291847.5</v>
      </c>
      <c r="M82" s="13">
        <f>VLOOKUP($B82,'Gas wholesale lookups'!$A$4:$L$15,'Gas wholesale index'!M$2,FALSE)</f>
        <v>332991.45454545453</v>
      </c>
      <c r="N82" s="13">
        <f>VLOOKUP($B82,'Gas wholesale lookups'!$A$4:$L$15,'Gas wholesale index'!N$2,FALSE)</f>
        <v>208526.18181818182</v>
      </c>
      <c r="O82" s="38">
        <f>VLOOKUP($B82,'Gas wholesale lookups'!$A$4:$R$15,'Gas wholesale index'!O$2,FALSE)</f>
        <v>0</v>
      </c>
      <c r="P82" s="38">
        <f>VLOOKUP($B82,'Gas wholesale lookups'!$A$4:$R$15,'Gas wholesale index'!P$2,FALSE)</f>
        <v>1</v>
      </c>
      <c r="Q82" s="38">
        <f>VLOOKUP($B82,'Gas wholesale lookups'!$A$4:$R$15,'Gas wholesale index'!Q$2,FALSE)</f>
        <v>1</v>
      </c>
      <c r="R82" s="38">
        <f>VLOOKUP($B82,'Gas wholesale lookups'!$A$4:$R$15,'Gas wholesale index'!R$2,FALSE)</f>
        <v>1</v>
      </c>
      <c r="S82" s="38">
        <f>VLOOKUP($B82,'Gas wholesale lookups'!$A$4:$R$15,'Gas wholesale index'!S$2,FALSE)</f>
        <v>1</v>
      </c>
      <c r="T82" s="38">
        <f>VLOOKUP($B82,'Gas wholesale lookups'!$A$4:$R$15,'Gas wholesale index'!T$2,FALSE)</f>
        <v>0</v>
      </c>
      <c r="U82" s="13">
        <f t="shared" si="19"/>
        <v>0</v>
      </c>
      <c r="V82" s="13">
        <f t="shared" si="20"/>
        <v>208526.18181818182</v>
      </c>
      <c r="W82" s="13">
        <f t="shared" si="21"/>
        <v>166168.27272727274</v>
      </c>
      <c r="X82" s="13">
        <f t="shared" si="22"/>
        <v>291847.5</v>
      </c>
      <c r="Y82" s="13">
        <f t="shared" si="23"/>
        <v>332991.45454545453</v>
      </c>
      <c r="Z82" s="13">
        <f t="shared" si="24"/>
        <v>0</v>
      </c>
      <c r="AA82" s="13">
        <f t="shared" si="25"/>
        <v>999533.40909090918</v>
      </c>
      <c r="AB82" s="23">
        <f t="shared" si="26"/>
        <v>0</v>
      </c>
      <c r="AC82" s="23">
        <f t="shared" si="27"/>
        <v>0</v>
      </c>
      <c r="AD82" s="23">
        <f t="shared" si="28"/>
        <v>0</v>
      </c>
      <c r="AE82" s="23">
        <f t="shared" si="29"/>
        <v>0</v>
      </c>
      <c r="AF82" s="23">
        <f t="shared" si="30"/>
        <v>0</v>
      </c>
      <c r="AG82" s="23">
        <f t="shared" si="31"/>
        <v>0</v>
      </c>
      <c r="AH82" s="23">
        <f t="shared" si="32"/>
        <v>0</v>
      </c>
      <c r="AI82" s="44" t="str">
        <f t="shared" si="33"/>
        <v>n/a</v>
      </c>
      <c r="AJ82" s="2" t="str">
        <f t="shared" si="34"/>
        <v>2015-16 Summer</v>
      </c>
      <c r="AK82" s="2" t="str">
        <f t="shared" si="35"/>
        <v>2014-15 Winter</v>
      </c>
      <c r="AL82" s="41">
        <v>1</v>
      </c>
      <c r="AM82" s="59"/>
    </row>
    <row r="83" spans="1:39" x14ac:dyDescent="0.3">
      <c r="A83" s="47">
        <v>41961</v>
      </c>
      <c r="B83" s="14" t="str">
        <f t="shared" si="18"/>
        <v>Nov</v>
      </c>
      <c r="C83" s="3"/>
      <c r="D83" s="3"/>
      <c r="E83" s="3"/>
      <c r="F83" s="3"/>
      <c r="G83" s="3"/>
      <c r="H83" s="3"/>
      <c r="I83" s="13">
        <f>VLOOKUP($B83,'Gas wholesale lookups'!$A$4:$L$15,'Gas wholesale index'!I$2,FALSE)</f>
        <v>332991.45454545453</v>
      </c>
      <c r="J83" s="13">
        <f>VLOOKUP($B83,'Gas wholesale lookups'!$A$4:$L$15,'Gas wholesale index'!J$2,FALSE)</f>
        <v>208526.18181818182</v>
      </c>
      <c r="K83" s="13">
        <f>VLOOKUP($B83,'Gas wholesale lookups'!$A$4:$L$15,'Gas wholesale index'!K$2,FALSE)</f>
        <v>166168.27272727274</v>
      </c>
      <c r="L83" s="13">
        <f>VLOOKUP($B83,'Gas wholesale lookups'!$A$4:$L$15,'Gas wholesale index'!L$2,FALSE)</f>
        <v>291847.5</v>
      </c>
      <c r="M83" s="13">
        <f>VLOOKUP($B83,'Gas wholesale lookups'!$A$4:$L$15,'Gas wholesale index'!M$2,FALSE)</f>
        <v>332991.45454545453</v>
      </c>
      <c r="N83" s="13">
        <f>VLOOKUP($B83,'Gas wholesale lookups'!$A$4:$L$15,'Gas wholesale index'!N$2,FALSE)</f>
        <v>208526.18181818182</v>
      </c>
      <c r="O83" s="38">
        <f>VLOOKUP($B83,'Gas wholesale lookups'!$A$4:$R$15,'Gas wholesale index'!O$2,FALSE)</f>
        <v>0</v>
      </c>
      <c r="P83" s="38">
        <f>VLOOKUP($B83,'Gas wholesale lookups'!$A$4:$R$15,'Gas wholesale index'!P$2,FALSE)</f>
        <v>1</v>
      </c>
      <c r="Q83" s="38">
        <f>VLOOKUP($B83,'Gas wholesale lookups'!$A$4:$R$15,'Gas wholesale index'!Q$2,FALSE)</f>
        <v>1</v>
      </c>
      <c r="R83" s="38">
        <f>VLOOKUP($B83,'Gas wholesale lookups'!$A$4:$R$15,'Gas wholesale index'!R$2,FALSE)</f>
        <v>1</v>
      </c>
      <c r="S83" s="38">
        <f>VLOOKUP($B83,'Gas wholesale lookups'!$A$4:$R$15,'Gas wholesale index'!S$2,FALSE)</f>
        <v>1</v>
      </c>
      <c r="T83" s="38">
        <f>VLOOKUP($B83,'Gas wholesale lookups'!$A$4:$R$15,'Gas wholesale index'!T$2,FALSE)</f>
        <v>0</v>
      </c>
      <c r="U83" s="13">
        <f t="shared" si="19"/>
        <v>0</v>
      </c>
      <c r="V83" s="13">
        <f t="shared" si="20"/>
        <v>208526.18181818182</v>
      </c>
      <c r="W83" s="13">
        <f t="shared" si="21"/>
        <v>166168.27272727274</v>
      </c>
      <c r="X83" s="13">
        <f t="shared" si="22"/>
        <v>291847.5</v>
      </c>
      <c r="Y83" s="13">
        <f t="shared" si="23"/>
        <v>332991.45454545453</v>
      </c>
      <c r="Z83" s="13">
        <f t="shared" si="24"/>
        <v>0</v>
      </c>
      <c r="AA83" s="13">
        <f t="shared" si="25"/>
        <v>999533.40909090918</v>
      </c>
      <c r="AB83" s="23">
        <f t="shared" si="26"/>
        <v>0</v>
      </c>
      <c r="AC83" s="23">
        <f t="shared" si="27"/>
        <v>0</v>
      </c>
      <c r="AD83" s="23">
        <f t="shared" si="28"/>
        <v>0</v>
      </c>
      <c r="AE83" s="23">
        <f t="shared" si="29"/>
        <v>0</v>
      </c>
      <c r="AF83" s="23">
        <f t="shared" si="30"/>
        <v>0</v>
      </c>
      <c r="AG83" s="23">
        <f t="shared" si="31"/>
        <v>0</v>
      </c>
      <c r="AH83" s="23">
        <f t="shared" si="32"/>
        <v>0</v>
      </c>
      <c r="AI83" s="44" t="str">
        <f t="shared" si="33"/>
        <v>n/a</v>
      </c>
      <c r="AJ83" s="2" t="str">
        <f t="shared" si="34"/>
        <v>2015-16 Summer</v>
      </c>
      <c r="AK83" s="2" t="str">
        <f t="shared" si="35"/>
        <v>2014-15 Winter</v>
      </c>
      <c r="AL83" s="41">
        <v>1</v>
      </c>
      <c r="AM83" s="59"/>
    </row>
    <row r="84" spans="1:39" x14ac:dyDescent="0.3">
      <c r="A84" s="47">
        <v>41962</v>
      </c>
      <c r="B84" s="14" t="str">
        <f t="shared" si="18"/>
        <v>Nov</v>
      </c>
      <c r="C84" s="3"/>
      <c r="D84" s="3"/>
      <c r="E84" s="3"/>
      <c r="F84" s="3"/>
      <c r="G84" s="3"/>
      <c r="H84" s="3"/>
      <c r="I84" s="13">
        <f>VLOOKUP($B84,'Gas wholesale lookups'!$A$4:$L$15,'Gas wholesale index'!I$2,FALSE)</f>
        <v>332991.45454545453</v>
      </c>
      <c r="J84" s="13">
        <f>VLOOKUP($B84,'Gas wholesale lookups'!$A$4:$L$15,'Gas wholesale index'!J$2,FALSE)</f>
        <v>208526.18181818182</v>
      </c>
      <c r="K84" s="13">
        <f>VLOOKUP($B84,'Gas wholesale lookups'!$A$4:$L$15,'Gas wholesale index'!K$2,FALSE)</f>
        <v>166168.27272727274</v>
      </c>
      <c r="L84" s="13">
        <f>VLOOKUP($B84,'Gas wholesale lookups'!$A$4:$L$15,'Gas wholesale index'!L$2,FALSE)</f>
        <v>291847.5</v>
      </c>
      <c r="M84" s="13">
        <f>VLOOKUP($B84,'Gas wholesale lookups'!$A$4:$L$15,'Gas wholesale index'!M$2,FALSE)</f>
        <v>332991.45454545453</v>
      </c>
      <c r="N84" s="13">
        <f>VLOOKUP($B84,'Gas wholesale lookups'!$A$4:$L$15,'Gas wholesale index'!N$2,FALSE)</f>
        <v>208526.18181818182</v>
      </c>
      <c r="O84" s="38">
        <f>VLOOKUP($B84,'Gas wholesale lookups'!$A$4:$R$15,'Gas wholesale index'!O$2,FALSE)</f>
        <v>0</v>
      </c>
      <c r="P84" s="38">
        <f>VLOOKUP($B84,'Gas wholesale lookups'!$A$4:$R$15,'Gas wholesale index'!P$2,FALSE)</f>
        <v>1</v>
      </c>
      <c r="Q84" s="38">
        <f>VLOOKUP($B84,'Gas wholesale lookups'!$A$4:$R$15,'Gas wholesale index'!Q$2,FALSE)</f>
        <v>1</v>
      </c>
      <c r="R84" s="38">
        <f>VLOOKUP($B84,'Gas wholesale lookups'!$A$4:$R$15,'Gas wholesale index'!R$2,FALSE)</f>
        <v>1</v>
      </c>
      <c r="S84" s="38">
        <f>VLOOKUP($B84,'Gas wholesale lookups'!$A$4:$R$15,'Gas wholesale index'!S$2,FALSE)</f>
        <v>1</v>
      </c>
      <c r="T84" s="38">
        <f>VLOOKUP($B84,'Gas wholesale lookups'!$A$4:$R$15,'Gas wholesale index'!T$2,FALSE)</f>
        <v>0</v>
      </c>
      <c r="U84" s="13">
        <f t="shared" si="19"/>
        <v>0</v>
      </c>
      <c r="V84" s="13">
        <f t="shared" si="20"/>
        <v>208526.18181818182</v>
      </c>
      <c r="W84" s="13">
        <f t="shared" si="21"/>
        <v>166168.27272727274</v>
      </c>
      <c r="X84" s="13">
        <f t="shared" si="22"/>
        <v>291847.5</v>
      </c>
      <c r="Y84" s="13">
        <f t="shared" si="23"/>
        <v>332991.45454545453</v>
      </c>
      <c r="Z84" s="13">
        <f t="shared" si="24"/>
        <v>0</v>
      </c>
      <c r="AA84" s="13">
        <f t="shared" si="25"/>
        <v>999533.40909090918</v>
      </c>
      <c r="AB84" s="23">
        <f t="shared" si="26"/>
        <v>0</v>
      </c>
      <c r="AC84" s="23">
        <f t="shared" si="27"/>
        <v>0</v>
      </c>
      <c r="AD84" s="23">
        <f t="shared" si="28"/>
        <v>0</v>
      </c>
      <c r="AE84" s="23">
        <f t="shared" si="29"/>
        <v>0</v>
      </c>
      <c r="AF84" s="23">
        <f t="shared" si="30"/>
        <v>0</v>
      </c>
      <c r="AG84" s="23">
        <f t="shared" si="31"/>
        <v>0</v>
      </c>
      <c r="AH84" s="23">
        <f t="shared" si="32"/>
        <v>0</v>
      </c>
      <c r="AI84" s="44" t="str">
        <f t="shared" si="33"/>
        <v>n/a</v>
      </c>
      <c r="AJ84" s="2" t="str">
        <f t="shared" si="34"/>
        <v>2015-16 Summer</v>
      </c>
      <c r="AK84" s="2" t="str">
        <f t="shared" si="35"/>
        <v>2014-15 Winter</v>
      </c>
      <c r="AL84" s="41">
        <v>1</v>
      </c>
      <c r="AM84" s="59"/>
    </row>
    <row r="85" spans="1:39" x14ac:dyDescent="0.3">
      <c r="A85" s="47">
        <v>41963</v>
      </c>
      <c r="B85" s="14" t="str">
        <f t="shared" si="18"/>
        <v>Nov</v>
      </c>
      <c r="C85" s="3"/>
      <c r="D85" s="3"/>
      <c r="E85" s="3"/>
      <c r="F85" s="3"/>
      <c r="G85" s="3"/>
      <c r="H85" s="3"/>
      <c r="I85" s="13">
        <f>VLOOKUP($B85,'Gas wholesale lookups'!$A$4:$L$15,'Gas wholesale index'!I$2,FALSE)</f>
        <v>332991.45454545453</v>
      </c>
      <c r="J85" s="13">
        <f>VLOOKUP($B85,'Gas wholesale lookups'!$A$4:$L$15,'Gas wholesale index'!J$2,FALSE)</f>
        <v>208526.18181818182</v>
      </c>
      <c r="K85" s="13">
        <f>VLOOKUP($B85,'Gas wholesale lookups'!$A$4:$L$15,'Gas wholesale index'!K$2,FALSE)</f>
        <v>166168.27272727274</v>
      </c>
      <c r="L85" s="13">
        <f>VLOOKUP($B85,'Gas wholesale lookups'!$A$4:$L$15,'Gas wholesale index'!L$2,FALSE)</f>
        <v>291847.5</v>
      </c>
      <c r="M85" s="13">
        <f>VLOOKUP($B85,'Gas wholesale lookups'!$A$4:$L$15,'Gas wholesale index'!M$2,FALSE)</f>
        <v>332991.45454545453</v>
      </c>
      <c r="N85" s="13">
        <f>VLOOKUP($B85,'Gas wholesale lookups'!$A$4:$L$15,'Gas wholesale index'!N$2,FALSE)</f>
        <v>208526.18181818182</v>
      </c>
      <c r="O85" s="38">
        <f>VLOOKUP($B85,'Gas wholesale lookups'!$A$4:$R$15,'Gas wholesale index'!O$2,FALSE)</f>
        <v>0</v>
      </c>
      <c r="P85" s="38">
        <f>VLOOKUP($B85,'Gas wholesale lookups'!$A$4:$R$15,'Gas wholesale index'!P$2,FALSE)</f>
        <v>1</v>
      </c>
      <c r="Q85" s="38">
        <f>VLOOKUP($B85,'Gas wholesale lookups'!$A$4:$R$15,'Gas wholesale index'!Q$2,FALSE)</f>
        <v>1</v>
      </c>
      <c r="R85" s="38">
        <f>VLOOKUP($B85,'Gas wholesale lookups'!$A$4:$R$15,'Gas wholesale index'!R$2,FALSE)</f>
        <v>1</v>
      </c>
      <c r="S85" s="38">
        <f>VLOOKUP($B85,'Gas wholesale lookups'!$A$4:$R$15,'Gas wholesale index'!S$2,FALSE)</f>
        <v>1</v>
      </c>
      <c r="T85" s="38">
        <f>VLOOKUP($B85,'Gas wholesale lookups'!$A$4:$R$15,'Gas wholesale index'!T$2,FALSE)</f>
        <v>0</v>
      </c>
      <c r="U85" s="13">
        <f t="shared" si="19"/>
        <v>0</v>
      </c>
      <c r="V85" s="13">
        <f t="shared" si="20"/>
        <v>208526.18181818182</v>
      </c>
      <c r="W85" s="13">
        <f t="shared" si="21"/>
        <v>166168.27272727274</v>
      </c>
      <c r="X85" s="13">
        <f t="shared" si="22"/>
        <v>291847.5</v>
      </c>
      <c r="Y85" s="13">
        <f t="shared" si="23"/>
        <v>332991.45454545453</v>
      </c>
      <c r="Z85" s="13">
        <f t="shared" si="24"/>
        <v>0</v>
      </c>
      <c r="AA85" s="13">
        <f t="shared" si="25"/>
        <v>999533.40909090918</v>
      </c>
      <c r="AB85" s="23">
        <f t="shared" si="26"/>
        <v>0</v>
      </c>
      <c r="AC85" s="23">
        <f t="shared" si="27"/>
        <v>0</v>
      </c>
      <c r="AD85" s="23">
        <f t="shared" si="28"/>
        <v>0</v>
      </c>
      <c r="AE85" s="23">
        <f t="shared" si="29"/>
        <v>0</v>
      </c>
      <c r="AF85" s="23">
        <f t="shared" si="30"/>
        <v>0</v>
      </c>
      <c r="AG85" s="23">
        <f t="shared" si="31"/>
        <v>0</v>
      </c>
      <c r="AH85" s="23">
        <f t="shared" si="32"/>
        <v>0</v>
      </c>
      <c r="AI85" s="44" t="str">
        <f t="shared" si="33"/>
        <v>n/a</v>
      </c>
      <c r="AJ85" s="2" t="str">
        <f t="shared" si="34"/>
        <v>2015-16 Summer</v>
      </c>
      <c r="AK85" s="2" t="str">
        <f t="shared" si="35"/>
        <v>2014-15 Winter</v>
      </c>
      <c r="AL85" s="41">
        <v>1</v>
      </c>
      <c r="AM85" s="59"/>
    </row>
    <row r="86" spans="1:39" x14ac:dyDescent="0.3">
      <c r="A86" s="47">
        <v>41964</v>
      </c>
      <c r="B86" s="14" t="str">
        <f t="shared" si="18"/>
        <v>Nov</v>
      </c>
      <c r="C86" s="3"/>
      <c r="D86" s="3"/>
      <c r="E86" s="3"/>
      <c r="F86" s="3"/>
      <c r="G86" s="3"/>
      <c r="H86" s="3"/>
      <c r="I86" s="13">
        <f>VLOOKUP($B86,'Gas wholesale lookups'!$A$4:$L$15,'Gas wholesale index'!I$2,FALSE)</f>
        <v>332991.45454545453</v>
      </c>
      <c r="J86" s="13">
        <f>VLOOKUP($B86,'Gas wholesale lookups'!$A$4:$L$15,'Gas wholesale index'!J$2,FALSE)</f>
        <v>208526.18181818182</v>
      </c>
      <c r="K86" s="13">
        <f>VLOOKUP($B86,'Gas wholesale lookups'!$A$4:$L$15,'Gas wholesale index'!K$2,FALSE)</f>
        <v>166168.27272727274</v>
      </c>
      <c r="L86" s="13">
        <f>VLOOKUP($B86,'Gas wholesale lookups'!$A$4:$L$15,'Gas wholesale index'!L$2,FALSE)</f>
        <v>291847.5</v>
      </c>
      <c r="M86" s="13">
        <f>VLOOKUP($B86,'Gas wholesale lookups'!$A$4:$L$15,'Gas wholesale index'!M$2,FALSE)</f>
        <v>332991.45454545453</v>
      </c>
      <c r="N86" s="13">
        <f>VLOOKUP($B86,'Gas wholesale lookups'!$A$4:$L$15,'Gas wholesale index'!N$2,FALSE)</f>
        <v>208526.18181818182</v>
      </c>
      <c r="O86" s="38">
        <f>VLOOKUP($B86,'Gas wholesale lookups'!$A$4:$R$15,'Gas wholesale index'!O$2,FALSE)</f>
        <v>0</v>
      </c>
      <c r="P86" s="38">
        <f>VLOOKUP($B86,'Gas wholesale lookups'!$A$4:$R$15,'Gas wholesale index'!P$2,FALSE)</f>
        <v>1</v>
      </c>
      <c r="Q86" s="38">
        <f>VLOOKUP($B86,'Gas wholesale lookups'!$A$4:$R$15,'Gas wholesale index'!Q$2,FALSE)</f>
        <v>1</v>
      </c>
      <c r="R86" s="38">
        <f>VLOOKUP($B86,'Gas wholesale lookups'!$A$4:$R$15,'Gas wholesale index'!R$2,FALSE)</f>
        <v>1</v>
      </c>
      <c r="S86" s="38">
        <f>VLOOKUP($B86,'Gas wholesale lookups'!$A$4:$R$15,'Gas wholesale index'!S$2,FALSE)</f>
        <v>1</v>
      </c>
      <c r="T86" s="38">
        <f>VLOOKUP($B86,'Gas wholesale lookups'!$A$4:$R$15,'Gas wholesale index'!T$2,FALSE)</f>
        <v>0</v>
      </c>
      <c r="U86" s="13">
        <f t="shared" si="19"/>
        <v>0</v>
      </c>
      <c r="V86" s="13">
        <f t="shared" si="20"/>
        <v>208526.18181818182</v>
      </c>
      <c r="W86" s="13">
        <f t="shared" si="21"/>
        <v>166168.27272727274</v>
      </c>
      <c r="X86" s="13">
        <f t="shared" si="22"/>
        <v>291847.5</v>
      </c>
      <c r="Y86" s="13">
        <f t="shared" si="23"/>
        <v>332991.45454545453</v>
      </c>
      <c r="Z86" s="13">
        <f t="shared" si="24"/>
        <v>0</v>
      </c>
      <c r="AA86" s="13">
        <f t="shared" si="25"/>
        <v>999533.40909090918</v>
      </c>
      <c r="AB86" s="23">
        <f t="shared" si="26"/>
        <v>0</v>
      </c>
      <c r="AC86" s="23">
        <f t="shared" si="27"/>
        <v>0</v>
      </c>
      <c r="AD86" s="23">
        <f t="shared" si="28"/>
        <v>0</v>
      </c>
      <c r="AE86" s="23">
        <f t="shared" si="29"/>
        <v>0</v>
      </c>
      <c r="AF86" s="23">
        <f t="shared" si="30"/>
        <v>0</v>
      </c>
      <c r="AG86" s="23">
        <f t="shared" si="31"/>
        <v>0</v>
      </c>
      <c r="AH86" s="23">
        <f t="shared" si="32"/>
        <v>0</v>
      </c>
      <c r="AI86" s="44" t="str">
        <f t="shared" si="33"/>
        <v>n/a</v>
      </c>
      <c r="AJ86" s="2" t="str">
        <f t="shared" si="34"/>
        <v>2015-16 Summer</v>
      </c>
      <c r="AK86" s="2" t="str">
        <f t="shared" si="35"/>
        <v>2014-15 Winter</v>
      </c>
      <c r="AL86" s="41">
        <v>1</v>
      </c>
      <c r="AM86" s="59"/>
    </row>
    <row r="87" spans="1:39" x14ac:dyDescent="0.3">
      <c r="A87" s="47">
        <v>41967</v>
      </c>
      <c r="B87" s="14" t="str">
        <f t="shared" si="18"/>
        <v>Nov</v>
      </c>
      <c r="C87" s="3"/>
      <c r="D87" s="3"/>
      <c r="E87" s="3"/>
      <c r="F87" s="3"/>
      <c r="G87" s="3"/>
      <c r="H87" s="3"/>
      <c r="I87" s="13">
        <f>VLOOKUP($B87,'Gas wholesale lookups'!$A$4:$L$15,'Gas wholesale index'!I$2,FALSE)</f>
        <v>332991.45454545453</v>
      </c>
      <c r="J87" s="13">
        <f>VLOOKUP($B87,'Gas wholesale lookups'!$A$4:$L$15,'Gas wholesale index'!J$2,FALSE)</f>
        <v>208526.18181818182</v>
      </c>
      <c r="K87" s="13">
        <f>VLOOKUP($B87,'Gas wholesale lookups'!$A$4:$L$15,'Gas wholesale index'!K$2,FALSE)</f>
        <v>166168.27272727274</v>
      </c>
      <c r="L87" s="13">
        <f>VLOOKUP($B87,'Gas wholesale lookups'!$A$4:$L$15,'Gas wholesale index'!L$2,FALSE)</f>
        <v>291847.5</v>
      </c>
      <c r="M87" s="13">
        <f>VLOOKUP($B87,'Gas wholesale lookups'!$A$4:$L$15,'Gas wholesale index'!M$2,FALSE)</f>
        <v>332991.45454545453</v>
      </c>
      <c r="N87" s="13">
        <f>VLOOKUP($B87,'Gas wholesale lookups'!$A$4:$L$15,'Gas wholesale index'!N$2,FALSE)</f>
        <v>208526.18181818182</v>
      </c>
      <c r="O87" s="38">
        <f>VLOOKUP($B87,'Gas wholesale lookups'!$A$4:$R$15,'Gas wholesale index'!O$2,FALSE)</f>
        <v>0</v>
      </c>
      <c r="P87" s="38">
        <f>VLOOKUP($B87,'Gas wholesale lookups'!$A$4:$R$15,'Gas wholesale index'!P$2,FALSE)</f>
        <v>1</v>
      </c>
      <c r="Q87" s="38">
        <f>VLOOKUP($B87,'Gas wholesale lookups'!$A$4:$R$15,'Gas wholesale index'!Q$2,FALSE)</f>
        <v>1</v>
      </c>
      <c r="R87" s="38">
        <f>VLOOKUP($B87,'Gas wholesale lookups'!$A$4:$R$15,'Gas wholesale index'!R$2,FALSE)</f>
        <v>1</v>
      </c>
      <c r="S87" s="38">
        <f>VLOOKUP($B87,'Gas wholesale lookups'!$A$4:$R$15,'Gas wholesale index'!S$2,FALSE)</f>
        <v>1</v>
      </c>
      <c r="T87" s="38">
        <f>VLOOKUP($B87,'Gas wholesale lookups'!$A$4:$R$15,'Gas wholesale index'!T$2,FALSE)</f>
        <v>0</v>
      </c>
      <c r="U87" s="13">
        <f t="shared" si="19"/>
        <v>0</v>
      </c>
      <c r="V87" s="13">
        <f t="shared" si="20"/>
        <v>208526.18181818182</v>
      </c>
      <c r="W87" s="13">
        <f t="shared" si="21"/>
        <v>166168.27272727274</v>
      </c>
      <c r="X87" s="13">
        <f t="shared" si="22"/>
        <v>291847.5</v>
      </c>
      <c r="Y87" s="13">
        <f t="shared" si="23"/>
        <v>332991.45454545453</v>
      </c>
      <c r="Z87" s="13">
        <f t="shared" si="24"/>
        <v>0</v>
      </c>
      <c r="AA87" s="13">
        <f t="shared" si="25"/>
        <v>999533.40909090918</v>
      </c>
      <c r="AB87" s="23">
        <f t="shared" si="26"/>
        <v>0</v>
      </c>
      <c r="AC87" s="23">
        <f t="shared" si="27"/>
        <v>0</v>
      </c>
      <c r="AD87" s="23">
        <f t="shared" si="28"/>
        <v>0</v>
      </c>
      <c r="AE87" s="23">
        <f t="shared" si="29"/>
        <v>0</v>
      </c>
      <c r="AF87" s="23">
        <f t="shared" si="30"/>
        <v>0</v>
      </c>
      <c r="AG87" s="23">
        <f t="shared" si="31"/>
        <v>0</v>
      </c>
      <c r="AH87" s="23">
        <f t="shared" si="32"/>
        <v>0</v>
      </c>
      <c r="AI87" s="44" t="str">
        <f t="shared" si="33"/>
        <v>n/a</v>
      </c>
      <c r="AJ87" s="2" t="str">
        <f t="shared" si="34"/>
        <v>2015-16 Summer</v>
      </c>
      <c r="AK87" s="2" t="str">
        <f t="shared" si="35"/>
        <v>2014-15 Winter</v>
      </c>
      <c r="AL87" s="41">
        <v>1</v>
      </c>
      <c r="AM87" s="59"/>
    </row>
    <row r="88" spans="1:39" x14ac:dyDescent="0.3">
      <c r="A88" s="47">
        <v>41968</v>
      </c>
      <c r="B88" s="14" t="str">
        <f t="shared" si="18"/>
        <v>Nov</v>
      </c>
      <c r="C88" s="3"/>
      <c r="D88" s="3"/>
      <c r="E88" s="3"/>
      <c r="F88" s="3"/>
      <c r="G88" s="3"/>
      <c r="H88" s="3"/>
      <c r="I88" s="13">
        <f>VLOOKUP($B88,'Gas wholesale lookups'!$A$4:$L$15,'Gas wholesale index'!I$2,FALSE)</f>
        <v>332991.45454545453</v>
      </c>
      <c r="J88" s="13">
        <f>VLOOKUP($B88,'Gas wholesale lookups'!$A$4:$L$15,'Gas wholesale index'!J$2,FALSE)</f>
        <v>208526.18181818182</v>
      </c>
      <c r="K88" s="13">
        <f>VLOOKUP($B88,'Gas wholesale lookups'!$A$4:$L$15,'Gas wholesale index'!K$2,FALSE)</f>
        <v>166168.27272727274</v>
      </c>
      <c r="L88" s="13">
        <f>VLOOKUP($B88,'Gas wholesale lookups'!$A$4:$L$15,'Gas wholesale index'!L$2,FALSE)</f>
        <v>291847.5</v>
      </c>
      <c r="M88" s="13">
        <f>VLOOKUP($B88,'Gas wholesale lookups'!$A$4:$L$15,'Gas wholesale index'!M$2,FALSE)</f>
        <v>332991.45454545453</v>
      </c>
      <c r="N88" s="13">
        <f>VLOOKUP($B88,'Gas wholesale lookups'!$A$4:$L$15,'Gas wholesale index'!N$2,FALSE)</f>
        <v>208526.18181818182</v>
      </c>
      <c r="O88" s="38">
        <f>VLOOKUP($B88,'Gas wholesale lookups'!$A$4:$R$15,'Gas wholesale index'!O$2,FALSE)</f>
        <v>0</v>
      </c>
      <c r="P88" s="38">
        <f>VLOOKUP($B88,'Gas wholesale lookups'!$A$4:$R$15,'Gas wholesale index'!P$2,FALSE)</f>
        <v>1</v>
      </c>
      <c r="Q88" s="38">
        <f>VLOOKUP($B88,'Gas wholesale lookups'!$A$4:$R$15,'Gas wholesale index'!Q$2,FALSE)</f>
        <v>1</v>
      </c>
      <c r="R88" s="38">
        <f>VLOOKUP($B88,'Gas wholesale lookups'!$A$4:$R$15,'Gas wholesale index'!R$2,FALSE)</f>
        <v>1</v>
      </c>
      <c r="S88" s="38">
        <f>VLOOKUP($B88,'Gas wholesale lookups'!$A$4:$R$15,'Gas wholesale index'!S$2,FALSE)</f>
        <v>1</v>
      </c>
      <c r="T88" s="38">
        <f>VLOOKUP($B88,'Gas wholesale lookups'!$A$4:$R$15,'Gas wholesale index'!T$2,FALSE)</f>
        <v>0</v>
      </c>
      <c r="U88" s="13">
        <f t="shared" si="19"/>
        <v>0</v>
      </c>
      <c r="V88" s="13">
        <f t="shared" si="20"/>
        <v>208526.18181818182</v>
      </c>
      <c r="W88" s="13">
        <f t="shared" si="21"/>
        <v>166168.27272727274</v>
      </c>
      <c r="X88" s="13">
        <f t="shared" si="22"/>
        <v>291847.5</v>
      </c>
      <c r="Y88" s="13">
        <f t="shared" si="23"/>
        <v>332991.45454545453</v>
      </c>
      <c r="Z88" s="13">
        <f t="shared" si="24"/>
        <v>0</v>
      </c>
      <c r="AA88" s="13">
        <f t="shared" si="25"/>
        <v>999533.40909090918</v>
      </c>
      <c r="AB88" s="23">
        <f t="shared" si="26"/>
        <v>0</v>
      </c>
      <c r="AC88" s="23">
        <f t="shared" si="27"/>
        <v>0</v>
      </c>
      <c r="AD88" s="23">
        <f t="shared" si="28"/>
        <v>0</v>
      </c>
      <c r="AE88" s="23">
        <f t="shared" si="29"/>
        <v>0</v>
      </c>
      <c r="AF88" s="23">
        <f t="shared" si="30"/>
        <v>0</v>
      </c>
      <c r="AG88" s="23">
        <f t="shared" si="31"/>
        <v>0</v>
      </c>
      <c r="AH88" s="23">
        <f t="shared" si="32"/>
        <v>0</v>
      </c>
      <c r="AI88" s="44" t="str">
        <f t="shared" si="33"/>
        <v>n/a</v>
      </c>
      <c r="AJ88" s="2" t="str">
        <f t="shared" si="34"/>
        <v>2015-16 Summer</v>
      </c>
      <c r="AK88" s="2" t="str">
        <f t="shared" si="35"/>
        <v>2014-15 Winter</v>
      </c>
      <c r="AL88" s="41">
        <v>1</v>
      </c>
      <c r="AM88" s="59"/>
    </row>
    <row r="89" spans="1:39" x14ac:dyDescent="0.3">
      <c r="A89" s="47">
        <v>41969</v>
      </c>
      <c r="B89" s="14" t="str">
        <f t="shared" si="18"/>
        <v>Nov</v>
      </c>
      <c r="C89" s="3"/>
      <c r="D89" s="3"/>
      <c r="E89" s="3"/>
      <c r="F89" s="3"/>
      <c r="G89" s="3"/>
      <c r="H89" s="3"/>
      <c r="I89" s="13">
        <f>VLOOKUP($B89,'Gas wholesale lookups'!$A$4:$L$15,'Gas wholesale index'!I$2,FALSE)</f>
        <v>332991.45454545453</v>
      </c>
      <c r="J89" s="13">
        <f>VLOOKUP($B89,'Gas wholesale lookups'!$A$4:$L$15,'Gas wholesale index'!J$2,FALSE)</f>
        <v>208526.18181818182</v>
      </c>
      <c r="K89" s="13">
        <f>VLOOKUP($B89,'Gas wholesale lookups'!$A$4:$L$15,'Gas wholesale index'!K$2,FALSE)</f>
        <v>166168.27272727274</v>
      </c>
      <c r="L89" s="13">
        <f>VLOOKUP($B89,'Gas wholesale lookups'!$A$4:$L$15,'Gas wholesale index'!L$2,FALSE)</f>
        <v>291847.5</v>
      </c>
      <c r="M89" s="13">
        <f>VLOOKUP($B89,'Gas wholesale lookups'!$A$4:$L$15,'Gas wholesale index'!M$2,FALSE)</f>
        <v>332991.45454545453</v>
      </c>
      <c r="N89" s="13">
        <f>VLOOKUP($B89,'Gas wholesale lookups'!$A$4:$L$15,'Gas wholesale index'!N$2,FALSE)</f>
        <v>208526.18181818182</v>
      </c>
      <c r="O89" s="38">
        <f>VLOOKUP($B89,'Gas wholesale lookups'!$A$4:$R$15,'Gas wholesale index'!O$2,FALSE)</f>
        <v>0</v>
      </c>
      <c r="P89" s="38">
        <f>VLOOKUP($B89,'Gas wholesale lookups'!$A$4:$R$15,'Gas wholesale index'!P$2,FALSE)</f>
        <v>1</v>
      </c>
      <c r="Q89" s="38">
        <f>VLOOKUP($B89,'Gas wholesale lookups'!$A$4:$R$15,'Gas wholesale index'!Q$2,FALSE)</f>
        <v>1</v>
      </c>
      <c r="R89" s="38">
        <f>VLOOKUP($B89,'Gas wholesale lookups'!$A$4:$R$15,'Gas wholesale index'!R$2,FALSE)</f>
        <v>1</v>
      </c>
      <c r="S89" s="38">
        <f>VLOOKUP($B89,'Gas wholesale lookups'!$A$4:$R$15,'Gas wholesale index'!S$2,FALSE)</f>
        <v>1</v>
      </c>
      <c r="T89" s="38">
        <f>VLOOKUP($B89,'Gas wholesale lookups'!$A$4:$R$15,'Gas wholesale index'!T$2,FALSE)</f>
        <v>0</v>
      </c>
      <c r="U89" s="13">
        <f t="shared" si="19"/>
        <v>0</v>
      </c>
      <c r="V89" s="13">
        <f t="shared" si="20"/>
        <v>208526.18181818182</v>
      </c>
      <c r="W89" s="13">
        <f t="shared" si="21"/>
        <v>166168.27272727274</v>
      </c>
      <c r="X89" s="13">
        <f t="shared" si="22"/>
        <v>291847.5</v>
      </c>
      <c r="Y89" s="13">
        <f t="shared" si="23"/>
        <v>332991.45454545453</v>
      </c>
      <c r="Z89" s="13">
        <f t="shared" si="24"/>
        <v>0</v>
      </c>
      <c r="AA89" s="13">
        <f t="shared" si="25"/>
        <v>999533.40909090918</v>
      </c>
      <c r="AB89" s="23">
        <f t="shared" si="26"/>
        <v>0</v>
      </c>
      <c r="AC89" s="23">
        <f t="shared" si="27"/>
        <v>0</v>
      </c>
      <c r="AD89" s="23">
        <f t="shared" si="28"/>
        <v>0</v>
      </c>
      <c r="AE89" s="23">
        <f t="shared" si="29"/>
        <v>0</v>
      </c>
      <c r="AF89" s="23">
        <f t="shared" si="30"/>
        <v>0</v>
      </c>
      <c r="AG89" s="23">
        <f t="shared" si="31"/>
        <v>0</v>
      </c>
      <c r="AH89" s="23">
        <f t="shared" si="32"/>
        <v>0</v>
      </c>
      <c r="AI89" s="44" t="str">
        <f t="shared" si="33"/>
        <v>n/a</v>
      </c>
      <c r="AJ89" s="2" t="str">
        <f t="shared" si="34"/>
        <v>2015-16 Summer</v>
      </c>
      <c r="AK89" s="2" t="str">
        <f t="shared" si="35"/>
        <v>2014-15 Winter</v>
      </c>
      <c r="AL89" s="41">
        <v>1</v>
      </c>
      <c r="AM89" s="59"/>
    </row>
    <row r="90" spans="1:39" x14ac:dyDescent="0.3">
      <c r="A90" s="47">
        <v>41970</v>
      </c>
      <c r="B90" s="14" t="str">
        <f t="shared" si="18"/>
        <v>Nov</v>
      </c>
      <c r="C90" s="3"/>
      <c r="D90" s="3"/>
      <c r="E90" s="3"/>
      <c r="F90" s="3"/>
      <c r="G90" s="3"/>
      <c r="H90" s="3"/>
      <c r="I90" s="13">
        <f>VLOOKUP($B90,'Gas wholesale lookups'!$A$4:$L$15,'Gas wholesale index'!I$2,FALSE)</f>
        <v>332991.45454545453</v>
      </c>
      <c r="J90" s="13">
        <f>VLOOKUP($B90,'Gas wholesale lookups'!$A$4:$L$15,'Gas wholesale index'!J$2,FALSE)</f>
        <v>208526.18181818182</v>
      </c>
      <c r="K90" s="13">
        <f>VLOOKUP($B90,'Gas wholesale lookups'!$A$4:$L$15,'Gas wholesale index'!K$2,FALSE)</f>
        <v>166168.27272727274</v>
      </c>
      <c r="L90" s="13">
        <f>VLOOKUP($B90,'Gas wholesale lookups'!$A$4:$L$15,'Gas wholesale index'!L$2,FALSE)</f>
        <v>291847.5</v>
      </c>
      <c r="M90" s="13">
        <f>VLOOKUP($B90,'Gas wholesale lookups'!$A$4:$L$15,'Gas wholesale index'!M$2,FALSE)</f>
        <v>332991.45454545453</v>
      </c>
      <c r="N90" s="13">
        <f>VLOOKUP($B90,'Gas wholesale lookups'!$A$4:$L$15,'Gas wholesale index'!N$2,FALSE)</f>
        <v>208526.18181818182</v>
      </c>
      <c r="O90" s="38">
        <f>VLOOKUP($B90,'Gas wholesale lookups'!$A$4:$R$15,'Gas wholesale index'!O$2,FALSE)</f>
        <v>0</v>
      </c>
      <c r="P90" s="38">
        <f>VLOOKUP($B90,'Gas wholesale lookups'!$A$4:$R$15,'Gas wholesale index'!P$2,FALSE)</f>
        <v>1</v>
      </c>
      <c r="Q90" s="38">
        <f>VLOOKUP($B90,'Gas wholesale lookups'!$A$4:$R$15,'Gas wholesale index'!Q$2,FALSE)</f>
        <v>1</v>
      </c>
      <c r="R90" s="38">
        <f>VLOOKUP($B90,'Gas wholesale lookups'!$A$4:$R$15,'Gas wholesale index'!R$2,FALSE)</f>
        <v>1</v>
      </c>
      <c r="S90" s="38">
        <f>VLOOKUP($B90,'Gas wholesale lookups'!$A$4:$R$15,'Gas wholesale index'!S$2,FALSE)</f>
        <v>1</v>
      </c>
      <c r="T90" s="38">
        <f>VLOOKUP($B90,'Gas wholesale lookups'!$A$4:$R$15,'Gas wholesale index'!T$2,FALSE)</f>
        <v>0</v>
      </c>
      <c r="U90" s="13">
        <f t="shared" si="19"/>
        <v>0</v>
      </c>
      <c r="V90" s="13">
        <f t="shared" si="20"/>
        <v>208526.18181818182</v>
      </c>
      <c r="W90" s="13">
        <f t="shared" si="21"/>
        <v>166168.27272727274</v>
      </c>
      <c r="X90" s="13">
        <f t="shared" si="22"/>
        <v>291847.5</v>
      </c>
      <c r="Y90" s="13">
        <f t="shared" si="23"/>
        <v>332991.45454545453</v>
      </c>
      <c r="Z90" s="13">
        <f t="shared" si="24"/>
        <v>0</v>
      </c>
      <c r="AA90" s="13">
        <f t="shared" si="25"/>
        <v>999533.40909090918</v>
      </c>
      <c r="AB90" s="23">
        <f t="shared" si="26"/>
        <v>0</v>
      </c>
      <c r="AC90" s="23">
        <f t="shared" si="27"/>
        <v>0</v>
      </c>
      <c r="AD90" s="23">
        <f t="shared" si="28"/>
        <v>0</v>
      </c>
      <c r="AE90" s="23">
        <f t="shared" si="29"/>
        <v>0</v>
      </c>
      <c r="AF90" s="23">
        <f t="shared" si="30"/>
        <v>0</v>
      </c>
      <c r="AG90" s="23">
        <f t="shared" si="31"/>
        <v>0</v>
      </c>
      <c r="AH90" s="23">
        <f t="shared" si="32"/>
        <v>0</v>
      </c>
      <c r="AI90" s="44" t="str">
        <f t="shared" si="33"/>
        <v>n/a</v>
      </c>
      <c r="AJ90" s="2" t="str">
        <f t="shared" si="34"/>
        <v>2015-16 Summer</v>
      </c>
      <c r="AK90" s="2" t="str">
        <f t="shared" si="35"/>
        <v>2014-15 Winter</v>
      </c>
      <c r="AL90" s="41">
        <v>1</v>
      </c>
      <c r="AM90" s="59"/>
    </row>
    <row r="91" spans="1:39" x14ac:dyDescent="0.3">
      <c r="A91" s="47">
        <v>41971</v>
      </c>
      <c r="B91" s="14" t="str">
        <f t="shared" si="18"/>
        <v>Nov</v>
      </c>
      <c r="C91" s="3"/>
      <c r="D91" s="3"/>
      <c r="E91" s="3"/>
      <c r="F91" s="3"/>
      <c r="G91" s="3"/>
      <c r="H91" s="3"/>
      <c r="I91" s="13">
        <f>VLOOKUP($B91,'Gas wholesale lookups'!$A$4:$L$15,'Gas wholesale index'!I$2,FALSE)</f>
        <v>332991.45454545453</v>
      </c>
      <c r="J91" s="13">
        <f>VLOOKUP($B91,'Gas wholesale lookups'!$A$4:$L$15,'Gas wholesale index'!J$2,FALSE)</f>
        <v>208526.18181818182</v>
      </c>
      <c r="K91" s="13">
        <f>VLOOKUP($B91,'Gas wholesale lookups'!$A$4:$L$15,'Gas wholesale index'!K$2,FALSE)</f>
        <v>166168.27272727274</v>
      </c>
      <c r="L91" s="13">
        <f>VLOOKUP($B91,'Gas wholesale lookups'!$A$4:$L$15,'Gas wholesale index'!L$2,FALSE)</f>
        <v>291847.5</v>
      </c>
      <c r="M91" s="13">
        <f>VLOOKUP($B91,'Gas wholesale lookups'!$A$4:$L$15,'Gas wholesale index'!M$2,FALSE)</f>
        <v>332991.45454545453</v>
      </c>
      <c r="N91" s="13">
        <f>VLOOKUP($B91,'Gas wholesale lookups'!$A$4:$L$15,'Gas wholesale index'!N$2,FALSE)</f>
        <v>208526.18181818182</v>
      </c>
      <c r="O91" s="38">
        <f>VLOOKUP($B91,'Gas wholesale lookups'!$A$4:$R$15,'Gas wholesale index'!O$2,FALSE)</f>
        <v>0</v>
      </c>
      <c r="P91" s="38">
        <f>VLOOKUP($B91,'Gas wholesale lookups'!$A$4:$R$15,'Gas wholesale index'!P$2,FALSE)</f>
        <v>1</v>
      </c>
      <c r="Q91" s="38">
        <f>VLOOKUP($B91,'Gas wholesale lookups'!$A$4:$R$15,'Gas wholesale index'!Q$2,FALSE)</f>
        <v>1</v>
      </c>
      <c r="R91" s="38">
        <f>VLOOKUP($B91,'Gas wholesale lookups'!$A$4:$R$15,'Gas wholesale index'!R$2,FALSE)</f>
        <v>1</v>
      </c>
      <c r="S91" s="38">
        <f>VLOOKUP($B91,'Gas wholesale lookups'!$A$4:$R$15,'Gas wholesale index'!S$2,FALSE)</f>
        <v>1</v>
      </c>
      <c r="T91" s="38">
        <f>VLOOKUP($B91,'Gas wholesale lookups'!$A$4:$R$15,'Gas wholesale index'!T$2,FALSE)</f>
        <v>0</v>
      </c>
      <c r="U91" s="13">
        <f t="shared" si="19"/>
        <v>0</v>
      </c>
      <c r="V91" s="13">
        <f t="shared" si="20"/>
        <v>208526.18181818182</v>
      </c>
      <c r="W91" s="13">
        <f t="shared" si="21"/>
        <v>166168.27272727274</v>
      </c>
      <c r="X91" s="13">
        <f t="shared" si="22"/>
        <v>291847.5</v>
      </c>
      <c r="Y91" s="13">
        <f t="shared" si="23"/>
        <v>332991.45454545453</v>
      </c>
      <c r="Z91" s="13">
        <f t="shared" si="24"/>
        <v>0</v>
      </c>
      <c r="AA91" s="13">
        <f t="shared" si="25"/>
        <v>999533.40909090918</v>
      </c>
      <c r="AB91" s="23">
        <f t="shared" si="26"/>
        <v>0</v>
      </c>
      <c r="AC91" s="23">
        <f t="shared" si="27"/>
        <v>0</v>
      </c>
      <c r="AD91" s="23">
        <f t="shared" si="28"/>
        <v>0</v>
      </c>
      <c r="AE91" s="23">
        <f t="shared" si="29"/>
        <v>0</v>
      </c>
      <c r="AF91" s="23">
        <f t="shared" si="30"/>
        <v>0</v>
      </c>
      <c r="AG91" s="23">
        <f t="shared" si="31"/>
        <v>0</v>
      </c>
      <c r="AH91" s="23">
        <f t="shared" si="32"/>
        <v>0</v>
      </c>
      <c r="AI91" s="44" t="str">
        <f t="shared" si="33"/>
        <v>n/a</v>
      </c>
      <c r="AJ91" s="2" t="str">
        <f t="shared" si="34"/>
        <v>2015-16 Summer</v>
      </c>
      <c r="AK91" s="2" t="str">
        <f t="shared" si="35"/>
        <v>2014-15 Winter</v>
      </c>
      <c r="AL91" s="41">
        <v>1</v>
      </c>
      <c r="AM91" s="59"/>
    </row>
    <row r="92" spans="1:39" x14ac:dyDescent="0.3">
      <c r="A92" s="47">
        <v>41974</v>
      </c>
      <c r="B92" s="14" t="str">
        <f t="shared" si="18"/>
        <v>Dec</v>
      </c>
      <c r="C92" s="3"/>
      <c r="D92" s="3"/>
      <c r="E92" s="3"/>
      <c r="F92" s="3"/>
      <c r="G92" s="3"/>
      <c r="H92" s="3"/>
      <c r="I92" s="13">
        <f>VLOOKUP($B92,'Gas wholesale lookups'!$A$4:$L$15,'Gas wholesale index'!I$2,FALSE)</f>
        <v>332991.45454545453</v>
      </c>
      <c r="J92" s="13">
        <f>VLOOKUP($B92,'Gas wholesale lookups'!$A$4:$L$15,'Gas wholesale index'!J$2,FALSE)</f>
        <v>208526.18181818182</v>
      </c>
      <c r="K92" s="13">
        <f>VLOOKUP($B92,'Gas wholesale lookups'!$A$4:$L$15,'Gas wholesale index'!K$2,FALSE)</f>
        <v>166168.27272727274</v>
      </c>
      <c r="L92" s="13">
        <f>VLOOKUP($B92,'Gas wholesale lookups'!$A$4:$L$15,'Gas wholesale index'!L$2,FALSE)</f>
        <v>291847.5</v>
      </c>
      <c r="M92" s="13">
        <f>VLOOKUP($B92,'Gas wholesale lookups'!$A$4:$L$15,'Gas wholesale index'!M$2,FALSE)</f>
        <v>332991.45454545453</v>
      </c>
      <c r="N92" s="13">
        <f>VLOOKUP($B92,'Gas wholesale lookups'!$A$4:$L$15,'Gas wholesale index'!N$2,FALSE)</f>
        <v>208526.18181818182</v>
      </c>
      <c r="O92" s="38">
        <f>VLOOKUP($B92,'Gas wholesale lookups'!$A$4:$R$15,'Gas wholesale index'!O$2,FALSE)</f>
        <v>0</v>
      </c>
      <c r="P92" s="38">
        <f>VLOOKUP($B92,'Gas wholesale lookups'!$A$4:$R$15,'Gas wholesale index'!P$2,FALSE)</f>
        <v>1</v>
      </c>
      <c r="Q92" s="38">
        <f>VLOOKUP($B92,'Gas wholesale lookups'!$A$4:$R$15,'Gas wholesale index'!Q$2,FALSE)</f>
        <v>1</v>
      </c>
      <c r="R92" s="38">
        <f>VLOOKUP($B92,'Gas wholesale lookups'!$A$4:$R$15,'Gas wholesale index'!R$2,FALSE)</f>
        <v>1</v>
      </c>
      <c r="S92" s="38">
        <f>VLOOKUP($B92,'Gas wholesale lookups'!$A$4:$R$15,'Gas wholesale index'!S$2,FALSE)</f>
        <v>1</v>
      </c>
      <c r="T92" s="38">
        <f>VLOOKUP($B92,'Gas wholesale lookups'!$A$4:$R$15,'Gas wholesale index'!T$2,FALSE)</f>
        <v>0</v>
      </c>
      <c r="U92" s="13">
        <f t="shared" si="19"/>
        <v>0</v>
      </c>
      <c r="V92" s="13">
        <f t="shared" si="20"/>
        <v>208526.18181818182</v>
      </c>
      <c r="W92" s="13">
        <f t="shared" si="21"/>
        <v>166168.27272727274</v>
      </c>
      <c r="X92" s="13">
        <f t="shared" si="22"/>
        <v>291847.5</v>
      </c>
      <c r="Y92" s="13">
        <f t="shared" si="23"/>
        <v>332991.45454545453</v>
      </c>
      <c r="Z92" s="13">
        <f t="shared" si="24"/>
        <v>0</v>
      </c>
      <c r="AA92" s="13">
        <f t="shared" si="25"/>
        <v>999533.40909090918</v>
      </c>
      <c r="AB92" s="23">
        <f t="shared" si="26"/>
        <v>0</v>
      </c>
      <c r="AC92" s="23">
        <f t="shared" si="27"/>
        <v>0</v>
      </c>
      <c r="AD92" s="23">
        <f t="shared" si="28"/>
        <v>0</v>
      </c>
      <c r="AE92" s="23">
        <f t="shared" si="29"/>
        <v>0</v>
      </c>
      <c r="AF92" s="23">
        <f t="shared" si="30"/>
        <v>0</v>
      </c>
      <c r="AG92" s="23">
        <f t="shared" si="31"/>
        <v>0</v>
      </c>
      <c r="AH92" s="23">
        <f t="shared" si="32"/>
        <v>0</v>
      </c>
      <c r="AI92" s="44" t="str">
        <f t="shared" si="33"/>
        <v>n/a</v>
      </c>
      <c r="AJ92" s="2" t="str">
        <f t="shared" si="34"/>
        <v>2015-16 Summer</v>
      </c>
      <c r="AK92" s="2" t="str">
        <f t="shared" si="35"/>
        <v>2014-15 Winter</v>
      </c>
      <c r="AL92" s="41">
        <v>1</v>
      </c>
      <c r="AM92" s="59"/>
    </row>
    <row r="93" spans="1:39" x14ac:dyDescent="0.3">
      <c r="A93" s="47">
        <v>41975</v>
      </c>
      <c r="B93" s="14" t="str">
        <f t="shared" si="18"/>
        <v>Dec</v>
      </c>
      <c r="C93" s="3"/>
      <c r="D93" s="3"/>
      <c r="E93" s="3"/>
      <c r="F93" s="3"/>
      <c r="G93" s="3"/>
      <c r="H93" s="3"/>
      <c r="I93" s="13">
        <f>VLOOKUP($B93,'Gas wholesale lookups'!$A$4:$L$15,'Gas wholesale index'!I$2,FALSE)</f>
        <v>332991.45454545453</v>
      </c>
      <c r="J93" s="13">
        <f>VLOOKUP($B93,'Gas wholesale lookups'!$A$4:$L$15,'Gas wholesale index'!J$2,FALSE)</f>
        <v>208526.18181818182</v>
      </c>
      <c r="K93" s="13">
        <f>VLOOKUP($B93,'Gas wholesale lookups'!$A$4:$L$15,'Gas wholesale index'!K$2,FALSE)</f>
        <v>166168.27272727274</v>
      </c>
      <c r="L93" s="13">
        <f>VLOOKUP($B93,'Gas wholesale lookups'!$A$4:$L$15,'Gas wholesale index'!L$2,FALSE)</f>
        <v>291847.5</v>
      </c>
      <c r="M93" s="13">
        <f>VLOOKUP($B93,'Gas wholesale lookups'!$A$4:$L$15,'Gas wholesale index'!M$2,FALSE)</f>
        <v>332991.45454545453</v>
      </c>
      <c r="N93" s="13">
        <f>VLOOKUP($B93,'Gas wholesale lookups'!$A$4:$L$15,'Gas wholesale index'!N$2,FALSE)</f>
        <v>208526.18181818182</v>
      </c>
      <c r="O93" s="38">
        <f>VLOOKUP($B93,'Gas wholesale lookups'!$A$4:$R$15,'Gas wholesale index'!O$2,FALSE)</f>
        <v>0</v>
      </c>
      <c r="P93" s="38">
        <f>VLOOKUP($B93,'Gas wholesale lookups'!$A$4:$R$15,'Gas wholesale index'!P$2,FALSE)</f>
        <v>1</v>
      </c>
      <c r="Q93" s="38">
        <f>VLOOKUP($B93,'Gas wholesale lookups'!$A$4:$R$15,'Gas wholesale index'!Q$2,FALSE)</f>
        <v>1</v>
      </c>
      <c r="R93" s="38">
        <f>VLOOKUP($B93,'Gas wholesale lookups'!$A$4:$R$15,'Gas wholesale index'!R$2,FALSE)</f>
        <v>1</v>
      </c>
      <c r="S93" s="38">
        <f>VLOOKUP($B93,'Gas wholesale lookups'!$A$4:$R$15,'Gas wholesale index'!S$2,FALSE)</f>
        <v>1</v>
      </c>
      <c r="T93" s="38">
        <f>VLOOKUP($B93,'Gas wholesale lookups'!$A$4:$R$15,'Gas wholesale index'!T$2,FALSE)</f>
        <v>0</v>
      </c>
      <c r="U93" s="13">
        <f t="shared" si="19"/>
        <v>0</v>
      </c>
      <c r="V93" s="13">
        <f t="shared" si="20"/>
        <v>208526.18181818182</v>
      </c>
      <c r="W93" s="13">
        <f t="shared" si="21"/>
        <v>166168.27272727274</v>
      </c>
      <c r="X93" s="13">
        <f t="shared" si="22"/>
        <v>291847.5</v>
      </c>
      <c r="Y93" s="13">
        <f t="shared" si="23"/>
        <v>332991.45454545453</v>
      </c>
      <c r="Z93" s="13">
        <f t="shared" si="24"/>
        <v>0</v>
      </c>
      <c r="AA93" s="13">
        <f t="shared" si="25"/>
        <v>999533.40909090918</v>
      </c>
      <c r="AB93" s="23">
        <f t="shared" si="26"/>
        <v>0</v>
      </c>
      <c r="AC93" s="23">
        <f t="shared" si="27"/>
        <v>0</v>
      </c>
      <c r="AD93" s="23">
        <f t="shared" si="28"/>
        <v>0</v>
      </c>
      <c r="AE93" s="23">
        <f t="shared" si="29"/>
        <v>0</v>
      </c>
      <c r="AF93" s="23">
        <f t="shared" si="30"/>
        <v>0</v>
      </c>
      <c r="AG93" s="23">
        <f t="shared" si="31"/>
        <v>0</v>
      </c>
      <c r="AH93" s="23">
        <f t="shared" si="32"/>
        <v>0</v>
      </c>
      <c r="AI93" s="44" t="str">
        <f t="shared" si="33"/>
        <v>n/a</v>
      </c>
      <c r="AJ93" s="2" t="str">
        <f t="shared" si="34"/>
        <v>2015-16 Summer</v>
      </c>
      <c r="AK93" s="2" t="str">
        <f t="shared" si="35"/>
        <v>2014-15 Winter</v>
      </c>
      <c r="AL93" s="41">
        <v>1</v>
      </c>
      <c r="AM93" s="59"/>
    </row>
    <row r="94" spans="1:39" x14ac:dyDescent="0.3">
      <c r="A94" s="47">
        <v>41976</v>
      </c>
      <c r="B94" s="14" t="str">
        <f t="shared" si="18"/>
        <v>Dec</v>
      </c>
      <c r="C94" s="3"/>
      <c r="D94" s="3"/>
      <c r="E94" s="3"/>
      <c r="F94" s="3"/>
      <c r="G94" s="3"/>
      <c r="H94" s="3"/>
      <c r="I94" s="13">
        <f>VLOOKUP($B94,'Gas wholesale lookups'!$A$4:$L$15,'Gas wholesale index'!I$2,FALSE)</f>
        <v>332991.45454545453</v>
      </c>
      <c r="J94" s="13">
        <f>VLOOKUP($B94,'Gas wholesale lookups'!$A$4:$L$15,'Gas wholesale index'!J$2,FALSE)</f>
        <v>208526.18181818182</v>
      </c>
      <c r="K94" s="13">
        <f>VLOOKUP($B94,'Gas wholesale lookups'!$A$4:$L$15,'Gas wholesale index'!K$2,FALSE)</f>
        <v>166168.27272727274</v>
      </c>
      <c r="L94" s="13">
        <f>VLOOKUP($B94,'Gas wholesale lookups'!$A$4:$L$15,'Gas wholesale index'!L$2,FALSE)</f>
        <v>291847.5</v>
      </c>
      <c r="M94" s="13">
        <f>VLOOKUP($B94,'Gas wholesale lookups'!$A$4:$L$15,'Gas wholesale index'!M$2,FALSE)</f>
        <v>332991.45454545453</v>
      </c>
      <c r="N94" s="13">
        <f>VLOOKUP($B94,'Gas wholesale lookups'!$A$4:$L$15,'Gas wholesale index'!N$2,FALSE)</f>
        <v>208526.18181818182</v>
      </c>
      <c r="O94" s="38">
        <f>VLOOKUP($B94,'Gas wholesale lookups'!$A$4:$R$15,'Gas wholesale index'!O$2,FALSE)</f>
        <v>0</v>
      </c>
      <c r="P94" s="38">
        <f>VLOOKUP($B94,'Gas wholesale lookups'!$A$4:$R$15,'Gas wholesale index'!P$2,FALSE)</f>
        <v>1</v>
      </c>
      <c r="Q94" s="38">
        <f>VLOOKUP($B94,'Gas wholesale lookups'!$A$4:$R$15,'Gas wholesale index'!Q$2,FALSE)</f>
        <v>1</v>
      </c>
      <c r="R94" s="38">
        <f>VLOOKUP($B94,'Gas wholesale lookups'!$A$4:$R$15,'Gas wholesale index'!R$2,FALSE)</f>
        <v>1</v>
      </c>
      <c r="S94" s="38">
        <f>VLOOKUP($B94,'Gas wholesale lookups'!$A$4:$R$15,'Gas wholesale index'!S$2,FALSE)</f>
        <v>1</v>
      </c>
      <c r="T94" s="38">
        <f>VLOOKUP($B94,'Gas wholesale lookups'!$A$4:$R$15,'Gas wholesale index'!T$2,FALSE)</f>
        <v>0</v>
      </c>
      <c r="U94" s="13">
        <f t="shared" si="19"/>
        <v>0</v>
      </c>
      <c r="V94" s="13">
        <f t="shared" si="20"/>
        <v>208526.18181818182</v>
      </c>
      <c r="W94" s="13">
        <f t="shared" si="21"/>
        <v>166168.27272727274</v>
      </c>
      <c r="X94" s="13">
        <f t="shared" si="22"/>
        <v>291847.5</v>
      </c>
      <c r="Y94" s="13">
        <f t="shared" si="23"/>
        <v>332991.45454545453</v>
      </c>
      <c r="Z94" s="13">
        <f t="shared" si="24"/>
        <v>0</v>
      </c>
      <c r="AA94" s="13">
        <f t="shared" si="25"/>
        <v>999533.40909090918</v>
      </c>
      <c r="AB94" s="23">
        <f t="shared" si="26"/>
        <v>0</v>
      </c>
      <c r="AC94" s="23">
        <f t="shared" si="27"/>
        <v>0</v>
      </c>
      <c r="AD94" s="23">
        <f t="shared" si="28"/>
        <v>0</v>
      </c>
      <c r="AE94" s="23">
        <f t="shared" si="29"/>
        <v>0</v>
      </c>
      <c r="AF94" s="23">
        <f t="shared" si="30"/>
        <v>0</v>
      </c>
      <c r="AG94" s="23">
        <f t="shared" si="31"/>
        <v>0</v>
      </c>
      <c r="AH94" s="23">
        <f t="shared" si="32"/>
        <v>0</v>
      </c>
      <c r="AI94" s="44" t="str">
        <f t="shared" si="33"/>
        <v>n/a</v>
      </c>
      <c r="AJ94" s="2" t="str">
        <f t="shared" si="34"/>
        <v>2015-16 Summer</v>
      </c>
      <c r="AK94" s="2" t="str">
        <f t="shared" si="35"/>
        <v>2014-15 Winter</v>
      </c>
      <c r="AL94" s="41">
        <v>1</v>
      </c>
      <c r="AM94" s="59"/>
    </row>
    <row r="95" spans="1:39" x14ac:dyDescent="0.3">
      <c r="A95" s="47">
        <v>41977</v>
      </c>
      <c r="B95" s="14" t="str">
        <f t="shared" si="18"/>
        <v>Dec</v>
      </c>
      <c r="C95" s="3"/>
      <c r="D95" s="3"/>
      <c r="E95" s="3"/>
      <c r="F95" s="3"/>
      <c r="G95" s="3"/>
      <c r="H95" s="3"/>
      <c r="I95" s="13">
        <f>VLOOKUP($B95,'Gas wholesale lookups'!$A$4:$L$15,'Gas wholesale index'!I$2,FALSE)</f>
        <v>332991.45454545453</v>
      </c>
      <c r="J95" s="13">
        <f>VLOOKUP($B95,'Gas wholesale lookups'!$A$4:$L$15,'Gas wholesale index'!J$2,FALSE)</f>
        <v>208526.18181818182</v>
      </c>
      <c r="K95" s="13">
        <f>VLOOKUP($B95,'Gas wholesale lookups'!$A$4:$L$15,'Gas wholesale index'!K$2,FALSE)</f>
        <v>166168.27272727274</v>
      </c>
      <c r="L95" s="13">
        <f>VLOOKUP($B95,'Gas wholesale lookups'!$A$4:$L$15,'Gas wholesale index'!L$2,FALSE)</f>
        <v>291847.5</v>
      </c>
      <c r="M95" s="13">
        <f>VLOOKUP($B95,'Gas wholesale lookups'!$A$4:$L$15,'Gas wholesale index'!M$2,FALSE)</f>
        <v>332991.45454545453</v>
      </c>
      <c r="N95" s="13">
        <f>VLOOKUP($B95,'Gas wholesale lookups'!$A$4:$L$15,'Gas wholesale index'!N$2,FALSE)</f>
        <v>208526.18181818182</v>
      </c>
      <c r="O95" s="38">
        <f>VLOOKUP($B95,'Gas wholesale lookups'!$A$4:$R$15,'Gas wholesale index'!O$2,FALSE)</f>
        <v>0</v>
      </c>
      <c r="P95" s="38">
        <f>VLOOKUP($B95,'Gas wholesale lookups'!$A$4:$R$15,'Gas wholesale index'!P$2,FALSE)</f>
        <v>1</v>
      </c>
      <c r="Q95" s="38">
        <f>VLOOKUP($B95,'Gas wholesale lookups'!$A$4:$R$15,'Gas wholesale index'!Q$2,FALSE)</f>
        <v>1</v>
      </c>
      <c r="R95" s="38">
        <f>VLOOKUP($B95,'Gas wholesale lookups'!$A$4:$R$15,'Gas wholesale index'!R$2,FALSE)</f>
        <v>1</v>
      </c>
      <c r="S95" s="38">
        <f>VLOOKUP($B95,'Gas wholesale lookups'!$A$4:$R$15,'Gas wholesale index'!S$2,FALSE)</f>
        <v>1</v>
      </c>
      <c r="T95" s="38">
        <f>VLOOKUP($B95,'Gas wholesale lookups'!$A$4:$R$15,'Gas wholesale index'!T$2,FALSE)</f>
        <v>0</v>
      </c>
      <c r="U95" s="13">
        <f t="shared" si="19"/>
        <v>0</v>
      </c>
      <c r="V95" s="13">
        <f t="shared" si="20"/>
        <v>208526.18181818182</v>
      </c>
      <c r="W95" s="13">
        <f t="shared" si="21"/>
        <v>166168.27272727274</v>
      </c>
      <c r="X95" s="13">
        <f t="shared" si="22"/>
        <v>291847.5</v>
      </c>
      <c r="Y95" s="13">
        <f t="shared" si="23"/>
        <v>332991.45454545453</v>
      </c>
      <c r="Z95" s="13">
        <f t="shared" si="24"/>
        <v>0</v>
      </c>
      <c r="AA95" s="13">
        <f t="shared" si="25"/>
        <v>999533.40909090918</v>
      </c>
      <c r="AB95" s="23">
        <f t="shared" si="26"/>
        <v>0</v>
      </c>
      <c r="AC95" s="23">
        <f t="shared" si="27"/>
        <v>0</v>
      </c>
      <c r="AD95" s="23">
        <f t="shared" si="28"/>
        <v>0</v>
      </c>
      <c r="AE95" s="23">
        <f t="shared" si="29"/>
        <v>0</v>
      </c>
      <c r="AF95" s="23">
        <f t="shared" si="30"/>
        <v>0</v>
      </c>
      <c r="AG95" s="23">
        <f t="shared" si="31"/>
        <v>0</v>
      </c>
      <c r="AH95" s="23">
        <f t="shared" si="32"/>
        <v>0</v>
      </c>
      <c r="AI95" s="44" t="str">
        <f t="shared" si="33"/>
        <v>n/a</v>
      </c>
      <c r="AJ95" s="2" t="str">
        <f t="shared" si="34"/>
        <v>2015-16 Summer</v>
      </c>
      <c r="AK95" s="2" t="str">
        <f t="shared" si="35"/>
        <v>2014-15 Winter</v>
      </c>
      <c r="AL95" s="41">
        <v>1</v>
      </c>
      <c r="AM95" s="59"/>
    </row>
    <row r="96" spans="1:39" x14ac:dyDescent="0.3">
      <c r="A96" s="47">
        <v>41978</v>
      </c>
      <c r="B96" s="14" t="str">
        <f t="shared" si="18"/>
        <v>Dec</v>
      </c>
      <c r="C96" s="3"/>
      <c r="D96" s="3"/>
      <c r="E96" s="3"/>
      <c r="F96" s="3"/>
      <c r="G96" s="3"/>
      <c r="H96" s="3"/>
      <c r="I96" s="13">
        <f>VLOOKUP($B96,'Gas wholesale lookups'!$A$4:$L$15,'Gas wholesale index'!I$2,FALSE)</f>
        <v>332991.45454545453</v>
      </c>
      <c r="J96" s="13">
        <f>VLOOKUP($B96,'Gas wholesale lookups'!$A$4:$L$15,'Gas wholesale index'!J$2,FALSE)</f>
        <v>208526.18181818182</v>
      </c>
      <c r="K96" s="13">
        <f>VLOOKUP($B96,'Gas wholesale lookups'!$A$4:$L$15,'Gas wholesale index'!K$2,FALSE)</f>
        <v>166168.27272727274</v>
      </c>
      <c r="L96" s="13">
        <f>VLOOKUP($B96,'Gas wholesale lookups'!$A$4:$L$15,'Gas wholesale index'!L$2,FALSE)</f>
        <v>291847.5</v>
      </c>
      <c r="M96" s="13">
        <f>VLOOKUP($B96,'Gas wholesale lookups'!$A$4:$L$15,'Gas wholesale index'!M$2,FALSE)</f>
        <v>332991.45454545453</v>
      </c>
      <c r="N96" s="13">
        <f>VLOOKUP($B96,'Gas wholesale lookups'!$A$4:$L$15,'Gas wholesale index'!N$2,FALSE)</f>
        <v>208526.18181818182</v>
      </c>
      <c r="O96" s="38">
        <f>VLOOKUP($B96,'Gas wholesale lookups'!$A$4:$R$15,'Gas wholesale index'!O$2,FALSE)</f>
        <v>0</v>
      </c>
      <c r="P96" s="38">
        <f>VLOOKUP($B96,'Gas wholesale lookups'!$A$4:$R$15,'Gas wholesale index'!P$2,FALSE)</f>
        <v>1</v>
      </c>
      <c r="Q96" s="38">
        <f>VLOOKUP($B96,'Gas wholesale lookups'!$A$4:$R$15,'Gas wholesale index'!Q$2,FALSE)</f>
        <v>1</v>
      </c>
      <c r="R96" s="38">
        <f>VLOOKUP($B96,'Gas wholesale lookups'!$A$4:$R$15,'Gas wholesale index'!R$2,FALSE)</f>
        <v>1</v>
      </c>
      <c r="S96" s="38">
        <f>VLOOKUP($B96,'Gas wholesale lookups'!$A$4:$R$15,'Gas wholesale index'!S$2,FALSE)</f>
        <v>1</v>
      </c>
      <c r="T96" s="38">
        <f>VLOOKUP($B96,'Gas wholesale lookups'!$A$4:$R$15,'Gas wholesale index'!T$2,FALSE)</f>
        <v>0</v>
      </c>
      <c r="U96" s="13">
        <f t="shared" si="19"/>
        <v>0</v>
      </c>
      <c r="V96" s="13">
        <f t="shared" si="20"/>
        <v>208526.18181818182</v>
      </c>
      <c r="W96" s="13">
        <f t="shared" si="21"/>
        <v>166168.27272727274</v>
      </c>
      <c r="X96" s="13">
        <f t="shared" si="22"/>
        <v>291847.5</v>
      </c>
      <c r="Y96" s="13">
        <f t="shared" si="23"/>
        <v>332991.45454545453</v>
      </c>
      <c r="Z96" s="13">
        <f t="shared" si="24"/>
        <v>0</v>
      </c>
      <c r="AA96" s="13">
        <f t="shared" si="25"/>
        <v>999533.40909090918</v>
      </c>
      <c r="AB96" s="23">
        <f t="shared" si="26"/>
        <v>0</v>
      </c>
      <c r="AC96" s="23">
        <f t="shared" si="27"/>
        <v>0</v>
      </c>
      <c r="AD96" s="23">
        <f t="shared" si="28"/>
        <v>0</v>
      </c>
      <c r="AE96" s="23">
        <f t="shared" si="29"/>
        <v>0</v>
      </c>
      <c r="AF96" s="23">
        <f t="shared" si="30"/>
        <v>0</v>
      </c>
      <c r="AG96" s="23">
        <f t="shared" si="31"/>
        <v>0</v>
      </c>
      <c r="AH96" s="23">
        <f t="shared" si="32"/>
        <v>0</v>
      </c>
      <c r="AI96" s="44" t="str">
        <f t="shared" si="33"/>
        <v>n/a</v>
      </c>
      <c r="AJ96" s="2" t="str">
        <f t="shared" si="34"/>
        <v>2015-16 Summer</v>
      </c>
      <c r="AK96" s="2" t="str">
        <f t="shared" si="35"/>
        <v>2014-15 Winter</v>
      </c>
      <c r="AL96" s="41">
        <v>1</v>
      </c>
      <c r="AM96" s="59"/>
    </row>
    <row r="97" spans="1:39" x14ac:dyDescent="0.3">
      <c r="A97" s="47">
        <v>41981</v>
      </c>
      <c r="B97" s="14" t="str">
        <f t="shared" si="18"/>
        <v>Dec</v>
      </c>
      <c r="C97" s="3"/>
      <c r="D97" s="3"/>
      <c r="E97" s="3"/>
      <c r="F97" s="3"/>
      <c r="G97" s="3"/>
      <c r="H97" s="3"/>
      <c r="I97" s="13">
        <f>VLOOKUP($B97,'Gas wholesale lookups'!$A$4:$L$15,'Gas wholesale index'!I$2,FALSE)</f>
        <v>332991.45454545453</v>
      </c>
      <c r="J97" s="13">
        <f>VLOOKUP($B97,'Gas wholesale lookups'!$A$4:$L$15,'Gas wholesale index'!J$2,FALSE)</f>
        <v>208526.18181818182</v>
      </c>
      <c r="K97" s="13">
        <f>VLOOKUP($B97,'Gas wholesale lookups'!$A$4:$L$15,'Gas wholesale index'!K$2,FALSE)</f>
        <v>166168.27272727274</v>
      </c>
      <c r="L97" s="13">
        <f>VLOOKUP($B97,'Gas wholesale lookups'!$A$4:$L$15,'Gas wholesale index'!L$2,FALSE)</f>
        <v>291847.5</v>
      </c>
      <c r="M97" s="13">
        <f>VLOOKUP($B97,'Gas wholesale lookups'!$A$4:$L$15,'Gas wholesale index'!M$2,FALSE)</f>
        <v>332991.45454545453</v>
      </c>
      <c r="N97" s="13">
        <f>VLOOKUP($B97,'Gas wholesale lookups'!$A$4:$L$15,'Gas wholesale index'!N$2,FALSE)</f>
        <v>208526.18181818182</v>
      </c>
      <c r="O97" s="38">
        <f>VLOOKUP($B97,'Gas wholesale lookups'!$A$4:$R$15,'Gas wholesale index'!O$2,FALSE)</f>
        <v>0</v>
      </c>
      <c r="P97" s="38">
        <f>VLOOKUP($B97,'Gas wholesale lookups'!$A$4:$R$15,'Gas wholesale index'!P$2,FALSE)</f>
        <v>1</v>
      </c>
      <c r="Q97" s="38">
        <f>VLOOKUP($B97,'Gas wholesale lookups'!$A$4:$R$15,'Gas wholesale index'!Q$2,FALSE)</f>
        <v>1</v>
      </c>
      <c r="R97" s="38">
        <f>VLOOKUP($B97,'Gas wholesale lookups'!$A$4:$R$15,'Gas wholesale index'!R$2,FALSE)</f>
        <v>1</v>
      </c>
      <c r="S97" s="38">
        <f>VLOOKUP($B97,'Gas wholesale lookups'!$A$4:$R$15,'Gas wholesale index'!S$2,FALSE)</f>
        <v>1</v>
      </c>
      <c r="T97" s="38">
        <f>VLOOKUP($B97,'Gas wholesale lookups'!$A$4:$R$15,'Gas wholesale index'!T$2,FALSE)</f>
        <v>0</v>
      </c>
      <c r="U97" s="13">
        <f t="shared" si="19"/>
        <v>0</v>
      </c>
      <c r="V97" s="13">
        <f t="shared" si="20"/>
        <v>208526.18181818182</v>
      </c>
      <c r="W97" s="13">
        <f t="shared" si="21"/>
        <v>166168.27272727274</v>
      </c>
      <c r="X97" s="13">
        <f t="shared" si="22"/>
        <v>291847.5</v>
      </c>
      <c r="Y97" s="13">
        <f t="shared" si="23"/>
        <v>332991.45454545453</v>
      </c>
      <c r="Z97" s="13">
        <f t="shared" si="24"/>
        <v>0</v>
      </c>
      <c r="AA97" s="13">
        <f t="shared" si="25"/>
        <v>999533.40909090918</v>
      </c>
      <c r="AB97" s="23">
        <f t="shared" si="26"/>
        <v>0</v>
      </c>
      <c r="AC97" s="23">
        <f t="shared" si="27"/>
        <v>0</v>
      </c>
      <c r="AD97" s="23">
        <f t="shared" si="28"/>
        <v>0</v>
      </c>
      <c r="AE97" s="23">
        <f t="shared" si="29"/>
        <v>0</v>
      </c>
      <c r="AF97" s="23">
        <f t="shared" si="30"/>
        <v>0</v>
      </c>
      <c r="AG97" s="23">
        <f t="shared" si="31"/>
        <v>0</v>
      </c>
      <c r="AH97" s="23">
        <f t="shared" si="32"/>
        <v>0</v>
      </c>
      <c r="AI97" s="44" t="str">
        <f t="shared" si="33"/>
        <v>n/a</v>
      </c>
      <c r="AJ97" s="2" t="str">
        <f t="shared" si="34"/>
        <v>2015-16 Summer</v>
      </c>
      <c r="AK97" s="2" t="str">
        <f t="shared" si="35"/>
        <v>2014-15 Winter</v>
      </c>
      <c r="AL97" s="41">
        <v>1</v>
      </c>
      <c r="AM97" s="59"/>
    </row>
    <row r="98" spans="1:39" x14ac:dyDescent="0.3">
      <c r="A98" s="47">
        <v>41982</v>
      </c>
      <c r="B98" s="14" t="str">
        <f t="shared" si="18"/>
        <v>Dec</v>
      </c>
      <c r="C98" s="3"/>
      <c r="D98" s="3"/>
      <c r="E98" s="3"/>
      <c r="F98" s="3"/>
      <c r="G98" s="3"/>
      <c r="H98" s="3"/>
      <c r="I98" s="13">
        <f>VLOOKUP($B98,'Gas wholesale lookups'!$A$4:$L$15,'Gas wholesale index'!I$2,FALSE)</f>
        <v>332991.45454545453</v>
      </c>
      <c r="J98" s="13">
        <f>VLOOKUP($B98,'Gas wholesale lookups'!$A$4:$L$15,'Gas wholesale index'!J$2,FALSE)</f>
        <v>208526.18181818182</v>
      </c>
      <c r="K98" s="13">
        <f>VLOOKUP($B98,'Gas wholesale lookups'!$A$4:$L$15,'Gas wholesale index'!K$2,FALSE)</f>
        <v>166168.27272727274</v>
      </c>
      <c r="L98" s="13">
        <f>VLOOKUP($B98,'Gas wholesale lookups'!$A$4:$L$15,'Gas wholesale index'!L$2,FALSE)</f>
        <v>291847.5</v>
      </c>
      <c r="M98" s="13">
        <f>VLOOKUP($B98,'Gas wholesale lookups'!$A$4:$L$15,'Gas wholesale index'!M$2,FALSE)</f>
        <v>332991.45454545453</v>
      </c>
      <c r="N98" s="13">
        <f>VLOOKUP($B98,'Gas wholesale lookups'!$A$4:$L$15,'Gas wholesale index'!N$2,FALSE)</f>
        <v>208526.18181818182</v>
      </c>
      <c r="O98" s="38">
        <f>VLOOKUP($B98,'Gas wholesale lookups'!$A$4:$R$15,'Gas wholesale index'!O$2,FALSE)</f>
        <v>0</v>
      </c>
      <c r="P98" s="38">
        <f>VLOOKUP($B98,'Gas wholesale lookups'!$A$4:$R$15,'Gas wholesale index'!P$2,FALSE)</f>
        <v>1</v>
      </c>
      <c r="Q98" s="38">
        <f>VLOOKUP($B98,'Gas wholesale lookups'!$A$4:$R$15,'Gas wholesale index'!Q$2,FALSE)</f>
        <v>1</v>
      </c>
      <c r="R98" s="38">
        <f>VLOOKUP($B98,'Gas wholesale lookups'!$A$4:$R$15,'Gas wholesale index'!R$2,FALSE)</f>
        <v>1</v>
      </c>
      <c r="S98" s="38">
        <f>VLOOKUP($B98,'Gas wholesale lookups'!$A$4:$R$15,'Gas wholesale index'!S$2,FALSE)</f>
        <v>1</v>
      </c>
      <c r="T98" s="38">
        <f>VLOOKUP($B98,'Gas wholesale lookups'!$A$4:$R$15,'Gas wholesale index'!T$2,FALSE)</f>
        <v>0</v>
      </c>
      <c r="U98" s="13">
        <f t="shared" si="19"/>
        <v>0</v>
      </c>
      <c r="V98" s="13">
        <f t="shared" si="20"/>
        <v>208526.18181818182</v>
      </c>
      <c r="W98" s="13">
        <f t="shared" si="21"/>
        <v>166168.27272727274</v>
      </c>
      <c r="X98" s="13">
        <f t="shared" si="22"/>
        <v>291847.5</v>
      </c>
      <c r="Y98" s="13">
        <f t="shared" si="23"/>
        <v>332991.45454545453</v>
      </c>
      <c r="Z98" s="13">
        <f t="shared" si="24"/>
        <v>0</v>
      </c>
      <c r="AA98" s="13">
        <f t="shared" si="25"/>
        <v>999533.40909090918</v>
      </c>
      <c r="AB98" s="23">
        <f t="shared" si="26"/>
        <v>0</v>
      </c>
      <c r="AC98" s="23">
        <f t="shared" si="27"/>
        <v>0</v>
      </c>
      <c r="AD98" s="23">
        <f t="shared" si="28"/>
        <v>0</v>
      </c>
      <c r="AE98" s="23">
        <f t="shared" si="29"/>
        <v>0</v>
      </c>
      <c r="AF98" s="23">
        <f t="shared" si="30"/>
        <v>0</v>
      </c>
      <c r="AG98" s="23">
        <f t="shared" si="31"/>
        <v>0</v>
      </c>
      <c r="AH98" s="23">
        <f t="shared" si="32"/>
        <v>0</v>
      </c>
      <c r="AI98" s="44" t="str">
        <f t="shared" si="33"/>
        <v>n/a</v>
      </c>
      <c r="AJ98" s="2" t="str">
        <f t="shared" si="34"/>
        <v>2015-16 Summer</v>
      </c>
      <c r="AK98" s="2" t="str">
        <f t="shared" si="35"/>
        <v>2014-15 Winter</v>
      </c>
      <c r="AL98" s="41">
        <v>1</v>
      </c>
      <c r="AM98" s="59"/>
    </row>
    <row r="99" spans="1:39" x14ac:dyDescent="0.3">
      <c r="A99" s="47">
        <v>41983</v>
      </c>
      <c r="B99" s="14" t="str">
        <f t="shared" si="18"/>
        <v>Dec</v>
      </c>
      <c r="C99" s="3"/>
      <c r="D99" s="3"/>
      <c r="E99" s="3"/>
      <c r="F99" s="3"/>
      <c r="G99" s="3"/>
      <c r="H99" s="3"/>
      <c r="I99" s="13">
        <f>VLOOKUP($B99,'Gas wholesale lookups'!$A$4:$L$15,'Gas wholesale index'!I$2,FALSE)</f>
        <v>332991.45454545453</v>
      </c>
      <c r="J99" s="13">
        <f>VLOOKUP($B99,'Gas wholesale lookups'!$A$4:$L$15,'Gas wholesale index'!J$2,FALSE)</f>
        <v>208526.18181818182</v>
      </c>
      <c r="K99" s="13">
        <f>VLOOKUP($B99,'Gas wholesale lookups'!$A$4:$L$15,'Gas wholesale index'!K$2,FALSE)</f>
        <v>166168.27272727274</v>
      </c>
      <c r="L99" s="13">
        <f>VLOOKUP($B99,'Gas wholesale lookups'!$A$4:$L$15,'Gas wholesale index'!L$2,FALSE)</f>
        <v>291847.5</v>
      </c>
      <c r="M99" s="13">
        <f>VLOOKUP($B99,'Gas wholesale lookups'!$A$4:$L$15,'Gas wholesale index'!M$2,FALSE)</f>
        <v>332991.45454545453</v>
      </c>
      <c r="N99" s="13">
        <f>VLOOKUP($B99,'Gas wholesale lookups'!$A$4:$L$15,'Gas wholesale index'!N$2,FALSE)</f>
        <v>208526.18181818182</v>
      </c>
      <c r="O99" s="38">
        <f>VLOOKUP($B99,'Gas wholesale lookups'!$A$4:$R$15,'Gas wholesale index'!O$2,FALSE)</f>
        <v>0</v>
      </c>
      <c r="P99" s="38">
        <f>VLOOKUP($B99,'Gas wholesale lookups'!$A$4:$R$15,'Gas wholesale index'!P$2,FALSE)</f>
        <v>1</v>
      </c>
      <c r="Q99" s="38">
        <f>VLOOKUP($B99,'Gas wholesale lookups'!$A$4:$R$15,'Gas wholesale index'!Q$2,FALSE)</f>
        <v>1</v>
      </c>
      <c r="R99" s="38">
        <f>VLOOKUP($B99,'Gas wholesale lookups'!$A$4:$R$15,'Gas wholesale index'!R$2,FALSE)</f>
        <v>1</v>
      </c>
      <c r="S99" s="38">
        <f>VLOOKUP($B99,'Gas wholesale lookups'!$A$4:$R$15,'Gas wholesale index'!S$2,FALSE)</f>
        <v>1</v>
      </c>
      <c r="T99" s="38">
        <f>VLOOKUP($B99,'Gas wholesale lookups'!$A$4:$R$15,'Gas wholesale index'!T$2,FALSE)</f>
        <v>0</v>
      </c>
      <c r="U99" s="13">
        <f t="shared" si="19"/>
        <v>0</v>
      </c>
      <c r="V99" s="13">
        <f t="shared" si="20"/>
        <v>208526.18181818182</v>
      </c>
      <c r="W99" s="13">
        <f t="shared" si="21"/>
        <v>166168.27272727274</v>
      </c>
      <c r="X99" s="13">
        <f t="shared" si="22"/>
        <v>291847.5</v>
      </c>
      <c r="Y99" s="13">
        <f t="shared" si="23"/>
        <v>332991.45454545453</v>
      </c>
      <c r="Z99" s="13">
        <f t="shared" si="24"/>
        <v>0</v>
      </c>
      <c r="AA99" s="13">
        <f t="shared" si="25"/>
        <v>999533.40909090918</v>
      </c>
      <c r="AB99" s="23">
        <f t="shared" si="26"/>
        <v>0</v>
      </c>
      <c r="AC99" s="23">
        <f t="shared" si="27"/>
        <v>0</v>
      </c>
      <c r="AD99" s="23">
        <f t="shared" si="28"/>
        <v>0</v>
      </c>
      <c r="AE99" s="23">
        <f t="shared" si="29"/>
        <v>0</v>
      </c>
      <c r="AF99" s="23">
        <f t="shared" si="30"/>
        <v>0</v>
      </c>
      <c r="AG99" s="23">
        <f t="shared" si="31"/>
        <v>0</v>
      </c>
      <c r="AH99" s="23">
        <f t="shared" si="32"/>
        <v>0</v>
      </c>
      <c r="AI99" s="44" t="str">
        <f t="shared" si="33"/>
        <v>n/a</v>
      </c>
      <c r="AJ99" s="2" t="str">
        <f t="shared" si="34"/>
        <v>2015-16 Summer</v>
      </c>
      <c r="AK99" s="2" t="str">
        <f t="shared" si="35"/>
        <v>2014-15 Winter</v>
      </c>
      <c r="AL99" s="41">
        <v>1</v>
      </c>
      <c r="AM99" s="59"/>
    </row>
    <row r="100" spans="1:39" x14ac:dyDescent="0.3">
      <c r="A100" s="47">
        <v>41984</v>
      </c>
      <c r="B100" s="14" t="str">
        <f t="shared" si="18"/>
        <v>Dec</v>
      </c>
      <c r="C100" s="3"/>
      <c r="D100" s="3"/>
      <c r="E100" s="3"/>
      <c r="F100" s="3"/>
      <c r="G100" s="3"/>
      <c r="H100" s="3"/>
      <c r="I100" s="13">
        <f>VLOOKUP($B100,'Gas wholesale lookups'!$A$4:$L$15,'Gas wholesale index'!I$2,FALSE)</f>
        <v>332991.45454545453</v>
      </c>
      <c r="J100" s="13">
        <f>VLOOKUP($B100,'Gas wholesale lookups'!$A$4:$L$15,'Gas wholesale index'!J$2,FALSE)</f>
        <v>208526.18181818182</v>
      </c>
      <c r="K100" s="13">
        <f>VLOOKUP($B100,'Gas wholesale lookups'!$A$4:$L$15,'Gas wholesale index'!K$2,FALSE)</f>
        <v>166168.27272727274</v>
      </c>
      <c r="L100" s="13">
        <f>VLOOKUP($B100,'Gas wholesale lookups'!$A$4:$L$15,'Gas wholesale index'!L$2,FALSE)</f>
        <v>291847.5</v>
      </c>
      <c r="M100" s="13">
        <f>VLOOKUP($B100,'Gas wholesale lookups'!$A$4:$L$15,'Gas wholesale index'!M$2,FALSE)</f>
        <v>332991.45454545453</v>
      </c>
      <c r="N100" s="13">
        <f>VLOOKUP($B100,'Gas wholesale lookups'!$A$4:$L$15,'Gas wholesale index'!N$2,FALSE)</f>
        <v>208526.18181818182</v>
      </c>
      <c r="O100" s="38">
        <f>VLOOKUP($B100,'Gas wholesale lookups'!$A$4:$R$15,'Gas wholesale index'!O$2,FALSE)</f>
        <v>0</v>
      </c>
      <c r="P100" s="38">
        <f>VLOOKUP($B100,'Gas wholesale lookups'!$A$4:$R$15,'Gas wholesale index'!P$2,FALSE)</f>
        <v>1</v>
      </c>
      <c r="Q100" s="38">
        <f>VLOOKUP($B100,'Gas wholesale lookups'!$A$4:$R$15,'Gas wholesale index'!Q$2,FALSE)</f>
        <v>1</v>
      </c>
      <c r="R100" s="38">
        <f>VLOOKUP($B100,'Gas wholesale lookups'!$A$4:$R$15,'Gas wholesale index'!R$2,FALSE)</f>
        <v>1</v>
      </c>
      <c r="S100" s="38">
        <f>VLOOKUP($B100,'Gas wholesale lookups'!$A$4:$R$15,'Gas wholesale index'!S$2,FALSE)</f>
        <v>1</v>
      </c>
      <c r="T100" s="38">
        <f>VLOOKUP($B100,'Gas wholesale lookups'!$A$4:$R$15,'Gas wholesale index'!T$2,FALSE)</f>
        <v>0</v>
      </c>
      <c r="U100" s="13">
        <f t="shared" si="19"/>
        <v>0</v>
      </c>
      <c r="V100" s="13">
        <f t="shared" si="20"/>
        <v>208526.18181818182</v>
      </c>
      <c r="W100" s="13">
        <f t="shared" si="21"/>
        <v>166168.27272727274</v>
      </c>
      <c r="X100" s="13">
        <f t="shared" si="22"/>
        <v>291847.5</v>
      </c>
      <c r="Y100" s="13">
        <f t="shared" si="23"/>
        <v>332991.45454545453</v>
      </c>
      <c r="Z100" s="13">
        <f t="shared" si="24"/>
        <v>0</v>
      </c>
      <c r="AA100" s="13">
        <f t="shared" si="25"/>
        <v>999533.40909090918</v>
      </c>
      <c r="AB100" s="23">
        <f t="shared" si="26"/>
        <v>0</v>
      </c>
      <c r="AC100" s="23">
        <f t="shared" si="27"/>
        <v>0</v>
      </c>
      <c r="AD100" s="23">
        <f t="shared" si="28"/>
        <v>0</v>
      </c>
      <c r="AE100" s="23">
        <f t="shared" si="29"/>
        <v>0</v>
      </c>
      <c r="AF100" s="23">
        <f t="shared" si="30"/>
        <v>0</v>
      </c>
      <c r="AG100" s="23">
        <f t="shared" si="31"/>
        <v>0</v>
      </c>
      <c r="AH100" s="23">
        <f t="shared" si="32"/>
        <v>0</v>
      </c>
      <c r="AI100" s="44" t="str">
        <f t="shared" si="33"/>
        <v>n/a</v>
      </c>
      <c r="AJ100" s="2" t="str">
        <f t="shared" si="34"/>
        <v>2015-16 Summer</v>
      </c>
      <c r="AK100" s="2" t="str">
        <f t="shared" si="35"/>
        <v>2014-15 Winter</v>
      </c>
      <c r="AL100" s="41">
        <v>1</v>
      </c>
      <c r="AM100" s="59"/>
    </row>
    <row r="101" spans="1:39" x14ac:dyDescent="0.3">
      <c r="A101" s="47">
        <v>41985</v>
      </c>
      <c r="B101" s="14" t="str">
        <f t="shared" si="18"/>
        <v>Dec</v>
      </c>
      <c r="C101" s="3"/>
      <c r="D101" s="3"/>
      <c r="E101" s="3"/>
      <c r="F101" s="3"/>
      <c r="G101" s="3"/>
      <c r="H101" s="3"/>
      <c r="I101" s="13">
        <f>VLOOKUP($B101,'Gas wholesale lookups'!$A$4:$L$15,'Gas wholesale index'!I$2,FALSE)</f>
        <v>332991.45454545453</v>
      </c>
      <c r="J101" s="13">
        <f>VLOOKUP($B101,'Gas wholesale lookups'!$A$4:$L$15,'Gas wholesale index'!J$2,FALSE)</f>
        <v>208526.18181818182</v>
      </c>
      <c r="K101" s="13">
        <f>VLOOKUP($B101,'Gas wholesale lookups'!$A$4:$L$15,'Gas wholesale index'!K$2,FALSE)</f>
        <v>166168.27272727274</v>
      </c>
      <c r="L101" s="13">
        <f>VLOOKUP($B101,'Gas wholesale lookups'!$A$4:$L$15,'Gas wholesale index'!L$2,FALSE)</f>
        <v>291847.5</v>
      </c>
      <c r="M101" s="13">
        <f>VLOOKUP($B101,'Gas wholesale lookups'!$A$4:$L$15,'Gas wholesale index'!M$2,FALSE)</f>
        <v>332991.45454545453</v>
      </c>
      <c r="N101" s="13">
        <f>VLOOKUP($B101,'Gas wholesale lookups'!$A$4:$L$15,'Gas wholesale index'!N$2,FALSE)</f>
        <v>208526.18181818182</v>
      </c>
      <c r="O101" s="38">
        <f>VLOOKUP($B101,'Gas wholesale lookups'!$A$4:$R$15,'Gas wholesale index'!O$2,FALSE)</f>
        <v>0</v>
      </c>
      <c r="P101" s="38">
        <f>VLOOKUP($B101,'Gas wholesale lookups'!$A$4:$R$15,'Gas wholesale index'!P$2,FALSE)</f>
        <v>1</v>
      </c>
      <c r="Q101" s="38">
        <f>VLOOKUP($B101,'Gas wholesale lookups'!$A$4:$R$15,'Gas wholesale index'!Q$2,FALSE)</f>
        <v>1</v>
      </c>
      <c r="R101" s="38">
        <f>VLOOKUP($B101,'Gas wholesale lookups'!$A$4:$R$15,'Gas wholesale index'!R$2,FALSE)</f>
        <v>1</v>
      </c>
      <c r="S101" s="38">
        <f>VLOOKUP($B101,'Gas wholesale lookups'!$A$4:$R$15,'Gas wholesale index'!S$2,FALSE)</f>
        <v>1</v>
      </c>
      <c r="T101" s="38">
        <f>VLOOKUP($B101,'Gas wholesale lookups'!$A$4:$R$15,'Gas wholesale index'!T$2,FALSE)</f>
        <v>0</v>
      </c>
      <c r="U101" s="13">
        <f t="shared" si="19"/>
        <v>0</v>
      </c>
      <c r="V101" s="13">
        <f t="shared" si="20"/>
        <v>208526.18181818182</v>
      </c>
      <c r="W101" s="13">
        <f t="shared" si="21"/>
        <v>166168.27272727274</v>
      </c>
      <c r="X101" s="13">
        <f t="shared" si="22"/>
        <v>291847.5</v>
      </c>
      <c r="Y101" s="13">
        <f t="shared" si="23"/>
        <v>332991.45454545453</v>
      </c>
      <c r="Z101" s="13">
        <f t="shared" si="24"/>
        <v>0</v>
      </c>
      <c r="AA101" s="13">
        <f t="shared" si="25"/>
        <v>999533.40909090918</v>
      </c>
      <c r="AB101" s="23">
        <f t="shared" si="26"/>
        <v>0</v>
      </c>
      <c r="AC101" s="23">
        <f t="shared" si="27"/>
        <v>0</v>
      </c>
      <c r="AD101" s="23">
        <f t="shared" si="28"/>
        <v>0</v>
      </c>
      <c r="AE101" s="23">
        <f t="shared" si="29"/>
        <v>0</v>
      </c>
      <c r="AF101" s="23">
        <f t="shared" si="30"/>
        <v>0</v>
      </c>
      <c r="AG101" s="23">
        <f t="shared" si="31"/>
        <v>0</v>
      </c>
      <c r="AH101" s="23">
        <f t="shared" si="32"/>
        <v>0</v>
      </c>
      <c r="AI101" s="44" t="str">
        <f t="shared" si="33"/>
        <v>n/a</v>
      </c>
      <c r="AJ101" s="2" t="str">
        <f t="shared" si="34"/>
        <v>2015-16 Summer</v>
      </c>
      <c r="AK101" s="2" t="str">
        <f t="shared" si="35"/>
        <v>2014-15 Winter</v>
      </c>
      <c r="AL101" s="41">
        <v>1</v>
      </c>
      <c r="AM101" s="59"/>
    </row>
    <row r="102" spans="1:39" x14ac:dyDescent="0.3">
      <c r="A102" s="47">
        <v>41988</v>
      </c>
      <c r="B102" s="14" t="str">
        <f t="shared" si="18"/>
        <v>Dec</v>
      </c>
      <c r="C102" s="3"/>
      <c r="D102" s="3"/>
      <c r="E102" s="3"/>
      <c r="F102" s="3"/>
      <c r="G102" s="3"/>
      <c r="H102" s="3"/>
      <c r="I102" s="13">
        <f>VLOOKUP($B102,'Gas wholesale lookups'!$A$4:$L$15,'Gas wholesale index'!I$2,FALSE)</f>
        <v>332991.45454545453</v>
      </c>
      <c r="J102" s="13">
        <f>VLOOKUP($B102,'Gas wholesale lookups'!$A$4:$L$15,'Gas wholesale index'!J$2,FALSE)</f>
        <v>208526.18181818182</v>
      </c>
      <c r="K102" s="13">
        <f>VLOOKUP($B102,'Gas wholesale lookups'!$A$4:$L$15,'Gas wholesale index'!K$2,FALSE)</f>
        <v>166168.27272727274</v>
      </c>
      <c r="L102" s="13">
        <f>VLOOKUP($B102,'Gas wholesale lookups'!$A$4:$L$15,'Gas wholesale index'!L$2,FALSE)</f>
        <v>291847.5</v>
      </c>
      <c r="M102" s="13">
        <f>VLOOKUP($B102,'Gas wholesale lookups'!$A$4:$L$15,'Gas wholesale index'!M$2,FALSE)</f>
        <v>332991.45454545453</v>
      </c>
      <c r="N102" s="13">
        <f>VLOOKUP($B102,'Gas wholesale lookups'!$A$4:$L$15,'Gas wholesale index'!N$2,FALSE)</f>
        <v>208526.18181818182</v>
      </c>
      <c r="O102" s="38">
        <f>VLOOKUP($B102,'Gas wholesale lookups'!$A$4:$R$15,'Gas wholesale index'!O$2,FALSE)</f>
        <v>0</v>
      </c>
      <c r="P102" s="38">
        <f>VLOOKUP($B102,'Gas wholesale lookups'!$A$4:$R$15,'Gas wholesale index'!P$2,FALSE)</f>
        <v>1</v>
      </c>
      <c r="Q102" s="38">
        <f>VLOOKUP($B102,'Gas wholesale lookups'!$A$4:$R$15,'Gas wholesale index'!Q$2,FALSE)</f>
        <v>1</v>
      </c>
      <c r="R102" s="38">
        <f>VLOOKUP($B102,'Gas wholesale lookups'!$A$4:$R$15,'Gas wholesale index'!R$2,FALSE)</f>
        <v>1</v>
      </c>
      <c r="S102" s="38">
        <f>VLOOKUP($B102,'Gas wholesale lookups'!$A$4:$R$15,'Gas wholesale index'!S$2,FALSE)</f>
        <v>1</v>
      </c>
      <c r="T102" s="38">
        <f>VLOOKUP($B102,'Gas wholesale lookups'!$A$4:$R$15,'Gas wholesale index'!T$2,FALSE)</f>
        <v>0</v>
      </c>
      <c r="U102" s="13">
        <f t="shared" si="19"/>
        <v>0</v>
      </c>
      <c r="V102" s="13">
        <f t="shared" si="20"/>
        <v>208526.18181818182</v>
      </c>
      <c r="W102" s="13">
        <f t="shared" si="21"/>
        <v>166168.27272727274</v>
      </c>
      <c r="X102" s="13">
        <f t="shared" si="22"/>
        <v>291847.5</v>
      </c>
      <c r="Y102" s="13">
        <f t="shared" si="23"/>
        <v>332991.45454545453</v>
      </c>
      <c r="Z102" s="13">
        <f t="shared" si="24"/>
        <v>0</v>
      </c>
      <c r="AA102" s="13">
        <f t="shared" si="25"/>
        <v>999533.40909090918</v>
      </c>
      <c r="AB102" s="23">
        <f t="shared" si="26"/>
        <v>0</v>
      </c>
      <c r="AC102" s="23">
        <f t="shared" si="27"/>
        <v>0</v>
      </c>
      <c r="AD102" s="23">
        <f t="shared" si="28"/>
        <v>0</v>
      </c>
      <c r="AE102" s="23">
        <f t="shared" si="29"/>
        <v>0</v>
      </c>
      <c r="AF102" s="23">
        <f t="shared" si="30"/>
        <v>0</v>
      </c>
      <c r="AG102" s="23">
        <f t="shared" si="31"/>
        <v>0</v>
      </c>
      <c r="AH102" s="23">
        <f t="shared" si="32"/>
        <v>0</v>
      </c>
      <c r="AI102" s="44" t="str">
        <f t="shared" si="33"/>
        <v>n/a</v>
      </c>
      <c r="AJ102" s="2" t="str">
        <f t="shared" si="34"/>
        <v>2015-16 Summer</v>
      </c>
      <c r="AK102" s="2" t="str">
        <f t="shared" si="35"/>
        <v>2014-15 Winter</v>
      </c>
      <c r="AL102" s="41">
        <v>1</v>
      </c>
      <c r="AM102" s="59"/>
    </row>
    <row r="103" spans="1:39" x14ac:dyDescent="0.3">
      <c r="A103" s="47">
        <v>41989</v>
      </c>
      <c r="B103" s="14" t="str">
        <f t="shared" si="18"/>
        <v>Dec</v>
      </c>
      <c r="C103" s="3"/>
      <c r="D103" s="3"/>
      <c r="E103" s="3"/>
      <c r="F103" s="3"/>
      <c r="G103" s="3"/>
      <c r="H103" s="3"/>
      <c r="I103" s="13">
        <f>VLOOKUP($B103,'Gas wholesale lookups'!$A$4:$L$15,'Gas wholesale index'!I$2,FALSE)</f>
        <v>332991.45454545453</v>
      </c>
      <c r="J103" s="13">
        <f>VLOOKUP($B103,'Gas wholesale lookups'!$A$4:$L$15,'Gas wholesale index'!J$2,FALSE)</f>
        <v>208526.18181818182</v>
      </c>
      <c r="K103" s="13">
        <f>VLOOKUP($B103,'Gas wholesale lookups'!$A$4:$L$15,'Gas wholesale index'!K$2,FALSE)</f>
        <v>166168.27272727274</v>
      </c>
      <c r="L103" s="13">
        <f>VLOOKUP($B103,'Gas wholesale lookups'!$A$4:$L$15,'Gas wholesale index'!L$2,FALSE)</f>
        <v>291847.5</v>
      </c>
      <c r="M103" s="13">
        <f>VLOOKUP($B103,'Gas wholesale lookups'!$A$4:$L$15,'Gas wholesale index'!M$2,FALSE)</f>
        <v>332991.45454545453</v>
      </c>
      <c r="N103" s="13">
        <f>VLOOKUP($B103,'Gas wholesale lookups'!$A$4:$L$15,'Gas wholesale index'!N$2,FALSE)</f>
        <v>208526.18181818182</v>
      </c>
      <c r="O103" s="38">
        <f>VLOOKUP($B103,'Gas wholesale lookups'!$A$4:$R$15,'Gas wholesale index'!O$2,FALSE)</f>
        <v>0</v>
      </c>
      <c r="P103" s="38">
        <f>VLOOKUP($B103,'Gas wholesale lookups'!$A$4:$R$15,'Gas wholesale index'!P$2,FALSE)</f>
        <v>1</v>
      </c>
      <c r="Q103" s="38">
        <f>VLOOKUP($B103,'Gas wholesale lookups'!$A$4:$R$15,'Gas wholesale index'!Q$2,FALSE)</f>
        <v>1</v>
      </c>
      <c r="R103" s="38">
        <f>VLOOKUP($B103,'Gas wholesale lookups'!$A$4:$R$15,'Gas wholesale index'!R$2,FALSE)</f>
        <v>1</v>
      </c>
      <c r="S103" s="38">
        <f>VLOOKUP($B103,'Gas wholesale lookups'!$A$4:$R$15,'Gas wholesale index'!S$2,FALSE)</f>
        <v>1</v>
      </c>
      <c r="T103" s="38">
        <f>VLOOKUP($B103,'Gas wholesale lookups'!$A$4:$R$15,'Gas wholesale index'!T$2,FALSE)</f>
        <v>0</v>
      </c>
      <c r="U103" s="13">
        <f t="shared" si="19"/>
        <v>0</v>
      </c>
      <c r="V103" s="13">
        <f t="shared" si="20"/>
        <v>208526.18181818182</v>
      </c>
      <c r="W103" s="13">
        <f t="shared" si="21"/>
        <v>166168.27272727274</v>
      </c>
      <c r="X103" s="13">
        <f t="shared" si="22"/>
        <v>291847.5</v>
      </c>
      <c r="Y103" s="13">
        <f t="shared" si="23"/>
        <v>332991.45454545453</v>
      </c>
      <c r="Z103" s="13">
        <f t="shared" si="24"/>
        <v>0</v>
      </c>
      <c r="AA103" s="13">
        <f t="shared" si="25"/>
        <v>999533.40909090918</v>
      </c>
      <c r="AB103" s="23">
        <f t="shared" si="26"/>
        <v>0</v>
      </c>
      <c r="AC103" s="23">
        <f t="shared" si="27"/>
        <v>0</v>
      </c>
      <c r="AD103" s="23">
        <f t="shared" si="28"/>
        <v>0</v>
      </c>
      <c r="AE103" s="23">
        <f t="shared" si="29"/>
        <v>0</v>
      </c>
      <c r="AF103" s="23">
        <f t="shared" si="30"/>
        <v>0</v>
      </c>
      <c r="AG103" s="23">
        <f t="shared" si="31"/>
        <v>0</v>
      </c>
      <c r="AH103" s="23">
        <f t="shared" si="32"/>
        <v>0</v>
      </c>
      <c r="AI103" s="44" t="str">
        <f t="shared" si="33"/>
        <v>n/a</v>
      </c>
      <c r="AJ103" s="2" t="str">
        <f t="shared" si="34"/>
        <v>2015-16 Summer</v>
      </c>
      <c r="AK103" s="2" t="str">
        <f t="shared" si="35"/>
        <v>2014-15 Winter</v>
      </c>
      <c r="AL103" s="41">
        <v>1</v>
      </c>
      <c r="AM103" s="59"/>
    </row>
    <row r="104" spans="1:39" x14ac:dyDescent="0.3">
      <c r="A104" s="47">
        <v>41990</v>
      </c>
      <c r="B104" s="14" t="str">
        <f t="shared" si="18"/>
        <v>Dec</v>
      </c>
      <c r="C104" s="3"/>
      <c r="D104" s="3"/>
      <c r="E104" s="3"/>
      <c r="F104" s="3"/>
      <c r="G104" s="3"/>
      <c r="H104" s="3"/>
      <c r="I104" s="13">
        <f>VLOOKUP($B104,'Gas wholesale lookups'!$A$4:$L$15,'Gas wholesale index'!I$2,FALSE)</f>
        <v>332991.45454545453</v>
      </c>
      <c r="J104" s="13">
        <f>VLOOKUP($B104,'Gas wholesale lookups'!$A$4:$L$15,'Gas wholesale index'!J$2,FALSE)</f>
        <v>208526.18181818182</v>
      </c>
      <c r="K104" s="13">
        <f>VLOOKUP($B104,'Gas wholesale lookups'!$A$4:$L$15,'Gas wholesale index'!K$2,FALSE)</f>
        <v>166168.27272727274</v>
      </c>
      <c r="L104" s="13">
        <f>VLOOKUP($B104,'Gas wholesale lookups'!$A$4:$L$15,'Gas wholesale index'!L$2,FALSE)</f>
        <v>291847.5</v>
      </c>
      <c r="M104" s="13">
        <f>VLOOKUP($B104,'Gas wholesale lookups'!$A$4:$L$15,'Gas wholesale index'!M$2,FALSE)</f>
        <v>332991.45454545453</v>
      </c>
      <c r="N104" s="13">
        <f>VLOOKUP($B104,'Gas wholesale lookups'!$A$4:$L$15,'Gas wholesale index'!N$2,FALSE)</f>
        <v>208526.18181818182</v>
      </c>
      <c r="O104" s="38">
        <f>VLOOKUP($B104,'Gas wholesale lookups'!$A$4:$R$15,'Gas wholesale index'!O$2,FALSE)</f>
        <v>0</v>
      </c>
      <c r="P104" s="38">
        <f>VLOOKUP($B104,'Gas wholesale lookups'!$A$4:$R$15,'Gas wholesale index'!P$2,FALSE)</f>
        <v>1</v>
      </c>
      <c r="Q104" s="38">
        <f>VLOOKUP($B104,'Gas wholesale lookups'!$A$4:$R$15,'Gas wholesale index'!Q$2,FALSE)</f>
        <v>1</v>
      </c>
      <c r="R104" s="38">
        <f>VLOOKUP($B104,'Gas wholesale lookups'!$A$4:$R$15,'Gas wholesale index'!R$2,FALSE)</f>
        <v>1</v>
      </c>
      <c r="S104" s="38">
        <f>VLOOKUP($B104,'Gas wholesale lookups'!$A$4:$R$15,'Gas wholesale index'!S$2,FALSE)</f>
        <v>1</v>
      </c>
      <c r="T104" s="38">
        <f>VLOOKUP($B104,'Gas wholesale lookups'!$A$4:$R$15,'Gas wholesale index'!T$2,FALSE)</f>
        <v>0</v>
      </c>
      <c r="U104" s="13">
        <f t="shared" si="19"/>
        <v>0</v>
      </c>
      <c r="V104" s="13">
        <f t="shared" si="20"/>
        <v>208526.18181818182</v>
      </c>
      <c r="W104" s="13">
        <f t="shared" si="21"/>
        <v>166168.27272727274</v>
      </c>
      <c r="X104" s="13">
        <f t="shared" si="22"/>
        <v>291847.5</v>
      </c>
      <c r="Y104" s="13">
        <f t="shared" si="23"/>
        <v>332991.45454545453</v>
      </c>
      <c r="Z104" s="13">
        <f t="shared" si="24"/>
        <v>0</v>
      </c>
      <c r="AA104" s="13">
        <f t="shared" si="25"/>
        <v>999533.40909090918</v>
      </c>
      <c r="AB104" s="23">
        <f t="shared" si="26"/>
        <v>0</v>
      </c>
      <c r="AC104" s="23">
        <f t="shared" si="27"/>
        <v>0</v>
      </c>
      <c r="AD104" s="23">
        <f t="shared" si="28"/>
        <v>0</v>
      </c>
      <c r="AE104" s="23">
        <f t="shared" si="29"/>
        <v>0</v>
      </c>
      <c r="AF104" s="23">
        <f t="shared" si="30"/>
        <v>0</v>
      </c>
      <c r="AG104" s="23">
        <f t="shared" si="31"/>
        <v>0</v>
      </c>
      <c r="AH104" s="23">
        <f t="shared" si="32"/>
        <v>0</v>
      </c>
      <c r="AI104" s="44" t="str">
        <f t="shared" si="33"/>
        <v>n/a</v>
      </c>
      <c r="AJ104" s="2" t="str">
        <f t="shared" si="34"/>
        <v>2015-16 Summer</v>
      </c>
      <c r="AK104" s="2" t="str">
        <f t="shared" si="35"/>
        <v>2014-15 Winter</v>
      </c>
      <c r="AL104" s="41">
        <v>1</v>
      </c>
      <c r="AM104" s="59"/>
    </row>
    <row r="105" spans="1:39" x14ac:dyDescent="0.3">
      <c r="A105" s="47">
        <v>41991</v>
      </c>
      <c r="B105" s="14" t="str">
        <f t="shared" si="18"/>
        <v>Dec</v>
      </c>
      <c r="C105" s="3"/>
      <c r="D105" s="3"/>
      <c r="E105" s="3"/>
      <c r="F105" s="3"/>
      <c r="G105" s="3"/>
      <c r="H105" s="3"/>
      <c r="I105" s="13">
        <f>VLOOKUP($B105,'Gas wholesale lookups'!$A$4:$L$15,'Gas wholesale index'!I$2,FALSE)</f>
        <v>332991.45454545453</v>
      </c>
      <c r="J105" s="13">
        <f>VLOOKUP($B105,'Gas wholesale lookups'!$A$4:$L$15,'Gas wholesale index'!J$2,FALSE)</f>
        <v>208526.18181818182</v>
      </c>
      <c r="K105" s="13">
        <f>VLOOKUP($B105,'Gas wholesale lookups'!$A$4:$L$15,'Gas wholesale index'!K$2,FALSE)</f>
        <v>166168.27272727274</v>
      </c>
      <c r="L105" s="13">
        <f>VLOOKUP($B105,'Gas wholesale lookups'!$A$4:$L$15,'Gas wholesale index'!L$2,FALSE)</f>
        <v>291847.5</v>
      </c>
      <c r="M105" s="13">
        <f>VLOOKUP($B105,'Gas wholesale lookups'!$A$4:$L$15,'Gas wholesale index'!M$2,FALSE)</f>
        <v>332991.45454545453</v>
      </c>
      <c r="N105" s="13">
        <f>VLOOKUP($B105,'Gas wholesale lookups'!$A$4:$L$15,'Gas wholesale index'!N$2,FALSE)</f>
        <v>208526.18181818182</v>
      </c>
      <c r="O105" s="38">
        <f>VLOOKUP($B105,'Gas wholesale lookups'!$A$4:$R$15,'Gas wholesale index'!O$2,FALSE)</f>
        <v>0</v>
      </c>
      <c r="P105" s="38">
        <f>VLOOKUP($B105,'Gas wholesale lookups'!$A$4:$R$15,'Gas wholesale index'!P$2,FALSE)</f>
        <v>1</v>
      </c>
      <c r="Q105" s="38">
        <f>VLOOKUP($B105,'Gas wholesale lookups'!$A$4:$R$15,'Gas wholesale index'!Q$2,FALSE)</f>
        <v>1</v>
      </c>
      <c r="R105" s="38">
        <f>VLOOKUP($B105,'Gas wholesale lookups'!$A$4:$R$15,'Gas wholesale index'!R$2,FALSE)</f>
        <v>1</v>
      </c>
      <c r="S105" s="38">
        <f>VLOOKUP($B105,'Gas wholesale lookups'!$A$4:$R$15,'Gas wholesale index'!S$2,FALSE)</f>
        <v>1</v>
      </c>
      <c r="T105" s="38">
        <f>VLOOKUP($B105,'Gas wholesale lookups'!$A$4:$R$15,'Gas wholesale index'!T$2,FALSE)</f>
        <v>0</v>
      </c>
      <c r="U105" s="13">
        <f t="shared" si="19"/>
        <v>0</v>
      </c>
      <c r="V105" s="13">
        <f t="shared" si="20"/>
        <v>208526.18181818182</v>
      </c>
      <c r="W105" s="13">
        <f t="shared" si="21"/>
        <v>166168.27272727274</v>
      </c>
      <c r="X105" s="13">
        <f t="shared" si="22"/>
        <v>291847.5</v>
      </c>
      <c r="Y105" s="13">
        <f t="shared" si="23"/>
        <v>332991.45454545453</v>
      </c>
      <c r="Z105" s="13">
        <f t="shared" si="24"/>
        <v>0</v>
      </c>
      <c r="AA105" s="13">
        <f t="shared" si="25"/>
        <v>999533.40909090918</v>
      </c>
      <c r="AB105" s="23">
        <f t="shared" si="26"/>
        <v>0</v>
      </c>
      <c r="AC105" s="23">
        <f t="shared" si="27"/>
        <v>0</v>
      </c>
      <c r="AD105" s="23">
        <f t="shared" si="28"/>
        <v>0</v>
      </c>
      <c r="AE105" s="23">
        <f t="shared" si="29"/>
        <v>0</v>
      </c>
      <c r="AF105" s="23">
        <f t="shared" si="30"/>
        <v>0</v>
      </c>
      <c r="AG105" s="23">
        <f t="shared" si="31"/>
        <v>0</v>
      </c>
      <c r="AH105" s="23">
        <f t="shared" si="32"/>
        <v>0</v>
      </c>
      <c r="AI105" s="44" t="str">
        <f t="shared" si="33"/>
        <v>n/a</v>
      </c>
      <c r="AJ105" s="2" t="str">
        <f t="shared" si="34"/>
        <v>2015-16 Summer</v>
      </c>
      <c r="AK105" s="2" t="str">
        <f t="shared" si="35"/>
        <v>2014-15 Winter</v>
      </c>
      <c r="AL105" s="41">
        <v>1</v>
      </c>
      <c r="AM105" s="59"/>
    </row>
    <row r="106" spans="1:39" x14ac:dyDescent="0.3">
      <c r="A106" s="47">
        <v>41992</v>
      </c>
      <c r="B106" s="14" t="str">
        <f t="shared" si="18"/>
        <v>Dec</v>
      </c>
      <c r="C106" s="3"/>
      <c r="D106" s="3"/>
      <c r="E106" s="3"/>
      <c r="F106" s="3"/>
      <c r="G106" s="3"/>
      <c r="H106" s="3"/>
      <c r="I106" s="13">
        <f>VLOOKUP($B106,'Gas wholesale lookups'!$A$4:$L$15,'Gas wholesale index'!I$2,FALSE)</f>
        <v>332991.45454545453</v>
      </c>
      <c r="J106" s="13">
        <f>VLOOKUP($B106,'Gas wholesale lookups'!$A$4:$L$15,'Gas wholesale index'!J$2,FALSE)</f>
        <v>208526.18181818182</v>
      </c>
      <c r="K106" s="13">
        <f>VLOOKUP($B106,'Gas wholesale lookups'!$A$4:$L$15,'Gas wholesale index'!K$2,FALSE)</f>
        <v>166168.27272727274</v>
      </c>
      <c r="L106" s="13">
        <f>VLOOKUP($B106,'Gas wholesale lookups'!$A$4:$L$15,'Gas wholesale index'!L$2,FALSE)</f>
        <v>291847.5</v>
      </c>
      <c r="M106" s="13">
        <f>VLOOKUP($B106,'Gas wholesale lookups'!$A$4:$L$15,'Gas wholesale index'!M$2,FALSE)</f>
        <v>332991.45454545453</v>
      </c>
      <c r="N106" s="13">
        <f>VLOOKUP($B106,'Gas wholesale lookups'!$A$4:$L$15,'Gas wholesale index'!N$2,FALSE)</f>
        <v>208526.18181818182</v>
      </c>
      <c r="O106" s="38">
        <f>VLOOKUP($B106,'Gas wholesale lookups'!$A$4:$R$15,'Gas wholesale index'!O$2,FALSE)</f>
        <v>0</v>
      </c>
      <c r="P106" s="38">
        <f>VLOOKUP($B106,'Gas wholesale lookups'!$A$4:$R$15,'Gas wholesale index'!P$2,FALSE)</f>
        <v>1</v>
      </c>
      <c r="Q106" s="38">
        <f>VLOOKUP($B106,'Gas wholesale lookups'!$A$4:$R$15,'Gas wholesale index'!Q$2,FALSE)</f>
        <v>1</v>
      </c>
      <c r="R106" s="38">
        <f>VLOOKUP($B106,'Gas wholesale lookups'!$A$4:$R$15,'Gas wholesale index'!R$2,FALSE)</f>
        <v>1</v>
      </c>
      <c r="S106" s="38">
        <f>VLOOKUP($B106,'Gas wholesale lookups'!$A$4:$R$15,'Gas wholesale index'!S$2,FALSE)</f>
        <v>1</v>
      </c>
      <c r="T106" s="38">
        <f>VLOOKUP($B106,'Gas wholesale lookups'!$A$4:$R$15,'Gas wholesale index'!T$2,FALSE)</f>
        <v>0</v>
      </c>
      <c r="U106" s="13">
        <f t="shared" si="19"/>
        <v>0</v>
      </c>
      <c r="V106" s="13">
        <f t="shared" si="20"/>
        <v>208526.18181818182</v>
      </c>
      <c r="W106" s="13">
        <f t="shared" si="21"/>
        <v>166168.27272727274</v>
      </c>
      <c r="X106" s="13">
        <f t="shared" si="22"/>
        <v>291847.5</v>
      </c>
      <c r="Y106" s="13">
        <f t="shared" si="23"/>
        <v>332991.45454545453</v>
      </c>
      <c r="Z106" s="13">
        <f t="shared" si="24"/>
        <v>0</v>
      </c>
      <c r="AA106" s="13">
        <f t="shared" si="25"/>
        <v>999533.40909090918</v>
      </c>
      <c r="AB106" s="23">
        <f t="shared" si="26"/>
        <v>0</v>
      </c>
      <c r="AC106" s="23">
        <f t="shared" si="27"/>
        <v>0</v>
      </c>
      <c r="AD106" s="23">
        <f t="shared" si="28"/>
        <v>0</v>
      </c>
      <c r="AE106" s="23">
        <f t="shared" si="29"/>
        <v>0</v>
      </c>
      <c r="AF106" s="23">
        <f t="shared" si="30"/>
        <v>0</v>
      </c>
      <c r="AG106" s="23">
        <f t="shared" si="31"/>
        <v>0</v>
      </c>
      <c r="AH106" s="23">
        <f t="shared" si="32"/>
        <v>0</v>
      </c>
      <c r="AI106" s="44" t="str">
        <f t="shared" si="33"/>
        <v>n/a</v>
      </c>
      <c r="AJ106" s="2" t="str">
        <f t="shared" si="34"/>
        <v>2015-16 Summer</v>
      </c>
      <c r="AK106" s="2" t="str">
        <f t="shared" si="35"/>
        <v>2014-15 Winter</v>
      </c>
      <c r="AL106" s="41">
        <v>1</v>
      </c>
      <c r="AM106" s="59"/>
    </row>
    <row r="107" spans="1:39" x14ac:dyDescent="0.3">
      <c r="A107" s="47">
        <v>41995</v>
      </c>
      <c r="B107" s="14" t="str">
        <f t="shared" si="18"/>
        <v>Dec</v>
      </c>
      <c r="C107" s="3"/>
      <c r="D107" s="3"/>
      <c r="E107" s="3"/>
      <c r="F107" s="3"/>
      <c r="G107" s="3"/>
      <c r="H107" s="3"/>
      <c r="I107" s="13">
        <f>VLOOKUP($B107,'Gas wholesale lookups'!$A$4:$L$15,'Gas wholesale index'!I$2,FALSE)</f>
        <v>332991.45454545453</v>
      </c>
      <c r="J107" s="13">
        <f>VLOOKUP($B107,'Gas wholesale lookups'!$A$4:$L$15,'Gas wholesale index'!J$2,FALSE)</f>
        <v>208526.18181818182</v>
      </c>
      <c r="K107" s="13">
        <f>VLOOKUP($B107,'Gas wholesale lookups'!$A$4:$L$15,'Gas wholesale index'!K$2,FALSE)</f>
        <v>166168.27272727274</v>
      </c>
      <c r="L107" s="13">
        <f>VLOOKUP($B107,'Gas wholesale lookups'!$A$4:$L$15,'Gas wholesale index'!L$2,FALSE)</f>
        <v>291847.5</v>
      </c>
      <c r="M107" s="13">
        <f>VLOOKUP($B107,'Gas wholesale lookups'!$A$4:$L$15,'Gas wholesale index'!M$2,FALSE)</f>
        <v>332991.45454545453</v>
      </c>
      <c r="N107" s="13">
        <f>VLOOKUP($B107,'Gas wholesale lookups'!$A$4:$L$15,'Gas wholesale index'!N$2,FALSE)</f>
        <v>208526.18181818182</v>
      </c>
      <c r="O107" s="38">
        <f>VLOOKUP($B107,'Gas wholesale lookups'!$A$4:$R$15,'Gas wholesale index'!O$2,FALSE)</f>
        <v>0</v>
      </c>
      <c r="P107" s="38">
        <f>VLOOKUP($B107,'Gas wholesale lookups'!$A$4:$R$15,'Gas wholesale index'!P$2,FALSE)</f>
        <v>1</v>
      </c>
      <c r="Q107" s="38">
        <f>VLOOKUP($B107,'Gas wholesale lookups'!$A$4:$R$15,'Gas wholesale index'!Q$2,FALSE)</f>
        <v>1</v>
      </c>
      <c r="R107" s="38">
        <f>VLOOKUP($B107,'Gas wholesale lookups'!$A$4:$R$15,'Gas wholesale index'!R$2,FALSE)</f>
        <v>1</v>
      </c>
      <c r="S107" s="38">
        <f>VLOOKUP($B107,'Gas wholesale lookups'!$A$4:$R$15,'Gas wholesale index'!S$2,FALSE)</f>
        <v>1</v>
      </c>
      <c r="T107" s="38">
        <f>VLOOKUP($B107,'Gas wholesale lookups'!$A$4:$R$15,'Gas wholesale index'!T$2,FALSE)</f>
        <v>0</v>
      </c>
      <c r="U107" s="13">
        <f t="shared" si="19"/>
        <v>0</v>
      </c>
      <c r="V107" s="13">
        <f t="shared" si="20"/>
        <v>208526.18181818182</v>
      </c>
      <c r="W107" s="13">
        <f t="shared" si="21"/>
        <v>166168.27272727274</v>
      </c>
      <c r="X107" s="13">
        <f t="shared" si="22"/>
        <v>291847.5</v>
      </c>
      <c r="Y107" s="13">
        <f t="shared" si="23"/>
        <v>332991.45454545453</v>
      </c>
      <c r="Z107" s="13">
        <f t="shared" si="24"/>
        <v>0</v>
      </c>
      <c r="AA107" s="13">
        <f t="shared" si="25"/>
        <v>999533.40909090918</v>
      </c>
      <c r="AB107" s="23">
        <f t="shared" si="26"/>
        <v>0</v>
      </c>
      <c r="AC107" s="23">
        <f t="shared" si="27"/>
        <v>0</v>
      </c>
      <c r="AD107" s="23">
        <f t="shared" si="28"/>
        <v>0</v>
      </c>
      <c r="AE107" s="23">
        <f t="shared" si="29"/>
        <v>0</v>
      </c>
      <c r="AF107" s="23">
        <f t="shared" si="30"/>
        <v>0</v>
      </c>
      <c r="AG107" s="23">
        <f t="shared" si="31"/>
        <v>0</v>
      </c>
      <c r="AH107" s="23">
        <f t="shared" si="32"/>
        <v>0</v>
      </c>
      <c r="AI107" s="44" t="str">
        <f t="shared" si="33"/>
        <v>n/a</v>
      </c>
      <c r="AJ107" s="2" t="str">
        <f t="shared" si="34"/>
        <v>2015-16 Summer</v>
      </c>
      <c r="AK107" s="2" t="str">
        <f t="shared" si="35"/>
        <v>2014-15 Winter</v>
      </c>
      <c r="AL107" s="41">
        <v>1</v>
      </c>
      <c r="AM107" s="59"/>
    </row>
    <row r="108" spans="1:39" x14ac:dyDescent="0.3">
      <c r="A108" s="47">
        <v>41996</v>
      </c>
      <c r="B108" s="14" t="str">
        <f t="shared" si="18"/>
        <v>Dec</v>
      </c>
      <c r="C108" s="3"/>
      <c r="D108" s="3"/>
      <c r="E108" s="3"/>
      <c r="F108" s="3"/>
      <c r="G108" s="3"/>
      <c r="H108" s="3"/>
      <c r="I108" s="13">
        <f>VLOOKUP($B108,'Gas wholesale lookups'!$A$4:$L$15,'Gas wholesale index'!I$2,FALSE)</f>
        <v>332991.45454545453</v>
      </c>
      <c r="J108" s="13">
        <f>VLOOKUP($B108,'Gas wholesale lookups'!$A$4:$L$15,'Gas wholesale index'!J$2,FALSE)</f>
        <v>208526.18181818182</v>
      </c>
      <c r="K108" s="13">
        <f>VLOOKUP($B108,'Gas wholesale lookups'!$A$4:$L$15,'Gas wholesale index'!K$2,FALSE)</f>
        <v>166168.27272727274</v>
      </c>
      <c r="L108" s="13">
        <f>VLOOKUP($B108,'Gas wholesale lookups'!$A$4:$L$15,'Gas wholesale index'!L$2,FALSE)</f>
        <v>291847.5</v>
      </c>
      <c r="M108" s="13">
        <f>VLOOKUP($B108,'Gas wholesale lookups'!$A$4:$L$15,'Gas wholesale index'!M$2,FALSE)</f>
        <v>332991.45454545453</v>
      </c>
      <c r="N108" s="13">
        <f>VLOOKUP($B108,'Gas wholesale lookups'!$A$4:$L$15,'Gas wholesale index'!N$2,FALSE)</f>
        <v>208526.18181818182</v>
      </c>
      <c r="O108" s="38">
        <f>VLOOKUP($B108,'Gas wholesale lookups'!$A$4:$R$15,'Gas wholesale index'!O$2,FALSE)</f>
        <v>0</v>
      </c>
      <c r="P108" s="38">
        <f>VLOOKUP($B108,'Gas wholesale lookups'!$A$4:$R$15,'Gas wholesale index'!P$2,FALSE)</f>
        <v>1</v>
      </c>
      <c r="Q108" s="38">
        <f>VLOOKUP($B108,'Gas wholesale lookups'!$A$4:$R$15,'Gas wholesale index'!Q$2,FALSE)</f>
        <v>1</v>
      </c>
      <c r="R108" s="38">
        <f>VLOOKUP($B108,'Gas wholesale lookups'!$A$4:$R$15,'Gas wholesale index'!R$2,FALSE)</f>
        <v>1</v>
      </c>
      <c r="S108" s="38">
        <f>VLOOKUP($B108,'Gas wholesale lookups'!$A$4:$R$15,'Gas wholesale index'!S$2,FALSE)</f>
        <v>1</v>
      </c>
      <c r="T108" s="38">
        <f>VLOOKUP($B108,'Gas wholesale lookups'!$A$4:$R$15,'Gas wholesale index'!T$2,FALSE)</f>
        <v>0</v>
      </c>
      <c r="U108" s="13">
        <f t="shared" si="19"/>
        <v>0</v>
      </c>
      <c r="V108" s="13">
        <f t="shared" si="20"/>
        <v>208526.18181818182</v>
      </c>
      <c r="W108" s="13">
        <f t="shared" si="21"/>
        <v>166168.27272727274</v>
      </c>
      <c r="X108" s="13">
        <f t="shared" si="22"/>
        <v>291847.5</v>
      </c>
      <c r="Y108" s="13">
        <f t="shared" si="23"/>
        <v>332991.45454545453</v>
      </c>
      <c r="Z108" s="13">
        <f t="shared" si="24"/>
        <v>0</v>
      </c>
      <c r="AA108" s="13">
        <f t="shared" si="25"/>
        <v>999533.40909090918</v>
      </c>
      <c r="AB108" s="23">
        <f t="shared" si="26"/>
        <v>0</v>
      </c>
      <c r="AC108" s="23">
        <f t="shared" si="27"/>
        <v>0</v>
      </c>
      <c r="AD108" s="23">
        <f t="shared" si="28"/>
        <v>0</v>
      </c>
      <c r="AE108" s="23">
        <f t="shared" si="29"/>
        <v>0</v>
      </c>
      <c r="AF108" s="23">
        <f t="shared" si="30"/>
        <v>0</v>
      </c>
      <c r="AG108" s="23">
        <f t="shared" si="31"/>
        <v>0</v>
      </c>
      <c r="AH108" s="23">
        <f t="shared" si="32"/>
        <v>0</v>
      </c>
      <c r="AI108" s="44" t="str">
        <f t="shared" si="33"/>
        <v>n/a</v>
      </c>
      <c r="AJ108" s="2" t="str">
        <f t="shared" si="34"/>
        <v>2015-16 Summer</v>
      </c>
      <c r="AK108" s="2" t="str">
        <f t="shared" si="35"/>
        <v>2014-15 Winter</v>
      </c>
      <c r="AL108" s="41">
        <v>1</v>
      </c>
      <c r="AM108" s="59"/>
    </row>
    <row r="109" spans="1:39" x14ac:dyDescent="0.3">
      <c r="A109" s="47">
        <v>41997</v>
      </c>
      <c r="B109" s="14" t="str">
        <f t="shared" si="18"/>
        <v>Dec</v>
      </c>
      <c r="C109" s="3"/>
      <c r="D109" s="3"/>
      <c r="E109" s="3"/>
      <c r="F109" s="3"/>
      <c r="G109" s="3"/>
      <c r="H109" s="3"/>
      <c r="I109" s="13">
        <f>VLOOKUP($B109,'Gas wholesale lookups'!$A$4:$L$15,'Gas wholesale index'!I$2,FALSE)</f>
        <v>332991.45454545453</v>
      </c>
      <c r="J109" s="13">
        <f>VLOOKUP($B109,'Gas wholesale lookups'!$A$4:$L$15,'Gas wholesale index'!J$2,FALSE)</f>
        <v>208526.18181818182</v>
      </c>
      <c r="K109" s="13">
        <f>VLOOKUP($B109,'Gas wholesale lookups'!$A$4:$L$15,'Gas wholesale index'!K$2,FALSE)</f>
        <v>166168.27272727274</v>
      </c>
      <c r="L109" s="13">
        <f>VLOOKUP($B109,'Gas wholesale lookups'!$A$4:$L$15,'Gas wholesale index'!L$2,FALSE)</f>
        <v>291847.5</v>
      </c>
      <c r="M109" s="13">
        <f>VLOOKUP($B109,'Gas wholesale lookups'!$A$4:$L$15,'Gas wholesale index'!M$2,FALSE)</f>
        <v>332991.45454545453</v>
      </c>
      <c r="N109" s="13">
        <f>VLOOKUP($B109,'Gas wholesale lookups'!$A$4:$L$15,'Gas wholesale index'!N$2,FALSE)</f>
        <v>208526.18181818182</v>
      </c>
      <c r="O109" s="38">
        <f>VLOOKUP($B109,'Gas wholesale lookups'!$A$4:$R$15,'Gas wholesale index'!O$2,FALSE)</f>
        <v>0</v>
      </c>
      <c r="P109" s="38">
        <f>VLOOKUP($B109,'Gas wholesale lookups'!$A$4:$R$15,'Gas wholesale index'!P$2,FALSE)</f>
        <v>1</v>
      </c>
      <c r="Q109" s="38">
        <f>VLOOKUP($B109,'Gas wholesale lookups'!$A$4:$R$15,'Gas wholesale index'!Q$2,FALSE)</f>
        <v>1</v>
      </c>
      <c r="R109" s="38">
        <f>VLOOKUP($B109,'Gas wholesale lookups'!$A$4:$R$15,'Gas wholesale index'!R$2,FALSE)</f>
        <v>1</v>
      </c>
      <c r="S109" s="38">
        <f>VLOOKUP($B109,'Gas wholesale lookups'!$A$4:$R$15,'Gas wholesale index'!S$2,FALSE)</f>
        <v>1</v>
      </c>
      <c r="T109" s="38">
        <f>VLOOKUP($B109,'Gas wholesale lookups'!$A$4:$R$15,'Gas wholesale index'!T$2,FALSE)</f>
        <v>0</v>
      </c>
      <c r="U109" s="13">
        <f t="shared" si="19"/>
        <v>0</v>
      </c>
      <c r="V109" s="13">
        <f t="shared" si="20"/>
        <v>208526.18181818182</v>
      </c>
      <c r="W109" s="13">
        <f t="shared" si="21"/>
        <v>166168.27272727274</v>
      </c>
      <c r="X109" s="13">
        <f t="shared" si="22"/>
        <v>291847.5</v>
      </c>
      <c r="Y109" s="13">
        <f t="shared" si="23"/>
        <v>332991.45454545453</v>
      </c>
      <c r="Z109" s="13">
        <f t="shared" si="24"/>
        <v>0</v>
      </c>
      <c r="AA109" s="13">
        <f t="shared" si="25"/>
        <v>999533.40909090918</v>
      </c>
      <c r="AB109" s="23">
        <f t="shared" si="26"/>
        <v>0</v>
      </c>
      <c r="AC109" s="23">
        <f t="shared" si="27"/>
        <v>0</v>
      </c>
      <c r="AD109" s="23">
        <f t="shared" si="28"/>
        <v>0</v>
      </c>
      <c r="AE109" s="23">
        <f t="shared" si="29"/>
        <v>0</v>
      </c>
      <c r="AF109" s="23">
        <f t="shared" si="30"/>
        <v>0</v>
      </c>
      <c r="AG109" s="23">
        <f t="shared" si="31"/>
        <v>0</v>
      </c>
      <c r="AH109" s="23">
        <f t="shared" si="32"/>
        <v>0</v>
      </c>
      <c r="AI109" s="44" t="str">
        <f t="shared" si="33"/>
        <v>n/a</v>
      </c>
      <c r="AJ109" s="2" t="str">
        <f t="shared" si="34"/>
        <v>2015-16 Summer</v>
      </c>
      <c r="AK109" s="2" t="str">
        <f t="shared" si="35"/>
        <v>2014-15 Winter</v>
      </c>
      <c r="AL109" s="41">
        <v>1</v>
      </c>
      <c r="AM109" s="59"/>
    </row>
    <row r="110" spans="1:39" x14ac:dyDescent="0.3">
      <c r="A110" s="47">
        <v>42002</v>
      </c>
      <c r="B110" s="14" t="str">
        <f t="shared" si="18"/>
        <v>Dec</v>
      </c>
      <c r="C110" s="3"/>
      <c r="D110" s="3"/>
      <c r="E110" s="3"/>
      <c r="F110" s="3"/>
      <c r="G110" s="3"/>
      <c r="H110" s="3"/>
      <c r="I110" s="13">
        <f>VLOOKUP($B110,'Gas wholesale lookups'!$A$4:$L$15,'Gas wholesale index'!I$2,FALSE)</f>
        <v>332991.45454545453</v>
      </c>
      <c r="J110" s="13">
        <f>VLOOKUP($B110,'Gas wholesale lookups'!$A$4:$L$15,'Gas wholesale index'!J$2,FALSE)</f>
        <v>208526.18181818182</v>
      </c>
      <c r="K110" s="13">
        <f>VLOOKUP($B110,'Gas wholesale lookups'!$A$4:$L$15,'Gas wholesale index'!K$2,FALSE)</f>
        <v>166168.27272727274</v>
      </c>
      <c r="L110" s="13">
        <f>VLOOKUP($B110,'Gas wholesale lookups'!$A$4:$L$15,'Gas wholesale index'!L$2,FALSE)</f>
        <v>291847.5</v>
      </c>
      <c r="M110" s="13">
        <f>VLOOKUP($B110,'Gas wholesale lookups'!$A$4:$L$15,'Gas wholesale index'!M$2,FALSE)</f>
        <v>332991.45454545453</v>
      </c>
      <c r="N110" s="13">
        <f>VLOOKUP($B110,'Gas wholesale lookups'!$A$4:$L$15,'Gas wholesale index'!N$2,FALSE)</f>
        <v>208526.18181818182</v>
      </c>
      <c r="O110" s="38">
        <f>VLOOKUP($B110,'Gas wholesale lookups'!$A$4:$R$15,'Gas wholesale index'!O$2,FALSE)</f>
        <v>0</v>
      </c>
      <c r="P110" s="38">
        <f>VLOOKUP($B110,'Gas wholesale lookups'!$A$4:$R$15,'Gas wholesale index'!P$2,FALSE)</f>
        <v>1</v>
      </c>
      <c r="Q110" s="38">
        <f>VLOOKUP($B110,'Gas wholesale lookups'!$A$4:$R$15,'Gas wholesale index'!Q$2,FALSE)</f>
        <v>1</v>
      </c>
      <c r="R110" s="38">
        <f>VLOOKUP($B110,'Gas wholesale lookups'!$A$4:$R$15,'Gas wholesale index'!R$2,FALSE)</f>
        <v>1</v>
      </c>
      <c r="S110" s="38">
        <f>VLOOKUP($B110,'Gas wholesale lookups'!$A$4:$R$15,'Gas wholesale index'!S$2,FALSE)</f>
        <v>1</v>
      </c>
      <c r="T110" s="38">
        <f>VLOOKUP($B110,'Gas wholesale lookups'!$A$4:$R$15,'Gas wholesale index'!T$2,FALSE)</f>
        <v>0</v>
      </c>
      <c r="U110" s="13">
        <f t="shared" si="19"/>
        <v>0</v>
      </c>
      <c r="V110" s="13">
        <f t="shared" si="20"/>
        <v>208526.18181818182</v>
      </c>
      <c r="W110" s="13">
        <f t="shared" si="21"/>
        <v>166168.27272727274</v>
      </c>
      <c r="X110" s="13">
        <f t="shared" si="22"/>
        <v>291847.5</v>
      </c>
      <c r="Y110" s="13">
        <f t="shared" si="23"/>
        <v>332991.45454545453</v>
      </c>
      <c r="Z110" s="13">
        <f t="shared" si="24"/>
        <v>0</v>
      </c>
      <c r="AA110" s="13">
        <f t="shared" si="25"/>
        <v>999533.40909090918</v>
      </c>
      <c r="AB110" s="23">
        <f t="shared" si="26"/>
        <v>0</v>
      </c>
      <c r="AC110" s="23">
        <f t="shared" si="27"/>
        <v>0</v>
      </c>
      <c r="AD110" s="23">
        <f t="shared" si="28"/>
        <v>0</v>
      </c>
      <c r="AE110" s="23">
        <f t="shared" si="29"/>
        <v>0</v>
      </c>
      <c r="AF110" s="23">
        <f t="shared" si="30"/>
        <v>0</v>
      </c>
      <c r="AG110" s="23">
        <f t="shared" si="31"/>
        <v>0</v>
      </c>
      <c r="AH110" s="23">
        <f t="shared" si="32"/>
        <v>0</v>
      </c>
      <c r="AI110" s="44" t="str">
        <f t="shared" si="33"/>
        <v>n/a</v>
      </c>
      <c r="AJ110" s="2" t="str">
        <f t="shared" si="34"/>
        <v>2015-16 Summer</v>
      </c>
      <c r="AK110" s="2" t="str">
        <f t="shared" si="35"/>
        <v>2014-15 Winter</v>
      </c>
      <c r="AL110" s="41">
        <v>1</v>
      </c>
      <c r="AM110" s="59"/>
    </row>
    <row r="111" spans="1:39" x14ac:dyDescent="0.3">
      <c r="A111" s="47">
        <v>42003</v>
      </c>
      <c r="B111" s="14" t="str">
        <f t="shared" si="18"/>
        <v>Dec</v>
      </c>
      <c r="C111" s="3"/>
      <c r="D111" s="3"/>
      <c r="E111" s="3"/>
      <c r="F111" s="3"/>
      <c r="G111" s="3"/>
      <c r="H111" s="3"/>
      <c r="I111" s="13">
        <f>VLOOKUP($B111,'Gas wholesale lookups'!$A$4:$L$15,'Gas wholesale index'!I$2,FALSE)</f>
        <v>332991.45454545453</v>
      </c>
      <c r="J111" s="13">
        <f>VLOOKUP($B111,'Gas wholesale lookups'!$A$4:$L$15,'Gas wholesale index'!J$2,FALSE)</f>
        <v>208526.18181818182</v>
      </c>
      <c r="K111" s="13">
        <f>VLOOKUP($B111,'Gas wholesale lookups'!$A$4:$L$15,'Gas wholesale index'!K$2,FALSE)</f>
        <v>166168.27272727274</v>
      </c>
      <c r="L111" s="13">
        <f>VLOOKUP($B111,'Gas wholesale lookups'!$A$4:$L$15,'Gas wholesale index'!L$2,FALSE)</f>
        <v>291847.5</v>
      </c>
      <c r="M111" s="13">
        <f>VLOOKUP($B111,'Gas wholesale lookups'!$A$4:$L$15,'Gas wholesale index'!M$2,FALSE)</f>
        <v>332991.45454545453</v>
      </c>
      <c r="N111" s="13">
        <f>VLOOKUP($B111,'Gas wholesale lookups'!$A$4:$L$15,'Gas wholesale index'!N$2,FALSE)</f>
        <v>208526.18181818182</v>
      </c>
      <c r="O111" s="38">
        <f>VLOOKUP($B111,'Gas wholesale lookups'!$A$4:$R$15,'Gas wholesale index'!O$2,FALSE)</f>
        <v>0</v>
      </c>
      <c r="P111" s="38">
        <f>VLOOKUP($B111,'Gas wholesale lookups'!$A$4:$R$15,'Gas wholesale index'!P$2,FALSE)</f>
        <v>1</v>
      </c>
      <c r="Q111" s="38">
        <f>VLOOKUP($B111,'Gas wholesale lookups'!$A$4:$R$15,'Gas wholesale index'!Q$2,FALSE)</f>
        <v>1</v>
      </c>
      <c r="R111" s="38">
        <f>VLOOKUP($B111,'Gas wholesale lookups'!$A$4:$R$15,'Gas wholesale index'!R$2,FALSE)</f>
        <v>1</v>
      </c>
      <c r="S111" s="38">
        <f>VLOOKUP($B111,'Gas wholesale lookups'!$A$4:$R$15,'Gas wholesale index'!S$2,FALSE)</f>
        <v>1</v>
      </c>
      <c r="T111" s="38">
        <f>VLOOKUP($B111,'Gas wholesale lookups'!$A$4:$R$15,'Gas wholesale index'!T$2,FALSE)</f>
        <v>0</v>
      </c>
      <c r="U111" s="13">
        <f t="shared" si="19"/>
        <v>0</v>
      </c>
      <c r="V111" s="13">
        <f t="shared" si="20"/>
        <v>208526.18181818182</v>
      </c>
      <c r="W111" s="13">
        <f t="shared" si="21"/>
        <v>166168.27272727274</v>
      </c>
      <c r="X111" s="13">
        <f t="shared" si="22"/>
        <v>291847.5</v>
      </c>
      <c r="Y111" s="13">
        <f t="shared" si="23"/>
        <v>332991.45454545453</v>
      </c>
      <c r="Z111" s="13">
        <f t="shared" si="24"/>
        <v>0</v>
      </c>
      <c r="AA111" s="13">
        <f t="shared" si="25"/>
        <v>999533.40909090918</v>
      </c>
      <c r="AB111" s="23">
        <f t="shared" si="26"/>
        <v>0</v>
      </c>
      <c r="AC111" s="23">
        <f t="shared" si="27"/>
        <v>0</v>
      </c>
      <c r="AD111" s="23">
        <f t="shared" si="28"/>
        <v>0</v>
      </c>
      <c r="AE111" s="23">
        <f t="shared" si="29"/>
        <v>0</v>
      </c>
      <c r="AF111" s="23">
        <f t="shared" si="30"/>
        <v>0</v>
      </c>
      <c r="AG111" s="23">
        <f t="shared" si="31"/>
        <v>0</v>
      </c>
      <c r="AH111" s="23">
        <f t="shared" si="32"/>
        <v>0</v>
      </c>
      <c r="AI111" s="44" t="str">
        <f t="shared" si="33"/>
        <v>n/a</v>
      </c>
      <c r="AJ111" s="2" t="str">
        <f t="shared" si="34"/>
        <v>2015-16 Summer</v>
      </c>
      <c r="AK111" s="2" t="str">
        <f t="shared" si="35"/>
        <v>2014-15 Winter</v>
      </c>
      <c r="AL111" s="41">
        <v>1</v>
      </c>
      <c r="AM111" s="59"/>
    </row>
    <row r="112" spans="1:39" x14ac:dyDescent="0.3">
      <c r="A112" s="47">
        <v>42004</v>
      </c>
      <c r="B112" s="14" t="str">
        <f t="shared" si="18"/>
        <v>Dec</v>
      </c>
      <c r="C112" s="3"/>
      <c r="D112" s="3"/>
      <c r="E112" s="3"/>
      <c r="F112" s="3"/>
      <c r="G112" s="3"/>
      <c r="H112" s="3"/>
      <c r="I112" s="13">
        <f>VLOOKUP($B112,'Gas wholesale lookups'!$A$4:$L$15,'Gas wholesale index'!I$2,FALSE)</f>
        <v>332991.45454545453</v>
      </c>
      <c r="J112" s="13">
        <f>VLOOKUP($B112,'Gas wholesale lookups'!$A$4:$L$15,'Gas wholesale index'!J$2,FALSE)</f>
        <v>208526.18181818182</v>
      </c>
      <c r="K112" s="13">
        <f>VLOOKUP($B112,'Gas wholesale lookups'!$A$4:$L$15,'Gas wholesale index'!K$2,FALSE)</f>
        <v>166168.27272727274</v>
      </c>
      <c r="L112" s="13">
        <f>VLOOKUP($B112,'Gas wholesale lookups'!$A$4:$L$15,'Gas wholesale index'!L$2,FALSE)</f>
        <v>291847.5</v>
      </c>
      <c r="M112" s="13">
        <f>VLOOKUP($B112,'Gas wholesale lookups'!$A$4:$L$15,'Gas wholesale index'!M$2,FALSE)</f>
        <v>332991.45454545453</v>
      </c>
      <c r="N112" s="13">
        <f>VLOOKUP($B112,'Gas wholesale lookups'!$A$4:$L$15,'Gas wholesale index'!N$2,FALSE)</f>
        <v>208526.18181818182</v>
      </c>
      <c r="O112" s="38">
        <f>VLOOKUP($B112,'Gas wholesale lookups'!$A$4:$R$15,'Gas wholesale index'!O$2,FALSE)</f>
        <v>0</v>
      </c>
      <c r="P112" s="38">
        <f>VLOOKUP($B112,'Gas wholesale lookups'!$A$4:$R$15,'Gas wholesale index'!P$2,FALSE)</f>
        <v>1</v>
      </c>
      <c r="Q112" s="38">
        <f>VLOOKUP($B112,'Gas wholesale lookups'!$A$4:$R$15,'Gas wholesale index'!Q$2,FALSE)</f>
        <v>1</v>
      </c>
      <c r="R112" s="38">
        <f>VLOOKUP($B112,'Gas wholesale lookups'!$A$4:$R$15,'Gas wholesale index'!R$2,FALSE)</f>
        <v>1</v>
      </c>
      <c r="S112" s="38">
        <f>VLOOKUP($B112,'Gas wholesale lookups'!$A$4:$R$15,'Gas wholesale index'!S$2,FALSE)</f>
        <v>1</v>
      </c>
      <c r="T112" s="38">
        <f>VLOOKUP($B112,'Gas wholesale lookups'!$A$4:$R$15,'Gas wholesale index'!T$2,FALSE)</f>
        <v>0</v>
      </c>
      <c r="U112" s="13">
        <f t="shared" si="19"/>
        <v>0</v>
      </c>
      <c r="V112" s="13">
        <f t="shared" si="20"/>
        <v>208526.18181818182</v>
      </c>
      <c r="W112" s="13">
        <f t="shared" si="21"/>
        <v>166168.27272727274</v>
      </c>
      <c r="X112" s="13">
        <f t="shared" si="22"/>
        <v>291847.5</v>
      </c>
      <c r="Y112" s="13">
        <f t="shared" si="23"/>
        <v>332991.45454545453</v>
      </c>
      <c r="Z112" s="13">
        <f t="shared" si="24"/>
        <v>0</v>
      </c>
      <c r="AA112" s="13">
        <f t="shared" si="25"/>
        <v>999533.40909090918</v>
      </c>
      <c r="AB112" s="23">
        <f t="shared" si="26"/>
        <v>0</v>
      </c>
      <c r="AC112" s="23">
        <f t="shared" si="27"/>
        <v>0</v>
      </c>
      <c r="AD112" s="23">
        <f t="shared" si="28"/>
        <v>0</v>
      </c>
      <c r="AE112" s="23">
        <f t="shared" si="29"/>
        <v>0</v>
      </c>
      <c r="AF112" s="23">
        <f t="shared" si="30"/>
        <v>0</v>
      </c>
      <c r="AG112" s="23">
        <f t="shared" si="31"/>
        <v>0</v>
      </c>
      <c r="AH112" s="23">
        <f t="shared" si="32"/>
        <v>0</v>
      </c>
      <c r="AI112" s="44" t="str">
        <f t="shared" si="33"/>
        <v>n/a</v>
      </c>
      <c r="AJ112" s="2" t="str">
        <f t="shared" si="34"/>
        <v>2015-16 Summer</v>
      </c>
      <c r="AK112" s="2" t="str">
        <f t="shared" si="35"/>
        <v>2014-15 Winter</v>
      </c>
      <c r="AL112" s="41">
        <v>1</v>
      </c>
      <c r="AM112" s="59"/>
    </row>
    <row r="113" spans="1:39" x14ac:dyDescent="0.3">
      <c r="A113" s="47">
        <v>42006</v>
      </c>
      <c r="B113" s="14" t="str">
        <f t="shared" si="18"/>
        <v>Jan</v>
      </c>
      <c r="C113" s="3"/>
      <c r="D113" s="3"/>
      <c r="E113" s="3"/>
      <c r="F113" s="3"/>
      <c r="G113" s="3"/>
      <c r="H113" s="3"/>
      <c r="I113" s="13">
        <f>VLOOKUP($B113,'Gas wholesale lookups'!$A$4:$L$15,'Gas wholesale index'!I$2,FALSE)</f>
        <v>208526.18181818182</v>
      </c>
      <c r="J113" s="13">
        <f>VLOOKUP($B113,'Gas wholesale lookups'!$A$4:$L$15,'Gas wholesale index'!J$2,FALSE)</f>
        <v>166168.27272727274</v>
      </c>
      <c r="K113" s="13">
        <f>VLOOKUP($B113,'Gas wholesale lookups'!$A$4:$L$15,'Gas wholesale index'!K$2,FALSE)</f>
        <v>291847.5</v>
      </c>
      <c r="L113" s="13">
        <f>VLOOKUP($B113,'Gas wholesale lookups'!$A$4:$L$15,'Gas wholesale index'!L$2,FALSE)</f>
        <v>332991.45454545453</v>
      </c>
      <c r="M113" s="13">
        <f>VLOOKUP($B113,'Gas wholesale lookups'!$A$4:$L$15,'Gas wholesale index'!M$2,FALSE)</f>
        <v>208526.18181818182</v>
      </c>
      <c r="N113" s="13">
        <f>VLOOKUP($B113,'Gas wholesale lookups'!$A$4:$L$15,'Gas wholesale index'!N$2,FALSE)</f>
        <v>166168.27272727274</v>
      </c>
      <c r="O113" s="38">
        <f>VLOOKUP($B113,'Gas wholesale lookups'!$A$4:$R$15,'Gas wholesale index'!O$2,FALSE)</f>
        <v>1</v>
      </c>
      <c r="P113" s="38">
        <f>VLOOKUP($B113,'Gas wholesale lookups'!$A$4:$R$15,'Gas wholesale index'!P$2,FALSE)</f>
        <v>1</v>
      </c>
      <c r="Q113" s="38">
        <f>VLOOKUP($B113,'Gas wholesale lookups'!$A$4:$R$15,'Gas wholesale index'!Q$2,FALSE)</f>
        <v>1</v>
      </c>
      <c r="R113" s="38">
        <f>VLOOKUP($B113,'Gas wholesale lookups'!$A$4:$R$15,'Gas wholesale index'!R$2,FALSE)</f>
        <v>1</v>
      </c>
      <c r="S113" s="38">
        <f>VLOOKUP($B113,'Gas wholesale lookups'!$A$4:$R$15,'Gas wholesale index'!S$2,FALSE)</f>
        <v>0</v>
      </c>
      <c r="T113" s="38">
        <f>VLOOKUP($B113,'Gas wholesale lookups'!$A$4:$R$15,'Gas wholesale index'!T$2,FALSE)</f>
        <v>0</v>
      </c>
      <c r="U113" s="13">
        <f t="shared" si="19"/>
        <v>208526.18181818182</v>
      </c>
      <c r="V113" s="13">
        <f t="shared" si="20"/>
        <v>166168.27272727274</v>
      </c>
      <c r="W113" s="13">
        <f t="shared" si="21"/>
        <v>291847.5</v>
      </c>
      <c r="X113" s="13">
        <f t="shared" si="22"/>
        <v>332991.45454545453</v>
      </c>
      <c r="Y113" s="13">
        <f t="shared" si="23"/>
        <v>0</v>
      </c>
      <c r="Z113" s="13">
        <f t="shared" si="24"/>
        <v>0</v>
      </c>
      <c r="AA113" s="13">
        <f t="shared" si="25"/>
        <v>999533.40909090918</v>
      </c>
      <c r="AB113" s="23">
        <f t="shared" si="26"/>
        <v>0</v>
      </c>
      <c r="AC113" s="23">
        <f t="shared" si="27"/>
        <v>0</v>
      </c>
      <c r="AD113" s="23">
        <f t="shared" si="28"/>
        <v>0</v>
      </c>
      <c r="AE113" s="23">
        <f t="shared" si="29"/>
        <v>0</v>
      </c>
      <c r="AF113" s="23">
        <f t="shared" si="30"/>
        <v>0</v>
      </c>
      <c r="AG113" s="23">
        <f t="shared" si="31"/>
        <v>0</v>
      </c>
      <c r="AH113" s="23">
        <f t="shared" si="32"/>
        <v>0</v>
      </c>
      <c r="AI113" s="44" t="str">
        <f t="shared" si="33"/>
        <v>n/a</v>
      </c>
      <c r="AJ113" s="2" t="str">
        <f t="shared" si="34"/>
        <v>2015-16 Summer</v>
      </c>
      <c r="AK113" s="2" t="str">
        <f t="shared" si="35"/>
        <v>2014-15 Winter</v>
      </c>
      <c r="AL113" s="41">
        <v>1</v>
      </c>
      <c r="AM113" s="59"/>
    </row>
    <row r="114" spans="1:39" x14ac:dyDescent="0.3">
      <c r="A114" s="47">
        <v>42009</v>
      </c>
      <c r="B114" s="14" t="str">
        <f t="shared" si="18"/>
        <v>Jan</v>
      </c>
      <c r="C114" s="3"/>
      <c r="D114" s="3"/>
      <c r="E114" s="3"/>
      <c r="F114" s="3"/>
      <c r="G114" s="3"/>
      <c r="H114" s="3"/>
      <c r="I114" s="13">
        <f>VLOOKUP($B114,'Gas wholesale lookups'!$A$4:$L$15,'Gas wholesale index'!I$2,FALSE)</f>
        <v>208526.18181818182</v>
      </c>
      <c r="J114" s="13">
        <f>VLOOKUP($B114,'Gas wholesale lookups'!$A$4:$L$15,'Gas wholesale index'!J$2,FALSE)</f>
        <v>166168.27272727274</v>
      </c>
      <c r="K114" s="13">
        <f>VLOOKUP($B114,'Gas wholesale lookups'!$A$4:$L$15,'Gas wholesale index'!K$2,FALSE)</f>
        <v>291847.5</v>
      </c>
      <c r="L114" s="13">
        <f>VLOOKUP($B114,'Gas wholesale lookups'!$A$4:$L$15,'Gas wholesale index'!L$2,FALSE)</f>
        <v>332991.45454545453</v>
      </c>
      <c r="M114" s="13">
        <f>VLOOKUP($B114,'Gas wholesale lookups'!$A$4:$L$15,'Gas wholesale index'!M$2,FALSE)</f>
        <v>208526.18181818182</v>
      </c>
      <c r="N114" s="13">
        <f>VLOOKUP($B114,'Gas wholesale lookups'!$A$4:$L$15,'Gas wholesale index'!N$2,FALSE)</f>
        <v>166168.27272727274</v>
      </c>
      <c r="O114" s="38">
        <f>VLOOKUP($B114,'Gas wholesale lookups'!$A$4:$R$15,'Gas wholesale index'!O$2,FALSE)</f>
        <v>1</v>
      </c>
      <c r="P114" s="38">
        <f>VLOOKUP($B114,'Gas wholesale lookups'!$A$4:$R$15,'Gas wholesale index'!P$2,FALSE)</f>
        <v>1</v>
      </c>
      <c r="Q114" s="38">
        <f>VLOOKUP($B114,'Gas wholesale lookups'!$A$4:$R$15,'Gas wholesale index'!Q$2,FALSE)</f>
        <v>1</v>
      </c>
      <c r="R114" s="38">
        <f>VLOOKUP($B114,'Gas wholesale lookups'!$A$4:$R$15,'Gas wholesale index'!R$2,FALSE)</f>
        <v>1</v>
      </c>
      <c r="S114" s="38">
        <f>VLOOKUP($B114,'Gas wholesale lookups'!$A$4:$R$15,'Gas wholesale index'!S$2,FALSE)</f>
        <v>0</v>
      </c>
      <c r="T114" s="38">
        <f>VLOOKUP($B114,'Gas wholesale lookups'!$A$4:$R$15,'Gas wholesale index'!T$2,FALSE)</f>
        <v>0</v>
      </c>
      <c r="U114" s="13">
        <f t="shared" si="19"/>
        <v>208526.18181818182</v>
      </c>
      <c r="V114" s="13">
        <f t="shared" si="20"/>
        <v>166168.27272727274</v>
      </c>
      <c r="W114" s="13">
        <f t="shared" si="21"/>
        <v>291847.5</v>
      </c>
      <c r="X114" s="13">
        <f t="shared" si="22"/>
        <v>332991.45454545453</v>
      </c>
      <c r="Y114" s="13">
        <f t="shared" si="23"/>
        <v>0</v>
      </c>
      <c r="Z114" s="13">
        <f t="shared" si="24"/>
        <v>0</v>
      </c>
      <c r="AA114" s="13">
        <f t="shared" si="25"/>
        <v>999533.40909090918</v>
      </c>
      <c r="AB114" s="23">
        <f t="shared" si="26"/>
        <v>0</v>
      </c>
      <c r="AC114" s="23">
        <f t="shared" si="27"/>
        <v>0</v>
      </c>
      <c r="AD114" s="23">
        <f t="shared" si="28"/>
        <v>0</v>
      </c>
      <c r="AE114" s="23">
        <f t="shared" si="29"/>
        <v>0</v>
      </c>
      <c r="AF114" s="23">
        <f t="shared" si="30"/>
        <v>0</v>
      </c>
      <c r="AG114" s="23">
        <f t="shared" si="31"/>
        <v>0</v>
      </c>
      <c r="AH114" s="23">
        <f t="shared" si="32"/>
        <v>0</v>
      </c>
      <c r="AI114" s="44" t="str">
        <f t="shared" si="33"/>
        <v>n/a</v>
      </c>
      <c r="AJ114" s="2" t="str">
        <f t="shared" si="34"/>
        <v>2015-16 Summer</v>
      </c>
      <c r="AK114" s="2" t="str">
        <f t="shared" si="35"/>
        <v>2014-15 Winter</v>
      </c>
      <c r="AL114" s="41">
        <v>1</v>
      </c>
      <c r="AM114" s="59"/>
    </row>
    <row r="115" spans="1:39" x14ac:dyDescent="0.3">
      <c r="A115" s="47">
        <v>42010</v>
      </c>
      <c r="B115" s="14" t="str">
        <f t="shared" si="18"/>
        <v>Jan</v>
      </c>
      <c r="C115" s="3"/>
      <c r="D115" s="3"/>
      <c r="E115" s="3"/>
      <c r="F115" s="3"/>
      <c r="G115" s="3"/>
      <c r="H115" s="3"/>
      <c r="I115" s="13">
        <f>VLOOKUP($B115,'Gas wholesale lookups'!$A$4:$L$15,'Gas wholesale index'!I$2,FALSE)</f>
        <v>208526.18181818182</v>
      </c>
      <c r="J115" s="13">
        <f>VLOOKUP($B115,'Gas wholesale lookups'!$A$4:$L$15,'Gas wholesale index'!J$2,FALSE)</f>
        <v>166168.27272727274</v>
      </c>
      <c r="K115" s="13">
        <f>VLOOKUP($B115,'Gas wholesale lookups'!$A$4:$L$15,'Gas wholesale index'!K$2,FALSE)</f>
        <v>291847.5</v>
      </c>
      <c r="L115" s="13">
        <f>VLOOKUP($B115,'Gas wholesale lookups'!$A$4:$L$15,'Gas wholesale index'!L$2,FALSE)</f>
        <v>332991.45454545453</v>
      </c>
      <c r="M115" s="13">
        <f>VLOOKUP($B115,'Gas wholesale lookups'!$A$4:$L$15,'Gas wholesale index'!M$2,FALSE)</f>
        <v>208526.18181818182</v>
      </c>
      <c r="N115" s="13">
        <f>VLOOKUP($B115,'Gas wholesale lookups'!$A$4:$L$15,'Gas wholesale index'!N$2,FALSE)</f>
        <v>166168.27272727274</v>
      </c>
      <c r="O115" s="38">
        <f>VLOOKUP($B115,'Gas wholesale lookups'!$A$4:$R$15,'Gas wholesale index'!O$2,FALSE)</f>
        <v>1</v>
      </c>
      <c r="P115" s="38">
        <f>VLOOKUP($B115,'Gas wholesale lookups'!$A$4:$R$15,'Gas wholesale index'!P$2,FALSE)</f>
        <v>1</v>
      </c>
      <c r="Q115" s="38">
        <f>VLOOKUP($B115,'Gas wholesale lookups'!$A$4:$R$15,'Gas wholesale index'!Q$2,FALSE)</f>
        <v>1</v>
      </c>
      <c r="R115" s="38">
        <f>VLOOKUP($B115,'Gas wholesale lookups'!$A$4:$R$15,'Gas wholesale index'!R$2,FALSE)</f>
        <v>1</v>
      </c>
      <c r="S115" s="38">
        <f>VLOOKUP($B115,'Gas wholesale lookups'!$A$4:$R$15,'Gas wholesale index'!S$2,FALSE)</f>
        <v>0</v>
      </c>
      <c r="T115" s="38">
        <f>VLOOKUP($B115,'Gas wholesale lookups'!$A$4:$R$15,'Gas wholesale index'!T$2,FALSE)</f>
        <v>0</v>
      </c>
      <c r="U115" s="13">
        <f t="shared" si="19"/>
        <v>208526.18181818182</v>
      </c>
      <c r="V115" s="13">
        <f t="shared" si="20"/>
        <v>166168.27272727274</v>
      </c>
      <c r="W115" s="13">
        <f t="shared" si="21"/>
        <v>291847.5</v>
      </c>
      <c r="X115" s="13">
        <f t="shared" si="22"/>
        <v>332991.45454545453</v>
      </c>
      <c r="Y115" s="13">
        <f t="shared" si="23"/>
        <v>0</v>
      </c>
      <c r="Z115" s="13">
        <f t="shared" si="24"/>
        <v>0</v>
      </c>
      <c r="AA115" s="13">
        <f t="shared" si="25"/>
        <v>999533.40909090918</v>
      </c>
      <c r="AB115" s="23">
        <f t="shared" si="26"/>
        <v>0</v>
      </c>
      <c r="AC115" s="23">
        <f t="shared" si="27"/>
        <v>0</v>
      </c>
      <c r="AD115" s="23">
        <f t="shared" si="28"/>
        <v>0</v>
      </c>
      <c r="AE115" s="23">
        <f t="shared" si="29"/>
        <v>0</v>
      </c>
      <c r="AF115" s="23">
        <f t="shared" si="30"/>
        <v>0</v>
      </c>
      <c r="AG115" s="23">
        <f t="shared" si="31"/>
        <v>0</v>
      </c>
      <c r="AH115" s="23">
        <f t="shared" si="32"/>
        <v>0</v>
      </c>
      <c r="AI115" s="44" t="str">
        <f t="shared" si="33"/>
        <v>n/a</v>
      </c>
      <c r="AJ115" s="2" t="str">
        <f t="shared" si="34"/>
        <v>2015-16 Summer</v>
      </c>
      <c r="AK115" s="2" t="str">
        <f t="shared" si="35"/>
        <v>2014-15 Winter</v>
      </c>
      <c r="AL115" s="41">
        <v>1</v>
      </c>
      <c r="AM115" s="59"/>
    </row>
    <row r="116" spans="1:39" x14ac:dyDescent="0.3">
      <c r="A116" s="47">
        <v>42011</v>
      </c>
      <c r="B116" s="14" t="str">
        <f t="shared" si="18"/>
        <v>Jan</v>
      </c>
      <c r="C116" s="3"/>
      <c r="D116" s="3"/>
      <c r="E116" s="3"/>
      <c r="F116" s="3"/>
      <c r="G116" s="3"/>
      <c r="H116" s="3"/>
      <c r="I116" s="13">
        <f>VLOOKUP($B116,'Gas wholesale lookups'!$A$4:$L$15,'Gas wholesale index'!I$2,FALSE)</f>
        <v>208526.18181818182</v>
      </c>
      <c r="J116" s="13">
        <f>VLOOKUP($B116,'Gas wholesale lookups'!$A$4:$L$15,'Gas wholesale index'!J$2,FALSE)</f>
        <v>166168.27272727274</v>
      </c>
      <c r="K116" s="13">
        <f>VLOOKUP($B116,'Gas wholesale lookups'!$A$4:$L$15,'Gas wholesale index'!K$2,FALSE)</f>
        <v>291847.5</v>
      </c>
      <c r="L116" s="13">
        <f>VLOOKUP($B116,'Gas wholesale lookups'!$A$4:$L$15,'Gas wholesale index'!L$2,FALSE)</f>
        <v>332991.45454545453</v>
      </c>
      <c r="M116" s="13">
        <f>VLOOKUP($B116,'Gas wholesale lookups'!$A$4:$L$15,'Gas wholesale index'!M$2,FALSE)</f>
        <v>208526.18181818182</v>
      </c>
      <c r="N116" s="13">
        <f>VLOOKUP($B116,'Gas wholesale lookups'!$A$4:$L$15,'Gas wholesale index'!N$2,FALSE)</f>
        <v>166168.27272727274</v>
      </c>
      <c r="O116" s="38">
        <f>VLOOKUP($B116,'Gas wholesale lookups'!$A$4:$R$15,'Gas wholesale index'!O$2,FALSE)</f>
        <v>1</v>
      </c>
      <c r="P116" s="38">
        <f>VLOOKUP($B116,'Gas wholesale lookups'!$A$4:$R$15,'Gas wholesale index'!P$2,FALSE)</f>
        <v>1</v>
      </c>
      <c r="Q116" s="38">
        <f>VLOOKUP($B116,'Gas wholesale lookups'!$A$4:$R$15,'Gas wholesale index'!Q$2,FALSE)</f>
        <v>1</v>
      </c>
      <c r="R116" s="38">
        <f>VLOOKUP($B116,'Gas wholesale lookups'!$A$4:$R$15,'Gas wholesale index'!R$2,FALSE)</f>
        <v>1</v>
      </c>
      <c r="S116" s="38">
        <f>VLOOKUP($B116,'Gas wholesale lookups'!$A$4:$R$15,'Gas wholesale index'!S$2,FALSE)</f>
        <v>0</v>
      </c>
      <c r="T116" s="38">
        <f>VLOOKUP($B116,'Gas wholesale lookups'!$A$4:$R$15,'Gas wholesale index'!T$2,FALSE)</f>
        <v>0</v>
      </c>
      <c r="U116" s="13">
        <f t="shared" si="19"/>
        <v>208526.18181818182</v>
      </c>
      <c r="V116" s="13">
        <f t="shared" si="20"/>
        <v>166168.27272727274</v>
      </c>
      <c r="W116" s="13">
        <f t="shared" si="21"/>
        <v>291847.5</v>
      </c>
      <c r="X116" s="13">
        <f t="shared" si="22"/>
        <v>332991.45454545453</v>
      </c>
      <c r="Y116" s="13">
        <f t="shared" si="23"/>
        <v>0</v>
      </c>
      <c r="Z116" s="13">
        <f t="shared" si="24"/>
        <v>0</v>
      </c>
      <c r="AA116" s="13">
        <f t="shared" si="25"/>
        <v>999533.40909090918</v>
      </c>
      <c r="AB116" s="23">
        <f t="shared" si="26"/>
        <v>0</v>
      </c>
      <c r="AC116" s="23">
        <f t="shared" si="27"/>
        <v>0</v>
      </c>
      <c r="AD116" s="23">
        <f t="shared" si="28"/>
        <v>0</v>
      </c>
      <c r="AE116" s="23">
        <f t="shared" si="29"/>
        <v>0</v>
      </c>
      <c r="AF116" s="23">
        <f t="shared" si="30"/>
        <v>0</v>
      </c>
      <c r="AG116" s="23">
        <f t="shared" si="31"/>
        <v>0</v>
      </c>
      <c r="AH116" s="23">
        <f t="shared" si="32"/>
        <v>0</v>
      </c>
      <c r="AI116" s="44" t="str">
        <f t="shared" si="33"/>
        <v>n/a</v>
      </c>
      <c r="AJ116" s="2" t="str">
        <f t="shared" si="34"/>
        <v>2015-16 Summer</v>
      </c>
      <c r="AK116" s="2" t="str">
        <f t="shared" si="35"/>
        <v>2014-15 Winter</v>
      </c>
      <c r="AL116" s="41">
        <v>1</v>
      </c>
      <c r="AM116" s="59"/>
    </row>
    <row r="117" spans="1:39" x14ac:dyDescent="0.3">
      <c r="A117" s="47">
        <v>42012</v>
      </c>
      <c r="B117" s="14" t="str">
        <f t="shared" si="18"/>
        <v>Jan</v>
      </c>
      <c r="C117" s="3"/>
      <c r="D117" s="3"/>
      <c r="E117" s="3"/>
      <c r="F117" s="3"/>
      <c r="G117" s="3"/>
      <c r="H117" s="3"/>
      <c r="I117" s="13">
        <f>VLOOKUP($B117,'Gas wholesale lookups'!$A$4:$L$15,'Gas wholesale index'!I$2,FALSE)</f>
        <v>208526.18181818182</v>
      </c>
      <c r="J117" s="13">
        <f>VLOOKUP($B117,'Gas wholesale lookups'!$A$4:$L$15,'Gas wholesale index'!J$2,FALSE)</f>
        <v>166168.27272727274</v>
      </c>
      <c r="K117" s="13">
        <f>VLOOKUP($B117,'Gas wholesale lookups'!$A$4:$L$15,'Gas wholesale index'!K$2,FALSE)</f>
        <v>291847.5</v>
      </c>
      <c r="L117" s="13">
        <f>VLOOKUP($B117,'Gas wholesale lookups'!$A$4:$L$15,'Gas wholesale index'!L$2,FALSE)</f>
        <v>332991.45454545453</v>
      </c>
      <c r="M117" s="13">
        <f>VLOOKUP($B117,'Gas wholesale lookups'!$A$4:$L$15,'Gas wholesale index'!M$2,FALSE)</f>
        <v>208526.18181818182</v>
      </c>
      <c r="N117" s="13">
        <f>VLOOKUP($B117,'Gas wholesale lookups'!$A$4:$L$15,'Gas wholesale index'!N$2,FALSE)</f>
        <v>166168.27272727274</v>
      </c>
      <c r="O117" s="38">
        <f>VLOOKUP($B117,'Gas wholesale lookups'!$A$4:$R$15,'Gas wholesale index'!O$2,FALSE)</f>
        <v>1</v>
      </c>
      <c r="P117" s="38">
        <f>VLOOKUP($B117,'Gas wholesale lookups'!$A$4:$R$15,'Gas wholesale index'!P$2,FALSE)</f>
        <v>1</v>
      </c>
      <c r="Q117" s="38">
        <f>VLOOKUP($B117,'Gas wholesale lookups'!$A$4:$R$15,'Gas wholesale index'!Q$2,FALSE)</f>
        <v>1</v>
      </c>
      <c r="R117" s="38">
        <f>VLOOKUP($B117,'Gas wholesale lookups'!$A$4:$R$15,'Gas wholesale index'!R$2,FALSE)</f>
        <v>1</v>
      </c>
      <c r="S117" s="38">
        <f>VLOOKUP($B117,'Gas wholesale lookups'!$A$4:$R$15,'Gas wholesale index'!S$2,FALSE)</f>
        <v>0</v>
      </c>
      <c r="T117" s="38">
        <f>VLOOKUP($B117,'Gas wholesale lookups'!$A$4:$R$15,'Gas wholesale index'!T$2,FALSE)</f>
        <v>0</v>
      </c>
      <c r="U117" s="13">
        <f t="shared" si="19"/>
        <v>208526.18181818182</v>
      </c>
      <c r="V117" s="13">
        <f t="shared" si="20"/>
        <v>166168.27272727274</v>
      </c>
      <c r="W117" s="13">
        <f t="shared" si="21"/>
        <v>291847.5</v>
      </c>
      <c r="X117" s="13">
        <f t="shared" si="22"/>
        <v>332991.45454545453</v>
      </c>
      <c r="Y117" s="13">
        <f t="shared" si="23"/>
        <v>0</v>
      </c>
      <c r="Z117" s="13">
        <f t="shared" si="24"/>
        <v>0</v>
      </c>
      <c r="AA117" s="13">
        <f t="shared" si="25"/>
        <v>999533.40909090918</v>
      </c>
      <c r="AB117" s="23">
        <f t="shared" si="26"/>
        <v>0</v>
      </c>
      <c r="AC117" s="23">
        <f t="shared" si="27"/>
        <v>0</v>
      </c>
      <c r="AD117" s="23">
        <f t="shared" si="28"/>
        <v>0</v>
      </c>
      <c r="AE117" s="23">
        <f t="shared" si="29"/>
        <v>0</v>
      </c>
      <c r="AF117" s="23">
        <f t="shared" si="30"/>
        <v>0</v>
      </c>
      <c r="AG117" s="23">
        <f t="shared" si="31"/>
        <v>0</v>
      </c>
      <c r="AH117" s="23">
        <f t="shared" si="32"/>
        <v>0</v>
      </c>
      <c r="AI117" s="44" t="str">
        <f t="shared" si="33"/>
        <v>n/a</v>
      </c>
      <c r="AJ117" s="2" t="str">
        <f t="shared" si="34"/>
        <v>2015-16 Summer</v>
      </c>
      <c r="AK117" s="2" t="str">
        <f t="shared" si="35"/>
        <v>2014-15 Winter</v>
      </c>
      <c r="AL117" s="41">
        <v>1</v>
      </c>
      <c r="AM117" s="59"/>
    </row>
    <row r="118" spans="1:39" x14ac:dyDescent="0.3">
      <c r="A118" s="47">
        <v>42013</v>
      </c>
      <c r="B118" s="14" t="str">
        <f t="shared" si="18"/>
        <v>Jan</v>
      </c>
      <c r="C118" s="3"/>
      <c r="D118" s="3"/>
      <c r="E118" s="3"/>
      <c r="F118" s="3"/>
      <c r="G118" s="3"/>
      <c r="H118" s="3"/>
      <c r="I118" s="13">
        <f>VLOOKUP($B118,'Gas wholesale lookups'!$A$4:$L$15,'Gas wholesale index'!I$2,FALSE)</f>
        <v>208526.18181818182</v>
      </c>
      <c r="J118" s="13">
        <f>VLOOKUP($B118,'Gas wholesale lookups'!$A$4:$L$15,'Gas wholesale index'!J$2,FALSE)</f>
        <v>166168.27272727274</v>
      </c>
      <c r="K118" s="13">
        <f>VLOOKUP($B118,'Gas wholesale lookups'!$A$4:$L$15,'Gas wholesale index'!K$2,FALSE)</f>
        <v>291847.5</v>
      </c>
      <c r="L118" s="13">
        <f>VLOOKUP($B118,'Gas wholesale lookups'!$A$4:$L$15,'Gas wholesale index'!L$2,FALSE)</f>
        <v>332991.45454545453</v>
      </c>
      <c r="M118" s="13">
        <f>VLOOKUP($B118,'Gas wholesale lookups'!$A$4:$L$15,'Gas wholesale index'!M$2,FALSE)</f>
        <v>208526.18181818182</v>
      </c>
      <c r="N118" s="13">
        <f>VLOOKUP($B118,'Gas wholesale lookups'!$A$4:$L$15,'Gas wholesale index'!N$2,FALSE)</f>
        <v>166168.27272727274</v>
      </c>
      <c r="O118" s="38">
        <f>VLOOKUP($B118,'Gas wholesale lookups'!$A$4:$R$15,'Gas wholesale index'!O$2,FALSE)</f>
        <v>1</v>
      </c>
      <c r="P118" s="38">
        <f>VLOOKUP($B118,'Gas wholesale lookups'!$A$4:$R$15,'Gas wholesale index'!P$2,FALSE)</f>
        <v>1</v>
      </c>
      <c r="Q118" s="38">
        <f>VLOOKUP($B118,'Gas wholesale lookups'!$A$4:$R$15,'Gas wholesale index'!Q$2,FALSE)</f>
        <v>1</v>
      </c>
      <c r="R118" s="38">
        <f>VLOOKUP($B118,'Gas wholesale lookups'!$A$4:$R$15,'Gas wholesale index'!R$2,FALSE)</f>
        <v>1</v>
      </c>
      <c r="S118" s="38">
        <f>VLOOKUP($B118,'Gas wholesale lookups'!$A$4:$R$15,'Gas wholesale index'!S$2,FALSE)</f>
        <v>0</v>
      </c>
      <c r="T118" s="38">
        <f>VLOOKUP($B118,'Gas wholesale lookups'!$A$4:$R$15,'Gas wholesale index'!T$2,FALSE)</f>
        <v>0</v>
      </c>
      <c r="U118" s="13">
        <f t="shared" si="19"/>
        <v>208526.18181818182</v>
      </c>
      <c r="V118" s="13">
        <f t="shared" si="20"/>
        <v>166168.27272727274</v>
      </c>
      <c r="W118" s="13">
        <f t="shared" si="21"/>
        <v>291847.5</v>
      </c>
      <c r="X118" s="13">
        <f t="shared" si="22"/>
        <v>332991.45454545453</v>
      </c>
      <c r="Y118" s="13">
        <f t="shared" si="23"/>
        <v>0</v>
      </c>
      <c r="Z118" s="13">
        <f t="shared" si="24"/>
        <v>0</v>
      </c>
      <c r="AA118" s="13">
        <f t="shared" si="25"/>
        <v>999533.40909090918</v>
      </c>
      <c r="AB118" s="23">
        <f t="shared" si="26"/>
        <v>0</v>
      </c>
      <c r="AC118" s="23">
        <f t="shared" si="27"/>
        <v>0</v>
      </c>
      <c r="AD118" s="23">
        <f t="shared" si="28"/>
        <v>0</v>
      </c>
      <c r="AE118" s="23">
        <f t="shared" si="29"/>
        <v>0</v>
      </c>
      <c r="AF118" s="23">
        <f t="shared" si="30"/>
        <v>0</v>
      </c>
      <c r="AG118" s="23">
        <f t="shared" si="31"/>
        <v>0</v>
      </c>
      <c r="AH118" s="23">
        <f t="shared" si="32"/>
        <v>0</v>
      </c>
      <c r="AI118" s="44" t="str">
        <f t="shared" si="33"/>
        <v>n/a</v>
      </c>
      <c r="AJ118" s="2" t="str">
        <f t="shared" si="34"/>
        <v>2015-16 Summer</v>
      </c>
      <c r="AK118" s="2" t="str">
        <f t="shared" si="35"/>
        <v>2014-15 Winter</v>
      </c>
      <c r="AL118" s="41">
        <v>1</v>
      </c>
      <c r="AM118" s="59"/>
    </row>
    <row r="119" spans="1:39" x14ac:dyDescent="0.3">
      <c r="A119" s="47">
        <v>42016</v>
      </c>
      <c r="B119" s="14" t="str">
        <f t="shared" si="18"/>
        <v>Jan</v>
      </c>
      <c r="C119" s="3"/>
      <c r="D119" s="3"/>
      <c r="E119" s="3"/>
      <c r="F119" s="3"/>
      <c r="G119" s="3"/>
      <c r="H119" s="3"/>
      <c r="I119" s="13">
        <f>VLOOKUP($B119,'Gas wholesale lookups'!$A$4:$L$15,'Gas wholesale index'!I$2,FALSE)</f>
        <v>208526.18181818182</v>
      </c>
      <c r="J119" s="13">
        <f>VLOOKUP($B119,'Gas wholesale lookups'!$A$4:$L$15,'Gas wholesale index'!J$2,FALSE)</f>
        <v>166168.27272727274</v>
      </c>
      <c r="K119" s="13">
        <f>VLOOKUP($B119,'Gas wholesale lookups'!$A$4:$L$15,'Gas wholesale index'!K$2,FALSE)</f>
        <v>291847.5</v>
      </c>
      <c r="L119" s="13">
        <f>VLOOKUP($B119,'Gas wholesale lookups'!$A$4:$L$15,'Gas wholesale index'!L$2,FALSE)</f>
        <v>332991.45454545453</v>
      </c>
      <c r="M119" s="13">
        <f>VLOOKUP($B119,'Gas wholesale lookups'!$A$4:$L$15,'Gas wholesale index'!M$2,FALSE)</f>
        <v>208526.18181818182</v>
      </c>
      <c r="N119" s="13">
        <f>VLOOKUP($B119,'Gas wholesale lookups'!$A$4:$L$15,'Gas wholesale index'!N$2,FALSE)</f>
        <v>166168.27272727274</v>
      </c>
      <c r="O119" s="38">
        <f>VLOOKUP($B119,'Gas wholesale lookups'!$A$4:$R$15,'Gas wholesale index'!O$2,FALSE)</f>
        <v>1</v>
      </c>
      <c r="P119" s="38">
        <f>VLOOKUP($B119,'Gas wholesale lookups'!$A$4:$R$15,'Gas wholesale index'!P$2,FALSE)</f>
        <v>1</v>
      </c>
      <c r="Q119" s="38">
        <f>VLOOKUP($B119,'Gas wholesale lookups'!$A$4:$R$15,'Gas wholesale index'!Q$2,FALSE)</f>
        <v>1</v>
      </c>
      <c r="R119" s="38">
        <f>VLOOKUP($B119,'Gas wholesale lookups'!$A$4:$R$15,'Gas wholesale index'!R$2,FALSE)</f>
        <v>1</v>
      </c>
      <c r="S119" s="38">
        <f>VLOOKUP($B119,'Gas wholesale lookups'!$A$4:$R$15,'Gas wholesale index'!S$2,FALSE)</f>
        <v>0</v>
      </c>
      <c r="T119" s="38">
        <f>VLOOKUP($B119,'Gas wholesale lookups'!$A$4:$R$15,'Gas wholesale index'!T$2,FALSE)</f>
        <v>0</v>
      </c>
      <c r="U119" s="13">
        <f t="shared" si="19"/>
        <v>208526.18181818182</v>
      </c>
      <c r="V119" s="13">
        <f t="shared" si="20"/>
        <v>166168.27272727274</v>
      </c>
      <c r="W119" s="13">
        <f t="shared" si="21"/>
        <v>291847.5</v>
      </c>
      <c r="X119" s="13">
        <f t="shared" si="22"/>
        <v>332991.45454545453</v>
      </c>
      <c r="Y119" s="13">
        <f t="shared" si="23"/>
        <v>0</v>
      </c>
      <c r="Z119" s="13">
        <f t="shared" si="24"/>
        <v>0</v>
      </c>
      <c r="AA119" s="13">
        <f t="shared" si="25"/>
        <v>999533.40909090918</v>
      </c>
      <c r="AB119" s="23">
        <f t="shared" si="26"/>
        <v>0</v>
      </c>
      <c r="AC119" s="23">
        <f t="shared" si="27"/>
        <v>0</v>
      </c>
      <c r="AD119" s="23">
        <f t="shared" si="28"/>
        <v>0</v>
      </c>
      <c r="AE119" s="23">
        <f t="shared" si="29"/>
        <v>0</v>
      </c>
      <c r="AF119" s="23">
        <f t="shared" si="30"/>
        <v>0</v>
      </c>
      <c r="AG119" s="23">
        <f t="shared" si="31"/>
        <v>0</v>
      </c>
      <c r="AH119" s="23">
        <f t="shared" si="32"/>
        <v>0</v>
      </c>
      <c r="AI119" s="44" t="str">
        <f t="shared" si="33"/>
        <v>n/a</v>
      </c>
      <c r="AJ119" s="2" t="str">
        <f t="shared" si="34"/>
        <v>2015-16 Summer</v>
      </c>
      <c r="AK119" s="2" t="str">
        <f t="shared" si="35"/>
        <v>2014-15 Winter</v>
      </c>
      <c r="AL119" s="41">
        <v>1</v>
      </c>
      <c r="AM119" s="59"/>
    </row>
    <row r="120" spans="1:39" x14ac:dyDescent="0.3">
      <c r="A120" s="47">
        <v>42017</v>
      </c>
      <c r="B120" s="14" t="str">
        <f t="shared" si="18"/>
        <v>Jan</v>
      </c>
      <c r="C120" s="3"/>
      <c r="D120" s="3"/>
      <c r="E120" s="3"/>
      <c r="F120" s="3"/>
      <c r="G120" s="3"/>
      <c r="H120" s="3"/>
      <c r="I120" s="13">
        <f>VLOOKUP($B120,'Gas wholesale lookups'!$A$4:$L$15,'Gas wholesale index'!I$2,FALSE)</f>
        <v>208526.18181818182</v>
      </c>
      <c r="J120" s="13">
        <f>VLOOKUP($B120,'Gas wholesale lookups'!$A$4:$L$15,'Gas wholesale index'!J$2,FALSE)</f>
        <v>166168.27272727274</v>
      </c>
      <c r="K120" s="13">
        <f>VLOOKUP($B120,'Gas wholesale lookups'!$A$4:$L$15,'Gas wholesale index'!K$2,FALSE)</f>
        <v>291847.5</v>
      </c>
      <c r="L120" s="13">
        <f>VLOOKUP($B120,'Gas wholesale lookups'!$A$4:$L$15,'Gas wholesale index'!L$2,FALSE)</f>
        <v>332991.45454545453</v>
      </c>
      <c r="M120" s="13">
        <f>VLOOKUP($B120,'Gas wholesale lookups'!$A$4:$L$15,'Gas wholesale index'!M$2,FALSE)</f>
        <v>208526.18181818182</v>
      </c>
      <c r="N120" s="13">
        <f>VLOOKUP($B120,'Gas wholesale lookups'!$A$4:$L$15,'Gas wholesale index'!N$2,FALSE)</f>
        <v>166168.27272727274</v>
      </c>
      <c r="O120" s="38">
        <f>VLOOKUP($B120,'Gas wholesale lookups'!$A$4:$R$15,'Gas wholesale index'!O$2,FALSE)</f>
        <v>1</v>
      </c>
      <c r="P120" s="38">
        <f>VLOOKUP($B120,'Gas wholesale lookups'!$A$4:$R$15,'Gas wholesale index'!P$2,FALSE)</f>
        <v>1</v>
      </c>
      <c r="Q120" s="38">
        <f>VLOOKUP($B120,'Gas wholesale lookups'!$A$4:$R$15,'Gas wholesale index'!Q$2,FALSE)</f>
        <v>1</v>
      </c>
      <c r="R120" s="38">
        <f>VLOOKUP($B120,'Gas wholesale lookups'!$A$4:$R$15,'Gas wholesale index'!R$2,FALSE)</f>
        <v>1</v>
      </c>
      <c r="S120" s="38">
        <f>VLOOKUP($B120,'Gas wholesale lookups'!$A$4:$R$15,'Gas wholesale index'!S$2,FALSE)</f>
        <v>0</v>
      </c>
      <c r="T120" s="38">
        <f>VLOOKUP($B120,'Gas wholesale lookups'!$A$4:$R$15,'Gas wholesale index'!T$2,FALSE)</f>
        <v>0</v>
      </c>
      <c r="U120" s="13">
        <f t="shared" si="19"/>
        <v>208526.18181818182</v>
      </c>
      <c r="V120" s="13">
        <f t="shared" si="20"/>
        <v>166168.27272727274</v>
      </c>
      <c r="W120" s="13">
        <f t="shared" si="21"/>
        <v>291847.5</v>
      </c>
      <c r="X120" s="13">
        <f t="shared" si="22"/>
        <v>332991.45454545453</v>
      </c>
      <c r="Y120" s="13">
        <f t="shared" si="23"/>
        <v>0</v>
      </c>
      <c r="Z120" s="13">
        <f t="shared" si="24"/>
        <v>0</v>
      </c>
      <c r="AA120" s="13">
        <f t="shared" si="25"/>
        <v>999533.40909090918</v>
      </c>
      <c r="AB120" s="23">
        <f t="shared" si="26"/>
        <v>0</v>
      </c>
      <c r="AC120" s="23">
        <f t="shared" si="27"/>
        <v>0</v>
      </c>
      <c r="AD120" s="23">
        <f t="shared" si="28"/>
        <v>0</v>
      </c>
      <c r="AE120" s="23">
        <f t="shared" si="29"/>
        <v>0</v>
      </c>
      <c r="AF120" s="23">
        <f t="shared" si="30"/>
        <v>0</v>
      </c>
      <c r="AG120" s="23">
        <f t="shared" si="31"/>
        <v>0</v>
      </c>
      <c r="AH120" s="23">
        <f t="shared" si="32"/>
        <v>0</v>
      </c>
      <c r="AI120" s="44" t="str">
        <f t="shared" si="33"/>
        <v>n/a</v>
      </c>
      <c r="AJ120" s="2" t="str">
        <f t="shared" si="34"/>
        <v>2015-16 Summer</v>
      </c>
      <c r="AK120" s="2" t="str">
        <f t="shared" si="35"/>
        <v>2014-15 Winter</v>
      </c>
      <c r="AL120" s="41">
        <v>1</v>
      </c>
      <c r="AM120" s="59"/>
    </row>
    <row r="121" spans="1:39" x14ac:dyDescent="0.3">
      <c r="A121" s="47">
        <v>42018</v>
      </c>
      <c r="B121" s="14" t="str">
        <f t="shared" si="18"/>
        <v>Jan</v>
      </c>
      <c r="C121" s="3"/>
      <c r="D121" s="3"/>
      <c r="E121" s="3"/>
      <c r="F121" s="3"/>
      <c r="G121" s="3"/>
      <c r="H121" s="3"/>
      <c r="I121" s="13">
        <f>VLOOKUP($B121,'Gas wholesale lookups'!$A$4:$L$15,'Gas wholesale index'!I$2,FALSE)</f>
        <v>208526.18181818182</v>
      </c>
      <c r="J121" s="13">
        <f>VLOOKUP($B121,'Gas wholesale lookups'!$A$4:$L$15,'Gas wholesale index'!J$2,FALSE)</f>
        <v>166168.27272727274</v>
      </c>
      <c r="K121" s="13">
        <f>VLOOKUP($B121,'Gas wholesale lookups'!$A$4:$L$15,'Gas wholesale index'!K$2,FALSE)</f>
        <v>291847.5</v>
      </c>
      <c r="L121" s="13">
        <f>VLOOKUP($B121,'Gas wholesale lookups'!$A$4:$L$15,'Gas wholesale index'!L$2,FALSE)</f>
        <v>332991.45454545453</v>
      </c>
      <c r="M121" s="13">
        <f>VLOOKUP($B121,'Gas wholesale lookups'!$A$4:$L$15,'Gas wholesale index'!M$2,FALSE)</f>
        <v>208526.18181818182</v>
      </c>
      <c r="N121" s="13">
        <f>VLOOKUP($B121,'Gas wholesale lookups'!$A$4:$L$15,'Gas wholesale index'!N$2,FALSE)</f>
        <v>166168.27272727274</v>
      </c>
      <c r="O121" s="38">
        <f>VLOOKUP($B121,'Gas wholesale lookups'!$A$4:$R$15,'Gas wholesale index'!O$2,FALSE)</f>
        <v>1</v>
      </c>
      <c r="P121" s="38">
        <f>VLOOKUP($B121,'Gas wholesale lookups'!$A$4:$R$15,'Gas wholesale index'!P$2,FALSE)</f>
        <v>1</v>
      </c>
      <c r="Q121" s="38">
        <f>VLOOKUP($B121,'Gas wholesale lookups'!$A$4:$R$15,'Gas wholesale index'!Q$2,FALSE)</f>
        <v>1</v>
      </c>
      <c r="R121" s="38">
        <f>VLOOKUP($B121,'Gas wholesale lookups'!$A$4:$R$15,'Gas wholesale index'!R$2,FALSE)</f>
        <v>1</v>
      </c>
      <c r="S121" s="38">
        <f>VLOOKUP($B121,'Gas wholesale lookups'!$A$4:$R$15,'Gas wholesale index'!S$2,FALSE)</f>
        <v>0</v>
      </c>
      <c r="T121" s="38">
        <f>VLOOKUP($B121,'Gas wholesale lookups'!$A$4:$R$15,'Gas wholesale index'!T$2,FALSE)</f>
        <v>0</v>
      </c>
      <c r="U121" s="13">
        <f t="shared" si="19"/>
        <v>208526.18181818182</v>
      </c>
      <c r="V121" s="13">
        <f t="shared" si="20"/>
        <v>166168.27272727274</v>
      </c>
      <c r="W121" s="13">
        <f t="shared" si="21"/>
        <v>291847.5</v>
      </c>
      <c r="X121" s="13">
        <f t="shared" si="22"/>
        <v>332991.45454545453</v>
      </c>
      <c r="Y121" s="13">
        <f t="shared" si="23"/>
        <v>0</v>
      </c>
      <c r="Z121" s="13">
        <f t="shared" si="24"/>
        <v>0</v>
      </c>
      <c r="AA121" s="13">
        <f t="shared" si="25"/>
        <v>999533.40909090918</v>
      </c>
      <c r="AB121" s="23">
        <f t="shared" si="26"/>
        <v>0</v>
      </c>
      <c r="AC121" s="23">
        <f t="shared" si="27"/>
        <v>0</v>
      </c>
      <c r="AD121" s="23">
        <f t="shared" si="28"/>
        <v>0</v>
      </c>
      <c r="AE121" s="23">
        <f t="shared" si="29"/>
        <v>0</v>
      </c>
      <c r="AF121" s="23">
        <f t="shared" si="30"/>
        <v>0</v>
      </c>
      <c r="AG121" s="23">
        <f t="shared" si="31"/>
        <v>0</v>
      </c>
      <c r="AH121" s="23">
        <f t="shared" si="32"/>
        <v>0</v>
      </c>
      <c r="AI121" s="44" t="str">
        <f t="shared" si="33"/>
        <v>n/a</v>
      </c>
      <c r="AJ121" s="2" t="str">
        <f t="shared" si="34"/>
        <v>2015-16 Summer</v>
      </c>
      <c r="AK121" s="2" t="str">
        <f t="shared" si="35"/>
        <v>2014-15 Winter</v>
      </c>
      <c r="AL121" s="41">
        <v>1</v>
      </c>
      <c r="AM121" s="59"/>
    </row>
    <row r="122" spans="1:39" x14ac:dyDescent="0.3">
      <c r="A122" s="47">
        <v>42019</v>
      </c>
      <c r="B122" s="14" t="str">
        <f t="shared" si="18"/>
        <v>Jan</v>
      </c>
      <c r="C122" s="3"/>
      <c r="D122" s="3"/>
      <c r="E122" s="3"/>
      <c r="F122" s="3"/>
      <c r="G122" s="3"/>
      <c r="H122" s="3"/>
      <c r="I122" s="13">
        <f>VLOOKUP($B122,'Gas wholesale lookups'!$A$4:$L$15,'Gas wholesale index'!I$2,FALSE)</f>
        <v>208526.18181818182</v>
      </c>
      <c r="J122" s="13">
        <f>VLOOKUP($B122,'Gas wholesale lookups'!$A$4:$L$15,'Gas wholesale index'!J$2,FALSE)</f>
        <v>166168.27272727274</v>
      </c>
      <c r="K122" s="13">
        <f>VLOOKUP($B122,'Gas wholesale lookups'!$A$4:$L$15,'Gas wholesale index'!K$2,FALSE)</f>
        <v>291847.5</v>
      </c>
      <c r="L122" s="13">
        <f>VLOOKUP($B122,'Gas wholesale lookups'!$A$4:$L$15,'Gas wholesale index'!L$2,FALSE)</f>
        <v>332991.45454545453</v>
      </c>
      <c r="M122" s="13">
        <f>VLOOKUP($B122,'Gas wholesale lookups'!$A$4:$L$15,'Gas wholesale index'!M$2,FALSE)</f>
        <v>208526.18181818182</v>
      </c>
      <c r="N122" s="13">
        <f>VLOOKUP($B122,'Gas wholesale lookups'!$A$4:$L$15,'Gas wholesale index'!N$2,FALSE)</f>
        <v>166168.27272727274</v>
      </c>
      <c r="O122" s="38">
        <f>VLOOKUP($B122,'Gas wholesale lookups'!$A$4:$R$15,'Gas wholesale index'!O$2,FALSE)</f>
        <v>1</v>
      </c>
      <c r="P122" s="38">
        <f>VLOOKUP($B122,'Gas wholesale lookups'!$A$4:$R$15,'Gas wholesale index'!P$2,FALSE)</f>
        <v>1</v>
      </c>
      <c r="Q122" s="38">
        <f>VLOOKUP($B122,'Gas wholesale lookups'!$A$4:$R$15,'Gas wholesale index'!Q$2,FALSE)</f>
        <v>1</v>
      </c>
      <c r="R122" s="38">
        <f>VLOOKUP($B122,'Gas wholesale lookups'!$A$4:$R$15,'Gas wholesale index'!R$2,FALSE)</f>
        <v>1</v>
      </c>
      <c r="S122" s="38">
        <f>VLOOKUP($B122,'Gas wholesale lookups'!$A$4:$R$15,'Gas wholesale index'!S$2,FALSE)</f>
        <v>0</v>
      </c>
      <c r="T122" s="38">
        <f>VLOOKUP($B122,'Gas wholesale lookups'!$A$4:$R$15,'Gas wholesale index'!T$2,FALSE)</f>
        <v>0</v>
      </c>
      <c r="U122" s="13">
        <f t="shared" si="19"/>
        <v>208526.18181818182</v>
      </c>
      <c r="V122" s="13">
        <f t="shared" si="20"/>
        <v>166168.27272727274</v>
      </c>
      <c r="W122" s="13">
        <f t="shared" si="21"/>
        <v>291847.5</v>
      </c>
      <c r="X122" s="13">
        <f t="shared" si="22"/>
        <v>332991.45454545453</v>
      </c>
      <c r="Y122" s="13">
        <f t="shared" si="23"/>
        <v>0</v>
      </c>
      <c r="Z122" s="13">
        <f t="shared" si="24"/>
        <v>0</v>
      </c>
      <c r="AA122" s="13">
        <f t="shared" si="25"/>
        <v>999533.40909090918</v>
      </c>
      <c r="AB122" s="23">
        <f t="shared" si="26"/>
        <v>0</v>
      </c>
      <c r="AC122" s="23">
        <f t="shared" si="27"/>
        <v>0</v>
      </c>
      <c r="AD122" s="23">
        <f t="shared" si="28"/>
        <v>0</v>
      </c>
      <c r="AE122" s="23">
        <f t="shared" si="29"/>
        <v>0</v>
      </c>
      <c r="AF122" s="23">
        <f t="shared" si="30"/>
        <v>0</v>
      </c>
      <c r="AG122" s="23">
        <f t="shared" si="31"/>
        <v>0</v>
      </c>
      <c r="AH122" s="23">
        <f t="shared" si="32"/>
        <v>0</v>
      </c>
      <c r="AI122" s="44" t="str">
        <f t="shared" si="33"/>
        <v>n/a</v>
      </c>
      <c r="AJ122" s="2" t="str">
        <f t="shared" si="34"/>
        <v>2015-16 Summer</v>
      </c>
      <c r="AK122" s="2" t="str">
        <f t="shared" si="35"/>
        <v>2014-15 Winter</v>
      </c>
      <c r="AL122" s="41">
        <v>1</v>
      </c>
      <c r="AM122" s="59"/>
    </row>
    <row r="123" spans="1:39" x14ac:dyDescent="0.3">
      <c r="A123" s="47">
        <v>42020</v>
      </c>
      <c r="B123" s="14" t="str">
        <f t="shared" si="18"/>
        <v>Jan</v>
      </c>
      <c r="C123" s="3"/>
      <c r="D123" s="3"/>
      <c r="E123" s="3"/>
      <c r="F123" s="3"/>
      <c r="G123" s="3"/>
      <c r="H123" s="3"/>
      <c r="I123" s="13">
        <f>VLOOKUP($B123,'Gas wholesale lookups'!$A$4:$L$15,'Gas wholesale index'!I$2,FALSE)</f>
        <v>208526.18181818182</v>
      </c>
      <c r="J123" s="13">
        <f>VLOOKUP($B123,'Gas wholesale lookups'!$A$4:$L$15,'Gas wholesale index'!J$2,FALSE)</f>
        <v>166168.27272727274</v>
      </c>
      <c r="K123" s="13">
        <f>VLOOKUP($B123,'Gas wholesale lookups'!$A$4:$L$15,'Gas wholesale index'!K$2,FALSE)</f>
        <v>291847.5</v>
      </c>
      <c r="L123" s="13">
        <f>VLOOKUP($B123,'Gas wholesale lookups'!$A$4:$L$15,'Gas wholesale index'!L$2,FALSE)</f>
        <v>332991.45454545453</v>
      </c>
      <c r="M123" s="13">
        <f>VLOOKUP($B123,'Gas wholesale lookups'!$A$4:$L$15,'Gas wholesale index'!M$2,FALSE)</f>
        <v>208526.18181818182</v>
      </c>
      <c r="N123" s="13">
        <f>VLOOKUP($B123,'Gas wholesale lookups'!$A$4:$L$15,'Gas wholesale index'!N$2,FALSE)</f>
        <v>166168.27272727274</v>
      </c>
      <c r="O123" s="38">
        <f>VLOOKUP($B123,'Gas wholesale lookups'!$A$4:$R$15,'Gas wholesale index'!O$2,FALSE)</f>
        <v>1</v>
      </c>
      <c r="P123" s="38">
        <f>VLOOKUP($B123,'Gas wholesale lookups'!$A$4:$R$15,'Gas wholesale index'!P$2,FALSE)</f>
        <v>1</v>
      </c>
      <c r="Q123" s="38">
        <f>VLOOKUP($B123,'Gas wholesale lookups'!$A$4:$R$15,'Gas wholesale index'!Q$2,FALSE)</f>
        <v>1</v>
      </c>
      <c r="R123" s="38">
        <f>VLOOKUP($B123,'Gas wholesale lookups'!$A$4:$R$15,'Gas wholesale index'!R$2,FALSE)</f>
        <v>1</v>
      </c>
      <c r="S123" s="38">
        <f>VLOOKUP($B123,'Gas wholesale lookups'!$A$4:$R$15,'Gas wholesale index'!S$2,FALSE)</f>
        <v>0</v>
      </c>
      <c r="T123" s="38">
        <f>VLOOKUP($B123,'Gas wholesale lookups'!$A$4:$R$15,'Gas wholesale index'!T$2,FALSE)</f>
        <v>0</v>
      </c>
      <c r="U123" s="13">
        <f t="shared" si="19"/>
        <v>208526.18181818182</v>
      </c>
      <c r="V123" s="13">
        <f t="shared" si="20"/>
        <v>166168.27272727274</v>
      </c>
      <c r="W123" s="13">
        <f t="shared" si="21"/>
        <v>291847.5</v>
      </c>
      <c r="X123" s="13">
        <f t="shared" si="22"/>
        <v>332991.45454545453</v>
      </c>
      <c r="Y123" s="13">
        <f t="shared" si="23"/>
        <v>0</v>
      </c>
      <c r="Z123" s="13">
        <f t="shared" si="24"/>
        <v>0</v>
      </c>
      <c r="AA123" s="13">
        <f t="shared" si="25"/>
        <v>999533.40909090918</v>
      </c>
      <c r="AB123" s="23">
        <f t="shared" si="26"/>
        <v>0</v>
      </c>
      <c r="AC123" s="23">
        <f t="shared" si="27"/>
        <v>0</v>
      </c>
      <c r="AD123" s="23">
        <f t="shared" si="28"/>
        <v>0</v>
      </c>
      <c r="AE123" s="23">
        <f t="shared" si="29"/>
        <v>0</v>
      </c>
      <c r="AF123" s="23">
        <f t="shared" si="30"/>
        <v>0</v>
      </c>
      <c r="AG123" s="23">
        <f t="shared" si="31"/>
        <v>0</v>
      </c>
      <c r="AH123" s="23">
        <f t="shared" si="32"/>
        <v>0</v>
      </c>
      <c r="AI123" s="44" t="str">
        <f t="shared" si="33"/>
        <v>n/a</v>
      </c>
      <c r="AJ123" s="2" t="str">
        <f t="shared" si="34"/>
        <v>2015-16 Summer</v>
      </c>
      <c r="AK123" s="2" t="str">
        <f t="shared" si="35"/>
        <v>2014-15 Winter</v>
      </c>
      <c r="AL123" s="41">
        <v>1</v>
      </c>
      <c r="AM123" s="59"/>
    </row>
    <row r="124" spans="1:39" x14ac:dyDescent="0.3">
      <c r="A124" s="47">
        <v>42023</v>
      </c>
      <c r="B124" s="14" t="str">
        <f t="shared" si="18"/>
        <v>Jan</v>
      </c>
      <c r="C124" s="3"/>
      <c r="D124" s="3"/>
      <c r="E124" s="3"/>
      <c r="F124" s="3"/>
      <c r="G124" s="3"/>
      <c r="H124" s="3"/>
      <c r="I124" s="13">
        <f>VLOOKUP($B124,'Gas wholesale lookups'!$A$4:$L$15,'Gas wholesale index'!I$2,FALSE)</f>
        <v>208526.18181818182</v>
      </c>
      <c r="J124" s="13">
        <f>VLOOKUP($B124,'Gas wholesale lookups'!$A$4:$L$15,'Gas wholesale index'!J$2,FALSE)</f>
        <v>166168.27272727274</v>
      </c>
      <c r="K124" s="13">
        <f>VLOOKUP($B124,'Gas wholesale lookups'!$A$4:$L$15,'Gas wholesale index'!K$2,FALSE)</f>
        <v>291847.5</v>
      </c>
      <c r="L124" s="13">
        <f>VLOOKUP($B124,'Gas wholesale lookups'!$A$4:$L$15,'Gas wholesale index'!L$2,FALSE)</f>
        <v>332991.45454545453</v>
      </c>
      <c r="M124" s="13">
        <f>VLOOKUP($B124,'Gas wholesale lookups'!$A$4:$L$15,'Gas wholesale index'!M$2,FALSE)</f>
        <v>208526.18181818182</v>
      </c>
      <c r="N124" s="13">
        <f>VLOOKUP($B124,'Gas wholesale lookups'!$A$4:$L$15,'Gas wholesale index'!N$2,FALSE)</f>
        <v>166168.27272727274</v>
      </c>
      <c r="O124" s="38">
        <f>VLOOKUP($B124,'Gas wholesale lookups'!$A$4:$R$15,'Gas wholesale index'!O$2,FALSE)</f>
        <v>1</v>
      </c>
      <c r="P124" s="38">
        <f>VLOOKUP($B124,'Gas wholesale lookups'!$A$4:$R$15,'Gas wholesale index'!P$2,FALSE)</f>
        <v>1</v>
      </c>
      <c r="Q124" s="38">
        <f>VLOOKUP($B124,'Gas wholesale lookups'!$A$4:$R$15,'Gas wholesale index'!Q$2,FALSE)</f>
        <v>1</v>
      </c>
      <c r="R124" s="38">
        <f>VLOOKUP($B124,'Gas wholesale lookups'!$A$4:$R$15,'Gas wholesale index'!R$2,FALSE)</f>
        <v>1</v>
      </c>
      <c r="S124" s="38">
        <f>VLOOKUP($B124,'Gas wholesale lookups'!$A$4:$R$15,'Gas wholesale index'!S$2,FALSE)</f>
        <v>0</v>
      </c>
      <c r="T124" s="38">
        <f>VLOOKUP($B124,'Gas wholesale lookups'!$A$4:$R$15,'Gas wholesale index'!T$2,FALSE)</f>
        <v>0</v>
      </c>
      <c r="U124" s="13">
        <f t="shared" si="19"/>
        <v>208526.18181818182</v>
      </c>
      <c r="V124" s="13">
        <f t="shared" si="20"/>
        <v>166168.27272727274</v>
      </c>
      <c r="W124" s="13">
        <f t="shared" si="21"/>
        <v>291847.5</v>
      </c>
      <c r="X124" s="13">
        <f t="shared" si="22"/>
        <v>332991.45454545453</v>
      </c>
      <c r="Y124" s="13">
        <f t="shared" si="23"/>
        <v>0</v>
      </c>
      <c r="Z124" s="13">
        <f t="shared" si="24"/>
        <v>0</v>
      </c>
      <c r="AA124" s="13">
        <f t="shared" si="25"/>
        <v>999533.40909090918</v>
      </c>
      <c r="AB124" s="23">
        <f t="shared" si="26"/>
        <v>0</v>
      </c>
      <c r="AC124" s="23">
        <f t="shared" si="27"/>
        <v>0</v>
      </c>
      <c r="AD124" s="23">
        <f t="shared" si="28"/>
        <v>0</v>
      </c>
      <c r="AE124" s="23">
        <f t="shared" si="29"/>
        <v>0</v>
      </c>
      <c r="AF124" s="23">
        <f t="shared" si="30"/>
        <v>0</v>
      </c>
      <c r="AG124" s="23">
        <f t="shared" si="31"/>
        <v>0</v>
      </c>
      <c r="AH124" s="23">
        <f t="shared" si="32"/>
        <v>0</v>
      </c>
      <c r="AI124" s="44" t="str">
        <f t="shared" si="33"/>
        <v>n/a</v>
      </c>
      <c r="AJ124" s="2" t="str">
        <f t="shared" si="34"/>
        <v>2015-16 Summer</v>
      </c>
      <c r="AK124" s="2" t="str">
        <f t="shared" si="35"/>
        <v>2014-15 Winter</v>
      </c>
      <c r="AL124" s="41">
        <v>1</v>
      </c>
      <c r="AM124" s="59"/>
    </row>
    <row r="125" spans="1:39" x14ac:dyDescent="0.3">
      <c r="A125" s="47">
        <v>42024</v>
      </c>
      <c r="B125" s="14" t="str">
        <f t="shared" si="18"/>
        <v>Jan</v>
      </c>
      <c r="C125" s="3"/>
      <c r="D125" s="3"/>
      <c r="E125" s="3"/>
      <c r="F125" s="3"/>
      <c r="G125" s="3"/>
      <c r="H125" s="3"/>
      <c r="I125" s="13">
        <f>VLOOKUP($B125,'Gas wholesale lookups'!$A$4:$L$15,'Gas wholesale index'!I$2,FALSE)</f>
        <v>208526.18181818182</v>
      </c>
      <c r="J125" s="13">
        <f>VLOOKUP($B125,'Gas wholesale lookups'!$A$4:$L$15,'Gas wholesale index'!J$2,FALSE)</f>
        <v>166168.27272727274</v>
      </c>
      <c r="K125" s="13">
        <f>VLOOKUP($B125,'Gas wholesale lookups'!$A$4:$L$15,'Gas wholesale index'!K$2,FALSE)</f>
        <v>291847.5</v>
      </c>
      <c r="L125" s="13">
        <f>VLOOKUP($B125,'Gas wholesale lookups'!$A$4:$L$15,'Gas wholesale index'!L$2,FALSE)</f>
        <v>332991.45454545453</v>
      </c>
      <c r="M125" s="13">
        <f>VLOOKUP($B125,'Gas wholesale lookups'!$A$4:$L$15,'Gas wholesale index'!M$2,FALSE)</f>
        <v>208526.18181818182</v>
      </c>
      <c r="N125" s="13">
        <f>VLOOKUP($B125,'Gas wholesale lookups'!$A$4:$L$15,'Gas wholesale index'!N$2,FALSE)</f>
        <v>166168.27272727274</v>
      </c>
      <c r="O125" s="38">
        <f>VLOOKUP($B125,'Gas wholesale lookups'!$A$4:$R$15,'Gas wholesale index'!O$2,FALSE)</f>
        <v>1</v>
      </c>
      <c r="P125" s="38">
        <f>VLOOKUP($B125,'Gas wholesale lookups'!$A$4:$R$15,'Gas wholesale index'!P$2,FALSE)</f>
        <v>1</v>
      </c>
      <c r="Q125" s="38">
        <f>VLOOKUP($B125,'Gas wholesale lookups'!$A$4:$R$15,'Gas wholesale index'!Q$2,FALSE)</f>
        <v>1</v>
      </c>
      <c r="R125" s="38">
        <f>VLOOKUP($B125,'Gas wholesale lookups'!$A$4:$R$15,'Gas wholesale index'!R$2,FALSE)</f>
        <v>1</v>
      </c>
      <c r="S125" s="38">
        <f>VLOOKUP($B125,'Gas wholesale lookups'!$A$4:$R$15,'Gas wholesale index'!S$2,FALSE)</f>
        <v>0</v>
      </c>
      <c r="T125" s="38">
        <f>VLOOKUP($B125,'Gas wholesale lookups'!$A$4:$R$15,'Gas wholesale index'!T$2,FALSE)</f>
        <v>0</v>
      </c>
      <c r="U125" s="13">
        <f t="shared" si="19"/>
        <v>208526.18181818182</v>
      </c>
      <c r="V125" s="13">
        <f t="shared" si="20"/>
        <v>166168.27272727274</v>
      </c>
      <c r="W125" s="13">
        <f t="shared" si="21"/>
        <v>291847.5</v>
      </c>
      <c r="X125" s="13">
        <f t="shared" si="22"/>
        <v>332991.45454545453</v>
      </c>
      <c r="Y125" s="13">
        <f t="shared" si="23"/>
        <v>0</v>
      </c>
      <c r="Z125" s="13">
        <f t="shared" si="24"/>
        <v>0</v>
      </c>
      <c r="AA125" s="13">
        <f t="shared" si="25"/>
        <v>999533.40909090918</v>
      </c>
      <c r="AB125" s="23">
        <f t="shared" si="26"/>
        <v>0</v>
      </c>
      <c r="AC125" s="23">
        <f t="shared" si="27"/>
        <v>0</v>
      </c>
      <c r="AD125" s="23">
        <f t="shared" si="28"/>
        <v>0</v>
      </c>
      <c r="AE125" s="23">
        <f t="shared" si="29"/>
        <v>0</v>
      </c>
      <c r="AF125" s="23">
        <f t="shared" si="30"/>
        <v>0</v>
      </c>
      <c r="AG125" s="23">
        <f t="shared" si="31"/>
        <v>0</v>
      </c>
      <c r="AH125" s="23">
        <f t="shared" si="32"/>
        <v>0</v>
      </c>
      <c r="AI125" s="44" t="str">
        <f t="shared" si="33"/>
        <v>n/a</v>
      </c>
      <c r="AJ125" s="2" t="str">
        <f t="shared" si="34"/>
        <v>2015-16 Summer</v>
      </c>
      <c r="AK125" s="2" t="str">
        <f t="shared" si="35"/>
        <v>2014-15 Winter</v>
      </c>
      <c r="AL125" s="41">
        <v>1</v>
      </c>
      <c r="AM125" s="59"/>
    </row>
    <row r="126" spans="1:39" x14ac:dyDescent="0.3">
      <c r="A126" s="47">
        <v>42025</v>
      </c>
      <c r="B126" s="14" t="str">
        <f t="shared" si="18"/>
        <v>Jan</v>
      </c>
      <c r="C126" s="3"/>
      <c r="D126" s="3"/>
      <c r="E126" s="3"/>
      <c r="F126" s="3"/>
      <c r="G126" s="3"/>
      <c r="H126" s="3"/>
      <c r="I126" s="13">
        <f>VLOOKUP($B126,'Gas wholesale lookups'!$A$4:$L$15,'Gas wholesale index'!I$2,FALSE)</f>
        <v>208526.18181818182</v>
      </c>
      <c r="J126" s="13">
        <f>VLOOKUP($B126,'Gas wholesale lookups'!$A$4:$L$15,'Gas wholesale index'!J$2,FALSE)</f>
        <v>166168.27272727274</v>
      </c>
      <c r="K126" s="13">
        <f>VLOOKUP($B126,'Gas wholesale lookups'!$A$4:$L$15,'Gas wholesale index'!K$2,FALSE)</f>
        <v>291847.5</v>
      </c>
      <c r="L126" s="13">
        <f>VLOOKUP($B126,'Gas wholesale lookups'!$A$4:$L$15,'Gas wholesale index'!L$2,FALSE)</f>
        <v>332991.45454545453</v>
      </c>
      <c r="M126" s="13">
        <f>VLOOKUP($B126,'Gas wholesale lookups'!$A$4:$L$15,'Gas wholesale index'!M$2,FALSE)</f>
        <v>208526.18181818182</v>
      </c>
      <c r="N126" s="13">
        <f>VLOOKUP($B126,'Gas wholesale lookups'!$A$4:$L$15,'Gas wholesale index'!N$2,FALSE)</f>
        <v>166168.27272727274</v>
      </c>
      <c r="O126" s="38">
        <f>VLOOKUP($B126,'Gas wholesale lookups'!$A$4:$R$15,'Gas wholesale index'!O$2,FALSE)</f>
        <v>1</v>
      </c>
      <c r="P126" s="38">
        <f>VLOOKUP($B126,'Gas wholesale lookups'!$A$4:$R$15,'Gas wholesale index'!P$2,FALSE)</f>
        <v>1</v>
      </c>
      <c r="Q126" s="38">
        <f>VLOOKUP($B126,'Gas wholesale lookups'!$A$4:$R$15,'Gas wholesale index'!Q$2,FALSE)</f>
        <v>1</v>
      </c>
      <c r="R126" s="38">
        <f>VLOOKUP($B126,'Gas wholesale lookups'!$A$4:$R$15,'Gas wholesale index'!R$2,FALSE)</f>
        <v>1</v>
      </c>
      <c r="S126" s="38">
        <f>VLOOKUP($B126,'Gas wholesale lookups'!$A$4:$R$15,'Gas wholesale index'!S$2,FALSE)</f>
        <v>0</v>
      </c>
      <c r="T126" s="38">
        <f>VLOOKUP($B126,'Gas wholesale lookups'!$A$4:$R$15,'Gas wholesale index'!T$2,FALSE)</f>
        <v>0</v>
      </c>
      <c r="U126" s="13">
        <f t="shared" si="19"/>
        <v>208526.18181818182</v>
      </c>
      <c r="V126" s="13">
        <f t="shared" si="20"/>
        <v>166168.27272727274</v>
      </c>
      <c r="W126" s="13">
        <f t="shared" si="21"/>
        <v>291847.5</v>
      </c>
      <c r="X126" s="13">
        <f t="shared" si="22"/>
        <v>332991.45454545453</v>
      </c>
      <c r="Y126" s="13">
        <f t="shared" si="23"/>
        <v>0</v>
      </c>
      <c r="Z126" s="13">
        <f t="shared" si="24"/>
        <v>0</v>
      </c>
      <c r="AA126" s="13">
        <f t="shared" si="25"/>
        <v>999533.40909090918</v>
      </c>
      <c r="AB126" s="23">
        <f t="shared" si="26"/>
        <v>0</v>
      </c>
      <c r="AC126" s="23">
        <f t="shared" si="27"/>
        <v>0</v>
      </c>
      <c r="AD126" s="23">
        <f t="shared" si="28"/>
        <v>0</v>
      </c>
      <c r="AE126" s="23">
        <f t="shared" si="29"/>
        <v>0</v>
      </c>
      <c r="AF126" s="23">
        <f t="shared" si="30"/>
        <v>0</v>
      </c>
      <c r="AG126" s="23">
        <f t="shared" si="31"/>
        <v>0</v>
      </c>
      <c r="AH126" s="23">
        <f t="shared" si="32"/>
        <v>0</v>
      </c>
      <c r="AI126" s="44" t="str">
        <f t="shared" si="33"/>
        <v>n/a</v>
      </c>
      <c r="AJ126" s="2" t="str">
        <f t="shared" si="34"/>
        <v>2015-16 Summer</v>
      </c>
      <c r="AK126" s="2" t="str">
        <f t="shared" si="35"/>
        <v>2014-15 Winter</v>
      </c>
      <c r="AL126" s="41">
        <v>1</v>
      </c>
      <c r="AM126" s="59"/>
    </row>
    <row r="127" spans="1:39" x14ac:dyDescent="0.3">
      <c r="A127" s="47">
        <v>42026</v>
      </c>
      <c r="B127" s="14" t="str">
        <f t="shared" si="18"/>
        <v>Jan</v>
      </c>
      <c r="C127" s="3"/>
      <c r="D127" s="3"/>
      <c r="E127" s="3"/>
      <c r="F127" s="3"/>
      <c r="G127" s="3"/>
      <c r="H127" s="3"/>
      <c r="I127" s="13">
        <f>VLOOKUP($B127,'Gas wholesale lookups'!$A$4:$L$15,'Gas wholesale index'!I$2,FALSE)</f>
        <v>208526.18181818182</v>
      </c>
      <c r="J127" s="13">
        <f>VLOOKUP($B127,'Gas wholesale lookups'!$A$4:$L$15,'Gas wholesale index'!J$2,FALSE)</f>
        <v>166168.27272727274</v>
      </c>
      <c r="K127" s="13">
        <f>VLOOKUP($B127,'Gas wholesale lookups'!$A$4:$L$15,'Gas wholesale index'!K$2,FALSE)</f>
        <v>291847.5</v>
      </c>
      <c r="L127" s="13">
        <f>VLOOKUP($B127,'Gas wholesale lookups'!$A$4:$L$15,'Gas wholesale index'!L$2,FALSE)</f>
        <v>332991.45454545453</v>
      </c>
      <c r="M127" s="13">
        <f>VLOOKUP($B127,'Gas wholesale lookups'!$A$4:$L$15,'Gas wholesale index'!M$2,FALSE)</f>
        <v>208526.18181818182</v>
      </c>
      <c r="N127" s="13">
        <f>VLOOKUP($B127,'Gas wholesale lookups'!$A$4:$L$15,'Gas wholesale index'!N$2,FALSE)</f>
        <v>166168.27272727274</v>
      </c>
      <c r="O127" s="38">
        <f>VLOOKUP($B127,'Gas wholesale lookups'!$A$4:$R$15,'Gas wholesale index'!O$2,FALSE)</f>
        <v>1</v>
      </c>
      <c r="P127" s="38">
        <f>VLOOKUP($B127,'Gas wholesale lookups'!$A$4:$R$15,'Gas wholesale index'!P$2,FALSE)</f>
        <v>1</v>
      </c>
      <c r="Q127" s="38">
        <f>VLOOKUP($B127,'Gas wholesale lookups'!$A$4:$R$15,'Gas wholesale index'!Q$2,FALSE)</f>
        <v>1</v>
      </c>
      <c r="R127" s="38">
        <f>VLOOKUP($B127,'Gas wholesale lookups'!$A$4:$R$15,'Gas wholesale index'!R$2,FALSE)</f>
        <v>1</v>
      </c>
      <c r="S127" s="38">
        <f>VLOOKUP($B127,'Gas wholesale lookups'!$A$4:$R$15,'Gas wholesale index'!S$2,FALSE)</f>
        <v>0</v>
      </c>
      <c r="T127" s="38">
        <f>VLOOKUP($B127,'Gas wholesale lookups'!$A$4:$R$15,'Gas wholesale index'!T$2,FALSE)</f>
        <v>0</v>
      </c>
      <c r="U127" s="13">
        <f t="shared" si="19"/>
        <v>208526.18181818182</v>
      </c>
      <c r="V127" s="13">
        <f t="shared" si="20"/>
        <v>166168.27272727274</v>
      </c>
      <c r="W127" s="13">
        <f t="shared" si="21"/>
        <v>291847.5</v>
      </c>
      <c r="X127" s="13">
        <f t="shared" si="22"/>
        <v>332991.45454545453</v>
      </c>
      <c r="Y127" s="13">
        <f t="shared" si="23"/>
        <v>0</v>
      </c>
      <c r="Z127" s="13">
        <f t="shared" si="24"/>
        <v>0</v>
      </c>
      <c r="AA127" s="13">
        <f t="shared" si="25"/>
        <v>999533.40909090918</v>
      </c>
      <c r="AB127" s="23">
        <f t="shared" si="26"/>
        <v>0</v>
      </c>
      <c r="AC127" s="23">
        <f t="shared" si="27"/>
        <v>0</v>
      </c>
      <c r="AD127" s="23">
        <f t="shared" si="28"/>
        <v>0</v>
      </c>
      <c r="AE127" s="23">
        <f t="shared" si="29"/>
        <v>0</v>
      </c>
      <c r="AF127" s="23">
        <f t="shared" si="30"/>
        <v>0</v>
      </c>
      <c r="AG127" s="23">
        <f t="shared" si="31"/>
        <v>0</v>
      </c>
      <c r="AH127" s="23">
        <f t="shared" si="32"/>
        <v>0</v>
      </c>
      <c r="AI127" s="44" t="str">
        <f t="shared" si="33"/>
        <v>n/a</v>
      </c>
      <c r="AJ127" s="2" t="str">
        <f t="shared" si="34"/>
        <v>2015-16 Summer</v>
      </c>
      <c r="AK127" s="2" t="str">
        <f t="shared" si="35"/>
        <v>2014-15 Winter</v>
      </c>
      <c r="AL127" s="41">
        <v>1</v>
      </c>
      <c r="AM127" s="59"/>
    </row>
    <row r="128" spans="1:39" x14ac:dyDescent="0.3">
      <c r="A128" s="47">
        <v>42027</v>
      </c>
      <c r="B128" s="14" t="str">
        <f t="shared" si="18"/>
        <v>Jan</v>
      </c>
      <c r="C128" s="3"/>
      <c r="D128" s="3"/>
      <c r="E128" s="3"/>
      <c r="F128" s="3"/>
      <c r="G128" s="3"/>
      <c r="H128" s="3"/>
      <c r="I128" s="13">
        <f>VLOOKUP($B128,'Gas wholesale lookups'!$A$4:$L$15,'Gas wholesale index'!I$2,FALSE)</f>
        <v>208526.18181818182</v>
      </c>
      <c r="J128" s="13">
        <f>VLOOKUP($B128,'Gas wholesale lookups'!$A$4:$L$15,'Gas wholesale index'!J$2,FALSE)</f>
        <v>166168.27272727274</v>
      </c>
      <c r="K128" s="13">
        <f>VLOOKUP($B128,'Gas wholesale lookups'!$A$4:$L$15,'Gas wholesale index'!K$2,FALSE)</f>
        <v>291847.5</v>
      </c>
      <c r="L128" s="13">
        <f>VLOOKUP($B128,'Gas wholesale lookups'!$A$4:$L$15,'Gas wholesale index'!L$2,FALSE)</f>
        <v>332991.45454545453</v>
      </c>
      <c r="M128" s="13">
        <f>VLOOKUP($B128,'Gas wholesale lookups'!$A$4:$L$15,'Gas wholesale index'!M$2,FALSE)</f>
        <v>208526.18181818182</v>
      </c>
      <c r="N128" s="13">
        <f>VLOOKUP($B128,'Gas wholesale lookups'!$A$4:$L$15,'Gas wholesale index'!N$2,FALSE)</f>
        <v>166168.27272727274</v>
      </c>
      <c r="O128" s="38">
        <f>VLOOKUP($B128,'Gas wholesale lookups'!$A$4:$R$15,'Gas wholesale index'!O$2,FALSE)</f>
        <v>1</v>
      </c>
      <c r="P128" s="38">
        <f>VLOOKUP($B128,'Gas wholesale lookups'!$A$4:$R$15,'Gas wholesale index'!P$2,FALSE)</f>
        <v>1</v>
      </c>
      <c r="Q128" s="38">
        <f>VLOOKUP($B128,'Gas wholesale lookups'!$A$4:$R$15,'Gas wholesale index'!Q$2,FALSE)</f>
        <v>1</v>
      </c>
      <c r="R128" s="38">
        <f>VLOOKUP($B128,'Gas wholesale lookups'!$A$4:$R$15,'Gas wholesale index'!R$2,FALSE)</f>
        <v>1</v>
      </c>
      <c r="S128" s="38">
        <f>VLOOKUP($B128,'Gas wholesale lookups'!$A$4:$R$15,'Gas wholesale index'!S$2,FALSE)</f>
        <v>0</v>
      </c>
      <c r="T128" s="38">
        <f>VLOOKUP($B128,'Gas wholesale lookups'!$A$4:$R$15,'Gas wholesale index'!T$2,FALSE)</f>
        <v>0</v>
      </c>
      <c r="U128" s="13">
        <f t="shared" si="19"/>
        <v>208526.18181818182</v>
      </c>
      <c r="V128" s="13">
        <f t="shared" si="20"/>
        <v>166168.27272727274</v>
      </c>
      <c r="W128" s="13">
        <f t="shared" si="21"/>
        <v>291847.5</v>
      </c>
      <c r="X128" s="13">
        <f t="shared" si="22"/>
        <v>332991.45454545453</v>
      </c>
      <c r="Y128" s="13">
        <f t="shared" si="23"/>
        <v>0</v>
      </c>
      <c r="Z128" s="13">
        <f t="shared" si="24"/>
        <v>0</v>
      </c>
      <c r="AA128" s="13">
        <f t="shared" si="25"/>
        <v>999533.40909090918</v>
      </c>
      <c r="AB128" s="23">
        <f t="shared" si="26"/>
        <v>0</v>
      </c>
      <c r="AC128" s="23">
        <f t="shared" si="27"/>
        <v>0</v>
      </c>
      <c r="AD128" s="23">
        <f t="shared" si="28"/>
        <v>0</v>
      </c>
      <c r="AE128" s="23">
        <f t="shared" si="29"/>
        <v>0</v>
      </c>
      <c r="AF128" s="23">
        <f t="shared" si="30"/>
        <v>0</v>
      </c>
      <c r="AG128" s="23">
        <f t="shared" si="31"/>
        <v>0</v>
      </c>
      <c r="AH128" s="23">
        <f t="shared" si="32"/>
        <v>0</v>
      </c>
      <c r="AI128" s="44" t="str">
        <f t="shared" si="33"/>
        <v>n/a</v>
      </c>
      <c r="AJ128" s="2" t="str">
        <f t="shared" si="34"/>
        <v>2015-16 Summer</v>
      </c>
      <c r="AK128" s="2" t="str">
        <f t="shared" si="35"/>
        <v>2014-15 Winter</v>
      </c>
      <c r="AL128" s="41">
        <v>1</v>
      </c>
      <c r="AM128" s="59"/>
    </row>
    <row r="129" spans="1:39" x14ac:dyDescent="0.3">
      <c r="A129" s="47">
        <v>42030</v>
      </c>
      <c r="B129" s="14" t="str">
        <f t="shared" si="18"/>
        <v>Jan</v>
      </c>
      <c r="C129" s="3"/>
      <c r="D129" s="3"/>
      <c r="E129" s="3"/>
      <c r="F129" s="3"/>
      <c r="G129" s="3"/>
      <c r="H129" s="3"/>
      <c r="I129" s="13">
        <f>VLOOKUP($B129,'Gas wholesale lookups'!$A$4:$L$15,'Gas wholesale index'!I$2,FALSE)</f>
        <v>208526.18181818182</v>
      </c>
      <c r="J129" s="13">
        <f>VLOOKUP($B129,'Gas wholesale lookups'!$A$4:$L$15,'Gas wholesale index'!J$2,FALSE)</f>
        <v>166168.27272727274</v>
      </c>
      <c r="K129" s="13">
        <f>VLOOKUP($B129,'Gas wholesale lookups'!$A$4:$L$15,'Gas wholesale index'!K$2,FALSE)</f>
        <v>291847.5</v>
      </c>
      <c r="L129" s="13">
        <f>VLOOKUP($B129,'Gas wholesale lookups'!$A$4:$L$15,'Gas wholesale index'!L$2,FALSE)</f>
        <v>332991.45454545453</v>
      </c>
      <c r="M129" s="13">
        <f>VLOOKUP($B129,'Gas wholesale lookups'!$A$4:$L$15,'Gas wholesale index'!M$2,FALSE)</f>
        <v>208526.18181818182</v>
      </c>
      <c r="N129" s="13">
        <f>VLOOKUP($B129,'Gas wholesale lookups'!$A$4:$L$15,'Gas wholesale index'!N$2,FALSE)</f>
        <v>166168.27272727274</v>
      </c>
      <c r="O129" s="38">
        <f>VLOOKUP($B129,'Gas wholesale lookups'!$A$4:$R$15,'Gas wholesale index'!O$2,FALSE)</f>
        <v>1</v>
      </c>
      <c r="P129" s="38">
        <f>VLOOKUP($B129,'Gas wholesale lookups'!$A$4:$R$15,'Gas wholesale index'!P$2,FALSE)</f>
        <v>1</v>
      </c>
      <c r="Q129" s="38">
        <f>VLOOKUP($B129,'Gas wholesale lookups'!$A$4:$R$15,'Gas wholesale index'!Q$2,FALSE)</f>
        <v>1</v>
      </c>
      <c r="R129" s="38">
        <f>VLOOKUP($B129,'Gas wholesale lookups'!$A$4:$R$15,'Gas wholesale index'!R$2,FALSE)</f>
        <v>1</v>
      </c>
      <c r="S129" s="38">
        <f>VLOOKUP($B129,'Gas wholesale lookups'!$A$4:$R$15,'Gas wholesale index'!S$2,FALSE)</f>
        <v>0</v>
      </c>
      <c r="T129" s="38">
        <f>VLOOKUP($B129,'Gas wholesale lookups'!$A$4:$R$15,'Gas wholesale index'!T$2,FALSE)</f>
        <v>0</v>
      </c>
      <c r="U129" s="13">
        <f t="shared" si="19"/>
        <v>208526.18181818182</v>
      </c>
      <c r="V129" s="13">
        <f t="shared" si="20"/>
        <v>166168.27272727274</v>
      </c>
      <c r="W129" s="13">
        <f t="shared" si="21"/>
        <v>291847.5</v>
      </c>
      <c r="X129" s="13">
        <f t="shared" si="22"/>
        <v>332991.45454545453</v>
      </c>
      <c r="Y129" s="13">
        <f t="shared" si="23"/>
        <v>0</v>
      </c>
      <c r="Z129" s="13">
        <f t="shared" si="24"/>
        <v>0</v>
      </c>
      <c r="AA129" s="13">
        <f t="shared" si="25"/>
        <v>999533.40909090918</v>
      </c>
      <c r="AB129" s="23">
        <f t="shared" si="26"/>
        <v>0</v>
      </c>
      <c r="AC129" s="23">
        <f t="shared" si="27"/>
        <v>0</v>
      </c>
      <c r="AD129" s="23">
        <f t="shared" si="28"/>
        <v>0</v>
      </c>
      <c r="AE129" s="23">
        <f t="shared" si="29"/>
        <v>0</v>
      </c>
      <c r="AF129" s="23">
        <f t="shared" si="30"/>
        <v>0</v>
      </c>
      <c r="AG129" s="23">
        <f t="shared" si="31"/>
        <v>0</v>
      </c>
      <c r="AH129" s="23">
        <f t="shared" si="32"/>
        <v>0</v>
      </c>
      <c r="AI129" s="44" t="str">
        <f t="shared" si="33"/>
        <v>n/a</v>
      </c>
      <c r="AJ129" s="2" t="str">
        <f t="shared" si="34"/>
        <v>2015-16 Summer</v>
      </c>
      <c r="AK129" s="2" t="str">
        <f t="shared" si="35"/>
        <v>2014-15 Winter</v>
      </c>
      <c r="AL129" s="41">
        <v>1</v>
      </c>
      <c r="AM129" s="59"/>
    </row>
    <row r="130" spans="1:39" x14ac:dyDescent="0.3">
      <c r="A130" s="47">
        <v>42031</v>
      </c>
      <c r="B130" s="14" t="str">
        <f t="shared" si="18"/>
        <v>Jan</v>
      </c>
      <c r="C130" s="3"/>
      <c r="D130" s="3"/>
      <c r="E130" s="3"/>
      <c r="F130" s="3"/>
      <c r="G130" s="3"/>
      <c r="H130" s="3"/>
      <c r="I130" s="13">
        <f>VLOOKUP($B130,'Gas wholesale lookups'!$A$4:$L$15,'Gas wholesale index'!I$2,FALSE)</f>
        <v>208526.18181818182</v>
      </c>
      <c r="J130" s="13">
        <f>VLOOKUP($B130,'Gas wholesale lookups'!$A$4:$L$15,'Gas wholesale index'!J$2,FALSE)</f>
        <v>166168.27272727274</v>
      </c>
      <c r="K130" s="13">
        <f>VLOOKUP($B130,'Gas wholesale lookups'!$A$4:$L$15,'Gas wholesale index'!K$2,FALSE)</f>
        <v>291847.5</v>
      </c>
      <c r="L130" s="13">
        <f>VLOOKUP($B130,'Gas wholesale lookups'!$A$4:$L$15,'Gas wholesale index'!L$2,FALSE)</f>
        <v>332991.45454545453</v>
      </c>
      <c r="M130" s="13">
        <f>VLOOKUP($B130,'Gas wholesale lookups'!$A$4:$L$15,'Gas wholesale index'!M$2,FALSE)</f>
        <v>208526.18181818182</v>
      </c>
      <c r="N130" s="13">
        <f>VLOOKUP($B130,'Gas wholesale lookups'!$A$4:$L$15,'Gas wholesale index'!N$2,FALSE)</f>
        <v>166168.27272727274</v>
      </c>
      <c r="O130" s="38">
        <f>VLOOKUP($B130,'Gas wholesale lookups'!$A$4:$R$15,'Gas wholesale index'!O$2,FALSE)</f>
        <v>1</v>
      </c>
      <c r="P130" s="38">
        <f>VLOOKUP($B130,'Gas wholesale lookups'!$A$4:$R$15,'Gas wholesale index'!P$2,FALSE)</f>
        <v>1</v>
      </c>
      <c r="Q130" s="38">
        <f>VLOOKUP($B130,'Gas wholesale lookups'!$A$4:$R$15,'Gas wholesale index'!Q$2,FALSE)</f>
        <v>1</v>
      </c>
      <c r="R130" s="38">
        <f>VLOOKUP($B130,'Gas wholesale lookups'!$A$4:$R$15,'Gas wholesale index'!R$2,FALSE)</f>
        <v>1</v>
      </c>
      <c r="S130" s="38">
        <f>VLOOKUP($B130,'Gas wholesale lookups'!$A$4:$R$15,'Gas wholesale index'!S$2,FALSE)</f>
        <v>0</v>
      </c>
      <c r="T130" s="38">
        <f>VLOOKUP($B130,'Gas wholesale lookups'!$A$4:$R$15,'Gas wholesale index'!T$2,FALSE)</f>
        <v>0</v>
      </c>
      <c r="U130" s="13">
        <f t="shared" si="19"/>
        <v>208526.18181818182</v>
      </c>
      <c r="V130" s="13">
        <f t="shared" si="20"/>
        <v>166168.27272727274</v>
      </c>
      <c r="W130" s="13">
        <f t="shared" si="21"/>
        <v>291847.5</v>
      </c>
      <c r="X130" s="13">
        <f t="shared" si="22"/>
        <v>332991.45454545453</v>
      </c>
      <c r="Y130" s="13">
        <f t="shared" si="23"/>
        <v>0</v>
      </c>
      <c r="Z130" s="13">
        <f t="shared" si="24"/>
        <v>0</v>
      </c>
      <c r="AA130" s="13">
        <f t="shared" si="25"/>
        <v>999533.40909090918</v>
      </c>
      <c r="AB130" s="23">
        <f t="shared" si="26"/>
        <v>0</v>
      </c>
      <c r="AC130" s="23">
        <f t="shared" si="27"/>
        <v>0</v>
      </c>
      <c r="AD130" s="23">
        <f t="shared" si="28"/>
        <v>0</v>
      </c>
      <c r="AE130" s="23">
        <f t="shared" si="29"/>
        <v>0</v>
      </c>
      <c r="AF130" s="23">
        <f t="shared" si="30"/>
        <v>0</v>
      </c>
      <c r="AG130" s="23">
        <f t="shared" si="31"/>
        <v>0</v>
      </c>
      <c r="AH130" s="23">
        <f t="shared" si="32"/>
        <v>0</v>
      </c>
      <c r="AI130" s="44" t="str">
        <f t="shared" si="33"/>
        <v>n/a</v>
      </c>
      <c r="AJ130" s="2" t="str">
        <f t="shared" si="34"/>
        <v>2015-16 Summer</v>
      </c>
      <c r="AK130" s="2" t="str">
        <f t="shared" si="35"/>
        <v>2014-15 Winter</v>
      </c>
      <c r="AL130" s="41">
        <v>1</v>
      </c>
      <c r="AM130" s="59"/>
    </row>
    <row r="131" spans="1:39" x14ac:dyDescent="0.3">
      <c r="A131" s="47">
        <v>42032</v>
      </c>
      <c r="B131" s="14" t="str">
        <f t="shared" si="18"/>
        <v>Jan</v>
      </c>
      <c r="C131" s="3"/>
      <c r="D131" s="3"/>
      <c r="E131" s="3"/>
      <c r="F131" s="3"/>
      <c r="G131" s="3"/>
      <c r="H131" s="3"/>
      <c r="I131" s="13">
        <f>VLOOKUP($B131,'Gas wholesale lookups'!$A$4:$L$15,'Gas wholesale index'!I$2,FALSE)</f>
        <v>208526.18181818182</v>
      </c>
      <c r="J131" s="13">
        <f>VLOOKUP($B131,'Gas wholesale lookups'!$A$4:$L$15,'Gas wholesale index'!J$2,FALSE)</f>
        <v>166168.27272727274</v>
      </c>
      <c r="K131" s="13">
        <f>VLOOKUP($B131,'Gas wholesale lookups'!$A$4:$L$15,'Gas wholesale index'!K$2,FALSE)</f>
        <v>291847.5</v>
      </c>
      <c r="L131" s="13">
        <f>VLOOKUP($B131,'Gas wholesale lookups'!$A$4:$L$15,'Gas wholesale index'!L$2,FALSE)</f>
        <v>332991.45454545453</v>
      </c>
      <c r="M131" s="13">
        <f>VLOOKUP($B131,'Gas wholesale lookups'!$A$4:$L$15,'Gas wholesale index'!M$2,FALSE)</f>
        <v>208526.18181818182</v>
      </c>
      <c r="N131" s="13">
        <f>VLOOKUP($B131,'Gas wholesale lookups'!$A$4:$L$15,'Gas wholesale index'!N$2,FALSE)</f>
        <v>166168.27272727274</v>
      </c>
      <c r="O131" s="38">
        <f>VLOOKUP($B131,'Gas wholesale lookups'!$A$4:$R$15,'Gas wholesale index'!O$2,FALSE)</f>
        <v>1</v>
      </c>
      <c r="P131" s="38">
        <f>VLOOKUP($B131,'Gas wholesale lookups'!$A$4:$R$15,'Gas wholesale index'!P$2,FALSE)</f>
        <v>1</v>
      </c>
      <c r="Q131" s="38">
        <f>VLOOKUP($B131,'Gas wholesale lookups'!$A$4:$R$15,'Gas wholesale index'!Q$2,FALSE)</f>
        <v>1</v>
      </c>
      <c r="R131" s="38">
        <f>VLOOKUP($B131,'Gas wholesale lookups'!$A$4:$R$15,'Gas wholesale index'!R$2,FALSE)</f>
        <v>1</v>
      </c>
      <c r="S131" s="38">
        <f>VLOOKUP($B131,'Gas wholesale lookups'!$A$4:$R$15,'Gas wholesale index'!S$2,FALSE)</f>
        <v>0</v>
      </c>
      <c r="T131" s="38">
        <f>VLOOKUP($B131,'Gas wholesale lookups'!$A$4:$R$15,'Gas wholesale index'!T$2,FALSE)</f>
        <v>0</v>
      </c>
      <c r="U131" s="13">
        <f t="shared" si="19"/>
        <v>208526.18181818182</v>
      </c>
      <c r="V131" s="13">
        <f t="shared" si="20"/>
        <v>166168.27272727274</v>
      </c>
      <c r="W131" s="13">
        <f t="shared" si="21"/>
        <v>291847.5</v>
      </c>
      <c r="X131" s="13">
        <f t="shared" si="22"/>
        <v>332991.45454545453</v>
      </c>
      <c r="Y131" s="13">
        <f t="shared" si="23"/>
        <v>0</v>
      </c>
      <c r="Z131" s="13">
        <f t="shared" si="24"/>
        <v>0</v>
      </c>
      <c r="AA131" s="13">
        <f t="shared" si="25"/>
        <v>999533.40909090918</v>
      </c>
      <c r="AB131" s="23">
        <f t="shared" si="26"/>
        <v>0</v>
      </c>
      <c r="AC131" s="23">
        <f t="shared" si="27"/>
        <v>0</v>
      </c>
      <c r="AD131" s="23">
        <f t="shared" si="28"/>
        <v>0</v>
      </c>
      <c r="AE131" s="23">
        <f t="shared" si="29"/>
        <v>0</v>
      </c>
      <c r="AF131" s="23">
        <f t="shared" si="30"/>
        <v>0</v>
      </c>
      <c r="AG131" s="23">
        <f t="shared" si="31"/>
        <v>0</v>
      </c>
      <c r="AH131" s="23">
        <f t="shared" si="32"/>
        <v>0</v>
      </c>
      <c r="AI131" s="44" t="str">
        <f t="shared" si="33"/>
        <v>n/a</v>
      </c>
      <c r="AJ131" s="2" t="str">
        <f t="shared" si="34"/>
        <v>2015-16 Summer</v>
      </c>
      <c r="AK131" s="2" t="str">
        <f t="shared" si="35"/>
        <v>2014-15 Winter</v>
      </c>
      <c r="AL131" s="41">
        <v>1</v>
      </c>
      <c r="AM131" s="59"/>
    </row>
    <row r="132" spans="1:39" x14ac:dyDescent="0.3">
      <c r="A132" s="47">
        <v>42033</v>
      </c>
      <c r="B132" s="14" t="str">
        <f t="shared" si="18"/>
        <v>Jan</v>
      </c>
      <c r="C132" s="3"/>
      <c r="D132" s="3"/>
      <c r="E132" s="3"/>
      <c r="F132" s="3"/>
      <c r="G132" s="3"/>
      <c r="H132" s="3"/>
      <c r="I132" s="13">
        <f>VLOOKUP($B132,'Gas wholesale lookups'!$A$4:$L$15,'Gas wholesale index'!I$2,FALSE)</f>
        <v>208526.18181818182</v>
      </c>
      <c r="J132" s="13">
        <f>VLOOKUP($B132,'Gas wholesale lookups'!$A$4:$L$15,'Gas wholesale index'!J$2,FALSE)</f>
        <v>166168.27272727274</v>
      </c>
      <c r="K132" s="13">
        <f>VLOOKUP($B132,'Gas wholesale lookups'!$A$4:$L$15,'Gas wholesale index'!K$2,FALSE)</f>
        <v>291847.5</v>
      </c>
      <c r="L132" s="13">
        <f>VLOOKUP($B132,'Gas wholesale lookups'!$A$4:$L$15,'Gas wholesale index'!L$2,FALSE)</f>
        <v>332991.45454545453</v>
      </c>
      <c r="M132" s="13">
        <f>VLOOKUP($B132,'Gas wholesale lookups'!$A$4:$L$15,'Gas wholesale index'!M$2,FALSE)</f>
        <v>208526.18181818182</v>
      </c>
      <c r="N132" s="13">
        <f>VLOOKUP($B132,'Gas wholesale lookups'!$A$4:$L$15,'Gas wholesale index'!N$2,FALSE)</f>
        <v>166168.27272727274</v>
      </c>
      <c r="O132" s="38">
        <f>VLOOKUP($B132,'Gas wholesale lookups'!$A$4:$R$15,'Gas wholesale index'!O$2,FALSE)</f>
        <v>1</v>
      </c>
      <c r="P132" s="38">
        <f>VLOOKUP($B132,'Gas wholesale lookups'!$A$4:$R$15,'Gas wholesale index'!P$2,FALSE)</f>
        <v>1</v>
      </c>
      <c r="Q132" s="38">
        <f>VLOOKUP($B132,'Gas wholesale lookups'!$A$4:$R$15,'Gas wholesale index'!Q$2,FALSE)</f>
        <v>1</v>
      </c>
      <c r="R132" s="38">
        <f>VLOOKUP($B132,'Gas wholesale lookups'!$A$4:$R$15,'Gas wholesale index'!R$2,FALSE)</f>
        <v>1</v>
      </c>
      <c r="S132" s="38">
        <f>VLOOKUP($B132,'Gas wholesale lookups'!$A$4:$R$15,'Gas wholesale index'!S$2,FALSE)</f>
        <v>0</v>
      </c>
      <c r="T132" s="38">
        <f>VLOOKUP($B132,'Gas wholesale lookups'!$A$4:$R$15,'Gas wholesale index'!T$2,FALSE)</f>
        <v>0</v>
      </c>
      <c r="U132" s="13">
        <f t="shared" si="19"/>
        <v>208526.18181818182</v>
      </c>
      <c r="V132" s="13">
        <f t="shared" si="20"/>
        <v>166168.27272727274</v>
      </c>
      <c r="W132" s="13">
        <f t="shared" si="21"/>
        <v>291847.5</v>
      </c>
      <c r="X132" s="13">
        <f t="shared" si="22"/>
        <v>332991.45454545453</v>
      </c>
      <c r="Y132" s="13">
        <f t="shared" si="23"/>
        <v>0</v>
      </c>
      <c r="Z132" s="13">
        <f t="shared" si="24"/>
        <v>0</v>
      </c>
      <c r="AA132" s="13">
        <f t="shared" si="25"/>
        <v>999533.40909090918</v>
      </c>
      <c r="AB132" s="23">
        <f t="shared" si="26"/>
        <v>0</v>
      </c>
      <c r="AC132" s="23">
        <f t="shared" si="27"/>
        <v>0</v>
      </c>
      <c r="AD132" s="23">
        <f t="shared" si="28"/>
        <v>0</v>
      </c>
      <c r="AE132" s="23">
        <f t="shared" si="29"/>
        <v>0</v>
      </c>
      <c r="AF132" s="23">
        <f t="shared" si="30"/>
        <v>0</v>
      </c>
      <c r="AG132" s="23">
        <f t="shared" si="31"/>
        <v>0</v>
      </c>
      <c r="AH132" s="23">
        <f t="shared" si="32"/>
        <v>0</v>
      </c>
      <c r="AI132" s="44" t="str">
        <f t="shared" si="33"/>
        <v>n/a</v>
      </c>
      <c r="AJ132" s="2" t="str">
        <f t="shared" si="34"/>
        <v>2015-16 Summer</v>
      </c>
      <c r="AK132" s="2" t="str">
        <f t="shared" si="35"/>
        <v>2014-15 Winter</v>
      </c>
      <c r="AL132" s="41">
        <v>1</v>
      </c>
      <c r="AM132" s="59"/>
    </row>
    <row r="133" spans="1:39" x14ac:dyDescent="0.3">
      <c r="A133" s="47">
        <v>42034</v>
      </c>
      <c r="B133" s="14" t="str">
        <f t="shared" si="18"/>
        <v>Jan</v>
      </c>
      <c r="C133" s="3"/>
      <c r="D133" s="3"/>
      <c r="E133" s="3"/>
      <c r="F133" s="3"/>
      <c r="G133" s="3"/>
      <c r="H133" s="3"/>
      <c r="I133" s="13">
        <f>VLOOKUP($B133,'Gas wholesale lookups'!$A$4:$L$15,'Gas wholesale index'!I$2,FALSE)</f>
        <v>208526.18181818182</v>
      </c>
      <c r="J133" s="13">
        <f>VLOOKUP($B133,'Gas wholesale lookups'!$A$4:$L$15,'Gas wholesale index'!J$2,FALSE)</f>
        <v>166168.27272727274</v>
      </c>
      <c r="K133" s="13">
        <f>VLOOKUP($B133,'Gas wholesale lookups'!$A$4:$L$15,'Gas wholesale index'!K$2,FALSE)</f>
        <v>291847.5</v>
      </c>
      <c r="L133" s="13">
        <f>VLOOKUP($B133,'Gas wholesale lookups'!$A$4:$L$15,'Gas wholesale index'!L$2,FALSE)</f>
        <v>332991.45454545453</v>
      </c>
      <c r="M133" s="13">
        <f>VLOOKUP($B133,'Gas wholesale lookups'!$A$4:$L$15,'Gas wholesale index'!M$2,FALSE)</f>
        <v>208526.18181818182</v>
      </c>
      <c r="N133" s="13">
        <f>VLOOKUP($B133,'Gas wholesale lookups'!$A$4:$L$15,'Gas wholesale index'!N$2,FALSE)</f>
        <v>166168.27272727274</v>
      </c>
      <c r="O133" s="38">
        <f>VLOOKUP($B133,'Gas wholesale lookups'!$A$4:$R$15,'Gas wholesale index'!O$2,FALSE)</f>
        <v>1</v>
      </c>
      <c r="P133" s="38">
        <f>VLOOKUP($B133,'Gas wholesale lookups'!$A$4:$R$15,'Gas wholesale index'!P$2,FALSE)</f>
        <v>1</v>
      </c>
      <c r="Q133" s="38">
        <f>VLOOKUP($B133,'Gas wholesale lookups'!$A$4:$R$15,'Gas wholesale index'!Q$2,FALSE)</f>
        <v>1</v>
      </c>
      <c r="R133" s="38">
        <f>VLOOKUP($B133,'Gas wholesale lookups'!$A$4:$R$15,'Gas wholesale index'!R$2,FALSE)</f>
        <v>1</v>
      </c>
      <c r="S133" s="38">
        <f>VLOOKUP($B133,'Gas wholesale lookups'!$A$4:$R$15,'Gas wholesale index'!S$2,FALSE)</f>
        <v>0</v>
      </c>
      <c r="T133" s="38">
        <f>VLOOKUP($B133,'Gas wholesale lookups'!$A$4:$R$15,'Gas wholesale index'!T$2,FALSE)</f>
        <v>0</v>
      </c>
      <c r="U133" s="13">
        <f t="shared" si="19"/>
        <v>208526.18181818182</v>
      </c>
      <c r="V133" s="13">
        <f t="shared" si="20"/>
        <v>166168.27272727274</v>
      </c>
      <c r="W133" s="13">
        <f t="shared" si="21"/>
        <v>291847.5</v>
      </c>
      <c r="X133" s="13">
        <f t="shared" si="22"/>
        <v>332991.45454545453</v>
      </c>
      <c r="Y133" s="13">
        <f t="shared" si="23"/>
        <v>0</v>
      </c>
      <c r="Z133" s="13">
        <f t="shared" si="24"/>
        <v>0</v>
      </c>
      <c r="AA133" s="13">
        <f t="shared" si="25"/>
        <v>999533.40909090918</v>
      </c>
      <c r="AB133" s="23">
        <f t="shared" si="26"/>
        <v>0</v>
      </c>
      <c r="AC133" s="23">
        <f t="shared" si="27"/>
        <v>0</v>
      </c>
      <c r="AD133" s="23">
        <f t="shared" si="28"/>
        <v>0</v>
      </c>
      <c r="AE133" s="23">
        <f t="shared" si="29"/>
        <v>0</v>
      </c>
      <c r="AF133" s="23">
        <f t="shared" si="30"/>
        <v>0</v>
      </c>
      <c r="AG133" s="23">
        <f t="shared" si="31"/>
        <v>0</v>
      </c>
      <c r="AH133" s="23">
        <f t="shared" si="32"/>
        <v>0</v>
      </c>
      <c r="AI133" s="44" t="str">
        <f t="shared" si="33"/>
        <v>n/a</v>
      </c>
      <c r="AJ133" s="2" t="str">
        <f t="shared" si="34"/>
        <v>2015-16 Summer</v>
      </c>
      <c r="AK133" s="2" t="str">
        <f t="shared" si="35"/>
        <v>2014-15 Winter</v>
      </c>
      <c r="AL133" s="41">
        <v>1</v>
      </c>
      <c r="AM133" s="59"/>
    </row>
    <row r="134" spans="1:39" x14ac:dyDescent="0.3">
      <c r="A134" s="47">
        <v>42037</v>
      </c>
      <c r="B134" s="14" t="str">
        <f t="shared" si="18"/>
        <v>Feb</v>
      </c>
      <c r="C134" s="3"/>
      <c r="D134" s="3"/>
      <c r="E134" s="3"/>
      <c r="F134" s="3"/>
      <c r="G134" s="3"/>
      <c r="H134" s="3"/>
      <c r="I134" s="13">
        <f>VLOOKUP($B134,'Gas wholesale lookups'!$A$4:$L$15,'Gas wholesale index'!I$2,FALSE)</f>
        <v>208526.18181818182</v>
      </c>
      <c r="J134" s="13">
        <f>VLOOKUP($B134,'Gas wholesale lookups'!$A$4:$L$15,'Gas wholesale index'!J$2,FALSE)</f>
        <v>166168.27272727274</v>
      </c>
      <c r="K134" s="13">
        <f>VLOOKUP($B134,'Gas wholesale lookups'!$A$4:$L$15,'Gas wholesale index'!K$2,FALSE)</f>
        <v>291847.5</v>
      </c>
      <c r="L134" s="13">
        <f>VLOOKUP($B134,'Gas wholesale lookups'!$A$4:$L$15,'Gas wholesale index'!L$2,FALSE)</f>
        <v>332991.45454545453</v>
      </c>
      <c r="M134" s="13">
        <f>VLOOKUP($B134,'Gas wholesale lookups'!$A$4:$L$15,'Gas wholesale index'!M$2,FALSE)</f>
        <v>208526.18181818182</v>
      </c>
      <c r="N134" s="13">
        <f>VLOOKUP($B134,'Gas wholesale lookups'!$A$4:$L$15,'Gas wholesale index'!N$2,FALSE)</f>
        <v>166168.27272727274</v>
      </c>
      <c r="O134" s="38">
        <f>VLOOKUP($B134,'Gas wholesale lookups'!$A$4:$R$15,'Gas wholesale index'!O$2,FALSE)</f>
        <v>0</v>
      </c>
      <c r="P134" s="38">
        <f>VLOOKUP($B134,'Gas wholesale lookups'!$A$4:$R$15,'Gas wholesale index'!P$2,FALSE)</f>
        <v>0</v>
      </c>
      <c r="Q134" s="38">
        <f>VLOOKUP($B134,'Gas wholesale lookups'!$A$4:$R$15,'Gas wholesale index'!Q$2,FALSE)</f>
        <v>1</v>
      </c>
      <c r="R134" s="38">
        <f>VLOOKUP($B134,'Gas wholesale lookups'!$A$4:$R$15,'Gas wholesale index'!R$2,FALSE)</f>
        <v>1</v>
      </c>
      <c r="S134" s="38">
        <f>VLOOKUP($B134,'Gas wholesale lookups'!$A$4:$R$15,'Gas wholesale index'!S$2,FALSE)</f>
        <v>1</v>
      </c>
      <c r="T134" s="38">
        <f>VLOOKUP($B134,'Gas wholesale lookups'!$A$4:$R$15,'Gas wholesale index'!T$2,FALSE)</f>
        <v>1</v>
      </c>
      <c r="U134" s="13">
        <f t="shared" si="19"/>
        <v>0</v>
      </c>
      <c r="V134" s="13">
        <f t="shared" si="20"/>
        <v>0</v>
      </c>
      <c r="W134" s="13">
        <f t="shared" si="21"/>
        <v>291847.5</v>
      </c>
      <c r="X134" s="13">
        <f t="shared" si="22"/>
        <v>332991.45454545453</v>
      </c>
      <c r="Y134" s="13">
        <f t="shared" si="23"/>
        <v>208526.18181818182</v>
      </c>
      <c r="Z134" s="13">
        <f t="shared" si="24"/>
        <v>166168.27272727274</v>
      </c>
      <c r="AA134" s="13">
        <f t="shared" si="25"/>
        <v>999533.40909090918</v>
      </c>
      <c r="AB134" s="23">
        <f t="shared" si="26"/>
        <v>0</v>
      </c>
      <c r="AC134" s="23">
        <f t="shared" si="27"/>
        <v>0</v>
      </c>
      <c r="AD134" s="23">
        <f t="shared" si="28"/>
        <v>0</v>
      </c>
      <c r="AE134" s="23">
        <f t="shared" si="29"/>
        <v>0</v>
      </c>
      <c r="AF134" s="23">
        <f t="shared" si="30"/>
        <v>0</v>
      </c>
      <c r="AG134" s="23">
        <f t="shared" si="31"/>
        <v>0</v>
      </c>
      <c r="AH134" s="23">
        <f t="shared" si="32"/>
        <v>0</v>
      </c>
      <c r="AI134" s="44" t="str">
        <f t="shared" si="33"/>
        <v>n/a</v>
      </c>
      <c r="AJ134" s="2" t="str">
        <f t="shared" si="34"/>
        <v>2015-16 Winter</v>
      </c>
      <c r="AK134" s="2" t="str">
        <f t="shared" si="35"/>
        <v>2014-15 Winter</v>
      </c>
      <c r="AL134" s="41">
        <v>0</v>
      </c>
      <c r="AM134" s="59"/>
    </row>
    <row r="135" spans="1:39" x14ac:dyDescent="0.3">
      <c r="A135" s="47">
        <v>42038</v>
      </c>
      <c r="B135" s="14" t="str">
        <f t="shared" ref="B135:B198" si="36">TEXT(A135,"mmm")</f>
        <v>Feb</v>
      </c>
      <c r="C135" s="3"/>
      <c r="D135" s="3"/>
      <c r="E135" s="3"/>
      <c r="F135" s="3"/>
      <c r="G135" s="3"/>
      <c r="H135" s="3"/>
      <c r="I135" s="13">
        <f>VLOOKUP($B135,'Gas wholesale lookups'!$A$4:$L$15,'Gas wholesale index'!I$2,FALSE)</f>
        <v>208526.18181818182</v>
      </c>
      <c r="J135" s="13">
        <f>VLOOKUP($B135,'Gas wholesale lookups'!$A$4:$L$15,'Gas wholesale index'!J$2,FALSE)</f>
        <v>166168.27272727274</v>
      </c>
      <c r="K135" s="13">
        <f>VLOOKUP($B135,'Gas wholesale lookups'!$A$4:$L$15,'Gas wholesale index'!K$2,FALSE)</f>
        <v>291847.5</v>
      </c>
      <c r="L135" s="13">
        <f>VLOOKUP($B135,'Gas wholesale lookups'!$A$4:$L$15,'Gas wholesale index'!L$2,FALSE)</f>
        <v>332991.45454545453</v>
      </c>
      <c r="M135" s="13">
        <f>VLOOKUP($B135,'Gas wholesale lookups'!$A$4:$L$15,'Gas wholesale index'!M$2,FALSE)</f>
        <v>208526.18181818182</v>
      </c>
      <c r="N135" s="13">
        <f>VLOOKUP($B135,'Gas wholesale lookups'!$A$4:$L$15,'Gas wholesale index'!N$2,FALSE)</f>
        <v>166168.27272727274</v>
      </c>
      <c r="O135" s="38">
        <f>VLOOKUP($B135,'Gas wholesale lookups'!$A$4:$R$15,'Gas wholesale index'!O$2,FALSE)</f>
        <v>0</v>
      </c>
      <c r="P135" s="38">
        <f>VLOOKUP($B135,'Gas wholesale lookups'!$A$4:$R$15,'Gas wholesale index'!P$2,FALSE)</f>
        <v>0</v>
      </c>
      <c r="Q135" s="38">
        <f>VLOOKUP($B135,'Gas wholesale lookups'!$A$4:$R$15,'Gas wholesale index'!Q$2,FALSE)</f>
        <v>1</v>
      </c>
      <c r="R135" s="38">
        <f>VLOOKUP($B135,'Gas wholesale lookups'!$A$4:$R$15,'Gas wholesale index'!R$2,FALSE)</f>
        <v>1</v>
      </c>
      <c r="S135" s="38">
        <f>VLOOKUP($B135,'Gas wholesale lookups'!$A$4:$R$15,'Gas wholesale index'!S$2,FALSE)</f>
        <v>1</v>
      </c>
      <c r="T135" s="38">
        <f>VLOOKUP($B135,'Gas wholesale lookups'!$A$4:$R$15,'Gas wholesale index'!T$2,FALSE)</f>
        <v>1</v>
      </c>
      <c r="U135" s="13">
        <f t="shared" ref="U135:U198" si="37">IF(O135="","",I135*O135)</f>
        <v>0</v>
      </c>
      <c r="V135" s="13">
        <f t="shared" ref="V135:V198" si="38">IF(P135="","",J135*P135)</f>
        <v>0</v>
      </c>
      <c r="W135" s="13">
        <f t="shared" ref="W135:W198" si="39">IF(Q135="","",K135*Q135)</f>
        <v>291847.5</v>
      </c>
      <c r="X135" s="13">
        <f t="shared" ref="X135:X198" si="40">IF(R135="","",L135*R135)</f>
        <v>332991.45454545453</v>
      </c>
      <c r="Y135" s="13">
        <f t="shared" ref="Y135:Y198" si="41">IF(S135="","",M135*S135)</f>
        <v>208526.18181818182</v>
      </c>
      <c r="Z135" s="13">
        <f t="shared" ref="Z135:Z198" si="42">IF(T135="","",N135*T135)</f>
        <v>166168.27272727274</v>
      </c>
      <c r="AA135" s="13">
        <f t="shared" ref="AA135:AA198" si="43">SUM(U135:Z135)</f>
        <v>999533.40909090918</v>
      </c>
      <c r="AB135" s="23">
        <f t="shared" ref="AB135:AB198" si="44">IF(U135="","",U135*C135)</f>
        <v>0</v>
      </c>
      <c r="AC135" s="23">
        <f t="shared" ref="AC135:AC198" si="45">IF(V135="","",V135*D135)</f>
        <v>0</v>
      </c>
      <c r="AD135" s="23">
        <f t="shared" ref="AD135:AD198" si="46">IF(W135="","",W135*E135)</f>
        <v>0</v>
      </c>
      <c r="AE135" s="23">
        <f t="shared" ref="AE135:AE198" si="47">IF(X135="","",X135*F135)</f>
        <v>0</v>
      </c>
      <c r="AF135" s="23">
        <f t="shared" ref="AF135:AF198" si="48">IF(Y135="","",Y135*G135)</f>
        <v>0</v>
      </c>
      <c r="AG135" s="23">
        <f t="shared" ref="AG135:AG198" si="49">IF(Z135="","",Z135*H135)</f>
        <v>0</v>
      </c>
      <c r="AH135" s="23">
        <f t="shared" ref="AH135:AH198" si="50">SUM(AB135:AG135)</f>
        <v>0</v>
      </c>
      <c r="AI135" s="44" t="str">
        <f t="shared" ref="AI135:AI198" si="51">IF(MIN(C135:H135)&lt;1,"n/a",AH135/AA135)</f>
        <v>n/a</v>
      </c>
      <c r="AJ135" s="2" t="str">
        <f t="shared" ref="AJ135:AJ198" si="52">IF(AND(MONTH(A135)=8,MONTH(A134)=7),YEAR(A135)+1&amp;"-"&amp;YEAR(A135)-1998&amp;" Summer",IF(AND(MONTH(A135)=2,MONTH(A134)=1),YEAR(A135)&amp;"-"&amp;YEAR(A135)-1999&amp;" Winter",AJ134))</f>
        <v>2015-16 Winter</v>
      </c>
      <c r="AK135" s="2" t="str">
        <f t="shared" ref="AK135:AK198" si="53">IF(AND(MONTH(A135)=4,MONTH(A134)=3),YEAR(A135)&amp;"-"&amp;YEAR(A135)-1999&amp;" Summer",IF(AND(MONTH(A135)=10,MONTH(A134)=9),YEAR(A135)&amp;"-"&amp;YEAR(A135)-1999&amp;" Winter",AK134))</f>
        <v>2014-15 Winter</v>
      </c>
      <c r="AL135" s="41">
        <v>0</v>
      </c>
      <c r="AM135" s="59"/>
    </row>
    <row r="136" spans="1:39" x14ac:dyDescent="0.3">
      <c r="A136" s="47">
        <v>42039</v>
      </c>
      <c r="B136" s="14" t="str">
        <f t="shared" si="36"/>
        <v>Feb</v>
      </c>
      <c r="C136" s="3"/>
      <c r="D136" s="3"/>
      <c r="E136" s="3"/>
      <c r="F136" s="3"/>
      <c r="G136" s="3"/>
      <c r="H136" s="3"/>
      <c r="I136" s="13">
        <f>VLOOKUP($B136,'Gas wholesale lookups'!$A$4:$L$15,'Gas wholesale index'!I$2,FALSE)</f>
        <v>208526.18181818182</v>
      </c>
      <c r="J136" s="13">
        <f>VLOOKUP($B136,'Gas wholesale lookups'!$A$4:$L$15,'Gas wholesale index'!J$2,FALSE)</f>
        <v>166168.27272727274</v>
      </c>
      <c r="K136" s="13">
        <f>VLOOKUP($B136,'Gas wholesale lookups'!$A$4:$L$15,'Gas wholesale index'!K$2,FALSE)</f>
        <v>291847.5</v>
      </c>
      <c r="L136" s="13">
        <f>VLOOKUP($B136,'Gas wholesale lookups'!$A$4:$L$15,'Gas wholesale index'!L$2,FALSE)</f>
        <v>332991.45454545453</v>
      </c>
      <c r="M136" s="13">
        <f>VLOOKUP($B136,'Gas wholesale lookups'!$A$4:$L$15,'Gas wholesale index'!M$2,FALSE)</f>
        <v>208526.18181818182</v>
      </c>
      <c r="N136" s="13">
        <f>VLOOKUP($B136,'Gas wholesale lookups'!$A$4:$L$15,'Gas wholesale index'!N$2,FALSE)</f>
        <v>166168.27272727274</v>
      </c>
      <c r="O136" s="38">
        <f>VLOOKUP($B136,'Gas wholesale lookups'!$A$4:$R$15,'Gas wholesale index'!O$2,FALSE)</f>
        <v>0</v>
      </c>
      <c r="P136" s="38">
        <f>VLOOKUP($B136,'Gas wholesale lookups'!$A$4:$R$15,'Gas wholesale index'!P$2,FALSE)</f>
        <v>0</v>
      </c>
      <c r="Q136" s="38">
        <f>VLOOKUP($B136,'Gas wholesale lookups'!$A$4:$R$15,'Gas wholesale index'!Q$2,FALSE)</f>
        <v>1</v>
      </c>
      <c r="R136" s="38">
        <f>VLOOKUP($B136,'Gas wholesale lookups'!$A$4:$R$15,'Gas wholesale index'!R$2,FALSE)</f>
        <v>1</v>
      </c>
      <c r="S136" s="38">
        <f>VLOOKUP($B136,'Gas wholesale lookups'!$A$4:$R$15,'Gas wholesale index'!S$2,FALSE)</f>
        <v>1</v>
      </c>
      <c r="T136" s="38">
        <f>VLOOKUP($B136,'Gas wholesale lookups'!$A$4:$R$15,'Gas wholesale index'!T$2,FALSE)</f>
        <v>1</v>
      </c>
      <c r="U136" s="13">
        <f t="shared" si="37"/>
        <v>0</v>
      </c>
      <c r="V136" s="13">
        <f t="shared" si="38"/>
        <v>0</v>
      </c>
      <c r="W136" s="13">
        <f t="shared" si="39"/>
        <v>291847.5</v>
      </c>
      <c r="X136" s="13">
        <f t="shared" si="40"/>
        <v>332991.45454545453</v>
      </c>
      <c r="Y136" s="13">
        <f t="shared" si="41"/>
        <v>208526.18181818182</v>
      </c>
      <c r="Z136" s="13">
        <f t="shared" si="42"/>
        <v>166168.27272727274</v>
      </c>
      <c r="AA136" s="13">
        <f t="shared" si="43"/>
        <v>999533.40909090918</v>
      </c>
      <c r="AB136" s="23">
        <f t="shared" si="44"/>
        <v>0</v>
      </c>
      <c r="AC136" s="23">
        <f t="shared" si="45"/>
        <v>0</v>
      </c>
      <c r="AD136" s="23">
        <f t="shared" si="46"/>
        <v>0</v>
      </c>
      <c r="AE136" s="23">
        <f t="shared" si="47"/>
        <v>0</v>
      </c>
      <c r="AF136" s="23">
        <f t="shared" si="48"/>
        <v>0</v>
      </c>
      <c r="AG136" s="23">
        <f t="shared" si="49"/>
        <v>0</v>
      </c>
      <c r="AH136" s="23">
        <f t="shared" si="50"/>
        <v>0</v>
      </c>
      <c r="AI136" s="44" t="str">
        <f t="shared" si="51"/>
        <v>n/a</v>
      </c>
      <c r="AJ136" s="2" t="str">
        <f t="shared" si="52"/>
        <v>2015-16 Winter</v>
      </c>
      <c r="AK136" s="2" t="str">
        <f t="shared" si="53"/>
        <v>2014-15 Winter</v>
      </c>
      <c r="AL136" s="41">
        <v>0</v>
      </c>
      <c r="AM136" s="59"/>
    </row>
    <row r="137" spans="1:39" x14ac:dyDescent="0.3">
      <c r="A137" s="47">
        <v>42040</v>
      </c>
      <c r="B137" s="14" t="str">
        <f t="shared" si="36"/>
        <v>Feb</v>
      </c>
      <c r="C137" s="3"/>
      <c r="D137" s="3"/>
      <c r="E137" s="3"/>
      <c r="F137" s="3"/>
      <c r="G137" s="3"/>
      <c r="H137" s="3"/>
      <c r="I137" s="13">
        <f>VLOOKUP($B137,'Gas wholesale lookups'!$A$4:$L$15,'Gas wholesale index'!I$2,FALSE)</f>
        <v>208526.18181818182</v>
      </c>
      <c r="J137" s="13">
        <f>VLOOKUP($B137,'Gas wholesale lookups'!$A$4:$L$15,'Gas wholesale index'!J$2,FALSE)</f>
        <v>166168.27272727274</v>
      </c>
      <c r="K137" s="13">
        <f>VLOOKUP($B137,'Gas wholesale lookups'!$A$4:$L$15,'Gas wholesale index'!K$2,FALSE)</f>
        <v>291847.5</v>
      </c>
      <c r="L137" s="13">
        <f>VLOOKUP($B137,'Gas wholesale lookups'!$A$4:$L$15,'Gas wholesale index'!L$2,FALSE)</f>
        <v>332991.45454545453</v>
      </c>
      <c r="M137" s="13">
        <f>VLOOKUP($B137,'Gas wholesale lookups'!$A$4:$L$15,'Gas wholesale index'!M$2,FALSE)</f>
        <v>208526.18181818182</v>
      </c>
      <c r="N137" s="13">
        <f>VLOOKUP($B137,'Gas wholesale lookups'!$A$4:$L$15,'Gas wholesale index'!N$2,FALSE)</f>
        <v>166168.27272727274</v>
      </c>
      <c r="O137" s="38">
        <f>VLOOKUP($B137,'Gas wholesale lookups'!$A$4:$R$15,'Gas wholesale index'!O$2,FALSE)</f>
        <v>0</v>
      </c>
      <c r="P137" s="38">
        <f>VLOOKUP($B137,'Gas wholesale lookups'!$A$4:$R$15,'Gas wholesale index'!P$2,FALSE)</f>
        <v>0</v>
      </c>
      <c r="Q137" s="38">
        <f>VLOOKUP($B137,'Gas wholesale lookups'!$A$4:$R$15,'Gas wholesale index'!Q$2,FALSE)</f>
        <v>1</v>
      </c>
      <c r="R137" s="38">
        <f>VLOOKUP($B137,'Gas wholesale lookups'!$A$4:$R$15,'Gas wholesale index'!R$2,FALSE)</f>
        <v>1</v>
      </c>
      <c r="S137" s="38">
        <f>VLOOKUP($B137,'Gas wholesale lookups'!$A$4:$R$15,'Gas wholesale index'!S$2,FALSE)</f>
        <v>1</v>
      </c>
      <c r="T137" s="38">
        <f>VLOOKUP($B137,'Gas wholesale lookups'!$A$4:$R$15,'Gas wholesale index'!T$2,FALSE)</f>
        <v>1</v>
      </c>
      <c r="U137" s="13">
        <f t="shared" si="37"/>
        <v>0</v>
      </c>
      <c r="V137" s="13">
        <f t="shared" si="38"/>
        <v>0</v>
      </c>
      <c r="W137" s="13">
        <f t="shared" si="39"/>
        <v>291847.5</v>
      </c>
      <c r="X137" s="13">
        <f t="shared" si="40"/>
        <v>332991.45454545453</v>
      </c>
      <c r="Y137" s="13">
        <f t="shared" si="41"/>
        <v>208526.18181818182</v>
      </c>
      <c r="Z137" s="13">
        <f t="shared" si="42"/>
        <v>166168.27272727274</v>
      </c>
      <c r="AA137" s="13">
        <f t="shared" si="43"/>
        <v>999533.40909090918</v>
      </c>
      <c r="AB137" s="23">
        <f t="shared" si="44"/>
        <v>0</v>
      </c>
      <c r="AC137" s="23">
        <f t="shared" si="45"/>
        <v>0</v>
      </c>
      <c r="AD137" s="23">
        <f t="shared" si="46"/>
        <v>0</v>
      </c>
      <c r="AE137" s="23">
        <f t="shared" si="47"/>
        <v>0</v>
      </c>
      <c r="AF137" s="23">
        <f t="shared" si="48"/>
        <v>0</v>
      </c>
      <c r="AG137" s="23">
        <f t="shared" si="49"/>
        <v>0</v>
      </c>
      <c r="AH137" s="23">
        <f t="shared" si="50"/>
        <v>0</v>
      </c>
      <c r="AI137" s="44" t="str">
        <f t="shared" si="51"/>
        <v>n/a</v>
      </c>
      <c r="AJ137" s="2" t="str">
        <f t="shared" si="52"/>
        <v>2015-16 Winter</v>
      </c>
      <c r="AK137" s="2" t="str">
        <f t="shared" si="53"/>
        <v>2014-15 Winter</v>
      </c>
      <c r="AL137" s="41">
        <v>0</v>
      </c>
      <c r="AM137" s="59"/>
    </row>
    <row r="138" spans="1:39" x14ac:dyDescent="0.3">
      <c r="A138" s="47">
        <v>42041</v>
      </c>
      <c r="B138" s="14" t="str">
        <f t="shared" si="36"/>
        <v>Feb</v>
      </c>
      <c r="C138" s="3"/>
      <c r="D138" s="3"/>
      <c r="E138" s="3"/>
      <c r="F138" s="3"/>
      <c r="G138" s="3"/>
      <c r="H138" s="3"/>
      <c r="I138" s="13">
        <f>VLOOKUP($B138,'Gas wholesale lookups'!$A$4:$L$15,'Gas wholesale index'!I$2,FALSE)</f>
        <v>208526.18181818182</v>
      </c>
      <c r="J138" s="13">
        <f>VLOOKUP($B138,'Gas wholesale lookups'!$A$4:$L$15,'Gas wholesale index'!J$2,FALSE)</f>
        <v>166168.27272727274</v>
      </c>
      <c r="K138" s="13">
        <f>VLOOKUP($B138,'Gas wholesale lookups'!$A$4:$L$15,'Gas wholesale index'!K$2,FALSE)</f>
        <v>291847.5</v>
      </c>
      <c r="L138" s="13">
        <f>VLOOKUP($B138,'Gas wholesale lookups'!$A$4:$L$15,'Gas wholesale index'!L$2,FALSE)</f>
        <v>332991.45454545453</v>
      </c>
      <c r="M138" s="13">
        <f>VLOOKUP($B138,'Gas wholesale lookups'!$A$4:$L$15,'Gas wholesale index'!M$2,FALSE)</f>
        <v>208526.18181818182</v>
      </c>
      <c r="N138" s="13">
        <f>VLOOKUP($B138,'Gas wholesale lookups'!$A$4:$L$15,'Gas wholesale index'!N$2,FALSE)</f>
        <v>166168.27272727274</v>
      </c>
      <c r="O138" s="38">
        <f>VLOOKUP($B138,'Gas wholesale lookups'!$A$4:$R$15,'Gas wholesale index'!O$2,FALSE)</f>
        <v>0</v>
      </c>
      <c r="P138" s="38">
        <f>VLOOKUP($B138,'Gas wholesale lookups'!$A$4:$R$15,'Gas wholesale index'!P$2,FALSE)</f>
        <v>0</v>
      </c>
      <c r="Q138" s="38">
        <f>VLOOKUP($B138,'Gas wholesale lookups'!$A$4:$R$15,'Gas wholesale index'!Q$2,FALSE)</f>
        <v>1</v>
      </c>
      <c r="R138" s="38">
        <f>VLOOKUP($B138,'Gas wholesale lookups'!$A$4:$R$15,'Gas wholesale index'!R$2,FALSE)</f>
        <v>1</v>
      </c>
      <c r="S138" s="38">
        <f>VLOOKUP($B138,'Gas wholesale lookups'!$A$4:$R$15,'Gas wholesale index'!S$2,FALSE)</f>
        <v>1</v>
      </c>
      <c r="T138" s="38">
        <f>VLOOKUP($B138,'Gas wholesale lookups'!$A$4:$R$15,'Gas wholesale index'!T$2,FALSE)</f>
        <v>1</v>
      </c>
      <c r="U138" s="13">
        <f t="shared" si="37"/>
        <v>0</v>
      </c>
      <c r="V138" s="13">
        <f t="shared" si="38"/>
        <v>0</v>
      </c>
      <c r="W138" s="13">
        <f t="shared" si="39"/>
        <v>291847.5</v>
      </c>
      <c r="X138" s="13">
        <f t="shared" si="40"/>
        <v>332991.45454545453</v>
      </c>
      <c r="Y138" s="13">
        <f t="shared" si="41"/>
        <v>208526.18181818182</v>
      </c>
      <c r="Z138" s="13">
        <f t="shared" si="42"/>
        <v>166168.27272727274</v>
      </c>
      <c r="AA138" s="13">
        <f t="shared" si="43"/>
        <v>999533.40909090918</v>
      </c>
      <c r="AB138" s="23">
        <f t="shared" si="44"/>
        <v>0</v>
      </c>
      <c r="AC138" s="23">
        <f t="shared" si="45"/>
        <v>0</v>
      </c>
      <c r="AD138" s="23">
        <f t="shared" si="46"/>
        <v>0</v>
      </c>
      <c r="AE138" s="23">
        <f t="shared" si="47"/>
        <v>0</v>
      </c>
      <c r="AF138" s="23">
        <f t="shared" si="48"/>
        <v>0</v>
      </c>
      <c r="AG138" s="23">
        <f t="shared" si="49"/>
        <v>0</v>
      </c>
      <c r="AH138" s="23">
        <f t="shared" si="50"/>
        <v>0</v>
      </c>
      <c r="AI138" s="44" t="str">
        <f t="shared" si="51"/>
        <v>n/a</v>
      </c>
      <c r="AJ138" s="2" t="str">
        <f t="shared" si="52"/>
        <v>2015-16 Winter</v>
      </c>
      <c r="AK138" s="2" t="str">
        <f t="shared" si="53"/>
        <v>2014-15 Winter</v>
      </c>
      <c r="AL138" s="41">
        <v>0</v>
      </c>
      <c r="AM138" s="59"/>
    </row>
    <row r="139" spans="1:39" x14ac:dyDescent="0.3">
      <c r="A139" s="47">
        <v>42044</v>
      </c>
      <c r="B139" s="14" t="str">
        <f t="shared" si="36"/>
        <v>Feb</v>
      </c>
      <c r="C139" s="3"/>
      <c r="D139" s="3"/>
      <c r="E139" s="3"/>
      <c r="F139" s="3"/>
      <c r="G139" s="3"/>
      <c r="H139" s="3"/>
      <c r="I139" s="13">
        <f>VLOOKUP($B139,'Gas wholesale lookups'!$A$4:$L$15,'Gas wholesale index'!I$2,FALSE)</f>
        <v>208526.18181818182</v>
      </c>
      <c r="J139" s="13">
        <f>VLOOKUP($B139,'Gas wholesale lookups'!$A$4:$L$15,'Gas wholesale index'!J$2,FALSE)</f>
        <v>166168.27272727274</v>
      </c>
      <c r="K139" s="13">
        <f>VLOOKUP($B139,'Gas wholesale lookups'!$A$4:$L$15,'Gas wholesale index'!K$2,FALSE)</f>
        <v>291847.5</v>
      </c>
      <c r="L139" s="13">
        <f>VLOOKUP($B139,'Gas wholesale lookups'!$A$4:$L$15,'Gas wholesale index'!L$2,FALSE)</f>
        <v>332991.45454545453</v>
      </c>
      <c r="M139" s="13">
        <f>VLOOKUP($B139,'Gas wholesale lookups'!$A$4:$L$15,'Gas wholesale index'!M$2,FALSE)</f>
        <v>208526.18181818182</v>
      </c>
      <c r="N139" s="13">
        <f>VLOOKUP($B139,'Gas wholesale lookups'!$A$4:$L$15,'Gas wholesale index'!N$2,FALSE)</f>
        <v>166168.27272727274</v>
      </c>
      <c r="O139" s="38">
        <f>VLOOKUP($B139,'Gas wholesale lookups'!$A$4:$R$15,'Gas wholesale index'!O$2,FALSE)</f>
        <v>0</v>
      </c>
      <c r="P139" s="38">
        <f>VLOOKUP($B139,'Gas wholesale lookups'!$A$4:$R$15,'Gas wholesale index'!P$2,FALSE)</f>
        <v>0</v>
      </c>
      <c r="Q139" s="38">
        <f>VLOOKUP($B139,'Gas wholesale lookups'!$A$4:$R$15,'Gas wholesale index'!Q$2,FALSE)</f>
        <v>1</v>
      </c>
      <c r="R139" s="38">
        <f>VLOOKUP($B139,'Gas wholesale lookups'!$A$4:$R$15,'Gas wholesale index'!R$2,FALSE)</f>
        <v>1</v>
      </c>
      <c r="S139" s="38">
        <f>VLOOKUP($B139,'Gas wholesale lookups'!$A$4:$R$15,'Gas wholesale index'!S$2,FALSE)</f>
        <v>1</v>
      </c>
      <c r="T139" s="38">
        <f>VLOOKUP($B139,'Gas wholesale lookups'!$A$4:$R$15,'Gas wholesale index'!T$2,FALSE)</f>
        <v>1</v>
      </c>
      <c r="U139" s="13">
        <f t="shared" si="37"/>
        <v>0</v>
      </c>
      <c r="V139" s="13">
        <f t="shared" si="38"/>
        <v>0</v>
      </c>
      <c r="W139" s="13">
        <f t="shared" si="39"/>
        <v>291847.5</v>
      </c>
      <c r="X139" s="13">
        <f t="shared" si="40"/>
        <v>332991.45454545453</v>
      </c>
      <c r="Y139" s="13">
        <f t="shared" si="41"/>
        <v>208526.18181818182</v>
      </c>
      <c r="Z139" s="13">
        <f t="shared" si="42"/>
        <v>166168.27272727274</v>
      </c>
      <c r="AA139" s="13">
        <f t="shared" si="43"/>
        <v>999533.40909090918</v>
      </c>
      <c r="AB139" s="23">
        <f t="shared" si="44"/>
        <v>0</v>
      </c>
      <c r="AC139" s="23">
        <f t="shared" si="45"/>
        <v>0</v>
      </c>
      <c r="AD139" s="23">
        <f t="shared" si="46"/>
        <v>0</v>
      </c>
      <c r="AE139" s="23">
        <f t="shared" si="47"/>
        <v>0</v>
      </c>
      <c r="AF139" s="23">
        <f t="shared" si="48"/>
        <v>0</v>
      </c>
      <c r="AG139" s="23">
        <f t="shared" si="49"/>
        <v>0</v>
      </c>
      <c r="AH139" s="23">
        <f t="shared" si="50"/>
        <v>0</v>
      </c>
      <c r="AI139" s="44" t="str">
        <f t="shared" si="51"/>
        <v>n/a</v>
      </c>
      <c r="AJ139" s="2" t="str">
        <f t="shared" si="52"/>
        <v>2015-16 Winter</v>
      </c>
      <c r="AK139" s="2" t="str">
        <f t="shared" si="53"/>
        <v>2014-15 Winter</v>
      </c>
      <c r="AL139" s="41">
        <v>0</v>
      </c>
      <c r="AM139" s="59"/>
    </row>
    <row r="140" spans="1:39" x14ac:dyDescent="0.3">
      <c r="A140" s="47">
        <v>42045</v>
      </c>
      <c r="B140" s="14" t="str">
        <f t="shared" si="36"/>
        <v>Feb</v>
      </c>
      <c r="C140" s="3"/>
      <c r="D140" s="3"/>
      <c r="E140" s="3"/>
      <c r="F140" s="3"/>
      <c r="G140" s="3"/>
      <c r="H140" s="3"/>
      <c r="I140" s="13">
        <f>VLOOKUP($B140,'Gas wholesale lookups'!$A$4:$L$15,'Gas wholesale index'!I$2,FALSE)</f>
        <v>208526.18181818182</v>
      </c>
      <c r="J140" s="13">
        <f>VLOOKUP($B140,'Gas wholesale lookups'!$A$4:$L$15,'Gas wholesale index'!J$2,FALSE)</f>
        <v>166168.27272727274</v>
      </c>
      <c r="K140" s="13">
        <f>VLOOKUP($B140,'Gas wholesale lookups'!$A$4:$L$15,'Gas wholesale index'!K$2,FALSE)</f>
        <v>291847.5</v>
      </c>
      <c r="L140" s="13">
        <f>VLOOKUP($B140,'Gas wholesale lookups'!$A$4:$L$15,'Gas wholesale index'!L$2,FALSE)</f>
        <v>332991.45454545453</v>
      </c>
      <c r="M140" s="13">
        <f>VLOOKUP($B140,'Gas wholesale lookups'!$A$4:$L$15,'Gas wholesale index'!M$2,FALSE)</f>
        <v>208526.18181818182</v>
      </c>
      <c r="N140" s="13">
        <f>VLOOKUP($B140,'Gas wholesale lookups'!$A$4:$L$15,'Gas wholesale index'!N$2,FALSE)</f>
        <v>166168.27272727274</v>
      </c>
      <c r="O140" s="38">
        <f>VLOOKUP($B140,'Gas wholesale lookups'!$A$4:$R$15,'Gas wholesale index'!O$2,FALSE)</f>
        <v>0</v>
      </c>
      <c r="P140" s="38">
        <f>VLOOKUP($B140,'Gas wholesale lookups'!$A$4:$R$15,'Gas wholesale index'!P$2,FALSE)</f>
        <v>0</v>
      </c>
      <c r="Q140" s="38">
        <f>VLOOKUP($B140,'Gas wholesale lookups'!$A$4:$R$15,'Gas wholesale index'!Q$2,FALSE)</f>
        <v>1</v>
      </c>
      <c r="R140" s="38">
        <f>VLOOKUP($B140,'Gas wholesale lookups'!$A$4:$R$15,'Gas wholesale index'!R$2,FALSE)</f>
        <v>1</v>
      </c>
      <c r="S140" s="38">
        <f>VLOOKUP($B140,'Gas wholesale lookups'!$A$4:$R$15,'Gas wholesale index'!S$2,FALSE)</f>
        <v>1</v>
      </c>
      <c r="T140" s="38">
        <f>VLOOKUP($B140,'Gas wholesale lookups'!$A$4:$R$15,'Gas wholesale index'!T$2,FALSE)</f>
        <v>1</v>
      </c>
      <c r="U140" s="13">
        <f t="shared" si="37"/>
        <v>0</v>
      </c>
      <c r="V140" s="13">
        <f t="shared" si="38"/>
        <v>0</v>
      </c>
      <c r="W140" s="13">
        <f t="shared" si="39"/>
        <v>291847.5</v>
      </c>
      <c r="X140" s="13">
        <f t="shared" si="40"/>
        <v>332991.45454545453</v>
      </c>
      <c r="Y140" s="13">
        <f t="shared" si="41"/>
        <v>208526.18181818182</v>
      </c>
      <c r="Z140" s="13">
        <f t="shared" si="42"/>
        <v>166168.27272727274</v>
      </c>
      <c r="AA140" s="13">
        <f t="shared" si="43"/>
        <v>999533.40909090918</v>
      </c>
      <c r="AB140" s="23">
        <f t="shared" si="44"/>
        <v>0</v>
      </c>
      <c r="AC140" s="23">
        <f t="shared" si="45"/>
        <v>0</v>
      </c>
      <c r="AD140" s="23">
        <f t="shared" si="46"/>
        <v>0</v>
      </c>
      <c r="AE140" s="23">
        <f t="shared" si="47"/>
        <v>0</v>
      </c>
      <c r="AF140" s="23">
        <f t="shared" si="48"/>
        <v>0</v>
      </c>
      <c r="AG140" s="23">
        <f t="shared" si="49"/>
        <v>0</v>
      </c>
      <c r="AH140" s="23">
        <f t="shared" si="50"/>
        <v>0</v>
      </c>
      <c r="AI140" s="44" t="str">
        <f t="shared" si="51"/>
        <v>n/a</v>
      </c>
      <c r="AJ140" s="2" t="str">
        <f t="shared" si="52"/>
        <v>2015-16 Winter</v>
      </c>
      <c r="AK140" s="2" t="str">
        <f t="shared" si="53"/>
        <v>2014-15 Winter</v>
      </c>
      <c r="AL140" s="41">
        <v>0</v>
      </c>
      <c r="AM140" s="59"/>
    </row>
    <row r="141" spans="1:39" x14ac:dyDescent="0.3">
      <c r="A141" s="47">
        <v>42046</v>
      </c>
      <c r="B141" s="14" t="str">
        <f t="shared" si="36"/>
        <v>Feb</v>
      </c>
      <c r="C141" s="3"/>
      <c r="D141" s="3"/>
      <c r="E141" s="3"/>
      <c r="F141" s="3"/>
      <c r="G141" s="3"/>
      <c r="H141" s="3"/>
      <c r="I141" s="13">
        <f>VLOOKUP($B141,'Gas wholesale lookups'!$A$4:$L$15,'Gas wholesale index'!I$2,FALSE)</f>
        <v>208526.18181818182</v>
      </c>
      <c r="J141" s="13">
        <f>VLOOKUP($B141,'Gas wholesale lookups'!$A$4:$L$15,'Gas wholesale index'!J$2,FALSE)</f>
        <v>166168.27272727274</v>
      </c>
      <c r="K141" s="13">
        <f>VLOOKUP($B141,'Gas wholesale lookups'!$A$4:$L$15,'Gas wholesale index'!K$2,FALSE)</f>
        <v>291847.5</v>
      </c>
      <c r="L141" s="13">
        <f>VLOOKUP($B141,'Gas wholesale lookups'!$A$4:$L$15,'Gas wholesale index'!L$2,FALSE)</f>
        <v>332991.45454545453</v>
      </c>
      <c r="M141" s="13">
        <f>VLOOKUP($B141,'Gas wholesale lookups'!$A$4:$L$15,'Gas wholesale index'!M$2,FALSE)</f>
        <v>208526.18181818182</v>
      </c>
      <c r="N141" s="13">
        <f>VLOOKUP($B141,'Gas wholesale lookups'!$A$4:$L$15,'Gas wholesale index'!N$2,FALSE)</f>
        <v>166168.27272727274</v>
      </c>
      <c r="O141" s="38">
        <f>VLOOKUP($B141,'Gas wholesale lookups'!$A$4:$R$15,'Gas wholesale index'!O$2,FALSE)</f>
        <v>0</v>
      </c>
      <c r="P141" s="38">
        <f>VLOOKUP($B141,'Gas wholesale lookups'!$A$4:$R$15,'Gas wholesale index'!P$2,FALSE)</f>
        <v>0</v>
      </c>
      <c r="Q141" s="38">
        <f>VLOOKUP($B141,'Gas wholesale lookups'!$A$4:$R$15,'Gas wholesale index'!Q$2,FALSE)</f>
        <v>1</v>
      </c>
      <c r="R141" s="38">
        <f>VLOOKUP($B141,'Gas wholesale lookups'!$A$4:$R$15,'Gas wholesale index'!R$2,FALSE)</f>
        <v>1</v>
      </c>
      <c r="S141" s="38">
        <f>VLOOKUP($B141,'Gas wholesale lookups'!$A$4:$R$15,'Gas wholesale index'!S$2,FALSE)</f>
        <v>1</v>
      </c>
      <c r="T141" s="38">
        <f>VLOOKUP($B141,'Gas wholesale lookups'!$A$4:$R$15,'Gas wholesale index'!T$2,FALSE)</f>
        <v>1</v>
      </c>
      <c r="U141" s="13">
        <f t="shared" si="37"/>
        <v>0</v>
      </c>
      <c r="V141" s="13">
        <f t="shared" si="38"/>
        <v>0</v>
      </c>
      <c r="W141" s="13">
        <f t="shared" si="39"/>
        <v>291847.5</v>
      </c>
      <c r="X141" s="13">
        <f t="shared" si="40"/>
        <v>332991.45454545453</v>
      </c>
      <c r="Y141" s="13">
        <f t="shared" si="41"/>
        <v>208526.18181818182</v>
      </c>
      <c r="Z141" s="13">
        <f t="shared" si="42"/>
        <v>166168.27272727274</v>
      </c>
      <c r="AA141" s="13">
        <f t="shared" si="43"/>
        <v>999533.40909090918</v>
      </c>
      <c r="AB141" s="23">
        <f t="shared" si="44"/>
        <v>0</v>
      </c>
      <c r="AC141" s="23">
        <f t="shared" si="45"/>
        <v>0</v>
      </c>
      <c r="AD141" s="23">
        <f t="shared" si="46"/>
        <v>0</v>
      </c>
      <c r="AE141" s="23">
        <f t="shared" si="47"/>
        <v>0</v>
      </c>
      <c r="AF141" s="23">
        <f t="shared" si="48"/>
        <v>0</v>
      </c>
      <c r="AG141" s="23">
        <f t="shared" si="49"/>
        <v>0</v>
      </c>
      <c r="AH141" s="23">
        <f t="shared" si="50"/>
        <v>0</v>
      </c>
      <c r="AI141" s="44" t="str">
        <f t="shared" si="51"/>
        <v>n/a</v>
      </c>
      <c r="AJ141" s="2" t="str">
        <f t="shared" si="52"/>
        <v>2015-16 Winter</v>
      </c>
      <c r="AK141" s="2" t="str">
        <f t="shared" si="53"/>
        <v>2014-15 Winter</v>
      </c>
      <c r="AL141" s="41">
        <v>0</v>
      </c>
      <c r="AM141" s="59"/>
    </row>
    <row r="142" spans="1:39" x14ac:dyDescent="0.3">
      <c r="A142" s="47">
        <v>42047</v>
      </c>
      <c r="B142" s="14" t="str">
        <f t="shared" si="36"/>
        <v>Feb</v>
      </c>
      <c r="C142" s="3"/>
      <c r="D142" s="3"/>
      <c r="E142" s="3"/>
      <c r="F142" s="3"/>
      <c r="G142" s="3"/>
      <c r="H142" s="3"/>
      <c r="I142" s="13">
        <f>VLOOKUP($B142,'Gas wholesale lookups'!$A$4:$L$15,'Gas wholesale index'!I$2,FALSE)</f>
        <v>208526.18181818182</v>
      </c>
      <c r="J142" s="13">
        <f>VLOOKUP($B142,'Gas wholesale lookups'!$A$4:$L$15,'Gas wholesale index'!J$2,FALSE)</f>
        <v>166168.27272727274</v>
      </c>
      <c r="K142" s="13">
        <f>VLOOKUP($B142,'Gas wholesale lookups'!$A$4:$L$15,'Gas wholesale index'!K$2,FALSE)</f>
        <v>291847.5</v>
      </c>
      <c r="L142" s="13">
        <f>VLOOKUP($B142,'Gas wholesale lookups'!$A$4:$L$15,'Gas wholesale index'!L$2,FALSE)</f>
        <v>332991.45454545453</v>
      </c>
      <c r="M142" s="13">
        <f>VLOOKUP($B142,'Gas wholesale lookups'!$A$4:$L$15,'Gas wholesale index'!M$2,FALSE)</f>
        <v>208526.18181818182</v>
      </c>
      <c r="N142" s="13">
        <f>VLOOKUP($B142,'Gas wholesale lookups'!$A$4:$L$15,'Gas wholesale index'!N$2,FALSE)</f>
        <v>166168.27272727274</v>
      </c>
      <c r="O142" s="38">
        <f>VLOOKUP($B142,'Gas wholesale lookups'!$A$4:$R$15,'Gas wholesale index'!O$2,FALSE)</f>
        <v>0</v>
      </c>
      <c r="P142" s="38">
        <f>VLOOKUP($B142,'Gas wholesale lookups'!$A$4:$R$15,'Gas wholesale index'!P$2,FALSE)</f>
        <v>0</v>
      </c>
      <c r="Q142" s="38">
        <f>VLOOKUP($B142,'Gas wholesale lookups'!$A$4:$R$15,'Gas wholesale index'!Q$2,FALSE)</f>
        <v>1</v>
      </c>
      <c r="R142" s="38">
        <f>VLOOKUP($B142,'Gas wholesale lookups'!$A$4:$R$15,'Gas wholesale index'!R$2,FALSE)</f>
        <v>1</v>
      </c>
      <c r="S142" s="38">
        <f>VLOOKUP($B142,'Gas wholesale lookups'!$A$4:$R$15,'Gas wholesale index'!S$2,FALSE)</f>
        <v>1</v>
      </c>
      <c r="T142" s="38">
        <f>VLOOKUP($B142,'Gas wholesale lookups'!$A$4:$R$15,'Gas wholesale index'!T$2,FALSE)</f>
        <v>1</v>
      </c>
      <c r="U142" s="13">
        <f t="shared" si="37"/>
        <v>0</v>
      </c>
      <c r="V142" s="13">
        <f t="shared" si="38"/>
        <v>0</v>
      </c>
      <c r="W142" s="13">
        <f t="shared" si="39"/>
        <v>291847.5</v>
      </c>
      <c r="X142" s="13">
        <f t="shared" si="40"/>
        <v>332991.45454545453</v>
      </c>
      <c r="Y142" s="13">
        <f t="shared" si="41"/>
        <v>208526.18181818182</v>
      </c>
      <c r="Z142" s="13">
        <f t="shared" si="42"/>
        <v>166168.27272727274</v>
      </c>
      <c r="AA142" s="13">
        <f t="shared" si="43"/>
        <v>999533.40909090918</v>
      </c>
      <c r="AB142" s="23">
        <f t="shared" si="44"/>
        <v>0</v>
      </c>
      <c r="AC142" s="23">
        <f t="shared" si="45"/>
        <v>0</v>
      </c>
      <c r="AD142" s="23">
        <f t="shared" si="46"/>
        <v>0</v>
      </c>
      <c r="AE142" s="23">
        <f t="shared" si="47"/>
        <v>0</v>
      </c>
      <c r="AF142" s="23">
        <f t="shared" si="48"/>
        <v>0</v>
      </c>
      <c r="AG142" s="23">
        <f t="shared" si="49"/>
        <v>0</v>
      </c>
      <c r="AH142" s="23">
        <f t="shared" si="50"/>
        <v>0</v>
      </c>
      <c r="AI142" s="44" t="str">
        <f t="shared" si="51"/>
        <v>n/a</v>
      </c>
      <c r="AJ142" s="2" t="str">
        <f t="shared" si="52"/>
        <v>2015-16 Winter</v>
      </c>
      <c r="AK142" s="2" t="str">
        <f t="shared" si="53"/>
        <v>2014-15 Winter</v>
      </c>
      <c r="AL142" s="41">
        <v>0</v>
      </c>
      <c r="AM142" s="59"/>
    </row>
    <row r="143" spans="1:39" x14ac:dyDescent="0.3">
      <c r="A143" s="47">
        <v>42048</v>
      </c>
      <c r="B143" s="14" t="str">
        <f t="shared" si="36"/>
        <v>Feb</v>
      </c>
      <c r="C143" s="3"/>
      <c r="D143" s="3"/>
      <c r="E143" s="3"/>
      <c r="F143" s="3"/>
      <c r="G143" s="3"/>
      <c r="H143" s="3"/>
      <c r="I143" s="13">
        <f>VLOOKUP($B143,'Gas wholesale lookups'!$A$4:$L$15,'Gas wholesale index'!I$2,FALSE)</f>
        <v>208526.18181818182</v>
      </c>
      <c r="J143" s="13">
        <f>VLOOKUP($B143,'Gas wholesale lookups'!$A$4:$L$15,'Gas wholesale index'!J$2,FALSE)</f>
        <v>166168.27272727274</v>
      </c>
      <c r="K143" s="13">
        <f>VLOOKUP($B143,'Gas wholesale lookups'!$A$4:$L$15,'Gas wholesale index'!K$2,FALSE)</f>
        <v>291847.5</v>
      </c>
      <c r="L143" s="13">
        <f>VLOOKUP($B143,'Gas wholesale lookups'!$A$4:$L$15,'Gas wholesale index'!L$2,FALSE)</f>
        <v>332991.45454545453</v>
      </c>
      <c r="M143" s="13">
        <f>VLOOKUP($B143,'Gas wholesale lookups'!$A$4:$L$15,'Gas wholesale index'!M$2,FALSE)</f>
        <v>208526.18181818182</v>
      </c>
      <c r="N143" s="13">
        <f>VLOOKUP($B143,'Gas wholesale lookups'!$A$4:$L$15,'Gas wholesale index'!N$2,FALSE)</f>
        <v>166168.27272727274</v>
      </c>
      <c r="O143" s="38">
        <f>VLOOKUP($B143,'Gas wholesale lookups'!$A$4:$R$15,'Gas wholesale index'!O$2,FALSE)</f>
        <v>0</v>
      </c>
      <c r="P143" s="38">
        <f>VLOOKUP($B143,'Gas wholesale lookups'!$A$4:$R$15,'Gas wholesale index'!P$2,FALSE)</f>
        <v>0</v>
      </c>
      <c r="Q143" s="38">
        <f>VLOOKUP($B143,'Gas wholesale lookups'!$A$4:$R$15,'Gas wholesale index'!Q$2,FALSE)</f>
        <v>1</v>
      </c>
      <c r="R143" s="38">
        <f>VLOOKUP($B143,'Gas wholesale lookups'!$A$4:$R$15,'Gas wholesale index'!R$2,FALSE)</f>
        <v>1</v>
      </c>
      <c r="S143" s="38">
        <f>VLOOKUP($B143,'Gas wholesale lookups'!$A$4:$R$15,'Gas wholesale index'!S$2,FALSE)</f>
        <v>1</v>
      </c>
      <c r="T143" s="38">
        <f>VLOOKUP($B143,'Gas wholesale lookups'!$A$4:$R$15,'Gas wholesale index'!T$2,FALSE)</f>
        <v>1</v>
      </c>
      <c r="U143" s="13">
        <f t="shared" si="37"/>
        <v>0</v>
      </c>
      <c r="V143" s="13">
        <f t="shared" si="38"/>
        <v>0</v>
      </c>
      <c r="W143" s="13">
        <f t="shared" si="39"/>
        <v>291847.5</v>
      </c>
      <c r="X143" s="13">
        <f t="shared" si="40"/>
        <v>332991.45454545453</v>
      </c>
      <c r="Y143" s="13">
        <f t="shared" si="41"/>
        <v>208526.18181818182</v>
      </c>
      <c r="Z143" s="13">
        <f t="shared" si="42"/>
        <v>166168.27272727274</v>
      </c>
      <c r="AA143" s="13">
        <f t="shared" si="43"/>
        <v>999533.40909090918</v>
      </c>
      <c r="AB143" s="23">
        <f t="shared" si="44"/>
        <v>0</v>
      </c>
      <c r="AC143" s="23">
        <f t="shared" si="45"/>
        <v>0</v>
      </c>
      <c r="AD143" s="23">
        <f t="shared" si="46"/>
        <v>0</v>
      </c>
      <c r="AE143" s="23">
        <f t="shared" si="47"/>
        <v>0</v>
      </c>
      <c r="AF143" s="23">
        <f t="shared" si="48"/>
        <v>0</v>
      </c>
      <c r="AG143" s="23">
        <f t="shared" si="49"/>
        <v>0</v>
      </c>
      <c r="AH143" s="23">
        <f t="shared" si="50"/>
        <v>0</v>
      </c>
      <c r="AI143" s="44" t="str">
        <f t="shared" si="51"/>
        <v>n/a</v>
      </c>
      <c r="AJ143" s="2" t="str">
        <f t="shared" si="52"/>
        <v>2015-16 Winter</v>
      </c>
      <c r="AK143" s="2" t="str">
        <f t="shared" si="53"/>
        <v>2014-15 Winter</v>
      </c>
      <c r="AL143" s="41">
        <v>0</v>
      </c>
      <c r="AM143" s="59"/>
    </row>
    <row r="144" spans="1:39" x14ac:dyDescent="0.3">
      <c r="A144" s="47">
        <v>42051</v>
      </c>
      <c r="B144" s="14" t="str">
        <f t="shared" si="36"/>
        <v>Feb</v>
      </c>
      <c r="C144" s="3"/>
      <c r="D144" s="3"/>
      <c r="E144" s="3"/>
      <c r="F144" s="3"/>
      <c r="G144" s="3"/>
      <c r="H144" s="3"/>
      <c r="I144" s="13">
        <f>VLOOKUP($B144,'Gas wholesale lookups'!$A$4:$L$15,'Gas wholesale index'!I$2,FALSE)</f>
        <v>208526.18181818182</v>
      </c>
      <c r="J144" s="13">
        <f>VLOOKUP($B144,'Gas wholesale lookups'!$A$4:$L$15,'Gas wholesale index'!J$2,FALSE)</f>
        <v>166168.27272727274</v>
      </c>
      <c r="K144" s="13">
        <f>VLOOKUP($B144,'Gas wholesale lookups'!$A$4:$L$15,'Gas wholesale index'!K$2,FALSE)</f>
        <v>291847.5</v>
      </c>
      <c r="L144" s="13">
        <f>VLOOKUP($B144,'Gas wholesale lookups'!$A$4:$L$15,'Gas wholesale index'!L$2,FALSE)</f>
        <v>332991.45454545453</v>
      </c>
      <c r="M144" s="13">
        <f>VLOOKUP($B144,'Gas wholesale lookups'!$A$4:$L$15,'Gas wholesale index'!M$2,FALSE)</f>
        <v>208526.18181818182</v>
      </c>
      <c r="N144" s="13">
        <f>VLOOKUP($B144,'Gas wholesale lookups'!$A$4:$L$15,'Gas wholesale index'!N$2,FALSE)</f>
        <v>166168.27272727274</v>
      </c>
      <c r="O144" s="38">
        <f>VLOOKUP($B144,'Gas wholesale lookups'!$A$4:$R$15,'Gas wholesale index'!O$2,FALSE)</f>
        <v>0</v>
      </c>
      <c r="P144" s="38">
        <f>VLOOKUP($B144,'Gas wholesale lookups'!$A$4:$R$15,'Gas wholesale index'!P$2,FALSE)</f>
        <v>0</v>
      </c>
      <c r="Q144" s="38">
        <f>VLOOKUP($B144,'Gas wholesale lookups'!$A$4:$R$15,'Gas wholesale index'!Q$2,FALSE)</f>
        <v>1</v>
      </c>
      <c r="R144" s="38">
        <f>VLOOKUP($B144,'Gas wholesale lookups'!$A$4:$R$15,'Gas wholesale index'!R$2,FALSE)</f>
        <v>1</v>
      </c>
      <c r="S144" s="38">
        <f>VLOOKUP($B144,'Gas wholesale lookups'!$A$4:$R$15,'Gas wholesale index'!S$2,FALSE)</f>
        <v>1</v>
      </c>
      <c r="T144" s="38">
        <f>VLOOKUP($B144,'Gas wholesale lookups'!$A$4:$R$15,'Gas wholesale index'!T$2,FALSE)</f>
        <v>1</v>
      </c>
      <c r="U144" s="13">
        <f t="shared" si="37"/>
        <v>0</v>
      </c>
      <c r="V144" s="13">
        <f t="shared" si="38"/>
        <v>0</v>
      </c>
      <c r="W144" s="13">
        <f t="shared" si="39"/>
        <v>291847.5</v>
      </c>
      <c r="X144" s="13">
        <f t="shared" si="40"/>
        <v>332991.45454545453</v>
      </c>
      <c r="Y144" s="13">
        <f t="shared" si="41"/>
        <v>208526.18181818182</v>
      </c>
      <c r="Z144" s="13">
        <f t="shared" si="42"/>
        <v>166168.27272727274</v>
      </c>
      <c r="AA144" s="13">
        <f t="shared" si="43"/>
        <v>999533.40909090918</v>
      </c>
      <c r="AB144" s="23">
        <f t="shared" si="44"/>
        <v>0</v>
      </c>
      <c r="AC144" s="23">
        <f t="shared" si="45"/>
        <v>0</v>
      </c>
      <c r="AD144" s="23">
        <f t="shared" si="46"/>
        <v>0</v>
      </c>
      <c r="AE144" s="23">
        <f t="shared" si="47"/>
        <v>0</v>
      </c>
      <c r="AF144" s="23">
        <f t="shared" si="48"/>
        <v>0</v>
      </c>
      <c r="AG144" s="23">
        <f t="shared" si="49"/>
        <v>0</v>
      </c>
      <c r="AH144" s="23">
        <f t="shared" si="50"/>
        <v>0</v>
      </c>
      <c r="AI144" s="44" t="str">
        <f t="shared" si="51"/>
        <v>n/a</v>
      </c>
      <c r="AJ144" s="2" t="str">
        <f t="shared" si="52"/>
        <v>2015-16 Winter</v>
      </c>
      <c r="AK144" s="2" t="str">
        <f t="shared" si="53"/>
        <v>2014-15 Winter</v>
      </c>
      <c r="AL144" s="41">
        <v>0</v>
      </c>
      <c r="AM144" s="59"/>
    </row>
    <row r="145" spans="1:39" x14ac:dyDescent="0.3">
      <c r="A145" s="47">
        <v>42052</v>
      </c>
      <c r="B145" s="14" t="str">
        <f t="shared" si="36"/>
        <v>Feb</v>
      </c>
      <c r="C145" s="3"/>
      <c r="D145" s="3"/>
      <c r="E145" s="3"/>
      <c r="F145" s="3"/>
      <c r="G145" s="3"/>
      <c r="H145" s="3"/>
      <c r="I145" s="13">
        <f>VLOOKUP($B145,'Gas wholesale lookups'!$A$4:$L$15,'Gas wholesale index'!I$2,FALSE)</f>
        <v>208526.18181818182</v>
      </c>
      <c r="J145" s="13">
        <f>VLOOKUP($B145,'Gas wholesale lookups'!$A$4:$L$15,'Gas wholesale index'!J$2,FALSE)</f>
        <v>166168.27272727274</v>
      </c>
      <c r="K145" s="13">
        <f>VLOOKUP($B145,'Gas wholesale lookups'!$A$4:$L$15,'Gas wholesale index'!K$2,FALSE)</f>
        <v>291847.5</v>
      </c>
      <c r="L145" s="13">
        <f>VLOOKUP($B145,'Gas wholesale lookups'!$A$4:$L$15,'Gas wholesale index'!L$2,FALSE)</f>
        <v>332991.45454545453</v>
      </c>
      <c r="M145" s="13">
        <f>VLOOKUP($B145,'Gas wholesale lookups'!$A$4:$L$15,'Gas wholesale index'!M$2,FALSE)</f>
        <v>208526.18181818182</v>
      </c>
      <c r="N145" s="13">
        <f>VLOOKUP($B145,'Gas wholesale lookups'!$A$4:$L$15,'Gas wholesale index'!N$2,FALSE)</f>
        <v>166168.27272727274</v>
      </c>
      <c r="O145" s="38">
        <f>VLOOKUP($B145,'Gas wholesale lookups'!$A$4:$R$15,'Gas wholesale index'!O$2,FALSE)</f>
        <v>0</v>
      </c>
      <c r="P145" s="38">
        <f>VLOOKUP($B145,'Gas wholesale lookups'!$A$4:$R$15,'Gas wholesale index'!P$2,FALSE)</f>
        <v>0</v>
      </c>
      <c r="Q145" s="38">
        <f>VLOOKUP($B145,'Gas wholesale lookups'!$A$4:$R$15,'Gas wholesale index'!Q$2,FALSE)</f>
        <v>1</v>
      </c>
      <c r="R145" s="38">
        <f>VLOOKUP($B145,'Gas wholesale lookups'!$A$4:$R$15,'Gas wholesale index'!R$2,FALSE)</f>
        <v>1</v>
      </c>
      <c r="S145" s="38">
        <f>VLOOKUP($B145,'Gas wholesale lookups'!$A$4:$R$15,'Gas wholesale index'!S$2,FALSE)</f>
        <v>1</v>
      </c>
      <c r="T145" s="38">
        <f>VLOOKUP($B145,'Gas wholesale lookups'!$A$4:$R$15,'Gas wholesale index'!T$2,FALSE)</f>
        <v>1</v>
      </c>
      <c r="U145" s="13">
        <f t="shared" si="37"/>
        <v>0</v>
      </c>
      <c r="V145" s="13">
        <f t="shared" si="38"/>
        <v>0</v>
      </c>
      <c r="W145" s="13">
        <f t="shared" si="39"/>
        <v>291847.5</v>
      </c>
      <c r="X145" s="13">
        <f t="shared" si="40"/>
        <v>332991.45454545453</v>
      </c>
      <c r="Y145" s="13">
        <f t="shared" si="41"/>
        <v>208526.18181818182</v>
      </c>
      <c r="Z145" s="13">
        <f t="shared" si="42"/>
        <v>166168.27272727274</v>
      </c>
      <c r="AA145" s="13">
        <f t="shared" si="43"/>
        <v>999533.40909090918</v>
      </c>
      <c r="AB145" s="23">
        <f t="shared" si="44"/>
        <v>0</v>
      </c>
      <c r="AC145" s="23">
        <f t="shared" si="45"/>
        <v>0</v>
      </c>
      <c r="AD145" s="23">
        <f t="shared" si="46"/>
        <v>0</v>
      </c>
      <c r="AE145" s="23">
        <f t="shared" si="47"/>
        <v>0</v>
      </c>
      <c r="AF145" s="23">
        <f t="shared" si="48"/>
        <v>0</v>
      </c>
      <c r="AG145" s="23">
        <f t="shared" si="49"/>
        <v>0</v>
      </c>
      <c r="AH145" s="23">
        <f t="shared" si="50"/>
        <v>0</v>
      </c>
      <c r="AI145" s="44" t="str">
        <f t="shared" si="51"/>
        <v>n/a</v>
      </c>
      <c r="AJ145" s="2" t="str">
        <f t="shared" si="52"/>
        <v>2015-16 Winter</v>
      </c>
      <c r="AK145" s="2" t="str">
        <f t="shared" si="53"/>
        <v>2014-15 Winter</v>
      </c>
      <c r="AL145" s="41">
        <v>0</v>
      </c>
      <c r="AM145" s="59"/>
    </row>
    <row r="146" spans="1:39" x14ac:dyDescent="0.3">
      <c r="A146" s="47">
        <v>42053</v>
      </c>
      <c r="B146" s="14" t="str">
        <f t="shared" si="36"/>
        <v>Feb</v>
      </c>
      <c r="C146" s="3"/>
      <c r="D146" s="3"/>
      <c r="E146" s="3"/>
      <c r="F146" s="3"/>
      <c r="G146" s="3"/>
      <c r="H146" s="3"/>
      <c r="I146" s="13">
        <f>VLOOKUP($B146,'Gas wholesale lookups'!$A$4:$L$15,'Gas wholesale index'!I$2,FALSE)</f>
        <v>208526.18181818182</v>
      </c>
      <c r="J146" s="13">
        <f>VLOOKUP($B146,'Gas wholesale lookups'!$A$4:$L$15,'Gas wholesale index'!J$2,FALSE)</f>
        <v>166168.27272727274</v>
      </c>
      <c r="K146" s="13">
        <f>VLOOKUP($B146,'Gas wholesale lookups'!$A$4:$L$15,'Gas wholesale index'!K$2,FALSE)</f>
        <v>291847.5</v>
      </c>
      <c r="L146" s="13">
        <f>VLOOKUP($B146,'Gas wholesale lookups'!$A$4:$L$15,'Gas wholesale index'!L$2,FALSE)</f>
        <v>332991.45454545453</v>
      </c>
      <c r="M146" s="13">
        <f>VLOOKUP($B146,'Gas wholesale lookups'!$A$4:$L$15,'Gas wholesale index'!M$2,FALSE)</f>
        <v>208526.18181818182</v>
      </c>
      <c r="N146" s="13">
        <f>VLOOKUP($B146,'Gas wholesale lookups'!$A$4:$L$15,'Gas wholesale index'!N$2,FALSE)</f>
        <v>166168.27272727274</v>
      </c>
      <c r="O146" s="38">
        <f>VLOOKUP($B146,'Gas wholesale lookups'!$A$4:$R$15,'Gas wholesale index'!O$2,FALSE)</f>
        <v>0</v>
      </c>
      <c r="P146" s="38">
        <f>VLOOKUP($B146,'Gas wholesale lookups'!$A$4:$R$15,'Gas wholesale index'!P$2,FALSE)</f>
        <v>0</v>
      </c>
      <c r="Q146" s="38">
        <f>VLOOKUP($B146,'Gas wholesale lookups'!$A$4:$R$15,'Gas wholesale index'!Q$2,FALSE)</f>
        <v>1</v>
      </c>
      <c r="R146" s="38">
        <f>VLOOKUP($B146,'Gas wholesale lookups'!$A$4:$R$15,'Gas wholesale index'!R$2,FALSE)</f>
        <v>1</v>
      </c>
      <c r="S146" s="38">
        <f>VLOOKUP($B146,'Gas wholesale lookups'!$A$4:$R$15,'Gas wholesale index'!S$2,FALSE)</f>
        <v>1</v>
      </c>
      <c r="T146" s="38">
        <f>VLOOKUP($B146,'Gas wholesale lookups'!$A$4:$R$15,'Gas wholesale index'!T$2,FALSE)</f>
        <v>1</v>
      </c>
      <c r="U146" s="13">
        <f t="shared" si="37"/>
        <v>0</v>
      </c>
      <c r="V146" s="13">
        <f t="shared" si="38"/>
        <v>0</v>
      </c>
      <c r="W146" s="13">
        <f t="shared" si="39"/>
        <v>291847.5</v>
      </c>
      <c r="X146" s="13">
        <f t="shared" si="40"/>
        <v>332991.45454545453</v>
      </c>
      <c r="Y146" s="13">
        <f t="shared" si="41"/>
        <v>208526.18181818182</v>
      </c>
      <c r="Z146" s="13">
        <f t="shared" si="42"/>
        <v>166168.27272727274</v>
      </c>
      <c r="AA146" s="13">
        <f t="shared" si="43"/>
        <v>999533.40909090918</v>
      </c>
      <c r="AB146" s="23">
        <f t="shared" si="44"/>
        <v>0</v>
      </c>
      <c r="AC146" s="23">
        <f t="shared" si="45"/>
        <v>0</v>
      </c>
      <c r="AD146" s="23">
        <f t="shared" si="46"/>
        <v>0</v>
      </c>
      <c r="AE146" s="23">
        <f t="shared" si="47"/>
        <v>0</v>
      </c>
      <c r="AF146" s="23">
        <f t="shared" si="48"/>
        <v>0</v>
      </c>
      <c r="AG146" s="23">
        <f t="shared" si="49"/>
        <v>0</v>
      </c>
      <c r="AH146" s="23">
        <f t="shared" si="50"/>
        <v>0</v>
      </c>
      <c r="AI146" s="44" t="str">
        <f t="shared" si="51"/>
        <v>n/a</v>
      </c>
      <c r="AJ146" s="2" t="str">
        <f t="shared" si="52"/>
        <v>2015-16 Winter</v>
      </c>
      <c r="AK146" s="2" t="str">
        <f t="shared" si="53"/>
        <v>2014-15 Winter</v>
      </c>
      <c r="AL146" s="41">
        <v>0</v>
      </c>
      <c r="AM146" s="59"/>
    </row>
    <row r="147" spans="1:39" x14ac:dyDescent="0.3">
      <c r="A147" s="47">
        <v>42054</v>
      </c>
      <c r="B147" s="14" t="str">
        <f t="shared" si="36"/>
        <v>Feb</v>
      </c>
      <c r="C147" s="3"/>
      <c r="D147" s="3"/>
      <c r="E147" s="3"/>
      <c r="F147" s="3"/>
      <c r="G147" s="3"/>
      <c r="H147" s="3"/>
      <c r="I147" s="13">
        <f>VLOOKUP($B147,'Gas wholesale lookups'!$A$4:$L$15,'Gas wholesale index'!I$2,FALSE)</f>
        <v>208526.18181818182</v>
      </c>
      <c r="J147" s="13">
        <f>VLOOKUP($B147,'Gas wholesale lookups'!$A$4:$L$15,'Gas wholesale index'!J$2,FALSE)</f>
        <v>166168.27272727274</v>
      </c>
      <c r="K147" s="13">
        <f>VLOOKUP($B147,'Gas wholesale lookups'!$A$4:$L$15,'Gas wholesale index'!K$2,FALSE)</f>
        <v>291847.5</v>
      </c>
      <c r="L147" s="13">
        <f>VLOOKUP($B147,'Gas wholesale lookups'!$A$4:$L$15,'Gas wholesale index'!L$2,FALSE)</f>
        <v>332991.45454545453</v>
      </c>
      <c r="M147" s="13">
        <f>VLOOKUP($B147,'Gas wholesale lookups'!$A$4:$L$15,'Gas wholesale index'!M$2,FALSE)</f>
        <v>208526.18181818182</v>
      </c>
      <c r="N147" s="13">
        <f>VLOOKUP($B147,'Gas wholesale lookups'!$A$4:$L$15,'Gas wholesale index'!N$2,FALSE)</f>
        <v>166168.27272727274</v>
      </c>
      <c r="O147" s="38">
        <f>VLOOKUP($B147,'Gas wholesale lookups'!$A$4:$R$15,'Gas wholesale index'!O$2,FALSE)</f>
        <v>0</v>
      </c>
      <c r="P147" s="38">
        <f>VLOOKUP($B147,'Gas wholesale lookups'!$A$4:$R$15,'Gas wholesale index'!P$2,FALSE)</f>
        <v>0</v>
      </c>
      <c r="Q147" s="38">
        <f>VLOOKUP($B147,'Gas wholesale lookups'!$A$4:$R$15,'Gas wholesale index'!Q$2,FALSE)</f>
        <v>1</v>
      </c>
      <c r="R147" s="38">
        <f>VLOOKUP($B147,'Gas wholesale lookups'!$A$4:$R$15,'Gas wholesale index'!R$2,FALSE)</f>
        <v>1</v>
      </c>
      <c r="S147" s="38">
        <f>VLOOKUP($B147,'Gas wholesale lookups'!$A$4:$R$15,'Gas wholesale index'!S$2,FALSE)</f>
        <v>1</v>
      </c>
      <c r="T147" s="38">
        <f>VLOOKUP($B147,'Gas wholesale lookups'!$A$4:$R$15,'Gas wholesale index'!T$2,FALSE)</f>
        <v>1</v>
      </c>
      <c r="U147" s="13">
        <f t="shared" si="37"/>
        <v>0</v>
      </c>
      <c r="V147" s="13">
        <f t="shared" si="38"/>
        <v>0</v>
      </c>
      <c r="W147" s="13">
        <f t="shared" si="39"/>
        <v>291847.5</v>
      </c>
      <c r="X147" s="13">
        <f t="shared" si="40"/>
        <v>332991.45454545453</v>
      </c>
      <c r="Y147" s="13">
        <f t="shared" si="41"/>
        <v>208526.18181818182</v>
      </c>
      <c r="Z147" s="13">
        <f t="shared" si="42"/>
        <v>166168.27272727274</v>
      </c>
      <c r="AA147" s="13">
        <f t="shared" si="43"/>
        <v>999533.40909090918</v>
      </c>
      <c r="AB147" s="23">
        <f t="shared" si="44"/>
        <v>0</v>
      </c>
      <c r="AC147" s="23">
        <f t="shared" si="45"/>
        <v>0</v>
      </c>
      <c r="AD147" s="23">
        <f t="shared" si="46"/>
        <v>0</v>
      </c>
      <c r="AE147" s="23">
        <f t="shared" si="47"/>
        <v>0</v>
      </c>
      <c r="AF147" s="23">
        <f t="shared" si="48"/>
        <v>0</v>
      </c>
      <c r="AG147" s="23">
        <f t="shared" si="49"/>
        <v>0</v>
      </c>
      <c r="AH147" s="23">
        <f t="shared" si="50"/>
        <v>0</v>
      </c>
      <c r="AI147" s="44" t="str">
        <f t="shared" si="51"/>
        <v>n/a</v>
      </c>
      <c r="AJ147" s="2" t="str">
        <f t="shared" si="52"/>
        <v>2015-16 Winter</v>
      </c>
      <c r="AK147" s="2" t="str">
        <f t="shared" si="53"/>
        <v>2014-15 Winter</v>
      </c>
      <c r="AL147" s="41">
        <v>0</v>
      </c>
      <c r="AM147" s="59"/>
    </row>
    <row r="148" spans="1:39" x14ac:dyDescent="0.3">
      <c r="A148" s="47">
        <v>42055</v>
      </c>
      <c r="B148" s="14" t="str">
        <f t="shared" si="36"/>
        <v>Feb</v>
      </c>
      <c r="C148" s="3"/>
      <c r="D148" s="3"/>
      <c r="E148" s="3"/>
      <c r="F148" s="3"/>
      <c r="G148" s="3"/>
      <c r="H148" s="3"/>
      <c r="I148" s="13">
        <f>VLOOKUP($B148,'Gas wholesale lookups'!$A$4:$L$15,'Gas wholesale index'!I$2,FALSE)</f>
        <v>208526.18181818182</v>
      </c>
      <c r="J148" s="13">
        <f>VLOOKUP($B148,'Gas wholesale lookups'!$A$4:$L$15,'Gas wholesale index'!J$2,FALSE)</f>
        <v>166168.27272727274</v>
      </c>
      <c r="K148" s="13">
        <f>VLOOKUP($B148,'Gas wholesale lookups'!$A$4:$L$15,'Gas wholesale index'!K$2,FALSE)</f>
        <v>291847.5</v>
      </c>
      <c r="L148" s="13">
        <f>VLOOKUP($B148,'Gas wholesale lookups'!$A$4:$L$15,'Gas wholesale index'!L$2,FALSE)</f>
        <v>332991.45454545453</v>
      </c>
      <c r="M148" s="13">
        <f>VLOOKUP($B148,'Gas wholesale lookups'!$A$4:$L$15,'Gas wholesale index'!M$2,FALSE)</f>
        <v>208526.18181818182</v>
      </c>
      <c r="N148" s="13">
        <f>VLOOKUP($B148,'Gas wholesale lookups'!$A$4:$L$15,'Gas wholesale index'!N$2,FALSE)</f>
        <v>166168.27272727274</v>
      </c>
      <c r="O148" s="38">
        <f>VLOOKUP($B148,'Gas wholesale lookups'!$A$4:$R$15,'Gas wholesale index'!O$2,FALSE)</f>
        <v>0</v>
      </c>
      <c r="P148" s="38">
        <f>VLOOKUP($B148,'Gas wholesale lookups'!$A$4:$R$15,'Gas wholesale index'!P$2,FALSE)</f>
        <v>0</v>
      </c>
      <c r="Q148" s="38">
        <f>VLOOKUP($B148,'Gas wholesale lookups'!$A$4:$R$15,'Gas wholesale index'!Q$2,FALSE)</f>
        <v>1</v>
      </c>
      <c r="R148" s="38">
        <f>VLOOKUP($B148,'Gas wholesale lookups'!$A$4:$R$15,'Gas wholesale index'!R$2,FALSE)</f>
        <v>1</v>
      </c>
      <c r="S148" s="38">
        <f>VLOOKUP($B148,'Gas wholesale lookups'!$A$4:$R$15,'Gas wholesale index'!S$2,FALSE)</f>
        <v>1</v>
      </c>
      <c r="T148" s="38">
        <f>VLOOKUP($B148,'Gas wholesale lookups'!$A$4:$R$15,'Gas wholesale index'!T$2,FALSE)</f>
        <v>1</v>
      </c>
      <c r="U148" s="13">
        <f t="shared" si="37"/>
        <v>0</v>
      </c>
      <c r="V148" s="13">
        <f t="shared" si="38"/>
        <v>0</v>
      </c>
      <c r="W148" s="13">
        <f t="shared" si="39"/>
        <v>291847.5</v>
      </c>
      <c r="X148" s="13">
        <f t="shared" si="40"/>
        <v>332991.45454545453</v>
      </c>
      <c r="Y148" s="13">
        <f t="shared" si="41"/>
        <v>208526.18181818182</v>
      </c>
      <c r="Z148" s="13">
        <f t="shared" si="42"/>
        <v>166168.27272727274</v>
      </c>
      <c r="AA148" s="13">
        <f t="shared" si="43"/>
        <v>999533.40909090918</v>
      </c>
      <c r="AB148" s="23">
        <f t="shared" si="44"/>
        <v>0</v>
      </c>
      <c r="AC148" s="23">
        <f t="shared" si="45"/>
        <v>0</v>
      </c>
      <c r="AD148" s="23">
        <f t="shared" si="46"/>
        <v>0</v>
      </c>
      <c r="AE148" s="23">
        <f t="shared" si="47"/>
        <v>0</v>
      </c>
      <c r="AF148" s="23">
        <f t="shared" si="48"/>
        <v>0</v>
      </c>
      <c r="AG148" s="23">
        <f t="shared" si="49"/>
        <v>0</v>
      </c>
      <c r="AH148" s="23">
        <f t="shared" si="50"/>
        <v>0</v>
      </c>
      <c r="AI148" s="44" t="str">
        <f t="shared" si="51"/>
        <v>n/a</v>
      </c>
      <c r="AJ148" s="2" t="str">
        <f t="shared" si="52"/>
        <v>2015-16 Winter</v>
      </c>
      <c r="AK148" s="2" t="str">
        <f t="shared" si="53"/>
        <v>2014-15 Winter</v>
      </c>
      <c r="AL148" s="41">
        <v>0</v>
      </c>
      <c r="AM148" s="59"/>
    </row>
    <row r="149" spans="1:39" x14ac:dyDescent="0.3">
      <c r="A149" s="47">
        <v>42058</v>
      </c>
      <c r="B149" s="14" t="str">
        <f t="shared" si="36"/>
        <v>Feb</v>
      </c>
      <c r="C149" s="3"/>
      <c r="D149" s="3"/>
      <c r="E149" s="3"/>
      <c r="F149" s="3"/>
      <c r="G149" s="3"/>
      <c r="H149" s="3"/>
      <c r="I149" s="13">
        <f>VLOOKUP($B149,'Gas wholesale lookups'!$A$4:$L$15,'Gas wholesale index'!I$2,FALSE)</f>
        <v>208526.18181818182</v>
      </c>
      <c r="J149" s="13">
        <f>VLOOKUP($B149,'Gas wholesale lookups'!$A$4:$L$15,'Gas wholesale index'!J$2,FALSE)</f>
        <v>166168.27272727274</v>
      </c>
      <c r="K149" s="13">
        <f>VLOOKUP($B149,'Gas wholesale lookups'!$A$4:$L$15,'Gas wholesale index'!K$2,FALSE)</f>
        <v>291847.5</v>
      </c>
      <c r="L149" s="13">
        <f>VLOOKUP($B149,'Gas wholesale lookups'!$A$4:$L$15,'Gas wholesale index'!L$2,FALSE)</f>
        <v>332991.45454545453</v>
      </c>
      <c r="M149" s="13">
        <f>VLOOKUP($B149,'Gas wholesale lookups'!$A$4:$L$15,'Gas wholesale index'!M$2,FALSE)</f>
        <v>208526.18181818182</v>
      </c>
      <c r="N149" s="13">
        <f>VLOOKUP($B149,'Gas wholesale lookups'!$A$4:$L$15,'Gas wholesale index'!N$2,FALSE)</f>
        <v>166168.27272727274</v>
      </c>
      <c r="O149" s="38">
        <f>VLOOKUP($B149,'Gas wholesale lookups'!$A$4:$R$15,'Gas wholesale index'!O$2,FALSE)</f>
        <v>0</v>
      </c>
      <c r="P149" s="38">
        <f>VLOOKUP($B149,'Gas wholesale lookups'!$A$4:$R$15,'Gas wholesale index'!P$2,FALSE)</f>
        <v>0</v>
      </c>
      <c r="Q149" s="38">
        <f>VLOOKUP($B149,'Gas wholesale lookups'!$A$4:$R$15,'Gas wholesale index'!Q$2,FALSE)</f>
        <v>1</v>
      </c>
      <c r="R149" s="38">
        <f>VLOOKUP($B149,'Gas wholesale lookups'!$A$4:$R$15,'Gas wholesale index'!R$2,FALSE)</f>
        <v>1</v>
      </c>
      <c r="S149" s="38">
        <f>VLOOKUP($B149,'Gas wholesale lookups'!$A$4:$R$15,'Gas wholesale index'!S$2,FALSE)</f>
        <v>1</v>
      </c>
      <c r="T149" s="38">
        <f>VLOOKUP($B149,'Gas wholesale lookups'!$A$4:$R$15,'Gas wholesale index'!T$2,FALSE)</f>
        <v>1</v>
      </c>
      <c r="U149" s="13">
        <f t="shared" si="37"/>
        <v>0</v>
      </c>
      <c r="V149" s="13">
        <f t="shared" si="38"/>
        <v>0</v>
      </c>
      <c r="W149" s="13">
        <f t="shared" si="39"/>
        <v>291847.5</v>
      </c>
      <c r="X149" s="13">
        <f t="shared" si="40"/>
        <v>332991.45454545453</v>
      </c>
      <c r="Y149" s="13">
        <f t="shared" si="41"/>
        <v>208526.18181818182</v>
      </c>
      <c r="Z149" s="13">
        <f t="shared" si="42"/>
        <v>166168.27272727274</v>
      </c>
      <c r="AA149" s="13">
        <f t="shared" si="43"/>
        <v>999533.40909090918</v>
      </c>
      <c r="AB149" s="23">
        <f t="shared" si="44"/>
        <v>0</v>
      </c>
      <c r="AC149" s="23">
        <f t="shared" si="45"/>
        <v>0</v>
      </c>
      <c r="AD149" s="23">
        <f t="shared" si="46"/>
        <v>0</v>
      </c>
      <c r="AE149" s="23">
        <f t="shared" si="47"/>
        <v>0</v>
      </c>
      <c r="AF149" s="23">
        <f t="shared" si="48"/>
        <v>0</v>
      </c>
      <c r="AG149" s="23">
        <f t="shared" si="49"/>
        <v>0</v>
      </c>
      <c r="AH149" s="23">
        <f t="shared" si="50"/>
        <v>0</v>
      </c>
      <c r="AI149" s="44" t="str">
        <f t="shared" si="51"/>
        <v>n/a</v>
      </c>
      <c r="AJ149" s="2" t="str">
        <f t="shared" si="52"/>
        <v>2015-16 Winter</v>
      </c>
      <c r="AK149" s="2" t="str">
        <f t="shared" si="53"/>
        <v>2014-15 Winter</v>
      </c>
      <c r="AL149" s="41">
        <v>0</v>
      </c>
      <c r="AM149" s="59"/>
    </row>
    <row r="150" spans="1:39" x14ac:dyDescent="0.3">
      <c r="A150" s="47">
        <v>42059</v>
      </c>
      <c r="B150" s="14" t="str">
        <f t="shared" si="36"/>
        <v>Feb</v>
      </c>
      <c r="C150" s="3"/>
      <c r="D150" s="3"/>
      <c r="E150" s="3"/>
      <c r="F150" s="3"/>
      <c r="G150" s="3"/>
      <c r="H150" s="3"/>
      <c r="I150" s="13">
        <f>VLOOKUP($B150,'Gas wholesale lookups'!$A$4:$L$15,'Gas wholesale index'!I$2,FALSE)</f>
        <v>208526.18181818182</v>
      </c>
      <c r="J150" s="13">
        <f>VLOOKUP($B150,'Gas wholesale lookups'!$A$4:$L$15,'Gas wholesale index'!J$2,FALSE)</f>
        <v>166168.27272727274</v>
      </c>
      <c r="K150" s="13">
        <f>VLOOKUP($B150,'Gas wholesale lookups'!$A$4:$L$15,'Gas wholesale index'!K$2,FALSE)</f>
        <v>291847.5</v>
      </c>
      <c r="L150" s="13">
        <f>VLOOKUP($B150,'Gas wholesale lookups'!$A$4:$L$15,'Gas wholesale index'!L$2,FALSE)</f>
        <v>332991.45454545453</v>
      </c>
      <c r="M150" s="13">
        <f>VLOOKUP($B150,'Gas wholesale lookups'!$A$4:$L$15,'Gas wholesale index'!M$2,FALSE)</f>
        <v>208526.18181818182</v>
      </c>
      <c r="N150" s="13">
        <f>VLOOKUP($B150,'Gas wholesale lookups'!$A$4:$L$15,'Gas wholesale index'!N$2,FALSE)</f>
        <v>166168.27272727274</v>
      </c>
      <c r="O150" s="38">
        <f>VLOOKUP($B150,'Gas wholesale lookups'!$A$4:$R$15,'Gas wholesale index'!O$2,FALSE)</f>
        <v>0</v>
      </c>
      <c r="P150" s="38">
        <f>VLOOKUP($B150,'Gas wholesale lookups'!$A$4:$R$15,'Gas wholesale index'!P$2,FALSE)</f>
        <v>0</v>
      </c>
      <c r="Q150" s="38">
        <f>VLOOKUP($B150,'Gas wholesale lookups'!$A$4:$R$15,'Gas wholesale index'!Q$2,FALSE)</f>
        <v>1</v>
      </c>
      <c r="R150" s="38">
        <f>VLOOKUP($B150,'Gas wholesale lookups'!$A$4:$R$15,'Gas wholesale index'!R$2,FALSE)</f>
        <v>1</v>
      </c>
      <c r="S150" s="38">
        <f>VLOOKUP($B150,'Gas wholesale lookups'!$A$4:$R$15,'Gas wholesale index'!S$2,FALSE)</f>
        <v>1</v>
      </c>
      <c r="T150" s="38">
        <f>VLOOKUP($B150,'Gas wholesale lookups'!$A$4:$R$15,'Gas wholesale index'!T$2,FALSE)</f>
        <v>1</v>
      </c>
      <c r="U150" s="13">
        <f t="shared" si="37"/>
        <v>0</v>
      </c>
      <c r="V150" s="13">
        <f t="shared" si="38"/>
        <v>0</v>
      </c>
      <c r="W150" s="13">
        <f t="shared" si="39"/>
        <v>291847.5</v>
      </c>
      <c r="X150" s="13">
        <f t="shared" si="40"/>
        <v>332991.45454545453</v>
      </c>
      <c r="Y150" s="13">
        <f t="shared" si="41"/>
        <v>208526.18181818182</v>
      </c>
      <c r="Z150" s="13">
        <f t="shared" si="42"/>
        <v>166168.27272727274</v>
      </c>
      <c r="AA150" s="13">
        <f t="shared" si="43"/>
        <v>999533.40909090918</v>
      </c>
      <c r="AB150" s="23">
        <f t="shared" si="44"/>
        <v>0</v>
      </c>
      <c r="AC150" s="23">
        <f t="shared" si="45"/>
        <v>0</v>
      </c>
      <c r="AD150" s="23">
        <f t="shared" si="46"/>
        <v>0</v>
      </c>
      <c r="AE150" s="23">
        <f t="shared" si="47"/>
        <v>0</v>
      </c>
      <c r="AF150" s="23">
        <f t="shared" si="48"/>
        <v>0</v>
      </c>
      <c r="AG150" s="23">
        <f t="shared" si="49"/>
        <v>0</v>
      </c>
      <c r="AH150" s="23">
        <f t="shared" si="50"/>
        <v>0</v>
      </c>
      <c r="AI150" s="44" t="str">
        <f t="shared" si="51"/>
        <v>n/a</v>
      </c>
      <c r="AJ150" s="2" t="str">
        <f t="shared" si="52"/>
        <v>2015-16 Winter</v>
      </c>
      <c r="AK150" s="2" t="str">
        <f t="shared" si="53"/>
        <v>2014-15 Winter</v>
      </c>
      <c r="AL150" s="41">
        <v>0</v>
      </c>
      <c r="AM150" s="59"/>
    </row>
    <row r="151" spans="1:39" x14ac:dyDescent="0.3">
      <c r="A151" s="47">
        <v>42060</v>
      </c>
      <c r="B151" s="14" t="str">
        <f t="shared" si="36"/>
        <v>Feb</v>
      </c>
      <c r="C151" s="3"/>
      <c r="D151" s="3"/>
      <c r="E151" s="3"/>
      <c r="F151" s="3"/>
      <c r="G151" s="3"/>
      <c r="H151" s="3"/>
      <c r="I151" s="13">
        <f>VLOOKUP($B151,'Gas wholesale lookups'!$A$4:$L$15,'Gas wholesale index'!I$2,FALSE)</f>
        <v>208526.18181818182</v>
      </c>
      <c r="J151" s="13">
        <f>VLOOKUP($B151,'Gas wholesale lookups'!$A$4:$L$15,'Gas wholesale index'!J$2,FALSE)</f>
        <v>166168.27272727274</v>
      </c>
      <c r="K151" s="13">
        <f>VLOOKUP($B151,'Gas wholesale lookups'!$A$4:$L$15,'Gas wholesale index'!K$2,FALSE)</f>
        <v>291847.5</v>
      </c>
      <c r="L151" s="13">
        <f>VLOOKUP($B151,'Gas wholesale lookups'!$A$4:$L$15,'Gas wholesale index'!L$2,FALSE)</f>
        <v>332991.45454545453</v>
      </c>
      <c r="M151" s="13">
        <f>VLOOKUP($B151,'Gas wholesale lookups'!$A$4:$L$15,'Gas wholesale index'!M$2,FALSE)</f>
        <v>208526.18181818182</v>
      </c>
      <c r="N151" s="13">
        <f>VLOOKUP($B151,'Gas wholesale lookups'!$A$4:$L$15,'Gas wholesale index'!N$2,FALSE)</f>
        <v>166168.27272727274</v>
      </c>
      <c r="O151" s="38">
        <f>VLOOKUP($B151,'Gas wholesale lookups'!$A$4:$R$15,'Gas wholesale index'!O$2,FALSE)</f>
        <v>0</v>
      </c>
      <c r="P151" s="38">
        <f>VLOOKUP($B151,'Gas wholesale lookups'!$A$4:$R$15,'Gas wholesale index'!P$2,FALSE)</f>
        <v>0</v>
      </c>
      <c r="Q151" s="38">
        <f>VLOOKUP($B151,'Gas wholesale lookups'!$A$4:$R$15,'Gas wholesale index'!Q$2,FALSE)</f>
        <v>1</v>
      </c>
      <c r="R151" s="38">
        <f>VLOOKUP($B151,'Gas wholesale lookups'!$A$4:$R$15,'Gas wholesale index'!R$2,FALSE)</f>
        <v>1</v>
      </c>
      <c r="S151" s="38">
        <f>VLOOKUP($B151,'Gas wholesale lookups'!$A$4:$R$15,'Gas wholesale index'!S$2,FALSE)</f>
        <v>1</v>
      </c>
      <c r="T151" s="38">
        <f>VLOOKUP($B151,'Gas wholesale lookups'!$A$4:$R$15,'Gas wholesale index'!T$2,FALSE)</f>
        <v>1</v>
      </c>
      <c r="U151" s="13">
        <f t="shared" si="37"/>
        <v>0</v>
      </c>
      <c r="V151" s="13">
        <f t="shared" si="38"/>
        <v>0</v>
      </c>
      <c r="W151" s="13">
        <f t="shared" si="39"/>
        <v>291847.5</v>
      </c>
      <c r="X151" s="13">
        <f t="shared" si="40"/>
        <v>332991.45454545453</v>
      </c>
      <c r="Y151" s="13">
        <f t="shared" si="41"/>
        <v>208526.18181818182</v>
      </c>
      <c r="Z151" s="13">
        <f t="shared" si="42"/>
        <v>166168.27272727274</v>
      </c>
      <c r="AA151" s="13">
        <f t="shared" si="43"/>
        <v>999533.40909090918</v>
      </c>
      <c r="AB151" s="23">
        <f t="shared" si="44"/>
        <v>0</v>
      </c>
      <c r="AC151" s="23">
        <f t="shared" si="45"/>
        <v>0</v>
      </c>
      <c r="AD151" s="23">
        <f t="shared" si="46"/>
        <v>0</v>
      </c>
      <c r="AE151" s="23">
        <f t="shared" si="47"/>
        <v>0</v>
      </c>
      <c r="AF151" s="23">
        <f t="shared" si="48"/>
        <v>0</v>
      </c>
      <c r="AG151" s="23">
        <f t="shared" si="49"/>
        <v>0</v>
      </c>
      <c r="AH151" s="23">
        <f t="shared" si="50"/>
        <v>0</v>
      </c>
      <c r="AI151" s="44" t="str">
        <f t="shared" si="51"/>
        <v>n/a</v>
      </c>
      <c r="AJ151" s="2" t="str">
        <f t="shared" si="52"/>
        <v>2015-16 Winter</v>
      </c>
      <c r="AK151" s="2" t="str">
        <f t="shared" si="53"/>
        <v>2014-15 Winter</v>
      </c>
      <c r="AL151" s="41">
        <v>0</v>
      </c>
      <c r="AM151" s="59"/>
    </row>
    <row r="152" spans="1:39" x14ac:dyDescent="0.3">
      <c r="A152" s="47">
        <v>42061</v>
      </c>
      <c r="B152" s="14" t="str">
        <f t="shared" si="36"/>
        <v>Feb</v>
      </c>
      <c r="C152" s="3"/>
      <c r="D152" s="3"/>
      <c r="E152" s="3"/>
      <c r="F152" s="3"/>
      <c r="G152" s="3"/>
      <c r="H152" s="3"/>
      <c r="I152" s="13">
        <f>VLOOKUP($B152,'Gas wholesale lookups'!$A$4:$L$15,'Gas wholesale index'!I$2,FALSE)</f>
        <v>208526.18181818182</v>
      </c>
      <c r="J152" s="13">
        <f>VLOOKUP($B152,'Gas wholesale lookups'!$A$4:$L$15,'Gas wholesale index'!J$2,FALSE)</f>
        <v>166168.27272727274</v>
      </c>
      <c r="K152" s="13">
        <f>VLOOKUP($B152,'Gas wholesale lookups'!$A$4:$L$15,'Gas wholesale index'!K$2,FALSE)</f>
        <v>291847.5</v>
      </c>
      <c r="L152" s="13">
        <f>VLOOKUP($B152,'Gas wholesale lookups'!$A$4:$L$15,'Gas wholesale index'!L$2,FALSE)</f>
        <v>332991.45454545453</v>
      </c>
      <c r="M152" s="13">
        <f>VLOOKUP($B152,'Gas wholesale lookups'!$A$4:$L$15,'Gas wholesale index'!M$2,FALSE)</f>
        <v>208526.18181818182</v>
      </c>
      <c r="N152" s="13">
        <f>VLOOKUP($B152,'Gas wholesale lookups'!$A$4:$L$15,'Gas wholesale index'!N$2,FALSE)</f>
        <v>166168.27272727274</v>
      </c>
      <c r="O152" s="38">
        <f>VLOOKUP($B152,'Gas wholesale lookups'!$A$4:$R$15,'Gas wholesale index'!O$2,FALSE)</f>
        <v>0</v>
      </c>
      <c r="P152" s="38">
        <f>VLOOKUP($B152,'Gas wholesale lookups'!$A$4:$R$15,'Gas wholesale index'!P$2,FALSE)</f>
        <v>0</v>
      </c>
      <c r="Q152" s="38">
        <f>VLOOKUP($B152,'Gas wholesale lookups'!$A$4:$R$15,'Gas wholesale index'!Q$2,FALSE)</f>
        <v>1</v>
      </c>
      <c r="R152" s="38">
        <f>VLOOKUP($B152,'Gas wholesale lookups'!$A$4:$R$15,'Gas wholesale index'!R$2,FALSE)</f>
        <v>1</v>
      </c>
      <c r="S152" s="38">
        <f>VLOOKUP($B152,'Gas wholesale lookups'!$A$4:$R$15,'Gas wholesale index'!S$2,FALSE)</f>
        <v>1</v>
      </c>
      <c r="T152" s="38">
        <f>VLOOKUP($B152,'Gas wholesale lookups'!$A$4:$R$15,'Gas wholesale index'!T$2,FALSE)</f>
        <v>1</v>
      </c>
      <c r="U152" s="13">
        <f t="shared" si="37"/>
        <v>0</v>
      </c>
      <c r="V152" s="13">
        <f t="shared" si="38"/>
        <v>0</v>
      </c>
      <c r="W152" s="13">
        <f t="shared" si="39"/>
        <v>291847.5</v>
      </c>
      <c r="X152" s="13">
        <f t="shared" si="40"/>
        <v>332991.45454545453</v>
      </c>
      <c r="Y152" s="13">
        <f t="shared" si="41"/>
        <v>208526.18181818182</v>
      </c>
      <c r="Z152" s="13">
        <f t="shared" si="42"/>
        <v>166168.27272727274</v>
      </c>
      <c r="AA152" s="13">
        <f t="shared" si="43"/>
        <v>999533.40909090918</v>
      </c>
      <c r="AB152" s="23">
        <f t="shared" si="44"/>
        <v>0</v>
      </c>
      <c r="AC152" s="23">
        <f t="shared" si="45"/>
        <v>0</v>
      </c>
      <c r="AD152" s="23">
        <f t="shared" si="46"/>
        <v>0</v>
      </c>
      <c r="AE152" s="23">
        <f t="shared" si="47"/>
        <v>0</v>
      </c>
      <c r="AF152" s="23">
        <f t="shared" si="48"/>
        <v>0</v>
      </c>
      <c r="AG152" s="23">
        <f t="shared" si="49"/>
        <v>0</v>
      </c>
      <c r="AH152" s="23">
        <f t="shared" si="50"/>
        <v>0</v>
      </c>
      <c r="AI152" s="44" t="str">
        <f t="shared" si="51"/>
        <v>n/a</v>
      </c>
      <c r="AJ152" s="2" t="str">
        <f t="shared" si="52"/>
        <v>2015-16 Winter</v>
      </c>
      <c r="AK152" s="2" t="str">
        <f t="shared" si="53"/>
        <v>2014-15 Winter</v>
      </c>
      <c r="AL152" s="41">
        <v>0</v>
      </c>
      <c r="AM152" s="59"/>
    </row>
    <row r="153" spans="1:39" x14ac:dyDescent="0.3">
      <c r="A153" s="47">
        <v>42062</v>
      </c>
      <c r="B153" s="14" t="str">
        <f t="shared" si="36"/>
        <v>Feb</v>
      </c>
      <c r="C153" s="3"/>
      <c r="D153" s="3"/>
      <c r="E153" s="3"/>
      <c r="F153" s="3"/>
      <c r="G153" s="3"/>
      <c r="H153" s="3"/>
      <c r="I153" s="13">
        <f>VLOOKUP($B153,'Gas wholesale lookups'!$A$4:$L$15,'Gas wholesale index'!I$2,FALSE)</f>
        <v>208526.18181818182</v>
      </c>
      <c r="J153" s="13">
        <f>VLOOKUP($B153,'Gas wholesale lookups'!$A$4:$L$15,'Gas wholesale index'!J$2,FALSE)</f>
        <v>166168.27272727274</v>
      </c>
      <c r="K153" s="13">
        <f>VLOOKUP($B153,'Gas wholesale lookups'!$A$4:$L$15,'Gas wholesale index'!K$2,FALSE)</f>
        <v>291847.5</v>
      </c>
      <c r="L153" s="13">
        <f>VLOOKUP($B153,'Gas wholesale lookups'!$A$4:$L$15,'Gas wholesale index'!L$2,FALSE)</f>
        <v>332991.45454545453</v>
      </c>
      <c r="M153" s="13">
        <f>VLOOKUP($B153,'Gas wholesale lookups'!$A$4:$L$15,'Gas wholesale index'!M$2,FALSE)</f>
        <v>208526.18181818182</v>
      </c>
      <c r="N153" s="13">
        <f>VLOOKUP($B153,'Gas wholesale lookups'!$A$4:$L$15,'Gas wholesale index'!N$2,FALSE)</f>
        <v>166168.27272727274</v>
      </c>
      <c r="O153" s="38">
        <f>VLOOKUP($B153,'Gas wholesale lookups'!$A$4:$R$15,'Gas wholesale index'!O$2,FALSE)</f>
        <v>0</v>
      </c>
      <c r="P153" s="38">
        <f>VLOOKUP($B153,'Gas wholesale lookups'!$A$4:$R$15,'Gas wholesale index'!P$2,FALSE)</f>
        <v>0</v>
      </c>
      <c r="Q153" s="38">
        <f>VLOOKUP($B153,'Gas wholesale lookups'!$A$4:$R$15,'Gas wholesale index'!Q$2,FALSE)</f>
        <v>1</v>
      </c>
      <c r="R153" s="38">
        <f>VLOOKUP($B153,'Gas wholesale lookups'!$A$4:$R$15,'Gas wholesale index'!R$2,FALSE)</f>
        <v>1</v>
      </c>
      <c r="S153" s="38">
        <f>VLOOKUP($B153,'Gas wholesale lookups'!$A$4:$R$15,'Gas wholesale index'!S$2,FALSE)</f>
        <v>1</v>
      </c>
      <c r="T153" s="38">
        <f>VLOOKUP($B153,'Gas wholesale lookups'!$A$4:$R$15,'Gas wholesale index'!T$2,FALSE)</f>
        <v>1</v>
      </c>
      <c r="U153" s="13">
        <f t="shared" si="37"/>
        <v>0</v>
      </c>
      <c r="V153" s="13">
        <f t="shared" si="38"/>
        <v>0</v>
      </c>
      <c r="W153" s="13">
        <f t="shared" si="39"/>
        <v>291847.5</v>
      </c>
      <c r="X153" s="13">
        <f t="shared" si="40"/>
        <v>332991.45454545453</v>
      </c>
      <c r="Y153" s="13">
        <f t="shared" si="41"/>
        <v>208526.18181818182</v>
      </c>
      <c r="Z153" s="13">
        <f t="shared" si="42"/>
        <v>166168.27272727274</v>
      </c>
      <c r="AA153" s="13">
        <f t="shared" si="43"/>
        <v>999533.40909090918</v>
      </c>
      <c r="AB153" s="23">
        <f t="shared" si="44"/>
        <v>0</v>
      </c>
      <c r="AC153" s="23">
        <f t="shared" si="45"/>
        <v>0</v>
      </c>
      <c r="AD153" s="23">
        <f t="shared" si="46"/>
        <v>0</v>
      </c>
      <c r="AE153" s="23">
        <f t="shared" si="47"/>
        <v>0</v>
      </c>
      <c r="AF153" s="23">
        <f t="shared" si="48"/>
        <v>0</v>
      </c>
      <c r="AG153" s="23">
        <f t="shared" si="49"/>
        <v>0</v>
      </c>
      <c r="AH153" s="23">
        <f t="shared" si="50"/>
        <v>0</v>
      </c>
      <c r="AI153" s="44" t="str">
        <f t="shared" si="51"/>
        <v>n/a</v>
      </c>
      <c r="AJ153" s="2" t="str">
        <f t="shared" si="52"/>
        <v>2015-16 Winter</v>
      </c>
      <c r="AK153" s="2" t="str">
        <f t="shared" si="53"/>
        <v>2014-15 Winter</v>
      </c>
      <c r="AL153" s="41">
        <v>0</v>
      </c>
      <c r="AM153" s="59"/>
    </row>
    <row r="154" spans="1:39" x14ac:dyDescent="0.3">
      <c r="A154" s="47">
        <v>42065</v>
      </c>
      <c r="B154" s="14" t="str">
        <f t="shared" si="36"/>
        <v>Mar</v>
      </c>
      <c r="C154" s="3"/>
      <c r="D154" s="3"/>
      <c r="E154" s="3"/>
      <c r="F154" s="3"/>
      <c r="G154" s="3"/>
      <c r="H154" s="3"/>
      <c r="I154" s="13">
        <f>VLOOKUP($B154,'Gas wholesale lookups'!$A$4:$L$15,'Gas wholesale index'!I$2,FALSE)</f>
        <v>208526.18181818182</v>
      </c>
      <c r="J154" s="13">
        <f>VLOOKUP($B154,'Gas wholesale lookups'!$A$4:$L$15,'Gas wholesale index'!J$2,FALSE)</f>
        <v>166168.27272727274</v>
      </c>
      <c r="K154" s="13">
        <f>VLOOKUP($B154,'Gas wholesale lookups'!$A$4:$L$15,'Gas wholesale index'!K$2,FALSE)</f>
        <v>291847.5</v>
      </c>
      <c r="L154" s="13">
        <f>VLOOKUP($B154,'Gas wholesale lookups'!$A$4:$L$15,'Gas wholesale index'!L$2,FALSE)</f>
        <v>332991.45454545453</v>
      </c>
      <c r="M154" s="13">
        <f>VLOOKUP($B154,'Gas wholesale lookups'!$A$4:$L$15,'Gas wholesale index'!M$2,FALSE)</f>
        <v>208526.18181818182</v>
      </c>
      <c r="N154" s="13">
        <f>VLOOKUP($B154,'Gas wholesale lookups'!$A$4:$L$15,'Gas wholesale index'!N$2,FALSE)</f>
        <v>166168.27272727274</v>
      </c>
      <c r="O154" s="38">
        <f>VLOOKUP($B154,'Gas wholesale lookups'!$A$4:$R$15,'Gas wholesale index'!O$2,FALSE)</f>
        <v>0</v>
      </c>
      <c r="P154" s="38">
        <f>VLOOKUP($B154,'Gas wholesale lookups'!$A$4:$R$15,'Gas wholesale index'!P$2,FALSE)</f>
        <v>0</v>
      </c>
      <c r="Q154" s="38">
        <f>VLOOKUP($B154,'Gas wholesale lookups'!$A$4:$R$15,'Gas wholesale index'!Q$2,FALSE)</f>
        <v>1</v>
      </c>
      <c r="R154" s="38">
        <f>VLOOKUP($B154,'Gas wholesale lookups'!$A$4:$R$15,'Gas wholesale index'!R$2,FALSE)</f>
        <v>1</v>
      </c>
      <c r="S154" s="38">
        <f>VLOOKUP($B154,'Gas wholesale lookups'!$A$4:$R$15,'Gas wholesale index'!S$2,FALSE)</f>
        <v>1</v>
      </c>
      <c r="T154" s="38">
        <f>VLOOKUP($B154,'Gas wholesale lookups'!$A$4:$R$15,'Gas wholesale index'!T$2,FALSE)</f>
        <v>1</v>
      </c>
      <c r="U154" s="13">
        <f t="shared" si="37"/>
        <v>0</v>
      </c>
      <c r="V154" s="13">
        <f t="shared" si="38"/>
        <v>0</v>
      </c>
      <c r="W154" s="13">
        <f t="shared" si="39"/>
        <v>291847.5</v>
      </c>
      <c r="X154" s="13">
        <f t="shared" si="40"/>
        <v>332991.45454545453</v>
      </c>
      <c r="Y154" s="13">
        <f t="shared" si="41"/>
        <v>208526.18181818182</v>
      </c>
      <c r="Z154" s="13">
        <f t="shared" si="42"/>
        <v>166168.27272727274</v>
      </c>
      <c r="AA154" s="13">
        <f t="shared" si="43"/>
        <v>999533.40909090918</v>
      </c>
      <c r="AB154" s="23">
        <f t="shared" si="44"/>
        <v>0</v>
      </c>
      <c r="AC154" s="23">
        <f t="shared" si="45"/>
        <v>0</v>
      </c>
      <c r="AD154" s="23">
        <f t="shared" si="46"/>
        <v>0</v>
      </c>
      <c r="AE154" s="23">
        <f t="shared" si="47"/>
        <v>0</v>
      </c>
      <c r="AF154" s="23">
        <f t="shared" si="48"/>
        <v>0</v>
      </c>
      <c r="AG154" s="23">
        <f t="shared" si="49"/>
        <v>0</v>
      </c>
      <c r="AH154" s="23">
        <f t="shared" si="50"/>
        <v>0</v>
      </c>
      <c r="AI154" s="44" t="str">
        <f t="shared" si="51"/>
        <v>n/a</v>
      </c>
      <c r="AJ154" s="2" t="str">
        <f t="shared" si="52"/>
        <v>2015-16 Winter</v>
      </c>
      <c r="AK154" s="2" t="str">
        <f t="shared" si="53"/>
        <v>2014-15 Winter</v>
      </c>
      <c r="AL154" s="41">
        <v>0</v>
      </c>
      <c r="AM154" s="59"/>
    </row>
    <row r="155" spans="1:39" x14ac:dyDescent="0.3">
      <c r="A155" s="47">
        <v>42066</v>
      </c>
      <c r="B155" s="14" t="str">
        <f t="shared" si="36"/>
        <v>Mar</v>
      </c>
      <c r="C155" s="3"/>
      <c r="D155" s="3"/>
      <c r="E155" s="3"/>
      <c r="F155" s="3"/>
      <c r="G155" s="3"/>
      <c r="H155" s="3"/>
      <c r="I155" s="13">
        <f>VLOOKUP($B155,'Gas wholesale lookups'!$A$4:$L$15,'Gas wholesale index'!I$2,FALSE)</f>
        <v>208526.18181818182</v>
      </c>
      <c r="J155" s="13">
        <f>VLOOKUP($B155,'Gas wholesale lookups'!$A$4:$L$15,'Gas wholesale index'!J$2,FALSE)</f>
        <v>166168.27272727274</v>
      </c>
      <c r="K155" s="13">
        <f>VLOOKUP($B155,'Gas wholesale lookups'!$A$4:$L$15,'Gas wholesale index'!K$2,FALSE)</f>
        <v>291847.5</v>
      </c>
      <c r="L155" s="13">
        <f>VLOOKUP($B155,'Gas wholesale lookups'!$A$4:$L$15,'Gas wholesale index'!L$2,FALSE)</f>
        <v>332991.45454545453</v>
      </c>
      <c r="M155" s="13">
        <f>VLOOKUP($B155,'Gas wholesale lookups'!$A$4:$L$15,'Gas wholesale index'!M$2,FALSE)</f>
        <v>208526.18181818182</v>
      </c>
      <c r="N155" s="13">
        <f>VLOOKUP($B155,'Gas wholesale lookups'!$A$4:$L$15,'Gas wholesale index'!N$2,FALSE)</f>
        <v>166168.27272727274</v>
      </c>
      <c r="O155" s="38">
        <f>VLOOKUP($B155,'Gas wholesale lookups'!$A$4:$R$15,'Gas wholesale index'!O$2,FALSE)</f>
        <v>0</v>
      </c>
      <c r="P155" s="38">
        <f>VLOOKUP($B155,'Gas wholesale lookups'!$A$4:$R$15,'Gas wholesale index'!P$2,FALSE)</f>
        <v>0</v>
      </c>
      <c r="Q155" s="38">
        <f>VLOOKUP($B155,'Gas wholesale lookups'!$A$4:$R$15,'Gas wholesale index'!Q$2,FALSE)</f>
        <v>1</v>
      </c>
      <c r="R155" s="38">
        <f>VLOOKUP($B155,'Gas wholesale lookups'!$A$4:$R$15,'Gas wholesale index'!R$2,FALSE)</f>
        <v>1</v>
      </c>
      <c r="S155" s="38">
        <f>VLOOKUP($B155,'Gas wholesale lookups'!$A$4:$R$15,'Gas wholesale index'!S$2,FALSE)</f>
        <v>1</v>
      </c>
      <c r="T155" s="38">
        <f>VLOOKUP($B155,'Gas wholesale lookups'!$A$4:$R$15,'Gas wholesale index'!T$2,FALSE)</f>
        <v>1</v>
      </c>
      <c r="U155" s="13">
        <f t="shared" si="37"/>
        <v>0</v>
      </c>
      <c r="V155" s="13">
        <f t="shared" si="38"/>
        <v>0</v>
      </c>
      <c r="W155" s="13">
        <f t="shared" si="39"/>
        <v>291847.5</v>
      </c>
      <c r="X155" s="13">
        <f t="shared" si="40"/>
        <v>332991.45454545453</v>
      </c>
      <c r="Y155" s="13">
        <f t="shared" si="41"/>
        <v>208526.18181818182</v>
      </c>
      <c r="Z155" s="13">
        <f t="shared" si="42"/>
        <v>166168.27272727274</v>
      </c>
      <c r="AA155" s="13">
        <f t="shared" si="43"/>
        <v>999533.40909090918</v>
      </c>
      <c r="AB155" s="23">
        <f t="shared" si="44"/>
        <v>0</v>
      </c>
      <c r="AC155" s="23">
        <f t="shared" si="45"/>
        <v>0</v>
      </c>
      <c r="AD155" s="23">
        <f t="shared" si="46"/>
        <v>0</v>
      </c>
      <c r="AE155" s="23">
        <f t="shared" si="47"/>
        <v>0</v>
      </c>
      <c r="AF155" s="23">
        <f t="shared" si="48"/>
        <v>0</v>
      </c>
      <c r="AG155" s="23">
        <f t="shared" si="49"/>
        <v>0</v>
      </c>
      <c r="AH155" s="23">
        <f t="shared" si="50"/>
        <v>0</v>
      </c>
      <c r="AI155" s="44" t="str">
        <f t="shared" si="51"/>
        <v>n/a</v>
      </c>
      <c r="AJ155" s="2" t="str">
        <f t="shared" si="52"/>
        <v>2015-16 Winter</v>
      </c>
      <c r="AK155" s="2" t="str">
        <f t="shared" si="53"/>
        <v>2014-15 Winter</v>
      </c>
      <c r="AL155" s="41">
        <v>0</v>
      </c>
      <c r="AM155" s="59"/>
    </row>
    <row r="156" spans="1:39" x14ac:dyDescent="0.3">
      <c r="A156" s="47">
        <v>42067</v>
      </c>
      <c r="B156" s="14" t="str">
        <f t="shared" si="36"/>
        <v>Mar</v>
      </c>
      <c r="C156" s="3"/>
      <c r="D156" s="3"/>
      <c r="E156" s="3"/>
      <c r="F156" s="3"/>
      <c r="G156" s="3"/>
      <c r="H156" s="3"/>
      <c r="I156" s="13">
        <f>VLOOKUP($B156,'Gas wholesale lookups'!$A$4:$L$15,'Gas wholesale index'!I$2,FALSE)</f>
        <v>208526.18181818182</v>
      </c>
      <c r="J156" s="13">
        <f>VLOOKUP($B156,'Gas wholesale lookups'!$A$4:$L$15,'Gas wholesale index'!J$2,FALSE)</f>
        <v>166168.27272727274</v>
      </c>
      <c r="K156" s="13">
        <f>VLOOKUP($B156,'Gas wholesale lookups'!$A$4:$L$15,'Gas wholesale index'!K$2,FALSE)</f>
        <v>291847.5</v>
      </c>
      <c r="L156" s="13">
        <f>VLOOKUP($B156,'Gas wholesale lookups'!$A$4:$L$15,'Gas wholesale index'!L$2,FALSE)</f>
        <v>332991.45454545453</v>
      </c>
      <c r="M156" s="13">
        <f>VLOOKUP($B156,'Gas wholesale lookups'!$A$4:$L$15,'Gas wholesale index'!M$2,FALSE)</f>
        <v>208526.18181818182</v>
      </c>
      <c r="N156" s="13">
        <f>VLOOKUP($B156,'Gas wholesale lookups'!$A$4:$L$15,'Gas wholesale index'!N$2,FALSE)</f>
        <v>166168.27272727274</v>
      </c>
      <c r="O156" s="38">
        <f>VLOOKUP($B156,'Gas wholesale lookups'!$A$4:$R$15,'Gas wholesale index'!O$2,FALSE)</f>
        <v>0</v>
      </c>
      <c r="P156" s="38">
        <f>VLOOKUP($B156,'Gas wholesale lookups'!$A$4:$R$15,'Gas wholesale index'!P$2,FALSE)</f>
        <v>0</v>
      </c>
      <c r="Q156" s="38">
        <f>VLOOKUP($B156,'Gas wholesale lookups'!$A$4:$R$15,'Gas wholesale index'!Q$2,FALSE)</f>
        <v>1</v>
      </c>
      <c r="R156" s="38">
        <f>VLOOKUP($B156,'Gas wholesale lookups'!$A$4:$R$15,'Gas wholesale index'!R$2,FALSE)</f>
        <v>1</v>
      </c>
      <c r="S156" s="38">
        <f>VLOOKUP($B156,'Gas wholesale lookups'!$A$4:$R$15,'Gas wholesale index'!S$2,FALSE)</f>
        <v>1</v>
      </c>
      <c r="T156" s="38">
        <f>VLOOKUP($B156,'Gas wholesale lookups'!$A$4:$R$15,'Gas wholesale index'!T$2,FALSE)</f>
        <v>1</v>
      </c>
      <c r="U156" s="13">
        <f t="shared" si="37"/>
        <v>0</v>
      </c>
      <c r="V156" s="13">
        <f t="shared" si="38"/>
        <v>0</v>
      </c>
      <c r="W156" s="13">
        <f t="shared" si="39"/>
        <v>291847.5</v>
      </c>
      <c r="X156" s="13">
        <f t="shared" si="40"/>
        <v>332991.45454545453</v>
      </c>
      <c r="Y156" s="13">
        <f t="shared" si="41"/>
        <v>208526.18181818182</v>
      </c>
      <c r="Z156" s="13">
        <f t="shared" si="42"/>
        <v>166168.27272727274</v>
      </c>
      <c r="AA156" s="13">
        <f t="shared" si="43"/>
        <v>999533.40909090918</v>
      </c>
      <c r="AB156" s="23">
        <f t="shared" si="44"/>
        <v>0</v>
      </c>
      <c r="AC156" s="23">
        <f t="shared" si="45"/>
        <v>0</v>
      </c>
      <c r="AD156" s="23">
        <f t="shared" si="46"/>
        <v>0</v>
      </c>
      <c r="AE156" s="23">
        <f t="shared" si="47"/>
        <v>0</v>
      </c>
      <c r="AF156" s="23">
        <f t="shared" si="48"/>
        <v>0</v>
      </c>
      <c r="AG156" s="23">
        <f t="shared" si="49"/>
        <v>0</v>
      </c>
      <c r="AH156" s="23">
        <f t="shared" si="50"/>
        <v>0</v>
      </c>
      <c r="AI156" s="44" t="str">
        <f t="shared" si="51"/>
        <v>n/a</v>
      </c>
      <c r="AJ156" s="2" t="str">
        <f t="shared" si="52"/>
        <v>2015-16 Winter</v>
      </c>
      <c r="AK156" s="2" t="str">
        <f t="shared" si="53"/>
        <v>2014-15 Winter</v>
      </c>
      <c r="AL156" s="41">
        <v>0</v>
      </c>
      <c r="AM156" s="59"/>
    </row>
    <row r="157" spans="1:39" x14ac:dyDescent="0.3">
      <c r="A157" s="47">
        <v>42068</v>
      </c>
      <c r="B157" s="14" t="str">
        <f t="shared" si="36"/>
        <v>Mar</v>
      </c>
      <c r="C157" s="3"/>
      <c r="D157" s="3"/>
      <c r="E157" s="3"/>
      <c r="F157" s="3"/>
      <c r="G157" s="3"/>
      <c r="H157" s="3"/>
      <c r="I157" s="13">
        <f>VLOOKUP($B157,'Gas wholesale lookups'!$A$4:$L$15,'Gas wholesale index'!I$2,FALSE)</f>
        <v>208526.18181818182</v>
      </c>
      <c r="J157" s="13">
        <f>VLOOKUP($B157,'Gas wholesale lookups'!$A$4:$L$15,'Gas wholesale index'!J$2,FALSE)</f>
        <v>166168.27272727274</v>
      </c>
      <c r="K157" s="13">
        <f>VLOOKUP($B157,'Gas wholesale lookups'!$A$4:$L$15,'Gas wholesale index'!K$2,FALSE)</f>
        <v>291847.5</v>
      </c>
      <c r="L157" s="13">
        <f>VLOOKUP($B157,'Gas wholesale lookups'!$A$4:$L$15,'Gas wholesale index'!L$2,FALSE)</f>
        <v>332991.45454545453</v>
      </c>
      <c r="M157" s="13">
        <f>VLOOKUP($B157,'Gas wholesale lookups'!$A$4:$L$15,'Gas wholesale index'!M$2,FALSE)</f>
        <v>208526.18181818182</v>
      </c>
      <c r="N157" s="13">
        <f>VLOOKUP($B157,'Gas wholesale lookups'!$A$4:$L$15,'Gas wholesale index'!N$2,FALSE)</f>
        <v>166168.27272727274</v>
      </c>
      <c r="O157" s="38">
        <f>VLOOKUP($B157,'Gas wholesale lookups'!$A$4:$R$15,'Gas wholesale index'!O$2,FALSE)</f>
        <v>0</v>
      </c>
      <c r="P157" s="38">
        <f>VLOOKUP($B157,'Gas wholesale lookups'!$A$4:$R$15,'Gas wholesale index'!P$2,FALSE)</f>
        <v>0</v>
      </c>
      <c r="Q157" s="38">
        <f>VLOOKUP($B157,'Gas wholesale lookups'!$A$4:$R$15,'Gas wholesale index'!Q$2,FALSE)</f>
        <v>1</v>
      </c>
      <c r="R157" s="38">
        <f>VLOOKUP($B157,'Gas wholesale lookups'!$A$4:$R$15,'Gas wholesale index'!R$2,FALSE)</f>
        <v>1</v>
      </c>
      <c r="S157" s="38">
        <f>VLOOKUP($B157,'Gas wholesale lookups'!$A$4:$R$15,'Gas wholesale index'!S$2,FALSE)</f>
        <v>1</v>
      </c>
      <c r="T157" s="38">
        <f>VLOOKUP($B157,'Gas wholesale lookups'!$A$4:$R$15,'Gas wholesale index'!T$2,FALSE)</f>
        <v>1</v>
      </c>
      <c r="U157" s="13">
        <f t="shared" si="37"/>
        <v>0</v>
      </c>
      <c r="V157" s="13">
        <f t="shared" si="38"/>
        <v>0</v>
      </c>
      <c r="W157" s="13">
        <f t="shared" si="39"/>
        <v>291847.5</v>
      </c>
      <c r="X157" s="13">
        <f t="shared" si="40"/>
        <v>332991.45454545453</v>
      </c>
      <c r="Y157" s="13">
        <f t="shared" si="41"/>
        <v>208526.18181818182</v>
      </c>
      <c r="Z157" s="13">
        <f t="shared" si="42"/>
        <v>166168.27272727274</v>
      </c>
      <c r="AA157" s="13">
        <f t="shared" si="43"/>
        <v>999533.40909090918</v>
      </c>
      <c r="AB157" s="23">
        <f t="shared" si="44"/>
        <v>0</v>
      </c>
      <c r="AC157" s="23">
        <f t="shared" si="45"/>
        <v>0</v>
      </c>
      <c r="AD157" s="23">
        <f t="shared" si="46"/>
        <v>0</v>
      </c>
      <c r="AE157" s="23">
        <f t="shared" si="47"/>
        <v>0</v>
      </c>
      <c r="AF157" s="23">
        <f t="shared" si="48"/>
        <v>0</v>
      </c>
      <c r="AG157" s="23">
        <f t="shared" si="49"/>
        <v>0</v>
      </c>
      <c r="AH157" s="23">
        <f t="shared" si="50"/>
        <v>0</v>
      </c>
      <c r="AI157" s="44" t="str">
        <f t="shared" si="51"/>
        <v>n/a</v>
      </c>
      <c r="AJ157" s="2" t="str">
        <f t="shared" si="52"/>
        <v>2015-16 Winter</v>
      </c>
      <c r="AK157" s="2" t="str">
        <f t="shared" si="53"/>
        <v>2014-15 Winter</v>
      </c>
      <c r="AL157" s="41">
        <v>0</v>
      </c>
      <c r="AM157" s="59"/>
    </row>
    <row r="158" spans="1:39" x14ac:dyDescent="0.3">
      <c r="A158" s="47">
        <v>42069</v>
      </c>
      <c r="B158" s="14" t="str">
        <f t="shared" si="36"/>
        <v>Mar</v>
      </c>
      <c r="C158" s="3"/>
      <c r="D158" s="3"/>
      <c r="E158" s="3"/>
      <c r="F158" s="3"/>
      <c r="G158" s="3"/>
      <c r="H158" s="3"/>
      <c r="I158" s="13">
        <f>VLOOKUP($B158,'Gas wholesale lookups'!$A$4:$L$15,'Gas wholesale index'!I$2,FALSE)</f>
        <v>208526.18181818182</v>
      </c>
      <c r="J158" s="13">
        <f>VLOOKUP($B158,'Gas wholesale lookups'!$A$4:$L$15,'Gas wholesale index'!J$2,FALSE)</f>
        <v>166168.27272727274</v>
      </c>
      <c r="K158" s="13">
        <f>VLOOKUP($B158,'Gas wholesale lookups'!$A$4:$L$15,'Gas wholesale index'!K$2,FALSE)</f>
        <v>291847.5</v>
      </c>
      <c r="L158" s="13">
        <f>VLOOKUP($B158,'Gas wholesale lookups'!$A$4:$L$15,'Gas wholesale index'!L$2,FALSE)</f>
        <v>332991.45454545453</v>
      </c>
      <c r="M158" s="13">
        <f>VLOOKUP($B158,'Gas wholesale lookups'!$A$4:$L$15,'Gas wholesale index'!M$2,FALSE)</f>
        <v>208526.18181818182</v>
      </c>
      <c r="N158" s="13">
        <f>VLOOKUP($B158,'Gas wholesale lookups'!$A$4:$L$15,'Gas wholesale index'!N$2,FALSE)</f>
        <v>166168.27272727274</v>
      </c>
      <c r="O158" s="38">
        <f>VLOOKUP($B158,'Gas wholesale lookups'!$A$4:$R$15,'Gas wholesale index'!O$2,FALSE)</f>
        <v>0</v>
      </c>
      <c r="P158" s="38">
        <f>VLOOKUP($B158,'Gas wholesale lookups'!$A$4:$R$15,'Gas wholesale index'!P$2,FALSE)</f>
        <v>0</v>
      </c>
      <c r="Q158" s="38">
        <f>VLOOKUP($B158,'Gas wholesale lookups'!$A$4:$R$15,'Gas wholesale index'!Q$2,FALSE)</f>
        <v>1</v>
      </c>
      <c r="R158" s="38">
        <f>VLOOKUP($B158,'Gas wholesale lookups'!$A$4:$R$15,'Gas wholesale index'!R$2,FALSE)</f>
        <v>1</v>
      </c>
      <c r="S158" s="38">
        <f>VLOOKUP($B158,'Gas wholesale lookups'!$A$4:$R$15,'Gas wholesale index'!S$2,FALSE)</f>
        <v>1</v>
      </c>
      <c r="T158" s="38">
        <f>VLOOKUP($B158,'Gas wholesale lookups'!$A$4:$R$15,'Gas wholesale index'!T$2,FALSE)</f>
        <v>1</v>
      </c>
      <c r="U158" s="13">
        <f t="shared" si="37"/>
        <v>0</v>
      </c>
      <c r="V158" s="13">
        <f t="shared" si="38"/>
        <v>0</v>
      </c>
      <c r="W158" s="13">
        <f t="shared" si="39"/>
        <v>291847.5</v>
      </c>
      <c r="X158" s="13">
        <f t="shared" si="40"/>
        <v>332991.45454545453</v>
      </c>
      <c r="Y158" s="13">
        <f t="shared" si="41"/>
        <v>208526.18181818182</v>
      </c>
      <c r="Z158" s="13">
        <f t="shared" si="42"/>
        <v>166168.27272727274</v>
      </c>
      <c r="AA158" s="13">
        <f t="shared" si="43"/>
        <v>999533.40909090918</v>
      </c>
      <c r="AB158" s="23">
        <f t="shared" si="44"/>
        <v>0</v>
      </c>
      <c r="AC158" s="23">
        <f t="shared" si="45"/>
        <v>0</v>
      </c>
      <c r="AD158" s="23">
        <f t="shared" si="46"/>
        <v>0</v>
      </c>
      <c r="AE158" s="23">
        <f t="shared" si="47"/>
        <v>0</v>
      </c>
      <c r="AF158" s="23">
        <f t="shared" si="48"/>
        <v>0</v>
      </c>
      <c r="AG158" s="23">
        <f t="shared" si="49"/>
        <v>0</v>
      </c>
      <c r="AH158" s="23">
        <f t="shared" si="50"/>
        <v>0</v>
      </c>
      <c r="AI158" s="44" t="str">
        <f t="shared" si="51"/>
        <v>n/a</v>
      </c>
      <c r="AJ158" s="2" t="str">
        <f t="shared" si="52"/>
        <v>2015-16 Winter</v>
      </c>
      <c r="AK158" s="2" t="str">
        <f t="shared" si="53"/>
        <v>2014-15 Winter</v>
      </c>
      <c r="AL158" s="41">
        <v>0</v>
      </c>
      <c r="AM158" s="59"/>
    </row>
    <row r="159" spans="1:39" x14ac:dyDescent="0.3">
      <c r="A159" s="47">
        <v>42072</v>
      </c>
      <c r="B159" s="14" t="str">
        <f t="shared" si="36"/>
        <v>Mar</v>
      </c>
      <c r="C159" s="3"/>
      <c r="D159" s="3"/>
      <c r="E159" s="3"/>
      <c r="F159" s="3"/>
      <c r="G159" s="3"/>
      <c r="H159" s="3"/>
      <c r="I159" s="13">
        <f>VLOOKUP($B159,'Gas wholesale lookups'!$A$4:$L$15,'Gas wholesale index'!I$2,FALSE)</f>
        <v>208526.18181818182</v>
      </c>
      <c r="J159" s="13">
        <f>VLOOKUP($B159,'Gas wholesale lookups'!$A$4:$L$15,'Gas wholesale index'!J$2,FALSE)</f>
        <v>166168.27272727274</v>
      </c>
      <c r="K159" s="13">
        <f>VLOOKUP($B159,'Gas wholesale lookups'!$A$4:$L$15,'Gas wholesale index'!K$2,FALSE)</f>
        <v>291847.5</v>
      </c>
      <c r="L159" s="13">
        <f>VLOOKUP($B159,'Gas wholesale lookups'!$A$4:$L$15,'Gas wholesale index'!L$2,FALSE)</f>
        <v>332991.45454545453</v>
      </c>
      <c r="M159" s="13">
        <f>VLOOKUP($B159,'Gas wholesale lookups'!$A$4:$L$15,'Gas wholesale index'!M$2,FALSE)</f>
        <v>208526.18181818182</v>
      </c>
      <c r="N159" s="13">
        <f>VLOOKUP($B159,'Gas wholesale lookups'!$A$4:$L$15,'Gas wholesale index'!N$2,FALSE)</f>
        <v>166168.27272727274</v>
      </c>
      <c r="O159" s="38">
        <f>VLOOKUP($B159,'Gas wholesale lookups'!$A$4:$R$15,'Gas wholesale index'!O$2,FALSE)</f>
        <v>0</v>
      </c>
      <c r="P159" s="38">
        <f>VLOOKUP($B159,'Gas wholesale lookups'!$A$4:$R$15,'Gas wholesale index'!P$2,FALSE)</f>
        <v>0</v>
      </c>
      <c r="Q159" s="38">
        <f>VLOOKUP($B159,'Gas wholesale lookups'!$A$4:$R$15,'Gas wholesale index'!Q$2,FALSE)</f>
        <v>1</v>
      </c>
      <c r="R159" s="38">
        <f>VLOOKUP($B159,'Gas wholesale lookups'!$A$4:$R$15,'Gas wholesale index'!R$2,FALSE)</f>
        <v>1</v>
      </c>
      <c r="S159" s="38">
        <f>VLOOKUP($B159,'Gas wholesale lookups'!$A$4:$R$15,'Gas wholesale index'!S$2,FALSE)</f>
        <v>1</v>
      </c>
      <c r="T159" s="38">
        <f>VLOOKUP($B159,'Gas wholesale lookups'!$A$4:$R$15,'Gas wholesale index'!T$2,FALSE)</f>
        <v>1</v>
      </c>
      <c r="U159" s="13">
        <f t="shared" si="37"/>
        <v>0</v>
      </c>
      <c r="V159" s="13">
        <f t="shared" si="38"/>
        <v>0</v>
      </c>
      <c r="W159" s="13">
        <f t="shared" si="39"/>
        <v>291847.5</v>
      </c>
      <c r="X159" s="13">
        <f t="shared" si="40"/>
        <v>332991.45454545453</v>
      </c>
      <c r="Y159" s="13">
        <f t="shared" si="41"/>
        <v>208526.18181818182</v>
      </c>
      <c r="Z159" s="13">
        <f t="shared" si="42"/>
        <v>166168.27272727274</v>
      </c>
      <c r="AA159" s="13">
        <f t="shared" si="43"/>
        <v>999533.40909090918</v>
      </c>
      <c r="AB159" s="23">
        <f t="shared" si="44"/>
        <v>0</v>
      </c>
      <c r="AC159" s="23">
        <f t="shared" si="45"/>
        <v>0</v>
      </c>
      <c r="AD159" s="23">
        <f t="shared" si="46"/>
        <v>0</v>
      </c>
      <c r="AE159" s="23">
        <f t="shared" si="47"/>
        <v>0</v>
      </c>
      <c r="AF159" s="23">
        <f t="shared" si="48"/>
        <v>0</v>
      </c>
      <c r="AG159" s="23">
        <f t="shared" si="49"/>
        <v>0</v>
      </c>
      <c r="AH159" s="23">
        <f t="shared" si="50"/>
        <v>0</v>
      </c>
      <c r="AI159" s="44" t="str">
        <f t="shared" si="51"/>
        <v>n/a</v>
      </c>
      <c r="AJ159" s="2" t="str">
        <f t="shared" si="52"/>
        <v>2015-16 Winter</v>
      </c>
      <c r="AK159" s="2" t="str">
        <f t="shared" si="53"/>
        <v>2014-15 Winter</v>
      </c>
      <c r="AL159" s="41">
        <v>0</v>
      </c>
      <c r="AM159" s="59"/>
    </row>
    <row r="160" spans="1:39" x14ac:dyDescent="0.3">
      <c r="A160" s="47">
        <v>42073</v>
      </c>
      <c r="B160" s="14" t="str">
        <f t="shared" si="36"/>
        <v>Mar</v>
      </c>
      <c r="C160" s="3"/>
      <c r="D160" s="3"/>
      <c r="E160" s="3"/>
      <c r="F160" s="3"/>
      <c r="G160" s="3"/>
      <c r="H160" s="3"/>
      <c r="I160" s="13">
        <f>VLOOKUP($B160,'Gas wholesale lookups'!$A$4:$L$15,'Gas wholesale index'!I$2,FALSE)</f>
        <v>208526.18181818182</v>
      </c>
      <c r="J160" s="13">
        <f>VLOOKUP($B160,'Gas wholesale lookups'!$A$4:$L$15,'Gas wholesale index'!J$2,FALSE)</f>
        <v>166168.27272727274</v>
      </c>
      <c r="K160" s="13">
        <f>VLOOKUP($B160,'Gas wholesale lookups'!$A$4:$L$15,'Gas wholesale index'!K$2,FALSE)</f>
        <v>291847.5</v>
      </c>
      <c r="L160" s="13">
        <f>VLOOKUP($B160,'Gas wholesale lookups'!$A$4:$L$15,'Gas wholesale index'!L$2,FALSE)</f>
        <v>332991.45454545453</v>
      </c>
      <c r="M160" s="13">
        <f>VLOOKUP($B160,'Gas wholesale lookups'!$A$4:$L$15,'Gas wholesale index'!M$2,FALSE)</f>
        <v>208526.18181818182</v>
      </c>
      <c r="N160" s="13">
        <f>VLOOKUP($B160,'Gas wholesale lookups'!$A$4:$L$15,'Gas wholesale index'!N$2,FALSE)</f>
        <v>166168.27272727274</v>
      </c>
      <c r="O160" s="38">
        <f>VLOOKUP($B160,'Gas wholesale lookups'!$A$4:$R$15,'Gas wholesale index'!O$2,FALSE)</f>
        <v>0</v>
      </c>
      <c r="P160" s="38">
        <f>VLOOKUP($B160,'Gas wholesale lookups'!$A$4:$R$15,'Gas wholesale index'!P$2,FALSE)</f>
        <v>0</v>
      </c>
      <c r="Q160" s="38">
        <f>VLOOKUP($B160,'Gas wholesale lookups'!$A$4:$R$15,'Gas wholesale index'!Q$2,FALSE)</f>
        <v>1</v>
      </c>
      <c r="R160" s="38">
        <f>VLOOKUP($B160,'Gas wholesale lookups'!$A$4:$R$15,'Gas wholesale index'!R$2,FALSE)</f>
        <v>1</v>
      </c>
      <c r="S160" s="38">
        <f>VLOOKUP($B160,'Gas wholesale lookups'!$A$4:$R$15,'Gas wholesale index'!S$2,FALSE)</f>
        <v>1</v>
      </c>
      <c r="T160" s="38">
        <f>VLOOKUP($B160,'Gas wholesale lookups'!$A$4:$R$15,'Gas wholesale index'!T$2,FALSE)</f>
        <v>1</v>
      </c>
      <c r="U160" s="13">
        <f t="shared" si="37"/>
        <v>0</v>
      </c>
      <c r="V160" s="13">
        <f t="shared" si="38"/>
        <v>0</v>
      </c>
      <c r="W160" s="13">
        <f t="shared" si="39"/>
        <v>291847.5</v>
      </c>
      <c r="X160" s="13">
        <f t="shared" si="40"/>
        <v>332991.45454545453</v>
      </c>
      <c r="Y160" s="13">
        <f t="shared" si="41"/>
        <v>208526.18181818182</v>
      </c>
      <c r="Z160" s="13">
        <f t="shared" si="42"/>
        <v>166168.27272727274</v>
      </c>
      <c r="AA160" s="13">
        <f t="shared" si="43"/>
        <v>999533.40909090918</v>
      </c>
      <c r="AB160" s="23">
        <f t="shared" si="44"/>
        <v>0</v>
      </c>
      <c r="AC160" s="23">
        <f t="shared" si="45"/>
        <v>0</v>
      </c>
      <c r="AD160" s="23">
        <f t="shared" si="46"/>
        <v>0</v>
      </c>
      <c r="AE160" s="23">
        <f t="shared" si="47"/>
        <v>0</v>
      </c>
      <c r="AF160" s="23">
        <f t="shared" si="48"/>
        <v>0</v>
      </c>
      <c r="AG160" s="23">
        <f t="shared" si="49"/>
        <v>0</v>
      </c>
      <c r="AH160" s="23">
        <f t="shared" si="50"/>
        <v>0</v>
      </c>
      <c r="AI160" s="44" t="str">
        <f t="shared" si="51"/>
        <v>n/a</v>
      </c>
      <c r="AJ160" s="2" t="str">
        <f t="shared" si="52"/>
        <v>2015-16 Winter</v>
      </c>
      <c r="AK160" s="2" t="str">
        <f t="shared" si="53"/>
        <v>2014-15 Winter</v>
      </c>
      <c r="AL160" s="41">
        <v>0</v>
      </c>
      <c r="AM160" s="59"/>
    </row>
    <row r="161" spans="1:39" x14ac:dyDescent="0.3">
      <c r="A161" s="47">
        <v>42074</v>
      </c>
      <c r="B161" s="14" t="str">
        <f t="shared" si="36"/>
        <v>Mar</v>
      </c>
      <c r="C161" s="3"/>
      <c r="D161" s="3"/>
      <c r="E161" s="3"/>
      <c r="F161" s="3"/>
      <c r="G161" s="3"/>
      <c r="H161" s="3"/>
      <c r="I161" s="13">
        <f>VLOOKUP($B161,'Gas wholesale lookups'!$A$4:$L$15,'Gas wholesale index'!I$2,FALSE)</f>
        <v>208526.18181818182</v>
      </c>
      <c r="J161" s="13">
        <f>VLOOKUP($B161,'Gas wholesale lookups'!$A$4:$L$15,'Gas wholesale index'!J$2,FALSE)</f>
        <v>166168.27272727274</v>
      </c>
      <c r="K161" s="13">
        <f>VLOOKUP($B161,'Gas wholesale lookups'!$A$4:$L$15,'Gas wholesale index'!K$2,FALSE)</f>
        <v>291847.5</v>
      </c>
      <c r="L161" s="13">
        <f>VLOOKUP($B161,'Gas wholesale lookups'!$A$4:$L$15,'Gas wholesale index'!L$2,FALSE)</f>
        <v>332991.45454545453</v>
      </c>
      <c r="M161" s="13">
        <f>VLOOKUP($B161,'Gas wholesale lookups'!$A$4:$L$15,'Gas wholesale index'!M$2,FALSE)</f>
        <v>208526.18181818182</v>
      </c>
      <c r="N161" s="13">
        <f>VLOOKUP($B161,'Gas wholesale lookups'!$A$4:$L$15,'Gas wholesale index'!N$2,FALSE)</f>
        <v>166168.27272727274</v>
      </c>
      <c r="O161" s="38">
        <f>VLOOKUP($B161,'Gas wholesale lookups'!$A$4:$R$15,'Gas wholesale index'!O$2,FALSE)</f>
        <v>0</v>
      </c>
      <c r="P161" s="38">
        <f>VLOOKUP($B161,'Gas wholesale lookups'!$A$4:$R$15,'Gas wholesale index'!P$2,FALSE)</f>
        <v>0</v>
      </c>
      <c r="Q161" s="38">
        <f>VLOOKUP($B161,'Gas wholesale lookups'!$A$4:$R$15,'Gas wholesale index'!Q$2,FALSE)</f>
        <v>1</v>
      </c>
      <c r="R161" s="38">
        <f>VLOOKUP($B161,'Gas wholesale lookups'!$A$4:$R$15,'Gas wholesale index'!R$2,FALSE)</f>
        <v>1</v>
      </c>
      <c r="S161" s="38">
        <f>VLOOKUP($B161,'Gas wholesale lookups'!$A$4:$R$15,'Gas wholesale index'!S$2,FALSE)</f>
        <v>1</v>
      </c>
      <c r="T161" s="38">
        <f>VLOOKUP($B161,'Gas wholesale lookups'!$A$4:$R$15,'Gas wholesale index'!T$2,FALSE)</f>
        <v>1</v>
      </c>
      <c r="U161" s="13">
        <f t="shared" si="37"/>
        <v>0</v>
      </c>
      <c r="V161" s="13">
        <f t="shared" si="38"/>
        <v>0</v>
      </c>
      <c r="W161" s="13">
        <f t="shared" si="39"/>
        <v>291847.5</v>
      </c>
      <c r="X161" s="13">
        <f t="shared" si="40"/>
        <v>332991.45454545453</v>
      </c>
      <c r="Y161" s="13">
        <f t="shared" si="41"/>
        <v>208526.18181818182</v>
      </c>
      <c r="Z161" s="13">
        <f t="shared" si="42"/>
        <v>166168.27272727274</v>
      </c>
      <c r="AA161" s="13">
        <f t="shared" si="43"/>
        <v>999533.40909090918</v>
      </c>
      <c r="AB161" s="23">
        <f t="shared" si="44"/>
        <v>0</v>
      </c>
      <c r="AC161" s="23">
        <f t="shared" si="45"/>
        <v>0</v>
      </c>
      <c r="AD161" s="23">
        <f t="shared" si="46"/>
        <v>0</v>
      </c>
      <c r="AE161" s="23">
        <f t="shared" si="47"/>
        <v>0</v>
      </c>
      <c r="AF161" s="23">
        <f t="shared" si="48"/>
        <v>0</v>
      </c>
      <c r="AG161" s="23">
        <f t="shared" si="49"/>
        <v>0</v>
      </c>
      <c r="AH161" s="23">
        <f t="shared" si="50"/>
        <v>0</v>
      </c>
      <c r="AI161" s="44" t="str">
        <f t="shared" si="51"/>
        <v>n/a</v>
      </c>
      <c r="AJ161" s="2" t="str">
        <f t="shared" si="52"/>
        <v>2015-16 Winter</v>
      </c>
      <c r="AK161" s="2" t="str">
        <f t="shared" si="53"/>
        <v>2014-15 Winter</v>
      </c>
      <c r="AL161" s="41">
        <v>0</v>
      </c>
      <c r="AM161" s="59"/>
    </row>
    <row r="162" spans="1:39" x14ac:dyDescent="0.3">
      <c r="A162" s="47">
        <v>42075</v>
      </c>
      <c r="B162" s="14" t="str">
        <f t="shared" si="36"/>
        <v>Mar</v>
      </c>
      <c r="C162" s="3"/>
      <c r="D162" s="3"/>
      <c r="E162" s="3"/>
      <c r="F162" s="3"/>
      <c r="G162" s="3"/>
      <c r="H162" s="3"/>
      <c r="I162" s="13">
        <f>VLOOKUP($B162,'Gas wholesale lookups'!$A$4:$L$15,'Gas wholesale index'!I$2,FALSE)</f>
        <v>208526.18181818182</v>
      </c>
      <c r="J162" s="13">
        <f>VLOOKUP($B162,'Gas wholesale lookups'!$A$4:$L$15,'Gas wholesale index'!J$2,FALSE)</f>
        <v>166168.27272727274</v>
      </c>
      <c r="K162" s="13">
        <f>VLOOKUP($B162,'Gas wholesale lookups'!$A$4:$L$15,'Gas wholesale index'!K$2,FALSE)</f>
        <v>291847.5</v>
      </c>
      <c r="L162" s="13">
        <f>VLOOKUP($B162,'Gas wholesale lookups'!$A$4:$L$15,'Gas wholesale index'!L$2,FALSE)</f>
        <v>332991.45454545453</v>
      </c>
      <c r="M162" s="13">
        <f>VLOOKUP($B162,'Gas wholesale lookups'!$A$4:$L$15,'Gas wholesale index'!M$2,FALSE)</f>
        <v>208526.18181818182</v>
      </c>
      <c r="N162" s="13">
        <f>VLOOKUP($B162,'Gas wholesale lookups'!$A$4:$L$15,'Gas wholesale index'!N$2,FALSE)</f>
        <v>166168.27272727274</v>
      </c>
      <c r="O162" s="38">
        <f>VLOOKUP($B162,'Gas wholesale lookups'!$A$4:$R$15,'Gas wholesale index'!O$2,FALSE)</f>
        <v>0</v>
      </c>
      <c r="P162" s="38">
        <f>VLOOKUP($B162,'Gas wholesale lookups'!$A$4:$R$15,'Gas wholesale index'!P$2,FALSE)</f>
        <v>0</v>
      </c>
      <c r="Q162" s="38">
        <f>VLOOKUP($B162,'Gas wholesale lookups'!$A$4:$R$15,'Gas wholesale index'!Q$2,FALSE)</f>
        <v>1</v>
      </c>
      <c r="R162" s="38">
        <f>VLOOKUP($B162,'Gas wholesale lookups'!$A$4:$R$15,'Gas wholesale index'!R$2,FALSE)</f>
        <v>1</v>
      </c>
      <c r="S162" s="38">
        <f>VLOOKUP($B162,'Gas wholesale lookups'!$A$4:$R$15,'Gas wholesale index'!S$2,FALSE)</f>
        <v>1</v>
      </c>
      <c r="T162" s="38">
        <f>VLOOKUP($B162,'Gas wholesale lookups'!$A$4:$R$15,'Gas wholesale index'!T$2,FALSE)</f>
        <v>1</v>
      </c>
      <c r="U162" s="13">
        <f t="shared" si="37"/>
        <v>0</v>
      </c>
      <c r="V162" s="13">
        <f t="shared" si="38"/>
        <v>0</v>
      </c>
      <c r="W162" s="13">
        <f t="shared" si="39"/>
        <v>291847.5</v>
      </c>
      <c r="X162" s="13">
        <f t="shared" si="40"/>
        <v>332991.45454545453</v>
      </c>
      <c r="Y162" s="13">
        <f t="shared" si="41"/>
        <v>208526.18181818182</v>
      </c>
      <c r="Z162" s="13">
        <f t="shared" si="42"/>
        <v>166168.27272727274</v>
      </c>
      <c r="AA162" s="13">
        <f t="shared" si="43"/>
        <v>999533.40909090918</v>
      </c>
      <c r="AB162" s="23">
        <f t="shared" si="44"/>
        <v>0</v>
      </c>
      <c r="AC162" s="23">
        <f t="shared" si="45"/>
        <v>0</v>
      </c>
      <c r="AD162" s="23">
        <f t="shared" si="46"/>
        <v>0</v>
      </c>
      <c r="AE162" s="23">
        <f t="shared" si="47"/>
        <v>0</v>
      </c>
      <c r="AF162" s="23">
        <f t="shared" si="48"/>
        <v>0</v>
      </c>
      <c r="AG162" s="23">
        <f t="shared" si="49"/>
        <v>0</v>
      </c>
      <c r="AH162" s="23">
        <f t="shared" si="50"/>
        <v>0</v>
      </c>
      <c r="AI162" s="44" t="str">
        <f t="shared" si="51"/>
        <v>n/a</v>
      </c>
      <c r="AJ162" s="2" t="str">
        <f t="shared" si="52"/>
        <v>2015-16 Winter</v>
      </c>
      <c r="AK162" s="2" t="str">
        <f t="shared" si="53"/>
        <v>2014-15 Winter</v>
      </c>
      <c r="AL162" s="41">
        <v>0</v>
      </c>
      <c r="AM162" s="59"/>
    </row>
    <row r="163" spans="1:39" x14ac:dyDescent="0.3">
      <c r="A163" s="47">
        <v>42076</v>
      </c>
      <c r="B163" s="14" t="str">
        <f t="shared" si="36"/>
        <v>Mar</v>
      </c>
      <c r="C163" s="3"/>
      <c r="D163" s="3"/>
      <c r="E163" s="3"/>
      <c r="F163" s="3"/>
      <c r="G163" s="3"/>
      <c r="H163" s="3"/>
      <c r="I163" s="13">
        <f>VLOOKUP($B163,'Gas wholesale lookups'!$A$4:$L$15,'Gas wholesale index'!I$2,FALSE)</f>
        <v>208526.18181818182</v>
      </c>
      <c r="J163" s="13">
        <f>VLOOKUP($B163,'Gas wholesale lookups'!$A$4:$L$15,'Gas wholesale index'!J$2,FALSE)</f>
        <v>166168.27272727274</v>
      </c>
      <c r="K163" s="13">
        <f>VLOOKUP($B163,'Gas wholesale lookups'!$A$4:$L$15,'Gas wholesale index'!K$2,FALSE)</f>
        <v>291847.5</v>
      </c>
      <c r="L163" s="13">
        <f>VLOOKUP($B163,'Gas wholesale lookups'!$A$4:$L$15,'Gas wholesale index'!L$2,FALSE)</f>
        <v>332991.45454545453</v>
      </c>
      <c r="M163" s="13">
        <f>VLOOKUP($B163,'Gas wholesale lookups'!$A$4:$L$15,'Gas wholesale index'!M$2,FALSE)</f>
        <v>208526.18181818182</v>
      </c>
      <c r="N163" s="13">
        <f>VLOOKUP($B163,'Gas wholesale lookups'!$A$4:$L$15,'Gas wholesale index'!N$2,FALSE)</f>
        <v>166168.27272727274</v>
      </c>
      <c r="O163" s="38">
        <f>VLOOKUP($B163,'Gas wholesale lookups'!$A$4:$R$15,'Gas wholesale index'!O$2,FALSE)</f>
        <v>0</v>
      </c>
      <c r="P163" s="38">
        <f>VLOOKUP($B163,'Gas wholesale lookups'!$A$4:$R$15,'Gas wholesale index'!P$2,FALSE)</f>
        <v>0</v>
      </c>
      <c r="Q163" s="38">
        <f>VLOOKUP($B163,'Gas wholesale lookups'!$A$4:$R$15,'Gas wholesale index'!Q$2,FALSE)</f>
        <v>1</v>
      </c>
      <c r="R163" s="38">
        <f>VLOOKUP($B163,'Gas wholesale lookups'!$A$4:$R$15,'Gas wholesale index'!R$2,FALSE)</f>
        <v>1</v>
      </c>
      <c r="S163" s="38">
        <f>VLOOKUP($B163,'Gas wholesale lookups'!$A$4:$R$15,'Gas wholesale index'!S$2,FALSE)</f>
        <v>1</v>
      </c>
      <c r="T163" s="38">
        <f>VLOOKUP($B163,'Gas wholesale lookups'!$A$4:$R$15,'Gas wholesale index'!T$2,FALSE)</f>
        <v>1</v>
      </c>
      <c r="U163" s="13">
        <f t="shared" si="37"/>
        <v>0</v>
      </c>
      <c r="V163" s="13">
        <f t="shared" si="38"/>
        <v>0</v>
      </c>
      <c r="W163" s="13">
        <f t="shared" si="39"/>
        <v>291847.5</v>
      </c>
      <c r="X163" s="13">
        <f t="shared" si="40"/>
        <v>332991.45454545453</v>
      </c>
      <c r="Y163" s="13">
        <f t="shared" si="41"/>
        <v>208526.18181818182</v>
      </c>
      <c r="Z163" s="13">
        <f t="shared" si="42"/>
        <v>166168.27272727274</v>
      </c>
      <c r="AA163" s="13">
        <f t="shared" si="43"/>
        <v>999533.40909090918</v>
      </c>
      <c r="AB163" s="23">
        <f t="shared" si="44"/>
        <v>0</v>
      </c>
      <c r="AC163" s="23">
        <f t="shared" si="45"/>
        <v>0</v>
      </c>
      <c r="AD163" s="23">
        <f t="shared" si="46"/>
        <v>0</v>
      </c>
      <c r="AE163" s="23">
        <f t="shared" si="47"/>
        <v>0</v>
      </c>
      <c r="AF163" s="23">
        <f t="shared" si="48"/>
        <v>0</v>
      </c>
      <c r="AG163" s="23">
        <f t="shared" si="49"/>
        <v>0</v>
      </c>
      <c r="AH163" s="23">
        <f t="shared" si="50"/>
        <v>0</v>
      </c>
      <c r="AI163" s="44" t="str">
        <f t="shared" si="51"/>
        <v>n/a</v>
      </c>
      <c r="AJ163" s="2" t="str">
        <f t="shared" si="52"/>
        <v>2015-16 Winter</v>
      </c>
      <c r="AK163" s="2" t="str">
        <f t="shared" si="53"/>
        <v>2014-15 Winter</v>
      </c>
      <c r="AL163" s="41">
        <v>0</v>
      </c>
      <c r="AM163" s="59"/>
    </row>
    <row r="164" spans="1:39" x14ac:dyDescent="0.3">
      <c r="A164" s="47">
        <v>42079</v>
      </c>
      <c r="B164" s="14" t="str">
        <f t="shared" si="36"/>
        <v>Mar</v>
      </c>
      <c r="C164" s="3"/>
      <c r="D164" s="3"/>
      <c r="E164" s="3"/>
      <c r="F164" s="3"/>
      <c r="G164" s="3"/>
      <c r="H164" s="3"/>
      <c r="I164" s="13">
        <f>VLOOKUP($B164,'Gas wholesale lookups'!$A$4:$L$15,'Gas wholesale index'!I$2,FALSE)</f>
        <v>208526.18181818182</v>
      </c>
      <c r="J164" s="13">
        <f>VLOOKUP($B164,'Gas wholesale lookups'!$A$4:$L$15,'Gas wholesale index'!J$2,FALSE)</f>
        <v>166168.27272727274</v>
      </c>
      <c r="K164" s="13">
        <f>VLOOKUP($B164,'Gas wholesale lookups'!$A$4:$L$15,'Gas wholesale index'!K$2,FALSE)</f>
        <v>291847.5</v>
      </c>
      <c r="L164" s="13">
        <f>VLOOKUP($B164,'Gas wholesale lookups'!$A$4:$L$15,'Gas wholesale index'!L$2,FALSE)</f>
        <v>332991.45454545453</v>
      </c>
      <c r="M164" s="13">
        <f>VLOOKUP($B164,'Gas wholesale lookups'!$A$4:$L$15,'Gas wholesale index'!M$2,FALSE)</f>
        <v>208526.18181818182</v>
      </c>
      <c r="N164" s="13">
        <f>VLOOKUP($B164,'Gas wholesale lookups'!$A$4:$L$15,'Gas wholesale index'!N$2,FALSE)</f>
        <v>166168.27272727274</v>
      </c>
      <c r="O164" s="38">
        <f>VLOOKUP($B164,'Gas wholesale lookups'!$A$4:$R$15,'Gas wholesale index'!O$2,FALSE)</f>
        <v>0</v>
      </c>
      <c r="P164" s="38">
        <f>VLOOKUP($B164,'Gas wholesale lookups'!$A$4:$R$15,'Gas wholesale index'!P$2,FALSE)</f>
        <v>0</v>
      </c>
      <c r="Q164" s="38">
        <f>VLOOKUP($B164,'Gas wholesale lookups'!$A$4:$R$15,'Gas wholesale index'!Q$2,FALSE)</f>
        <v>1</v>
      </c>
      <c r="R164" s="38">
        <f>VLOOKUP($B164,'Gas wholesale lookups'!$A$4:$R$15,'Gas wholesale index'!R$2,FALSE)</f>
        <v>1</v>
      </c>
      <c r="S164" s="38">
        <f>VLOOKUP($B164,'Gas wholesale lookups'!$A$4:$R$15,'Gas wholesale index'!S$2,FALSE)</f>
        <v>1</v>
      </c>
      <c r="T164" s="38">
        <f>VLOOKUP($B164,'Gas wholesale lookups'!$A$4:$R$15,'Gas wholesale index'!T$2,FALSE)</f>
        <v>1</v>
      </c>
      <c r="U164" s="13">
        <f t="shared" si="37"/>
        <v>0</v>
      </c>
      <c r="V164" s="13">
        <f t="shared" si="38"/>
        <v>0</v>
      </c>
      <c r="W164" s="13">
        <f t="shared" si="39"/>
        <v>291847.5</v>
      </c>
      <c r="X164" s="13">
        <f t="shared" si="40"/>
        <v>332991.45454545453</v>
      </c>
      <c r="Y164" s="13">
        <f t="shared" si="41"/>
        <v>208526.18181818182</v>
      </c>
      <c r="Z164" s="13">
        <f t="shared" si="42"/>
        <v>166168.27272727274</v>
      </c>
      <c r="AA164" s="13">
        <f t="shared" si="43"/>
        <v>999533.40909090918</v>
      </c>
      <c r="AB164" s="23">
        <f t="shared" si="44"/>
        <v>0</v>
      </c>
      <c r="AC164" s="23">
        <f t="shared" si="45"/>
        <v>0</v>
      </c>
      <c r="AD164" s="23">
        <f t="shared" si="46"/>
        <v>0</v>
      </c>
      <c r="AE164" s="23">
        <f t="shared" si="47"/>
        <v>0</v>
      </c>
      <c r="AF164" s="23">
        <f t="shared" si="48"/>
        <v>0</v>
      </c>
      <c r="AG164" s="23">
        <f t="shared" si="49"/>
        <v>0</v>
      </c>
      <c r="AH164" s="23">
        <f t="shared" si="50"/>
        <v>0</v>
      </c>
      <c r="AI164" s="44" t="str">
        <f t="shared" si="51"/>
        <v>n/a</v>
      </c>
      <c r="AJ164" s="2" t="str">
        <f t="shared" si="52"/>
        <v>2015-16 Winter</v>
      </c>
      <c r="AK164" s="2" t="str">
        <f t="shared" si="53"/>
        <v>2014-15 Winter</v>
      </c>
      <c r="AL164" s="41">
        <v>0</v>
      </c>
      <c r="AM164" s="59"/>
    </row>
    <row r="165" spans="1:39" x14ac:dyDescent="0.3">
      <c r="A165" s="47">
        <v>42080</v>
      </c>
      <c r="B165" s="14" t="str">
        <f t="shared" si="36"/>
        <v>Mar</v>
      </c>
      <c r="C165" s="3"/>
      <c r="D165" s="3"/>
      <c r="E165" s="3"/>
      <c r="F165" s="3"/>
      <c r="G165" s="3"/>
      <c r="H165" s="3"/>
      <c r="I165" s="13">
        <f>VLOOKUP($B165,'Gas wholesale lookups'!$A$4:$L$15,'Gas wholesale index'!I$2,FALSE)</f>
        <v>208526.18181818182</v>
      </c>
      <c r="J165" s="13">
        <f>VLOOKUP($B165,'Gas wholesale lookups'!$A$4:$L$15,'Gas wholesale index'!J$2,FALSE)</f>
        <v>166168.27272727274</v>
      </c>
      <c r="K165" s="13">
        <f>VLOOKUP($B165,'Gas wholesale lookups'!$A$4:$L$15,'Gas wholesale index'!K$2,FALSE)</f>
        <v>291847.5</v>
      </c>
      <c r="L165" s="13">
        <f>VLOOKUP($B165,'Gas wholesale lookups'!$A$4:$L$15,'Gas wholesale index'!L$2,FALSE)</f>
        <v>332991.45454545453</v>
      </c>
      <c r="M165" s="13">
        <f>VLOOKUP($B165,'Gas wholesale lookups'!$A$4:$L$15,'Gas wholesale index'!M$2,FALSE)</f>
        <v>208526.18181818182</v>
      </c>
      <c r="N165" s="13">
        <f>VLOOKUP($B165,'Gas wholesale lookups'!$A$4:$L$15,'Gas wholesale index'!N$2,FALSE)</f>
        <v>166168.27272727274</v>
      </c>
      <c r="O165" s="38">
        <f>VLOOKUP($B165,'Gas wholesale lookups'!$A$4:$R$15,'Gas wholesale index'!O$2,FALSE)</f>
        <v>0</v>
      </c>
      <c r="P165" s="38">
        <f>VLOOKUP($B165,'Gas wholesale lookups'!$A$4:$R$15,'Gas wholesale index'!P$2,FALSE)</f>
        <v>0</v>
      </c>
      <c r="Q165" s="38">
        <f>VLOOKUP($B165,'Gas wholesale lookups'!$A$4:$R$15,'Gas wholesale index'!Q$2,FALSE)</f>
        <v>1</v>
      </c>
      <c r="R165" s="38">
        <f>VLOOKUP($B165,'Gas wholesale lookups'!$A$4:$R$15,'Gas wholesale index'!R$2,FALSE)</f>
        <v>1</v>
      </c>
      <c r="S165" s="38">
        <f>VLOOKUP($B165,'Gas wholesale lookups'!$A$4:$R$15,'Gas wholesale index'!S$2,FALSE)</f>
        <v>1</v>
      </c>
      <c r="T165" s="38">
        <f>VLOOKUP($B165,'Gas wholesale lookups'!$A$4:$R$15,'Gas wholesale index'!T$2,FALSE)</f>
        <v>1</v>
      </c>
      <c r="U165" s="13">
        <f t="shared" si="37"/>
        <v>0</v>
      </c>
      <c r="V165" s="13">
        <f t="shared" si="38"/>
        <v>0</v>
      </c>
      <c r="W165" s="13">
        <f t="shared" si="39"/>
        <v>291847.5</v>
      </c>
      <c r="X165" s="13">
        <f t="shared" si="40"/>
        <v>332991.45454545453</v>
      </c>
      <c r="Y165" s="13">
        <f t="shared" si="41"/>
        <v>208526.18181818182</v>
      </c>
      <c r="Z165" s="13">
        <f t="shared" si="42"/>
        <v>166168.27272727274</v>
      </c>
      <c r="AA165" s="13">
        <f t="shared" si="43"/>
        <v>999533.40909090918</v>
      </c>
      <c r="AB165" s="23">
        <f t="shared" si="44"/>
        <v>0</v>
      </c>
      <c r="AC165" s="23">
        <f t="shared" si="45"/>
        <v>0</v>
      </c>
      <c r="AD165" s="23">
        <f t="shared" si="46"/>
        <v>0</v>
      </c>
      <c r="AE165" s="23">
        <f t="shared" si="47"/>
        <v>0</v>
      </c>
      <c r="AF165" s="23">
        <f t="shared" si="48"/>
        <v>0</v>
      </c>
      <c r="AG165" s="23">
        <f t="shared" si="49"/>
        <v>0</v>
      </c>
      <c r="AH165" s="23">
        <f t="shared" si="50"/>
        <v>0</v>
      </c>
      <c r="AI165" s="44" t="str">
        <f t="shared" si="51"/>
        <v>n/a</v>
      </c>
      <c r="AJ165" s="2" t="str">
        <f t="shared" si="52"/>
        <v>2015-16 Winter</v>
      </c>
      <c r="AK165" s="2" t="str">
        <f t="shared" si="53"/>
        <v>2014-15 Winter</v>
      </c>
      <c r="AL165" s="41">
        <v>0</v>
      </c>
      <c r="AM165" s="59"/>
    </row>
    <row r="166" spans="1:39" x14ac:dyDescent="0.3">
      <c r="A166" s="47">
        <v>42081</v>
      </c>
      <c r="B166" s="14" t="str">
        <f t="shared" si="36"/>
        <v>Mar</v>
      </c>
      <c r="C166" s="3"/>
      <c r="D166" s="3"/>
      <c r="E166" s="3"/>
      <c r="F166" s="3"/>
      <c r="G166" s="3"/>
      <c r="H166" s="3"/>
      <c r="I166" s="13">
        <f>VLOOKUP($B166,'Gas wholesale lookups'!$A$4:$L$15,'Gas wholesale index'!I$2,FALSE)</f>
        <v>208526.18181818182</v>
      </c>
      <c r="J166" s="13">
        <f>VLOOKUP($B166,'Gas wholesale lookups'!$A$4:$L$15,'Gas wholesale index'!J$2,FALSE)</f>
        <v>166168.27272727274</v>
      </c>
      <c r="K166" s="13">
        <f>VLOOKUP($B166,'Gas wholesale lookups'!$A$4:$L$15,'Gas wholesale index'!K$2,FALSE)</f>
        <v>291847.5</v>
      </c>
      <c r="L166" s="13">
        <f>VLOOKUP($B166,'Gas wholesale lookups'!$A$4:$L$15,'Gas wholesale index'!L$2,FALSE)</f>
        <v>332991.45454545453</v>
      </c>
      <c r="M166" s="13">
        <f>VLOOKUP($B166,'Gas wholesale lookups'!$A$4:$L$15,'Gas wholesale index'!M$2,FALSE)</f>
        <v>208526.18181818182</v>
      </c>
      <c r="N166" s="13">
        <f>VLOOKUP($B166,'Gas wholesale lookups'!$A$4:$L$15,'Gas wholesale index'!N$2,FALSE)</f>
        <v>166168.27272727274</v>
      </c>
      <c r="O166" s="38">
        <f>VLOOKUP($B166,'Gas wholesale lookups'!$A$4:$R$15,'Gas wholesale index'!O$2,FALSE)</f>
        <v>0</v>
      </c>
      <c r="P166" s="38">
        <f>VLOOKUP($B166,'Gas wholesale lookups'!$A$4:$R$15,'Gas wholesale index'!P$2,FALSE)</f>
        <v>0</v>
      </c>
      <c r="Q166" s="38">
        <f>VLOOKUP($B166,'Gas wholesale lookups'!$A$4:$R$15,'Gas wholesale index'!Q$2,FALSE)</f>
        <v>1</v>
      </c>
      <c r="R166" s="38">
        <f>VLOOKUP($B166,'Gas wholesale lookups'!$A$4:$R$15,'Gas wholesale index'!R$2,FALSE)</f>
        <v>1</v>
      </c>
      <c r="S166" s="38">
        <f>VLOOKUP($B166,'Gas wholesale lookups'!$A$4:$R$15,'Gas wholesale index'!S$2,FALSE)</f>
        <v>1</v>
      </c>
      <c r="T166" s="38">
        <f>VLOOKUP($B166,'Gas wholesale lookups'!$A$4:$R$15,'Gas wholesale index'!T$2,FALSE)</f>
        <v>1</v>
      </c>
      <c r="U166" s="13">
        <f t="shared" si="37"/>
        <v>0</v>
      </c>
      <c r="V166" s="13">
        <f t="shared" si="38"/>
        <v>0</v>
      </c>
      <c r="W166" s="13">
        <f t="shared" si="39"/>
        <v>291847.5</v>
      </c>
      <c r="X166" s="13">
        <f t="shared" si="40"/>
        <v>332991.45454545453</v>
      </c>
      <c r="Y166" s="13">
        <f t="shared" si="41"/>
        <v>208526.18181818182</v>
      </c>
      <c r="Z166" s="13">
        <f t="shared" si="42"/>
        <v>166168.27272727274</v>
      </c>
      <c r="AA166" s="13">
        <f t="shared" si="43"/>
        <v>999533.40909090918</v>
      </c>
      <c r="AB166" s="23">
        <f t="shared" si="44"/>
        <v>0</v>
      </c>
      <c r="AC166" s="23">
        <f t="shared" si="45"/>
        <v>0</v>
      </c>
      <c r="AD166" s="23">
        <f t="shared" si="46"/>
        <v>0</v>
      </c>
      <c r="AE166" s="23">
        <f t="shared" si="47"/>
        <v>0</v>
      </c>
      <c r="AF166" s="23">
        <f t="shared" si="48"/>
        <v>0</v>
      </c>
      <c r="AG166" s="23">
        <f t="shared" si="49"/>
        <v>0</v>
      </c>
      <c r="AH166" s="23">
        <f t="shared" si="50"/>
        <v>0</v>
      </c>
      <c r="AI166" s="44" t="str">
        <f t="shared" si="51"/>
        <v>n/a</v>
      </c>
      <c r="AJ166" s="2" t="str">
        <f t="shared" si="52"/>
        <v>2015-16 Winter</v>
      </c>
      <c r="AK166" s="2" t="str">
        <f t="shared" si="53"/>
        <v>2014-15 Winter</v>
      </c>
      <c r="AL166" s="41">
        <v>0</v>
      </c>
      <c r="AM166" s="59"/>
    </row>
    <row r="167" spans="1:39" x14ac:dyDescent="0.3">
      <c r="A167" s="47">
        <v>42082</v>
      </c>
      <c r="B167" s="14" t="str">
        <f t="shared" si="36"/>
        <v>Mar</v>
      </c>
      <c r="C167" s="3"/>
      <c r="D167" s="3"/>
      <c r="E167" s="3"/>
      <c r="F167" s="3"/>
      <c r="G167" s="3"/>
      <c r="H167" s="3"/>
      <c r="I167" s="13">
        <f>VLOOKUP($B167,'Gas wholesale lookups'!$A$4:$L$15,'Gas wholesale index'!I$2,FALSE)</f>
        <v>208526.18181818182</v>
      </c>
      <c r="J167" s="13">
        <f>VLOOKUP($B167,'Gas wholesale lookups'!$A$4:$L$15,'Gas wholesale index'!J$2,FALSE)</f>
        <v>166168.27272727274</v>
      </c>
      <c r="K167" s="13">
        <f>VLOOKUP($B167,'Gas wholesale lookups'!$A$4:$L$15,'Gas wholesale index'!K$2,FALSE)</f>
        <v>291847.5</v>
      </c>
      <c r="L167" s="13">
        <f>VLOOKUP($B167,'Gas wholesale lookups'!$A$4:$L$15,'Gas wholesale index'!L$2,FALSE)</f>
        <v>332991.45454545453</v>
      </c>
      <c r="M167" s="13">
        <f>VLOOKUP($B167,'Gas wholesale lookups'!$A$4:$L$15,'Gas wholesale index'!M$2,FALSE)</f>
        <v>208526.18181818182</v>
      </c>
      <c r="N167" s="13">
        <f>VLOOKUP($B167,'Gas wholesale lookups'!$A$4:$L$15,'Gas wholesale index'!N$2,FALSE)</f>
        <v>166168.27272727274</v>
      </c>
      <c r="O167" s="38">
        <f>VLOOKUP($B167,'Gas wholesale lookups'!$A$4:$R$15,'Gas wholesale index'!O$2,FALSE)</f>
        <v>0</v>
      </c>
      <c r="P167" s="38">
        <f>VLOOKUP($B167,'Gas wholesale lookups'!$A$4:$R$15,'Gas wholesale index'!P$2,FALSE)</f>
        <v>0</v>
      </c>
      <c r="Q167" s="38">
        <f>VLOOKUP($B167,'Gas wholesale lookups'!$A$4:$R$15,'Gas wholesale index'!Q$2,FALSE)</f>
        <v>1</v>
      </c>
      <c r="R167" s="38">
        <f>VLOOKUP($B167,'Gas wholesale lookups'!$A$4:$R$15,'Gas wholesale index'!R$2,FALSE)</f>
        <v>1</v>
      </c>
      <c r="S167" s="38">
        <f>VLOOKUP($B167,'Gas wholesale lookups'!$A$4:$R$15,'Gas wholesale index'!S$2,FALSE)</f>
        <v>1</v>
      </c>
      <c r="T167" s="38">
        <f>VLOOKUP($B167,'Gas wholesale lookups'!$A$4:$R$15,'Gas wholesale index'!T$2,FALSE)</f>
        <v>1</v>
      </c>
      <c r="U167" s="13">
        <f t="shared" si="37"/>
        <v>0</v>
      </c>
      <c r="V167" s="13">
        <f t="shared" si="38"/>
        <v>0</v>
      </c>
      <c r="W167" s="13">
        <f t="shared" si="39"/>
        <v>291847.5</v>
      </c>
      <c r="X167" s="13">
        <f t="shared" si="40"/>
        <v>332991.45454545453</v>
      </c>
      <c r="Y167" s="13">
        <f t="shared" si="41"/>
        <v>208526.18181818182</v>
      </c>
      <c r="Z167" s="13">
        <f t="shared" si="42"/>
        <v>166168.27272727274</v>
      </c>
      <c r="AA167" s="13">
        <f t="shared" si="43"/>
        <v>999533.40909090918</v>
      </c>
      <c r="AB167" s="23">
        <f t="shared" si="44"/>
        <v>0</v>
      </c>
      <c r="AC167" s="23">
        <f t="shared" si="45"/>
        <v>0</v>
      </c>
      <c r="AD167" s="23">
        <f t="shared" si="46"/>
        <v>0</v>
      </c>
      <c r="AE167" s="23">
        <f t="shared" si="47"/>
        <v>0</v>
      </c>
      <c r="AF167" s="23">
        <f t="shared" si="48"/>
        <v>0</v>
      </c>
      <c r="AG167" s="23">
        <f t="shared" si="49"/>
        <v>0</v>
      </c>
      <c r="AH167" s="23">
        <f t="shared" si="50"/>
        <v>0</v>
      </c>
      <c r="AI167" s="44" t="str">
        <f t="shared" si="51"/>
        <v>n/a</v>
      </c>
      <c r="AJ167" s="2" t="str">
        <f t="shared" si="52"/>
        <v>2015-16 Winter</v>
      </c>
      <c r="AK167" s="2" t="str">
        <f t="shared" si="53"/>
        <v>2014-15 Winter</v>
      </c>
      <c r="AL167" s="41">
        <v>0</v>
      </c>
      <c r="AM167" s="59"/>
    </row>
    <row r="168" spans="1:39" x14ac:dyDescent="0.3">
      <c r="A168" s="47">
        <v>42083</v>
      </c>
      <c r="B168" s="14" t="str">
        <f t="shared" si="36"/>
        <v>Mar</v>
      </c>
      <c r="C168" s="3"/>
      <c r="D168" s="3"/>
      <c r="E168" s="3"/>
      <c r="F168" s="3"/>
      <c r="G168" s="3"/>
      <c r="H168" s="3"/>
      <c r="I168" s="13">
        <f>VLOOKUP($B168,'Gas wholesale lookups'!$A$4:$L$15,'Gas wholesale index'!I$2,FALSE)</f>
        <v>208526.18181818182</v>
      </c>
      <c r="J168" s="13">
        <f>VLOOKUP($B168,'Gas wholesale lookups'!$A$4:$L$15,'Gas wholesale index'!J$2,FALSE)</f>
        <v>166168.27272727274</v>
      </c>
      <c r="K168" s="13">
        <f>VLOOKUP($B168,'Gas wholesale lookups'!$A$4:$L$15,'Gas wholesale index'!K$2,FALSE)</f>
        <v>291847.5</v>
      </c>
      <c r="L168" s="13">
        <f>VLOOKUP($B168,'Gas wholesale lookups'!$A$4:$L$15,'Gas wholesale index'!L$2,FALSE)</f>
        <v>332991.45454545453</v>
      </c>
      <c r="M168" s="13">
        <f>VLOOKUP($B168,'Gas wholesale lookups'!$A$4:$L$15,'Gas wholesale index'!M$2,FALSE)</f>
        <v>208526.18181818182</v>
      </c>
      <c r="N168" s="13">
        <f>VLOOKUP($B168,'Gas wholesale lookups'!$A$4:$L$15,'Gas wholesale index'!N$2,FALSE)</f>
        <v>166168.27272727274</v>
      </c>
      <c r="O168" s="38">
        <f>VLOOKUP($B168,'Gas wholesale lookups'!$A$4:$R$15,'Gas wholesale index'!O$2,FALSE)</f>
        <v>0</v>
      </c>
      <c r="P168" s="38">
        <f>VLOOKUP($B168,'Gas wholesale lookups'!$A$4:$R$15,'Gas wholesale index'!P$2,FALSE)</f>
        <v>0</v>
      </c>
      <c r="Q168" s="38">
        <f>VLOOKUP($B168,'Gas wholesale lookups'!$A$4:$R$15,'Gas wholesale index'!Q$2,FALSE)</f>
        <v>1</v>
      </c>
      <c r="R168" s="38">
        <f>VLOOKUP($B168,'Gas wholesale lookups'!$A$4:$R$15,'Gas wholesale index'!R$2,FALSE)</f>
        <v>1</v>
      </c>
      <c r="S168" s="38">
        <f>VLOOKUP($B168,'Gas wholesale lookups'!$A$4:$R$15,'Gas wholesale index'!S$2,FALSE)</f>
        <v>1</v>
      </c>
      <c r="T168" s="38">
        <f>VLOOKUP($B168,'Gas wholesale lookups'!$A$4:$R$15,'Gas wholesale index'!T$2,FALSE)</f>
        <v>1</v>
      </c>
      <c r="U168" s="13">
        <f t="shared" si="37"/>
        <v>0</v>
      </c>
      <c r="V168" s="13">
        <f t="shared" si="38"/>
        <v>0</v>
      </c>
      <c r="W168" s="13">
        <f t="shared" si="39"/>
        <v>291847.5</v>
      </c>
      <c r="X168" s="13">
        <f t="shared" si="40"/>
        <v>332991.45454545453</v>
      </c>
      <c r="Y168" s="13">
        <f t="shared" si="41"/>
        <v>208526.18181818182</v>
      </c>
      <c r="Z168" s="13">
        <f t="shared" si="42"/>
        <v>166168.27272727274</v>
      </c>
      <c r="AA168" s="13">
        <f t="shared" si="43"/>
        <v>999533.40909090918</v>
      </c>
      <c r="AB168" s="23">
        <f t="shared" si="44"/>
        <v>0</v>
      </c>
      <c r="AC168" s="23">
        <f t="shared" si="45"/>
        <v>0</v>
      </c>
      <c r="AD168" s="23">
        <f t="shared" si="46"/>
        <v>0</v>
      </c>
      <c r="AE168" s="23">
        <f t="shared" si="47"/>
        <v>0</v>
      </c>
      <c r="AF168" s="23">
        <f t="shared" si="48"/>
        <v>0</v>
      </c>
      <c r="AG168" s="23">
        <f t="shared" si="49"/>
        <v>0</v>
      </c>
      <c r="AH168" s="23">
        <f t="shared" si="50"/>
        <v>0</v>
      </c>
      <c r="AI168" s="44" t="str">
        <f t="shared" si="51"/>
        <v>n/a</v>
      </c>
      <c r="AJ168" s="2" t="str">
        <f t="shared" si="52"/>
        <v>2015-16 Winter</v>
      </c>
      <c r="AK168" s="2" t="str">
        <f t="shared" si="53"/>
        <v>2014-15 Winter</v>
      </c>
      <c r="AL168" s="41">
        <v>0</v>
      </c>
      <c r="AM168" s="59"/>
    </row>
    <row r="169" spans="1:39" x14ac:dyDescent="0.3">
      <c r="A169" s="47">
        <v>42086</v>
      </c>
      <c r="B169" s="14" t="str">
        <f t="shared" si="36"/>
        <v>Mar</v>
      </c>
      <c r="C169" s="3"/>
      <c r="D169" s="3"/>
      <c r="E169" s="3"/>
      <c r="F169" s="3"/>
      <c r="G169" s="3"/>
      <c r="H169" s="3"/>
      <c r="I169" s="13">
        <f>VLOOKUP($B169,'Gas wholesale lookups'!$A$4:$L$15,'Gas wholesale index'!I$2,FALSE)</f>
        <v>208526.18181818182</v>
      </c>
      <c r="J169" s="13">
        <f>VLOOKUP($B169,'Gas wholesale lookups'!$A$4:$L$15,'Gas wholesale index'!J$2,FALSE)</f>
        <v>166168.27272727274</v>
      </c>
      <c r="K169" s="13">
        <f>VLOOKUP($B169,'Gas wholesale lookups'!$A$4:$L$15,'Gas wholesale index'!K$2,FALSE)</f>
        <v>291847.5</v>
      </c>
      <c r="L169" s="13">
        <f>VLOOKUP($B169,'Gas wholesale lookups'!$A$4:$L$15,'Gas wholesale index'!L$2,FALSE)</f>
        <v>332991.45454545453</v>
      </c>
      <c r="M169" s="13">
        <f>VLOOKUP($B169,'Gas wholesale lookups'!$A$4:$L$15,'Gas wholesale index'!M$2,FALSE)</f>
        <v>208526.18181818182</v>
      </c>
      <c r="N169" s="13">
        <f>VLOOKUP($B169,'Gas wholesale lookups'!$A$4:$L$15,'Gas wholesale index'!N$2,FALSE)</f>
        <v>166168.27272727274</v>
      </c>
      <c r="O169" s="38">
        <f>VLOOKUP($B169,'Gas wholesale lookups'!$A$4:$R$15,'Gas wholesale index'!O$2,FALSE)</f>
        <v>0</v>
      </c>
      <c r="P169" s="38">
        <f>VLOOKUP($B169,'Gas wholesale lookups'!$A$4:$R$15,'Gas wholesale index'!P$2,FALSE)</f>
        <v>0</v>
      </c>
      <c r="Q169" s="38">
        <f>VLOOKUP($B169,'Gas wholesale lookups'!$A$4:$R$15,'Gas wholesale index'!Q$2,FALSE)</f>
        <v>1</v>
      </c>
      <c r="R169" s="38">
        <f>VLOOKUP($B169,'Gas wholesale lookups'!$A$4:$R$15,'Gas wholesale index'!R$2,FALSE)</f>
        <v>1</v>
      </c>
      <c r="S169" s="38">
        <f>VLOOKUP($B169,'Gas wholesale lookups'!$A$4:$R$15,'Gas wholesale index'!S$2,FALSE)</f>
        <v>1</v>
      </c>
      <c r="T169" s="38">
        <f>VLOOKUP($B169,'Gas wholesale lookups'!$A$4:$R$15,'Gas wholesale index'!T$2,FALSE)</f>
        <v>1</v>
      </c>
      <c r="U169" s="13">
        <f t="shared" si="37"/>
        <v>0</v>
      </c>
      <c r="V169" s="13">
        <f t="shared" si="38"/>
        <v>0</v>
      </c>
      <c r="W169" s="13">
        <f t="shared" si="39"/>
        <v>291847.5</v>
      </c>
      <c r="X169" s="13">
        <f t="shared" si="40"/>
        <v>332991.45454545453</v>
      </c>
      <c r="Y169" s="13">
        <f t="shared" si="41"/>
        <v>208526.18181818182</v>
      </c>
      <c r="Z169" s="13">
        <f t="shared" si="42"/>
        <v>166168.27272727274</v>
      </c>
      <c r="AA169" s="13">
        <f t="shared" si="43"/>
        <v>999533.40909090918</v>
      </c>
      <c r="AB169" s="23">
        <f t="shared" si="44"/>
        <v>0</v>
      </c>
      <c r="AC169" s="23">
        <f t="shared" si="45"/>
        <v>0</v>
      </c>
      <c r="AD169" s="23">
        <f t="shared" si="46"/>
        <v>0</v>
      </c>
      <c r="AE169" s="23">
        <f t="shared" si="47"/>
        <v>0</v>
      </c>
      <c r="AF169" s="23">
        <f t="shared" si="48"/>
        <v>0</v>
      </c>
      <c r="AG169" s="23">
        <f t="shared" si="49"/>
        <v>0</v>
      </c>
      <c r="AH169" s="23">
        <f t="shared" si="50"/>
        <v>0</v>
      </c>
      <c r="AI169" s="44" t="str">
        <f t="shared" si="51"/>
        <v>n/a</v>
      </c>
      <c r="AJ169" s="2" t="str">
        <f t="shared" si="52"/>
        <v>2015-16 Winter</v>
      </c>
      <c r="AK169" s="2" t="str">
        <f t="shared" si="53"/>
        <v>2014-15 Winter</v>
      </c>
      <c r="AL169" s="41">
        <v>0</v>
      </c>
      <c r="AM169" s="59"/>
    </row>
    <row r="170" spans="1:39" x14ac:dyDescent="0.3">
      <c r="A170" s="47">
        <v>42087</v>
      </c>
      <c r="B170" s="14" t="str">
        <f t="shared" si="36"/>
        <v>Mar</v>
      </c>
      <c r="C170" s="3"/>
      <c r="D170" s="3"/>
      <c r="E170" s="3"/>
      <c r="F170" s="3"/>
      <c r="G170" s="3"/>
      <c r="H170" s="3"/>
      <c r="I170" s="13">
        <f>VLOOKUP($B170,'Gas wholesale lookups'!$A$4:$L$15,'Gas wholesale index'!I$2,FALSE)</f>
        <v>208526.18181818182</v>
      </c>
      <c r="J170" s="13">
        <f>VLOOKUP($B170,'Gas wholesale lookups'!$A$4:$L$15,'Gas wholesale index'!J$2,FALSE)</f>
        <v>166168.27272727274</v>
      </c>
      <c r="K170" s="13">
        <f>VLOOKUP($B170,'Gas wholesale lookups'!$A$4:$L$15,'Gas wholesale index'!K$2,FALSE)</f>
        <v>291847.5</v>
      </c>
      <c r="L170" s="13">
        <f>VLOOKUP($B170,'Gas wholesale lookups'!$A$4:$L$15,'Gas wholesale index'!L$2,FALSE)</f>
        <v>332991.45454545453</v>
      </c>
      <c r="M170" s="13">
        <f>VLOOKUP($B170,'Gas wholesale lookups'!$A$4:$L$15,'Gas wholesale index'!M$2,FALSE)</f>
        <v>208526.18181818182</v>
      </c>
      <c r="N170" s="13">
        <f>VLOOKUP($B170,'Gas wholesale lookups'!$A$4:$L$15,'Gas wholesale index'!N$2,FALSE)</f>
        <v>166168.27272727274</v>
      </c>
      <c r="O170" s="38">
        <f>VLOOKUP($B170,'Gas wholesale lookups'!$A$4:$R$15,'Gas wholesale index'!O$2,FALSE)</f>
        <v>0</v>
      </c>
      <c r="P170" s="38">
        <f>VLOOKUP($B170,'Gas wholesale lookups'!$A$4:$R$15,'Gas wholesale index'!P$2,FALSE)</f>
        <v>0</v>
      </c>
      <c r="Q170" s="38">
        <f>VLOOKUP($B170,'Gas wholesale lookups'!$A$4:$R$15,'Gas wholesale index'!Q$2,FALSE)</f>
        <v>1</v>
      </c>
      <c r="R170" s="38">
        <f>VLOOKUP($B170,'Gas wholesale lookups'!$A$4:$R$15,'Gas wholesale index'!R$2,FALSE)</f>
        <v>1</v>
      </c>
      <c r="S170" s="38">
        <f>VLOOKUP($B170,'Gas wholesale lookups'!$A$4:$R$15,'Gas wholesale index'!S$2,FALSE)</f>
        <v>1</v>
      </c>
      <c r="T170" s="38">
        <f>VLOOKUP($B170,'Gas wholesale lookups'!$A$4:$R$15,'Gas wholesale index'!T$2,FALSE)</f>
        <v>1</v>
      </c>
      <c r="U170" s="13">
        <f t="shared" si="37"/>
        <v>0</v>
      </c>
      <c r="V170" s="13">
        <f t="shared" si="38"/>
        <v>0</v>
      </c>
      <c r="W170" s="13">
        <f t="shared" si="39"/>
        <v>291847.5</v>
      </c>
      <c r="X170" s="13">
        <f t="shared" si="40"/>
        <v>332991.45454545453</v>
      </c>
      <c r="Y170" s="13">
        <f t="shared" si="41"/>
        <v>208526.18181818182</v>
      </c>
      <c r="Z170" s="13">
        <f t="shared" si="42"/>
        <v>166168.27272727274</v>
      </c>
      <c r="AA170" s="13">
        <f t="shared" si="43"/>
        <v>999533.40909090918</v>
      </c>
      <c r="AB170" s="23">
        <f t="shared" si="44"/>
        <v>0</v>
      </c>
      <c r="AC170" s="23">
        <f t="shared" si="45"/>
        <v>0</v>
      </c>
      <c r="AD170" s="23">
        <f t="shared" si="46"/>
        <v>0</v>
      </c>
      <c r="AE170" s="23">
        <f t="shared" si="47"/>
        <v>0</v>
      </c>
      <c r="AF170" s="23">
        <f t="shared" si="48"/>
        <v>0</v>
      </c>
      <c r="AG170" s="23">
        <f t="shared" si="49"/>
        <v>0</v>
      </c>
      <c r="AH170" s="23">
        <f t="shared" si="50"/>
        <v>0</v>
      </c>
      <c r="AI170" s="44" t="str">
        <f t="shared" si="51"/>
        <v>n/a</v>
      </c>
      <c r="AJ170" s="2" t="str">
        <f t="shared" si="52"/>
        <v>2015-16 Winter</v>
      </c>
      <c r="AK170" s="2" t="str">
        <f t="shared" si="53"/>
        <v>2014-15 Winter</v>
      </c>
      <c r="AL170" s="41">
        <v>0</v>
      </c>
      <c r="AM170" s="59"/>
    </row>
    <row r="171" spans="1:39" x14ac:dyDescent="0.3">
      <c r="A171" s="47">
        <v>42088</v>
      </c>
      <c r="B171" s="14" t="str">
        <f t="shared" si="36"/>
        <v>Mar</v>
      </c>
      <c r="C171" s="3"/>
      <c r="D171" s="3"/>
      <c r="E171" s="3"/>
      <c r="F171" s="3"/>
      <c r="G171" s="3"/>
      <c r="H171" s="3"/>
      <c r="I171" s="13">
        <f>VLOOKUP($B171,'Gas wholesale lookups'!$A$4:$L$15,'Gas wholesale index'!I$2,FALSE)</f>
        <v>208526.18181818182</v>
      </c>
      <c r="J171" s="13">
        <f>VLOOKUP($B171,'Gas wholesale lookups'!$A$4:$L$15,'Gas wholesale index'!J$2,FALSE)</f>
        <v>166168.27272727274</v>
      </c>
      <c r="K171" s="13">
        <f>VLOOKUP($B171,'Gas wholesale lookups'!$A$4:$L$15,'Gas wholesale index'!K$2,FALSE)</f>
        <v>291847.5</v>
      </c>
      <c r="L171" s="13">
        <f>VLOOKUP($B171,'Gas wholesale lookups'!$A$4:$L$15,'Gas wholesale index'!L$2,FALSE)</f>
        <v>332991.45454545453</v>
      </c>
      <c r="M171" s="13">
        <f>VLOOKUP($B171,'Gas wholesale lookups'!$A$4:$L$15,'Gas wholesale index'!M$2,FALSE)</f>
        <v>208526.18181818182</v>
      </c>
      <c r="N171" s="13">
        <f>VLOOKUP($B171,'Gas wholesale lookups'!$A$4:$L$15,'Gas wholesale index'!N$2,FALSE)</f>
        <v>166168.27272727274</v>
      </c>
      <c r="O171" s="38">
        <f>VLOOKUP($B171,'Gas wholesale lookups'!$A$4:$R$15,'Gas wholesale index'!O$2,FALSE)</f>
        <v>0</v>
      </c>
      <c r="P171" s="38">
        <f>VLOOKUP($B171,'Gas wholesale lookups'!$A$4:$R$15,'Gas wholesale index'!P$2,FALSE)</f>
        <v>0</v>
      </c>
      <c r="Q171" s="38">
        <f>VLOOKUP($B171,'Gas wholesale lookups'!$A$4:$R$15,'Gas wholesale index'!Q$2,FALSE)</f>
        <v>1</v>
      </c>
      <c r="R171" s="38">
        <f>VLOOKUP($B171,'Gas wholesale lookups'!$A$4:$R$15,'Gas wholesale index'!R$2,FALSE)</f>
        <v>1</v>
      </c>
      <c r="S171" s="38">
        <f>VLOOKUP($B171,'Gas wholesale lookups'!$A$4:$R$15,'Gas wholesale index'!S$2,FALSE)</f>
        <v>1</v>
      </c>
      <c r="T171" s="38">
        <f>VLOOKUP($B171,'Gas wholesale lookups'!$A$4:$R$15,'Gas wholesale index'!T$2,FALSE)</f>
        <v>1</v>
      </c>
      <c r="U171" s="13">
        <f t="shared" si="37"/>
        <v>0</v>
      </c>
      <c r="V171" s="13">
        <f t="shared" si="38"/>
        <v>0</v>
      </c>
      <c r="W171" s="13">
        <f t="shared" si="39"/>
        <v>291847.5</v>
      </c>
      <c r="X171" s="13">
        <f t="shared" si="40"/>
        <v>332991.45454545453</v>
      </c>
      <c r="Y171" s="13">
        <f t="shared" si="41"/>
        <v>208526.18181818182</v>
      </c>
      <c r="Z171" s="13">
        <f t="shared" si="42"/>
        <v>166168.27272727274</v>
      </c>
      <c r="AA171" s="13">
        <f t="shared" si="43"/>
        <v>999533.40909090918</v>
      </c>
      <c r="AB171" s="23">
        <f t="shared" si="44"/>
        <v>0</v>
      </c>
      <c r="AC171" s="23">
        <f t="shared" si="45"/>
        <v>0</v>
      </c>
      <c r="AD171" s="23">
        <f t="shared" si="46"/>
        <v>0</v>
      </c>
      <c r="AE171" s="23">
        <f t="shared" si="47"/>
        <v>0</v>
      </c>
      <c r="AF171" s="23">
        <f t="shared" si="48"/>
        <v>0</v>
      </c>
      <c r="AG171" s="23">
        <f t="shared" si="49"/>
        <v>0</v>
      </c>
      <c r="AH171" s="23">
        <f t="shared" si="50"/>
        <v>0</v>
      </c>
      <c r="AI171" s="44" t="str">
        <f t="shared" si="51"/>
        <v>n/a</v>
      </c>
      <c r="AJ171" s="2" t="str">
        <f t="shared" si="52"/>
        <v>2015-16 Winter</v>
      </c>
      <c r="AK171" s="2" t="str">
        <f t="shared" si="53"/>
        <v>2014-15 Winter</v>
      </c>
      <c r="AL171" s="41">
        <v>0</v>
      </c>
      <c r="AM171" s="59"/>
    </row>
    <row r="172" spans="1:39" x14ac:dyDescent="0.3">
      <c r="A172" s="47">
        <v>42089</v>
      </c>
      <c r="B172" s="14" t="str">
        <f t="shared" si="36"/>
        <v>Mar</v>
      </c>
      <c r="C172" s="3"/>
      <c r="D172" s="3"/>
      <c r="E172" s="3"/>
      <c r="F172" s="3"/>
      <c r="G172" s="3"/>
      <c r="H172" s="3"/>
      <c r="I172" s="13">
        <f>VLOOKUP($B172,'Gas wholesale lookups'!$A$4:$L$15,'Gas wholesale index'!I$2,FALSE)</f>
        <v>208526.18181818182</v>
      </c>
      <c r="J172" s="13">
        <f>VLOOKUP($B172,'Gas wholesale lookups'!$A$4:$L$15,'Gas wholesale index'!J$2,FALSE)</f>
        <v>166168.27272727274</v>
      </c>
      <c r="K172" s="13">
        <f>VLOOKUP($B172,'Gas wholesale lookups'!$A$4:$L$15,'Gas wholesale index'!K$2,FALSE)</f>
        <v>291847.5</v>
      </c>
      <c r="L172" s="13">
        <f>VLOOKUP($B172,'Gas wholesale lookups'!$A$4:$L$15,'Gas wholesale index'!L$2,FALSE)</f>
        <v>332991.45454545453</v>
      </c>
      <c r="M172" s="13">
        <f>VLOOKUP($B172,'Gas wholesale lookups'!$A$4:$L$15,'Gas wholesale index'!M$2,FALSE)</f>
        <v>208526.18181818182</v>
      </c>
      <c r="N172" s="13">
        <f>VLOOKUP($B172,'Gas wholesale lookups'!$A$4:$L$15,'Gas wholesale index'!N$2,FALSE)</f>
        <v>166168.27272727274</v>
      </c>
      <c r="O172" s="38">
        <f>VLOOKUP($B172,'Gas wholesale lookups'!$A$4:$R$15,'Gas wholesale index'!O$2,FALSE)</f>
        <v>0</v>
      </c>
      <c r="P172" s="38">
        <f>VLOOKUP($B172,'Gas wholesale lookups'!$A$4:$R$15,'Gas wholesale index'!P$2,FALSE)</f>
        <v>0</v>
      </c>
      <c r="Q172" s="38">
        <f>VLOOKUP($B172,'Gas wholesale lookups'!$A$4:$R$15,'Gas wholesale index'!Q$2,FALSE)</f>
        <v>1</v>
      </c>
      <c r="R172" s="38">
        <f>VLOOKUP($B172,'Gas wholesale lookups'!$A$4:$R$15,'Gas wholesale index'!R$2,FALSE)</f>
        <v>1</v>
      </c>
      <c r="S172" s="38">
        <f>VLOOKUP($B172,'Gas wholesale lookups'!$A$4:$R$15,'Gas wholesale index'!S$2,FALSE)</f>
        <v>1</v>
      </c>
      <c r="T172" s="38">
        <f>VLOOKUP($B172,'Gas wholesale lookups'!$A$4:$R$15,'Gas wholesale index'!T$2,FALSE)</f>
        <v>1</v>
      </c>
      <c r="U172" s="13">
        <f t="shared" si="37"/>
        <v>0</v>
      </c>
      <c r="V172" s="13">
        <f t="shared" si="38"/>
        <v>0</v>
      </c>
      <c r="W172" s="13">
        <f t="shared" si="39"/>
        <v>291847.5</v>
      </c>
      <c r="X172" s="13">
        <f t="shared" si="40"/>
        <v>332991.45454545453</v>
      </c>
      <c r="Y172" s="13">
        <f t="shared" si="41"/>
        <v>208526.18181818182</v>
      </c>
      <c r="Z172" s="13">
        <f t="shared" si="42"/>
        <v>166168.27272727274</v>
      </c>
      <c r="AA172" s="13">
        <f t="shared" si="43"/>
        <v>999533.40909090918</v>
      </c>
      <c r="AB172" s="23">
        <f t="shared" si="44"/>
        <v>0</v>
      </c>
      <c r="AC172" s="23">
        <f t="shared" si="45"/>
        <v>0</v>
      </c>
      <c r="AD172" s="23">
        <f t="shared" si="46"/>
        <v>0</v>
      </c>
      <c r="AE172" s="23">
        <f t="shared" si="47"/>
        <v>0</v>
      </c>
      <c r="AF172" s="23">
        <f t="shared" si="48"/>
        <v>0</v>
      </c>
      <c r="AG172" s="23">
        <f t="shared" si="49"/>
        <v>0</v>
      </c>
      <c r="AH172" s="23">
        <f t="shared" si="50"/>
        <v>0</v>
      </c>
      <c r="AI172" s="44" t="str">
        <f t="shared" si="51"/>
        <v>n/a</v>
      </c>
      <c r="AJ172" s="2" t="str">
        <f t="shared" si="52"/>
        <v>2015-16 Winter</v>
      </c>
      <c r="AK172" s="2" t="str">
        <f t="shared" si="53"/>
        <v>2014-15 Winter</v>
      </c>
      <c r="AL172" s="41">
        <v>0</v>
      </c>
      <c r="AM172" s="59"/>
    </row>
    <row r="173" spans="1:39" x14ac:dyDescent="0.3">
      <c r="A173" s="47">
        <v>42090</v>
      </c>
      <c r="B173" s="14" t="str">
        <f t="shared" si="36"/>
        <v>Mar</v>
      </c>
      <c r="C173" s="3"/>
      <c r="D173" s="3"/>
      <c r="E173" s="3"/>
      <c r="F173" s="3"/>
      <c r="G173" s="3"/>
      <c r="H173" s="3"/>
      <c r="I173" s="13">
        <f>VLOOKUP($B173,'Gas wholesale lookups'!$A$4:$L$15,'Gas wholesale index'!I$2,FALSE)</f>
        <v>208526.18181818182</v>
      </c>
      <c r="J173" s="13">
        <f>VLOOKUP($B173,'Gas wholesale lookups'!$A$4:$L$15,'Gas wholesale index'!J$2,FALSE)</f>
        <v>166168.27272727274</v>
      </c>
      <c r="K173" s="13">
        <f>VLOOKUP($B173,'Gas wholesale lookups'!$A$4:$L$15,'Gas wholesale index'!K$2,FALSE)</f>
        <v>291847.5</v>
      </c>
      <c r="L173" s="13">
        <f>VLOOKUP($B173,'Gas wholesale lookups'!$A$4:$L$15,'Gas wholesale index'!L$2,FALSE)</f>
        <v>332991.45454545453</v>
      </c>
      <c r="M173" s="13">
        <f>VLOOKUP($B173,'Gas wholesale lookups'!$A$4:$L$15,'Gas wholesale index'!M$2,FALSE)</f>
        <v>208526.18181818182</v>
      </c>
      <c r="N173" s="13">
        <f>VLOOKUP($B173,'Gas wholesale lookups'!$A$4:$L$15,'Gas wholesale index'!N$2,FALSE)</f>
        <v>166168.27272727274</v>
      </c>
      <c r="O173" s="38">
        <f>VLOOKUP($B173,'Gas wholesale lookups'!$A$4:$R$15,'Gas wholesale index'!O$2,FALSE)</f>
        <v>0</v>
      </c>
      <c r="P173" s="38">
        <f>VLOOKUP($B173,'Gas wholesale lookups'!$A$4:$R$15,'Gas wholesale index'!P$2,FALSE)</f>
        <v>0</v>
      </c>
      <c r="Q173" s="38">
        <f>VLOOKUP($B173,'Gas wholesale lookups'!$A$4:$R$15,'Gas wholesale index'!Q$2,FALSE)</f>
        <v>1</v>
      </c>
      <c r="R173" s="38">
        <f>VLOOKUP($B173,'Gas wholesale lookups'!$A$4:$R$15,'Gas wholesale index'!R$2,FALSE)</f>
        <v>1</v>
      </c>
      <c r="S173" s="38">
        <f>VLOOKUP($B173,'Gas wholesale lookups'!$A$4:$R$15,'Gas wholesale index'!S$2,FALSE)</f>
        <v>1</v>
      </c>
      <c r="T173" s="38">
        <f>VLOOKUP($B173,'Gas wholesale lookups'!$A$4:$R$15,'Gas wholesale index'!T$2,FALSE)</f>
        <v>1</v>
      </c>
      <c r="U173" s="13">
        <f t="shared" si="37"/>
        <v>0</v>
      </c>
      <c r="V173" s="13">
        <f t="shared" si="38"/>
        <v>0</v>
      </c>
      <c r="W173" s="13">
        <f t="shared" si="39"/>
        <v>291847.5</v>
      </c>
      <c r="X173" s="13">
        <f t="shared" si="40"/>
        <v>332991.45454545453</v>
      </c>
      <c r="Y173" s="13">
        <f t="shared" si="41"/>
        <v>208526.18181818182</v>
      </c>
      <c r="Z173" s="13">
        <f t="shared" si="42"/>
        <v>166168.27272727274</v>
      </c>
      <c r="AA173" s="13">
        <f t="shared" si="43"/>
        <v>999533.40909090918</v>
      </c>
      <c r="AB173" s="23">
        <f t="shared" si="44"/>
        <v>0</v>
      </c>
      <c r="AC173" s="23">
        <f t="shared" si="45"/>
        <v>0</v>
      </c>
      <c r="AD173" s="23">
        <f t="shared" si="46"/>
        <v>0</v>
      </c>
      <c r="AE173" s="23">
        <f t="shared" si="47"/>
        <v>0</v>
      </c>
      <c r="AF173" s="23">
        <f t="shared" si="48"/>
        <v>0</v>
      </c>
      <c r="AG173" s="23">
        <f t="shared" si="49"/>
        <v>0</v>
      </c>
      <c r="AH173" s="23">
        <f t="shared" si="50"/>
        <v>0</v>
      </c>
      <c r="AI173" s="44" t="str">
        <f t="shared" si="51"/>
        <v>n/a</v>
      </c>
      <c r="AJ173" s="2" t="str">
        <f t="shared" si="52"/>
        <v>2015-16 Winter</v>
      </c>
      <c r="AK173" s="2" t="str">
        <f t="shared" si="53"/>
        <v>2014-15 Winter</v>
      </c>
      <c r="AL173" s="41">
        <v>0</v>
      </c>
      <c r="AM173" s="59"/>
    </row>
    <row r="174" spans="1:39" x14ac:dyDescent="0.3">
      <c r="A174" s="47">
        <v>42093</v>
      </c>
      <c r="B174" s="14" t="str">
        <f t="shared" si="36"/>
        <v>Mar</v>
      </c>
      <c r="C174" s="3"/>
      <c r="D174" s="3"/>
      <c r="E174" s="3"/>
      <c r="F174" s="3"/>
      <c r="G174" s="3"/>
      <c r="H174" s="3"/>
      <c r="I174" s="13">
        <f>VLOOKUP($B174,'Gas wholesale lookups'!$A$4:$L$15,'Gas wholesale index'!I$2,FALSE)</f>
        <v>208526.18181818182</v>
      </c>
      <c r="J174" s="13">
        <f>VLOOKUP($B174,'Gas wholesale lookups'!$A$4:$L$15,'Gas wholesale index'!J$2,FALSE)</f>
        <v>166168.27272727274</v>
      </c>
      <c r="K174" s="13">
        <f>VLOOKUP($B174,'Gas wholesale lookups'!$A$4:$L$15,'Gas wholesale index'!K$2,FALSE)</f>
        <v>291847.5</v>
      </c>
      <c r="L174" s="13">
        <f>VLOOKUP($B174,'Gas wholesale lookups'!$A$4:$L$15,'Gas wholesale index'!L$2,FALSE)</f>
        <v>332991.45454545453</v>
      </c>
      <c r="M174" s="13">
        <f>VLOOKUP($B174,'Gas wholesale lookups'!$A$4:$L$15,'Gas wholesale index'!M$2,FALSE)</f>
        <v>208526.18181818182</v>
      </c>
      <c r="N174" s="13">
        <f>VLOOKUP($B174,'Gas wholesale lookups'!$A$4:$L$15,'Gas wholesale index'!N$2,FALSE)</f>
        <v>166168.27272727274</v>
      </c>
      <c r="O174" s="38">
        <f>VLOOKUP($B174,'Gas wholesale lookups'!$A$4:$R$15,'Gas wholesale index'!O$2,FALSE)</f>
        <v>0</v>
      </c>
      <c r="P174" s="38">
        <f>VLOOKUP($B174,'Gas wholesale lookups'!$A$4:$R$15,'Gas wholesale index'!P$2,FALSE)</f>
        <v>0</v>
      </c>
      <c r="Q174" s="38">
        <f>VLOOKUP($B174,'Gas wholesale lookups'!$A$4:$R$15,'Gas wholesale index'!Q$2,FALSE)</f>
        <v>1</v>
      </c>
      <c r="R174" s="38">
        <f>VLOOKUP($B174,'Gas wholesale lookups'!$A$4:$R$15,'Gas wholesale index'!R$2,FALSE)</f>
        <v>1</v>
      </c>
      <c r="S174" s="38">
        <f>VLOOKUP($B174,'Gas wholesale lookups'!$A$4:$R$15,'Gas wholesale index'!S$2,FALSE)</f>
        <v>1</v>
      </c>
      <c r="T174" s="38">
        <f>VLOOKUP($B174,'Gas wholesale lookups'!$A$4:$R$15,'Gas wholesale index'!T$2,FALSE)</f>
        <v>1</v>
      </c>
      <c r="U174" s="13">
        <f t="shared" si="37"/>
        <v>0</v>
      </c>
      <c r="V174" s="13">
        <f t="shared" si="38"/>
        <v>0</v>
      </c>
      <c r="W174" s="13">
        <f t="shared" si="39"/>
        <v>291847.5</v>
      </c>
      <c r="X174" s="13">
        <f t="shared" si="40"/>
        <v>332991.45454545453</v>
      </c>
      <c r="Y174" s="13">
        <f t="shared" si="41"/>
        <v>208526.18181818182</v>
      </c>
      <c r="Z174" s="13">
        <f t="shared" si="42"/>
        <v>166168.27272727274</v>
      </c>
      <c r="AA174" s="13">
        <f t="shared" si="43"/>
        <v>999533.40909090918</v>
      </c>
      <c r="AB174" s="23">
        <f t="shared" si="44"/>
        <v>0</v>
      </c>
      <c r="AC174" s="23">
        <f t="shared" si="45"/>
        <v>0</v>
      </c>
      <c r="AD174" s="23">
        <f t="shared" si="46"/>
        <v>0</v>
      </c>
      <c r="AE174" s="23">
        <f t="shared" si="47"/>
        <v>0</v>
      </c>
      <c r="AF174" s="23">
        <f t="shared" si="48"/>
        <v>0</v>
      </c>
      <c r="AG174" s="23">
        <f t="shared" si="49"/>
        <v>0</v>
      </c>
      <c r="AH174" s="23">
        <f t="shared" si="50"/>
        <v>0</v>
      </c>
      <c r="AI174" s="44" t="str">
        <f t="shared" si="51"/>
        <v>n/a</v>
      </c>
      <c r="AJ174" s="2" t="str">
        <f t="shared" si="52"/>
        <v>2015-16 Winter</v>
      </c>
      <c r="AK174" s="2" t="str">
        <f t="shared" si="53"/>
        <v>2014-15 Winter</v>
      </c>
      <c r="AL174" s="41">
        <v>0</v>
      </c>
      <c r="AM174" s="59"/>
    </row>
    <row r="175" spans="1:39" x14ac:dyDescent="0.3">
      <c r="A175" s="47">
        <v>42094</v>
      </c>
      <c r="B175" s="14" t="str">
        <f t="shared" si="36"/>
        <v>Mar</v>
      </c>
      <c r="C175" s="3"/>
      <c r="D175" s="3"/>
      <c r="E175" s="3"/>
      <c r="F175" s="3"/>
      <c r="G175" s="3"/>
      <c r="H175" s="3"/>
      <c r="I175" s="13">
        <f>VLOOKUP($B175,'Gas wholesale lookups'!$A$4:$L$15,'Gas wholesale index'!I$2,FALSE)</f>
        <v>208526.18181818182</v>
      </c>
      <c r="J175" s="13">
        <f>VLOOKUP($B175,'Gas wholesale lookups'!$A$4:$L$15,'Gas wholesale index'!J$2,FALSE)</f>
        <v>166168.27272727274</v>
      </c>
      <c r="K175" s="13">
        <f>VLOOKUP($B175,'Gas wholesale lookups'!$A$4:$L$15,'Gas wholesale index'!K$2,FALSE)</f>
        <v>291847.5</v>
      </c>
      <c r="L175" s="13">
        <f>VLOOKUP($B175,'Gas wholesale lookups'!$A$4:$L$15,'Gas wholesale index'!L$2,FALSE)</f>
        <v>332991.45454545453</v>
      </c>
      <c r="M175" s="13">
        <f>VLOOKUP($B175,'Gas wholesale lookups'!$A$4:$L$15,'Gas wholesale index'!M$2,FALSE)</f>
        <v>208526.18181818182</v>
      </c>
      <c r="N175" s="13">
        <f>VLOOKUP($B175,'Gas wholesale lookups'!$A$4:$L$15,'Gas wholesale index'!N$2,FALSE)</f>
        <v>166168.27272727274</v>
      </c>
      <c r="O175" s="38">
        <f>VLOOKUP($B175,'Gas wholesale lookups'!$A$4:$R$15,'Gas wholesale index'!O$2,FALSE)</f>
        <v>0</v>
      </c>
      <c r="P175" s="38">
        <f>VLOOKUP($B175,'Gas wholesale lookups'!$A$4:$R$15,'Gas wholesale index'!P$2,FALSE)</f>
        <v>0</v>
      </c>
      <c r="Q175" s="38">
        <f>VLOOKUP($B175,'Gas wholesale lookups'!$A$4:$R$15,'Gas wholesale index'!Q$2,FALSE)</f>
        <v>1</v>
      </c>
      <c r="R175" s="38">
        <f>VLOOKUP($B175,'Gas wholesale lookups'!$A$4:$R$15,'Gas wholesale index'!R$2,FALSE)</f>
        <v>1</v>
      </c>
      <c r="S175" s="38">
        <f>VLOOKUP($B175,'Gas wholesale lookups'!$A$4:$R$15,'Gas wholesale index'!S$2,FALSE)</f>
        <v>1</v>
      </c>
      <c r="T175" s="38">
        <f>VLOOKUP($B175,'Gas wholesale lookups'!$A$4:$R$15,'Gas wholesale index'!T$2,FALSE)</f>
        <v>1</v>
      </c>
      <c r="U175" s="13">
        <f t="shared" si="37"/>
        <v>0</v>
      </c>
      <c r="V175" s="13">
        <f t="shared" si="38"/>
        <v>0</v>
      </c>
      <c r="W175" s="13">
        <f t="shared" si="39"/>
        <v>291847.5</v>
      </c>
      <c r="X175" s="13">
        <f t="shared" si="40"/>
        <v>332991.45454545453</v>
      </c>
      <c r="Y175" s="13">
        <f t="shared" si="41"/>
        <v>208526.18181818182</v>
      </c>
      <c r="Z175" s="13">
        <f t="shared" si="42"/>
        <v>166168.27272727274</v>
      </c>
      <c r="AA175" s="13">
        <f t="shared" si="43"/>
        <v>999533.40909090918</v>
      </c>
      <c r="AB175" s="23">
        <f t="shared" si="44"/>
        <v>0</v>
      </c>
      <c r="AC175" s="23">
        <f t="shared" si="45"/>
        <v>0</v>
      </c>
      <c r="AD175" s="23">
        <f t="shared" si="46"/>
        <v>0</v>
      </c>
      <c r="AE175" s="23">
        <f t="shared" si="47"/>
        <v>0</v>
      </c>
      <c r="AF175" s="23">
        <f t="shared" si="48"/>
        <v>0</v>
      </c>
      <c r="AG175" s="23">
        <f t="shared" si="49"/>
        <v>0</v>
      </c>
      <c r="AH175" s="23">
        <f t="shared" si="50"/>
        <v>0</v>
      </c>
      <c r="AI175" s="44" t="str">
        <f t="shared" si="51"/>
        <v>n/a</v>
      </c>
      <c r="AJ175" s="2" t="str">
        <f t="shared" si="52"/>
        <v>2015-16 Winter</v>
      </c>
      <c r="AK175" s="2" t="str">
        <f t="shared" si="53"/>
        <v>2014-15 Winter</v>
      </c>
      <c r="AL175" s="41">
        <v>0</v>
      </c>
      <c r="AM175" s="59"/>
    </row>
    <row r="176" spans="1:39" x14ac:dyDescent="0.3">
      <c r="A176" s="47">
        <v>42095</v>
      </c>
      <c r="B176" s="14" t="str">
        <f t="shared" si="36"/>
        <v>Apr</v>
      </c>
      <c r="C176" s="3"/>
      <c r="D176" s="3"/>
      <c r="E176" s="3"/>
      <c r="F176" s="3"/>
      <c r="G176" s="3"/>
      <c r="H176" s="3"/>
      <c r="I176" s="13">
        <f>VLOOKUP($B176,'Gas wholesale lookups'!$A$4:$L$15,'Gas wholesale index'!I$2,FALSE)</f>
        <v>166168.27272727274</v>
      </c>
      <c r="J176" s="13">
        <f>VLOOKUP($B176,'Gas wholesale lookups'!$A$4:$L$15,'Gas wholesale index'!J$2,FALSE)</f>
        <v>291847.5</v>
      </c>
      <c r="K176" s="13">
        <f>VLOOKUP($B176,'Gas wholesale lookups'!$A$4:$L$15,'Gas wholesale index'!K$2,FALSE)</f>
        <v>332991.45454545453</v>
      </c>
      <c r="L176" s="13">
        <f>VLOOKUP($B176,'Gas wholesale lookups'!$A$4:$L$15,'Gas wholesale index'!L$2,FALSE)</f>
        <v>208526.18181818182</v>
      </c>
      <c r="M176" s="13">
        <f>VLOOKUP($B176,'Gas wholesale lookups'!$A$4:$L$15,'Gas wholesale index'!M$2,FALSE)</f>
        <v>166168.27272727274</v>
      </c>
      <c r="N176" s="13">
        <f>VLOOKUP($B176,'Gas wholesale lookups'!$A$4:$L$15,'Gas wholesale index'!N$2,FALSE)</f>
        <v>291847.5</v>
      </c>
      <c r="O176" s="38">
        <f>VLOOKUP($B176,'Gas wholesale lookups'!$A$4:$R$15,'Gas wholesale index'!O$2,FALSE)</f>
        <v>0</v>
      </c>
      <c r="P176" s="38">
        <f>VLOOKUP($B176,'Gas wholesale lookups'!$A$4:$R$15,'Gas wholesale index'!P$2,FALSE)</f>
        <v>1</v>
      </c>
      <c r="Q176" s="38">
        <f>VLOOKUP($B176,'Gas wholesale lookups'!$A$4:$R$15,'Gas wholesale index'!Q$2,FALSE)</f>
        <v>1</v>
      </c>
      <c r="R176" s="38">
        <f>VLOOKUP($B176,'Gas wholesale lookups'!$A$4:$R$15,'Gas wholesale index'!R$2,FALSE)</f>
        <v>1</v>
      </c>
      <c r="S176" s="38">
        <f>VLOOKUP($B176,'Gas wholesale lookups'!$A$4:$R$15,'Gas wholesale index'!S$2,FALSE)</f>
        <v>1</v>
      </c>
      <c r="T176" s="38">
        <f>VLOOKUP($B176,'Gas wholesale lookups'!$A$4:$R$15,'Gas wholesale index'!T$2,FALSE)</f>
        <v>0</v>
      </c>
      <c r="U176" s="13">
        <f t="shared" si="37"/>
        <v>0</v>
      </c>
      <c r="V176" s="13">
        <f t="shared" si="38"/>
        <v>291847.5</v>
      </c>
      <c r="W176" s="13">
        <f t="shared" si="39"/>
        <v>332991.45454545453</v>
      </c>
      <c r="X176" s="13">
        <f t="shared" si="40"/>
        <v>208526.18181818182</v>
      </c>
      <c r="Y176" s="13">
        <f t="shared" si="41"/>
        <v>166168.27272727274</v>
      </c>
      <c r="Z176" s="13">
        <f t="shared" si="42"/>
        <v>0</v>
      </c>
      <c r="AA176" s="13">
        <f t="shared" si="43"/>
        <v>999533.40909090918</v>
      </c>
      <c r="AB176" s="23">
        <f t="shared" si="44"/>
        <v>0</v>
      </c>
      <c r="AC176" s="23">
        <f t="shared" si="45"/>
        <v>0</v>
      </c>
      <c r="AD176" s="23">
        <f t="shared" si="46"/>
        <v>0</v>
      </c>
      <c r="AE176" s="23">
        <f t="shared" si="47"/>
        <v>0</v>
      </c>
      <c r="AF176" s="23">
        <f t="shared" si="48"/>
        <v>0</v>
      </c>
      <c r="AG176" s="23">
        <f t="shared" si="49"/>
        <v>0</v>
      </c>
      <c r="AH176" s="23">
        <f t="shared" si="50"/>
        <v>0</v>
      </c>
      <c r="AI176" s="44" t="str">
        <f t="shared" si="51"/>
        <v>n/a</v>
      </c>
      <c r="AJ176" s="2" t="str">
        <f t="shared" si="52"/>
        <v>2015-16 Winter</v>
      </c>
      <c r="AK176" s="2" t="str">
        <f t="shared" si="53"/>
        <v>2015-16 Summer</v>
      </c>
      <c r="AL176" s="41">
        <v>0</v>
      </c>
      <c r="AM176" s="59"/>
    </row>
    <row r="177" spans="1:39" x14ac:dyDescent="0.3">
      <c r="A177" s="47">
        <v>42096</v>
      </c>
      <c r="B177" s="14" t="str">
        <f t="shared" si="36"/>
        <v>Apr</v>
      </c>
      <c r="C177" s="3"/>
      <c r="D177" s="3"/>
      <c r="E177" s="3"/>
      <c r="F177" s="3"/>
      <c r="G177" s="3"/>
      <c r="H177" s="3"/>
      <c r="I177" s="13">
        <f>VLOOKUP($B177,'Gas wholesale lookups'!$A$4:$L$15,'Gas wholesale index'!I$2,FALSE)</f>
        <v>166168.27272727274</v>
      </c>
      <c r="J177" s="13">
        <f>VLOOKUP($B177,'Gas wholesale lookups'!$A$4:$L$15,'Gas wholesale index'!J$2,FALSE)</f>
        <v>291847.5</v>
      </c>
      <c r="K177" s="13">
        <f>VLOOKUP($B177,'Gas wholesale lookups'!$A$4:$L$15,'Gas wholesale index'!K$2,FALSE)</f>
        <v>332991.45454545453</v>
      </c>
      <c r="L177" s="13">
        <f>VLOOKUP($B177,'Gas wholesale lookups'!$A$4:$L$15,'Gas wholesale index'!L$2,FALSE)</f>
        <v>208526.18181818182</v>
      </c>
      <c r="M177" s="13">
        <f>VLOOKUP($B177,'Gas wholesale lookups'!$A$4:$L$15,'Gas wholesale index'!M$2,FALSE)</f>
        <v>166168.27272727274</v>
      </c>
      <c r="N177" s="13">
        <f>VLOOKUP($B177,'Gas wholesale lookups'!$A$4:$L$15,'Gas wholesale index'!N$2,FALSE)</f>
        <v>291847.5</v>
      </c>
      <c r="O177" s="38">
        <f>VLOOKUP($B177,'Gas wholesale lookups'!$A$4:$R$15,'Gas wholesale index'!O$2,FALSE)</f>
        <v>0</v>
      </c>
      <c r="P177" s="38">
        <f>VLOOKUP($B177,'Gas wholesale lookups'!$A$4:$R$15,'Gas wholesale index'!P$2,FALSE)</f>
        <v>1</v>
      </c>
      <c r="Q177" s="38">
        <f>VLOOKUP($B177,'Gas wholesale lookups'!$A$4:$R$15,'Gas wholesale index'!Q$2,FALSE)</f>
        <v>1</v>
      </c>
      <c r="R177" s="38">
        <f>VLOOKUP($B177,'Gas wholesale lookups'!$A$4:$R$15,'Gas wholesale index'!R$2,FALSE)</f>
        <v>1</v>
      </c>
      <c r="S177" s="38">
        <f>VLOOKUP($B177,'Gas wholesale lookups'!$A$4:$R$15,'Gas wholesale index'!S$2,FALSE)</f>
        <v>1</v>
      </c>
      <c r="T177" s="38">
        <f>VLOOKUP($B177,'Gas wholesale lookups'!$A$4:$R$15,'Gas wholesale index'!T$2,FALSE)</f>
        <v>0</v>
      </c>
      <c r="U177" s="13">
        <f t="shared" si="37"/>
        <v>0</v>
      </c>
      <c r="V177" s="13">
        <f t="shared" si="38"/>
        <v>291847.5</v>
      </c>
      <c r="W177" s="13">
        <f t="shared" si="39"/>
        <v>332991.45454545453</v>
      </c>
      <c r="X177" s="13">
        <f t="shared" si="40"/>
        <v>208526.18181818182</v>
      </c>
      <c r="Y177" s="13">
        <f t="shared" si="41"/>
        <v>166168.27272727274</v>
      </c>
      <c r="Z177" s="13">
        <f t="shared" si="42"/>
        <v>0</v>
      </c>
      <c r="AA177" s="13">
        <f t="shared" si="43"/>
        <v>999533.40909090918</v>
      </c>
      <c r="AB177" s="23">
        <f t="shared" si="44"/>
        <v>0</v>
      </c>
      <c r="AC177" s="23">
        <f t="shared" si="45"/>
        <v>0</v>
      </c>
      <c r="AD177" s="23">
        <f t="shared" si="46"/>
        <v>0</v>
      </c>
      <c r="AE177" s="23">
        <f t="shared" si="47"/>
        <v>0</v>
      </c>
      <c r="AF177" s="23">
        <f t="shared" si="48"/>
        <v>0</v>
      </c>
      <c r="AG177" s="23">
        <f t="shared" si="49"/>
        <v>0</v>
      </c>
      <c r="AH177" s="23">
        <f t="shared" si="50"/>
        <v>0</v>
      </c>
      <c r="AI177" s="44" t="str">
        <f t="shared" si="51"/>
        <v>n/a</v>
      </c>
      <c r="AJ177" s="2" t="str">
        <f t="shared" si="52"/>
        <v>2015-16 Winter</v>
      </c>
      <c r="AK177" s="2" t="str">
        <f t="shared" si="53"/>
        <v>2015-16 Summer</v>
      </c>
      <c r="AL177" s="41">
        <v>0</v>
      </c>
      <c r="AM177" s="59"/>
    </row>
    <row r="178" spans="1:39" x14ac:dyDescent="0.3">
      <c r="A178" s="47">
        <v>42101</v>
      </c>
      <c r="B178" s="14" t="str">
        <f t="shared" si="36"/>
        <v>Apr</v>
      </c>
      <c r="C178" s="3"/>
      <c r="D178" s="3"/>
      <c r="E178" s="3"/>
      <c r="F178" s="3"/>
      <c r="G178" s="3"/>
      <c r="H178" s="3"/>
      <c r="I178" s="13">
        <f>VLOOKUP($B178,'Gas wholesale lookups'!$A$4:$L$15,'Gas wholesale index'!I$2,FALSE)</f>
        <v>166168.27272727274</v>
      </c>
      <c r="J178" s="13">
        <f>VLOOKUP($B178,'Gas wholesale lookups'!$A$4:$L$15,'Gas wholesale index'!J$2,FALSE)</f>
        <v>291847.5</v>
      </c>
      <c r="K178" s="13">
        <f>VLOOKUP($B178,'Gas wholesale lookups'!$A$4:$L$15,'Gas wholesale index'!K$2,FALSE)</f>
        <v>332991.45454545453</v>
      </c>
      <c r="L178" s="13">
        <f>VLOOKUP($B178,'Gas wholesale lookups'!$A$4:$L$15,'Gas wholesale index'!L$2,FALSE)</f>
        <v>208526.18181818182</v>
      </c>
      <c r="M178" s="13">
        <f>VLOOKUP($B178,'Gas wholesale lookups'!$A$4:$L$15,'Gas wholesale index'!M$2,FALSE)</f>
        <v>166168.27272727274</v>
      </c>
      <c r="N178" s="13">
        <f>VLOOKUP($B178,'Gas wholesale lookups'!$A$4:$L$15,'Gas wholesale index'!N$2,FALSE)</f>
        <v>291847.5</v>
      </c>
      <c r="O178" s="38">
        <f>VLOOKUP($B178,'Gas wholesale lookups'!$A$4:$R$15,'Gas wholesale index'!O$2,FALSE)</f>
        <v>0</v>
      </c>
      <c r="P178" s="38">
        <f>VLOOKUP($B178,'Gas wholesale lookups'!$A$4:$R$15,'Gas wholesale index'!P$2,FALSE)</f>
        <v>1</v>
      </c>
      <c r="Q178" s="38">
        <f>VLOOKUP($B178,'Gas wholesale lookups'!$A$4:$R$15,'Gas wholesale index'!Q$2,FALSE)</f>
        <v>1</v>
      </c>
      <c r="R178" s="38">
        <f>VLOOKUP($B178,'Gas wholesale lookups'!$A$4:$R$15,'Gas wholesale index'!R$2,FALSE)</f>
        <v>1</v>
      </c>
      <c r="S178" s="38">
        <f>VLOOKUP($B178,'Gas wholesale lookups'!$A$4:$R$15,'Gas wholesale index'!S$2,FALSE)</f>
        <v>1</v>
      </c>
      <c r="T178" s="38">
        <f>VLOOKUP($B178,'Gas wholesale lookups'!$A$4:$R$15,'Gas wholesale index'!T$2,FALSE)</f>
        <v>0</v>
      </c>
      <c r="U178" s="13">
        <f t="shared" si="37"/>
        <v>0</v>
      </c>
      <c r="V178" s="13">
        <f t="shared" si="38"/>
        <v>291847.5</v>
      </c>
      <c r="W178" s="13">
        <f t="shared" si="39"/>
        <v>332991.45454545453</v>
      </c>
      <c r="X178" s="13">
        <f t="shared" si="40"/>
        <v>208526.18181818182</v>
      </c>
      <c r="Y178" s="13">
        <f t="shared" si="41"/>
        <v>166168.27272727274</v>
      </c>
      <c r="Z178" s="13">
        <f t="shared" si="42"/>
        <v>0</v>
      </c>
      <c r="AA178" s="13">
        <f t="shared" si="43"/>
        <v>999533.40909090918</v>
      </c>
      <c r="AB178" s="23">
        <f t="shared" si="44"/>
        <v>0</v>
      </c>
      <c r="AC178" s="23">
        <f t="shared" si="45"/>
        <v>0</v>
      </c>
      <c r="AD178" s="23">
        <f t="shared" si="46"/>
        <v>0</v>
      </c>
      <c r="AE178" s="23">
        <f t="shared" si="47"/>
        <v>0</v>
      </c>
      <c r="AF178" s="23">
        <f t="shared" si="48"/>
        <v>0</v>
      </c>
      <c r="AG178" s="23">
        <f t="shared" si="49"/>
        <v>0</v>
      </c>
      <c r="AH178" s="23">
        <f t="shared" si="50"/>
        <v>0</v>
      </c>
      <c r="AI178" s="44" t="str">
        <f t="shared" si="51"/>
        <v>n/a</v>
      </c>
      <c r="AJ178" s="2" t="str">
        <f t="shared" si="52"/>
        <v>2015-16 Winter</v>
      </c>
      <c r="AK178" s="2" t="str">
        <f t="shared" si="53"/>
        <v>2015-16 Summer</v>
      </c>
      <c r="AL178" s="41">
        <v>0</v>
      </c>
      <c r="AM178" s="59"/>
    </row>
    <row r="179" spans="1:39" x14ac:dyDescent="0.3">
      <c r="A179" s="47">
        <v>42102</v>
      </c>
      <c r="B179" s="14" t="str">
        <f t="shared" si="36"/>
        <v>Apr</v>
      </c>
      <c r="C179" s="3"/>
      <c r="D179" s="3"/>
      <c r="E179" s="3"/>
      <c r="F179" s="3"/>
      <c r="G179" s="3"/>
      <c r="H179" s="3"/>
      <c r="I179" s="13">
        <f>VLOOKUP($B179,'Gas wholesale lookups'!$A$4:$L$15,'Gas wholesale index'!I$2,FALSE)</f>
        <v>166168.27272727274</v>
      </c>
      <c r="J179" s="13">
        <f>VLOOKUP($B179,'Gas wholesale lookups'!$A$4:$L$15,'Gas wholesale index'!J$2,FALSE)</f>
        <v>291847.5</v>
      </c>
      <c r="K179" s="13">
        <f>VLOOKUP($B179,'Gas wholesale lookups'!$A$4:$L$15,'Gas wholesale index'!K$2,FALSE)</f>
        <v>332991.45454545453</v>
      </c>
      <c r="L179" s="13">
        <f>VLOOKUP($B179,'Gas wholesale lookups'!$A$4:$L$15,'Gas wholesale index'!L$2,FALSE)</f>
        <v>208526.18181818182</v>
      </c>
      <c r="M179" s="13">
        <f>VLOOKUP($B179,'Gas wholesale lookups'!$A$4:$L$15,'Gas wholesale index'!M$2,FALSE)</f>
        <v>166168.27272727274</v>
      </c>
      <c r="N179" s="13">
        <f>VLOOKUP($B179,'Gas wholesale lookups'!$A$4:$L$15,'Gas wholesale index'!N$2,FALSE)</f>
        <v>291847.5</v>
      </c>
      <c r="O179" s="38">
        <f>VLOOKUP($B179,'Gas wholesale lookups'!$A$4:$R$15,'Gas wholesale index'!O$2,FALSE)</f>
        <v>0</v>
      </c>
      <c r="P179" s="38">
        <f>VLOOKUP($B179,'Gas wholesale lookups'!$A$4:$R$15,'Gas wholesale index'!P$2,FALSE)</f>
        <v>1</v>
      </c>
      <c r="Q179" s="38">
        <f>VLOOKUP($B179,'Gas wholesale lookups'!$A$4:$R$15,'Gas wholesale index'!Q$2,FALSE)</f>
        <v>1</v>
      </c>
      <c r="R179" s="38">
        <f>VLOOKUP($B179,'Gas wholesale lookups'!$A$4:$R$15,'Gas wholesale index'!R$2,FALSE)</f>
        <v>1</v>
      </c>
      <c r="S179" s="38">
        <f>VLOOKUP($B179,'Gas wholesale lookups'!$A$4:$R$15,'Gas wholesale index'!S$2,FALSE)</f>
        <v>1</v>
      </c>
      <c r="T179" s="38">
        <f>VLOOKUP($B179,'Gas wholesale lookups'!$A$4:$R$15,'Gas wholesale index'!T$2,FALSE)</f>
        <v>0</v>
      </c>
      <c r="U179" s="13">
        <f t="shared" si="37"/>
        <v>0</v>
      </c>
      <c r="V179" s="13">
        <f t="shared" si="38"/>
        <v>291847.5</v>
      </c>
      <c r="W179" s="13">
        <f t="shared" si="39"/>
        <v>332991.45454545453</v>
      </c>
      <c r="X179" s="13">
        <f t="shared" si="40"/>
        <v>208526.18181818182</v>
      </c>
      <c r="Y179" s="13">
        <f t="shared" si="41"/>
        <v>166168.27272727274</v>
      </c>
      <c r="Z179" s="13">
        <f t="shared" si="42"/>
        <v>0</v>
      </c>
      <c r="AA179" s="13">
        <f t="shared" si="43"/>
        <v>999533.40909090918</v>
      </c>
      <c r="AB179" s="23">
        <f t="shared" si="44"/>
        <v>0</v>
      </c>
      <c r="AC179" s="23">
        <f t="shared" si="45"/>
        <v>0</v>
      </c>
      <c r="AD179" s="23">
        <f t="shared" si="46"/>
        <v>0</v>
      </c>
      <c r="AE179" s="23">
        <f t="shared" si="47"/>
        <v>0</v>
      </c>
      <c r="AF179" s="23">
        <f t="shared" si="48"/>
        <v>0</v>
      </c>
      <c r="AG179" s="23">
        <f t="shared" si="49"/>
        <v>0</v>
      </c>
      <c r="AH179" s="23">
        <f t="shared" si="50"/>
        <v>0</v>
      </c>
      <c r="AI179" s="44" t="str">
        <f t="shared" si="51"/>
        <v>n/a</v>
      </c>
      <c r="AJ179" s="2" t="str">
        <f t="shared" si="52"/>
        <v>2015-16 Winter</v>
      </c>
      <c r="AK179" s="2" t="str">
        <f t="shared" si="53"/>
        <v>2015-16 Summer</v>
      </c>
      <c r="AL179" s="41">
        <v>0</v>
      </c>
      <c r="AM179" s="59"/>
    </row>
    <row r="180" spans="1:39" x14ac:dyDescent="0.3">
      <c r="A180" s="47">
        <v>42103</v>
      </c>
      <c r="B180" s="14" t="str">
        <f t="shared" si="36"/>
        <v>Apr</v>
      </c>
      <c r="C180" s="3"/>
      <c r="D180" s="3"/>
      <c r="E180" s="3"/>
      <c r="F180" s="3"/>
      <c r="G180" s="3"/>
      <c r="H180" s="3"/>
      <c r="I180" s="13">
        <f>VLOOKUP($B180,'Gas wholesale lookups'!$A$4:$L$15,'Gas wholesale index'!I$2,FALSE)</f>
        <v>166168.27272727274</v>
      </c>
      <c r="J180" s="13">
        <f>VLOOKUP($B180,'Gas wholesale lookups'!$A$4:$L$15,'Gas wholesale index'!J$2,FALSE)</f>
        <v>291847.5</v>
      </c>
      <c r="K180" s="13">
        <f>VLOOKUP($B180,'Gas wholesale lookups'!$A$4:$L$15,'Gas wholesale index'!K$2,FALSE)</f>
        <v>332991.45454545453</v>
      </c>
      <c r="L180" s="13">
        <f>VLOOKUP($B180,'Gas wholesale lookups'!$A$4:$L$15,'Gas wholesale index'!L$2,FALSE)</f>
        <v>208526.18181818182</v>
      </c>
      <c r="M180" s="13">
        <f>VLOOKUP($B180,'Gas wholesale lookups'!$A$4:$L$15,'Gas wholesale index'!M$2,FALSE)</f>
        <v>166168.27272727274</v>
      </c>
      <c r="N180" s="13">
        <f>VLOOKUP($B180,'Gas wholesale lookups'!$A$4:$L$15,'Gas wholesale index'!N$2,FALSE)</f>
        <v>291847.5</v>
      </c>
      <c r="O180" s="38">
        <f>VLOOKUP($B180,'Gas wholesale lookups'!$A$4:$R$15,'Gas wholesale index'!O$2,FALSE)</f>
        <v>0</v>
      </c>
      <c r="P180" s="38">
        <f>VLOOKUP($B180,'Gas wholesale lookups'!$A$4:$R$15,'Gas wholesale index'!P$2,FALSE)</f>
        <v>1</v>
      </c>
      <c r="Q180" s="38">
        <f>VLOOKUP($B180,'Gas wholesale lookups'!$A$4:$R$15,'Gas wholesale index'!Q$2,FALSE)</f>
        <v>1</v>
      </c>
      <c r="R180" s="38">
        <f>VLOOKUP($B180,'Gas wholesale lookups'!$A$4:$R$15,'Gas wholesale index'!R$2,FALSE)</f>
        <v>1</v>
      </c>
      <c r="S180" s="38">
        <f>VLOOKUP($B180,'Gas wholesale lookups'!$A$4:$R$15,'Gas wholesale index'!S$2,FALSE)</f>
        <v>1</v>
      </c>
      <c r="T180" s="38">
        <f>VLOOKUP($B180,'Gas wholesale lookups'!$A$4:$R$15,'Gas wholesale index'!T$2,FALSE)</f>
        <v>0</v>
      </c>
      <c r="U180" s="13">
        <f t="shared" si="37"/>
        <v>0</v>
      </c>
      <c r="V180" s="13">
        <f t="shared" si="38"/>
        <v>291847.5</v>
      </c>
      <c r="W180" s="13">
        <f t="shared" si="39"/>
        <v>332991.45454545453</v>
      </c>
      <c r="X180" s="13">
        <f t="shared" si="40"/>
        <v>208526.18181818182</v>
      </c>
      <c r="Y180" s="13">
        <f t="shared" si="41"/>
        <v>166168.27272727274</v>
      </c>
      <c r="Z180" s="13">
        <f t="shared" si="42"/>
        <v>0</v>
      </c>
      <c r="AA180" s="13">
        <f t="shared" si="43"/>
        <v>999533.40909090918</v>
      </c>
      <c r="AB180" s="23">
        <f t="shared" si="44"/>
        <v>0</v>
      </c>
      <c r="AC180" s="23">
        <f t="shared" si="45"/>
        <v>0</v>
      </c>
      <c r="AD180" s="23">
        <f t="shared" si="46"/>
        <v>0</v>
      </c>
      <c r="AE180" s="23">
        <f t="shared" si="47"/>
        <v>0</v>
      </c>
      <c r="AF180" s="23">
        <f t="shared" si="48"/>
        <v>0</v>
      </c>
      <c r="AG180" s="23">
        <f t="shared" si="49"/>
        <v>0</v>
      </c>
      <c r="AH180" s="23">
        <f t="shared" si="50"/>
        <v>0</v>
      </c>
      <c r="AI180" s="44" t="str">
        <f t="shared" si="51"/>
        <v>n/a</v>
      </c>
      <c r="AJ180" s="2" t="str">
        <f t="shared" si="52"/>
        <v>2015-16 Winter</v>
      </c>
      <c r="AK180" s="2" t="str">
        <f t="shared" si="53"/>
        <v>2015-16 Summer</v>
      </c>
      <c r="AL180" s="41">
        <v>0</v>
      </c>
      <c r="AM180" s="59"/>
    </row>
    <row r="181" spans="1:39" x14ac:dyDescent="0.3">
      <c r="A181" s="47">
        <v>42104</v>
      </c>
      <c r="B181" s="14" t="str">
        <f t="shared" si="36"/>
        <v>Apr</v>
      </c>
      <c r="C181" s="3"/>
      <c r="D181" s="3"/>
      <c r="E181" s="3"/>
      <c r="F181" s="3"/>
      <c r="G181" s="3"/>
      <c r="H181" s="3"/>
      <c r="I181" s="13">
        <f>VLOOKUP($B181,'Gas wholesale lookups'!$A$4:$L$15,'Gas wholesale index'!I$2,FALSE)</f>
        <v>166168.27272727274</v>
      </c>
      <c r="J181" s="13">
        <f>VLOOKUP($B181,'Gas wholesale lookups'!$A$4:$L$15,'Gas wholesale index'!J$2,FALSE)</f>
        <v>291847.5</v>
      </c>
      <c r="K181" s="13">
        <f>VLOOKUP($B181,'Gas wholesale lookups'!$A$4:$L$15,'Gas wholesale index'!K$2,FALSE)</f>
        <v>332991.45454545453</v>
      </c>
      <c r="L181" s="13">
        <f>VLOOKUP($B181,'Gas wholesale lookups'!$A$4:$L$15,'Gas wholesale index'!L$2,FALSE)</f>
        <v>208526.18181818182</v>
      </c>
      <c r="M181" s="13">
        <f>VLOOKUP($B181,'Gas wholesale lookups'!$A$4:$L$15,'Gas wholesale index'!M$2,FALSE)</f>
        <v>166168.27272727274</v>
      </c>
      <c r="N181" s="13">
        <f>VLOOKUP($B181,'Gas wholesale lookups'!$A$4:$L$15,'Gas wholesale index'!N$2,FALSE)</f>
        <v>291847.5</v>
      </c>
      <c r="O181" s="38">
        <f>VLOOKUP($B181,'Gas wholesale lookups'!$A$4:$R$15,'Gas wholesale index'!O$2,FALSE)</f>
        <v>0</v>
      </c>
      <c r="P181" s="38">
        <f>VLOOKUP($B181,'Gas wholesale lookups'!$A$4:$R$15,'Gas wholesale index'!P$2,FALSE)</f>
        <v>1</v>
      </c>
      <c r="Q181" s="38">
        <f>VLOOKUP($B181,'Gas wholesale lookups'!$A$4:$R$15,'Gas wholesale index'!Q$2,FALSE)</f>
        <v>1</v>
      </c>
      <c r="R181" s="38">
        <f>VLOOKUP($B181,'Gas wholesale lookups'!$A$4:$R$15,'Gas wholesale index'!R$2,FALSE)</f>
        <v>1</v>
      </c>
      <c r="S181" s="38">
        <f>VLOOKUP($B181,'Gas wholesale lookups'!$A$4:$R$15,'Gas wholesale index'!S$2,FALSE)</f>
        <v>1</v>
      </c>
      <c r="T181" s="38">
        <f>VLOOKUP($B181,'Gas wholesale lookups'!$A$4:$R$15,'Gas wholesale index'!T$2,FALSE)</f>
        <v>0</v>
      </c>
      <c r="U181" s="13">
        <f t="shared" si="37"/>
        <v>0</v>
      </c>
      <c r="V181" s="13">
        <f t="shared" si="38"/>
        <v>291847.5</v>
      </c>
      <c r="W181" s="13">
        <f t="shared" si="39"/>
        <v>332991.45454545453</v>
      </c>
      <c r="X181" s="13">
        <f t="shared" si="40"/>
        <v>208526.18181818182</v>
      </c>
      <c r="Y181" s="13">
        <f t="shared" si="41"/>
        <v>166168.27272727274</v>
      </c>
      <c r="Z181" s="13">
        <f t="shared" si="42"/>
        <v>0</v>
      </c>
      <c r="AA181" s="13">
        <f t="shared" si="43"/>
        <v>999533.40909090918</v>
      </c>
      <c r="AB181" s="23">
        <f t="shared" si="44"/>
        <v>0</v>
      </c>
      <c r="AC181" s="23">
        <f t="shared" si="45"/>
        <v>0</v>
      </c>
      <c r="AD181" s="23">
        <f t="shared" si="46"/>
        <v>0</v>
      </c>
      <c r="AE181" s="23">
        <f t="shared" si="47"/>
        <v>0</v>
      </c>
      <c r="AF181" s="23">
        <f t="shared" si="48"/>
        <v>0</v>
      </c>
      <c r="AG181" s="23">
        <f t="shared" si="49"/>
        <v>0</v>
      </c>
      <c r="AH181" s="23">
        <f t="shared" si="50"/>
        <v>0</v>
      </c>
      <c r="AI181" s="44" t="str">
        <f t="shared" si="51"/>
        <v>n/a</v>
      </c>
      <c r="AJ181" s="2" t="str">
        <f t="shared" si="52"/>
        <v>2015-16 Winter</v>
      </c>
      <c r="AK181" s="2" t="str">
        <f t="shared" si="53"/>
        <v>2015-16 Summer</v>
      </c>
      <c r="AL181" s="41">
        <v>0</v>
      </c>
      <c r="AM181" s="59"/>
    </row>
    <row r="182" spans="1:39" x14ac:dyDescent="0.3">
      <c r="A182" s="47">
        <v>42107</v>
      </c>
      <c r="B182" s="14" t="str">
        <f t="shared" si="36"/>
        <v>Apr</v>
      </c>
      <c r="C182" s="3"/>
      <c r="D182" s="3"/>
      <c r="E182" s="3"/>
      <c r="F182" s="3"/>
      <c r="G182" s="3"/>
      <c r="H182" s="3"/>
      <c r="I182" s="13">
        <f>VLOOKUP($B182,'Gas wholesale lookups'!$A$4:$L$15,'Gas wholesale index'!I$2,FALSE)</f>
        <v>166168.27272727274</v>
      </c>
      <c r="J182" s="13">
        <f>VLOOKUP($B182,'Gas wholesale lookups'!$A$4:$L$15,'Gas wholesale index'!J$2,FALSE)</f>
        <v>291847.5</v>
      </c>
      <c r="K182" s="13">
        <f>VLOOKUP($B182,'Gas wholesale lookups'!$A$4:$L$15,'Gas wholesale index'!K$2,FALSE)</f>
        <v>332991.45454545453</v>
      </c>
      <c r="L182" s="13">
        <f>VLOOKUP($B182,'Gas wholesale lookups'!$A$4:$L$15,'Gas wholesale index'!L$2,FALSE)</f>
        <v>208526.18181818182</v>
      </c>
      <c r="M182" s="13">
        <f>VLOOKUP($B182,'Gas wholesale lookups'!$A$4:$L$15,'Gas wholesale index'!M$2,FALSE)</f>
        <v>166168.27272727274</v>
      </c>
      <c r="N182" s="13">
        <f>VLOOKUP($B182,'Gas wholesale lookups'!$A$4:$L$15,'Gas wholesale index'!N$2,FALSE)</f>
        <v>291847.5</v>
      </c>
      <c r="O182" s="38">
        <f>VLOOKUP($B182,'Gas wholesale lookups'!$A$4:$R$15,'Gas wholesale index'!O$2,FALSE)</f>
        <v>0</v>
      </c>
      <c r="P182" s="38">
        <f>VLOOKUP($B182,'Gas wholesale lookups'!$A$4:$R$15,'Gas wholesale index'!P$2,FALSE)</f>
        <v>1</v>
      </c>
      <c r="Q182" s="38">
        <f>VLOOKUP($B182,'Gas wholesale lookups'!$A$4:$R$15,'Gas wholesale index'!Q$2,FALSE)</f>
        <v>1</v>
      </c>
      <c r="R182" s="38">
        <f>VLOOKUP($B182,'Gas wholesale lookups'!$A$4:$R$15,'Gas wholesale index'!R$2,FALSE)</f>
        <v>1</v>
      </c>
      <c r="S182" s="38">
        <f>VLOOKUP($B182,'Gas wholesale lookups'!$A$4:$R$15,'Gas wholesale index'!S$2,FALSE)</f>
        <v>1</v>
      </c>
      <c r="T182" s="38">
        <f>VLOOKUP($B182,'Gas wholesale lookups'!$A$4:$R$15,'Gas wholesale index'!T$2,FALSE)</f>
        <v>0</v>
      </c>
      <c r="U182" s="13">
        <f t="shared" si="37"/>
        <v>0</v>
      </c>
      <c r="V182" s="13">
        <f t="shared" si="38"/>
        <v>291847.5</v>
      </c>
      <c r="W182" s="13">
        <f t="shared" si="39"/>
        <v>332991.45454545453</v>
      </c>
      <c r="X182" s="13">
        <f t="shared" si="40"/>
        <v>208526.18181818182</v>
      </c>
      <c r="Y182" s="13">
        <f t="shared" si="41"/>
        <v>166168.27272727274</v>
      </c>
      <c r="Z182" s="13">
        <f t="shared" si="42"/>
        <v>0</v>
      </c>
      <c r="AA182" s="13">
        <f t="shared" si="43"/>
        <v>999533.40909090918</v>
      </c>
      <c r="AB182" s="23">
        <f t="shared" si="44"/>
        <v>0</v>
      </c>
      <c r="AC182" s="23">
        <f t="shared" si="45"/>
        <v>0</v>
      </c>
      <c r="AD182" s="23">
        <f t="shared" si="46"/>
        <v>0</v>
      </c>
      <c r="AE182" s="23">
        <f t="shared" si="47"/>
        <v>0</v>
      </c>
      <c r="AF182" s="23">
        <f t="shared" si="48"/>
        <v>0</v>
      </c>
      <c r="AG182" s="23">
        <f t="shared" si="49"/>
        <v>0</v>
      </c>
      <c r="AH182" s="23">
        <f t="shared" si="50"/>
        <v>0</v>
      </c>
      <c r="AI182" s="44" t="str">
        <f t="shared" si="51"/>
        <v>n/a</v>
      </c>
      <c r="AJ182" s="2" t="str">
        <f t="shared" si="52"/>
        <v>2015-16 Winter</v>
      </c>
      <c r="AK182" s="2" t="str">
        <f t="shared" si="53"/>
        <v>2015-16 Summer</v>
      </c>
      <c r="AL182" s="41">
        <v>0</v>
      </c>
      <c r="AM182" s="59"/>
    </row>
    <row r="183" spans="1:39" x14ac:dyDescent="0.3">
      <c r="A183" s="47">
        <v>42108</v>
      </c>
      <c r="B183" s="14" t="str">
        <f t="shared" si="36"/>
        <v>Apr</v>
      </c>
      <c r="C183" s="3"/>
      <c r="D183" s="3"/>
      <c r="E183" s="3"/>
      <c r="F183" s="3"/>
      <c r="G183" s="3"/>
      <c r="H183" s="3"/>
      <c r="I183" s="13">
        <f>VLOOKUP($B183,'Gas wholesale lookups'!$A$4:$L$15,'Gas wholesale index'!I$2,FALSE)</f>
        <v>166168.27272727274</v>
      </c>
      <c r="J183" s="13">
        <f>VLOOKUP($B183,'Gas wholesale lookups'!$A$4:$L$15,'Gas wholesale index'!J$2,FALSE)</f>
        <v>291847.5</v>
      </c>
      <c r="K183" s="13">
        <f>VLOOKUP($B183,'Gas wholesale lookups'!$A$4:$L$15,'Gas wholesale index'!K$2,FALSE)</f>
        <v>332991.45454545453</v>
      </c>
      <c r="L183" s="13">
        <f>VLOOKUP($B183,'Gas wholesale lookups'!$A$4:$L$15,'Gas wholesale index'!L$2,FALSE)</f>
        <v>208526.18181818182</v>
      </c>
      <c r="M183" s="13">
        <f>VLOOKUP($B183,'Gas wholesale lookups'!$A$4:$L$15,'Gas wholesale index'!M$2,FALSE)</f>
        <v>166168.27272727274</v>
      </c>
      <c r="N183" s="13">
        <f>VLOOKUP($B183,'Gas wholesale lookups'!$A$4:$L$15,'Gas wholesale index'!N$2,FALSE)</f>
        <v>291847.5</v>
      </c>
      <c r="O183" s="38">
        <f>VLOOKUP($B183,'Gas wholesale lookups'!$A$4:$R$15,'Gas wholesale index'!O$2,FALSE)</f>
        <v>0</v>
      </c>
      <c r="P183" s="38">
        <f>VLOOKUP($B183,'Gas wholesale lookups'!$A$4:$R$15,'Gas wholesale index'!P$2,FALSE)</f>
        <v>1</v>
      </c>
      <c r="Q183" s="38">
        <f>VLOOKUP($B183,'Gas wholesale lookups'!$A$4:$R$15,'Gas wholesale index'!Q$2,FALSE)</f>
        <v>1</v>
      </c>
      <c r="R183" s="38">
        <f>VLOOKUP($B183,'Gas wholesale lookups'!$A$4:$R$15,'Gas wholesale index'!R$2,FALSE)</f>
        <v>1</v>
      </c>
      <c r="S183" s="38">
        <f>VLOOKUP($B183,'Gas wholesale lookups'!$A$4:$R$15,'Gas wholesale index'!S$2,FALSE)</f>
        <v>1</v>
      </c>
      <c r="T183" s="38">
        <f>VLOOKUP($B183,'Gas wholesale lookups'!$A$4:$R$15,'Gas wholesale index'!T$2,FALSE)</f>
        <v>0</v>
      </c>
      <c r="U183" s="13">
        <f t="shared" si="37"/>
        <v>0</v>
      </c>
      <c r="V183" s="13">
        <f t="shared" si="38"/>
        <v>291847.5</v>
      </c>
      <c r="W183" s="13">
        <f t="shared" si="39"/>
        <v>332991.45454545453</v>
      </c>
      <c r="X183" s="13">
        <f t="shared" si="40"/>
        <v>208526.18181818182</v>
      </c>
      <c r="Y183" s="13">
        <f t="shared" si="41"/>
        <v>166168.27272727274</v>
      </c>
      <c r="Z183" s="13">
        <f t="shared" si="42"/>
        <v>0</v>
      </c>
      <c r="AA183" s="13">
        <f t="shared" si="43"/>
        <v>999533.40909090918</v>
      </c>
      <c r="AB183" s="23">
        <f t="shared" si="44"/>
        <v>0</v>
      </c>
      <c r="AC183" s="23">
        <f t="shared" si="45"/>
        <v>0</v>
      </c>
      <c r="AD183" s="23">
        <f t="shared" si="46"/>
        <v>0</v>
      </c>
      <c r="AE183" s="23">
        <f t="shared" si="47"/>
        <v>0</v>
      </c>
      <c r="AF183" s="23">
        <f t="shared" si="48"/>
        <v>0</v>
      </c>
      <c r="AG183" s="23">
        <f t="shared" si="49"/>
        <v>0</v>
      </c>
      <c r="AH183" s="23">
        <f t="shared" si="50"/>
        <v>0</v>
      </c>
      <c r="AI183" s="44" t="str">
        <f t="shared" si="51"/>
        <v>n/a</v>
      </c>
      <c r="AJ183" s="2" t="str">
        <f t="shared" si="52"/>
        <v>2015-16 Winter</v>
      </c>
      <c r="AK183" s="2" t="str">
        <f t="shared" si="53"/>
        <v>2015-16 Summer</v>
      </c>
      <c r="AL183" s="41">
        <v>0</v>
      </c>
      <c r="AM183" s="59"/>
    </row>
    <row r="184" spans="1:39" x14ac:dyDescent="0.3">
      <c r="A184" s="47">
        <v>42109</v>
      </c>
      <c r="B184" s="14" t="str">
        <f t="shared" si="36"/>
        <v>Apr</v>
      </c>
      <c r="C184" s="3"/>
      <c r="D184" s="3"/>
      <c r="E184" s="3"/>
      <c r="F184" s="3"/>
      <c r="G184" s="3"/>
      <c r="H184" s="3"/>
      <c r="I184" s="13">
        <f>VLOOKUP($B184,'Gas wholesale lookups'!$A$4:$L$15,'Gas wholesale index'!I$2,FALSE)</f>
        <v>166168.27272727274</v>
      </c>
      <c r="J184" s="13">
        <f>VLOOKUP($B184,'Gas wholesale lookups'!$A$4:$L$15,'Gas wholesale index'!J$2,FALSE)</f>
        <v>291847.5</v>
      </c>
      <c r="K184" s="13">
        <f>VLOOKUP($B184,'Gas wholesale lookups'!$A$4:$L$15,'Gas wholesale index'!K$2,FALSE)</f>
        <v>332991.45454545453</v>
      </c>
      <c r="L184" s="13">
        <f>VLOOKUP($B184,'Gas wholesale lookups'!$A$4:$L$15,'Gas wholesale index'!L$2,FALSE)</f>
        <v>208526.18181818182</v>
      </c>
      <c r="M184" s="13">
        <f>VLOOKUP($B184,'Gas wholesale lookups'!$A$4:$L$15,'Gas wholesale index'!M$2,FALSE)</f>
        <v>166168.27272727274</v>
      </c>
      <c r="N184" s="13">
        <f>VLOOKUP($B184,'Gas wholesale lookups'!$A$4:$L$15,'Gas wholesale index'!N$2,FALSE)</f>
        <v>291847.5</v>
      </c>
      <c r="O184" s="38">
        <f>VLOOKUP($B184,'Gas wholesale lookups'!$A$4:$R$15,'Gas wholesale index'!O$2,FALSE)</f>
        <v>0</v>
      </c>
      <c r="P184" s="38">
        <f>VLOOKUP($B184,'Gas wholesale lookups'!$A$4:$R$15,'Gas wholesale index'!P$2,FALSE)</f>
        <v>1</v>
      </c>
      <c r="Q184" s="38">
        <f>VLOOKUP($B184,'Gas wholesale lookups'!$A$4:$R$15,'Gas wholesale index'!Q$2,FALSE)</f>
        <v>1</v>
      </c>
      <c r="R184" s="38">
        <f>VLOOKUP($B184,'Gas wholesale lookups'!$A$4:$R$15,'Gas wholesale index'!R$2,FALSE)</f>
        <v>1</v>
      </c>
      <c r="S184" s="38">
        <f>VLOOKUP($B184,'Gas wholesale lookups'!$A$4:$R$15,'Gas wholesale index'!S$2,FALSE)</f>
        <v>1</v>
      </c>
      <c r="T184" s="38">
        <f>VLOOKUP($B184,'Gas wholesale lookups'!$A$4:$R$15,'Gas wholesale index'!T$2,FALSE)</f>
        <v>0</v>
      </c>
      <c r="U184" s="13">
        <f t="shared" si="37"/>
        <v>0</v>
      </c>
      <c r="V184" s="13">
        <f t="shared" si="38"/>
        <v>291847.5</v>
      </c>
      <c r="W184" s="13">
        <f t="shared" si="39"/>
        <v>332991.45454545453</v>
      </c>
      <c r="X184" s="13">
        <f t="shared" si="40"/>
        <v>208526.18181818182</v>
      </c>
      <c r="Y184" s="13">
        <f t="shared" si="41"/>
        <v>166168.27272727274</v>
      </c>
      <c r="Z184" s="13">
        <f t="shared" si="42"/>
        <v>0</v>
      </c>
      <c r="AA184" s="13">
        <f t="shared" si="43"/>
        <v>999533.40909090918</v>
      </c>
      <c r="AB184" s="23">
        <f t="shared" si="44"/>
        <v>0</v>
      </c>
      <c r="AC184" s="23">
        <f t="shared" si="45"/>
        <v>0</v>
      </c>
      <c r="AD184" s="23">
        <f t="shared" si="46"/>
        <v>0</v>
      </c>
      <c r="AE184" s="23">
        <f t="shared" si="47"/>
        <v>0</v>
      </c>
      <c r="AF184" s="23">
        <f t="shared" si="48"/>
        <v>0</v>
      </c>
      <c r="AG184" s="23">
        <f t="shared" si="49"/>
        <v>0</v>
      </c>
      <c r="AH184" s="23">
        <f t="shared" si="50"/>
        <v>0</v>
      </c>
      <c r="AI184" s="44" t="str">
        <f t="shared" si="51"/>
        <v>n/a</v>
      </c>
      <c r="AJ184" s="2" t="str">
        <f t="shared" si="52"/>
        <v>2015-16 Winter</v>
      </c>
      <c r="AK184" s="2" t="str">
        <f t="shared" si="53"/>
        <v>2015-16 Summer</v>
      </c>
      <c r="AL184" s="41">
        <v>0</v>
      </c>
      <c r="AM184" s="59"/>
    </row>
    <row r="185" spans="1:39" x14ac:dyDescent="0.3">
      <c r="A185" s="47">
        <v>42110</v>
      </c>
      <c r="B185" s="14" t="str">
        <f t="shared" si="36"/>
        <v>Apr</v>
      </c>
      <c r="C185" s="3"/>
      <c r="D185" s="3"/>
      <c r="E185" s="3"/>
      <c r="F185" s="3"/>
      <c r="G185" s="3"/>
      <c r="H185" s="3"/>
      <c r="I185" s="13">
        <f>VLOOKUP($B185,'Gas wholesale lookups'!$A$4:$L$15,'Gas wholesale index'!I$2,FALSE)</f>
        <v>166168.27272727274</v>
      </c>
      <c r="J185" s="13">
        <f>VLOOKUP($B185,'Gas wholesale lookups'!$A$4:$L$15,'Gas wholesale index'!J$2,FALSE)</f>
        <v>291847.5</v>
      </c>
      <c r="K185" s="13">
        <f>VLOOKUP($B185,'Gas wholesale lookups'!$A$4:$L$15,'Gas wholesale index'!K$2,FALSE)</f>
        <v>332991.45454545453</v>
      </c>
      <c r="L185" s="13">
        <f>VLOOKUP($B185,'Gas wholesale lookups'!$A$4:$L$15,'Gas wholesale index'!L$2,FALSE)</f>
        <v>208526.18181818182</v>
      </c>
      <c r="M185" s="13">
        <f>VLOOKUP($B185,'Gas wholesale lookups'!$A$4:$L$15,'Gas wholesale index'!M$2,FALSE)</f>
        <v>166168.27272727274</v>
      </c>
      <c r="N185" s="13">
        <f>VLOOKUP($B185,'Gas wholesale lookups'!$A$4:$L$15,'Gas wholesale index'!N$2,FALSE)</f>
        <v>291847.5</v>
      </c>
      <c r="O185" s="38">
        <f>VLOOKUP($B185,'Gas wholesale lookups'!$A$4:$R$15,'Gas wholesale index'!O$2,FALSE)</f>
        <v>0</v>
      </c>
      <c r="P185" s="38">
        <f>VLOOKUP($B185,'Gas wholesale lookups'!$A$4:$R$15,'Gas wholesale index'!P$2,FALSE)</f>
        <v>1</v>
      </c>
      <c r="Q185" s="38">
        <f>VLOOKUP($B185,'Gas wholesale lookups'!$A$4:$R$15,'Gas wholesale index'!Q$2,FALSE)</f>
        <v>1</v>
      </c>
      <c r="R185" s="38">
        <f>VLOOKUP($B185,'Gas wholesale lookups'!$A$4:$R$15,'Gas wholesale index'!R$2,FALSE)</f>
        <v>1</v>
      </c>
      <c r="S185" s="38">
        <f>VLOOKUP($B185,'Gas wholesale lookups'!$A$4:$R$15,'Gas wholesale index'!S$2,FALSE)</f>
        <v>1</v>
      </c>
      <c r="T185" s="38">
        <f>VLOOKUP($B185,'Gas wholesale lookups'!$A$4:$R$15,'Gas wholesale index'!T$2,FALSE)</f>
        <v>0</v>
      </c>
      <c r="U185" s="13">
        <f t="shared" si="37"/>
        <v>0</v>
      </c>
      <c r="V185" s="13">
        <f t="shared" si="38"/>
        <v>291847.5</v>
      </c>
      <c r="W185" s="13">
        <f t="shared" si="39"/>
        <v>332991.45454545453</v>
      </c>
      <c r="X185" s="13">
        <f t="shared" si="40"/>
        <v>208526.18181818182</v>
      </c>
      <c r="Y185" s="13">
        <f t="shared" si="41"/>
        <v>166168.27272727274</v>
      </c>
      <c r="Z185" s="13">
        <f t="shared" si="42"/>
        <v>0</v>
      </c>
      <c r="AA185" s="13">
        <f t="shared" si="43"/>
        <v>999533.40909090918</v>
      </c>
      <c r="AB185" s="23">
        <f t="shared" si="44"/>
        <v>0</v>
      </c>
      <c r="AC185" s="23">
        <f t="shared" si="45"/>
        <v>0</v>
      </c>
      <c r="AD185" s="23">
        <f t="shared" si="46"/>
        <v>0</v>
      </c>
      <c r="AE185" s="23">
        <f t="shared" si="47"/>
        <v>0</v>
      </c>
      <c r="AF185" s="23">
        <f t="shared" si="48"/>
        <v>0</v>
      </c>
      <c r="AG185" s="23">
        <f t="shared" si="49"/>
        <v>0</v>
      </c>
      <c r="AH185" s="23">
        <f t="shared" si="50"/>
        <v>0</v>
      </c>
      <c r="AI185" s="44" t="str">
        <f t="shared" si="51"/>
        <v>n/a</v>
      </c>
      <c r="AJ185" s="2" t="str">
        <f t="shared" si="52"/>
        <v>2015-16 Winter</v>
      </c>
      <c r="AK185" s="2" t="str">
        <f t="shared" si="53"/>
        <v>2015-16 Summer</v>
      </c>
      <c r="AL185" s="41">
        <v>0</v>
      </c>
      <c r="AM185" s="59"/>
    </row>
    <row r="186" spans="1:39" x14ac:dyDescent="0.3">
      <c r="A186" s="47">
        <v>42111</v>
      </c>
      <c r="B186" s="14" t="str">
        <f t="shared" si="36"/>
        <v>Apr</v>
      </c>
      <c r="C186" s="3"/>
      <c r="D186" s="3"/>
      <c r="E186" s="3"/>
      <c r="F186" s="3"/>
      <c r="G186" s="3"/>
      <c r="H186" s="3"/>
      <c r="I186" s="13">
        <f>VLOOKUP($B186,'Gas wholesale lookups'!$A$4:$L$15,'Gas wholesale index'!I$2,FALSE)</f>
        <v>166168.27272727274</v>
      </c>
      <c r="J186" s="13">
        <f>VLOOKUP($B186,'Gas wholesale lookups'!$A$4:$L$15,'Gas wholesale index'!J$2,FALSE)</f>
        <v>291847.5</v>
      </c>
      <c r="K186" s="13">
        <f>VLOOKUP($B186,'Gas wholesale lookups'!$A$4:$L$15,'Gas wholesale index'!K$2,FALSE)</f>
        <v>332991.45454545453</v>
      </c>
      <c r="L186" s="13">
        <f>VLOOKUP($B186,'Gas wholesale lookups'!$A$4:$L$15,'Gas wholesale index'!L$2,FALSE)</f>
        <v>208526.18181818182</v>
      </c>
      <c r="M186" s="13">
        <f>VLOOKUP($B186,'Gas wholesale lookups'!$A$4:$L$15,'Gas wholesale index'!M$2,FALSE)</f>
        <v>166168.27272727274</v>
      </c>
      <c r="N186" s="13">
        <f>VLOOKUP($B186,'Gas wholesale lookups'!$A$4:$L$15,'Gas wholesale index'!N$2,FALSE)</f>
        <v>291847.5</v>
      </c>
      <c r="O186" s="38">
        <f>VLOOKUP($B186,'Gas wholesale lookups'!$A$4:$R$15,'Gas wholesale index'!O$2,FALSE)</f>
        <v>0</v>
      </c>
      <c r="P186" s="38">
        <f>VLOOKUP($B186,'Gas wholesale lookups'!$A$4:$R$15,'Gas wholesale index'!P$2,FALSE)</f>
        <v>1</v>
      </c>
      <c r="Q186" s="38">
        <f>VLOOKUP($B186,'Gas wholesale lookups'!$A$4:$R$15,'Gas wholesale index'!Q$2,FALSE)</f>
        <v>1</v>
      </c>
      <c r="R186" s="38">
        <f>VLOOKUP($B186,'Gas wholesale lookups'!$A$4:$R$15,'Gas wholesale index'!R$2,FALSE)</f>
        <v>1</v>
      </c>
      <c r="S186" s="38">
        <f>VLOOKUP($B186,'Gas wholesale lookups'!$A$4:$R$15,'Gas wholesale index'!S$2,FALSE)</f>
        <v>1</v>
      </c>
      <c r="T186" s="38">
        <f>VLOOKUP($B186,'Gas wholesale lookups'!$A$4:$R$15,'Gas wholesale index'!T$2,FALSE)</f>
        <v>0</v>
      </c>
      <c r="U186" s="13">
        <f t="shared" si="37"/>
        <v>0</v>
      </c>
      <c r="V186" s="13">
        <f t="shared" si="38"/>
        <v>291847.5</v>
      </c>
      <c r="W186" s="13">
        <f t="shared" si="39"/>
        <v>332991.45454545453</v>
      </c>
      <c r="X186" s="13">
        <f t="shared" si="40"/>
        <v>208526.18181818182</v>
      </c>
      <c r="Y186" s="13">
        <f t="shared" si="41"/>
        <v>166168.27272727274</v>
      </c>
      <c r="Z186" s="13">
        <f t="shared" si="42"/>
        <v>0</v>
      </c>
      <c r="AA186" s="13">
        <f t="shared" si="43"/>
        <v>999533.40909090918</v>
      </c>
      <c r="AB186" s="23">
        <f t="shared" si="44"/>
        <v>0</v>
      </c>
      <c r="AC186" s="23">
        <f t="shared" si="45"/>
        <v>0</v>
      </c>
      <c r="AD186" s="23">
        <f t="shared" si="46"/>
        <v>0</v>
      </c>
      <c r="AE186" s="23">
        <f t="shared" si="47"/>
        <v>0</v>
      </c>
      <c r="AF186" s="23">
        <f t="shared" si="48"/>
        <v>0</v>
      </c>
      <c r="AG186" s="23">
        <f t="shared" si="49"/>
        <v>0</v>
      </c>
      <c r="AH186" s="23">
        <f t="shared" si="50"/>
        <v>0</v>
      </c>
      <c r="AI186" s="44" t="str">
        <f t="shared" si="51"/>
        <v>n/a</v>
      </c>
      <c r="AJ186" s="2" t="str">
        <f t="shared" si="52"/>
        <v>2015-16 Winter</v>
      </c>
      <c r="AK186" s="2" t="str">
        <f t="shared" si="53"/>
        <v>2015-16 Summer</v>
      </c>
      <c r="AL186" s="41">
        <v>0</v>
      </c>
      <c r="AM186" s="59"/>
    </row>
    <row r="187" spans="1:39" x14ac:dyDescent="0.3">
      <c r="A187" s="47">
        <v>42114</v>
      </c>
      <c r="B187" s="14" t="str">
        <f t="shared" si="36"/>
        <v>Apr</v>
      </c>
      <c r="C187" s="3"/>
      <c r="D187" s="3"/>
      <c r="E187" s="3"/>
      <c r="F187" s="3"/>
      <c r="G187" s="3"/>
      <c r="H187" s="3"/>
      <c r="I187" s="13">
        <f>VLOOKUP($B187,'Gas wholesale lookups'!$A$4:$L$15,'Gas wholesale index'!I$2,FALSE)</f>
        <v>166168.27272727274</v>
      </c>
      <c r="J187" s="13">
        <f>VLOOKUP($B187,'Gas wholesale lookups'!$A$4:$L$15,'Gas wholesale index'!J$2,FALSE)</f>
        <v>291847.5</v>
      </c>
      <c r="K187" s="13">
        <f>VLOOKUP($B187,'Gas wholesale lookups'!$A$4:$L$15,'Gas wholesale index'!K$2,FALSE)</f>
        <v>332991.45454545453</v>
      </c>
      <c r="L187" s="13">
        <f>VLOOKUP($B187,'Gas wholesale lookups'!$A$4:$L$15,'Gas wholesale index'!L$2,FALSE)</f>
        <v>208526.18181818182</v>
      </c>
      <c r="M187" s="13">
        <f>VLOOKUP($B187,'Gas wholesale lookups'!$A$4:$L$15,'Gas wholesale index'!M$2,FALSE)</f>
        <v>166168.27272727274</v>
      </c>
      <c r="N187" s="13">
        <f>VLOOKUP($B187,'Gas wholesale lookups'!$A$4:$L$15,'Gas wholesale index'!N$2,FALSE)</f>
        <v>291847.5</v>
      </c>
      <c r="O187" s="38">
        <f>VLOOKUP($B187,'Gas wholesale lookups'!$A$4:$R$15,'Gas wholesale index'!O$2,FALSE)</f>
        <v>0</v>
      </c>
      <c r="P187" s="38">
        <f>VLOOKUP($B187,'Gas wholesale lookups'!$A$4:$R$15,'Gas wholesale index'!P$2,FALSE)</f>
        <v>1</v>
      </c>
      <c r="Q187" s="38">
        <f>VLOOKUP($B187,'Gas wholesale lookups'!$A$4:$R$15,'Gas wholesale index'!Q$2,FALSE)</f>
        <v>1</v>
      </c>
      <c r="R187" s="38">
        <f>VLOOKUP($B187,'Gas wholesale lookups'!$A$4:$R$15,'Gas wholesale index'!R$2,FALSE)</f>
        <v>1</v>
      </c>
      <c r="S187" s="38">
        <f>VLOOKUP($B187,'Gas wholesale lookups'!$A$4:$R$15,'Gas wholesale index'!S$2,FALSE)</f>
        <v>1</v>
      </c>
      <c r="T187" s="38">
        <f>VLOOKUP($B187,'Gas wholesale lookups'!$A$4:$R$15,'Gas wholesale index'!T$2,FALSE)</f>
        <v>0</v>
      </c>
      <c r="U187" s="13">
        <f t="shared" si="37"/>
        <v>0</v>
      </c>
      <c r="V187" s="13">
        <f t="shared" si="38"/>
        <v>291847.5</v>
      </c>
      <c r="W187" s="13">
        <f t="shared" si="39"/>
        <v>332991.45454545453</v>
      </c>
      <c r="X187" s="13">
        <f t="shared" si="40"/>
        <v>208526.18181818182</v>
      </c>
      <c r="Y187" s="13">
        <f t="shared" si="41"/>
        <v>166168.27272727274</v>
      </c>
      <c r="Z187" s="13">
        <f t="shared" si="42"/>
        <v>0</v>
      </c>
      <c r="AA187" s="13">
        <f t="shared" si="43"/>
        <v>999533.40909090918</v>
      </c>
      <c r="AB187" s="23">
        <f t="shared" si="44"/>
        <v>0</v>
      </c>
      <c r="AC187" s="23">
        <f t="shared" si="45"/>
        <v>0</v>
      </c>
      <c r="AD187" s="23">
        <f t="shared" si="46"/>
        <v>0</v>
      </c>
      <c r="AE187" s="23">
        <f t="shared" si="47"/>
        <v>0</v>
      </c>
      <c r="AF187" s="23">
        <f t="shared" si="48"/>
        <v>0</v>
      </c>
      <c r="AG187" s="23">
        <f t="shared" si="49"/>
        <v>0</v>
      </c>
      <c r="AH187" s="23">
        <f t="shared" si="50"/>
        <v>0</v>
      </c>
      <c r="AI187" s="44" t="str">
        <f t="shared" si="51"/>
        <v>n/a</v>
      </c>
      <c r="AJ187" s="2" t="str">
        <f t="shared" si="52"/>
        <v>2015-16 Winter</v>
      </c>
      <c r="AK187" s="2" t="str">
        <f t="shared" si="53"/>
        <v>2015-16 Summer</v>
      </c>
      <c r="AL187" s="41">
        <v>0</v>
      </c>
      <c r="AM187" s="59"/>
    </row>
    <row r="188" spans="1:39" x14ac:dyDescent="0.3">
      <c r="A188" s="47">
        <v>42115</v>
      </c>
      <c r="B188" s="14" t="str">
        <f t="shared" si="36"/>
        <v>Apr</v>
      </c>
      <c r="C188" s="3"/>
      <c r="D188" s="3"/>
      <c r="E188" s="3"/>
      <c r="F188" s="3"/>
      <c r="G188" s="3"/>
      <c r="H188" s="3"/>
      <c r="I188" s="13">
        <f>VLOOKUP($B188,'Gas wholesale lookups'!$A$4:$L$15,'Gas wholesale index'!I$2,FALSE)</f>
        <v>166168.27272727274</v>
      </c>
      <c r="J188" s="13">
        <f>VLOOKUP($B188,'Gas wholesale lookups'!$A$4:$L$15,'Gas wholesale index'!J$2,FALSE)</f>
        <v>291847.5</v>
      </c>
      <c r="K188" s="13">
        <f>VLOOKUP($B188,'Gas wholesale lookups'!$A$4:$L$15,'Gas wholesale index'!K$2,FALSE)</f>
        <v>332991.45454545453</v>
      </c>
      <c r="L188" s="13">
        <f>VLOOKUP($B188,'Gas wholesale lookups'!$A$4:$L$15,'Gas wholesale index'!L$2,FALSE)</f>
        <v>208526.18181818182</v>
      </c>
      <c r="M188" s="13">
        <f>VLOOKUP($B188,'Gas wholesale lookups'!$A$4:$L$15,'Gas wholesale index'!M$2,FALSE)</f>
        <v>166168.27272727274</v>
      </c>
      <c r="N188" s="13">
        <f>VLOOKUP($B188,'Gas wholesale lookups'!$A$4:$L$15,'Gas wholesale index'!N$2,FALSE)</f>
        <v>291847.5</v>
      </c>
      <c r="O188" s="38">
        <f>VLOOKUP($B188,'Gas wholesale lookups'!$A$4:$R$15,'Gas wholesale index'!O$2,FALSE)</f>
        <v>0</v>
      </c>
      <c r="P188" s="38">
        <f>VLOOKUP($B188,'Gas wholesale lookups'!$A$4:$R$15,'Gas wholesale index'!P$2,FALSE)</f>
        <v>1</v>
      </c>
      <c r="Q188" s="38">
        <f>VLOOKUP($B188,'Gas wholesale lookups'!$A$4:$R$15,'Gas wholesale index'!Q$2,FALSE)</f>
        <v>1</v>
      </c>
      <c r="R188" s="38">
        <f>VLOOKUP($B188,'Gas wholesale lookups'!$A$4:$R$15,'Gas wholesale index'!R$2,FALSE)</f>
        <v>1</v>
      </c>
      <c r="S188" s="38">
        <f>VLOOKUP($B188,'Gas wholesale lookups'!$A$4:$R$15,'Gas wholesale index'!S$2,FALSE)</f>
        <v>1</v>
      </c>
      <c r="T188" s="38">
        <f>VLOOKUP($B188,'Gas wholesale lookups'!$A$4:$R$15,'Gas wholesale index'!T$2,FALSE)</f>
        <v>0</v>
      </c>
      <c r="U188" s="13">
        <f t="shared" si="37"/>
        <v>0</v>
      </c>
      <c r="V188" s="13">
        <f t="shared" si="38"/>
        <v>291847.5</v>
      </c>
      <c r="W188" s="13">
        <f t="shared" si="39"/>
        <v>332991.45454545453</v>
      </c>
      <c r="X188" s="13">
        <f t="shared" si="40"/>
        <v>208526.18181818182</v>
      </c>
      <c r="Y188" s="13">
        <f t="shared" si="41"/>
        <v>166168.27272727274</v>
      </c>
      <c r="Z188" s="13">
        <f t="shared" si="42"/>
        <v>0</v>
      </c>
      <c r="AA188" s="13">
        <f t="shared" si="43"/>
        <v>999533.40909090918</v>
      </c>
      <c r="AB188" s="23">
        <f t="shared" si="44"/>
        <v>0</v>
      </c>
      <c r="AC188" s="23">
        <f t="shared" si="45"/>
        <v>0</v>
      </c>
      <c r="AD188" s="23">
        <f t="shared" si="46"/>
        <v>0</v>
      </c>
      <c r="AE188" s="23">
        <f t="shared" si="47"/>
        <v>0</v>
      </c>
      <c r="AF188" s="23">
        <f t="shared" si="48"/>
        <v>0</v>
      </c>
      <c r="AG188" s="23">
        <f t="shared" si="49"/>
        <v>0</v>
      </c>
      <c r="AH188" s="23">
        <f t="shared" si="50"/>
        <v>0</v>
      </c>
      <c r="AI188" s="44" t="str">
        <f t="shared" si="51"/>
        <v>n/a</v>
      </c>
      <c r="AJ188" s="2" t="str">
        <f t="shared" si="52"/>
        <v>2015-16 Winter</v>
      </c>
      <c r="AK188" s="2" t="str">
        <f t="shared" si="53"/>
        <v>2015-16 Summer</v>
      </c>
      <c r="AL188" s="41">
        <v>0</v>
      </c>
      <c r="AM188" s="59"/>
    </row>
    <row r="189" spans="1:39" x14ac:dyDescent="0.3">
      <c r="A189" s="47">
        <v>42116</v>
      </c>
      <c r="B189" s="14" t="str">
        <f t="shared" si="36"/>
        <v>Apr</v>
      </c>
      <c r="C189" s="3"/>
      <c r="D189" s="3"/>
      <c r="E189" s="3"/>
      <c r="F189" s="3"/>
      <c r="G189" s="3"/>
      <c r="H189" s="3"/>
      <c r="I189" s="13">
        <f>VLOOKUP($B189,'Gas wholesale lookups'!$A$4:$L$15,'Gas wholesale index'!I$2,FALSE)</f>
        <v>166168.27272727274</v>
      </c>
      <c r="J189" s="13">
        <f>VLOOKUP($B189,'Gas wholesale lookups'!$A$4:$L$15,'Gas wholesale index'!J$2,FALSE)</f>
        <v>291847.5</v>
      </c>
      <c r="K189" s="13">
        <f>VLOOKUP($B189,'Gas wholesale lookups'!$A$4:$L$15,'Gas wholesale index'!K$2,FALSE)</f>
        <v>332991.45454545453</v>
      </c>
      <c r="L189" s="13">
        <f>VLOOKUP($B189,'Gas wholesale lookups'!$A$4:$L$15,'Gas wholesale index'!L$2,FALSE)</f>
        <v>208526.18181818182</v>
      </c>
      <c r="M189" s="13">
        <f>VLOOKUP($B189,'Gas wholesale lookups'!$A$4:$L$15,'Gas wholesale index'!M$2,FALSE)</f>
        <v>166168.27272727274</v>
      </c>
      <c r="N189" s="13">
        <f>VLOOKUP($B189,'Gas wholesale lookups'!$A$4:$L$15,'Gas wholesale index'!N$2,FALSE)</f>
        <v>291847.5</v>
      </c>
      <c r="O189" s="38">
        <f>VLOOKUP($B189,'Gas wholesale lookups'!$A$4:$R$15,'Gas wholesale index'!O$2,FALSE)</f>
        <v>0</v>
      </c>
      <c r="P189" s="38">
        <f>VLOOKUP($B189,'Gas wholesale lookups'!$A$4:$R$15,'Gas wholesale index'!P$2,FALSE)</f>
        <v>1</v>
      </c>
      <c r="Q189" s="38">
        <f>VLOOKUP($B189,'Gas wholesale lookups'!$A$4:$R$15,'Gas wholesale index'!Q$2,FALSE)</f>
        <v>1</v>
      </c>
      <c r="R189" s="38">
        <f>VLOOKUP($B189,'Gas wholesale lookups'!$A$4:$R$15,'Gas wholesale index'!R$2,FALSE)</f>
        <v>1</v>
      </c>
      <c r="S189" s="38">
        <f>VLOOKUP($B189,'Gas wholesale lookups'!$A$4:$R$15,'Gas wholesale index'!S$2,FALSE)</f>
        <v>1</v>
      </c>
      <c r="T189" s="38">
        <f>VLOOKUP($B189,'Gas wholesale lookups'!$A$4:$R$15,'Gas wholesale index'!T$2,FALSE)</f>
        <v>0</v>
      </c>
      <c r="U189" s="13">
        <f t="shared" si="37"/>
        <v>0</v>
      </c>
      <c r="V189" s="13">
        <f t="shared" si="38"/>
        <v>291847.5</v>
      </c>
      <c r="W189" s="13">
        <f t="shared" si="39"/>
        <v>332991.45454545453</v>
      </c>
      <c r="X189" s="13">
        <f t="shared" si="40"/>
        <v>208526.18181818182</v>
      </c>
      <c r="Y189" s="13">
        <f t="shared" si="41"/>
        <v>166168.27272727274</v>
      </c>
      <c r="Z189" s="13">
        <f t="shared" si="42"/>
        <v>0</v>
      </c>
      <c r="AA189" s="13">
        <f t="shared" si="43"/>
        <v>999533.40909090918</v>
      </c>
      <c r="AB189" s="23">
        <f t="shared" si="44"/>
        <v>0</v>
      </c>
      <c r="AC189" s="23">
        <f t="shared" si="45"/>
        <v>0</v>
      </c>
      <c r="AD189" s="23">
        <f t="shared" si="46"/>
        <v>0</v>
      </c>
      <c r="AE189" s="23">
        <f t="shared" si="47"/>
        <v>0</v>
      </c>
      <c r="AF189" s="23">
        <f t="shared" si="48"/>
        <v>0</v>
      </c>
      <c r="AG189" s="23">
        <f t="shared" si="49"/>
        <v>0</v>
      </c>
      <c r="AH189" s="23">
        <f t="shared" si="50"/>
        <v>0</v>
      </c>
      <c r="AI189" s="44" t="str">
        <f t="shared" si="51"/>
        <v>n/a</v>
      </c>
      <c r="AJ189" s="2" t="str">
        <f t="shared" si="52"/>
        <v>2015-16 Winter</v>
      </c>
      <c r="AK189" s="2" t="str">
        <f t="shared" si="53"/>
        <v>2015-16 Summer</v>
      </c>
      <c r="AL189" s="41">
        <v>0</v>
      </c>
      <c r="AM189" s="59"/>
    </row>
    <row r="190" spans="1:39" x14ac:dyDescent="0.3">
      <c r="A190" s="47">
        <v>42117</v>
      </c>
      <c r="B190" s="14" t="str">
        <f t="shared" si="36"/>
        <v>Apr</v>
      </c>
      <c r="C190" s="3"/>
      <c r="D190" s="3"/>
      <c r="E190" s="3"/>
      <c r="F190" s="3"/>
      <c r="G190" s="3"/>
      <c r="H190" s="3"/>
      <c r="I190" s="13">
        <f>VLOOKUP($B190,'Gas wholesale lookups'!$A$4:$L$15,'Gas wholesale index'!I$2,FALSE)</f>
        <v>166168.27272727274</v>
      </c>
      <c r="J190" s="13">
        <f>VLOOKUP($B190,'Gas wholesale lookups'!$A$4:$L$15,'Gas wholesale index'!J$2,FALSE)</f>
        <v>291847.5</v>
      </c>
      <c r="K190" s="13">
        <f>VLOOKUP($B190,'Gas wholesale lookups'!$A$4:$L$15,'Gas wholesale index'!K$2,FALSE)</f>
        <v>332991.45454545453</v>
      </c>
      <c r="L190" s="13">
        <f>VLOOKUP($B190,'Gas wholesale lookups'!$A$4:$L$15,'Gas wholesale index'!L$2,FALSE)</f>
        <v>208526.18181818182</v>
      </c>
      <c r="M190" s="13">
        <f>VLOOKUP($B190,'Gas wholesale lookups'!$A$4:$L$15,'Gas wholesale index'!M$2,FALSE)</f>
        <v>166168.27272727274</v>
      </c>
      <c r="N190" s="13">
        <f>VLOOKUP($B190,'Gas wholesale lookups'!$A$4:$L$15,'Gas wholesale index'!N$2,FALSE)</f>
        <v>291847.5</v>
      </c>
      <c r="O190" s="38">
        <f>VLOOKUP($B190,'Gas wholesale lookups'!$A$4:$R$15,'Gas wholesale index'!O$2,FALSE)</f>
        <v>0</v>
      </c>
      <c r="P190" s="38">
        <f>VLOOKUP($B190,'Gas wholesale lookups'!$A$4:$R$15,'Gas wholesale index'!P$2,FALSE)</f>
        <v>1</v>
      </c>
      <c r="Q190" s="38">
        <f>VLOOKUP($B190,'Gas wholesale lookups'!$A$4:$R$15,'Gas wholesale index'!Q$2,FALSE)</f>
        <v>1</v>
      </c>
      <c r="R190" s="38">
        <f>VLOOKUP($B190,'Gas wholesale lookups'!$A$4:$R$15,'Gas wholesale index'!R$2,FALSE)</f>
        <v>1</v>
      </c>
      <c r="S190" s="38">
        <f>VLOOKUP($B190,'Gas wholesale lookups'!$A$4:$R$15,'Gas wholesale index'!S$2,FALSE)</f>
        <v>1</v>
      </c>
      <c r="T190" s="38">
        <f>VLOOKUP($B190,'Gas wholesale lookups'!$A$4:$R$15,'Gas wholesale index'!T$2,FALSE)</f>
        <v>0</v>
      </c>
      <c r="U190" s="13">
        <f t="shared" si="37"/>
        <v>0</v>
      </c>
      <c r="V190" s="13">
        <f t="shared" si="38"/>
        <v>291847.5</v>
      </c>
      <c r="W190" s="13">
        <f t="shared" si="39"/>
        <v>332991.45454545453</v>
      </c>
      <c r="X190" s="13">
        <f t="shared" si="40"/>
        <v>208526.18181818182</v>
      </c>
      <c r="Y190" s="13">
        <f t="shared" si="41"/>
        <v>166168.27272727274</v>
      </c>
      <c r="Z190" s="13">
        <f t="shared" si="42"/>
        <v>0</v>
      </c>
      <c r="AA190" s="13">
        <f t="shared" si="43"/>
        <v>999533.40909090918</v>
      </c>
      <c r="AB190" s="23">
        <f t="shared" si="44"/>
        <v>0</v>
      </c>
      <c r="AC190" s="23">
        <f t="shared" si="45"/>
        <v>0</v>
      </c>
      <c r="AD190" s="23">
        <f t="shared" si="46"/>
        <v>0</v>
      </c>
      <c r="AE190" s="23">
        <f t="shared" si="47"/>
        <v>0</v>
      </c>
      <c r="AF190" s="23">
        <f t="shared" si="48"/>
        <v>0</v>
      </c>
      <c r="AG190" s="23">
        <f t="shared" si="49"/>
        <v>0</v>
      </c>
      <c r="AH190" s="23">
        <f t="shared" si="50"/>
        <v>0</v>
      </c>
      <c r="AI190" s="44" t="str">
        <f t="shared" si="51"/>
        <v>n/a</v>
      </c>
      <c r="AJ190" s="2" t="str">
        <f t="shared" si="52"/>
        <v>2015-16 Winter</v>
      </c>
      <c r="AK190" s="2" t="str">
        <f t="shared" si="53"/>
        <v>2015-16 Summer</v>
      </c>
      <c r="AL190" s="41">
        <v>0</v>
      </c>
      <c r="AM190" s="59"/>
    </row>
    <row r="191" spans="1:39" x14ac:dyDescent="0.3">
      <c r="A191" s="47">
        <v>42118</v>
      </c>
      <c r="B191" s="14" t="str">
        <f t="shared" si="36"/>
        <v>Apr</v>
      </c>
      <c r="C191" s="3"/>
      <c r="D191" s="3"/>
      <c r="E191" s="3"/>
      <c r="F191" s="3"/>
      <c r="G191" s="3"/>
      <c r="H191" s="3"/>
      <c r="I191" s="13">
        <f>VLOOKUP($B191,'Gas wholesale lookups'!$A$4:$L$15,'Gas wholesale index'!I$2,FALSE)</f>
        <v>166168.27272727274</v>
      </c>
      <c r="J191" s="13">
        <f>VLOOKUP($B191,'Gas wholesale lookups'!$A$4:$L$15,'Gas wholesale index'!J$2,FALSE)</f>
        <v>291847.5</v>
      </c>
      <c r="K191" s="13">
        <f>VLOOKUP($B191,'Gas wholesale lookups'!$A$4:$L$15,'Gas wholesale index'!K$2,FALSE)</f>
        <v>332991.45454545453</v>
      </c>
      <c r="L191" s="13">
        <f>VLOOKUP($B191,'Gas wholesale lookups'!$A$4:$L$15,'Gas wholesale index'!L$2,FALSE)</f>
        <v>208526.18181818182</v>
      </c>
      <c r="M191" s="13">
        <f>VLOOKUP($B191,'Gas wholesale lookups'!$A$4:$L$15,'Gas wholesale index'!M$2,FALSE)</f>
        <v>166168.27272727274</v>
      </c>
      <c r="N191" s="13">
        <f>VLOOKUP($B191,'Gas wholesale lookups'!$A$4:$L$15,'Gas wholesale index'!N$2,FALSE)</f>
        <v>291847.5</v>
      </c>
      <c r="O191" s="38">
        <f>VLOOKUP($B191,'Gas wholesale lookups'!$A$4:$R$15,'Gas wholesale index'!O$2,FALSE)</f>
        <v>0</v>
      </c>
      <c r="P191" s="38">
        <f>VLOOKUP($B191,'Gas wholesale lookups'!$A$4:$R$15,'Gas wholesale index'!P$2,FALSE)</f>
        <v>1</v>
      </c>
      <c r="Q191" s="38">
        <f>VLOOKUP($B191,'Gas wholesale lookups'!$A$4:$R$15,'Gas wholesale index'!Q$2,FALSE)</f>
        <v>1</v>
      </c>
      <c r="R191" s="38">
        <f>VLOOKUP($B191,'Gas wholesale lookups'!$A$4:$R$15,'Gas wholesale index'!R$2,FALSE)</f>
        <v>1</v>
      </c>
      <c r="S191" s="38">
        <f>VLOOKUP($B191,'Gas wholesale lookups'!$A$4:$R$15,'Gas wholesale index'!S$2,FALSE)</f>
        <v>1</v>
      </c>
      <c r="T191" s="38">
        <f>VLOOKUP($B191,'Gas wholesale lookups'!$A$4:$R$15,'Gas wholesale index'!T$2,FALSE)</f>
        <v>0</v>
      </c>
      <c r="U191" s="13">
        <f t="shared" si="37"/>
        <v>0</v>
      </c>
      <c r="V191" s="13">
        <f t="shared" si="38"/>
        <v>291847.5</v>
      </c>
      <c r="W191" s="13">
        <f t="shared" si="39"/>
        <v>332991.45454545453</v>
      </c>
      <c r="X191" s="13">
        <f t="shared" si="40"/>
        <v>208526.18181818182</v>
      </c>
      <c r="Y191" s="13">
        <f t="shared" si="41"/>
        <v>166168.27272727274</v>
      </c>
      <c r="Z191" s="13">
        <f t="shared" si="42"/>
        <v>0</v>
      </c>
      <c r="AA191" s="13">
        <f t="shared" si="43"/>
        <v>999533.40909090918</v>
      </c>
      <c r="AB191" s="23">
        <f t="shared" si="44"/>
        <v>0</v>
      </c>
      <c r="AC191" s="23">
        <f t="shared" si="45"/>
        <v>0</v>
      </c>
      <c r="AD191" s="23">
        <f t="shared" si="46"/>
        <v>0</v>
      </c>
      <c r="AE191" s="23">
        <f t="shared" si="47"/>
        <v>0</v>
      </c>
      <c r="AF191" s="23">
        <f t="shared" si="48"/>
        <v>0</v>
      </c>
      <c r="AG191" s="23">
        <f t="shared" si="49"/>
        <v>0</v>
      </c>
      <c r="AH191" s="23">
        <f t="shared" si="50"/>
        <v>0</v>
      </c>
      <c r="AI191" s="44" t="str">
        <f t="shared" si="51"/>
        <v>n/a</v>
      </c>
      <c r="AJ191" s="2" t="str">
        <f t="shared" si="52"/>
        <v>2015-16 Winter</v>
      </c>
      <c r="AK191" s="2" t="str">
        <f t="shared" si="53"/>
        <v>2015-16 Summer</v>
      </c>
      <c r="AL191" s="41">
        <v>0</v>
      </c>
      <c r="AM191" s="59"/>
    </row>
    <row r="192" spans="1:39" x14ac:dyDescent="0.3">
      <c r="A192" s="47">
        <v>42121</v>
      </c>
      <c r="B192" s="14" t="str">
        <f t="shared" si="36"/>
        <v>Apr</v>
      </c>
      <c r="C192" s="3"/>
      <c r="D192" s="3"/>
      <c r="E192" s="3"/>
      <c r="F192" s="3"/>
      <c r="G192" s="3"/>
      <c r="H192" s="3"/>
      <c r="I192" s="13">
        <f>VLOOKUP($B192,'Gas wholesale lookups'!$A$4:$L$15,'Gas wholesale index'!I$2,FALSE)</f>
        <v>166168.27272727274</v>
      </c>
      <c r="J192" s="13">
        <f>VLOOKUP($B192,'Gas wholesale lookups'!$A$4:$L$15,'Gas wholesale index'!J$2,FALSE)</f>
        <v>291847.5</v>
      </c>
      <c r="K192" s="13">
        <f>VLOOKUP($B192,'Gas wholesale lookups'!$A$4:$L$15,'Gas wholesale index'!K$2,FALSE)</f>
        <v>332991.45454545453</v>
      </c>
      <c r="L192" s="13">
        <f>VLOOKUP($B192,'Gas wholesale lookups'!$A$4:$L$15,'Gas wholesale index'!L$2,FALSE)</f>
        <v>208526.18181818182</v>
      </c>
      <c r="M192" s="13">
        <f>VLOOKUP($B192,'Gas wholesale lookups'!$A$4:$L$15,'Gas wholesale index'!M$2,FALSE)</f>
        <v>166168.27272727274</v>
      </c>
      <c r="N192" s="13">
        <f>VLOOKUP($B192,'Gas wholesale lookups'!$A$4:$L$15,'Gas wholesale index'!N$2,FALSE)</f>
        <v>291847.5</v>
      </c>
      <c r="O192" s="38">
        <f>VLOOKUP($B192,'Gas wholesale lookups'!$A$4:$R$15,'Gas wholesale index'!O$2,FALSE)</f>
        <v>0</v>
      </c>
      <c r="P192" s="38">
        <f>VLOOKUP($B192,'Gas wholesale lookups'!$A$4:$R$15,'Gas wholesale index'!P$2,FALSE)</f>
        <v>1</v>
      </c>
      <c r="Q192" s="38">
        <f>VLOOKUP($B192,'Gas wholesale lookups'!$A$4:$R$15,'Gas wholesale index'!Q$2,FALSE)</f>
        <v>1</v>
      </c>
      <c r="R192" s="38">
        <f>VLOOKUP($B192,'Gas wholesale lookups'!$A$4:$R$15,'Gas wholesale index'!R$2,FALSE)</f>
        <v>1</v>
      </c>
      <c r="S192" s="38">
        <f>VLOOKUP($B192,'Gas wholesale lookups'!$A$4:$R$15,'Gas wholesale index'!S$2,FALSE)</f>
        <v>1</v>
      </c>
      <c r="T192" s="38">
        <f>VLOOKUP($B192,'Gas wholesale lookups'!$A$4:$R$15,'Gas wholesale index'!T$2,FALSE)</f>
        <v>0</v>
      </c>
      <c r="U192" s="13">
        <f t="shared" si="37"/>
        <v>0</v>
      </c>
      <c r="V192" s="13">
        <f t="shared" si="38"/>
        <v>291847.5</v>
      </c>
      <c r="W192" s="13">
        <f t="shared" si="39"/>
        <v>332991.45454545453</v>
      </c>
      <c r="X192" s="13">
        <f t="shared" si="40"/>
        <v>208526.18181818182</v>
      </c>
      <c r="Y192" s="13">
        <f t="shared" si="41"/>
        <v>166168.27272727274</v>
      </c>
      <c r="Z192" s="13">
        <f t="shared" si="42"/>
        <v>0</v>
      </c>
      <c r="AA192" s="13">
        <f t="shared" si="43"/>
        <v>999533.40909090918</v>
      </c>
      <c r="AB192" s="23">
        <f t="shared" si="44"/>
        <v>0</v>
      </c>
      <c r="AC192" s="23">
        <f t="shared" si="45"/>
        <v>0</v>
      </c>
      <c r="AD192" s="23">
        <f t="shared" si="46"/>
        <v>0</v>
      </c>
      <c r="AE192" s="23">
        <f t="shared" si="47"/>
        <v>0</v>
      </c>
      <c r="AF192" s="23">
        <f t="shared" si="48"/>
        <v>0</v>
      </c>
      <c r="AG192" s="23">
        <f t="shared" si="49"/>
        <v>0</v>
      </c>
      <c r="AH192" s="23">
        <f t="shared" si="50"/>
        <v>0</v>
      </c>
      <c r="AI192" s="44" t="str">
        <f t="shared" si="51"/>
        <v>n/a</v>
      </c>
      <c r="AJ192" s="2" t="str">
        <f t="shared" si="52"/>
        <v>2015-16 Winter</v>
      </c>
      <c r="AK192" s="2" t="str">
        <f t="shared" si="53"/>
        <v>2015-16 Summer</v>
      </c>
      <c r="AL192" s="41">
        <v>0</v>
      </c>
      <c r="AM192" s="59"/>
    </row>
    <row r="193" spans="1:39" x14ac:dyDescent="0.3">
      <c r="A193" s="47">
        <v>42122</v>
      </c>
      <c r="B193" s="14" t="str">
        <f t="shared" si="36"/>
        <v>Apr</v>
      </c>
      <c r="C193" s="3"/>
      <c r="D193" s="3"/>
      <c r="E193" s="3"/>
      <c r="F193" s="3"/>
      <c r="G193" s="3"/>
      <c r="H193" s="3"/>
      <c r="I193" s="13">
        <f>VLOOKUP($B193,'Gas wholesale lookups'!$A$4:$L$15,'Gas wholesale index'!I$2,FALSE)</f>
        <v>166168.27272727274</v>
      </c>
      <c r="J193" s="13">
        <f>VLOOKUP($B193,'Gas wholesale lookups'!$A$4:$L$15,'Gas wholesale index'!J$2,FALSE)</f>
        <v>291847.5</v>
      </c>
      <c r="K193" s="13">
        <f>VLOOKUP($B193,'Gas wholesale lookups'!$A$4:$L$15,'Gas wholesale index'!K$2,FALSE)</f>
        <v>332991.45454545453</v>
      </c>
      <c r="L193" s="13">
        <f>VLOOKUP($B193,'Gas wholesale lookups'!$A$4:$L$15,'Gas wholesale index'!L$2,FALSE)</f>
        <v>208526.18181818182</v>
      </c>
      <c r="M193" s="13">
        <f>VLOOKUP($B193,'Gas wholesale lookups'!$A$4:$L$15,'Gas wholesale index'!M$2,FALSE)</f>
        <v>166168.27272727274</v>
      </c>
      <c r="N193" s="13">
        <f>VLOOKUP($B193,'Gas wholesale lookups'!$A$4:$L$15,'Gas wholesale index'!N$2,FALSE)</f>
        <v>291847.5</v>
      </c>
      <c r="O193" s="38">
        <f>VLOOKUP($B193,'Gas wholesale lookups'!$A$4:$R$15,'Gas wholesale index'!O$2,FALSE)</f>
        <v>0</v>
      </c>
      <c r="P193" s="38">
        <f>VLOOKUP($B193,'Gas wholesale lookups'!$A$4:$R$15,'Gas wholesale index'!P$2,FALSE)</f>
        <v>1</v>
      </c>
      <c r="Q193" s="38">
        <f>VLOOKUP($B193,'Gas wholesale lookups'!$A$4:$R$15,'Gas wholesale index'!Q$2,FALSE)</f>
        <v>1</v>
      </c>
      <c r="R193" s="38">
        <f>VLOOKUP($B193,'Gas wholesale lookups'!$A$4:$R$15,'Gas wholesale index'!R$2,FALSE)</f>
        <v>1</v>
      </c>
      <c r="S193" s="38">
        <f>VLOOKUP($B193,'Gas wholesale lookups'!$A$4:$R$15,'Gas wholesale index'!S$2,FALSE)</f>
        <v>1</v>
      </c>
      <c r="T193" s="38">
        <f>VLOOKUP($B193,'Gas wholesale lookups'!$A$4:$R$15,'Gas wholesale index'!T$2,FALSE)</f>
        <v>0</v>
      </c>
      <c r="U193" s="13">
        <f t="shared" si="37"/>
        <v>0</v>
      </c>
      <c r="V193" s="13">
        <f t="shared" si="38"/>
        <v>291847.5</v>
      </c>
      <c r="W193" s="13">
        <f t="shared" si="39"/>
        <v>332991.45454545453</v>
      </c>
      <c r="X193" s="13">
        <f t="shared" si="40"/>
        <v>208526.18181818182</v>
      </c>
      <c r="Y193" s="13">
        <f t="shared" si="41"/>
        <v>166168.27272727274</v>
      </c>
      <c r="Z193" s="13">
        <f t="shared" si="42"/>
        <v>0</v>
      </c>
      <c r="AA193" s="13">
        <f t="shared" si="43"/>
        <v>999533.40909090918</v>
      </c>
      <c r="AB193" s="23">
        <f t="shared" si="44"/>
        <v>0</v>
      </c>
      <c r="AC193" s="23">
        <f t="shared" si="45"/>
        <v>0</v>
      </c>
      <c r="AD193" s="23">
        <f t="shared" si="46"/>
        <v>0</v>
      </c>
      <c r="AE193" s="23">
        <f t="shared" si="47"/>
        <v>0</v>
      </c>
      <c r="AF193" s="23">
        <f t="shared" si="48"/>
        <v>0</v>
      </c>
      <c r="AG193" s="23">
        <f t="shared" si="49"/>
        <v>0</v>
      </c>
      <c r="AH193" s="23">
        <f t="shared" si="50"/>
        <v>0</v>
      </c>
      <c r="AI193" s="44" t="str">
        <f t="shared" si="51"/>
        <v>n/a</v>
      </c>
      <c r="AJ193" s="2" t="str">
        <f t="shared" si="52"/>
        <v>2015-16 Winter</v>
      </c>
      <c r="AK193" s="2" t="str">
        <f t="shared" si="53"/>
        <v>2015-16 Summer</v>
      </c>
      <c r="AL193" s="41">
        <v>0</v>
      </c>
      <c r="AM193" s="59"/>
    </row>
    <row r="194" spans="1:39" x14ac:dyDescent="0.3">
      <c r="A194" s="47">
        <v>42123</v>
      </c>
      <c r="B194" s="14" t="str">
        <f t="shared" si="36"/>
        <v>Apr</v>
      </c>
      <c r="C194" s="3"/>
      <c r="D194" s="3"/>
      <c r="E194" s="3"/>
      <c r="F194" s="3"/>
      <c r="G194" s="3"/>
      <c r="H194" s="3"/>
      <c r="I194" s="13">
        <f>VLOOKUP($B194,'Gas wholesale lookups'!$A$4:$L$15,'Gas wholesale index'!I$2,FALSE)</f>
        <v>166168.27272727274</v>
      </c>
      <c r="J194" s="13">
        <f>VLOOKUP($B194,'Gas wholesale lookups'!$A$4:$L$15,'Gas wholesale index'!J$2,FALSE)</f>
        <v>291847.5</v>
      </c>
      <c r="K194" s="13">
        <f>VLOOKUP($B194,'Gas wholesale lookups'!$A$4:$L$15,'Gas wholesale index'!K$2,FALSE)</f>
        <v>332991.45454545453</v>
      </c>
      <c r="L194" s="13">
        <f>VLOOKUP($B194,'Gas wholesale lookups'!$A$4:$L$15,'Gas wholesale index'!L$2,FALSE)</f>
        <v>208526.18181818182</v>
      </c>
      <c r="M194" s="13">
        <f>VLOOKUP($B194,'Gas wholesale lookups'!$A$4:$L$15,'Gas wholesale index'!M$2,FALSE)</f>
        <v>166168.27272727274</v>
      </c>
      <c r="N194" s="13">
        <f>VLOOKUP($B194,'Gas wholesale lookups'!$A$4:$L$15,'Gas wholesale index'!N$2,FALSE)</f>
        <v>291847.5</v>
      </c>
      <c r="O194" s="38">
        <f>VLOOKUP($B194,'Gas wholesale lookups'!$A$4:$R$15,'Gas wholesale index'!O$2,FALSE)</f>
        <v>0</v>
      </c>
      <c r="P194" s="38">
        <f>VLOOKUP($B194,'Gas wholesale lookups'!$A$4:$R$15,'Gas wholesale index'!P$2,FALSE)</f>
        <v>1</v>
      </c>
      <c r="Q194" s="38">
        <f>VLOOKUP($B194,'Gas wholesale lookups'!$A$4:$R$15,'Gas wholesale index'!Q$2,FALSE)</f>
        <v>1</v>
      </c>
      <c r="R194" s="38">
        <f>VLOOKUP($B194,'Gas wholesale lookups'!$A$4:$R$15,'Gas wholesale index'!R$2,FALSE)</f>
        <v>1</v>
      </c>
      <c r="S194" s="38">
        <f>VLOOKUP($B194,'Gas wholesale lookups'!$A$4:$R$15,'Gas wholesale index'!S$2,FALSE)</f>
        <v>1</v>
      </c>
      <c r="T194" s="38">
        <f>VLOOKUP($B194,'Gas wholesale lookups'!$A$4:$R$15,'Gas wholesale index'!T$2,FALSE)</f>
        <v>0</v>
      </c>
      <c r="U194" s="13">
        <f t="shared" si="37"/>
        <v>0</v>
      </c>
      <c r="V194" s="13">
        <f t="shared" si="38"/>
        <v>291847.5</v>
      </c>
      <c r="W194" s="13">
        <f t="shared" si="39"/>
        <v>332991.45454545453</v>
      </c>
      <c r="X194" s="13">
        <f t="shared" si="40"/>
        <v>208526.18181818182</v>
      </c>
      <c r="Y194" s="13">
        <f t="shared" si="41"/>
        <v>166168.27272727274</v>
      </c>
      <c r="Z194" s="13">
        <f t="shared" si="42"/>
        <v>0</v>
      </c>
      <c r="AA194" s="13">
        <f t="shared" si="43"/>
        <v>999533.40909090918</v>
      </c>
      <c r="AB194" s="23">
        <f t="shared" si="44"/>
        <v>0</v>
      </c>
      <c r="AC194" s="23">
        <f t="shared" si="45"/>
        <v>0</v>
      </c>
      <c r="AD194" s="23">
        <f t="shared" si="46"/>
        <v>0</v>
      </c>
      <c r="AE194" s="23">
        <f t="shared" si="47"/>
        <v>0</v>
      </c>
      <c r="AF194" s="23">
        <f t="shared" si="48"/>
        <v>0</v>
      </c>
      <c r="AG194" s="23">
        <f t="shared" si="49"/>
        <v>0</v>
      </c>
      <c r="AH194" s="23">
        <f t="shared" si="50"/>
        <v>0</v>
      </c>
      <c r="AI194" s="44" t="str">
        <f t="shared" si="51"/>
        <v>n/a</v>
      </c>
      <c r="AJ194" s="2" t="str">
        <f t="shared" si="52"/>
        <v>2015-16 Winter</v>
      </c>
      <c r="AK194" s="2" t="str">
        <f t="shared" si="53"/>
        <v>2015-16 Summer</v>
      </c>
      <c r="AL194" s="41">
        <v>0</v>
      </c>
      <c r="AM194" s="59"/>
    </row>
    <row r="195" spans="1:39" x14ac:dyDescent="0.3">
      <c r="A195" s="47">
        <v>42124</v>
      </c>
      <c r="B195" s="14" t="str">
        <f t="shared" si="36"/>
        <v>Apr</v>
      </c>
      <c r="C195" s="3"/>
      <c r="D195" s="3"/>
      <c r="E195" s="3"/>
      <c r="F195" s="3"/>
      <c r="G195" s="3"/>
      <c r="H195" s="3"/>
      <c r="I195" s="13">
        <f>VLOOKUP($B195,'Gas wholesale lookups'!$A$4:$L$15,'Gas wholesale index'!I$2,FALSE)</f>
        <v>166168.27272727274</v>
      </c>
      <c r="J195" s="13">
        <f>VLOOKUP($B195,'Gas wholesale lookups'!$A$4:$L$15,'Gas wholesale index'!J$2,FALSE)</f>
        <v>291847.5</v>
      </c>
      <c r="K195" s="13">
        <f>VLOOKUP($B195,'Gas wholesale lookups'!$A$4:$L$15,'Gas wholesale index'!K$2,FALSE)</f>
        <v>332991.45454545453</v>
      </c>
      <c r="L195" s="13">
        <f>VLOOKUP($B195,'Gas wholesale lookups'!$A$4:$L$15,'Gas wholesale index'!L$2,FALSE)</f>
        <v>208526.18181818182</v>
      </c>
      <c r="M195" s="13">
        <f>VLOOKUP($B195,'Gas wholesale lookups'!$A$4:$L$15,'Gas wholesale index'!M$2,FALSE)</f>
        <v>166168.27272727274</v>
      </c>
      <c r="N195" s="13">
        <f>VLOOKUP($B195,'Gas wholesale lookups'!$A$4:$L$15,'Gas wholesale index'!N$2,FALSE)</f>
        <v>291847.5</v>
      </c>
      <c r="O195" s="38">
        <f>VLOOKUP($B195,'Gas wholesale lookups'!$A$4:$R$15,'Gas wholesale index'!O$2,FALSE)</f>
        <v>0</v>
      </c>
      <c r="P195" s="38">
        <f>VLOOKUP($B195,'Gas wholesale lookups'!$A$4:$R$15,'Gas wholesale index'!P$2,FALSE)</f>
        <v>1</v>
      </c>
      <c r="Q195" s="38">
        <f>VLOOKUP($B195,'Gas wholesale lookups'!$A$4:$R$15,'Gas wholesale index'!Q$2,FALSE)</f>
        <v>1</v>
      </c>
      <c r="R195" s="38">
        <f>VLOOKUP($B195,'Gas wholesale lookups'!$A$4:$R$15,'Gas wholesale index'!R$2,FALSE)</f>
        <v>1</v>
      </c>
      <c r="S195" s="38">
        <f>VLOOKUP($B195,'Gas wholesale lookups'!$A$4:$R$15,'Gas wholesale index'!S$2,FALSE)</f>
        <v>1</v>
      </c>
      <c r="T195" s="38">
        <f>VLOOKUP($B195,'Gas wholesale lookups'!$A$4:$R$15,'Gas wholesale index'!T$2,FALSE)</f>
        <v>0</v>
      </c>
      <c r="U195" s="13">
        <f t="shared" si="37"/>
        <v>0</v>
      </c>
      <c r="V195" s="13">
        <f t="shared" si="38"/>
        <v>291847.5</v>
      </c>
      <c r="W195" s="13">
        <f t="shared" si="39"/>
        <v>332991.45454545453</v>
      </c>
      <c r="X195" s="13">
        <f t="shared" si="40"/>
        <v>208526.18181818182</v>
      </c>
      <c r="Y195" s="13">
        <f t="shared" si="41"/>
        <v>166168.27272727274</v>
      </c>
      <c r="Z195" s="13">
        <f t="shared" si="42"/>
        <v>0</v>
      </c>
      <c r="AA195" s="13">
        <f t="shared" si="43"/>
        <v>999533.40909090918</v>
      </c>
      <c r="AB195" s="23">
        <f t="shared" si="44"/>
        <v>0</v>
      </c>
      <c r="AC195" s="23">
        <f t="shared" si="45"/>
        <v>0</v>
      </c>
      <c r="AD195" s="23">
        <f t="shared" si="46"/>
        <v>0</v>
      </c>
      <c r="AE195" s="23">
        <f t="shared" si="47"/>
        <v>0</v>
      </c>
      <c r="AF195" s="23">
        <f t="shared" si="48"/>
        <v>0</v>
      </c>
      <c r="AG195" s="23">
        <f t="shared" si="49"/>
        <v>0</v>
      </c>
      <c r="AH195" s="23">
        <f t="shared" si="50"/>
        <v>0</v>
      </c>
      <c r="AI195" s="44" t="str">
        <f t="shared" si="51"/>
        <v>n/a</v>
      </c>
      <c r="AJ195" s="2" t="str">
        <f t="shared" si="52"/>
        <v>2015-16 Winter</v>
      </c>
      <c r="AK195" s="2" t="str">
        <f t="shared" si="53"/>
        <v>2015-16 Summer</v>
      </c>
      <c r="AL195" s="41">
        <v>0</v>
      </c>
      <c r="AM195" s="59"/>
    </row>
    <row r="196" spans="1:39" x14ac:dyDescent="0.3">
      <c r="A196" s="47">
        <v>42125</v>
      </c>
      <c r="B196" s="14" t="str">
        <f t="shared" si="36"/>
        <v>May</v>
      </c>
      <c r="C196" s="3"/>
      <c r="D196" s="3"/>
      <c r="E196" s="3"/>
      <c r="F196" s="3"/>
      <c r="G196" s="3"/>
      <c r="H196" s="3"/>
      <c r="I196" s="13">
        <f>VLOOKUP($B196,'Gas wholesale lookups'!$A$4:$L$15,'Gas wholesale index'!I$2,FALSE)</f>
        <v>166168.27272727274</v>
      </c>
      <c r="J196" s="13">
        <f>VLOOKUP($B196,'Gas wholesale lookups'!$A$4:$L$15,'Gas wholesale index'!J$2,FALSE)</f>
        <v>291847.5</v>
      </c>
      <c r="K196" s="13">
        <f>VLOOKUP($B196,'Gas wholesale lookups'!$A$4:$L$15,'Gas wholesale index'!K$2,FALSE)</f>
        <v>332991.45454545453</v>
      </c>
      <c r="L196" s="13">
        <f>VLOOKUP($B196,'Gas wholesale lookups'!$A$4:$L$15,'Gas wholesale index'!L$2,FALSE)</f>
        <v>208526.18181818182</v>
      </c>
      <c r="M196" s="13">
        <f>VLOOKUP($B196,'Gas wholesale lookups'!$A$4:$L$15,'Gas wholesale index'!M$2,FALSE)</f>
        <v>166168.27272727274</v>
      </c>
      <c r="N196" s="13">
        <f>VLOOKUP($B196,'Gas wholesale lookups'!$A$4:$L$15,'Gas wholesale index'!N$2,FALSE)</f>
        <v>291847.5</v>
      </c>
      <c r="O196" s="38">
        <f>VLOOKUP($B196,'Gas wholesale lookups'!$A$4:$R$15,'Gas wholesale index'!O$2,FALSE)</f>
        <v>0</v>
      </c>
      <c r="P196" s="38">
        <f>VLOOKUP($B196,'Gas wholesale lookups'!$A$4:$R$15,'Gas wholesale index'!P$2,FALSE)</f>
        <v>1</v>
      </c>
      <c r="Q196" s="38">
        <f>VLOOKUP($B196,'Gas wholesale lookups'!$A$4:$R$15,'Gas wholesale index'!Q$2,FALSE)</f>
        <v>1</v>
      </c>
      <c r="R196" s="38">
        <f>VLOOKUP($B196,'Gas wholesale lookups'!$A$4:$R$15,'Gas wholesale index'!R$2,FALSE)</f>
        <v>1</v>
      </c>
      <c r="S196" s="38">
        <f>VLOOKUP($B196,'Gas wholesale lookups'!$A$4:$R$15,'Gas wholesale index'!S$2,FALSE)</f>
        <v>1</v>
      </c>
      <c r="T196" s="38">
        <f>VLOOKUP($B196,'Gas wholesale lookups'!$A$4:$R$15,'Gas wholesale index'!T$2,FALSE)</f>
        <v>0</v>
      </c>
      <c r="U196" s="13">
        <f t="shared" si="37"/>
        <v>0</v>
      </c>
      <c r="V196" s="13">
        <f t="shared" si="38"/>
        <v>291847.5</v>
      </c>
      <c r="W196" s="13">
        <f t="shared" si="39"/>
        <v>332991.45454545453</v>
      </c>
      <c r="X196" s="13">
        <f t="shared" si="40"/>
        <v>208526.18181818182</v>
      </c>
      <c r="Y196" s="13">
        <f t="shared" si="41"/>
        <v>166168.27272727274</v>
      </c>
      <c r="Z196" s="13">
        <f t="shared" si="42"/>
        <v>0</v>
      </c>
      <c r="AA196" s="13">
        <f t="shared" si="43"/>
        <v>999533.40909090918</v>
      </c>
      <c r="AB196" s="23">
        <f t="shared" si="44"/>
        <v>0</v>
      </c>
      <c r="AC196" s="23">
        <f t="shared" si="45"/>
        <v>0</v>
      </c>
      <c r="AD196" s="23">
        <f t="shared" si="46"/>
        <v>0</v>
      </c>
      <c r="AE196" s="23">
        <f t="shared" si="47"/>
        <v>0</v>
      </c>
      <c r="AF196" s="23">
        <f t="shared" si="48"/>
        <v>0</v>
      </c>
      <c r="AG196" s="23">
        <f t="shared" si="49"/>
        <v>0</v>
      </c>
      <c r="AH196" s="23">
        <f t="shared" si="50"/>
        <v>0</v>
      </c>
      <c r="AI196" s="44" t="str">
        <f t="shared" si="51"/>
        <v>n/a</v>
      </c>
      <c r="AJ196" s="2" t="str">
        <f t="shared" si="52"/>
        <v>2015-16 Winter</v>
      </c>
      <c r="AK196" s="2" t="str">
        <f t="shared" si="53"/>
        <v>2015-16 Summer</v>
      </c>
      <c r="AL196" s="41">
        <v>0</v>
      </c>
      <c r="AM196" s="59"/>
    </row>
    <row r="197" spans="1:39" x14ac:dyDescent="0.3">
      <c r="A197" s="47">
        <v>42129</v>
      </c>
      <c r="B197" s="14" t="str">
        <f t="shared" si="36"/>
        <v>May</v>
      </c>
      <c r="C197" s="3"/>
      <c r="D197" s="3"/>
      <c r="E197" s="3"/>
      <c r="F197" s="3"/>
      <c r="G197" s="3"/>
      <c r="H197" s="3"/>
      <c r="I197" s="13">
        <f>VLOOKUP($B197,'Gas wholesale lookups'!$A$4:$L$15,'Gas wholesale index'!I$2,FALSE)</f>
        <v>166168.27272727274</v>
      </c>
      <c r="J197" s="13">
        <f>VLOOKUP($B197,'Gas wholesale lookups'!$A$4:$L$15,'Gas wholesale index'!J$2,FALSE)</f>
        <v>291847.5</v>
      </c>
      <c r="K197" s="13">
        <f>VLOOKUP($B197,'Gas wholesale lookups'!$A$4:$L$15,'Gas wholesale index'!K$2,FALSE)</f>
        <v>332991.45454545453</v>
      </c>
      <c r="L197" s="13">
        <f>VLOOKUP($B197,'Gas wholesale lookups'!$A$4:$L$15,'Gas wholesale index'!L$2,FALSE)</f>
        <v>208526.18181818182</v>
      </c>
      <c r="M197" s="13">
        <f>VLOOKUP($B197,'Gas wholesale lookups'!$A$4:$L$15,'Gas wholesale index'!M$2,FALSE)</f>
        <v>166168.27272727274</v>
      </c>
      <c r="N197" s="13">
        <f>VLOOKUP($B197,'Gas wholesale lookups'!$A$4:$L$15,'Gas wholesale index'!N$2,FALSE)</f>
        <v>291847.5</v>
      </c>
      <c r="O197" s="38">
        <f>VLOOKUP($B197,'Gas wholesale lookups'!$A$4:$R$15,'Gas wholesale index'!O$2,FALSE)</f>
        <v>0</v>
      </c>
      <c r="P197" s="38">
        <f>VLOOKUP($B197,'Gas wholesale lookups'!$A$4:$R$15,'Gas wholesale index'!P$2,FALSE)</f>
        <v>1</v>
      </c>
      <c r="Q197" s="38">
        <f>VLOOKUP($B197,'Gas wholesale lookups'!$A$4:$R$15,'Gas wholesale index'!Q$2,FALSE)</f>
        <v>1</v>
      </c>
      <c r="R197" s="38">
        <f>VLOOKUP($B197,'Gas wholesale lookups'!$A$4:$R$15,'Gas wholesale index'!R$2,FALSE)</f>
        <v>1</v>
      </c>
      <c r="S197" s="38">
        <f>VLOOKUP($B197,'Gas wholesale lookups'!$A$4:$R$15,'Gas wholesale index'!S$2,FALSE)</f>
        <v>1</v>
      </c>
      <c r="T197" s="38">
        <f>VLOOKUP($B197,'Gas wholesale lookups'!$A$4:$R$15,'Gas wholesale index'!T$2,FALSE)</f>
        <v>0</v>
      </c>
      <c r="U197" s="13">
        <f t="shared" si="37"/>
        <v>0</v>
      </c>
      <c r="V197" s="13">
        <f t="shared" si="38"/>
        <v>291847.5</v>
      </c>
      <c r="W197" s="13">
        <f t="shared" si="39"/>
        <v>332991.45454545453</v>
      </c>
      <c r="X197" s="13">
        <f t="shared" si="40"/>
        <v>208526.18181818182</v>
      </c>
      <c r="Y197" s="13">
        <f t="shared" si="41"/>
        <v>166168.27272727274</v>
      </c>
      <c r="Z197" s="13">
        <f t="shared" si="42"/>
        <v>0</v>
      </c>
      <c r="AA197" s="13">
        <f t="shared" si="43"/>
        <v>999533.40909090918</v>
      </c>
      <c r="AB197" s="23">
        <f t="shared" si="44"/>
        <v>0</v>
      </c>
      <c r="AC197" s="23">
        <f t="shared" si="45"/>
        <v>0</v>
      </c>
      <c r="AD197" s="23">
        <f t="shared" si="46"/>
        <v>0</v>
      </c>
      <c r="AE197" s="23">
        <f t="shared" si="47"/>
        <v>0</v>
      </c>
      <c r="AF197" s="23">
        <f t="shared" si="48"/>
        <v>0</v>
      </c>
      <c r="AG197" s="23">
        <f t="shared" si="49"/>
        <v>0</v>
      </c>
      <c r="AH197" s="23">
        <f t="shared" si="50"/>
        <v>0</v>
      </c>
      <c r="AI197" s="44" t="str">
        <f t="shared" si="51"/>
        <v>n/a</v>
      </c>
      <c r="AJ197" s="2" t="str">
        <f t="shared" si="52"/>
        <v>2015-16 Winter</v>
      </c>
      <c r="AK197" s="2" t="str">
        <f t="shared" si="53"/>
        <v>2015-16 Summer</v>
      </c>
      <c r="AL197" s="41">
        <v>0</v>
      </c>
      <c r="AM197" s="59"/>
    </row>
    <row r="198" spans="1:39" x14ac:dyDescent="0.3">
      <c r="A198" s="47">
        <v>42130</v>
      </c>
      <c r="B198" s="14" t="str">
        <f t="shared" si="36"/>
        <v>May</v>
      </c>
      <c r="C198" s="3"/>
      <c r="D198" s="3"/>
      <c r="E198" s="3"/>
      <c r="F198" s="3"/>
      <c r="G198" s="3"/>
      <c r="H198" s="3"/>
      <c r="I198" s="13">
        <f>VLOOKUP($B198,'Gas wholesale lookups'!$A$4:$L$15,'Gas wholesale index'!I$2,FALSE)</f>
        <v>166168.27272727274</v>
      </c>
      <c r="J198" s="13">
        <f>VLOOKUP($B198,'Gas wholesale lookups'!$A$4:$L$15,'Gas wholesale index'!J$2,FALSE)</f>
        <v>291847.5</v>
      </c>
      <c r="K198" s="13">
        <f>VLOOKUP($B198,'Gas wholesale lookups'!$A$4:$L$15,'Gas wholesale index'!K$2,FALSE)</f>
        <v>332991.45454545453</v>
      </c>
      <c r="L198" s="13">
        <f>VLOOKUP($B198,'Gas wholesale lookups'!$A$4:$L$15,'Gas wholesale index'!L$2,FALSE)</f>
        <v>208526.18181818182</v>
      </c>
      <c r="M198" s="13">
        <f>VLOOKUP($B198,'Gas wholesale lookups'!$A$4:$L$15,'Gas wholesale index'!M$2,FALSE)</f>
        <v>166168.27272727274</v>
      </c>
      <c r="N198" s="13">
        <f>VLOOKUP($B198,'Gas wholesale lookups'!$A$4:$L$15,'Gas wholesale index'!N$2,FALSE)</f>
        <v>291847.5</v>
      </c>
      <c r="O198" s="38">
        <f>VLOOKUP($B198,'Gas wholesale lookups'!$A$4:$R$15,'Gas wholesale index'!O$2,FALSE)</f>
        <v>0</v>
      </c>
      <c r="P198" s="38">
        <f>VLOOKUP($B198,'Gas wholesale lookups'!$A$4:$R$15,'Gas wholesale index'!P$2,FALSE)</f>
        <v>1</v>
      </c>
      <c r="Q198" s="38">
        <f>VLOOKUP($B198,'Gas wholesale lookups'!$A$4:$R$15,'Gas wholesale index'!Q$2,FALSE)</f>
        <v>1</v>
      </c>
      <c r="R198" s="38">
        <f>VLOOKUP($B198,'Gas wholesale lookups'!$A$4:$R$15,'Gas wholesale index'!R$2,FALSE)</f>
        <v>1</v>
      </c>
      <c r="S198" s="38">
        <f>VLOOKUP($B198,'Gas wholesale lookups'!$A$4:$R$15,'Gas wholesale index'!S$2,FALSE)</f>
        <v>1</v>
      </c>
      <c r="T198" s="38">
        <f>VLOOKUP($B198,'Gas wholesale lookups'!$A$4:$R$15,'Gas wholesale index'!T$2,FALSE)</f>
        <v>0</v>
      </c>
      <c r="U198" s="13">
        <f t="shared" si="37"/>
        <v>0</v>
      </c>
      <c r="V198" s="13">
        <f t="shared" si="38"/>
        <v>291847.5</v>
      </c>
      <c r="W198" s="13">
        <f t="shared" si="39"/>
        <v>332991.45454545453</v>
      </c>
      <c r="X198" s="13">
        <f t="shared" si="40"/>
        <v>208526.18181818182</v>
      </c>
      <c r="Y198" s="13">
        <f t="shared" si="41"/>
        <v>166168.27272727274</v>
      </c>
      <c r="Z198" s="13">
        <f t="shared" si="42"/>
        <v>0</v>
      </c>
      <c r="AA198" s="13">
        <f t="shared" si="43"/>
        <v>999533.40909090918</v>
      </c>
      <c r="AB198" s="23">
        <f t="shared" si="44"/>
        <v>0</v>
      </c>
      <c r="AC198" s="23">
        <f t="shared" si="45"/>
        <v>0</v>
      </c>
      <c r="AD198" s="23">
        <f t="shared" si="46"/>
        <v>0</v>
      </c>
      <c r="AE198" s="23">
        <f t="shared" si="47"/>
        <v>0</v>
      </c>
      <c r="AF198" s="23">
        <f t="shared" si="48"/>
        <v>0</v>
      </c>
      <c r="AG198" s="23">
        <f t="shared" si="49"/>
        <v>0</v>
      </c>
      <c r="AH198" s="23">
        <f t="shared" si="50"/>
        <v>0</v>
      </c>
      <c r="AI198" s="44" t="str">
        <f t="shared" si="51"/>
        <v>n/a</v>
      </c>
      <c r="AJ198" s="2" t="str">
        <f t="shared" si="52"/>
        <v>2015-16 Winter</v>
      </c>
      <c r="AK198" s="2" t="str">
        <f t="shared" si="53"/>
        <v>2015-16 Summer</v>
      </c>
      <c r="AL198" s="41">
        <v>0</v>
      </c>
      <c r="AM198" s="59"/>
    </row>
    <row r="199" spans="1:39" x14ac:dyDescent="0.3">
      <c r="A199" s="47">
        <v>42131</v>
      </c>
      <c r="B199" s="14" t="str">
        <f t="shared" ref="B199:B259" si="54">TEXT(A199,"mmm")</f>
        <v>May</v>
      </c>
      <c r="C199" s="3"/>
      <c r="D199" s="3"/>
      <c r="E199" s="3"/>
      <c r="F199" s="3"/>
      <c r="G199" s="3"/>
      <c r="H199" s="3"/>
      <c r="I199" s="13">
        <f>VLOOKUP($B199,'Gas wholesale lookups'!$A$4:$L$15,'Gas wholesale index'!I$2,FALSE)</f>
        <v>166168.27272727274</v>
      </c>
      <c r="J199" s="13">
        <f>VLOOKUP($B199,'Gas wholesale lookups'!$A$4:$L$15,'Gas wholesale index'!J$2,FALSE)</f>
        <v>291847.5</v>
      </c>
      <c r="K199" s="13">
        <f>VLOOKUP($B199,'Gas wholesale lookups'!$A$4:$L$15,'Gas wholesale index'!K$2,FALSE)</f>
        <v>332991.45454545453</v>
      </c>
      <c r="L199" s="13">
        <f>VLOOKUP($B199,'Gas wholesale lookups'!$A$4:$L$15,'Gas wholesale index'!L$2,FALSE)</f>
        <v>208526.18181818182</v>
      </c>
      <c r="M199" s="13">
        <f>VLOOKUP($B199,'Gas wholesale lookups'!$A$4:$L$15,'Gas wholesale index'!M$2,FALSE)</f>
        <v>166168.27272727274</v>
      </c>
      <c r="N199" s="13">
        <f>VLOOKUP($B199,'Gas wholesale lookups'!$A$4:$L$15,'Gas wholesale index'!N$2,FALSE)</f>
        <v>291847.5</v>
      </c>
      <c r="O199" s="38">
        <f>VLOOKUP($B199,'Gas wholesale lookups'!$A$4:$R$15,'Gas wholesale index'!O$2,FALSE)</f>
        <v>0</v>
      </c>
      <c r="P199" s="38">
        <f>VLOOKUP($B199,'Gas wholesale lookups'!$A$4:$R$15,'Gas wholesale index'!P$2,FALSE)</f>
        <v>1</v>
      </c>
      <c r="Q199" s="38">
        <f>VLOOKUP($B199,'Gas wholesale lookups'!$A$4:$R$15,'Gas wholesale index'!Q$2,FALSE)</f>
        <v>1</v>
      </c>
      <c r="R199" s="38">
        <f>VLOOKUP($B199,'Gas wholesale lookups'!$A$4:$R$15,'Gas wholesale index'!R$2,FALSE)</f>
        <v>1</v>
      </c>
      <c r="S199" s="38">
        <f>VLOOKUP($B199,'Gas wholesale lookups'!$A$4:$R$15,'Gas wholesale index'!S$2,FALSE)</f>
        <v>1</v>
      </c>
      <c r="T199" s="38">
        <f>VLOOKUP($B199,'Gas wholesale lookups'!$A$4:$R$15,'Gas wholesale index'!T$2,FALSE)</f>
        <v>0</v>
      </c>
      <c r="U199" s="13">
        <f t="shared" ref="U199:U259" si="55">IF(O199="","",I199*O199)</f>
        <v>0</v>
      </c>
      <c r="V199" s="13">
        <f t="shared" ref="V199:V259" si="56">IF(P199="","",J199*P199)</f>
        <v>291847.5</v>
      </c>
      <c r="W199" s="13">
        <f t="shared" ref="W199:W259" si="57">IF(Q199="","",K199*Q199)</f>
        <v>332991.45454545453</v>
      </c>
      <c r="X199" s="13">
        <f t="shared" ref="X199:X259" si="58">IF(R199="","",L199*R199)</f>
        <v>208526.18181818182</v>
      </c>
      <c r="Y199" s="13">
        <f t="shared" ref="Y199:Y259" si="59">IF(S199="","",M199*S199)</f>
        <v>166168.27272727274</v>
      </c>
      <c r="Z199" s="13">
        <f t="shared" ref="Z199:Z259" si="60">IF(T199="","",N199*T199)</f>
        <v>0</v>
      </c>
      <c r="AA199" s="13">
        <f t="shared" ref="AA199:AA259" si="61">SUM(U199:Z199)</f>
        <v>999533.40909090918</v>
      </c>
      <c r="AB199" s="23">
        <f t="shared" ref="AB199:AB259" si="62">IF(U199="","",U199*C199)</f>
        <v>0</v>
      </c>
      <c r="AC199" s="23">
        <f t="shared" ref="AC199:AC259" si="63">IF(V199="","",V199*D199)</f>
        <v>0</v>
      </c>
      <c r="AD199" s="23">
        <f t="shared" ref="AD199:AD259" si="64">IF(W199="","",W199*E199)</f>
        <v>0</v>
      </c>
      <c r="AE199" s="23">
        <f t="shared" ref="AE199:AE259" si="65">IF(X199="","",X199*F199)</f>
        <v>0</v>
      </c>
      <c r="AF199" s="23">
        <f t="shared" ref="AF199:AF259" si="66">IF(Y199="","",Y199*G199)</f>
        <v>0</v>
      </c>
      <c r="AG199" s="23">
        <f t="shared" ref="AG199:AG259" si="67">IF(Z199="","",Z199*H199)</f>
        <v>0</v>
      </c>
      <c r="AH199" s="23">
        <f t="shared" ref="AH199:AH259" si="68">SUM(AB199:AG199)</f>
        <v>0</v>
      </c>
      <c r="AI199" s="44" t="str">
        <f t="shared" ref="AI199:AI259" si="69">IF(MIN(C199:H199)&lt;1,"n/a",AH199/AA199)</f>
        <v>n/a</v>
      </c>
      <c r="AJ199" s="2" t="str">
        <f t="shared" ref="AJ199:AJ262" si="70">IF(AND(MONTH(A199)=8,MONTH(A198)=7),YEAR(A199)+1&amp;"-"&amp;YEAR(A199)-1998&amp;" Summer",IF(AND(MONTH(A199)=2,MONTH(A198)=1),YEAR(A199)&amp;"-"&amp;YEAR(A199)-1999&amp;" Winter",AJ198))</f>
        <v>2015-16 Winter</v>
      </c>
      <c r="AK199" s="2" t="str">
        <f t="shared" ref="AK199:AK262" si="71">IF(AND(MONTH(A199)=4,MONTH(A198)=3),YEAR(A199)&amp;"-"&amp;YEAR(A199)-1999&amp;" Summer",IF(AND(MONTH(A199)=10,MONTH(A198)=9),YEAR(A199)&amp;"-"&amp;YEAR(A199)-1999&amp;" Winter",AK198))</f>
        <v>2015-16 Summer</v>
      </c>
      <c r="AL199" s="41">
        <v>0</v>
      </c>
      <c r="AM199" s="59"/>
    </row>
    <row r="200" spans="1:39" x14ac:dyDescent="0.3">
      <c r="A200" s="47">
        <v>42132</v>
      </c>
      <c r="B200" s="14" t="str">
        <f t="shared" si="54"/>
        <v>May</v>
      </c>
      <c r="C200" s="3"/>
      <c r="D200" s="3"/>
      <c r="E200" s="3"/>
      <c r="F200" s="3"/>
      <c r="G200" s="3"/>
      <c r="H200" s="3"/>
      <c r="I200" s="13">
        <f>VLOOKUP($B200,'Gas wholesale lookups'!$A$4:$L$15,'Gas wholesale index'!I$2,FALSE)</f>
        <v>166168.27272727274</v>
      </c>
      <c r="J200" s="13">
        <f>VLOOKUP($B200,'Gas wholesale lookups'!$A$4:$L$15,'Gas wholesale index'!J$2,FALSE)</f>
        <v>291847.5</v>
      </c>
      <c r="K200" s="13">
        <f>VLOOKUP($B200,'Gas wholesale lookups'!$A$4:$L$15,'Gas wholesale index'!K$2,FALSE)</f>
        <v>332991.45454545453</v>
      </c>
      <c r="L200" s="13">
        <f>VLOOKUP($B200,'Gas wholesale lookups'!$A$4:$L$15,'Gas wholesale index'!L$2,FALSE)</f>
        <v>208526.18181818182</v>
      </c>
      <c r="M200" s="13">
        <f>VLOOKUP($B200,'Gas wholesale lookups'!$A$4:$L$15,'Gas wholesale index'!M$2,FALSE)</f>
        <v>166168.27272727274</v>
      </c>
      <c r="N200" s="13">
        <f>VLOOKUP($B200,'Gas wholesale lookups'!$A$4:$L$15,'Gas wholesale index'!N$2,FALSE)</f>
        <v>291847.5</v>
      </c>
      <c r="O200" s="38">
        <f>VLOOKUP($B200,'Gas wholesale lookups'!$A$4:$R$15,'Gas wholesale index'!O$2,FALSE)</f>
        <v>0</v>
      </c>
      <c r="P200" s="38">
        <f>VLOOKUP($B200,'Gas wholesale lookups'!$A$4:$R$15,'Gas wholesale index'!P$2,FALSE)</f>
        <v>1</v>
      </c>
      <c r="Q200" s="38">
        <f>VLOOKUP($B200,'Gas wholesale lookups'!$A$4:$R$15,'Gas wholesale index'!Q$2,FALSE)</f>
        <v>1</v>
      </c>
      <c r="R200" s="38">
        <f>VLOOKUP($B200,'Gas wholesale lookups'!$A$4:$R$15,'Gas wholesale index'!R$2,FALSE)</f>
        <v>1</v>
      </c>
      <c r="S200" s="38">
        <f>VLOOKUP($B200,'Gas wholesale lookups'!$A$4:$R$15,'Gas wholesale index'!S$2,FALSE)</f>
        <v>1</v>
      </c>
      <c r="T200" s="38">
        <f>VLOOKUP($B200,'Gas wholesale lookups'!$A$4:$R$15,'Gas wholesale index'!T$2,FALSE)</f>
        <v>0</v>
      </c>
      <c r="U200" s="13">
        <f t="shared" si="55"/>
        <v>0</v>
      </c>
      <c r="V200" s="13">
        <f t="shared" si="56"/>
        <v>291847.5</v>
      </c>
      <c r="W200" s="13">
        <f t="shared" si="57"/>
        <v>332991.45454545453</v>
      </c>
      <c r="X200" s="13">
        <f t="shared" si="58"/>
        <v>208526.18181818182</v>
      </c>
      <c r="Y200" s="13">
        <f t="shared" si="59"/>
        <v>166168.27272727274</v>
      </c>
      <c r="Z200" s="13">
        <f t="shared" si="60"/>
        <v>0</v>
      </c>
      <c r="AA200" s="13">
        <f t="shared" si="61"/>
        <v>999533.40909090918</v>
      </c>
      <c r="AB200" s="23">
        <f t="shared" si="62"/>
        <v>0</v>
      </c>
      <c r="AC200" s="23">
        <f t="shared" si="63"/>
        <v>0</v>
      </c>
      <c r="AD200" s="23">
        <f t="shared" si="64"/>
        <v>0</v>
      </c>
      <c r="AE200" s="23">
        <f t="shared" si="65"/>
        <v>0</v>
      </c>
      <c r="AF200" s="23">
        <f t="shared" si="66"/>
        <v>0</v>
      </c>
      <c r="AG200" s="23">
        <f t="shared" si="67"/>
        <v>0</v>
      </c>
      <c r="AH200" s="23">
        <f t="shared" si="68"/>
        <v>0</v>
      </c>
      <c r="AI200" s="44" t="str">
        <f t="shared" si="69"/>
        <v>n/a</v>
      </c>
      <c r="AJ200" s="2" t="str">
        <f t="shared" si="70"/>
        <v>2015-16 Winter</v>
      </c>
      <c r="AK200" s="2" t="str">
        <f t="shared" si="71"/>
        <v>2015-16 Summer</v>
      </c>
      <c r="AL200" s="41">
        <v>0</v>
      </c>
      <c r="AM200" s="59"/>
    </row>
    <row r="201" spans="1:39" x14ac:dyDescent="0.3">
      <c r="A201" s="47">
        <v>42135</v>
      </c>
      <c r="B201" s="14" t="str">
        <f t="shared" si="54"/>
        <v>May</v>
      </c>
      <c r="C201" s="3"/>
      <c r="D201" s="3"/>
      <c r="E201" s="3"/>
      <c r="F201" s="3"/>
      <c r="G201" s="3"/>
      <c r="H201" s="3"/>
      <c r="I201" s="13">
        <f>VLOOKUP($B201,'Gas wholesale lookups'!$A$4:$L$15,'Gas wholesale index'!I$2,FALSE)</f>
        <v>166168.27272727274</v>
      </c>
      <c r="J201" s="13">
        <f>VLOOKUP($B201,'Gas wholesale lookups'!$A$4:$L$15,'Gas wholesale index'!J$2,FALSE)</f>
        <v>291847.5</v>
      </c>
      <c r="K201" s="13">
        <f>VLOOKUP($B201,'Gas wholesale lookups'!$A$4:$L$15,'Gas wholesale index'!K$2,FALSE)</f>
        <v>332991.45454545453</v>
      </c>
      <c r="L201" s="13">
        <f>VLOOKUP($B201,'Gas wholesale lookups'!$A$4:$L$15,'Gas wholesale index'!L$2,FALSE)</f>
        <v>208526.18181818182</v>
      </c>
      <c r="M201" s="13">
        <f>VLOOKUP($B201,'Gas wholesale lookups'!$A$4:$L$15,'Gas wholesale index'!M$2,FALSE)</f>
        <v>166168.27272727274</v>
      </c>
      <c r="N201" s="13">
        <f>VLOOKUP($B201,'Gas wholesale lookups'!$A$4:$L$15,'Gas wholesale index'!N$2,FALSE)</f>
        <v>291847.5</v>
      </c>
      <c r="O201" s="38">
        <f>VLOOKUP($B201,'Gas wholesale lookups'!$A$4:$R$15,'Gas wholesale index'!O$2,FALSE)</f>
        <v>0</v>
      </c>
      <c r="P201" s="38">
        <f>VLOOKUP($B201,'Gas wholesale lookups'!$A$4:$R$15,'Gas wholesale index'!P$2,FALSE)</f>
        <v>1</v>
      </c>
      <c r="Q201" s="38">
        <f>VLOOKUP($B201,'Gas wholesale lookups'!$A$4:$R$15,'Gas wholesale index'!Q$2,FALSE)</f>
        <v>1</v>
      </c>
      <c r="R201" s="38">
        <f>VLOOKUP($B201,'Gas wholesale lookups'!$A$4:$R$15,'Gas wholesale index'!R$2,FALSE)</f>
        <v>1</v>
      </c>
      <c r="S201" s="38">
        <f>VLOOKUP($B201,'Gas wholesale lookups'!$A$4:$R$15,'Gas wholesale index'!S$2,FALSE)</f>
        <v>1</v>
      </c>
      <c r="T201" s="38">
        <f>VLOOKUP($B201,'Gas wholesale lookups'!$A$4:$R$15,'Gas wholesale index'!T$2,FALSE)</f>
        <v>0</v>
      </c>
      <c r="U201" s="13">
        <f t="shared" si="55"/>
        <v>0</v>
      </c>
      <c r="V201" s="13">
        <f t="shared" si="56"/>
        <v>291847.5</v>
      </c>
      <c r="W201" s="13">
        <f t="shared" si="57"/>
        <v>332991.45454545453</v>
      </c>
      <c r="X201" s="13">
        <f t="shared" si="58"/>
        <v>208526.18181818182</v>
      </c>
      <c r="Y201" s="13">
        <f t="shared" si="59"/>
        <v>166168.27272727274</v>
      </c>
      <c r="Z201" s="13">
        <f t="shared" si="60"/>
        <v>0</v>
      </c>
      <c r="AA201" s="13">
        <f t="shared" si="61"/>
        <v>999533.40909090918</v>
      </c>
      <c r="AB201" s="23">
        <f t="shared" si="62"/>
        <v>0</v>
      </c>
      <c r="AC201" s="23">
        <f t="shared" si="63"/>
        <v>0</v>
      </c>
      <c r="AD201" s="23">
        <f t="shared" si="64"/>
        <v>0</v>
      </c>
      <c r="AE201" s="23">
        <f t="shared" si="65"/>
        <v>0</v>
      </c>
      <c r="AF201" s="23">
        <f t="shared" si="66"/>
        <v>0</v>
      </c>
      <c r="AG201" s="23">
        <f t="shared" si="67"/>
        <v>0</v>
      </c>
      <c r="AH201" s="23">
        <f t="shared" si="68"/>
        <v>0</v>
      </c>
      <c r="AI201" s="44" t="str">
        <f t="shared" si="69"/>
        <v>n/a</v>
      </c>
      <c r="AJ201" s="2" t="str">
        <f t="shared" si="70"/>
        <v>2015-16 Winter</v>
      </c>
      <c r="AK201" s="2" t="str">
        <f t="shared" si="71"/>
        <v>2015-16 Summer</v>
      </c>
      <c r="AL201" s="41">
        <v>0</v>
      </c>
      <c r="AM201" s="59"/>
    </row>
    <row r="202" spans="1:39" x14ac:dyDescent="0.3">
      <c r="A202" s="47">
        <v>42136</v>
      </c>
      <c r="B202" s="14" t="str">
        <f t="shared" si="54"/>
        <v>May</v>
      </c>
      <c r="C202" s="3"/>
      <c r="D202" s="3"/>
      <c r="E202" s="3"/>
      <c r="F202" s="3"/>
      <c r="G202" s="3"/>
      <c r="H202" s="3"/>
      <c r="I202" s="13">
        <f>VLOOKUP($B202,'Gas wholesale lookups'!$A$4:$L$15,'Gas wholesale index'!I$2,FALSE)</f>
        <v>166168.27272727274</v>
      </c>
      <c r="J202" s="13">
        <f>VLOOKUP($B202,'Gas wholesale lookups'!$A$4:$L$15,'Gas wholesale index'!J$2,FALSE)</f>
        <v>291847.5</v>
      </c>
      <c r="K202" s="13">
        <f>VLOOKUP($B202,'Gas wholesale lookups'!$A$4:$L$15,'Gas wholesale index'!K$2,FALSE)</f>
        <v>332991.45454545453</v>
      </c>
      <c r="L202" s="13">
        <f>VLOOKUP($B202,'Gas wholesale lookups'!$A$4:$L$15,'Gas wholesale index'!L$2,FALSE)</f>
        <v>208526.18181818182</v>
      </c>
      <c r="M202" s="13">
        <f>VLOOKUP($B202,'Gas wholesale lookups'!$A$4:$L$15,'Gas wholesale index'!M$2,FALSE)</f>
        <v>166168.27272727274</v>
      </c>
      <c r="N202" s="13">
        <f>VLOOKUP($B202,'Gas wholesale lookups'!$A$4:$L$15,'Gas wholesale index'!N$2,FALSE)</f>
        <v>291847.5</v>
      </c>
      <c r="O202" s="38">
        <f>VLOOKUP($B202,'Gas wholesale lookups'!$A$4:$R$15,'Gas wholesale index'!O$2,FALSE)</f>
        <v>0</v>
      </c>
      <c r="P202" s="38">
        <f>VLOOKUP($B202,'Gas wholesale lookups'!$A$4:$R$15,'Gas wholesale index'!P$2,FALSE)</f>
        <v>1</v>
      </c>
      <c r="Q202" s="38">
        <f>VLOOKUP($B202,'Gas wholesale lookups'!$A$4:$R$15,'Gas wholesale index'!Q$2,FALSE)</f>
        <v>1</v>
      </c>
      <c r="R202" s="38">
        <f>VLOOKUP($B202,'Gas wholesale lookups'!$A$4:$R$15,'Gas wholesale index'!R$2,FALSE)</f>
        <v>1</v>
      </c>
      <c r="S202" s="38">
        <f>VLOOKUP($B202,'Gas wholesale lookups'!$A$4:$R$15,'Gas wholesale index'!S$2,FALSE)</f>
        <v>1</v>
      </c>
      <c r="T202" s="38">
        <f>VLOOKUP($B202,'Gas wholesale lookups'!$A$4:$R$15,'Gas wholesale index'!T$2,FALSE)</f>
        <v>0</v>
      </c>
      <c r="U202" s="13">
        <f t="shared" si="55"/>
        <v>0</v>
      </c>
      <c r="V202" s="13">
        <f t="shared" si="56"/>
        <v>291847.5</v>
      </c>
      <c r="W202" s="13">
        <f t="shared" si="57"/>
        <v>332991.45454545453</v>
      </c>
      <c r="X202" s="13">
        <f t="shared" si="58"/>
        <v>208526.18181818182</v>
      </c>
      <c r="Y202" s="13">
        <f t="shared" si="59"/>
        <v>166168.27272727274</v>
      </c>
      <c r="Z202" s="13">
        <f t="shared" si="60"/>
        <v>0</v>
      </c>
      <c r="AA202" s="13">
        <f t="shared" si="61"/>
        <v>999533.40909090918</v>
      </c>
      <c r="AB202" s="23">
        <f t="shared" si="62"/>
        <v>0</v>
      </c>
      <c r="AC202" s="23">
        <f t="shared" si="63"/>
        <v>0</v>
      </c>
      <c r="AD202" s="23">
        <f t="shared" si="64"/>
        <v>0</v>
      </c>
      <c r="AE202" s="23">
        <f t="shared" si="65"/>
        <v>0</v>
      </c>
      <c r="AF202" s="23">
        <f t="shared" si="66"/>
        <v>0</v>
      </c>
      <c r="AG202" s="23">
        <f t="shared" si="67"/>
        <v>0</v>
      </c>
      <c r="AH202" s="23">
        <f t="shared" si="68"/>
        <v>0</v>
      </c>
      <c r="AI202" s="44" t="str">
        <f t="shared" si="69"/>
        <v>n/a</v>
      </c>
      <c r="AJ202" s="2" t="str">
        <f t="shared" si="70"/>
        <v>2015-16 Winter</v>
      </c>
      <c r="AK202" s="2" t="str">
        <f t="shared" si="71"/>
        <v>2015-16 Summer</v>
      </c>
      <c r="AL202" s="41">
        <v>0</v>
      </c>
      <c r="AM202" s="59"/>
    </row>
    <row r="203" spans="1:39" x14ac:dyDescent="0.3">
      <c r="A203" s="47">
        <v>42137</v>
      </c>
      <c r="B203" s="14" t="str">
        <f t="shared" si="54"/>
        <v>May</v>
      </c>
      <c r="C203" s="3"/>
      <c r="D203" s="3"/>
      <c r="E203" s="3"/>
      <c r="F203" s="3"/>
      <c r="G203" s="3"/>
      <c r="H203" s="3"/>
      <c r="I203" s="13">
        <f>VLOOKUP($B203,'Gas wholesale lookups'!$A$4:$L$15,'Gas wholesale index'!I$2,FALSE)</f>
        <v>166168.27272727274</v>
      </c>
      <c r="J203" s="13">
        <f>VLOOKUP($B203,'Gas wholesale lookups'!$A$4:$L$15,'Gas wholesale index'!J$2,FALSE)</f>
        <v>291847.5</v>
      </c>
      <c r="K203" s="13">
        <f>VLOOKUP($B203,'Gas wholesale lookups'!$A$4:$L$15,'Gas wholesale index'!K$2,FALSE)</f>
        <v>332991.45454545453</v>
      </c>
      <c r="L203" s="13">
        <f>VLOOKUP($B203,'Gas wholesale lookups'!$A$4:$L$15,'Gas wholesale index'!L$2,FALSE)</f>
        <v>208526.18181818182</v>
      </c>
      <c r="M203" s="13">
        <f>VLOOKUP($B203,'Gas wholesale lookups'!$A$4:$L$15,'Gas wholesale index'!M$2,FALSE)</f>
        <v>166168.27272727274</v>
      </c>
      <c r="N203" s="13">
        <f>VLOOKUP($B203,'Gas wholesale lookups'!$A$4:$L$15,'Gas wholesale index'!N$2,FALSE)</f>
        <v>291847.5</v>
      </c>
      <c r="O203" s="38">
        <f>VLOOKUP($B203,'Gas wholesale lookups'!$A$4:$R$15,'Gas wholesale index'!O$2,FALSE)</f>
        <v>0</v>
      </c>
      <c r="P203" s="38">
        <f>VLOOKUP($B203,'Gas wholesale lookups'!$A$4:$R$15,'Gas wholesale index'!P$2,FALSE)</f>
        <v>1</v>
      </c>
      <c r="Q203" s="38">
        <f>VLOOKUP($B203,'Gas wholesale lookups'!$A$4:$R$15,'Gas wholesale index'!Q$2,FALSE)</f>
        <v>1</v>
      </c>
      <c r="R203" s="38">
        <f>VLOOKUP($B203,'Gas wholesale lookups'!$A$4:$R$15,'Gas wholesale index'!R$2,FALSE)</f>
        <v>1</v>
      </c>
      <c r="S203" s="38">
        <f>VLOOKUP($B203,'Gas wholesale lookups'!$A$4:$R$15,'Gas wholesale index'!S$2,FALSE)</f>
        <v>1</v>
      </c>
      <c r="T203" s="38">
        <f>VLOOKUP($B203,'Gas wholesale lookups'!$A$4:$R$15,'Gas wholesale index'!T$2,FALSE)</f>
        <v>0</v>
      </c>
      <c r="U203" s="13">
        <f t="shared" si="55"/>
        <v>0</v>
      </c>
      <c r="V203" s="13">
        <f t="shared" si="56"/>
        <v>291847.5</v>
      </c>
      <c r="W203" s="13">
        <f t="shared" si="57"/>
        <v>332991.45454545453</v>
      </c>
      <c r="X203" s="13">
        <f t="shared" si="58"/>
        <v>208526.18181818182</v>
      </c>
      <c r="Y203" s="13">
        <f t="shared" si="59"/>
        <v>166168.27272727274</v>
      </c>
      <c r="Z203" s="13">
        <f t="shared" si="60"/>
        <v>0</v>
      </c>
      <c r="AA203" s="13">
        <f t="shared" si="61"/>
        <v>999533.40909090918</v>
      </c>
      <c r="AB203" s="23">
        <f t="shared" si="62"/>
        <v>0</v>
      </c>
      <c r="AC203" s="23">
        <f t="shared" si="63"/>
        <v>0</v>
      </c>
      <c r="AD203" s="23">
        <f t="shared" si="64"/>
        <v>0</v>
      </c>
      <c r="AE203" s="23">
        <f t="shared" si="65"/>
        <v>0</v>
      </c>
      <c r="AF203" s="23">
        <f t="shared" si="66"/>
        <v>0</v>
      </c>
      <c r="AG203" s="23">
        <f t="shared" si="67"/>
        <v>0</v>
      </c>
      <c r="AH203" s="23">
        <f t="shared" si="68"/>
        <v>0</v>
      </c>
      <c r="AI203" s="44" t="str">
        <f t="shared" si="69"/>
        <v>n/a</v>
      </c>
      <c r="AJ203" s="2" t="str">
        <f t="shared" si="70"/>
        <v>2015-16 Winter</v>
      </c>
      <c r="AK203" s="2" t="str">
        <f t="shared" si="71"/>
        <v>2015-16 Summer</v>
      </c>
      <c r="AL203" s="41">
        <v>0</v>
      </c>
      <c r="AM203" s="59"/>
    </row>
    <row r="204" spans="1:39" x14ac:dyDescent="0.3">
      <c r="A204" s="47">
        <v>42138</v>
      </c>
      <c r="B204" s="14" t="str">
        <f t="shared" si="54"/>
        <v>May</v>
      </c>
      <c r="C204" s="3"/>
      <c r="D204" s="3"/>
      <c r="E204" s="3"/>
      <c r="F204" s="3"/>
      <c r="G204" s="3"/>
      <c r="H204" s="3"/>
      <c r="I204" s="13">
        <f>VLOOKUP($B204,'Gas wholesale lookups'!$A$4:$L$15,'Gas wholesale index'!I$2,FALSE)</f>
        <v>166168.27272727274</v>
      </c>
      <c r="J204" s="13">
        <f>VLOOKUP($B204,'Gas wholesale lookups'!$A$4:$L$15,'Gas wholesale index'!J$2,FALSE)</f>
        <v>291847.5</v>
      </c>
      <c r="K204" s="13">
        <f>VLOOKUP($B204,'Gas wholesale lookups'!$A$4:$L$15,'Gas wholesale index'!K$2,FALSE)</f>
        <v>332991.45454545453</v>
      </c>
      <c r="L204" s="13">
        <f>VLOOKUP($B204,'Gas wholesale lookups'!$A$4:$L$15,'Gas wholesale index'!L$2,FALSE)</f>
        <v>208526.18181818182</v>
      </c>
      <c r="M204" s="13">
        <f>VLOOKUP($B204,'Gas wholesale lookups'!$A$4:$L$15,'Gas wholesale index'!M$2,FALSE)</f>
        <v>166168.27272727274</v>
      </c>
      <c r="N204" s="13">
        <f>VLOOKUP($B204,'Gas wholesale lookups'!$A$4:$L$15,'Gas wholesale index'!N$2,FALSE)</f>
        <v>291847.5</v>
      </c>
      <c r="O204" s="38">
        <f>VLOOKUP($B204,'Gas wholesale lookups'!$A$4:$R$15,'Gas wholesale index'!O$2,FALSE)</f>
        <v>0</v>
      </c>
      <c r="P204" s="38">
        <f>VLOOKUP($B204,'Gas wholesale lookups'!$A$4:$R$15,'Gas wholesale index'!P$2,FALSE)</f>
        <v>1</v>
      </c>
      <c r="Q204" s="38">
        <f>VLOOKUP($B204,'Gas wholesale lookups'!$A$4:$R$15,'Gas wholesale index'!Q$2,FALSE)</f>
        <v>1</v>
      </c>
      <c r="R204" s="38">
        <f>VLOOKUP($B204,'Gas wholesale lookups'!$A$4:$R$15,'Gas wholesale index'!R$2,FALSE)</f>
        <v>1</v>
      </c>
      <c r="S204" s="38">
        <f>VLOOKUP($B204,'Gas wholesale lookups'!$A$4:$R$15,'Gas wholesale index'!S$2,FALSE)</f>
        <v>1</v>
      </c>
      <c r="T204" s="38">
        <f>VLOOKUP($B204,'Gas wholesale lookups'!$A$4:$R$15,'Gas wholesale index'!T$2,FALSE)</f>
        <v>0</v>
      </c>
      <c r="U204" s="13">
        <f t="shared" si="55"/>
        <v>0</v>
      </c>
      <c r="V204" s="13">
        <f t="shared" si="56"/>
        <v>291847.5</v>
      </c>
      <c r="W204" s="13">
        <f t="shared" si="57"/>
        <v>332991.45454545453</v>
      </c>
      <c r="X204" s="13">
        <f t="shared" si="58"/>
        <v>208526.18181818182</v>
      </c>
      <c r="Y204" s="13">
        <f t="shared" si="59"/>
        <v>166168.27272727274</v>
      </c>
      <c r="Z204" s="13">
        <f t="shared" si="60"/>
        <v>0</v>
      </c>
      <c r="AA204" s="13">
        <f t="shared" si="61"/>
        <v>999533.40909090918</v>
      </c>
      <c r="AB204" s="23">
        <f t="shared" si="62"/>
        <v>0</v>
      </c>
      <c r="AC204" s="23">
        <f t="shared" si="63"/>
        <v>0</v>
      </c>
      <c r="AD204" s="23">
        <f t="shared" si="64"/>
        <v>0</v>
      </c>
      <c r="AE204" s="23">
        <f t="shared" si="65"/>
        <v>0</v>
      </c>
      <c r="AF204" s="23">
        <f t="shared" si="66"/>
        <v>0</v>
      </c>
      <c r="AG204" s="23">
        <f t="shared" si="67"/>
        <v>0</v>
      </c>
      <c r="AH204" s="23">
        <f t="shared" si="68"/>
        <v>0</v>
      </c>
      <c r="AI204" s="44" t="str">
        <f t="shared" si="69"/>
        <v>n/a</v>
      </c>
      <c r="AJ204" s="2" t="str">
        <f t="shared" si="70"/>
        <v>2015-16 Winter</v>
      </c>
      <c r="AK204" s="2" t="str">
        <f t="shared" si="71"/>
        <v>2015-16 Summer</v>
      </c>
      <c r="AL204" s="41">
        <v>0</v>
      </c>
      <c r="AM204" s="59"/>
    </row>
    <row r="205" spans="1:39" x14ac:dyDescent="0.3">
      <c r="A205" s="47">
        <v>42139</v>
      </c>
      <c r="B205" s="14" t="str">
        <f t="shared" si="54"/>
        <v>May</v>
      </c>
      <c r="C205" s="3"/>
      <c r="D205" s="3"/>
      <c r="E205" s="3"/>
      <c r="F205" s="3"/>
      <c r="G205" s="3"/>
      <c r="H205" s="3"/>
      <c r="I205" s="13">
        <f>VLOOKUP($B205,'Gas wholesale lookups'!$A$4:$L$15,'Gas wholesale index'!I$2,FALSE)</f>
        <v>166168.27272727274</v>
      </c>
      <c r="J205" s="13">
        <f>VLOOKUP($B205,'Gas wholesale lookups'!$A$4:$L$15,'Gas wholesale index'!J$2,FALSE)</f>
        <v>291847.5</v>
      </c>
      <c r="K205" s="13">
        <f>VLOOKUP($B205,'Gas wholesale lookups'!$A$4:$L$15,'Gas wholesale index'!K$2,FALSE)</f>
        <v>332991.45454545453</v>
      </c>
      <c r="L205" s="13">
        <f>VLOOKUP($B205,'Gas wholesale lookups'!$A$4:$L$15,'Gas wholesale index'!L$2,FALSE)</f>
        <v>208526.18181818182</v>
      </c>
      <c r="M205" s="13">
        <f>VLOOKUP($B205,'Gas wholesale lookups'!$A$4:$L$15,'Gas wholesale index'!M$2,FALSE)</f>
        <v>166168.27272727274</v>
      </c>
      <c r="N205" s="13">
        <f>VLOOKUP($B205,'Gas wholesale lookups'!$A$4:$L$15,'Gas wholesale index'!N$2,FALSE)</f>
        <v>291847.5</v>
      </c>
      <c r="O205" s="38">
        <f>VLOOKUP($B205,'Gas wholesale lookups'!$A$4:$R$15,'Gas wholesale index'!O$2,FALSE)</f>
        <v>0</v>
      </c>
      <c r="P205" s="38">
        <f>VLOOKUP($B205,'Gas wholesale lookups'!$A$4:$R$15,'Gas wholesale index'!P$2,FALSE)</f>
        <v>1</v>
      </c>
      <c r="Q205" s="38">
        <f>VLOOKUP($B205,'Gas wholesale lookups'!$A$4:$R$15,'Gas wholesale index'!Q$2,FALSE)</f>
        <v>1</v>
      </c>
      <c r="R205" s="38">
        <f>VLOOKUP($B205,'Gas wholesale lookups'!$A$4:$R$15,'Gas wholesale index'!R$2,FALSE)</f>
        <v>1</v>
      </c>
      <c r="S205" s="38">
        <f>VLOOKUP($B205,'Gas wholesale lookups'!$A$4:$R$15,'Gas wholesale index'!S$2,FALSE)</f>
        <v>1</v>
      </c>
      <c r="T205" s="38">
        <f>VLOOKUP($B205,'Gas wholesale lookups'!$A$4:$R$15,'Gas wholesale index'!T$2,FALSE)</f>
        <v>0</v>
      </c>
      <c r="U205" s="13">
        <f t="shared" si="55"/>
        <v>0</v>
      </c>
      <c r="V205" s="13">
        <f t="shared" si="56"/>
        <v>291847.5</v>
      </c>
      <c r="W205" s="13">
        <f t="shared" si="57"/>
        <v>332991.45454545453</v>
      </c>
      <c r="X205" s="13">
        <f t="shared" si="58"/>
        <v>208526.18181818182</v>
      </c>
      <c r="Y205" s="13">
        <f t="shared" si="59"/>
        <v>166168.27272727274</v>
      </c>
      <c r="Z205" s="13">
        <f t="shared" si="60"/>
        <v>0</v>
      </c>
      <c r="AA205" s="13">
        <f t="shared" si="61"/>
        <v>999533.40909090918</v>
      </c>
      <c r="AB205" s="23">
        <f t="shared" si="62"/>
        <v>0</v>
      </c>
      <c r="AC205" s="23">
        <f t="shared" si="63"/>
        <v>0</v>
      </c>
      <c r="AD205" s="23">
        <f t="shared" si="64"/>
        <v>0</v>
      </c>
      <c r="AE205" s="23">
        <f t="shared" si="65"/>
        <v>0</v>
      </c>
      <c r="AF205" s="23">
        <f t="shared" si="66"/>
        <v>0</v>
      </c>
      <c r="AG205" s="23">
        <f t="shared" si="67"/>
        <v>0</v>
      </c>
      <c r="AH205" s="23">
        <f t="shared" si="68"/>
        <v>0</v>
      </c>
      <c r="AI205" s="44" t="str">
        <f t="shared" si="69"/>
        <v>n/a</v>
      </c>
      <c r="AJ205" s="2" t="str">
        <f t="shared" si="70"/>
        <v>2015-16 Winter</v>
      </c>
      <c r="AK205" s="2" t="str">
        <f t="shared" si="71"/>
        <v>2015-16 Summer</v>
      </c>
      <c r="AL205" s="41">
        <v>0</v>
      </c>
      <c r="AM205" s="59"/>
    </row>
    <row r="206" spans="1:39" x14ac:dyDescent="0.3">
      <c r="A206" s="47">
        <v>42142</v>
      </c>
      <c r="B206" s="14" t="str">
        <f t="shared" si="54"/>
        <v>May</v>
      </c>
      <c r="C206" s="3"/>
      <c r="D206" s="3"/>
      <c r="E206" s="3"/>
      <c r="F206" s="3"/>
      <c r="G206" s="3"/>
      <c r="H206" s="3"/>
      <c r="I206" s="13">
        <f>VLOOKUP($B206,'Gas wholesale lookups'!$A$4:$L$15,'Gas wholesale index'!I$2,FALSE)</f>
        <v>166168.27272727274</v>
      </c>
      <c r="J206" s="13">
        <f>VLOOKUP($B206,'Gas wholesale lookups'!$A$4:$L$15,'Gas wholesale index'!J$2,FALSE)</f>
        <v>291847.5</v>
      </c>
      <c r="K206" s="13">
        <f>VLOOKUP($B206,'Gas wholesale lookups'!$A$4:$L$15,'Gas wholesale index'!K$2,FALSE)</f>
        <v>332991.45454545453</v>
      </c>
      <c r="L206" s="13">
        <f>VLOOKUP($B206,'Gas wholesale lookups'!$A$4:$L$15,'Gas wholesale index'!L$2,FALSE)</f>
        <v>208526.18181818182</v>
      </c>
      <c r="M206" s="13">
        <f>VLOOKUP($B206,'Gas wholesale lookups'!$A$4:$L$15,'Gas wholesale index'!M$2,FALSE)</f>
        <v>166168.27272727274</v>
      </c>
      <c r="N206" s="13">
        <f>VLOOKUP($B206,'Gas wholesale lookups'!$A$4:$L$15,'Gas wholesale index'!N$2,FALSE)</f>
        <v>291847.5</v>
      </c>
      <c r="O206" s="38">
        <f>VLOOKUP($B206,'Gas wholesale lookups'!$A$4:$R$15,'Gas wholesale index'!O$2,FALSE)</f>
        <v>0</v>
      </c>
      <c r="P206" s="38">
        <f>VLOOKUP($B206,'Gas wholesale lookups'!$A$4:$R$15,'Gas wholesale index'!P$2,FALSE)</f>
        <v>1</v>
      </c>
      <c r="Q206" s="38">
        <f>VLOOKUP($B206,'Gas wholesale lookups'!$A$4:$R$15,'Gas wholesale index'!Q$2,FALSE)</f>
        <v>1</v>
      </c>
      <c r="R206" s="38">
        <f>VLOOKUP($B206,'Gas wholesale lookups'!$A$4:$R$15,'Gas wholesale index'!R$2,FALSE)</f>
        <v>1</v>
      </c>
      <c r="S206" s="38">
        <f>VLOOKUP($B206,'Gas wholesale lookups'!$A$4:$R$15,'Gas wholesale index'!S$2,FALSE)</f>
        <v>1</v>
      </c>
      <c r="T206" s="38">
        <f>VLOOKUP($B206,'Gas wholesale lookups'!$A$4:$R$15,'Gas wholesale index'!T$2,FALSE)</f>
        <v>0</v>
      </c>
      <c r="U206" s="13">
        <f t="shared" si="55"/>
        <v>0</v>
      </c>
      <c r="V206" s="13">
        <f t="shared" si="56"/>
        <v>291847.5</v>
      </c>
      <c r="W206" s="13">
        <f t="shared" si="57"/>
        <v>332991.45454545453</v>
      </c>
      <c r="X206" s="13">
        <f t="shared" si="58"/>
        <v>208526.18181818182</v>
      </c>
      <c r="Y206" s="13">
        <f t="shared" si="59"/>
        <v>166168.27272727274</v>
      </c>
      <c r="Z206" s="13">
        <f t="shared" si="60"/>
        <v>0</v>
      </c>
      <c r="AA206" s="13">
        <f t="shared" si="61"/>
        <v>999533.40909090918</v>
      </c>
      <c r="AB206" s="23">
        <f t="shared" si="62"/>
        <v>0</v>
      </c>
      <c r="AC206" s="23">
        <f t="shared" si="63"/>
        <v>0</v>
      </c>
      <c r="AD206" s="23">
        <f t="shared" si="64"/>
        <v>0</v>
      </c>
      <c r="AE206" s="23">
        <f t="shared" si="65"/>
        <v>0</v>
      </c>
      <c r="AF206" s="23">
        <f t="shared" si="66"/>
        <v>0</v>
      </c>
      <c r="AG206" s="23">
        <f t="shared" si="67"/>
        <v>0</v>
      </c>
      <c r="AH206" s="23">
        <f t="shared" si="68"/>
        <v>0</v>
      </c>
      <c r="AI206" s="44" t="str">
        <f t="shared" si="69"/>
        <v>n/a</v>
      </c>
      <c r="AJ206" s="2" t="str">
        <f t="shared" si="70"/>
        <v>2015-16 Winter</v>
      </c>
      <c r="AK206" s="2" t="str">
        <f t="shared" si="71"/>
        <v>2015-16 Summer</v>
      </c>
      <c r="AL206" s="41">
        <v>0</v>
      </c>
      <c r="AM206" s="59"/>
    </row>
    <row r="207" spans="1:39" x14ac:dyDescent="0.3">
      <c r="A207" s="47">
        <v>42143</v>
      </c>
      <c r="B207" s="14" t="str">
        <f t="shared" si="54"/>
        <v>May</v>
      </c>
      <c r="C207" s="3"/>
      <c r="D207" s="3"/>
      <c r="E207" s="3"/>
      <c r="F207" s="3"/>
      <c r="G207" s="3"/>
      <c r="H207" s="3"/>
      <c r="I207" s="13">
        <f>VLOOKUP($B207,'Gas wholesale lookups'!$A$4:$L$15,'Gas wholesale index'!I$2,FALSE)</f>
        <v>166168.27272727274</v>
      </c>
      <c r="J207" s="13">
        <f>VLOOKUP($B207,'Gas wholesale lookups'!$A$4:$L$15,'Gas wholesale index'!J$2,FALSE)</f>
        <v>291847.5</v>
      </c>
      <c r="K207" s="13">
        <f>VLOOKUP($B207,'Gas wholesale lookups'!$A$4:$L$15,'Gas wholesale index'!K$2,FALSE)</f>
        <v>332991.45454545453</v>
      </c>
      <c r="L207" s="13">
        <f>VLOOKUP($B207,'Gas wholesale lookups'!$A$4:$L$15,'Gas wholesale index'!L$2,FALSE)</f>
        <v>208526.18181818182</v>
      </c>
      <c r="M207" s="13">
        <f>VLOOKUP($B207,'Gas wholesale lookups'!$A$4:$L$15,'Gas wholesale index'!M$2,FALSE)</f>
        <v>166168.27272727274</v>
      </c>
      <c r="N207" s="13">
        <f>VLOOKUP($B207,'Gas wholesale lookups'!$A$4:$L$15,'Gas wholesale index'!N$2,FALSE)</f>
        <v>291847.5</v>
      </c>
      <c r="O207" s="38">
        <f>VLOOKUP($B207,'Gas wholesale lookups'!$A$4:$R$15,'Gas wholesale index'!O$2,FALSE)</f>
        <v>0</v>
      </c>
      <c r="P207" s="38">
        <f>VLOOKUP($B207,'Gas wholesale lookups'!$A$4:$R$15,'Gas wholesale index'!P$2,FALSE)</f>
        <v>1</v>
      </c>
      <c r="Q207" s="38">
        <f>VLOOKUP($B207,'Gas wholesale lookups'!$A$4:$R$15,'Gas wholesale index'!Q$2,FALSE)</f>
        <v>1</v>
      </c>
      <c r="R207" s="38">
        <f>VLOOKUP($B207,'Gas wholesale lookups'!$A$4:$R$15,'Gas wholesale index'!R$2,FALSE)</f>
        <v>1</v>
      </c>
      <c r="S207" s="38">
        <f>VLOOKUP($B207,'Gas wholesale lookups'!$A$4:$R$15,'Gas wholesale index'!S$2,FALSE)</f>
        <v>1</v>
      </c>
      <c r="T207" s="38">
        <f>VLOOKUP($B207,'Gas wholesale lookups'!$A$4:$R$15,'Gas wholesale index'!T$2,FALSE)</f>
        <v>0</v>
      </c>
      <c r="U207" s="13">
        <f t="shared" si="55"/>
        <v>0</v>
      </c>
      <c r="V207" s="13">
        <f t="shared" si="56"/>
        <v>291847.5</v>
      </c>
      <c r="W207" s="13">
        <f t="shared" si="57"/>
        <v>332991.45454545453</v>
      </c>
      <c r="X207" s="13">
        <f t="shared" si="58"/>
        <v>208526.18181818182</v>
      </c>
      <c r="Y207" s="13">
        <f t="shared" si="59"/>
        <v>166168.27272727274</v>
      </c>
      <c r="Z207" s="13">
        <f t="shared" si="60"/>
        <v>0</v>
      </c>
      <c r="AA207" s="13">
        <f t="shared" si="61"/>
        <v>999533.40909090918</v>
      </c>
      <c r="AB207" s="23">
        <f t="shared" si="62"/>
        <v>0</v>
      </c>
      <c r="AC207" s="23">
        <f t="shared" si="63"/>
        <v>0</v>
      </c>
      <c r="AD207" s="23">
        <f t="shared" si="64"/>
        <v>0</v>
      </c>
      <c r="AE207" s="23">
        <f t="shared" si="65"/>
        <v>0</v>
      </c>
      <c r="AF207" s="23">
        <f t="shared" si="66"/>
        <v>0</v>
      </c>
      <c r="AG207" s="23">
        <f t="shared" si="67"/>
        <v>0</v>
      </c>
      <c r="AH207" s="23">
        <f t="shared" si="68"/>
        <v>0</v>
      </c>
      <c r="AI207" s="44" t="str">
        <f t="shared" si="69"/>
        <v>n/a</v>
      </c>
      <c r="AJ207" s="2" t="str">
        <f t="shared" si="70"/>
        <v>2015-16 Winter</v>
      </c>
      <c r="AK207" s="2" t="str">
        <f t="shared" si="71"/>
        <v>2015-16 Summer</v>
      </c>
      <c r="AL207" s="41">
        <v>0</v>
      </c>
      <c r="AM207" s="59"/>
    </row>
    <row r="208" spans="1:39" x14ac:dyDescent="0.3">
      <c r="A208" s="47">
        <v>42144</v>
      </c>
      <c r="B208" s="14" t="str">
        <f t="shared" si="54"/>
        <v>May</v>
      </c>
      <c r="C208" s="3"/>
      <c r="D208" s="3"/>
      <c r="E208" s="3"/>
      <c r="F208" s="3"/>
      <c r="G208" s="3"/>
      <c r="H208" s="3"/>
      <c r="I208" s="13">
        <f>VLOOKUP($B208,'Gas wholesale lookups'!$A$4:$L$15,'Gas wholesale index'!I$2,FALSE)</f>
        <v>166168.27272727274</v>
      </c>
      <c r="J208" s="13">
        <f>VLOOKUP($B208,'Gas wholesale lookups'!$A$4:$L$15,'Gas wholesale index'!J$2,FALSE)</f>
        <v>291847.5</v>
      </c>
      <c r="K208" s="13">
        <f>VLOOKUP($B208,'Gas wholesale lookups'!$A$4:$L$15,'Gas wholesale index'!K$2,FALSE)</f>
        <v>332991.45454545453</v>
      </c>
      <c r="L208" s="13">
        <f>VLOOKUP($B208,'Gas wholesale lookups'!$A$4:$L$15,'Gas wholesale index'!L$2,FALSE)</f>
        <v>208526.18181818182</v>
      </c>
      <c r="M208" s="13">
        <f>VLOOKUP($B208,'Gas wholesale lookups'!$A$4:$L$15,'Gas wholesale index'!M$2,FALSE)</f>
        <v>166168.27272727274</v>
      </c>
      <c r="N208" s="13">
        <f>VLOOKUP($B208,'Gas wholesale lookups'!$A$4:$L$15,'Gas wholesale index'!N$2,FALSE)</f>
        <v>291847.5</v>
      </c>
      <c r="O208" s="38">
        <f>VLOOKUP($B208,'Gas wholesale lookups'!$A$4:$R$15,'Gas wholesale index'!O$2,FALSE)</f>
        <v>0</v>
      </c>
      <c r="P208" s="38">
        <f>VLOOKUP($B208,'Gas wholesale lookups'!$A$4:$R$15,'Gas wholesale index'!P$2,FALSE)</f>
        <v>1</v>
      </c>
      <c r="Q208" s="38">
        <f>VLOOKUP($B208,'Gas wholesale lookups'!$A$4:$R$15,'Gas wholesale index'!Q$2,FALSE)</f>
        <v>1</v>
      </c>
      <c r="R208" s="38">
        <f>VLOOKUP($B208,'Gas wholesale lookups'!$A$4:$R$15,'Gas wholesale index'!R$2,FALSE)</f>
        <v>1</v>
      </c>
      <c r="S208" s="38">
        <f>VLOOKUP($B208,'Gas wholesale lookups'!$A$4:$R$15,'Gas wholesale index'!S$2,FALSE)</f>
        <v>1</v>
      </c>
      <c r="T208" s="38">
        <f>VLOOKUP($B208,'Gas wholesale lookups'!$A$4:$R$15,'Gas wholesale index'!T$2,FALSE)</f>
        <v>0</v>
      </c>
      <c r="U208" s="13">
        <f t="shared" si="55"/>
        <v>0</v>
      </c>
      <c r="V208" s="13">
        <f t="shared" si="56"/>
        <v>291847.5</v>
      </c>
      <c r="W208" s="13">
        <f t="shared" si="57"/>
        <v>332991.45454545453</v>
      </c>
      <c r="X208" s="13">
        <f t="shared" si="58"/>
        <v>208526.18181818182</v>
      </c>
      <c r="Y208" s="13">
        <f t="shared" si="59"/>
        <v>166168.27272727274</v>
      </c>
      <c r="Z208" s="13">
        <f t="shared" si="60"/>
        <v>0</v>
      </c>
      <c r="AA208" s="13">
        <f t="shared" si="61"/>
        <v>999533.40909090918</v>
      </c>
      <c r="AB208" s="23">
        <f t="shared" si="62"/>
        <v>0</v>
      </c>
      <c r="AC208" s="23">
        <f t="shared" si="63"/>
        <v>0</v>
      </c>
      <c r="AD208" s="23">
        <f t="shared" si="64"/>
        <v>0</v>
      </c>
      <c r="AE208" s="23">
        <f t="shared" si="65"/>
        <v>0</v>
      </c>
      <c r="AF208" s="23">
        <f t="shared" si="66"/>
        <v>0</v>
      </c>
      <c r="AG208" s="23">
        <f t="shared" si="67"/>
        <v>0</v>
      </c>
      <c r="AH208" s="23">
        <f t="shared" si="68"/>
        <v>0</v>
      </c>
      <c r="AI208" s="44" t="str">
        <f t="shared" si="69"/>
        <v>n/a</v>
      </c>
      <c r="AJ208" s="2" t="str">
        <f t="shared" si="70"/>
        <v>2015-16 Winter</v>
      </c>
      <c r="AK208" s="2" t="str">
        <f t="shared" si="71"/>
        <v>2015-16 Summer</v>
      </c>
      <c r="AL208" s="41">
        <v>0</v>
      </c>
      <c r="AM208" s="59"/>
    </row>
    <row r="209" spans="1:39" x14ac:dyDescent="0.3">
      <c r="A209" s="47">
        <v>42145</v>
      </c>
      <c r="B209" s="14" t="str">
        <f t="shared" si="54"/>
        <v>May</v>
      </c>
      <c r="C209" s="3"/>
      <c r="D209" s="3"/>
      <c r="E209" s="3"/>
      <c r="F209" s="3"/>
      <c r="G209" s="3"/>
      <c r="H209" s="3"/>
      <c r="I209" s="13">
        <f>VLOOKUP($B209,'Gas wholesale lookups'!$A$4:$L$15,'Gas wholesale index'!I$2,FALSE)</f>
        <v>166168.27272727274</v>
      </c>
      <c r="J209" s="13">
        <f>VLOOKUP($B209,'Gas wholesale lookups'!$A$4:$L$15,'Gas wholesale index'!J$2,FALSE)</f>
        <v>291847.5</v>
      </c>
      <c r="K209" s="13">
        <f>VLOOKUP($B209,'Gas wholesale lookups'!$A$4:$L$15,'Gas wholesale index'!K$2,FALSE)</f>
        <v>332991.45454545453</v>
      </c>
      <c r="L209" s="13">
        <f>VLOOKUP($B209,'Gas wholesale lookups'!$A$4:$L$15,'Gas wholesale index'!L$2,FALSE)</f>
        <v>208526.18181818182</v>
      </c>
      <c r="M209" s="13">
        <f>VLOOKUP($B209,'Gas wholesale lookups'!$A$4:$L$15,'Gas wholesale index'!M$2,FALSE)</f>
        <v>166168.27272727274</v>
      </c>
      <c r="N209" s="13">
        <f>VLOOKUP($B209,'Gas wholesale lookups'!$A$4:$L$15,'Gas wholesale index'!N$2,FALSE)</f>
        <v>291847.5</v>
      </c>
      <c r="O209" s="38">
        <f>VLOOKUP($B209,'Gas wholesale lookups'!$A$4:$R$15,'Gas wholesale index'!O$2,FALSE)</f>
        <v>0</v>
      </c>
      <c r="P209" s="38">
        <f>VLOOKUP($B209,'Gas wholesale lookups'!$A$4:$R$15,'Gas wholesale index'!P$2,FALSE)</f>
        <v>1</v>
      </c>
      <c r="Q209" s="38">
        <f>VLOOKUP($B209,'Gas wholesale lookups'!$A$4:$R$15,'Gas wholesale index'!Q$2,FALSE)</f>
        <v>1</v>
      </c>
      <c r="R209" s="38">
        <f>VLOOKUP($B209,'Gas wholesale lookups'!$A$4:$R$15,'Gas wholesale index'!R$2,FALSE)</f>
        <v>1</v>
      </c>
      <c r="S209" s="38">
        <f>VLOOKUP($B209,'Gas wholesale lookups'!$A$4:$R$15,'Gas wholesale index'!S$2,FALSE)</f>
        <v>1</v>
      </c>
      <c r="T209" s="38">
        <f>VLOOKUP($B209,'Gas wholesale lookups'!$A$4:$R$15,'Gas wholesale index'!T$2,FALSE)</f>
        <v>0</v>
      </c>
      <c r="U209" s="13">
        <f t="shared" si="55"/>
        <v>0</v>
      </c>
      <c r="V209" s="13">
        <f t="shared" si="56"/>
        <v>291847.5</v>
      </c>
      <c r="W209" s="13">
        <f t="shared" si="57"/>
        <v>332991.45454545453</v>
      </c>
      <c r="X209" s="13">
        <f t="shared" si="58"/>
        <v>208526.18181818182</v>
      </c>
      <c r="Y209" s="13">
        <f t="shared" si="59"/>
        <v>166168.27272727274</v>
      </c>
      <c r="Z209" s="13">
        <f t="shared" si="60"/>
        <v>0</v>
      </c>
      <c r="AA209" s="13">
        <f t="shared" si="61"/>
        <v>999533.40909090918</v>
      </c>
      <c r="AB209" s="23">
        <f t="shared" si="62"/>
        <v>0</v>
      </c>
      <c r="AC209" s="23">
        <f t="shared" si="63"/>
        <v>0</v>
      </c>
      <c r="AD209" s="23">
        <f t="shared" si="64"/>
        <v>0</v>
      </c>
      <c r="AE209" s="23">
        <f t="shared" si="65"/>
        <v>0</v>
      </c>
      <c r="AF209" s="23">
        <f t="shared" si="66"/>
        <v>0</v>
      </c>
      <c r="AG209" s="23">
        <f t="shared" si="67"/>
        <v>0</v>
      </c>
      <c r="AH209" s="23">
        <f t="shared" si="68"/>
        <v>0</v>
      </c>
      <c r="AI209" s="44" t="str">
        <f t="shared" si="69"/>
        <v>n/a</v>
      </c>
      <c r="AJ209" s="2" t="str">
        <f t="shared" si="70"/>
        <v>2015-16 Winter</v>
      </c>
      <c r="AK209" s="2" t="str">
        <f t="shared" si="71"/>
        <v>2015-16 Summer</v>
      </c>
      <c r="AL209" s="41">
        <v>0</v>
      </c>
      <c r="AM209" s="59"/>
    </row>
    <row r="210" spans="1:39" x14ac:dyDescent="0.3">
      <c r="A210" s="47">
        <v>42146</v>
      </c>
      <c r="B210" s="14" t="str">
        <f t="shared" si="54"/>
        <v>May</v>
      </c>
      <c r="C210" s="3"/>
      <c r="D210" s="3"/>
      <c r="E210" s="3"/>
      <c r="F210" s="3"/>
      <c r="G210" s="3"/>
      <c r="H210" s="3"/>
      <c r="I210" s="13">
        <f>VLOOKUP($B210,'Gas wholesale lookups'!$A$4:$L$15,'Gas wholesale index'!I$2,FALSE)</f>
        <v>166168.27272727274</v>
      </c>
      <c r="J210" s="13">
        <f>VLOOKUP($B210,'Gas wholesale lookups'!$A$4:$L$15,'Gas wholesale index'!J$2,FALSE)</f>
        <v>291847.5</v>
      </c>
      <c r="K210" s="13">
        <f>VLOOKUP($B210,'Gas wholesale lookups'!$A$4:$L$15,'Gas wholesale index'!K$2,FALSE)</f>
        <v>332991.45454545453</v>
      </c>
      <c r="L210" s="13">
        <f>VLOOKUP($B210,'Gas wholesale lookups'!$A$4:$L$15,'Gas wholesale index'!L$2,FALSE)</f>
        <v>208526.18181818182</v>
      </c>
      <c r="M210" s="13">
        <f>VLOOKUP($B210,'Gas wholesale lookups'!$A$4:$L$15,'Gas wholesale index'!M$2,FALSE)</f>
        <v>166168.27272727274</v>
      </c>
      <c r="N210" s="13">
        <f>VLOOKUP($B210,'Gas wholesale lookups'!$A$4:$L$15,'Gas wholesale index'!N$2,FALSE)</f>
        <v>291847.5</v>
      </c>
      <c r="O210" s="38">
        <f>VLOOKUP($B210,'Gas wholesale lookups'!$A$4:$R$15,'Gas wholesale index'!O$2,FALSE)</f>
        <v>0</v>
      </c>
      <c r="P210" s="38">
        <f>VLOOKUP($B210,'Gas wholesale lookups'!$A$4:$R$15,'Gas wholesale index'!P$2,FALSE)</f>
        <v>1</v>
      </c>
      <c r="Q210" s="38">
        <f>VLOOKUP($B210,'Gas wholesale lookups'!$A$4:$R$15,'Gas wholesale index'!Q$2,FALSE)</f>
        <v>1</v>
      </c>
      <c r="R210" s="38">
        <f>VLOOKUP($B210,'Gas wholesale lookups'!$A$4:$R$15,'Gas wholesale index'!R$2,FALSE)</f>
        <v>1</v>
      </c>
      <c r="S210" s="38">
        <f>VLOOKUP($B210,'Gas wholesale lookups'!$A$4:$R$15,'Gas wholesale index'!S$2,FALSE)</f>
        <v>1</v>
      </c>
      <c r="T210" s="38">
        <f>VLOOKUP($B210,'Gas wholesale lookups'!$A$4:$R$15,'Gas wholesale index'!T$2,FALSE)</f>
        <v>0</v>
      </c>
      <c r="U210" s="13">
        <f t="shared" si="55"/>
        <v>0</v>
      </c>
      <c r="V210" s="13">
        <f t="shared" si="56"/>
        <v>291847.5</v>
      </c>
      <c r="W210" s="13">
        <f t="shared" si="57"/>
        <v>332991.45454545453</v>
      </c>
      <c r="X210" s="13">
        <f t="shared" si="58"/>
        <v>208526.18181818182</v>
      </c>
      <c r="Y210" s="13">
        <f t="shared" si="59"/>
        <v>166168.27272727274</v>
      </c>
      <c r="Z210" s="13">
        <f t="shared" si="60"/>
        <v>0</v>
      </c>
      <c r="AA210" s="13">
        <f t="shared" si="61"/>
        <v>999533.40909090918</v>
      </c>
      <c r="AB210" s="23">
        <f t="shared" si="62"/>
        <v>0</v>
      </c>
      <c r="AC210" s="23">
        <f t="shared" si="63"/>
        <v>0</v>
      </c>
      <c r="AD210" s="23">
        <f t="shared" si="64"/>
        <v>0</v>
      </c>
      <c r="AE210" s="23">
        <f t="shared" si="65"/>
        <v>0</v>
      </c>
      <c r="AF210" s="23">
        <f t="shared" si="66"/>
        <v>0</v>
      </c>
      <c r="AG210" s="23">
        <f t="shared" si="67"/>
        <v>0</v>
      </c>
      <c r="AH210" s="23">
        <f t="shared" si="68"/>
        <v>0</v>
      </c>
      <c r="AI210" s="44" t="str">
        <f t="shared" si="69"/>
        <v>n/a</v>
      </c>
      <c r="AJ210" s="2" t="str">
        <f t="shared" si="70"/>
        <v>2015-16 Winter</v>
      </c>
      <c r="AK210" s="2" t="str">
        <f t="shared" si="71"/>
        <v>2015-16 Summer</v>
      </c>
      <c r="AL210" s="41">
        <v>0</v>
      </c>
      <c r="AM210" s="59"/>
    </row>
    <row r="211" spans="1:39" x14ac:dyDescent="0.3">
      <c r="A211" s="47">
        <v>42150</v>
      </c>
      <c r="B211" s="14" t="str">
        <f t="shared" si="54"/>
        <v>May</v>
      </c>
      <c r="C211" s="3"/>
      <c r="D211" s="3"/>
      <c r="E211" s="3"/>
      <c r="F211" s="3"/>
      <c r="G211" s="3"/>
      <c r="H211" s="3"/>
      <c r="I211" s="13">
        <f>VLOOKUP($B211,'Gas wholesale lookups'!$A$4:$L$15,'Gas wholesale index'!I$2,FALSE)</f>
        <v>166168.27272727274</v>
      </c>
      <c r="J211" s="13">
        <f>VLOOKUP($B211,'Gas wholesale lookups'!$A$4:$L$15,'Gas wholesale index'!J$2,FALSE)</f>
        <v>291847.5</v>
      </c>
      <c r="K211" s="13">
        <f>VLOOKUP($B211,'Gas wholesale lookups'!$A$4:$L$15,'Gas wholesale index'!K$2,FALSE)</f>
        <v>332991.45454545453</v>
      </c>
      <c r="L211" s="13">
        <f>VLOOKUP($B211,'Gas wholesale lookups'!$A$4:$L$15,'Gas wholesale index'!L$2,FALSE)</f>
        <v>208526.18181818182</v>
      </c>
      <c r="M211" s="13">
        <f>VLOOKUP($B211,'Gas wholesale lookups'!$A$4:$L$15,'Gas wholesale index'!M$2,FALSE)</f>
        <v>166168.27272727274</v>
      </c>
      <c r="N211" s="13">
        <f>VLOOKUP($B211,'Gas wholesale lookups'!$A$4:$L$15,'Gas wholesale index'!N$2,FALSE)</f>
        <v>291847.5</v>
      </c>
      <c r="O211" s="38">
        <f>VLOOKUP($B211,'Gas wholesale lookups'!$A$4:$R$15,'Gas wholesale index'!O$2,FALSE)</f>
        <v>0</v>
      </c>
      <c r="P211" s="38">
        <f>VLOOKUP($B211,'Gas wholesale lookups'!$A$4:$R$15,'Gas wholesale index'!P$2,FALSE)</f>
        <v>1</v>
      </c>
      <c r="Q211" s="38">
        <f>VLOOKUP($B211,'Gas wholesale lookups'!$A$4:$R$15,'Gas wholesale index'!Q$2,FALSE)</f>
        <v>1</v>
      </c>
      <c r="R211" s="38">
        <f>VLOOKUP($B211,'Gas wholesale lookups'!$A$4:$R$15,'Gas wholesale index'!R$2,FALSE)</f>
        <v>1</v>
      </c>
      <c r="S211" s="38">
        <f>VLOOKUP($B211,'Gas wholesale lookups'!$A$4:$R$15,'Gas wholesale index'!S$2,FALSE)</f>
        <v>1</v>
      </c>
      <c r="T211" s="38">
        <f>VLOOKUP($B211,'Gas wholesale lookups'!$A$4:$R$15,'Gas wholesale index'!T$2,FALSE)</f>
        <v>0</v>
      </c>
      <c r="U211" s="13">
        <f t="shared" si="55"/>
        <v>0</v>
      </c>
      <c r="V211" s="13">
        <f t="shared" si="56"/>
        <v>291847.5</v>
      </c>
      <c r="W211" s="13">
        <f t="shared" si="57"/>
        <v>332991.45454545453</v>
      </c>
      <c r="X211" s="13">
        <f t="shared" si="58"/>
        <v>208526.18181818182</v>
      </c>
      <c r="Y211" s="13">
        <f t="shared" si="59"/>
        <v>166168.27272727274</v>
      </c>
      <c r="Z211" s="13">
        <f t="shared" si="60"/>
        <v>0</v>
      </c>
      <c r="AA211" s="13">
        <f t="shared" si="61"/>
        <v>999533.40909090918</v>
      </c>
      <c r="AB211" s="23">
        <f t="shared" si="62"/>
        <v>0</v>
      </c>
      <c r="AC211" s="23">
        <f t="shared" si="63"/>
        <v>0</v>
      </c>
      <c r="AD211" s="23">
        <f t="shared" si="64"/>
        <v>0</v>
      </c>
      <c r="AE211" s="23">
        <f t="shared" si="65"/>
        <v>0</v>
      </c>
      <c r="AF211" s="23">
        <f t="shared" si="66"/>
        <v>0</v>
      </c>
      <c r="AG211" s="23">
        <f t="shared" si="67"/>
        <v>0</v>
      </c>
      <c r="AH211" s="23">
        <f t="shared" si="68"/>
        <v>0</v>
      </c>
      <c r="AI211" s="44" t="str">
        <f t="shared" si="69"/>
        <v>n/a</v>
      </c>
      <c r="AJ211" s="2" t="str">
        <f t="shared" si="70"/>
        <v>2015-16 Winter</v>
      </c>
      <c r="AK211" s="2" t="str">
        <f t="shared" si="71"/>
        <v>2015-16 Summer</v>
      </c>
      <c r="AL211" s="41">
        <v>0</v>
      </c>
      <c r="AM211" s="59"/>
    </row>
    <row r="212" spans="1:39" x14ac:dyDescent="0.3">
      <c r="A212" s="47">
        <v>42151</v>
      </c>
      <c r="B212" s="14" t="str">
        <f t="shared" si="54"/>
        <v>May</v>
      </c>
      <c r="C212" s="3"/>
      <c r="D212" s="3"/>
      <c r="E212" s="3"/>
      <c r="F212" s="3"/>
      <c r="G212" s="3"/>
      <c r="H212" s="3"/>
      <c r="I212" s="13">
        <f>VLOOKUP($B212,'Gas wholesale lookups'!$A$4:$L$15,'Gas wholesale index'!I$2,FALSE)</f>
        <v>166168.27272727274</v>
      </c>
      <c r="J212" s="13">
        <f>VLOOKUP($B212,'Gas wholesale lookups'!$A$4:$L$15,'Gas wholesale index'!J$2,FALSE)</f>
        <v>291847.5</v>
      </c>
      <c r="K212" s="13">
        <f>VLOOKUP($B212,'Gas wholesale lookups'!$A$4:$L$15,'Gas wholesale index'!K$2,FALSE)</f>
        <v>332991.45454545453</v>
      </c>
      <c r="L212" s="13">
        <f>VLOOKUP($B212,'Gas wholesale lookups'!$A$4:$L$15,'Gas wholesale index'!L$2,FALSE)</f>
        <v>208526.18181818182</v>
      </c>
      <c r="M212" s="13">
        <f>VLOOKUP($B212,'Gas wholesale lookups'!$A$4:$L$15,'Gas wholesale index'!M$2,FALSE)</f>
        <v>166168.27272727274</v>
      </c>
      <c r="N212" s="13">
        <f>VLOOKUP($B212,'Gas wholesale lookups'!$A$4:$L$15,'Gas wholesale index'!N$2,FALSE)</f>
        <v>291847.5</v>
      </c>
      <c r="O212" s="38">
        <f>VLOOKUP($B212,'Gas wholesale lookups'!$A$4:$R$15,'Gas wholesale index'!O$2,FALSE)</f>
        <v>0</v>
      </c>
      <c r="P212" s="38">
        <f>VLOOKUP($B212,'Gas wholesale lookups'!$A$4:$R$15,'Gas wholesale index'!P$2,FALSE)</f>
        <v>1</v>
      </c>
      <c r="Q212" s="38">
        <f>VLOOKUP($B212,'Gas wholesale lookups'!$A$4:$R$15,'Gas wholesale index'!Q$2,FALSE)</f>
        <v>1</v>
      </c>
      <c r="R212" s="38">
        <f>VLOOKUP($B212,'Gas wholesale lookups'!$A$4:$R$15,'Gas wholesale index'!R$2,FALSE)</f>
        <v>1</v>
      </c>
      <c r="S212" s="38">
        <f>VLOOKUP($B212,'Gas wholesale lookups'!$A$4:$R$15,'Gas wholesale index'!S$2,FALSE)</f>
        <v>1</v>
      </c>
      <c r="T212" s="38">
        <f>VLOOKUP($B212,'Gas wholesale lookups'!$A$4:$R$15,'Gas wholesale index'!T$2,FALSE)</f>
        <v>0</v>
      </c>
      <c r="U212" s="13">
        <f t="shared" si="55"/>
        <v>0</v>
      </c>
      <c r="V212" s="13">
        <f t="shared" si="56"/>
        <v>291847.5</v>
      </c>
      <c r="W212" s="13">
        <f t="shared" si="57"/>
        <v>332991.45454545453</v>
      </c>
      <c r="X212" s="13">
        <f t="shared" si="58"/>
        <v>208526.18181818182</v>
      </c>
      <c r="Y212" s="13">
        <f t="shared" si="59"/>
        <v>166168.27272727274</v>
      </c>
      <c r="Z212" s="13">
        <f t="shared" si="60"/>
        <v>0</v>
      </c>
      <c r="AA212" s="13">
        <f t="shared" si="61"/>
        <v>999533.40909090918</v>
      </c>
      <c r="AB212" s="23">
        <f t="shared" si="62"/>
        <v>0</v>
      </c>
      <c r="AC212" s="23">
        <f t="shared" si="63"/>
        <v>0</v>
      </c>
      <c r="AD212" s="23">
        <f t="shared" si="64"/>
        <v>0</v>
      </c>
      <c r="AE212" s="23">
        <f t="shared" si="65"/>
        <v>0</v>
      </c>
      <c r="AF212" s="23">
        <f t="shared" si="66"/>
        <v>0</v>
      </c>
      <c r="AG212" s="23">
        <f t="shared" si="67"/>
        <v>0</v>
      </c>
      <c r="AH212" s="23">
        <f t="shared" si="68"/>
        <v>0</v>
      </c>
      <c r="AI212" s="44" t="str">
        <f t="shared" si="69"/>
        <v>n/a</v>
      </c>
      <c r="AJ212" s="2" t="str">
        <f t="shared" si="70"/>
        <v>2015-16 Winter</v>
      </c>
      <c r="AK212" s="2" t="str">
        <f t="shared" si="71"/>
        <v>2015-16 Summer</v>
      </c>
      <c r="AL212" s="41">
        <v>0</v>
      </c>
      <c r="AM212" s="59"/>
    </row>
    <row r="213" spans="1:39" x14ac:dyDescent="0.3">
      <c r="A213" s="47">
        <v>42152</v>
      </c>
      <c r="B213" s="14" t="str">
        <f t="shared" si="54"/>
        <v>May</v>
      </c>
      <c r="C213" s="3"/>
      <c r="D213" s="3"/>
      <c r="E213" s="3"/>
      <c r="F213" s="3"/>
      <c r="G213" s="3"/>
      <c r="H213" s="3"/>
      <c r="I213" s="13">
        <f>VLOOKUP($B213,'Gas wholesale lookups'!$A$4:$L$15,'Gas wholesale index'!I$2,FALSE)</f>
        <v>166168.27272727274</v>
      </c>
      <c r="J213" s="13">
        <f>VLOOKUP($B213,'Gas wholesale lookups'!$A$4:$L$15,'Gas wholesale index'!J$2,FALSE)</f>
        <v>291847.5</v>
      </c>
      <c r="K213" s="13">
        <f>VLOOKUP($B213,'Gas wholesale lookups'!$A$4:$L$15,'Gas wholesale index'!K$2,FALSE)</f>
        <v>332991.45454545453</v>
      </c>
      <c r="L213" s="13">
        <f>VLOOKUP($B213,'Gas wholesale lookups'!$A$4:$L$15,'Gas wholesale index'!L$2,FALSE)</f>
        <v>208526.18181818182</v>
      </c>
      <c r="M213" s="13">
        <f>VLOOKUP($B213,'Gas wholesale lookups'!$A$4:$L$15,'Gas wholesale index'!M$2,FALSE)</f>
        <v>166168.27272727274</v>
      </c>
      <c r="N213" s="13">
        <f>VLOOKUP($B213,'Gas wholesale lookups'!$A$4:$L$15,'Gas wholesale index'!N$2,FALSE)</f>
        <v>291847.5</v>
      </c>
      <c r="O213" s="38">
        <f>VLOOKUP($B213,'Gas wholesale lookups'!$A$4:$R$15,'Gas wholesale index'!O$2,FALSE)</f>
        <v>0</v>
      </c>
      <c r="P213" s="38">
        <f>VLOOKUP($B213,'Gas wholesale lookups'!$A$4:$R$15,'Gas wholesale index'!P$2,FALSE)</f>
        <v>1</v>
      </c>
      <c r="Q213" s="38">
        <f>VLOOKUP($B213,'Gas wholesale lookups'!$A$4:$R$15,'Gas wholesale index'!Q$2,FALSE)</f>
        <v>1</v>
      </c>
      <c r="R213" s="38">
        <f>VLOOKUP($B213,'Gas wholesale lookups'!$A$4:$R$15,'Gas wholesale index'!R$2,FALSE)</f>
        <v>1</v>
      </c>
      <c r="S213" s="38">
        <f>VLOOKUP($B213,'Gas wholesale lookups'!$A$4:$R$15,'Gas wholesale index'!S$2,FALSE)</f>
        <v>1</v>
      </c>
      <c r="T213" s="38">
        <f>VLOOKUP($B213,'Gas wholesale lookups'!$A$4:$R$15,'Gas wholesale index'!T$2,FALSE)</f>
        <v>0</v>
      </c>
      <c r="U213" s="13">
        <f t="shared" si="55"/>
        <v>0</v>
      </c>
      <c r="V213" s="13">
        <f t="shared" si="56"/>
        <v>291847.5</v>
      </c>
      <c r="W213" s="13">
        <f t="shared" si="57"/>
        <v>332991.45454545453</v>
      </c>
      <c r="X213" s="13">
        <f t="shared" si="58"/>
        <v>208526.18181818182</v>
      </c>
      <c r="Y213" s="13">
        <f t="shared" si="59"/>
        <v>166168.27272727274</v>
      </c>
      <c r="Z213" s="13">
        <f t="shared" si="60"/>
        <v>0</v>
      </c>
      <c r="AA213" s="13">
        <f t="shared" si="61"/>
        <v>999533.40909090918</v>
      </c>
      <c r="AB213" s="23">
        <f t="shared" si="62"/>
        <v>0</v>
      </c>
      <c r="AC213" s="23">
        <f t="shared" si="63"/>
        <v>0</v>
      </c>
      <c r="AD213" s="23">
        <f t="shared" si="64"/>
        <v>0</v>
      </c>
      <c r="AE213" s="23">
        <f t="shared" si="65"/>
        <v>0</v>
      </c>
      <c r="AF213" s="23">
        <f t="shared" si="66"/>
        <v>0</v>
      </c>
      <c r="AG213" s="23">
        <f t="shared" si="67"/>
        <v>0</v>
      </c>
      <c r="AH213" s="23">
        <f t="shared" si="68"/>
        <v>0</v>
      </c>
      <c r="AI213" s="44" t="str">
        <f t="shared" si="69"/>
        <v>n/a</v>
      </c>
      <c r="AJ213" s="2" t="str">
        <f t="shared" si="70"/>
        <v>2015-16 Winter</v>
      </c>
      <c r="AK213" s="2" t="str">
        <f t="shared" si="71"/>
        <v>2015-16 Summer</v>
      </c>
      <c r="AL213" s="41">
        <v>0</v>
      </c>
      <c r="AM213" s="59"/>
    </row>
    <row r="214" spans="1:39" x14ac:dyDescent="0.3">
      <c r="A214" s="47">
        <v>42153</v>
      </c>
      <c r="B214" s="14" t="str">
        <f t="shared" si="54"/>
        <v>May</v>
      </c>
      <c r="C214" s="3"/>
      <c r="D214" s="3"/>
      <c r="E214" s="3"/>
      <c r="F214" s="3"/>
      <c r="G214" s="3"/>
      <c r="H214" s="3"/>
      <c r="I214" s="13">
        <f>VLOOKUP($B214,'Gas wholesale lookups'!$A$4:$L$15,'Gas wholesale index'!I$2,FALSE)</f>
        <v>166168.27272727274</v>
      </c>
      <c r="J214" s="13">
        <f>VLOOKUP($B214,'Gas wholesale lookups'!$A$4:$L$15,'Gas wholesale index'!J$2,FALSE)</f>
        <v>291847.5</v>
      </c>
      <c r="K214" s="13">
        <f>VLOOKUP($B214,'Gas wholesale lookups'!$A$4:$L$15,'Gas wholesale index'!K$2,FALSE)</f>
        <v>332991.45454545453</v>
      </c>
      <c r="L214" s="13">
        <f>VLOOKUP($B214,'Gas wholesale lookups'!$A$4:$L$15,'Gas wholesale index'!L$2,FALSE)</f>
        <v>208526.18181818182</v>
      </c>
      <c r="M214" s="13">
        <f>VLOOKUP($B214,'Gas wholesale lookups'!$A$4:$L$15,'Gas wholesale index'!M$2,FALSE)</f>
        <v>166168.27272727274</v>
      </c>
      <c r="N214" s="13">
        <f>VLOOKUP($B214,'Gas wholesale lookups'!$A$4:$L$15,'Gas wholesale index'!N$2,FALSE)</f>
        <v>291847.5</v>
      </c>
      <c r="O214" s="38">
        <f>VLOOKUP($B214,'Gas wholesale lookups'!$A$4:$R$15,'Gas wholesale index'!O$2,FALSE)</f>
        <v>0</v>
      </c>
      <c r="P214" s="38">
        <f>VLOOKUP($B214,'Gas wholesale lookups'!$A$4:$R$15,'Gas wholesale index'!P$2,FALSE)</f>
        <v>1</v>
      </c>
      <c r="Q214" s="38">
        <f>VLOOKUP($B214,'Gas wholesale lookups'!$A$4:$R$15,'Gas wholesale index'!Q$2,FALSE)</f>
        <v>1</v>
      </c>
      <c r="R214" s="38">
        <f>VLOOKUP($B214,'Gas wholesale lookups'!$A$4:$R$15,'Gas wholesale index'!R$2,FALSE)</f>
        <v>1</v>
      </c>
      <c r="S214" s="38">
        <f>VLOOKUP($B214,'Gas wholesale lookups'!$A$4:$R$15,'Gas wholesale index'!S$2,FALSE)</f>
        <v>1</v>
      </c>
      <c r="T214" s="38">
        <f>VLOOKUP($B214,'Gas wholesale lookups'!$A$4:$R$15,'Gas wholesale index'!T$2,FALSE)</f>
        <v>0</v>
      </c>
      <c r="U214" s="13">
        <f t="shared" si="55"/>
        <v>0</v>
      </c>
      <c r="V214" s="13">
        <f t="shared" si="56"/>
        <v>291847.5</v>
      </c>
      <c r="W214" s="13">
        <f t="shared" si="57"/>
        <v>332991.45454545453</v>
      </c>
      <c r="X214" s="13">
        <f t="shared" si="58"/>
        <v>208526.18181818182</v>
      </c>
      <c r="Y214" s="13">
        <f t="shared" si="59"/>
        <v>166168.27272727274</v>
      </c>
      <c r="Z214" s="13">
        <f t="shared" si="60"/>
        <v>0</v>
      </c>
      <c r="AA214" s="13">
        <f t="shared" si="61"/>
        <v>999533.40909090918</v>
      </c>
      <c r="AB214" s="23">
        <f t="shared" si="62"/>
        <v>0</v>
      </c>
      <c r="AC214" s="23">
        <f t="shared" si="63"/>
        <v>0</v>
      </c>
      <c r="AD214" s="23">
        <f t="shared" si="64"/>
        <v>0</v>
      </c>
      <c r="AE214" s="23">
        <f t="shared" si="65"/>
        <v>0</v>
      </c>
      <c r="AF214" s="23">
        <f t="shared" si="66"/>
        <v>0</v>
      </c>
      <c r="AG214" s="23">
        <f t="shared" si="67"/>
        <v>0</v>
      </c>
      <c r="AH214" s="23">
        <f t="shared" si="68"/>
        <v>0</v>
      </c>
      <c r="AI214" s="44" t="str">
        <f t="shared" si="69"/>
        <v>n/a</v>
      </c>
      <c r="AJ214" s="2" t="str">
        <f t="shared" si="70"/>
        <v>2015-16 Winter</v>
      </c>
      <c r="AK214" s="2" t="str">
        <f t="shared" si="71"/>
        <v>2015-16 Summer</v>
      </c>
      <c r="AL214" s="41">
        <v>0</v>
      </c>
      <c r="AM214" s="59"/>
    </row>
    <row r="215" spans="1:39" x14ac:dyDescent="0.3">
      <c r="A215" s="47">
        <v>42156</v>
      </c>
      <c r="B215" s="14" t="str">
        <f t="shared" si="54"/>
        <v>Jun</v>
      </c>
      <c r="C215" s="3"/>
      <c r="D215" s="3"/>
      <c r="E215" s="3"/>
      <c r="F215" s="3"/>
      <c r="G215" s="3"/>
      <c r="H215" s="3"/>
      <c r="I215" s="13">
        <f>VLOOKUP($B215,'Gas wholesale lookups'!$A$4:$L$15,'Gas wholesale index'!I$2,FALSE)</f>
        <v>166168.27272727274</v>
      </c>
      <c r="J215" s="13">
        <f>VLOOKUP($B215,'Gas wholesale lookups'!$A$4:$L$15,'Gas wholesale index'!J$2,FALSE)</f>
        <v>291847.5</v>
      </c>
      <c r="K215" s="13">
        <f>VLOOKUP($B215,'Gas wholesale lookups'!$A$4:$L$15,'Gas wholesale index'!K$2,FALSE)</f>
        <v>332991.45454545453</v>
      </c>
      <c r="L215" s="13">
        <f>VLOOKUP($B215,'Gas wholesale lookups'!$A$4:$L$15,'Gas wholesale index'!L$2,FALSE)</f>
        <v>208526.18181818182</v>
      </c>
      <c r="M215" s="13">
        <f>VLOOKUP($B215,'Gas wholesale lookups'!$A$4:$L$15,'Gas wholesale index'!M$2,FALSE)</f>
        <v>166168.27272727274</v>
      </c>
      <c r="N215" s="13">
        <f>VLOOKUP($B215,'Gas wholesale lookups'!$A$4:$L$15,'Gas wholesale index'!N$2,FALSE)</f>
        <v>291847.5</v>
      </c>
      <c r="O215" s="38">
        <f>VLOOKUP($B215,'Gas wholesale lookups'!$A$4:$R$15,'Gas wholesale index'!O$2,FALSE)</f>
        <v>0</v>
      </c>
      <c r="P215" s="38">
        <f>VLOOKUP($B215,'Gas wholesale lookups'!$A$4:$R$15,'Gas wholesale index'!P$2,FALSE)</f>
        <v>1</v>
      </c>
      <c r="Q215" s="38">
        <f>VLOOKUP($B215,'Gas wholesale lookups'!$A$4:$R$15,'Gas wholesale index'!Q$2,FALSE)</f>
        <v>1</v>
      </c>
      <c r="R215" s="38">
        <f>VLOOKUP($B215,'Gas wholesale lookups'!$A$4:$R$15,'Gas wholesale index'!R$2,FALSE)</f>
        <v>1</v>
      </c>
      <c r="S215" s="38">
        <f>VLOOKUP($B215,'Gas wholesale lookups'!$A$4:$R$15,'Gas wholesale index'!S$2,FALSE)</f>
        <v>1</v>
      </c>
      <c r="T215" s="38">
        <f>VLOOKUP($B215,'Gas wholesale lookups'!$A$4:$R$15,'Gas wholesale index'!T$2,FALSE)</f>
        <v>0</v>
      </c>
      <c r="U215" s="13">
        <f t="shared" si="55"/>
        <v>0</v>
      </c>
      <c r="V215" s="13">
        <f t="shared" si="56"/>
        <v>291847.5</v>
      </c>
      <c r="W215" s="13">
        <f t="shared" si="57"/>
        <v>332991.45454545453</v>
      </c>
      <c r="X215" s="13">
        <f t="shared" si="58"/>
        <v>208526.18181818182</v>
      </c>
      <c r="Y215" s="13">
        <f t="shared" si="59"/>
        <v>166168.27272727274</v>
      </c>
      <c r="Z215" s="13">
        <f t="shared" si="60"/>
        <v>0</v>
      </c>
      <c r="AA215" s="13">
        <f t="shared" si="61"/>
        <v>999533.40909090918</v>
      </c>
      <c r="AB215" s="23">
        <f t="shared" si="62"/>
        <v>0</v>
      </c>
      <c r="AC215" s="23">
        <f t="shared" si="63"/>
        <v>0</v>
      </c>
      <c r="AD215" s="23">
        <f t="shared" si="64"/>
        <v>0</v>
      </c>
      <c r="AE215" s="23">
        <f t="shared" si="65"/>
        <v>0</v>
      </c>
      <c r="AF215" s="23">
        <f t="shared" si="66"/>
        <v>0</v>
      </c>
      <c r="AG215" s="23">
        <f t="shared" si="67"/>
        <v>0</v>
      </c>
      <c r="AH215" s="23">
        <f t="shared" si="68"/>
        <v>0</v>
      </c>
      <c r="AI215" s="44" t="str">
        <f t="shared" si="69"/>
        <v>n/a</v>
      </c>
      <c r="AJ215" s="2" t="str">
        <f t="shared" si="70"/>
        <v>2015-16 Winter</v>
      </c>
      <c r="AK215" s="2" t="str">
        <f t="shared" si="71"/>
        <v>2015-16 Summer</v>
      </c>
      <c r="AL215" s="41">
        <v>0</v>
      </c>
      <c r="AM215" s="59"/>
    </row>
    <row r="216" spans="1:39" x14ac:dyDescent="0.3">
      <c r="A216" s="47">
        <v>42157</v>
      </c>
      <c r="B216" s="14" t="str">
        <f t="shared" si="54"/>
        <v>Jun</v>
      </c>
      <c r="C216" s="3"/>
      <c r="D216" s="3"/>
      <c r="E216" s="3"/>
      <c r="F216" s="3"/>
      <c r="G216" s="3"/>
      <c r="H216" s="3"/>
      <c r="I216" s="13">
        <f>VLOOKUP($B216,'Gas wholesale lookups'!$A$4:$L$15,'Gas wholesale index'!I$2,FALSE)</f>
        <v>166168.27272727274</v>
      </c>
      <c r="J216" s="13">
        <f>VLOOKUP($B216,'Gas wholesale lookups'!$A$4:$L$15,'Gas wholesale index'!J$2,FALSE)</f>
        <v>291847.5</v>
      </c>
      <c r="K216" s="13">
        <f>VLOOKUP($B216,'Gas wholesale lookups'!$A$4:$L$15,'Gas wholesale index'!K$2,FALSE)</f>
        <v>332991.45454545453</v>
      </c>
      <c r="L216" s="13">
        <f>VLOOKUP($B216,'Gas wholesale lookups'!$A$4:$L$15,'Gas wholesale index'!L$2,FALSE)</f>
        <v>208526.18181818182</v>
      </c>
      <c r="M216" s="13">
        <f>VLOOKUP($B216,'Gas wholesale lookups'!$A$4:$L$15,'Gas wholesale index'!M$2,FALSE)</f>
        <v>166168.27272727274</v>
      </c>
      <c r="N216" s="13">
        <f>VLOOKUP($B216,'Gas wholesale lookups'!$A$4:$L$15,'Gas wholesale index'!N$2,FALSE)</f>
        <v>291847.5</v>
      </c>
      <c r="O216" s="38">
        <f>VLOOKUP($B216,'Gas wholesale lookups'!$A$4:$R$15,'Gas wholesale index'!O$2,FALSE)</f>
        <v>0</v>
      </c>
      <c r="P216" s="38">
        <f>VLOOKUP($B216,'Gas wholesale lookups'!$A$4:$R$15,'Gas wholesale index'!P$2,FALSE)</f>
        <v>1</v>
      </c>
      <c r="Q216" s="38">
        <f>VLOOKUP($B216,'Gas wholesale lookups'!$A$4:$R$15,'Gas wholesale index'!Q$2,FALSE)</f>
        <v>1</v>
      </c>
      <c r="R216" s="38">
        <f>VLOOKUP($B216,'Gas wholesale lookups'!$A$4:$R$15,'Gas wholesale index'!R$2,FALSE)</f>
        <v>1</v>
      </c>
      <c r="S216" s="38">
        <f>VLOOKUP($B216,'Gas wholesale lookups'!$A$4:$R$15,'Gas wholesale index'!S$2,FALSE)</f>
        <v>1</v>
      </c>
      <c r="T216" s="38">
        <f>VLOOKUP($B216,'Gas wholesale lookups'!$A$4:$R$15,'Gas wholesale index'!T$2,FALSE)</f>
        <v>0</v>
      </c>
      <c r="U216" s="13">
        <f t="shared" si="55"/>
        <v>0</v>
      </c>
      <c r="V216" s="13">
        <f t="shared" si="56"/>
        <v>291847.5</v>
      </c>
      <c r="W216" s="13">
        <f t="shared" si="57"/>
        <v>332991.45454545453</v>
      </c>
      <c r="X216" s="13">
        <f t="shared" si="58"/>
        <v>208526.18181818182</v>
      </c>
      <c r="Y216" s="13">
        <f t="shared" si="59"/>
        <v>166168.27272727274</v>
      </c>
      <c r="Z216" s="13">
        <f t="shared" si="60"/>
        <v>0</v>
      </c>
      <c r="AA216" s="13">
        <f t="shared" si="61"/>
        <v>999533.40909090918</v>
      </c>
      <c r="AB216" s="23">
        <f t="shared" si="62"/>
        <v>0</v>
      </c>
      <c r="AC216" s="23">
        <f t="shared" si="63"/>
        <v>0</v>
      </c>
      <c r="AD216" s="23">
        <f t="shared" si="64"/>
        <v>0</v>
      </c>
      <c r="AE216" s="23">
        <f t="shared" si="65"/>
        <v>0</v>
      </c>
      <c r="AF216" s="23">
        <f t="shared" si="66"/>
        <v>0</v>
      </c>
      <c r="AG216" s="23">
        <f t="shared" si="67"/>
        <v>0</v>
      </c>
      <c r="AH216" s="23">
        <f t="shared" si="68"/>
        <v>0</v>
      </c>
      <c r="AI216" s="44" t="str">
        <f t="shared" si="69"/>
        <v>n/a</v>
      </c>
      <c r="AJ216" s="2" t="str">
        <f t="shared" si="70"/>
        <v>2015-16 Winter</v>
      </c>
      <c r="AK216" s="2" t="str">
        <f t="shared" si="71"/>
        <v>2015-16 Summer</v>
      </c>
      <c r="AL216" s="41">
        <v>0</v>
      </c>
      <c r="AM216" s="59"/>
    </row>
    <row r="217" spans="1:39" x14ac:dyDescent="0.3">
      <c r="A217" s="47">
        <v>42158</v>
      </c>
      <c r="B217" s="14" t="str">
        <f t="shared" si="54"/>
        <v>Jun</v>
      </c>
      <c r="C217" s="3"/>
      <c r="D217" s="3"/>
      <c r="E217" s="3"/>
      <c r="F217" s="3"/>
      <c r="G217" s="3"/>
      <c r="H217" s="3"/>
      <c r="I217" s="13">
        <f>VLOOKUP($B217,'Gas wholesale lookups'!$A$4:$L$15,'Gas wholesale index'!I$2,FALSE)</f>
        <v>166168.27272727274</v>
      </c>
      <c r="J217" s="13">
        <f>VLOOKUP($B217,'Gas wholesale lookups'!$A$4:$L$15,'Gas wholesale index'!J$2,FALSE)</f>
        <v>291847.5</v>
      </c>
      <c r="K217" s="13">
        <f>VLOOKUP($B217,'Gas wholesale lookups'!$A$4:$L$15,'Gas wholesale index'!K$2,FALSE)</f>
        <v>332991.45454545453</v>
      </c>
      <c r="L217" s="13">
        <f>VLOOKUP($B217,'Gas wholesale lookups'!$A$4:$L$15,'Gas wholesale index'!L$2,FALSE)</f>
        <v>208526.18181818182</v>
      </c>
      <c r="M217" s="13">
        <f>VLOOKUP($B217,'Gas wholesale lookups'!$A$4:$L$15,'Gas wholesale index'!M$2,FALSE)</f>
        <v>166168.27272727274</v>
      </c>
      <c r="N217" s="13">
        <f>VLOOKUP($B217,'Gas wholesale lookups'!$A$4:$L$15,'Gas wholesale index'!N$2,FALSE)</f>
        <v>291847.5</v>
      </c>
      <c r="O217" s="38">
        <f>VLOOKUP($B217,'Gas wholesale lookups'!$A$4:$R$15,'Gas wholesale index'!O$2,FALSE)</f>
        <v>0</v>
      </c>
      <c r="P217" s="38">
        <f>VLOOKUP($B217,'Gas wholesale lookups'!$A$4:$R$15,'Gas wholesale index'!P$2,FALSE)</f>
        <v>1</v>
      </c>
      <c r="Q217" s="38">
        <f>VLOOKUP($B217,'Gas wholesale lookups'!$A$4:$R$15,'Gas wholesale index'!Q$2,FALSE)</f>
        <v>1</v>
      </c>
      <c r="R217" s="38">
        <f>VLOOKUP($B217,'Gas wholesale lookups'!$A$4:$R$15,'Gas wholesale index'!R$2,FALSE)</f>
        <v>1</v>
      </c>
      <c r="S217" s="38">
        <f>VLOOKUP($B217,'Gas wholesale lookups'!$A$4:$R$15,'Gas wholesale index'!S$2,FALSE)</f>
        <v>1</v>
      </c>
      <c r="T217" s="38">
        <f>VLOOKUP($B217,'Gas wholesale lookups'!$A$4:$R$15,'Gas wholesale index'!T$2,FALSE)</f>
        <v>0</v>
      </c>
      <c r="U217" s="13">
        <f t="shared" si="55"/>
        <v>0</v>
      </c>
      <c r="V217" s="13">
        <f t="shared" si="56"/>
        <v>291847.5</v>
      </c>
      <c r="W217" s="13">
        <f t="shared" si="57"/>
        <v>332991.45454545453</v>
      </c>
      <c r="X217" s="13">
        <f t="shared" si="58"/>
        <v>208526.18181818182</v>
      </c>
      <c r="Y217" s="13">
        <f t="shared" si="59"/>
        <v>166168.27272727274</v>
      </c>
      <c r="Z217" s="13">
        <f t="shared" si="60"/>
        <v>0</v>
      </c>
      <c r="AA217" s="13">
        <f t="shared" si="61"/>
        <v>999533.40909090918</v>
      </c>
      <c r="AB217" s="23">
        <f t="shared" si="62"/>
        <v>0</v>
      </c>
      <c r="AC217" s="23">
        <f t="shared" si="63"/>
        <v>0</v>
      </c>
      <c r="AD217" s="23">
        <f t="shared" si="64"/>
        <v>0</v>
      </c>
      <c r="AE217" s="23">
        <f t="shared" si="65"/>
        <v>0</v>
      </c>
      <c r="AF217" s="23">
        <f t="shared" si="66"/>
        <v>0</v>
      </c>
      <c r="AG217" s="23">
        <f t="shared" si="67"/>
        <v>0</v>
      </c>
      <c r="AH217" s="23">
        <f t="shared" si="68"/>
        <v>0</v>
      </c>
      <c r="AI217" s="44" t="str">
        <f t="shared" si="69"/>
        <v>n/a</v>
      </c>
      <c r="AJ217" s="2" t="str">
        <f t="shared" si="70"/>
        <v>2015-16 Winter</v>
      </c>
      <c r="AK217" s="2" t="str">
        <f t="shared" si="71"/>
        <v>2015-16 Summer</v>
      </c>
      <c r="AL217" s="41">
        <v>0</v>
      </c>
      <c r="AM217" s="59"/>
    </row>
    <row r="218" spans="1:39" x14ac:dyDescent="0.3">
      <c r="A218" s="47">
        <v>42159</v>
      </c>
      <c r="B218" s="14" t="str">
        <f t="shared" si="54"/>
        <v>Jun</v>
      </c>
      <c r="C218" s="3"/>
      <c r="D218" s="3"/>
      <c r="E218" s="3"/>
      <c r="F218" s="3"/>
      <c r="G218" s="3"/>
      <c r="H218" s="3"/>
      <c r="I218" s="13">
        <f>VLOOKUP($B218,'Gas wholesale lookups'!$A$4:$L$15,'Gas wholesale index'!I$2,FALSE)</f>
        <v>166168.27272727274</v>
      </c>
      <c r="J218" s="13">
        <f>VLOOKUP($B218,'Gas wholesale lookups'!$A$4:$L$15,'Gas wholesale index'!J$2,FALSE)</f>
        <v>291847.5</v>
      </c>
      <c r="K218" s="13">
        <f>VLOOKUP($B218,'Gas wholesale lookups'!$A$4:$L$15,'Gas wholesale index'!K$2,FALSE)</f>
        <v>332991.45454545453</v>
      </c>
      <c r="L218" s="13">
        <f>VLOOKUP($B218,'Gas wholesale lookups'!$A$4:$L$15,'Gas wholesale index'!L$2,FALSE)</f>
        <v>208526.18181818182</v>
      </c>
      <c r="M218" s="13">
        <f>VLOOKUP($B218,'Gas wholesale lookups'!$A$4:$L$15,'Gas wholesale index'!M$2,FALSE)</f>
        <v>166168.27272727274</v>
      </c>
      <c r="N218" s="13">
        <f>VLOOKUP($B218,'Gas wholesale lookups'!$A$4:$L$15,'Gas wholesale index'!N$2,FALSE)</f>
        <v>291847.5</v>
      </c>
      <c r="O218" s="38">
        <f>VLOOKUP($B218,'Gas wholesale lookups'!$A$4:$R$15,'Gas wholesale index'!O$2,FALSE)</f>
        <v>0</v>
      </c>
      <c r="P218" s="38">
        <f>VLOOKUP($B218,'Gas wholesale lookups'!$A$4:$R$15,'Gas wholesale index'!P$2,FALSE)</f>
        <v>1</v>
      </c>
      <c r="Q218" s="38">
        <f>VLOOKUP($B218,'Gas wholesale lookups'!$A$4:$R$15,'Gas wholesale index'!Q$2,FALSE)</f>
        <v>1</v>
      </c>
      <c r="R218" s="38">
        <f>VLOOKUP($B218,'Gas wholesale lookups'!$A$4:$R$15,'Gas wholesale index'!R$2,FALSE)</f>
        <v>1</v>
      </c>
      <c r="S218" s="38">
        <f>VLOOKUP($B218,'Gas wholesale lookups'!$A$4:$R$15,'Gas wholesale index'!S$2,FALSE)</f>
        <v>1</v>
      </c>
      <c r="T218" s="38">
        <f>VLOOKUP($B218,'Gas wholesale lookups'!$A$4:$R$15,'Gas wholesale index'!T$2,FALSE)</f>
        <v>0</v>
      </c>
      <c r="U218" s="13">
        <f t="shared" si="55"/>
        <v>0</v>
      </c>
      <c r="V218" s="13">
        <f t="shared" si="56"/>
        <v>291847.5</v>
      </c>
      <c r="W218" s="13">
        <f t="shared" si="57"/>
        <v>332991.45454545453</v>
      </c>
      <c r="X218" s="13">
        <f t="shared" si="58"/>
        <v>208526.18181818182</v>
      </c>
      <c r="Y218" s="13">
        <f t="shared" si="59"/>
        <v>166168.27272727274</v>
      </c>
      <c r="Z218" s="13">
        <f t="shared" si="60"/>
        <v>0</v>
      </c>
      <c r="AA218" s="13">
        <f t="shared" si="61"/>
        <v>999533.40909090918</v>
      </c>
      <c r="AB218" s="23">
        <f t="shared" si="62"/>
        <v>0</v>
      </c>
      <c r="AC218" s="23">
        <f t="shared" si="63"/>
        <v>0</v>
      </c>
      <c r="AD218" s="23">
        <f t="shared" si="64"/>
        <v>0</v>
      </c>
      <c r="AE218" s="23">
        <f t="shared" si="65"/>
        <v>0</v>
      </c>
      <c r="AF218" s="23">
        <f t="shared" si="66"/>
        <v>0</v>
      </c>
      <c r="AG218" s="23">
        <f t="shared" si="67"/>
        <v>0</v>
      </c>
      <c r="AH218" s="23">
        <f t="shared" si="68"/>
        <v>0</v>
      </c>
      <c r="AI218" s="44" t="str">
        <f t="shared" si="69"/>
        <v>n/a</v>
      </c>
      <c r="AJ218" s="2" t="str">
        <f t="shared" si="70"/>
        <v>2015-16 Winter</v>
      </c>
      <c r="AK218" s="2" t="str">
        <f t="shared" si="71"/>
        <v>2015-16 Summer</v>
      </c>
      <c r="AL218" s="41">
        <v>0</v>
      </c>
      <c r="AM218" s="59"/>
    </row>
    <row r="219" spans="1:39" x14ac:dyDescent="0.3">
      <c r="A219" s="47">
        <v>42160</v>
      </c>
      <c r="B219" s="14" t="str">
        <f t="shared" si="54"/>
        <v>Jun</v>
      </c>
      <c r="C219" s="3"/>
      <c r="D219" s="3"/>
      <c r="E219" s="3"/>
      <c r="F219" s="3"/>
      <c r="G219" s="3"/>
      <c r="H219" s="3"/>
      <c r="I219" s="13">
        <f>VLOOKUP($B219,'Gas wholesale lookups'!$A$4:$L$15,'Gas wholesale index'!I$2,FALSE)</f>
        <v>166168.27272727274</v>
      </c>
      <c r="J219" s="13">
        <f>VLOOKUP($B219,'Gas wholesale lookups'!$A$4:$L$15,'Gas wholesale index'!J$2,FALSE)</f>
        <v>291847.5</v>
      </c>
      <c r="K219" s="13">
        <f>VLOOKUP($B219,'Gas wholesale lookups'!$A$4:$L$15,'Gas wholesale index'!K$2,FALSE)</f>
        <v>332991.45454545453</v>
      </c>
      <c r="L219" s="13">
        <f>VLOOKUP($B219,'Gas wholesale lookups'!$A$4:$L$15,'Gas wholesale index'!L$2,FALSE)</f>
        <v>208526.18181818182</v>
      </c>
      <c r="M219" s="13">
        <f>VLOOKUP($B219,'Gas wholesale lookups'!$A$4:$L$15,'Gas wholesale index'!M$2,FALSE)</f>
        <v>166168.27272727274</v>
      </c>
      <c r="N219" s="13">
        <f>VLOOKUP($B219,'Gas wholesale lookups'!$A$4:$L$15,'Gas wholesale index'!N$2,FALSE)</f>
        <v>291847.5</v>
      </c>
      <c r="O219" s="38">
        <f>VLOOKUP($B219,'Gas wholesale lookups'!$A$4:$R$15,'Gas wholesale index'!O$2,FALSE)</f>
        <v>0</v>
      </c>
      <c r="P219" s="38">
        <f>VLOOKUP($B219,'Gas wholesale lookups'!$A$4:$R$15,'Gas wholesale index'!P$2,FALSE)</f>
        <v>1</v>
      </c>
      <c r="Q219" s="38">
        <f>VLOOKUP($B219,'Gas wholesale lookups'!$A$4:$R$15,'Gas wholesale index'!Q$2,FALSE)</f>
        <v>1</v>
      </c>
      <c r="R219" s="38">
        <f>VLOOKUP($B219,'Gas wholesale lookups'!$A$4:$R$15,'Gas wholesale index'!R$2,FALSE)</f>
        <v>1</v>
      </c>
      <c r="S219" s="38">
        <f>VLOOKUP($B219,'Gas wholesale lookups'!$A$4:$R$15,'Gas wholesale index'!S$2,FALSE)</f>
        <v>1</v>
      </c>
      <c r="T219" s="38">
        <f>VLOOKUP($B219,'Gas wholesale lookups'!$A$4:$R$15,'Gas wholesale index'!T$2,FALSE)</f>
        <v>0</v>
      </c>
      <c r="U219" s="13">
        <f t="shared" si="55"/>
        <v>0</v>
      </c>
      <c r="V219" s="13">
        <f t="shared" si="56"/>
        <v>291847.5</v>
      </c>
      <c r="W219" s="13">
        <f t="shared" si="57"/>
        <v>332991.45454545453</v>
      </c>
      <c r="X219" s="13">
        <f t="shared" si="58"/>
        <v>208526.18181818182</v>
      </c>
      <c r="Y219" s="13">
        <f t="shared" si="59"/>
        <v>166168.27272727274</v>
      </c>
      <c r="Z219" s="13">
        <f t="shared" si="60"/>
        <v>0</v>
      </c>
      <c r="AA219" s="13">
        <f t="shared" si="61"/>
        <v>999533.40909090918</v>
      </c>
      <c r="AB219" s="23">
        <f t="shared" si="62"/>
        <v>0</v>
      </c>
      <c r="AC219" s="23">
        <f t="shared" si="63"/>
        <v>0</v>
      </c>
      <c r="AD219" s="23">
        <f t="shared" si="64"/>
        <v>0</v>
      </c>
      <c r="AE219" s="23">
        <f t="shared" si="65"/>
        <v>0</v>
      </c>
      <c r="AF219" s="23">
        <f t="shared" si="66"/>
        <v>0</v>
      </c>
      <c r="AG219" s="23">
        <f t="shared" si="67"/>
        <v>0</v>
      </c>
      <c r="AH219" s="23">
        <f t="shared" si="68"/>
        <v>0</v>
      </c>
      <c r="AI219" s="44" t="str">
        <f t="shared" si="69"/>
        <v>n/a</v>
      </c>
      <c r="AJ219" s="2" t="str">
        <f t="shared" si="70"/>
        <v>2015-16 Winter</v>
      </c>
      <c r="AK219" s="2" t="str">
        <f t="shared" si="71"/>
        <v>2015-16 Summer</v>
      </c>
      <c r="AL219" s="41">
        <v>0</v>
      </c>
      <c r="AM219" s="59"/>
    </row>
    <row r="220" spans="1:39" x14ac:dyDescent="0.3">
      <c r="A220" s="47">
        <v>42163</v>
      </c>
      <c r="B220" s="14" t="str">
        <f t="shared" si="54"/>
        <v>Jun</v>
      </c>
      <c r="C220" s="3"/>
      <c r="D220" s="3"/>
      <c r="E220" s="3"/>
      <c r="F220" s="3"/>
      <c r="G220" s="3"/>
      <c r="H220" s="3"/>
      <c r="I220" s="13">
        <f>VLOOKUP($B220,'Gas wholesale lookups'!$A$4:$L$15,'Gas wholesale index'!I$2,FALSE)</f>
        <v>166168.27272727274</v>
      </c>
      <c r="J220" s="13">
        <f>VLOOKUP($B220,'Gas wholesale lookups'!$A$4:$L$15,'Gas wholesale index'!J$2,FALSE)</f>
        <v>291847.5</v>
      </c>
      <c r="K220" s="13">
        <f>VLOOKUP($B220,'Gas wholesale lookups'!$A$4:$L$15,'Gas wholesale index'!K$2,FALSE)</f>
        <v>332991.45454545453</v>
      </c>
      <c r="L220" s="13">
        <f>VLOOKUP($B220,'Gas wholesale lookups'!$A$4:$L$15,'Gas wholesale index'!L$2,FALSE)</f>
        <v>208526.18181818182</v>
      </c>
      <c r="M220" s="13">
        <f>VLOOKUP($B220,'Gas wholesale lookups'!$A$4:$L$15,'Gas wholesale index'!M$2,FALSE)</f>
        <v>166168.27272727274</v>
      </c>
      <c r="N220" s="13">
        <f>VLOOKUP($B220,'Gas wholesale lookups'!$A$4:$L$15,'Gas wholesale index'!N$2,FALSE)</f>
        <v>291847.5</v>
      </c>
      <c r="O220" s="38">
        <f>VLOOKUP($B220,'Gas wholesale lookups'!$A$4:$R$15,'Gas wholesale index'!O$2,FALSE)</f>
        <v>0</v>
      </c>
      <c r="P220" s="38">
        <f>VLOOKUP($B220,'Gas wholesale lookups'!$A$4:$R$15,'Gas wholesale index'!P$2,FALSE)</f>
        <v>1</v>
      </c>
      <c r="Q220" s="38">
        <f>VLOOKUP($B220,'Gas wholesale lookups'!$A$4:$R$15,'Gas wholesale index'!Q$2,FALSE)</f>
        <v>1</v>
      </c>
      <c r="R220" s="38">
        <f>VLOOKUP($B220,'Gas wholesale lookups'!$A$4:$R$15,'Gas wholesale index'!R$2,FALSE)</f>
        <v>1</v>
      </c>
      <c r="S220" s="38">
        <f>VLOOKUP($B220,'Gas wholesale lookups'!$A$4:$R$15,'Gas wholesale index'!S$2,FALSE)</f>
        <v>1</v>
      </c>
      <c r="T220" s="38">
        <f>VLOOKUP($B220,'Gas wholesale lookups'!$A$4:$R$15,'Gas wholesale index'!T$2,FALSE)</f>
        <v>0</v>
      </c>
      <c r="U220" s="13">
        <f t="shared" si="55"/>
        <v>0</v>
      </c>
      <c r="V220" s="13">
        <f t="shared" si="56"/>
        <v>291847.5</v>
      </c>
      <c r="W220" s="13">
        <f t="shared" si="57"/>
        <v>332991.45454545453</v>
      </c>
      <c r="X220" s="13">
        <f t="shared" si="58"/>
        <v>208526.18181818182</v>
      </c>
      <c r="Y220" s="13">
        <f t="shared" si="59"/>
        <v>166168.27272727274</v>
      </c>
      <c r="Z220" s="13">
        <f t="shared" si="60"/>
        <v>0</v>
      </c>
      <c r="AA220" s="13">
        <f t="shared" si="61"/>
        <v>999533.40909090918</v>
      </c>
      <c r="AB220" s="23">
        <f t="shared" si="62"/>
        <v>0</v>
      </c>
      <c r="AC220" s="23">
        <f t="shared" si="63"/>
        <v>0</v>
      </c>
      <c r="AD220" s="23">
        <f t="shared" si="64"/>
        <v>0</v>
      </c>
      <c r="AE220" s="23">
        <f t="shared" si="65"/>
        <v>0</v>
      </c>
      <c r="AF220" s="23">
        <f t="shared" si="66"/>
        <v>0</v>
      </c>
      <c r="AG220" s="23">
        <f t="shared" si="67"/>
        <v>0</v>
      </c>
      <c r="AH220" s="23">
        <f t="shared" si="68"/>
        <v>0</v>
      </c>
      <c r="AI220" s="44" t="str">
        <f t="shared" si="69"/>
        <v>n/a</v>
      </c>
      <c r="AJ220" s="2" t="str">
        <f t="shared" si="70"/>
        <v>2015-16 Winter</v>
      </c>
      <c r="AK220" s="2" t="str">
        <f t="shared" si="71"/>
        <v>2015-16 Summer</v>
      </c>
      <c r="AL220" s="41">
        <v>0</v>
      </c>
      <c r="AM220" s="59"/>
    </row>
    <row r="221" spans="1:39" x14ac:dyDescent="0.3">
      <c r="A221" s="47">
        <v>42164</v>
      </c>
      <c r="B221" s="14" t="str">
        <f t="shared" si="54"/>
        <v>Jun</v>
      </c>
      <c r="C221" s="3"/>
      <c r="D221" s="3"/>
      <c r="E221" s="3"/>
      <c r="F221" s="3"/>
      <c r="G221" s="3"/>
      <c r="H221" s="3"/>
      <c r="I221" s="13">
        <f>VLOOKUP($B221,'Gas wholesale lookups'!$A$4:$L$15,'Gas wholesale index'!I$2,FALSE)</f>
        <v>166168.27272727274</v>
      </c>
      <c r="J221" s="13">
        <f>VLOOKUP($B221,'Gas wholesale lookups'!$A$4:$L$15,'Gas wholesale index'!J$2,FALSE)</f>
        <v>291847.5</v>
      </c>
      <c r="K221" s="13">
        <f>VLOOKUP($B221,'Gas wholesale lookups'!$A$4:$L$15,'Gas wholesale index'!K$2,FALSE)</f>
        <v>332991.45454545453</v>
      </c>
      <c r="L221" s="13">
        <f>VLOOKUP($B221,'Gas wholesale lookups'!$A$4:$L$15,'Gas wholesale index'!L$2,FALSE)</f>
        <v>208526.18181818182</v>
      </c>
      <c r="M221" s="13">
        <f>VLOOKUP($B221,'Gas wholesale lookups'!$A$4:$L$15,'Gas wholesale index'!M$2,FALSE)</f>
        <v>166168.27272727274</v>
      </c>
      <c r="N221" s="13">
        <f>VLOOKUP($B221,'Gas wholesale lookups'!$A$4:$L$15,'Gas wholesale index'!N$2,FALSE)</f>
        <v>291847.5</v>
      </c>
      <c r="O221" s="38">
        <f>VLOOKUP($B221,'Gas wholesale lookups'!$A$4:$R$15,'Gas wholesale index'!O$2,FALSE)</f>
        <v>0</v>
      </c>
      <c r="P221" s="38">
        <f>VLOOKUP($B221,'Gas wholesale lookups'!$A$4:$R$15,'Gas wholesale index'!P$2,FALSE)</f>
        <v>1</v>
      </c>
      <c r="Q221" s="38">
        <f>VLOOKUP($B221,'Gas wholesale lookups'!$A$4:$R$15,'Gas wholesale index'!Q$2,FALSE)</f>
        <v>1</v>
      </c>
      <c r="R221" s="38">
        <f>VLOOKUP($B221,'Gas wholesale lookups'!$A$4:$R$15,'Gas wholesale index'!R$2,FALSE)</f>
        <v>1</v>
      </c>
      <c r="S221" s="38">
        <f>VLOOKUP($B221,'Gas wholesale lookups'!$A$4:$R$15,'Gas wholesale index'!S$2,FALSE)</f>
        <v>1</v>
      </c>
      <c r="T221" s="38">
        <f>VLOOKUP($B221,'Gas wholesale lookups'!$A$4:$R$15,'Gas wholesale index'!T$2,FALSE)</f>
        <v>0</v>
      </c>
      <c r="U221" s="13">
        <f t="shared" si="55"/>
        <v>0</v>
      </c>
      <c r="V221" s="13">
        <f t="shared" si="56"/>
        <v>291847.5</v>
      </c>
      <c r="W221" s="13">
        <f t="shared" si="57"/>
        <v>332991.45454545453</v>
      </c>
      <c r="X221" s="13">
        <f t="shared" si="58"/>
        <v>208526.18181818182</v>
      </c>
      <c r="Y221" s="13">
        <f t="shared" si="59"/>
        <v>166168.27272727274</v>
      </c>
      <c r="Z221" s="13">
        <f t="shared" si="60"/>
        <v>0</v>
      </c>
      <c r="AA221" s="13">
        <f t="shared" si="61"/>
        <v>999533.40909090918</v>
      </c>
      <c r="AB221" s="23">
        <f t="shared" si="62"/>
        <v>0</v>
      </c>
      <c r="AC221" s="23">
        <f t="shared" si="63"/>
        <v>0</v>
      </c>
      <c r="AD221" s="23">
        <f t="shared" si="64"/>
        <v>0</v>
      </c>
      <c r="AE221" s="23">
        <f t="shared" si="65"/>
        <v>0</v>
      </c>
      <c r="AF221" s="23">
        <f t="shared" si="66"/>
        <v>0</v>
      </c>
      <c r="AG221" s="23">
        <f t="shared" si="67"/>
        <v>0</v>
      </c>
      <c r="AH221" s="23">
        <f t="shared" si="68"/>
        <v>0</v>
      </c>
      <c r="AI221" s="44" t="str">
        <f t="shared" si="69"/>
        <v>n/a</v>
      </c>
      <c r="AJ221" s="2" t="str">
        <f t="shared" si="70"/>
        <v>2015-16 Winter</v>
      </c>
      <c r="AK221" s="2" t="str">
        <f t="shared" si="71"/>
        <v>2015-16 Summer</v>
      </c>
      <c r="AL221" s="41">
        <v>0</v>
      </c>
      <c r="AM221" s="59"/>
    </row>
    <row r="222" spans="1:39" x14ac:dyDescent="0.3">
      <c r="A222" s="47">
        <v>42165</v>
      </c>
      <c r="B222" s="14" t="str">
        <f t="shared" si="54"/>
        <v>Jun</v>
      </c>
      <c r="C222" s="3"/>
      <c r="D222" s="3"/>
      <c r="E222" s="3"/>
      <c r="F222" s="3"/>
      <c r="G222" s="3"/>
      <c r="H222" s="3"/>
      <c r="I222" s="13">
        <f>VLOOKUP($B222,'Gas wholesale lookups'!$A$4:$L$15,'Gas wholesale index'!I$2,FALSE)</f>
        <v>166168.27272727274</v>
      </c>
      <c r="J222" s="13">
        <f>VLOOKUP($B222,'Gas wholesale lookups'!$A$4:$L$15,'Gas wholesale index'!J$2,FALSE)</f>
        <v>291847.5</v>
      </c>
      <c r="K222" s="13">
        <f>VLOOKUP($B222,'Gas wholesale lookups'!$A$4:$L$15,'Gas wholesale index'!K$2,FALSE)</f>
        <v>332991.45454545453</v>
      </c>
      <c r="L222" s="13">
        <f>VLOOKUP($B222,'Gas wholesale lookups'!$A$4:$L$15,'Gas wholesale index'!L$2,FALSE)</f>
        <v>208526.18181818182</v>
      </c>
      <c r="M222" s="13">
        <f>VLOOKUP($B222,'Gas wholesale lookups'!$A$4:$L$15,'Gas wholesale index'!M$2,FALSE)</f>
        <v>166168.27272727274</v>
      </c>
      <c r="N222" s="13">
        <f>VLOOKUP($B222,'Gas wholesale lookups'!$A$4:$L$15,'Gas wholesale index'!N$2,FALSE)</f>
        <v>291847.5</v>
      </c>
      <c r="O222" s="38">
        <f>VLOOKUP($B222,'Gas wholesale lookups'!$A$4:$R$15,'Gas wholesale index'!O$2,FALSE)</f>
        <v>0</v>
      </c>
      <c r="P222" s="38">
        <f>VLOOKUP($B222,'Gas wholesale lookups'!$A$4:$R$15,'Gas wholesale index'!P$2,FALSE)</f>
        <v>1</v>
      </c>
      <c r="Q222" s="38">
        <f>VLOOKUP($B222,'Gas wholesale lookups'!$A$4:$R$15,'Gas wholesale index'!Q$2,FALSE)</f>
        <v>1</v>
      </c>
      <c r="R222" s="38">
        <f>VLOOKUP($B222,'Gas wholesale lookups'!$A$4:$R$15,'Gas wholesale index'!R$2,FALSE)</f>
        <v>1</v>
      </c>
      <c r="S222" s="38">
        <f>VLOOKUP($B222,'Gas wholesale lookups'!$A$4:$R$15,'Gas wholesale index'!S$2,FALSE)</f>
        <v>1</v>
      </c>
      <c r="T222" s="38">
        <f>VLOOKUP($B222,'Gas wholesale lookups'!$A$4:$R$15,'Gas wholesale index'!T$2,FALSE)</f>
        <v>0</v>
      </c>
      <c r="U222" s="13">
        <f t="shared" si="55"/>
        <v>0</v>
      </c>
      <c r="V222" s="13">
        <f t="shared" si="56"/>
        <v>291847.5</v>
      </c>
      <c r="W222" s="13">
        <f t="shared" si="57"/>
        <v>332991.45454545453</v>
      </c>
      <c r="X222" s="13">
        <f t="shared" si="58"/>
        <v>208526.18181818182</v>
      </c>
      <c r="Y222" s="13">
        <f t="shared" si="59"/>
        <v>166168.27272727274</v>
      </c>
      <c r="Z222" s="13">
        <f t="shared" si="60"/>
        <v>0</v>
      </c>
      <c r="AA222" s="13">
        <f t="shared" si="61"/>
        <v>999533.40909090918</v>
      </c>
      <c r="AB222" s="23">
        <f t="shared" si="62"/>
        <v>0</v>
      </c>
      <c r="AC222" s="23">
        <f t="shared" si="63"/>
        <v>0</v>
      </c>
      <c r="AD222" s="23">
        <f t="shared" si="64"/>
        <v>0</v>
      </c>
      <c r="AE222" s="23">
        <f t="shared" si="65"/>
        <v>0</v>
      </c>
      <c r="AF222" s="23">
        <f t="shared" si="66"/>
        <v>0</v>
      </c>
      <c r="AG222" s="23">
        <f t="shared" si="67"/>
        <v>0</v>
      </c>
      <c r="AH222" s="23">
        <f t="shared" si="68"/>
        <v>0</v>
      </c>
      <c r="AI222" s="44" t="str">
        <f t="shared" si="69"/>
        <v>n/a</v>
      </c>
      <c r="AJ222" s="2" t="str">
        <f t="shared" si="70"/>
        <v>2015-16 Winter</v>
      </c>
      <c r="AK222" s="2" t="str">
        <f t="shared" si="71"/>
        <v>2015-16 Summer</v>
      </c>
      <c r="AL222" s="41">
        <v>0</v>
      </c>
      <c r="AM222" s="59"/>
    </row>
    <row r="223" spans="1:39" x14ac:dyDescent="0.3">
      <c r="A223" s="47">
        <v>42166</v>
      </c>
      <c r="B223" s="14" t="str">
        <f t="shared" si="54"/>
        <v>Jun</v>
      </c>
      <c r="C223" s="3"/>
      <c r="D223" s="3"/>
      <c r="E223" s="3"/>
      <c r="F223" s="3"/>
      <c r="G223" s="3"/>
      <c r="H223" s="3"/>
      <c r="I223" s="13">
        <f>VLOOKUP($B223,'Gas wholesale lookups'!$A$4:$L$15,'Gas wholesale index'!I$2,FALSE)</f>
        <v>166168.27272727274</v>
      </c>
      <c r="J223" s="13">
        <f>VLOOKUP($B223,'Gas wholesale lookups'!$A$4:$L$15,'Gas wholesale index'!J$2,FALSE)</f>
        <v>291847.5</v>
      </c>
      <c r="K223" s="13">
        <f>VLOOKUP($B223,'Gas wholesale lookups'!$A$4:$L$15,'Gas wholesale index'!K$2,FALSE)</f>
        <v>332991.45454545453</v>
      </c>
      <c r="L223" s="13">
        <f>VLOOKUP($B223,'Gas wholesale lookups'!$A$4:$L$15,'Gas wholesale index'!L$2,FALSE)</f>
        <v>208526.18181818182</v>
      </c>
      <c r="M223" s="13">
        <f>VLOOKUP($B223,'Gas wholesale lookups'!$A$4:$L$15,'Gas wholesale index'!M$2,FALSE)</f>
        <v>166168.27272727274</v>
      </c>
      <c r="N223" s="13">
        <f>VLOOKUP($B223,'Gas wholesale lookups'!$A$4:$L$15,'Gas wholesale index'!N$2,FALSE)</f>
        <v>291847.5</v>
      </c>
      <c r="O223" s="38">
        <f>VLOOKUP($B223,'Gas wholesale lookups'!$A$4:$R$15,'Gas wholesale index'!O$2,FALSE)</f>
        <v>0</v>
      </c>
      <c r="P223" s="38">
        <f>VLOOKUP($B223,'Gas wholesale lookups'!$A$4:$R$15,'Gas wholesale index'!P$2,FALSE)</f>
        <v>1</v>
      </c>
      <c r="Q223" s="38">
        <f>VLOOKUP($B223,'Gas wholesale lookups'!$A$4:$R$15,'Gas wholesale index'!Q$2,FALSE)</f>
        <v>1</v>
      </c>
      <c r="R223" s="38">
        <f>VLOOKUP($B223,'Gas wholesale lookups'!$A$4:$R$15,'Gas wholesale index'!R$2,FALSE)</f>
        <v>1</v>
      </c>
      <c r="S223" s="38">
        <f>VLOOKUP($B223,'Gas wholesale lookups'!$A$4:$R$15,'Gas wholesale index'!S$2,FALSE)</f>
        <v>1</v>
      </c>
      <c r="T223" s="38">
        <f>VLOOKUP($B223,'Gas wholesale lookups'!$A$4:$R$15,'Gas wholesale index'!T$2,FALSE)</f>
        <v>0</v>
      </c>
      <c r="U223" s="13">
        <f t="shared" si="55"/>
        <v>0</v>
      </c>
      <c r="V223" s="13">
        <f t="shared" si="56"/>
        <v>291847.5</v>
      </c>
      <c r="W223" s="13">
        <f t="shared" si="57"/>
        <v>332991.45454545453</v>
      </c>
      <c r="X223" s="13">
        <f t="shared" si="58"/>
        <v>208526.18181818182</v>
      </c>
      <c r="Y223" s="13">
        <f t="shared" si="59"/>
        <v>166168.27272727274</v>
      </c>
      <c r="Z223" s="13">
        <f t="shared" si="60"/>
        <v>0</v>
      </c>
      <c r="AA223" s="13">
        <f t="shared" si="61"/>
        <v>999533.40909090918</v>
      </c>
      <c r="AB223" s="23">
        <f t="shared" si="62"/>
        <v>0</v>
      </c>
      <c r="AC223" s="23">
        <f t="shared" si="63"/>
        <v>0</v>
      </c>
      <c r="AD223" s="23">
        <f t="shared" si="64"/>
        <v>0</v>
      </c>
      <c r="AE223" s="23">
        <f t="shared" si="65"/>
        <v>0</v>
      </c>
      <c r="AF223" s="23">
        <f t="shared" si="66"/>
        <v>0</v>
      </c>
      <c r="AG223" s="23">
        <f t="shared" si="67"/>
        <v>0</v>
      </c>
      <c r="AH223" s="23">
        <f t="shared" si="68"/>
        <v>0</v>
      </c>
      <c r="AI223" s="44" t="str">
        <f t="shared" si="69"/>
        <v>n/a</v>
      </c>
      <c r="AJ223" s="2" t="str">
        <f t="shared" si="70"/>
        <v>2015-16 Winter</v>
      </c>
      <c r="AK223" s="2" t="str">
        <f t="shared" si="71"/>
        <v>2015-16 Summer</v>
      </c>
      <c r="AL223" s="41">
        <v>0</v>
      </c>
      <c r="AM223" s="59"/>
    </row>
    <row r="224" spans="1:39" x14ac:dyDescent="0.3">
      <c r="A224" s="47">
        <v>42167</v>
      </c>
      <c r="B224" s="14" t="str">
        <f t="shared" si="54"/>
        <v>Jun</v>
      </c>
      <c r="C224" s="3"/>
      <c r="D224" s="3"/>
      <c r="E224" s="3"/>
      <c r="F224" s="3"/>
      <c r="G224" s="3"/>
      <c r="H224" s="3"/>
      <c r="I224" s="13">
        <f>VLOOKUP($B224,'Gas wholesale lookups'!$A$4:$L$15,'Gas wholesale index'!I$2,FALSE)</f>
        <v>166168.27272727274</v>
      </c>
      <c r="J224" s="13">
        <f>VLOOKUP($B224,'Gas wholesale lookups'!$A$4:$L$15,'Gas wholesale index'!J$2,FALSE)</f>
        <v>291847.5</v>
      </c>
      <c r="K224" s="13">
        <f>VLOOKUP($B224,'Gas wholesale lookups'!$A$4:$L$15,'Gas wholesale index'!K$2,FALSE)</f>
        <v>332991.45454545453</v>
      </c>
      <c r="L224" s="13">
        <f>VLOOKUP($B224,'Gas wholesale lookups'!$A$4:$L$15,'Gas wholesale index'!L$2,FALSE)</f>
        <v>208526.18181818182</v>
      </c>
      <c r="M224" s="13">
        <f>VLOOKUP($B224,'Gas wholesale lookups'!$A$4:$L$15,'Gas wholesale index'!M$2,FALSE)</f>
        <v>166168.27272727274</v>
      </c>
      <c r="N224" s="13">
        <f>VLOOKUP($B224,'Gas wholesale lookups'!$A$4:$L$15,'Gas wholesale index'!N$2,FALSE)</f>
        <v>291847.5</v>
      </c>
      <c r="O224" s="38">
        <f>VLOOKUP($B224,'Gas wholesale lookups'!$A$4:$R$15,'Gas wholesale index'!O$2,FALSE)</f>
        <v>0</v>
      </c>
      <c r="P224" s="38">
        <f>VLOOKUP($B224,'Gas wholesale lookups'!$A$4:$R$15,'Gas wholesale index'!P$2,FALSE)</f>
        <v>1</v>
      </c>
      <c r="Q224" s="38">
        <f>VLOOKUP($B224,'Gas wholesale lookups'!$A$4:$R$15,'Gas wholesale index'!Q$2,FALSE)</f>
        <v>1</v>
      </c>
      <c r="R224" s="38">
        <f>VLOOKUP($B224,'Gas wholesale lookups'!$A$4:$R$15,'Gas wholesale index'!R$2,FALSE)</f>
        <v>1</v>
      </c>
      <c r="S224" s="38">
        <f>VLOOKUP($B224,'Gas wholesale lookups'!$A$4:$R$15,'Gas wholesale index'!S$2,FALSE)</f>
        <v>1</v>
      </c>
      <c r="T224" s="38">
        <f>VLOOKUP($B224,'Gas wholesale lookups'!$A$4:$R$15,'Gas wholesale index'!T$2,FALSE)</f>
        <v>0</v>
      </c>
      <c r="U224" s="13">
        <f t="shared" si="55"/>
        <v>0</v>
      </c>
      <c r="V224" s="13">
        <f t="shared" si="56"/>
        <v>291847.5</v>
      </c>
      <c r="W224" s="13">
        <f t="shared" si="57"/>
        <v>332991.45454545453</v>
      </c>
      <c r="X224" s="13">
        <f t="shared" si="58"/>
        <v>208526.18181818182</v>
      </c>
      <c r="Y224" s="13">
        <f t="shared" si="59"/>
        <v>166168.27272727274</v>
      </c>
      <c r="Z224" s="13">
        <f t="shared" si="60"/>
        <v>0</v>
      </c>
      <c r="AA224" s="13">
        <f t="shared" si="61"/>
        <v>999533.40909090918</v>
      </c>
      <c r="AB224" s="23">
        <f t="shared" si="62"/>
        <v>0</v>
      </c>
      <c r="AC224" s="23">
        <f t="shared" si="63"/>
        <v>0</v>
      </c>
      <c r="AD224" s="23">
        <f t="shared" si="64"/>
        <v>0</v>
      </c>
      <c r="AE224" s="23">
        <f t="shared" si="65"/>
        <v>0</v>
      </c>
      <c r="AF224" s="23">
        <f t="shared" si="66"/>
        <v>0</v>
      </c>
      <c r="AG224" s="23">
        <f t="shared" si="67"/>
        <v>0</v>
      </c>
      <c r="AH224" s="23">
        <f t="shared" si="68"/>
        <v>0</v>
      </c>
      <c r="AI224" s="44" t="str">
        <f t="shared" si="69"/>
        <v>n/a</v>
      </c>
      <c r="AJ224" s="2" t="str">
        <f t="shared" si="70"/>
        <v>2015-16 Winter</v>
      </c>
      <c r="AK224" s="2" t="str">
        <f t="shared" si="71"/>
        <v>2015-16 Summer</v>
      </c>
      <c r="AL224" s="41">
        <v>0</v>
      </c>
      <c r="AM224" s="59"/>
    </row>
    <row r="225" spans="1:39" x14ac:dyDescent="0.3">
      <c r="A225" s="47">
        <v>42170</v>
      </c>
      <c r="B225" s="14" t="str">
        <f t="shared" si="54"/>
        <v>Jun</v>
      </c>
      <c r="C225" s="3"/>
      <c r="D225" s="3"/>
      <c r="E225" s="3"/>
      <c r="F225" s="3"/>
      <c r="G225" s="3"/>
      <c r="H225" s="3"/>
      <c r="I225" s="13">
        <f>VLOOKUP($B225,'Gas wholesale lookups'!$A$4:$L$15,'Gas wholesale index'!I$2,FALSE)</f>
        <v>166168.27272727274</v>
      </c>
      <c r="J225" s="13">
        <f>VLOOKUP($B225,'Gas wholesale lookups'!$A$4:$L$15,'Gas wholesale index'!J$2,FALSE)</f>
        <v>291847.5</v>
      </c>
      <c r="K225" s="13">
        <f>VLOOKUP($B225,'Gas wholesale lookups'!$A$4:$L$15,'Gas wholesale index'!K$2,FALSE)</f>
        <v>332991.45454545453</v>
      </c>
      <c r="L225" s="13">
        <f>VLOOKUP($B225,'Gas wholesale lookups'!$A$4:$L$15,'Gas wholesale index'!L$2,FALSE)</f>
        <v>208526.18181818182</v>
      </c>
      <c r="M225" s="13">
        <f>VLOOKUP($B225,'Gas wholesale lookups'!$A$4:$L$15,'Gas wholesale index'!M$2,FALSE)</f>
        <v>166168.27272727274</v>
      </c>
      <c r="N225" s="13">
        <f>VLOOKUP($B225,'Gas wholesale lookups'!$A$4:$L$15,'Gas wholesale index'!N$2,FALSE)</f>
        <v>291847.5</v>
      </c>
      <c r="O225" s="38">
        <f>VLOOKUP($B225,'Gas wholesale lookups'!$A$4:$R$15,'Gas wholesale index'!O$2,FALSE)</f>
        <v>0</v>
      </c>
      <c r="P225" s="38">
        <f>VLOOKUP($B225,'Gas wholesale lookups'!$A$4:$R$15,'Gas wholesale index'!P$2,FALSE)</f>
        <v>1</v>
      </c>
      <c r="Q225" s="38">
        <f>VLOOKUP($B225,'Gas wholesale lookups'!$A$4:$R$15,'Gas wholesale index'!Q$2,FALSE)</f>
        <v>1</v>
      </c>
      <c r="R225" s="38">
        <f>VLOOKUP($B225,'Gas wholesale lookups'!$A$4:$R$15,'Gas wholesale index'!R$2,FALSE)</f>
        <v>1</v>
      </c>
      <c r="S225" s="38">
        <f>VLOOKUP($B225,'Gas wholesale lookups'!$A$4:$R$15,'Gas wholesale index'!S$2,FALSE)</f>
        <v>1</v>
      </c>
      <c r="T225" s="38">
        <f>VLOOKUP($B225,'Gas wholesale lookups'!$A$4:$R$15,'Gas wholesale index'!T$2,FALSE)</f>
        <v>0</v>
      </c>
      <c r="U225" s="13">
        <f t="shared" si="55"/>
        <v>0</v>
      </c>
      <c r="V225" s="13">
        <f t="shared" si="56"/>
        <v>291847.5</v>
      </c>
      <c r="W225" s="13">
        <f t="shared" si="57"/>
        <v>332991.45454545453</v>
      </c>
      <c r="X225" s="13">
        <f t="shared" si="58"/>
        <v>208526.18181818182</v>
      </c>
      <c r="Y225" s="13">
        <f t="shared" si="59"/>
        <v>166168.27272727274</v>
      </c>
      <c r="Z225" s="13">
        <f t="shared" si="60"/>
        <v>0</v>
      </c>
      <c r="AA225" s="13">
        <f t="shared" si="61"/>
        <v>999533.40909090918</v>
      </c>
      <c r="AB225" s="23">
        <f t="shared" si="62"/>
        <v>0</v>
      </c>
      <c r="AC225" s="23">
        <f t="shared" si="63"/>
        <v>0</v>
      </c>
      <c r="AD225" s="23">
        <f t="shared" si="64"/>
        <v>0</v>
      </c>
      <c r="AE225" s="23">
        <f t="shared" si="65"/>
        <v>0</v>
      </c>
      <c r="AF225" s="23">
        <f t="shared" si="66"/>
        <v>0</v>
      </c>
      <c r="AG225" s="23">
        <f t="shared" si="67"/>
        <v>0</v>
      </c>
      <c r="AH225" s="23">
        <f t="shared" si="68"/>
        <v>0</v>
      </c>
      <c r="AI225" s="44" t="str">
        <f t="shared" si="69"/>
        <v>n/a</v>
      </c>
      <c r="AJ225" s="2" t="str">
        <f t="shared" si="70"/>
        <v>2015-16 Winter</v>
      </c>
      <c r="AK225" s="2" t="str">
        <f t="shared" si="71"/>
        <v>2015-16 Summer</v>
      </c>
      <c r="AL225" s="41">
        <v>0</v>
      </c>
      <c r="AM225" s="59"/>
    </row>
    <row r="226" spans="1:39" x14ac:dyDescent="0.3">
      <c r="A226" s="47">
        <v>42171</v>
      </c>
      <c r="B226" s="14" t="str">
        <f t="shared" si="54"/>
        <v>Jun</v>
      </c>
      <c r="C226" s="3"/>
      <c r="D226" s="3"/>
      <c r="E226" s="3"/>
      <c r="F226" s="3"/>
      <c r="G226" s="3"/>
      <c r="H226" s="3"/>
      <c r="I226" s="13">
        <f>VLOOKUP($B226,'Gas wholesale lookups'!$A$4:$L$15,'Gas wholesale index'!I$2,FALSE)</f>
        <v>166168.27272727274</v>
      </c>
      <c r="J226" s="13">
        <f>VLOOKUP($B226,'Gas wholesale lookups'!$A$4:$L$15,'Gas wholesale index'!J$2,FALSE)</f>
        <v>291847.5</v>
      </c>
      <c r="K226" s="13">
        <f>VLOOKUP($B226,'Gas wholesale lookups'!$A$4:$L$15,'Gas wholesale index'!K$2,FALSE)</f>
        <v>332991.45454545453</v>
      </c>
      <c r="L226" s="13">
        <f>VLOOKUP($B226,'Gas wholesale lookups'!$A$4:$L$15,'Gas wholesale index'!L$2,FALSE)</f>
        <v>208526.18181818182</v>
      </c>
      <c r="M226" s="13">
        <f>VLOOKUP($B226,'Gas wholesale lookups'!$A$4:$L$15,'Gas wholesale index'!M$2,FALSE)</f>
        <v>166168.27272727274</v>
      </c>
      <c r="N226" s="13">
        <f>VLOOKUP($B226,'Gas wholesale lookups'!$A$4:$L$15,'Gas wholesale index'!N$2,FALSE)</f>
        <v>291847.5</v>
      </c>
      <c r="O226" s="38">
        <f>VLOOKUP($B226,'Gas wholesale lookups'!$A$4:$R$15,'Gas wholesale index'!O$2,FALSE)</f>
        <v>0</v>
      </c>
      <c r="P226" s="38">
        <f>VLOOKUP($B226,'Gas wholesale lookups'!$A$4:$R$15,'Gas wholesale index'!P$2,FALSE)</f>
        <v>1</v>
      </c>
      <c r="Q226" s="38">
        <f>VLOOKUP($B226,'Gas wholesale lookups'!$A$4:$R$15,'Gas wholesale index'!Q$2,FALSE)</f>
        <v>1</v>
      </c>
      <c r="R226" s="38">
        <f>VLOOKUP($B226,'Gas wholesale lookups'!$A$4:$R$15,'Gas wholesale index'!R$2,FALSE)</f>
        <v>1</v>
      </c>
      <c r="S226" s="38">
        <f>VLOOKUP($B226,'Gas wholesale lookups'!$A$4:$R$15,'Gas wholesale index'!S$2,FALSE)</f>
        <v>1</v>
      </c>
      <c r="T226" s="38">
        <f>VLOOKUP($B226,'Gas wholesale lookups'!$A$4:$R$15,'Gas wholesale index'!T$2,FALSE)</f>
        <v>0</v>
      </c>
      <c r="U226" s="13">
        <f t="shared" si="55"/>
        <v>0</v>
      </c>
      <c r="V226" s="13">
        <f t="shared" si="56"/>
        <v>291847.5</v>
      </c>
      <c r="W226" s="13">
        <f t="shared" si="57"/>
        <v>332991.45454545453</v>
      </c>
      <c r="X226" s="13">
        <f t="shared" si="58"/>
        <v>208526.18181818182</v>
      </c>
      <c r="Y226" s="13">
        <f t="shared" si="59"/>
        <v>166168.27272727274</v>
      </c>
      <c r="Z226" s="13">
        <f t="shared" si="60"/>
        <v>0</v>
      </c>
      <c r="AA226" s="13">
        <f t="shared" si="61"/>
        <v>999533.40909090918</v>
      </c>
      <c r="AB226" s="23">
        <f t="shared" si="62"/>
        <v>0</v>
      </c>
      <c r="AC226" s="23">
        <f t="shared" si="63"/>
        <v>0</v>
      </c>
      <c r="AD226" s="23">
        <f t="shared" si="64"/>
        <v>0</v>
      </c>
      <c r="AE226" s="23">
        <f t="shared" si="65"/>
        <v>0</v>
      </c>
      <c r="AF226" s="23">
        <f t="shared" si="66"/>
        <v>0</v>
      </c>
      <c r="AG226" s="23">
        <f t="shared" si="67"/>
        <v>0</v>
      </c>
      <c r="AH226" s="23">
        <f t="shared" si="68"/>
        <v>0</v>
      </c>
      <c r="AI226" s="44" t="str">
        <f t="shared" si="69"/>
        <v>n/a</v>
      </c>
      <c r="AJ226" s="2" t="str">
        <f t="shared" si="70"/>
        <v>2015-16 Winter</v>
      </c>
      <c r="AK226" s="2" t="str">
        <f t="shared" si="71"/>
        <v>2015-16 Summer</v>
      </c>
      <c r="AL226" s="41">
        <v>0</v>
      </c>
      <c r="AM226" s="59"/>
    </row>
    <row r="227" spans="1:39" x14ac:dyDescent="0.3">
      <c r="A227" s="47">
        <v>42172</v>
      </c>
      <c r="B227" s="14" t="str">
        <f t="shared" si="54"/>
        <v>Jun</v>
      </c>
      <c r="C227" s="3"/>
      <c r="D227" s="3"/>
      <c r="E227" s="3"/>
      <c r="F227" s="3"/>
      <c r="G227" s="3"/>
      <c r="H227" s="3"/>
      <c r="I227" s="13">
        <f>VLOOKUP($B227,'Gas wholesale lookups'!$A$4:$L$15,'Gas wholesale index'!I$2,FALSE)</f>
        <v>166168.27272727274</v>
      </c>
      <c r="J227" s="13">
        <f>VLOOKUP($B227,'Gas wholesale lookups'!$A$4:$L$15,'Gas wholesale index'!J$2,FALSE)</f>
        <v>291847.5</v>
      </c>
      <c r="K227" s="13">
        <f>VLOOKUP($B227,'Gas wholesale lookups'!$A$4:$L$15,'Gas wholesale index'!K$2,FALSE)</f>
        <v>332991.45454545453</v>
      </c>
      <c r="L227" s="13">
        <f>VLOOKUP($B227,'Gas wholesale lookups'!$A$4:$L$15,'Gas wholesale index'!L$2,FALSE)</f>
        <v>208526.18181818182</v>
      </c>
      <c r="M227" s="13">
        <f>VLOOKUP($B227,'Gas wholesale lookups'!$A$4:$L$15,'Gas wholesale index'!M$2,FALSE)</f>
        <v>166168.27272727274</v>
      </c>
      <c r="N227" s="13">
        <f>VLOOKUP($B227,'Gas wholesale lookups'!$A$4:$L$15,'Gas wholesale index'!N$2,FALSE)</f>
        <v>291847.5</v>
      </c>
      <c r="O227" s="38">
        <f>VLOOKUP($B227,'Gas wholesale lookups'!$A$4:$R$15,'Gas wholesale index'!O$2,FALSE)</f>
        <v>0</v>
      </c>
      <c r="P227" s="38">
        <f>VLOOKUP($B227,'Gas wholesale lookups'!$A$4:$R$15,'Gas wholesale index'!P$2,FALSE)</f>
        <v>1</v>
      </c>
      <c r="Q227" s="38">
        <f>VLOOKUP($B227,'Gas wholesale lookups'!$A$4:$R$15,'Gas wholesale index'!Q$2,FALSE)</f>
        <v>1</v>
      </c>
      <c r="R227" s="38">
        <f>VLOOKUP($B227,'Gas wholesale lookups'!$A$4:$R$15,'Gas wholesale index'!R$2,FALSE)</f>
        <v>1</v>
      </c>
      <c r="S227" s="38">
        <f>VLOOKUP($B227,'Gas wholesale lookups'!$A$4:$R$15,'Gas wholesale index'!S$2,FALSE)</f>
        <v>1</v>
      </c>
      <c r="T227" s="38">
        <f>VLOOKUP($B227,'Gas wholesale lookups'!$A$4:$R$15,'Gas wholesale index'!T$2,FALSE)</f>
        <v>0</v>
      </c>
      <c r="U227" s="13">
        <f t="shared" si="55"/>
        <v>0</v>
      </c>
      <c r="V227" s="13">
        <f t="shared" si="56"/>
        <v>291847.5</v>
      </c>
      <c r="W227" s="13">
        <f t="shared" si="57"/>
        <v>332991.45454545453</v>
      </c>
      <c r="X227" s="13">
        <f t="shared" si="58"/>
        <v>208526.18181818182</v>
      </c>
      <c r="Y227" s="13">
        <f t="shared" si="59"/>
        <v>166168.27272727274</v>
      </c>
      <c r="Z227" s="13">
        <f t="shared" si="60"/>
        <v>0</v>
      </c>
      <c r="AA227" s="13">
        <f t="shared" si="61"/>
        <v>999533.40909090918</v>
      </c>
      <c r="AB227" s="23">
        <f t="shared" si="62"/>
        <v>0</v>
      </c>
      <c r="AC227" s="23">
        <f t="shared" si="63"/>
        <v>0</v>
      </c>
      <c r="AD227" s="23">
        <f t="shared" si="64"/>
        <v>0</v>
      </c>
      <c r="AE227" s="23">
        <f t="shared" si="65"/>
        <v>0</v>
      </c>
      <c r="AF227" s="23">
        <f t="shared" si="66"/>
        <v>0</v>
      </c>
      <c r="AG227" s="23">
        <f t="shared" si="67"/>
        <v>0</v>
      </c>
      <c r="AH227" s="23">
        <f t="shared" si="68"/>
        <v>0</v>
      </c>
      <c r="AI227" s="44" t="str">
        <f t="shared" si="69"/>
        <v>n/a</v>
      </c>
      <c r="AJ227" s="2" t="str">
        <f t="shared" si="70"/>
        <v>2015-16 Winter</v>
      </c>
      <c r="AK227" s="2" t="str">
        <f t="shared" si="71"/>
        <v>2015-16 Summer</v>
      </c>
      <c r="AL227" s="41">
        <v>0</v>
      </c>
      <c r="AM227" s="59"/>
    </row>
    <row r="228" spans="1:39" x14ac:dyDescent="0.3">
      <c r="A228" s="47">
        <v>42173</v>
      </c>
      <c r="B228" s="14" t="str">
        <f t="shared" si="54"/>
        <v>Jun</v>
      </c>
      <c r="C228" s="3"/>
      <c r="D228" s="3"/>
      <c r="E228" s="3"/>
      <c r="F228" s="3"/>
      <c r="G228" s="3"/>
      <c r="H228" s="3"/>
      <c r="I228" s="13">
        <f>VLOOKUP($B228,'Gas wholesale lookups'!$A$4:$L$15,'Gas wholesale index'!I$2,FALSE)</f>
        <v>166168.27272727274</v>
      </c>
      <c r="J228" s="13">
        <f>VLOOKUP($B228,'Gas wholesale lookups'!$A$4:$L$15,'Gas wholesale index'!J$2,FALSE)</f>
        <v>291847.5</v>
      </c>
      <c r="K228" s="13">
        <f>VLOOKUP($B228,'Gas wholesale lookups'!$A$4:$L$15,'Gas wholesale index'!K$2,FALSE)</f>
        <v>332991.45454545453</v>
      </c>
      <c r="L228" s="13">
        <f>VLOOKUP($B228,'Gas wholesale lookups'!$A$4:$L$15,'Gas wholesale index'!L$2,FALSE)</f>
        <v>208526.18181818182</v>
      </c>
      <c r="M228" s="13">
        <f>VLOOKUP($B228,'Gas wholesale lookups'!$A$4:$L$15,'Gas wholesale index'!M$2,FALSE)</f>
        <v>166168.27272727274</v>
      </c>
      <c r="N228" s="13">
        <f>VLOOKUP($B228,'Gas wholesale lookups'!$A$4:$L$15,'Gas wholesale index'!N$2,FALSE)</f>
        <v>291847.5</v>
      </c>
      <c r="O228" s="38">
        <f>VLOOKUP($B228,'Gas wholesale lookups'!$A$4:$R$15,'Gas wholesale index'!O$2,FALSE)</f>
        <v>0</v>
      </c>
      <c r="P228" s="38">
        <f>VLOOKUP($B228,'Gas wholesale lookups'!$A$4:$R$15,'Gas wholesale index'!P$2,FALSE)</f>
        <v>1</v>
      </c>
      <c r="Q228" s="38">
        <f>VLOOKUP($B228,'Gas wholesale lookups'!$A$4:$R$15,'Gas wholesale index'!Q$2,FALSE)</f>
        <v>1</v>
      </c>
      <c r="R228" s="38">
        <f>VLOOKUP($B228,'Gas wholesale lookups'!$A$4:$R$15,'Gas wholesale index'!R$2,FALSE)</f>
        <v>1</v>
      </c>
      <c r="S228" s="38">
        <f>VLOOKUP($B228,'Gas wholesale lookups'!$A$4:$R$15,'Gas wholesale index'!S$2,FALSE)</f>
        <v>1</v>
      </c>
      <c r="T228" s="38">
        <f>VLOOKUP($B228,'Gas wholesale lookups'!$A$4:$R$15,'Gas wholesale index'!T$2,FALSE)</f>
        <v>0</v>
      </c>
      <c r="U228" s="13">
        <f t="shared" si="55"/>
        <v>0</v>
      </c>
      <c r="V228" s="13">
        <f t="shared" si="56"/>
        <v>291847.5</v>
      </c>
      <c r="W228" s="13">
        <f t="shared" si="57"/>
        <v>332991.45454545453</v>
      </c>
      <c r="X228" s="13">
        <f t="shared" si="58"/>
        <v>208526.18181818182</v>
      </c>
      <c r="Y228" s="13">
        <f t="shared" si="59"/>
        <v>166168.27272727274</v>
      </c>
      <c r="Z228" s="13">
        <f t="shared" si="60"/>
        <v>0</v>
      </c>
      <c r="AA228" s="13">
        <f t="shared" si="61"/>
        <v>999533.40909090918</v>
      </c>
      <c r="AB228" s="23">
        <f t="shared" si="62"/>
        <v>0</v>
      </c>
      <c r="AC228" s="23">
        <f t="shared" si="63"/>
        <v>0</v>
      </c>
      <c r="AD228" s="23">
        <f t="shared" si="64"/>
        <v>0</v>
      </c>
      <c r="AE228" s="23">
        <f t="shared" si="65"/>
        <v>0</v>
      </c>
      <c r="AF228" s="23">
        <f t="shared" si="66"/>
        <v>0</v>
      </c>
      <c r="AG228" s="23">
        <f t="shared" si="67"/>
        <v>0</v>
      </c>
      <c r="AH228" s="23">
        <f t="shared" si="68"/>
        <v>0</v>
      </c>
      <c r="AI228" s="44" t="str">
        <f t="shared" si="69"/>
        <v>n/a</v>
      </c>
      <c r="AJ228" s="2" t="str">
        <f t="shared" si="70"/>
        <v>2015-16 Winter</v>
      </c>
      <c r="AK228" s="2" t="str">
        <f t="shared" si="71"/>
        <v>2015-16 Summer</v>
      </c>
      <c r="AL228" s="41">
        <v>0</v>
      </c>
      <c r="AM228" s="59"/>
    </row>
    <row r="229" spans="1:39" x14ac:dyDescent="0.3">
      <c r="A229" s="47">
        <v>42174</v>
      </c>
      <c r="B229" s="14" t="str">
        <f t="shared" si="54"/>
        <v>Jun</v>
      </c>
      <c r="C229" s="3"/>
      <c r="D229" s="3"/>
      <c r="E229" s="3"/>
      <c r="F229" s="3"/>
      <c r="G229" s="3"/>
      <c r="H229" s="3"/>
      <c r="I229" s="13">
        <f>VLOOKUP($B229,'Gas wholesale lookups'!$A$4:$L$15,'Gas wholesale index'!I$2,FALSE)</f>
        <v>166168.27272727274</v>
      </c>
      <c r="J229" s="13">
        <f>VLOOKUP($B229,'Gas wholesale lookups'!$A$4:$L$15,'Gas wholesale index'!J$2,FALSE)</f>
        <v>291847.5</v>
      </c>
      <c r="K229" s="13">
        <f>VLOOKUP($B229,'Gas wholesale lookups'!$A$4:$L$15,'Gas wholesale index'!K$2,FALSE)</f>
        <v>332991.45454545453</v>
      </c>
      <c r="L229" s="13">
        <f>VLOOKUP($B229,'Gas wholesale lookups'!$A$4:$L$15,'Gas wholesale index'!L$2,FALSE)</f>
        <v>208526.18181818182</v>
      </c>
      <c r="M229" s="13">
        <f>VLOOKUP($B229,'Gas wholesale lookups'!$A$4:$L$15,'Gas wholesale index'!M$2,FALSE)</f>
        <v>166168.27272727274</v>
      </c>
      <c r="N229" s="13">
        <f>VLOOKUP($B229,'Gas wholesale lookups'!$A$4:$L$15,'Gas wholesale index'!N$2,FALSE)</f>
        <v>291847.5</v>
      </c>
      <c r="O229" s="38">
        <f>VLOOKUP($B229,'Gas wholesale lookups'!$A$4:$R$15,'Gas wholesale index'!O$2,FALSE)</f>
        <v>0</v>
      </c>
      <c r="P229" s="38">
        <f>VLOOKUP($B229,'Gas wholesale lookups'!$A$4:$R$15,'Gas wholesale index'!P$2,FALSE)</f>
        <v>1</v>
      </c>
      <c r="Q229" s="38">
        <f>VLOOKUP($B229,'Gas wholesale lookups'!$A$4:$R$15,'Gas wholesale index'!Q$2,FALSE)</f>
        <v>1</v>
      </c>
      <c r="R229" s="38">
        <f>VLOOKUP($B229,'Gas wholesale lookups'!$A$4:$R$15,'Gas wholesale index'!R$2,FALSE)</f>
        <v>1</v>
      </c>
      <c r="S229" s="38">
        <f>VLOOKUP($B229,'Gas wholesale lookups'!$A$4:$R$15,'Gas wholesale index'!S$2,FALSE)</f>
        <v>1</v>
      </c>
      <c r="T229" s="38">
        <f>VLOOKUP($B229,'Gas wholesale lookups'!$A$4:$R$15,'Gas wholesale index'!T$2,FALSE)</f>
        <v>0</v>
      </c>
      <c r="U229" s="13">
        <f t="shared" si="55"/>
        <v>0</v>
      </c>
      <c r="V229" s="13">
        <f t="shared" si="56"/>
        <v>291847.5</v>
      </c>
      <c r="W229" s="13">
        <f t="shared" si="57"/>
        <v>332991.45454545453</v>
      </c>
      <c r="X229" s="13">
        <f t="shared" si="58"/>
        <v>208526.18181818182</v>
      </c>
      <c r="Y229" s="13">
        <f t="shared" si="59"/>
        <v>166168.27272727274</v>
      </c>
      <c r="Z229" s="13">
        <f t="shared" si="60"/>
        <v>0</v>
      </c>
      <c r="AA229" s="13">
        <f t="shared" si="61"/>
        <v>999533.40909090918</v>
      </c>
      <c r="AB229" s="23">
        <f t="shared" si="62"/>
        <v>0</v>
      </c>
      <c r="AC229" s="23">
        <f t="shared" si="63"/>
        <v>0</v>
      </c>
      <c r="AD229" s="23">
        <f t="shared" si="64"/>
        <v>0</v>
      </c>
      <c r="AE229" s="23">
        <f t="shared" si="65"/>
        <v>0</v>
      </c>
      <c r="AF229" s="23">
        <f t="shared" si="66"/>
        <v>0</v>
      </c>
      <c r="AG229" s="23">
        <f t="shared" si="67"/>
        <v>0</v>
      </c>
      <c r="AH229" s="23">
        <f t="shared" si="68"/>
        <v>0</v>
      </c>
      <c r="AI229" s="44" t="str">
        <f t="shared" si="69"/>
        <v>n/a</v>
      </c>
      <c r="AJ229" s="2" t="str">
        <f t="shared" si="70"/>
        <v>2015-16 Winter</v>
      </c>
      <c r="AK229" s="2" t="str">
        <f t="shared" si="71"/>
        <v>2015-16 Summer</v>
      </c>
      <c r="AL229" s="41">
        <v>0</v>
      </c>
      <c r="AM229" s="59"/>
    </row>
    <row r="230" spans="1:39" x14ac:dyDescent="0.3">
      <c r="A230" s="47">
        <v>42177</v>
      </c>
      <c r="B230" s="14" t="str">
        <f t="shared" si="54"/>
        <v>Jun</v>
      </c>
      <c r="C230" s="3"/>
      <c r="D230" s="3"/>
      <c r="E230" s="3"/>
      <c r="F230" s="3"/>
      <c r="G230" s="3"/>
      <c r="H230" s="3"/>
      <c r="I230" s="13">
        <f>VLOOKUP($B230,'Gas wholesale lookups'!$A$4:$L$15,'Gas wholesale index'!I$2,FALSE)</f>
        <v>166168.27272727274</v>
      </c>
      <c r="J230" s="13">
        <f>VLOOKUP($B230,'Gas wholesale lookups'!$A$4:$L$15,'Gas wholesale index'!J$2,FALSE)</f>
        <v>291847.5</v>
      </c>
      <c r="K230" s="13">
        <f>VLOOKUP($B230,'Gas wholesale lookups'!$A$4:$L$15,'Gas wholesale index'!K$2,FALSE)</f>
        <v>332991.45454545453</v>
      </c>
      <c r="L230" s="13">
        <f>VLOOKUP($B230,'Gas wholesale lookups'!$A$4:$L$15,'Gas wholesale index'!L$2,FALSE)</f>
        <v>208526.18181818182</v>
      </c>
      <c r="M230" s="13">
        <f>VLOOKUP($B230,'Gas wholesale lookups'!$A$4:$L$15,'Gas wholesale index'!M$2,FALSE)</f>
        <v>166168.27272727274</v>
      </c>
      <c r="N230" s="13">
        <f>VLOOKUP($B230,'Gas wholesale lookups'!$A$4:$L$15,'Gas wholesale index'!N$2,FALSE)</f>
        <v>291847.5</v>
      </c>
      <c r="O230" s="38">
        <f>VLOOKUP($B230,'Gas wholesale lookups'!$A$4:$R$15,'Gas wholesale index'!O$2,FALSE)</f>
        <v>0</v>
      </c>
      <c r="P230" s="38">
        <f>VLOOKUP($B230,'Gas wholesale lookups'!$A$4:$R$15,'Gas wholesale index'!P$2,FALSE)</f>
        <v>1</v>
      </c>
      <c r="Q230" s="38">
        <f>VLOOKUP($B230,'Gas wholesale lookups'!$A$4:$R$15,'Gas wholesale index'!Q$2,FALSE)</f>
        <v>1</v>
      </c>
      <c r="R230" s="38">
        <f>VLOOKUP($B230,'Gas wholesale lookups'!$A$4:$R$15,'Gas wholesale index'!R$2,FALSE)</f>
        <v>1</v>
      </c>
      <c r="S230" s="38">
        <f>VLOOKUP($B230,'Gas wholesale lookups'!$A$4:$R$15,'Gas wholesale index'!S$2,FALSE)</f>
        <v>1</v>
      </c>
      <c r="T230" s="38">
        <f>VLOOKUP($B230,'Gas wholesale lookups'!$A$4:$R$15,'Gas wholesale index'!T$2,FALSE)</f>
        <v>0</v>
      </c>
      <c r="U230" s="13">
        <f t="shared" si="55"/>
        <v>0</v>
      </c>
      <c r="V230" s="13">
        <f t="shared" si="56"/>
        <v>291847.5</v>
      </c>
      <c r="W230" s="13">
        <f t="shared" si="57"/>
        <v>332991.45454545453</v>
      </c>
      <c r="X230" s="13">
        <f t="shared" si="58"/>
        <v>208526.18181818182</v>
      </c>
      <c r="Y230" s="13">
        <f t="shared" si="59"/>
        <v>166168.27272727274</v>
      </c>
      <c r="Z230" s="13">
        <f t="shared" si="60"/>
        <v>0</v>
      </c>
      <c r="AA230" s="13">
        <f t="shared" si="61"/>
        <v>999533.40909090918</v>
      </c>
      <c r="AB230" s="23">
        <f t="shared" si="62"/>
        <v>0</v>
      </c>
      <c r="AC230" s="23">
        <f t="shared" si="63"/>
        <v>0</v>
      </c>
      <c r="AD230" s="23">
        <f t="shared" si="64"/>
        <v>0</v>
      </c>
      <c r="AE230" s="23">
        <f t="shared" si="65"/>
        <v>0</v>
      </c>
      <c r="AF230" s="23">
        <f t="shared" si="66"/>
        <v>0</v>
      </c>
      <c r="AG230" s="23">
        <f t="shared" si="67"/>
        <v>0</v>
      </c>
      <c r="AH230" s="23">
        <f t="shared" si="68"/>
        <v>0</v>
      </c>
      <c r="AI230" s="44" t="str">
        <f t="shared" si="69"/>
        <v>n/a</v>
      </c>
      <c r="AJ230" s="2" t="str">
        <f t="shared" si="70"/>
        <v>2015-16 Winter</v>
      </c>
      <c r="AK230" s="2" t="str">
        <f t="shared" si="71"/>
        <v>2015-16 Summer</v>
      </c>
      <c r="AL230" s="41">
        <v>0</v>
      </c>
      <c r="AM230" s="59"/>
    </row>
    <row r="231" spans="1:39" x14ac:dyDescent="0.3">
      <c r="A231" s="47">
        <v>42178</v>
      </c>
      <c r="B231" s="14" t="str">
        <f t="shared" si="54"/>
        <v>Jun</v>
      </c>
      <c r="C231" s="3"/>
      <c r="D231" s="3"/>
      <c r="E231" s="3"/>
      <c r="F231" s="3"/>
      <c r="G231" s="3"/>
      <c r="H231" s="3"/>
      <c r="I231" s="13">
        <f>VLOOKUP($B231,'Gas wholesale lookups'!$A$4:$L$15,'Gas wholesale index'!I$2,FALSE)</f>
        <v>166168.27272727274</v>
      </c>
      <c r="J231" s="13">
        <f>VLOOKUP($B231,'Gas wholesale lookups'!$A$4:$L$15,'Gas wholesale index'!J$2,FALSE)</f>
        <v>291847.5</v>
      </c>
      <c r="K231" s="13">
        <f>VLOOKUP($B231,'Gas wholesale lookups'!$A$4:$L$15,'Gas wholesale index'!K$2,FALSE)</f>
        <v>332991.45454545453</v>
      </c>
      <c r="L231" s="13">
        <f>VLOOKUP($B231,'Gas wholesale lookups'!$A$4:$L$15,'Gas wholesale index'!L$2,FALSE)</f>
        <v>208526.18181818182</v>
      </c>
      <c r="M231" s="13">
        <f>VLOOKUP($B231,'Gas wholesale lookups'!$A$4:$L$15,'Gas wholesale index'!M$2,FALSE)</f>
        <v>166168.27272727274</v>
      </c>
      <c r="N231" s="13">
        <f>VLOOKUP($B231,'Gas wholesale lookups'!$A$4:$L$15,'Gas wholesale index'!N$2,FALSE)</f>
        <v>291847.5</v>
      </c>
      <c r="O231" s="38">
        <f>VLOOKUP($B231,'Gas wholesale lookups'!$A$4:$R$15,'Gas wholesale index'!O$2,FALSE)</f>
        <v>0</v>
      </c>
      <c r="P231" s="38">
        <f>VLOOKUP($B231,'Gas wholesale lookups'!$A$4:$R$15,'Gas wholesale index'!P$2,FALSE)</f>
        <v>1</v>
      </c>
      <c r="Q231" s="38">
        <f>VLOOKUP($B231,'Gas wholesale lookups'!$A$4:$R$15,'Gas wholesale index'!Q$2,FALSE)</f>
        <v>1</v>
      </c>
      <c r="R231" s="38">
        <f>VLOOKUP($B231,'Gas wholesale lookups'!$A$4:$R$15,'Gas wholesale index'!R$2,FALSE)</f>
        <v>1</v>
      </c>
      <c r="S231" s="38">
        <f>VLOOKUP($B231,'Gas wholesale lookups'!$A$4:$R$15,'Gas wholesale index'!S$2,FALSE)</f>
        <v>1</v>
      </c>
      <c r="T231" s="38">
        <f>VLOOKUP($B231,'Gas wholesale lookups'!$A$4:$R$15,'Gas wholesale index'!T$2,FALSE)</f>
        <v>0</v>
      </c>
      <c r="U231" s="13">
        <f t="shared" si="55"/>
        <v>0</v>
      </c>
      <c r="V231" s="13">
        <f t="shared" si="56"/>
        <v>291847.5</v>
      </c>
      <c r="W231" s="13">
        <f t="shared" si="57"/>
        <v>332991.45454545453</v>
      </c>
      <c r="X231" s="13">
        <f t="shared" si="58"/>
        <v>208526.18181818182</v>
      </c>
      <c r="Y231" s="13">
        <f t="shared" si="59"/>
        <v>166168.27272727274</v>
      </c>
      <c r="Z231" s="13">
        <f t="shared" si="60"/>
        <v>0</v>
      </c>
      <c r="AA231" s="13">
        <f t="shared" si="61"/>
        <v>999533.40909090918</v>
      </c>
      <c r="AB231" s="23">
        <f t="shared" si="62"/>
        <v>0</v>
      </c>
      <c r="AC231" s="23">
        <f t="shared" si="63"/>
        <v>0</v>
      </c>
      <c r="AD231" s="23">
        <f t="shared" si="64"/>
        <v>0</v>
      </c>
      <c r="AE231" s="23">
        <f t="shared" si="65"/>
        <v>0</v>
      </c>
      <c r="AF231" s="23">
        <f t="shared" si="66"/>
        <v>0</v>
      </c>
      <c r="AG231" s="23">
        <f t="shared" si="67"/>
        <v>0</v>
      </c>
      <c r="AH231" s="23">
        <f t="shared" si="68"/>
        <v>0</v>
      </c>
      <c r="AI231" s="44" t="str">
        <f t="shared" si="69"/>
        <v>n/a</v>
      </c>
      <c r="AJ231" s="2" t="str">
        <f t="shared" si="70"/>
        <v>2015-16 Winter</v>
      </c>
      <c r="AK231" s="2" t="str">
        <f t="shared" si="71"/>
        <v>2015-16 Summer</v>
      </c>
      <c r="AL231" s="41">
        <v>0</v>
      </c>
      <c r="AM231" s="59"/>
    </row>
    <row r="232" spans="1:39" x14ac:dyDescent="0.3">
      <c r="A232" s="47">
        <v>42179</v>
      </c>
      <c r="B232" s="14" t="str">
        <f t="shared" si="54"/>
        <v>Jun</v>
      </c>
      <c r="C232" s="3"/>
      <c r="D232" s="3"/>
      <c r="E232" s="3"/>
      <c r="F232" s="3"/>
      <c r="G232" s="3"/>
      <c r="H232" s="3"/>
      <c r="I232" s="13">
        <f>VLOOKUP($B232,'Gas wholesale lookups'!$A$4:$L$15,'Gas wholesale index'!I$2,FALSE)</f>
        <v>166168.27272727274</v>
      </c>
      <c r="J232" s="13">
        <f>VLOOKUP($B232,'Gas wholesale lookups'!$A$4:$L$15,'Gas wholesale index'!J$2,FALSE)</f>
        <v>291847.5</v>
      </c>
      <c r="K232" s="13">
        <f>VLOOKUP($B232,'Gas wholesale lookups'!$A$4:$L$15,'Gas wholesale index'!K$2,FALSE)</f>
        <v>332991.45454545453</v>
      </c>
      <c r="L232" s="13">
        <f>VLOOKUP($B232,'Gas wholesale lookups'!$A$4:$L$15,'Gas wholesale index'!L$2,FALSE)</f>
        <v>208526.18181818182</v>
      </c>
      <c r="M232" s="13">
        <f>VLOOKUP($B232,'Gas wholesale lookups'!$A$4:$L$15,'Gas wholesale index'!M$2,FALSE)</f>
        <v>166168.27272727274</v>
      </c>
      <c r="N232" s="13">
        <f>VLOOKUP($B232,'Gas wholesale lookups'!$A$4:$L$15,'Gas wholesale index'!N$2,FALSE)</f>
        <v>291847.5</v>
      </c>
      <c r="O232" s="38">
        <f>VLOOKUP($B232,'Gas wholesale lookups'!$A$4:$R$15,'Gas wholesale index'!O$2,FALSE)</f>
        <v>0</v>
      </c>
      <c r="P232" s="38">
        <f>VLOOKUP($B232,'Gas wholesale lookups'!$A$4:$R$15,'Gas wholesale index'!P$2,FALSE)</f>
        <v>1</v>
      </c>
      <c r="Q232" s="38">
        <f>VLOOKUP($B232,'Gas wholesale lookups'!$A$4:$R$15,'Gas wholesale index'!Q$2,FALSE)</f>
        <v>1</v>
      </c>
      <c r="R232" s="38">
        <f>VLOOKUP($B232,'Gas wholesale lookups'!$A$4:$R$15,'Gas wholesale index'!R$2,FALSE)</f>
        <v>1</v>
      </c>
      <c r="S232" s="38">
        <f>VLOOKUP($B232,'Gas wholesale lookups'!$A$4:$R$15,'Gas wholesale index'!S$2,FALSE)</f>
        <v>1</v>
      </c>
      <c r="T232" s="38">
        <f>VLOOKUP($B232,'Gas wholesale lookups'!$A$4:$R$15,'Gas wholesale index'!T$2,FALSE)</f>
        <v>0</v>
      </c>
      <c r="U232" s="13">
        <f t="shared" si="55"/>
        <v>0</v>
      </c>
      <c r="V232" s="13">
        <f t="shared" si="56"/>
        <v>291847.5</v>
      </c>
      <c r="W232" s="13">
        <f t="shared" si="57"/>
        <v>332991.45454545453</v>
      </c>
      <c r="X232" s="13">
        <f t="shared" si="58"/>
        <v>208526.18181818182</v>
      </c>
      <c r="Y232" s="13">
        <f t="shared" si="59"/>
        <v>166168.27272727274</v>
      </c>
      <c r="Z232" s="13">
        <f t="shared" si="60"/>
        <v>0</v>
      </c>
      <c r="AA232" s="13">
        <f t="shared" si="61"/>
        <v>999533.40909090918</v>
      </c>
      <c r="AB232" s="23">
        <f t="shared" si="62"/>
        <v>0</v>
      </c>
      <c r="AC232" s="23">
        <f t="shared" si="63"/>
        <v>0</v>
      </c>
      <c r="AD232" s="23">
        <f t="shared" si="64"/>
        <v>0</v>
      </c>
      <c r="AE232" s="23">
        <f t="shared" si="65"/>
        <v>0</v>
      </c>
      <c r="AF232" s="23">
        <f t="shared" si="66"/>
        <v>0</v>
      </c>
      <c r="AG232" s="23">
        <f t="shared" si="67"/>
        <v>0</v>
      </c>
      <c r="AH232" s="23">
        <f t="shared" si="68"/>
        <v>0</v>
      </c>
      <c r="AI232" s="44" t="str">
        <f t="shared" si="69"/>
        <v>n/a</v>
      </c>
      <c r="AJ232" s="2" t="str">
        <f t="shared" si="70"/>
        <v>2015-16 Winter</v>
      </c>
      <c r="AK232" s="2" t="str">
        <f t="shared" si="71"/>
        <v>2015-16 Summer</v>
      </c>
      <c r="AL232" s="41">
        <v>0</v>
      </c>
      <c r="AM232" s="59"/>
    </row>
    <row r="233" spans="1:39" x14ac:dyDescent="0.3">
      <c r="A233" s="47">
        <v>42180</v>
      </c>
      <c r="B233" s="14" t="str">
        <f t="shared" si="54"/>
        <v>Jun</v>
      </c>
      <c r="C233" s="3"/>
      <c r="D233" s="3"/>
      <c r="E233" s="3"/>
      <c r="F233" s="3"/>
      <c r="G233" s="3"/>
      <c r="H233" s="3"/>
      <c r="I233" s="13">
        <f>VLOOKUP($B233,'Gas wholesale lookups'!$A$4:$L$15,'Gas wholesale index'!I$2,FALSE)</f>
        <v>166168.27272727274</v>
      </c>
      <c r="J233" s="13">
        <f>VLOOKUP($B233,'Gas wholesale lookups'!$A$4:$L$15,'Gas wholesale index'!J$2,FALSE)</f>
        <v>291847.5</v>
      </c>
      <c r="K233" s="13">
        <f>VLOOKUP($B233,'Gas wholesale lookups'!$A$4:$L$15,'Gas wholesale index'!K$2,FALSE)</f>
        <v>332991.45454545453</v>
      </c>
      <c r="L233" s="13">
        <f>VLOOKUP($B233,'Gas wholesale lookups'!$A$4:$L$15,'Gas wholesale index'!L$2,FALSE)</f>
        <v>208526.18181818182</v>
      </c>
      <c r="M233" s="13">
        <f>VLOOKUP($B233,'Gas wholesale lookups'!$A$4:$L$15,'Gas wholesale index'!M$2,FALSE)</f>
        <v>166168.27272727274</v>
      </c>
      <c r="N233" s="13">
        <f>VLOOKUP($B233,'Gas wholesale lookups'!$A$4:$L$15,'Gas wholesale index'!N$2,FALSE)</f>
        <v>291847.5</v>
      </c>
      <c r="O233" s="38">
        <f>VLOOKUP($B233,'Gas wholesale lookups'!$A$4:$R$15,'Gas wholesale index'!O$2,FALSE)</f>
        <v>0</v>
      </c>
      <c r="P233" s="38">
        <f>VLOOKUP($B233,'Gas wholesale lookups'!$A$4:$R$15,'Gas wholesale index'!P$2,FALSE)</f>
        <v>1</v>
      </c>
      <c r="Q233" s="38">
        <f>VLOOKUP($B233,'Gas wholesale lookups'!$A$4:$R$15,'Gas wholesale index'!Q$2,FALSE)</f>
        <v>1</v>
      </c>
      <c r="R233" s="38">
        <f>VLOOKUP($B233,'Gas wholesale lookups'!$A$4:$R$15,'Gas wholesale index'!R$2,FALSE)</f>
        <v>1</v>
      </c>
      <c r="S233" s="38">
        <f>VLOOKUP($B233,'Gas wholesale lookups'!$A$4:$R$15,'Gas wholesale index'!S$2,FALSE)</f>
        <v>1</v>
      </c>
      <c r="T233" s="38">
        <f>VLOOKUP($B233,'Gas wholesale lookups'!$A$4:$R$15,'Gas wholesale index'!T$2,FALSE)</f>
        <v>0</v>
      </c>
      <c r="U233" s="13">
        <f t="shared" si="55"/>
        <v>0</v>
      </c>
      <c r="V233" s="13">
        <f t="shared" si="56"/>
        <v>291847.5</v>
      </c>
      <c r="W233" s="13">
        <f t="shared" si="57"/>
        <v>332991.45454545453</v>
      </c>
      <c r="X233" s="13">
        <f t="shared" si="58"/>
        <v>208526.18181818182</v>
      </c>
      <c r="Y233" s="13">
        <f t="shared" si="59"/>
        <v>166168.27272727274</v>
      </c>
      <c r="Z233" s="13">
        <f t="shared" si="60"/>
        <v>0</v>
      </c>
      <c r="AA233" s="13">
        <f t="shared" si="61"/>
        <v>999533.40909090918</v>
      </c>
      <c r="AB233" s="23">
        <f t="shared" si="62"/>
        <v>0</v>
      </c>
      <c r="AC233" s="23">
        <f t="shared" si="63"/>
        <v>0</v>
      </c>
      <c r="AD233" s="23">
        <f t="shared" si="64"/>
        <v>0</v>
      </c>
      <c r="AE233" s="23">
        <f t="shared" si="65"/>
        <v>0</v>
      </c>
      <c r="AF233" s="23">
        <f t="shared" si="66"/>
        <v>0</v>
      </c>
      <c r="AG233" s="23">
        <f t="shared" si="67"/>
        <v>0</v>
      </c>
      <c r="AH233" s="23">
        <f t="shared" si="68"/>
        <v>0</v>
      </c>
      <c r="AI233" s="44" t="str">
        <f t="shared" si="69"/>
        <v>n/a</v>
      </c>
      <c r="AJ233" s="2" t="str">
        <f t="shared" si="70"/>
        <v>2015-16 Winter</v>
      </c>
      <c r="AK233" s="2" t="str">
        <f t="shared" si="71"/>
        <v>2015-16 Summer</v>
      </c>
      <c r="AL233" s="41">
        <v>0</v>
      </c>
      <c r="AM233" s="59"/>
    </row>
    <row r="234" spans="1:39" x14ac:dyDescent="0.3">
      <c r="A234" s="47">
        <v>42181</v>
      </c>
      <c r="B234" s="14" t="str">
        <f t="shared" si="54"/>
        <v>Jun</v>
      </c>
      <c r="C234" s="3"/>
      <c r="D234" s="3"/>
      <c r="E234" s="3"/>
      <c r="F234" s="3"/>
      <c r="G234" s="3"/>
      <c r="H234" s="3"/>
      <c r="I234" s="13">
        <f>VLOOKUP($B234,'Gas wholesale lookups'!$A$4:$L$15,'Gas wholesale index'!I$2,FALSE)</f>
        <v>166168.27272727274</v>
      </c>
      <c r="J234" s="13">
        <f>VLOOKUP($B234,'Gas wholesale lookups'!$A$4:$L$15,'Gas wholesale index'!J$2,FALSE)</f>
        <v>291847.5</v>
      </c>
      <c r="K234" s="13">
        <f>VLOOKUP($B234,'Gas wholesale lookups'!$A$4:$L$15,'Gas wholesale index'!K$2,FALSE)</f>
        <v>332991.45454545453</v>
      </c>
      <c r="L234" s="13">
        <f>VLOOKUP($B234,'Gas wholesale lookups'!$A$4:$L$15,'Gas wholesale index'!L$2,FALSE)</f>
        <v>208526.18181818182</v>
      </c>
      <c r="M234" s="13">
        <f>VLOOKUP($B234,'Gas wholesale lookups'!$A$4:$L$15,'Gas wholesale index'!M$2,FALSE)</f>
        <v>166168.27272727274</v>
      </c>
      <c r="N234" s="13">
        <f>VLOOKUP($B234,'Gas wholesale lookups'!$A$4:$L$15,'Gas wholesale index'!N$2,FALSE)</f>
        <v>291847.5</v>
      </c>
      <c r="O234" s="38">
        <f>VLOOKUP($B234,'Gas wholesale lookups'!$A$4:$R$15,'Gas wholesale index'!O$2,FALSE)</f>
        <v>0</v>
      </c>
      <c r="P234" s="38">
        <f>VLOOKUP($B234,'Gas wholesale lookups'!$A$4:$R$15,'Gas wholesale index'!P$2,FALSE)</f>
        <v>1</v>
      </c>
      <c r="Q234" s="38">
        <f>VLOOKUP($B234,'Gas wholesale lookups'!$A$4:$R$15,'Gas wholesale index'!Q$2,FALSE)</f>
        <v>1</v>
      </c>
      <c r="R234" s="38">
        <f>VLOOKUP($B234,'Gas wholesale lookups'!$A$4:$R$15,'Gas wholesale index'!R$2,FALSE)</f>
        <v>1</v>
      </c>
      <c r="S234" s="38">
        <f>VLOOKUP($B234,'Gas wholesale lookups'!$A$4:$R$15,'Gas wholesale index'!S$2,FALSE)</f>
        <v>1</v>
      </c>
      <c r="T234" s="38">
        <f>VLOOKUP($B234,'Gas wholesale lookups'!$A$4:$R$15,'Gas wholesale index'!T$2,FALSE)</f>
        <v>0</v>
      </c>
      <c r="U234" s="13">
        <f t="shared" si="55"/>
        <v>0</v>
      </c>
      <c r="V234" s="13">
        <f t="shared" si="56"/>
        <v>291847.5</v>
      </c>
      <c r="W234" s="13">
        <f t="shared" si="57"/>
        <v>332991.45454545453</v>
      </c>
      <c r="X234" s="13">
        <f t="shared" si="58"/>
        <v>208526.18181818182</v>
      </c>
      <c r="Y234" s="13">
        <f t="shared" si="59"/>
        <v>166168.27272727274</v>
      </c>
      <c r="Z234" s="13">
        <f t="shared" si="60"/>
        <v>0</v>
      </c>
      <c r="AA234" s="13">
        <f t="shared" si="61"/>
        <v>999533.40909090918</v>
      </c>
      <c r="AB234" s="23">
        <f t="shared" si="62"/>
        <v>0</v>
      </c>
      <c r="AC234" s="23">
        <f t="shared" si="63"/>
        <v>0</v>
      </c>
      <c r="AD234" s="23">
        <f t="shared" si="64"/>
        <v>0</v>
      </c>
      <c r="AE234" s="23">
        <f t="shared" si="65"/>
        <v>0</v>
      </c>
      <c r="AF234" s="23">
        <f t="shared" si="66"/>
        <v>0</v>
      </c>
      <c r="AG234" s="23">
        <f t="shared" si="67"/>
        <v>0</v>
      </c>
      <c r="AH234" s="23">
        <f t="shared" si="68"/>
        <v>0</v>
      </c>
      <c r="AI234" s="44" t="str">
        <f t="shared" si="69"/>
        <v>n/a</v>
      </c>
      <c r="AJ234" s="2" t="str">
        <f t="shared" si="70"/>
        <v>2015-16 Winter</v>
      </c>
      <c r="AK234" s="2" t="str">
        <f t="shared" si="71"/>
        <v>2015-16 Summer</v>
      </c>
      <c r="AL234" s="41">
        <v>0</v>
      </c>
      <c r="AM234" s="59"/>
    </row>
    <row r="235" spans="1:39" x14ac:dyDescent="0.3">
      <c r="A235" s="47">
        <v>42184</v>
      </c>
      <c r="B235" s="14" t="str">
        <f t="shared" si="54"/>
        <v>Jun</v>
      </c>
      <c r="C235" s="3"/>
      <c r="D235" s="3"/>
      <c r="E235" s="3"/>
      <c r="F235" s="3"/>
      <c r="G235" s="3"/>
      <c r="H235" s="3"/>
      <c r="I235" s="13">
        <f>VLOOKUP($B235,'Gas wholesale lookups'!$A$4:$L$15,'Gas wholesale index'!I$2,FALSE)</f>
        <v>166168.27272727274</v>
      </c>
      <c r="J235" s="13">
        <f>VLOOKUP($B235,'Gas wholesale lookups'!$A$4:$L$15,'Gas wholesale index'!J$2,FALSE)</f>
        <v>291847.5</v>
      </c>
      <c r="K235" s="13">
        <f>VLOOKUP($B235,'Gas wholesale lookups'!$A$4:$L$15,'Gas wholesale index'!K$2,FALSE)</f>
        <v>332991.45454545453</v>
      </c>
      <c r="L235" s="13">
        <f>VLOOKUP($B235,'Gas wholesale lookups'!$A$4:$L$15,'Gas wholesale index'!L$2,FALSE)</f>
        <v>208526.18181818182</v>
      </c>
      <c r="M235" s="13">
        <f>VLOOKUP($B235,'Gas wholesale lookups'!$A$4:$L$15,'Gas wholesale index'!M$2,FALSE)</f>
        <v>166168.27272727274</v>
      </c>
      <c r="N235" s="13">
        <f>VLOOKUP($B235,'Gas wholesale lookups'!$A$4:$L$15,'Gas wholesale index'!N$2,FALSE)</f>
        <v>291847.5</v>
      </c>
      <c r="O235" s="38">
        <f>VLOOKUP($B235,'Gas wholesale lookups'!$A$4:$R$15,'Gas wholesale index'!O$2,FALSE)</f>
        <v>0</v>
      </c>
      <c r="P235" s="38">
        <f>VLOOKUP($B235,'Gas wholesale lookups'!$A$4:$R$15,'Gas wholesale index'!P$2,FALSE)</f>
        <v>1</v>
      </c>
      <c r="Q235" s="38">
        <f>VLOOKUP($B235,'Gas wholesale lookups'!$A$4:$R$15,'Gas wholesale index'!Q$2,FALSE)</f>
        <v>1</v>
      </c>
      <c r="R235" s="38">
        <f>VLOOKUP($B235,'Gas wholesale lookups'!$A$4:$R$15,'Gas wholesale index'!R$2,FALSE)</f>
        <v>1</v>
      </c>
      <c r="S235" s="38">
        <f>VLOOKUP($B235,'Gas wholesale lookups'!$A$4:$R$15,'Gas wholesale index'!S$2,FALSE)</f>
        <v>1</v>
      </c>
      <c r="T235" s="38">
        <f>VLOOKUP($B235,'Gas wholesale lookups'!$A$4:$R$15,'Gas wholesale index'!T$2,FALSE)</f>
        <v>0</v>
      </c>
      <c r="U235" s="13">
        <f t="shared" si="55"/>
        <v>0</v>
      </c>
      <c r="V235" s="13">
        <f t="shared" si="56"/>
        <v>291847.5</v>
      </c>
      <c r="W235" s="13">
        <f t="shared" si="57"/>
        <v>332991.45454545453</v>
      </c>
      <c r="X235" s="13">
        <f t="shared" si="58"/>
        <v>208526.18181818182</v>
      </c>
      <c r="Y235" s="13">
        <f t="shared" si="59"/>
        <v>166168.27272727274</v>
      </c>
      <c r="Z235" s="13">
        <f t="shared" si="60"/>
        <v>0</v>
      </c>
      <c r="AA235" s="13">
        <f t="shared" si="61"/>
        <v>999533.40909090918</v>
      </c>
      <c r="AB235" s="23">
        <f t="shared" si="62"/>
        <v>0</v>
      </c>
      <c r="AC235" s="23">
        <f t="shared" si="63"/>
        <v>0</v>
      </c>
      <c r="AD235" s="23">
        <f t="shared" si="64"/>
        <v>0</v>
      </c>
      <c r="AE235" s="23">
        <f t="shared" si="65"/>
        <v>0</v>
      </c>
      <c r="AF235" s="23">
        <f t="shared" si="66"/>
        <v>0</v>
      </c>
      <c r="AG235" s="23">
        <f t="shared" si="67"/>
        <v>0</v>
      </c>
      <c r="AH235" s="23">
        <f t="shared" si="68"/>
        <v>0</v>
      </c>
      <c r="AI235" s="44" t="str">
        <f t="shared" si="69"/>
        <v>n/a</v>
      </c>
      <c r="AJ235" s="2" t="str">
        <f t="shared" si="70"/>
        <v>2015-16 Winter</v>
      </c>
      <c r="AK235" s="2" t="str">
        <f t="shared" si="71"/>
        <v>2015-16 Summer</v>
      </c>
      <c r="AL235" s="41">
        <v>0</v>
      </c>
      <c r="AM235" s="59"/>
    </row>
    <row r="236" spans="1:39" x14ac:dyDescent="0.3">
      <c r="A236" s="47">
        <v>42185</v>
      </c>
      <c r="B236" s="14" t="str">
        <f t="shared" si="54"/>
        <v>Jun</v>
      </c>
      <c r="C236" s="3"/>
      <c r="D236" s="3"/>
      <c r="E236" s="3"/>
      <c r="F236" s="3"/>
      <c r="G236" s="3"/>
      <c r="H236" s="3"/>
      <c r="I236" s="13">
        <f>VLOOKUP($B236,'Gas wholesale lookups'!$A$4:$L$15,'Gas wholesale index'!I$2,FALSE)</f>
        <v>166168.27272727274</v>
      </c>
      <c r="J236" s="13">
        <f>VLOOKUP($B236,'Gas wholesale lookups'!$A$4:$L$15,'Gas wholesale index'!J$2,FALSE)</f>
        <v>291847.5</v>
      </c>
      <c r="K236" s="13">
        <f>VLOOKUP($B236,'Gas wholesale lookups'!$A$4:$L$15,'Gas wholesale index'!K$2,FALSE)</f>
        <v>332991.45454545453</v>
      </c>
      <c r="L236" s="13">
        <f>VLOOKUP($B236,'Gas wholesale lookups'!$A$4:$L$15,'Gas wholesale index'!L$2,FALSE)</f>
        <v>208526.18181818182</v>
      </c>
      <c r="M236" s="13">
        <f>VLOOKUP($B236,'Gas wholesale lookups'!$A$4:$L$15,'Gas wholesale index'!M$2,FALSE)</f>
        <v>166168.27272727274</v>
      </c>
      <c r="N236" s="13">
        <f>VLOOKUP($B236,'Gas wholesale lookups'!$A$4:$L$15,'Gas wholesale index'!N$2,FALSE)</f>
        <v>291847.5</v>
      </c>
      <c r="O236" s="38">
        <f>VLOOKUP($B236,'Gas wholesale lookups'!$A$4:$R$15,'Gas wholesale index'!O$2,FALSE)</f>
        <v>0</v>
      </c>
      <c r="P236" s="38">
        <f>VLOOKUP($B236,'Gas wholesale lookups'!$A$4:$R$15,'Gas wholesale index'!P$2,FALSE)</f>
        <v>1</v>
      </c>
      <c r="Q236" s="38">
        <f>VLOOKUP($B236,'Gas wholesale lookups'!$A$4:$R$15,'Gas wholesale index'!Q$2,FALSE)</f>
        <v>1</v>
      </c>
      <c r="R236" s="38">
        <f>VLOOKUP($B236,'Gas wholesale lookups'!$A$4:$R$15,'Gas wholesale index'!R$2,FALSE)</f>
        <v>1</v>
      </c>
      <c r="S236" s="38">
        <f>VLOOKUP($B236,'Gas wholesale lookups'!$A$4:$R$15,'Gas wholesale index'!S$2,FALSE)</f>
        <v>1</v>
      </c>
      <c r="T236" s="38">
        <f>VLOOKUP($B236,'Gas wholesale lookups'!$A$4:$R$15,'Gas wholesale index'!T$2,FALSE)</f>
        <v>0</v>
      </c>
      <c r="U236" s="13">
        <f t="shared" si="55"/>
        <v>0</v>
      </c>
      <c r="V236" s="13">
        <f t="shared" si="56"/>
        <v>291847.5</v>
      </c>
      <c r="W236" s="13">
        <f t="shared" si="57"/>
        <v>332991.45454545453</v>
      </c>
      <c r="X236" s="13">
        <f t="shared" si="58"/>
        <v>208526.18181818182</v>
      </c>
      <c r="Y236" s="13">
        <f t="shared" si="59"/>
        <v>166168.27272727274</v>
      </c>
      <c r="Z236" s="13">
        <f t="shared" si="60"/>
        <v>0</v>
      </c>
      <c r="AA236" s="13">
        <f t="shared" si="61"/>
        <v>999533.40909090918</v>
      </c>
      <c r="AB236" s="23">
        <f t="shared" si="62"/>
        <v>0</v>
      </c>
      <c r="AC236" s="23">
        <f t="shared" si="63"/>
        <v>0</v>
      </c>
      <c r="AD236" s="23">
        <f t="shared" si="64"/>
        <v>0</v>
      </c>
      <c r="AE236" s="23">
        <f t="shared" si="65"/>
        <v>0</v>
      </c>
      <c r="AF236" s="23">
        <f t="shared" si="66"/>
        <v>0</v>
      </c>
      <c r="AG236" s="23">
        <f t="shared" si="67"/>
        <v>0</v>
      </c>
      <c r="AH236" s="23">
        <f t="shared" si="68"/>
        <v>0</v>
      </c>
      <c r="AI236" s="44" t="str">
        <f t="shared" si="69"/>
        <v>n/a</v>
      </c>
      <c r="AJ236" s="2" t="str">
        <f t="shared" si="70"/>
        <v>2015-16 Winter</v>
      </c>
      <c r="AK236" s="2" t="str">
        <f t="shared" si="71"/>
        <v>2015-16 Summer</v>
      </c>
      <c r="AL236" s="41">
        <v>0</v>
      </c>
      <c r="AM236" s="59"/>
    </row>
    <row r="237" spans="1:39" x14ac:dyDescent="0.3">
      <c r="A237" s="47">
        <v>42186</v>
      </c>
      <c r="B237" s="14" t="str">
        <f t="shared" si="54"/>
        <v>Jul</v>
      </c>
      <c r="C237" s="3"/>
      <c r="D237" s="3"/>
      <c r="E237" s="3"/>
      <c r="F237" s="3"/>
      <c r="G237" s="3"/>
      <c r="H237" s="3"/>
      <c r="I237" s="13">
        <f>VLOOKUP($B237,'Gas wholesale lookups'!$A$4:$L$15,'Gas wholesale index'!I$2,FALSE)</f>
        <v>291847.5</v>
      </c>
      <c r="J237" s="13">
        <f>VLOOKUP($B237,'Gas wholesale lookups'!$A$4:$L$15,'Gas wholesale index'!J$2,FALSE)</f>
        <v>332991.45454545453</v>
      </c>
      <c r="K237" s="13">
        <f>VLOOKUP($B237,'Gas wholesale lookups'!$A$4:$L$15,'Gas wholesale index'!K$2,FALSE)</f>
        <v>208526.18181818182</v>
      </c>
      <c r="L237" s="13">
        <f>VLOOKUP($B237,'Gas wholesale lookups'!$A$4:$L$15,'Gas wholesale index'!L$2,FALSE)</f>
        <v>166168.27272727274</v>
      </c>
      <c r="M237" s="13">
        <f>VLOOKUP($B237,'Gas wholesale lookups'!$A$4:$L$15,'Gas wholesale index'!M$2,FALSE)</f>
        <v>291847.5</v>
      </c>
      <c r="N237" s="13">
        <f>VLOOKUP($B237,'Gas wholesale lookups'!$A$4:$L$15,'Gas wholesale index'!N$2,FALSE)</f>
        <v>332991.45454545453</v>
      </c>
      <c r="O237" s="38">
        <f>VLOOKUP($B237,'Gas wholesale lookups'!$A$4:$R$15,'Gas wholesale index'!O$2,FALSE)</f>
        <v>1</v>
      </c>
      <c r="P237" s="38">
        <f>VLOOKUP($B237,'Gas wholesale lookups'!$A$4:$R$15,'Gas wholesale index'!P$2,FALSE)</f>
        <v>1</v>
      </c>
      <c r="Q237" s="38">
        <f>VLOOKUP($B237,'Gas wholesale lookups'!$A$4:$R$15,'Gas wholesale index'!Q$2,FALSE)</f>
        <v>1</v>
      </c>
      <c r="R237" s="38">
        <f>VLOOKUP($B237,'Gas wholesale lookups'!$A$4:$R$15,'Gas wholesale index'!R$2,FALSE)</f>
        <v>1</v>
      </c>
      <c r="S237" s="38">
        <f>VLOOKUP($B237,'Gas wholesale lookups'!$A$4:$R$15,'Gas wholesale index'!S$2,FALSE)</f>
        <v>0</v>
      </c>
      <c r="T237" s="38">
        <f>VLOOKUP($B237,'Gas wholesale lookups'!$A$4:$R$15,'Gas wholesale index'!T$2,FALSE)</f>
        <v>0</v>
      </c>
      <c r="U237" s="13">
        <f t="shared" si="55"/>
        <v>291847.5</v>
      </c>
      <c r="V237" s="13">
        <f t="shared" si="56"/>
        <v>332991.45454545453</v>
      </c>
      <c r="W237" s="13">
        <f t="shared" si="57"/>
        <v>208526.18181818182</v>
      </c>
      <c r="X237" s="13">
        <f t="shared" si="58"/>
        <v>166168.27272727274</v>
      </c>
      <c r="Y237" s="13">
        <f t="shared" si="59"/>
        <v>0</v>
      </c>
      <c r="Z237" s="13">
        <f t="shared" si="60"/>
        <v>0</v>
      </c>
      <c r="AA237" s="13">
        <f t="shared" si="61"/>
        <v>999533.40909090918</v>
      </c>
      <c r="AB237" s="23">
        <f t="shared" si="62"/>
        <v>0</v>
      </c>
      <c r="AC237" s="23">
        <f t="shared" si="63"/>
        <v>0</v>
      </c>
      <c r="AD237" s="23">
        <f t="shared" si="64"/>
        <v>0</v>
      </c>
      <c r="AE237" s="23">
        <f t="shared" si="65"/>
        <v>0</v>
      </c>
      <c r="AF237" s="23">
        <f t="shared" si="66"/>
        <v>0</v>
      </c>
      <c r="AG237" s="23">
        <f t="shared" si="67"/>
        <v>0</v>
      </c>
      <c r="AH237" s="23">
        <f t="shared" si="68"/>
        <v>0</v>
      </c>
      <c r="AI237" s="44" t="str">
        <f t="shared" si="69"/>
        <v>n/a</v>
      </c>
      <c r="AJ237" s="2" t="str">
        <f t="shared" si="70"/>
        <v>2015-16 Winter</v>
      </c>
      <c r="AK237" s="2" t="str">
        <f t="shared" si="71"/>
        <v>2015-16 Summer</v>
      </c>
      <c r="AL237" s="41">
        <v>0</v>
      </c>
      <c r="AM237" s="59"/>
    </row>
    <row r="238" spans="1:39" x14ac:dyDescent="0.3">
      <c r="A238" s="47">
        <v>42187</v>
      </c>
      <c r="B238" s="14" t="str">
        <f t="shared" si="54"/>
        <v>Jul</v>
      </c>
      <c r="C238" s="3"/>
      <c r="D238" s="3"/>
      <c r="E238" s="3"/>
      <c r="F238" s="3"/>
      <c r="G238" s="3"/>
      <c r="H238" s="3"/>
      <c r="I238" s="13">
        <f>VLOOKUP($B238,'Gas wholesale lookups'!$A$4:$L$15,'Gas wholesale index'!I$2,FALSE)</f>
        <v>291847.5</v>
      </c>
      <c r="J238" s="13">
        <f>VLOOKUP($B238,'Gas wholesale lookups'!$A$4:$L$15,'Gas wholesale index'!J$2,FALSE)</f>
        <v>332991.45454545453</v>
      </c>
      <c r="K238" s="13">
        <f>VLOOKUP($B238,'Gas wholesale lookups'!$A$4:$L$15,'Gas wholesale index'!K$2,FALSE)</f>
        <v>208526.18181818182</v>
      </c>
      <c r="L238" s="13">
        <f>VLOOKUP($B238,'Gas wholesale lookups'!$A$4:$L$15,'Gas wholesale index'!L$2,FALSE)</f>
        <v>166168.27272727274</v>
      </c>
      <c r="M238" s="13">
        <f>VLOOKUP($B238,'Gas wholesale lookups'!$A$4:$L$15,'Gas wholesale index'!M$2,FALSE)</f>
        <v>291847.5</v>
      </c>
      <c r="N238" s="13">
        <f>VLOOKUP($B238,'Gas wholesale lookups'!$A$4:$L$15,'Gas wholesale index'!N$2,FALSE)</f>
        <v>332991.45454545453</v>
      </c>
      <c r="O238" s="38">
        <f>VLOOKUP($B238,'Gas wholesale lookups'!$A$4:$R$15,'Gas wholesale index'!O$2,FALSE)</f>
        <v>1</v>
      </c>
      <c r="P238" s="38">
        <f>VLOOKUP($B238,'Gas wholesale lookups'!$A$4:$R$15,'Gas wholesale index'!P$2,FALSE)</f>
        <v>1</v>
      </c>
      <c r="Q238" s="38">
        <f>VLOOKUP($B238,'Gas wholesale lookups'!$A$4:$R$15,'Gas wholesale index'!Q$2,FALSE)</f>
        <v>1</v>
      </c>
      <c r="R238" s="38">
        <f>VLOOKUP($B238,'Gas wholesale lookups'!$A$4:$R$15,'Gas wholesale index'!R$2,FALSE)</f>
        <v>1</v>
      </c>
      <c r="S238" s="38">
        <f>VLOOKUP($B238,'Gas wholesale lookups'!$A$4:$R$15,'Gas wholesale index'!S$2,FALSE)</f>
        <v>0</v>
      </c>
      <c r="T238" s="38">
        <f>VLOOKUP($B238,'Gas wholesale lookups'!$A$4:$R$15,'Gas wholesale index'!T$2,FALSE)</f>
        <v>0</v>
      </c>
      <c r="U238" s="13">
        <f t="shared" si="55"/>
        <v>291847.5</v>
      </c>
      <c r="V238" s="13">
        <f t="shared" si="56"/>
        <v>332991.45454545453</v>
      </c>
      <c r="W238" s="13">
        <f t="shared" si="57"/>
        <v>208526.18181818182</v>
      </c>
      <c r="X238" s="13">
        <f t="shared" si="58"/>
        <v>166168.27272727274</v>
      </c>
      <c r="Y238" s="13">
        <f t="shared" si="59"/>
        <v>0</v>
      </c>
      <c r="Z238" s="13">
        <f t="shared" si="60"/>
        <v>0</v>
      </c>
      <c r="AA238" s="13">
        <f t="shared" si="61"/>
        <v>999533.40909090918</v>
      </c>
      <c r="AB238" s="23">
        <f t="shared" si="62"/>
        <v>0</v>
      </c>
      <c r="AC238" s="23">
        <f t="shared" si="63"/>
        <v>0</v>
      </c>
      <c r="AD238" s="23">
        <f t="shared" si="64"/>
        <v>0</v>
      </c>
      <c r="AE238" s="23">
        <f t="shared" si="65"/>
        <v>0</v>
      </c>
      <c r="AF238" s="23">
        <f t="shared" si="66"/>
        <v>0</v>
      </c>
      <c r="AG238" s="23">
        <f t="shared" si="67"/>
        <v>0</v>
      </c>
      <c r="AH238" s="23">
        <f t="shared" si="68"/>
        <v>0</v>
      </c>
      <c r="AI238" s="44" t="str">
        <f t="shared" si="69"/>
        <v>n/a</v>
      </c>
      <c r="AJ238" s="2" t="str">
        <f t="shared" si="70"/>
        <v>2015-16 Winter</v>
      </c>
      <c r="AK238" s="2" t="str">
        <f t="shared" si="71"/>
        <v>2015-16 Summer</v>
      </c>
      <c r="AL238" s="41">
        <v>0</v>
      </c>
      <c r="AM238" s="59"/>
    </row>
    <row r="239" spans="1:39" x14ac:dyDescent="0.3">
      <c r="A239" s="47">
        <v>42188</v>
      </c>
      <c r="B239" s="14" t="str">
        <f t="shared" si="54"/>
        <v>Jul</v>
      </c>
      <c r="C239" s="3"/>
      <c r="D239" s="3"/>
      <c r="E239" s="3"/>
      <c r="F239" s="3"/>
      <c r="G239" s="3"/>
      <c r="H239" s="3"/>
      <c r="I239" s="13">
        <f>VLOOKUP($B239,'Gas wholesale lookups'!$A$4:$L$15,'Gas wholesale index'!I$2,FALSE)</f>
        <v>291847.5</v>
      </c>
      <c r="J239" s="13">
        <f>VLOOKUP($B239,'Gas wholesale lookups'!$A$4:$L$15,'Gas wholesale index'!J$2,FALSE)</f>
        <v>332991.45454545453</v>
      </c>
      <c r="K239" s="13">
        <f>VLOOKUP($B239,'Gas wholesale lookups'!$A$4:$L$15,'Gas wholesale index'!K$2,FALSE)</f>
        <v>208526.18181818182</v>
      </c>
      <c r="L239" s="13">
        <f>VLOOKUP($B239,'Gas wholesale lookups'!$A$4:$L$15,'Gas wholesale index'!L$2,FALSE)</f>
        <v>166168.27272727274</v>
      </c>
      <c r="M239" s="13">
        <f>VLOOKUP($B239,'Gas wholesale lookups'!$A$4:$L$15,'Gas wholesale index'!M$2,FALSE)</f>
        <v>291847.5</v>
      </c>
      <c r="N239" s="13">
        <f>VLOOKUP($B239,'Gas wholesale lookups'!$A$4:$L$15,'Gas wholesale index'!N$2,FALSE)</f>
        <v>332991.45454545453</v>
      </c>
      <c r="O239" s="38">
        <f>VLOOKUP($B239,'Gas wholesale lookups'!$A$4:$R$15,'Gas wholesale index'!O$2,FALSE)</f>
        <v>1</v>
      </c>
      <c r="P239" s="38">
        <f>VLOOKUP($B239,'Gas wholesale lookups'!$A$4:$R$15,'Gas wholesale index'!P$2,FALSE)</f>
        <v>1</v>
      </c>
      <c r="Q239" s="38">
        <f>VLOOKUP($B239,'Gas wholesale lookups'!$A$4:$R$15,'Gas wholesale index'!Q$2,FALSE)</f>
        <v>1</v>
      </c>
      <c r="R239" s="38">
        <f>VLOOKUP($B239,'Gas wholesale lookups'!$A$4:$R$15,'Gas wholesale index'!R$2,FALSE)</f>
        <v>1</v>
      </c>
      <c r="S239" s="38">
        <f>VLOOKUP($B239,'Gas wholesale lookups'!$A$4:$R$15,'Gas wholesale index'!S$2,FALSE)</f>
        <v>0</v>
      </c>
      <c r="T239" s="38">
        <f>VLOOKUP($B239,'Gas wholesale lookups'!$A$4:$R$15,'Gas wholesale index'!T$2,FALSE)</f>
        <v>0</v>
      </c>
      <c r="U239" s="13">
        <f t="shared" si="55"/>
        <v>291847.5</v>
      </c>
      <c r="V239" s="13">
        <f t="shared" si="56"/>
        <v>332991.45454545453</v>
      </c>
      <c r="W239" s="13">
        <f t="shared" si="57"/>
        <v>208526.18181818182</v>
      </c>
      <c r="X239" s="13">
        <f t="shared" si="58"/>
        <v>166168.27272727274</v>
      </c>
      <c r="Y239" s="13">
        <f t="shared" si="59"/>
        <v>0</v>
      </c>
      <c r="Z239" s="13">
        <f t="shared" si="60"/>
        <v>0</v>
      </c>
      <c r="AA239" s="13">
        <f t="shared" si="61"/>
        <v>999533.40909090918</v>
      </c>
      <c r="AB239" s="23">
        <f t="shared" si="62"/>
        <v>0</v>
      </c>
      <c r="AC239" s="23">
        <f t="shared" si="63"/>
        <v>0</v>
      </c>
      <c r="AD239" s="23">
        <f t="shared" si="64"/>
        <v>0</v>
      </c>
      <c r="AE239" s="23">
        <f t="shared" si="65"/>
        <v>0</v>
      </c>
      <c r="AF239" s="23">
        <f t="shared" si="66"/>
        <v>0</v>
      </c>
      <c r="AG239" s="23">
        <f t="shared" si="67"/>
        <v>0</v>
      </c>
      <c r="AH239" s="23">
        <f t="shared" si="68"/>
        <v>0</v>
      </c>
      <c r="AI239" s="44" t="str">
        <f t="shared" si="69"/>
        <v>n/a</v>
      </c>
      <c r="AJ239" s="2" t="str">
        <f t="shared" si="70"/>
        <v>2015-16 Winter</v>
      </c>
      <c r="AK239" s="2" t="str">
        <f t="shared" si="71"/>
        <v>2015-16 Summer</v>
      </c>
      <c r="AL239" s="41">
        <v>0</v>
      </c>
      <c r="AM239" s="59"/>
    </row>
    <row r="240" spans="1:39" x14ac:dyDescent="0.3">
      <c r="A240" s="47">
        <v>42191</v>
      </c>
      <c r="B240" s="14" t="str">
        <f t="shared" si="54"/>
        <v>Jul</v>
      </c>
      <c r="C240" s="3"/>
      <c r="D240" s="3"/>
      <c r="E240" s="3"/>
      <c r="F240" s="3"/>
      <c r="G240" s="3"/>
      <c r="H240" s="3"/>
      <c r="I240" s="13">
        <f>VLOOKUP($B240,'Gas wholesale lookups'!$A$4:$L$15,'Gas wholesale index'!I$2,FALSE)</f>
        <v>291847.5</v>
      </c>
      <c r="J240" s="13">
        <f>VLOOKUP($B240,'Gas wholesale lookups'!$A$4:$L$15,'Gas wholesale index'!J$2,FALSE)</f>
        <v>332991.45454545453</v>
      </c>
      <c r="K240" s="13">
        <f>VLOOKUP($B240,'Gas wholesale lookups'!$A$4:$L$15,'Gas wholesale index'!K$2,FALSE)</f>
        <v>208526.18181818182</v>
      </c>
      <c r="L240" s="13">
        <f>VLOOKUP($B240,'Gas wholesale lookups'!$A$4:$L$15,'Gas wholesale index'!L$2,FALSE)</f>
        <v>166168.27272727274</v>
      </c>
      <c r="M240" s="13">
        <f>VLOOKUP($B240,'Gas wholesale lookups'!$A$4:$L$15,'Gas wholesale index'!M$2,FALSE)</f>
        <v>291847.5</v>
      </c>
      <c r="N240" s="13">
        <f>VLOOKUP($B240,'Gas wholesale lookups'!$A$4:$L$15,'Gas wholesale index'!N$2,FALSE)</f>
        <v>332991.45454545453</v>
      </c>
      <c r="O240" s="38">
        <f>VLOOKUP($B240,'Gas wholesale lookups'!$A$4:$R$15,'Gas wholesale index'!O$2,FALSE)</f>
        <v>1</v>
      </c>
      <c r="P240" s="38">
        <f>VLOOKUP($B240,'Gas wholesale lookups'!$A$4:$R$15,'Gas wholesale index'!P$2,FALSE)</f>
        <v>1</v>
      </c>
      <c r="Q240" s="38">
        <f>VLOOKUP($B240,'Gas wholesale lookups'!$A$4:$R$15,'Gas wholesale index'!Q$2,FALSE)</f>
        <v>1</v>
      </c>
      <c r="R240" s="38">
        <f>VLOOKUP($B240,'Gas wholesale lookups'!$A$4:$R$15,'Gas wholesale index'!R$2,FALSE)</f>
        <v>1</v>
      </c>
      <c r="S240" s="38">
        <f>VLOOKUP($B240,'Gas wholesale lookups'!$A$4:$R$15,'Gas wholesale index'!S$2,FALSE)</f>
        <v>0</v>
      </c>
      <c r="T240" s="38">
        <f>VLOOKUP($B240,'Gas wholesale lookups'!$A$4:$R$15,'Gas wholesale index'!T$2,FALSE)</f>
        <v>0</v>
      </c>
      <c r="U240" s="13">
        <f t="shared" si="55"/>
        <v>291847.5</v>
      </c>
      <c r="V240" s="13">
        <f t="shared" si="56"/>
        <v>332991.45454545453</v>
      </c>
      <c r="W240" s="13">
        <f t="shared" si="57"/>
        <v>208526.18181818182</v>
      </c>
      <c r="X240" s="13">
        <f t="shared" si="58"/>
        <v>166168.27272727274</v>
      </c>
      <c r="Y240" s="13">
        <f t="shared" si="59"/>
        <v>0</v>
      </c>
      <c r="Z240" s="13">
        <f t="shared" si="60"/>
        <v>0</v>
      </c>
      <c r="AA240" s="13">
        <f t="shared" si="61"/>
        <v>999533.40909090918</v>
      </c>
      <c r="AB240" s="23">
        <f t="shared" si="62"/>
        <v>0</v>
      </c>
      <c r="AC240" s="23">
        <f t="shared" si="63"/>
        <v>0</v>
      </c>
      <c r="AD240" s="23">
        <f t="shared" si="64"/>
        <v>0</v>
      </c>
      <c r="AE240" s="23">
        <f t="shared" si="65"/>
        <v>0</v>
      </c>
      <c r="AF240" s="23">
        <f t="shared" si="66"/>
        <v>0</v>
      </c>
      <c r="AG240" s="23">
        <f t="shared" si="67"/>
        <v>0</v>
      </c>
      <c r="AH240" s="23">
        <f t="shared" si="68"/>
        <v>0</v>
      </c>
      <c r="AI240" s="44" t="str">
        <f t="shared" si="69"/>
        <v>n/a</v>
      </c>
      <c r="AJ240" s="2" t="str">
        <f t="shared" si="70"/>
        <v>2015-16 Winter</v>
      </c>
      <c r="AK240" s="2" t="str">
        <f t="shared" si="71"/>
        <v>2015-16 Summer</v>
      </c>
      <c r="AL240" s="41">
        <v>0</v>
      </c>
      <c r="AM240" s="59"/>
    </row>
    <row r="241" spans="1:39" x14ac:dyDescent="0.3">
      <c r="A241" s="47">
        <v>42192</v>
      </c>
      <c r="B241" s="14" t="str">
        <f t="shared" si="54"/>
        <v>Jul</v>
      </c>
      <c r="C241" s="3"/>
      <c r="D241" s="3"/>
      <c r="E241" s="3"/>
      <c r="F241" s="3"/>
      <c r="G241" s="3"/>
      <c r="H241" s="3"/>
      <c r="I241" s="13">
        <f>VLOOKUP($B241,'Gas wholesale lookups'!$A$4:$L$15,'Gas wholesale index'!I$2,FALSE)</f>
        <v>291847.5</v>
      </c>
      <c r="J241" s="13">
        <f>VLOOKUP($B241,'Gas wholesale lookups'!$A$4:$L$15,'Gas wholesale index'!J$2,FALSE)</f>
        <v>332991.45454545453</v>
      </c>
      <c r="K241" s="13">
        <f>VLOOKUP($B241,'Gas wholesale lookups'!$A$4:$L$15,'Gas wholesale index'!K$2,FALSE)</f>
        <v>208526.18181818182</v>
      </c>
      <c r="L241" s="13">
        <f>VLOOKUP($B241,'Gas wholesale lookups'!$A$4:$L$15,'Gas wholesale index'!L$2,FALSE)</f>
        <v>166168.27272727274</v>
      </c>
      <c r="M241" s="13">
        <f>VLOOKUP($B241,'Gas wholesale lookups'!$A$4:$L$15,'Gas wholesale index'!M$2,FALSE)</f>
        <v>291847.5</v>
      </c>
      <c r="N241" s="13">
        <f>VLOOKUP($B241,'Gas wholesale lookups'!$A$4:$L$15,'Gas wholesale index'!N$2,FALSE)</f>
        <v>332991.45454545453</v>
      </c>
      <c r="O241" s="38">
        <f>VLOOKUP($B241,'Gas wholesale lookups'!$A$4:$R$15,'Gas wholesale index'!O$2,FALSE)</f>
        <v>1</v>
      </c>
      <c r="P241" s="38">
        <f>VLOOKUP($B241,'Gas wholesale lookups'!$A$4:$R$15,'Gas wholesale index'!P$2,FALSE)</f>
        <v>1</v>
      </c>
      <c r="Q241" s="38">
        <f>VLOOKUP($B241,'Gas wholesale lookups'!$A$4:$R$15,'Gas wholesale index'!Q$2,FALSE)</f>
        <v>1</v>
      </c>
      <c r="R241" s="38">
        <f>VLOOKUP($B241,'Gas wholesale lookups'!$A$4:$R$15,'Gas wholesale index'!R$2,FALSE)</f>
        <v>1</v>
      </c>
      <c r="S241" s="38">
        <f>VLOOKUP($B241,'Gas wholesale lookups'!$A$4:$R$15,'Gas wholesale index'!S$2,FALSE)</f>
        <v>0</v>
      </c>
      <c r="T241" s="38">
        <f>VLOOKUP($B241,'Gas wholesale lookups'!$A$4:$R$15,'Gas wholesale index'!T$2,FALSE)</f>
        <v>0</v>
      </c>
      <c r="U241" s="13">
        <f t="shared" si="55"/>
        <v>291847.5</v>
      </c>
      <c r="V241" s="13">
        <f t="shared" si="56"/>
        <v>332991.45454545453</v>
      </c>
      <c r="W241" s="13">
        <f t="shared" si="57"/>
        <v>208526.18181818182</v>
      </c>
      <c r="X241" s="13">
        <f t="shared" si="58"/>
        <v>166168.27272727274</v>
      </c>
      <c r="Y241" s="13">
        <f t="shared" si="59"/>
        <v>0</v>
      </c>
      <c r="Z241" s="13">
        <f t="shared" si="60"/>
        <v>0</v>
      </c>
      <c r="AA241" s="13">
        <f t="shared" si="61"/>
        <v>999533.40909090918</v>
      </c>
      <c r="AB241" s="23">
        <f t="shared" si="62"/>
        <v>0</v>
      </c>
      <c r="AC241" s="23">
        <f t="shared" si="63"/>
        <v>0</v>
      </c>
      <c r="AD241" s="23">
        <f t="shared" si="64"/>
        <v>0</v>
      </c>
      <c r="AE241" s="23">
        <f t="shared" si="65"/>
        <v>0</v>
      </c>
      <c r="AF241" s="23">
        <f t="shared" si="66"/>
        <v>0</v>
      </c>
      <c r="AG241" s="23">
        <f t="shared" si="67"/>
        <v>0</v>
      </c>
      <c r="AH241" s="23">
        <f t="shared" si="68"/>
        <v>0</v>
      </c>
      <c r="AI241" s="44" t="str">
        <f t="shared" si="69"/>
        <v>n/a</v>
      </c>
      <c r="AJ241" s="2" t="str">
        <f t="shared" si="70"/>
        <v>2015-16 Winter</v>
      </c>
      <c r="AK241" s="2" t="str">
        <f t="shared" si="71"/>
        <v>2015-16 Summer</v>
      </c>
      <c r="AL241" s="41">
        <v>0</v>
      </c>
      <c r="AM241" s="59"/>
    </row>
    <row r="242" spans="1:39" x14ac:dyDescent="0.3">
      <c r="A242" s="47">
        <v>42193</v>
      </c>
      <c r="B242" s="14" t="str">
        <f t="shared" si="54"/>
        <v>Jul</v>
      </c>
      <c r="C242" s="3"/>
      <c r="D242" s="3"/>
      <c r="E242" s="3"/>
      <c r="F242" s="3"/>
      <c r="G242" s="3"/>
      <c r="H242" s="3"/>
      <c r="I242" s="13">
        <f>VLOOKUP($B242,'Gas wholesale lookups'!$A$4:$L$15,'Gas wholesale index'!I$2,FALSE)</f>
        <v>291847.5</v>
      </c>
      <c r="J242" s="13">
        <f>VLOOKUP($B242,'Gas wholesale lookups'!$A$4:$L$15,'Gas wholesale index'!J$2,FALSE)</f>
        <v>332991.45454545453</v>
      </c>
      <c r="K242" s="13">
        <f>VLOOKUP($B242,'Gas wholesale lookups'!$A$4:$L$15,'Gas wholesale index'!K$2,FALSE)</f>
        <v>208526.18181818182</v>
      </c>
      <c r="L242" s="13">
        <f>VLOOKUP($B242,'Gas wholesale lookups'!$A$4:$L$15,'Gas wholesale index'!L$2,FALSE)</f>
        <v>166168.27272727274</v>
      </c>
      <c r="M242" s="13">
        <f>VLOOKUP($B242,'Gas wholesale lookups'!$A$4:$L$15,'Gas wholesale index'!M$2,FALSE)</f>
        <v>291847.5</v>
      </c>
      <c r="N242" s="13">
        <f>VLOOKUP($B242,'Gas wholesale lookups'!$A$4:$L$15,'Gas wholesale index'!N$2,FALSE)</f>
        <v>332991.45454545453</v>
      </c>
      <c r="O242" s="38">
        <f>VLOOKUP($B242,'Gas wholesale lookups'!$A$4:$R$15,'Gas wholesale index'!O$2,FALSE)</f>
        <v>1</v>
      </c>
      <c r="P242" s="38">
        <f>VLOOKUP($B242,'Gas wholesale lookups'!$A$4:$R$15,'Gas wholesale index'!P$2,FALSE)</f>
        <v>1</v>
      </c>
      <c r="Q242" s="38">
        <f>VLOOKUP($B242,'Gas wholesale lookups'!$A$4:$R$15,'Gas wholesale index'!Q$2,FALSE)</f>
        <v>1</v>
      </c>
      <c r="R242" s="38">
        <f>VLOOKUP($B242,'Gas wholesale lookups'!$A$4:$R$15,'Gas wholesale index'!R$2,FALSE)</f>
        <v>1</v>
      </c>
      <c r="S242" s="38">
        <f>VLOOKUP($B242,'Gas wholesale lookups'!$A$4:$R$15,'Gas wholesale index'!S$2,FALSE)</f>
        <v>0</v>
      </c>
      <c r="T242" s="38">
        <f>VLOOKUP($B242,'Gas wholesale lookups'!$A$4:$R$15,'Gas wholesale index'!T$2,FALSE)</f>
        <v>0</v>
      </c>
      <c r="U242" s="13">
        <f t="shared" si="55"/>
        <v>291847.5</v>
      </c>
      <c r="V242" s="13">
        <f t="shared" si="56"/>
        <v>332991.45454545453</v>
      </c>
      <c r="W242" s="13">
        <f t="shared" si="57"/>
        <v>208526.18181818182</v>
      </c>
      <c r="X242" s="13">
        <f t="shared" si="58"/>
        <v>166168.27272727274</v>
      </c>
      <c r="Y242" s="13">
        <f t="shared" si="59"/>
        <v>0</v>
      </c>
      <c r="Z242" s="13">
        <f t="shared" si="60"/>
        <v>0</v>
      </c>
      <c r="AA242" s="13">
        <f t="shared" si="61"/>
        <v>999533.40909090918</v>
      </c>
      <c r="AB242" s="23">
        <f t="shared" si="62"/>
        <v>0</v>
      </c>
      <c r="AC242" s="23">
        <f t="shared" si="63"/>
        <v>0</v>
      </c>
      <c r="AD242" s="23">
        <f t="shared" si="64"/>
        <v>0</v>
      </c>
      <c r="AE242" s="23">
        <f t="shared" si="65"/>
        <v>0</v>
      </c>
      <c r="AF242" s="23">
        <f t="shared" si="66"/>
        <v>0</v>
      </c>
      <c r="AG242" s="23">
        <f t="shared" si="67"/>
        <v>0</v>
      </c>
      <c r="AH242" s="23">
        <f t="shared" si="68"/>
        <v>0</v>
      </c>
      <c r="AI242" s="44" t="str">
        <f t="shared" si="69"/>
        <v>n/a</v>
      </c>
      <c r="AJ242" s="2" t="str">
        <f t="shared" si="70"/>
        <v>2015-16 Winter</v>
      </c>
      <c r="AK242" s="2" t="str">
        <f t="shared" si="71"/>
        <v>2015-16 Summer</v>
      </c>
      <c r="AL242" s="41">
        <v>0</v>
      </c>
      <c r="AM242" s="59"/>
    </row>
    <row r="243" spans="1:39" x14ac:dyDescent="0.3">
      <c r="A243" s="47">
        <v>42194</v>
      </c>
      <c r="B243" s="14" t="str">
        <f t="shared" si="54"/>
        <v>Jul</v>
      </c>
      <c r="C243" s="3"/>
      <c r="D243" s="3"/>
      <c r="E243" s="3"/>
      <c r="F243" s="3"/>
      <c r="G243" s="3"/>
      <c r="H243" s="3"/>
      <c r="I243" s="13">
        <f>VLOOKUP($B243,'Gas wholesale lookups'!$A$4:$L$15,'Gas wholesale index'!I$2,FALSE)</f>
        <v>291847.5</v>
      </c>
      <c r="J243" s="13">
        <f>VLOOKUP($B243,'Gas wholesale lookups'!$A$4:$L$15,'Gas wholesale index'!J$2,FALSE)</f>
        <v>332991.45454545453</v>
      </c>
      <c r="K243" s="13">
        <f>VLOOKUP($B243,'Gas wholesale lookups'!$A$4:$L$15,'Gas wholesale index'!K$2,FALSE)</f>
        <v>208526.18181818182</v>
      </c>
      <c r="L243" s="13">
        <f>VLOOKUP($B243,'Gas wholesale lookups'!$A$4:$L$15,'Gas wholesale index'!L$2,FALSE)</f>
        <v>166168.27272727274</v>
      </c>
      <c r="M243" s="13">
        <f>VLOOKUP($B243,'Gas wholesale lookups'!$A$4:$L$15,'Gas wholesale index'!M$2,FALSE)</f>
        <v>291847.5</v>
      </c>
      <c r="N243" s="13">
        <f>VLOOKUP($B243,'Gas wholesale lookups'!$A$4:$L$15,'Gas wholesale index'!N$2,FALSE)</f>
        <v>332991.45454545453</v>
      </c>
      <c r="O243" s="38">
        <f>VLOOKUP($B243,'Gas wholesale lookups'!$A$4:$R$15,'Gas wholesale index'!O$2,FALSE)</f>
        <v>1</v>
      </c>
      <c r="P243" s="38">
        <f>VLOOKUP($B243,'Gas wholesale lookups'!$A$4:$R$15,'Gas wholesale index'!P$2,FALSE)</f>
        <v>1</v>
      </c>
      <c r="Q243" s="38">
        <f>VLOOKUP($B243,'Gas wholesale lookups'!$A$4:$R$15,'Gas wholesale index'!Q$2,FALSE)</f>
        <v>1</v>
      </c>
      <c r="R243" s="38">
        <f>VLOOKUP($B243,'Gas wholesale lookups'!$A$4:$R$15,'Gas wholesale index'!R$2,FALSE)</f>
        <v>1</v>
      </c>
      <c r="S243" s="38">
        <f>VLOOKUP($B243,'Gas wholesale lookups'!$A$4:$R$15,'Gas wholesale index'!S$2,FALSE)</f>
        <v>0</v>
      </c>
      <c r="T243" s="38">
        <f>VLOOKUP($B243,'Gas wholesale lookups'!$A$4:$R$15,'Gas wholesale index'!T$2,FALSE)</f>
        <v>0</v>
      </c>
      <c r="U243" s="13">
        <f t="shared" si="55"/>
        <v>291847.5</v>
      </c>
      <c r="V243" s="13">
        <f t="shared" si="56"/>
        <v>332991.45454545453</v>
      </c>
      <c r="W243" s="13">
        <f t="shared" si="57"/>
        <v>208526.18181818182</v>
      </c>
      <c r="X243" s="13">
        <f t="shared" si="58"/>
        <v>166168.27272727274</v>
      </c>
      <c r="Y243" s="13">
        <f t="shared" si="59"/>
        <v>0</v>
      </c>
      <c r="Z243" s="13">
        <f t="shared" si="60"/>
        <v>0</v>
      </c>
      <c r="AA243" s="13">
        <f t="shared" si="61"/>
        <v>999533.40909090918</v>
      </c>
      <c r="AB243" s="23">
        <f t="shared" si="62"/>
        <v>0</v>
      </c>
      <c r="AC243" s="23">
        <f t="shared" si="63"/>
        <v>0</v>
      </c>
      <c r="AD243" s="23">
        <f t="shared" si="64"/>
        <v>0</v>
      </c>
      <c r="AE243" s="23">
        <f t="shared" si="65"/>
        <v>0</v>
      </c>
      <c r="AF243" s="23">
        <f t="shared" si="66"/>
        <v>0</v>
      </c>
      <c r="AG243" s="23">
        <f t="shared" si="67"/>
        <v>0</v>
      </c>
      <c r="AH243" s="23">
        <f t="shared" si="68"/>
        <v>0</v>
      </c>
      <c r="AI243" s="44" t="str">
        <f t="shared" si="69"/>
        <v>n/a</v>
      </c>
      <c r="AJ243" s="2" t="str">
        <f t="shared" si="70"/>
        <v>2015-16 Winter</v>
      </c>
      <c r="AK243" s="2" t="str">
        <f t="shared" si="71"/>
        <v>2015-16 Summer</v>
      </c>
      <c r="AL243" s="41">
        <v>0</v>
      </c>
      <c r="AM243" s="59"/>
    </row>
    <row r="244" spans="1:39" x14ac:dyDescent="0.3">
      <c r="A244" s="47">
        <v>42195</v>
      </c>
      <c r="B244" s="14" t="str">
        <f t="shared" si="54"/>
        <v>Jul</v>
      </c>
      <c r="C244" s="3"/>
      <c r="D244" s="3"/>
      <c r="E244" s="3"/>
      <c r="F244" s="3"/>
      <c r="G244" s="3"/>
      <c r="H244" s="3"/>
      <c r="I244" s="13">
        <f>VLOOKUP($B244,'Gas wholesale lookups'!$A$4:$L$15,'Gas wholesale index'!I$2,FALSE)</f>
        <v>291847.5</v>
      </c>
      <c r="J244" s="13">
        <f>VLOOKUP($B244,'Gas wholesale lookups'!$A$4:$L$15,'Gas wholesale index'!J$2,FALSE)</f>
        <v>332991.45454545453</v>
      </c>
      <c r="K244" s="13">
        <f>VLOOKUP($B244,'Gas wholesale lookups'!$A$4:$L$15,'Gas wholesale index'!K$2,FALSE)</f>
        <v>208526.18181818182</v>
      </c>
      <c r="L244" s="13">
        <f>VLOOKUP($B244,'Gas wholesale lookups'!$A$4:$L$15,'Gas wholesale index'!L$2,FALSE)</f>
        <v>166168.27272727274</v>
      </c>
      <c r="M244" s="13">
        <f>VLOOKUP($B244,'Gas wholesale lookups'!$A$4:$L$15,'Gas wholesale index'!M$2,FALSE)</f>
        <v>291847.5</v>
      </c>
      <c r="N244" s="13">
        <f>VLOOKUP($B244,'Gas wholesale lookups'!$A$4:$L$15,'Gas wholesale index'!N$2,FALSE)</f>
        <v>332991.45454545453</v>
      </c>
      <c r="O244" s="38">
        <f>VLOOKUP($B244,'Gas wholesale lookups'!$A$4:$R$15,'Gas wholesale index'!O$2,FALSE)</f>
        <v>1</v>
      </c>
      <c r="P244" s="38">
        <f>VLOOKUP($B244,'Gas wholesale lookups'!$A$4:$R$15,'Gas wholesale index'!P$2,FALSE)</f>
        <v>1</v>
      </c>
      <c r="Q244" s="38">
        <f>VLOOKUP($B244,'Gas wholesale lookups'!$A$4:$R$15,'Gas wholesale index'!Q$2,FALSE)</f>
        <v>1</v>
      </c>
      <c r="R244" s="38">
        <f>VLOOKUP($B244,'Gas wholesale lookups'!$A$4:$R$15,'Gas wholesale index'!R$2,FALSE)</f>
        <v>1</v>
      </c>
      <c r="S244" s="38">
        <f>VLOOKUP($B244,'Gas wholesale lookups'!$A$4:$R$15,'Gas wholesale index'!S$2,FALSE)</f>
        <v>0</v>
      </c>
      <c r="T244" s="38">
        <f>VLOOKUP($B244,'Gas wholesale lookups'!$A$4:$R$15,'Gas wholesale index'!T$2,FALSE)</f>
        <v>0</v>
      </c>
      <c r="U244" s="13">
        <f t="shared" si="55"/>
        <v>291847.5</v>
      </c>
      <c r="V244" s="13">
        <f t="shared" si="56"/>
        <v>332991.45454545453</v>
      </c>
      <c r="W244" s="13">
        <f t="shared" si="57"/>
        <v>208526.18181818182</v>
      </c>
      <c r="X244" s="13">
        <f t="shared" si="58"/>
        <v>166168.27272727274</v>
      </c>
      <c r="Y244" s="13">
        <f t="shared" si="59"/>
        <v>0</v>
      </c>
      <c r="Z244" s="13">
        <f t="shared" si="60"/>
        <v>0</v>
      </c>
      <c r="AA244" s="13">
        <f t="shared" si="61"/>
        <v>999533.40909090918</v>
      </c>
      <c r="AB244" s="23">
        <f t="shared" si="62"/>
        <v>0</v>
      </c>
      <c r="AC244" s="23">
        <f t="shared" si="63"/>
        <v>0</v>
      </c>
      <c r="AD244" s="23">
        <f t="shared" si="64"/>
        <v>0</v>
      </c>
      <c r="AE244" s="23">
        <f t="shared" si="65"/>
        <v>0</v>
      </c>
      <c r="AF244" s="23">
        <f t="shared" si="66"/>
        <v>0</v>
      </c>
      <c r="AG244" s="23">
        <f t="shared" si="67"/>
        <v>0</v>
      </c>
      <c r="AH244" s="23">
        <f t="shared" si="68"/>
        <v>0</v>
      </c>
      <c r="AI244" s="44" t="str">
        <f t="shared" si="69"/>
        <v>n/a</v>
      </c>
      <c r="AJ244" s="2" t="str">
        <f t="shared" si="70"/>
        <v>2015-16 Winter</v>
      </c>
      <c r="AK244" s="2" t="str">
        <f t="shared" si="71"/>
        <v>2015-16 Summer</v>
      </c>
      <c r="AL244" s="41">
        <v>0</v>
      </c>
      <c r="AM244" s="59"/>
    </row>
    <row r="245" spans="1:39" x14ac:dyDescent="0.3">
      <c r="A245" s="47">
        <v>42198</v>
      </c>
      <c r="B245" s="14" t="str">
        <f t="shared" si="54"/>
        <v>Jul</v>
      </c>
      <c r="C245" s="3"/>
      <c r="D245" s="3"/>
      <c r="E245" s="3"/>
      <c r="F245" s="3"/>
      <c r="G245" s="3"/>
      <c r="H245" s="3"/>
      <c r="I245" s="13">
        <f>VLOOKUP($B245,'Gas wholesale lookups'!$A$4:$L$15,'Gas wholesale index'!I$2,FALSE)</f>
        <v>291847.5</v>
      </c>
      <c r="J245" s="13">
        <f>VLOOKUP($B245,'Gas wholesale lookups'!$A$4:$L$15,'Gas wholesale index'!J$2,FALSE)</f>
        <v>332991.45454545453</v>
      </c>
      <c r="K245" s="13">
        <f>VLOOKUP($B245,'Gas wholesale lookups'!$A$4:$L$15,'Gas wholesale index'!K$2,FALSE)</f>
        <v>208526.18181818182</v>
      </c>
      <c r="L245" s="13">
        <f>VLOOKUP($B245,'Gas wholesale lookups'!$A$4:$L$15,'Gas wholesale index'!L$2,FALSE)</f>
        <v>166168.27272727274</v>
      </c>
      <c r="M245" s="13">
        <f>VLOOKUP($B245,'Gas wholesale lookups'!$A$4:$L$15,'Gas wholesale index'!M$2,FALSE)</f>
        <v>291847.5</v>
      </c>
      <c r="N245" s="13">
        <f>VLOOKUP($B245,'Gas wholesale lookups'!$A$4:$L$15,'Gas wholesale index'!N$2,FALSE)</f>
        <v>332991.45454545453</v>
      </c>
      <c r="O245" s="38">
        <f>VLOOKUP($B245,'Gas wholesale lookups'!$A$4:$R$15,'Gas wholesale index'!O$2,FALSE)</f>
        <v>1</v>
      </c>
      <c r="P245" s="38">
        <f>VLOOKUP($B245,'Gas wholesale lookups'!$A$4:$R$15,'Gas wholesale index'!P$2,FALSE)</f>
        <v>1</v>
      </c>
      <c r="Q245" s="38">
        <f>VLOOKUP($B245,'Gas wholesale lookups'!$A$4:$R$15,'Gas wholesale index'!Q$2,FALSE)</f>
        <v>1</v>
      </c>
      <c r="R245" s="38">
        <f>VLOOKUP($B245,'Gas wholesale lookups'!$A$4:$R$15,'Gas wholesale index'!R$2,FALSE)</f>
        <v>1</v>
      </c>
      <c r="S245" s="38">
        <f>VLOOKUP($B245,'Gas wholesale lookups'!$A$4:$R$15,'Gas wholesale index'!S$2,FALSE)</f>
        <v>0</v>
      </c>
      <c r="T245" s="38">
        <f>VLOOKUP($B245,'Gas wholesale lookups'!$A$4:$R$15,'Gas wholesale index'!T$2,FALSE)</f>
        <v>0</v>
      </c>
      <c r="U245" s="13">
        <f t="shared" si="55"/>
        <v>291847.5</v>
      </c>
      <c r="V245" s="13">
        <f t="shared" si="56"/>
        <v>332991.45454545453</v>
      </c>
      <c r="W245" s="13">
        <f t="shared" si="57"/>
        <v>208526.18181818182</v>
      </c>
      <c r="X245" s="13">
        <f t="shared" si="58"/>
        <v>166168.27272727274</v>
      </c>
      <c r="Y245" s="13">
        <f t="shared" si="59"/>
        <v>0</v>
      </c>
      <c r="Z245" s="13">
        <f t="shared" si="60"/>
        <v>0</v>
      </c>
      <c r="AA245" s="13">
        <f t="shared" si="61"/>
        <v>999533.40909090918</v>
      </c>
      <c r="AB245" s="23">
        <f t="shared" si="62"/>
        <v>0</v>
      </c>
      <c r="AC245" s="23">
        <f t="shared" si="63"/>
        <v>0</v>
      </c>
      <c r="AD245" s="23">
        <f t="shared" si="64"/>
        <v>0</v>
      </c>
      <c r="AE245" s="23">
        <f t="shared" si="65"/>
        <v>0</v>
      </c>
      <c r="AF245" s="23">
        <f t="shared" si="66"/>
        <v>0</v>
      </c>
      <c r="AG245" s="23">
        <f t="shared" si="67"/>
        <v>0</v>
      </c>
      <c r="AH245" s="23">
        <f t="shared" si="68"/>
        <v>0</v>
      </c>
      <c r="AI245" s="44" t="str">
        <f t="shared" si="69"/>
        <v>n/a</v>
      </c>
      <c r="AJ245" s="2" t="str">
        <f t="shared" si="70"/>
        <v>2015-16 Winter</v>
      </c>
      <c r="AK245" s="2" t="str">
        <f t="shared" si="71"/>
        <v>2015-16 Summer</v>
      </c>
      <c r="AL245" s="41">
        <v>0</v>
      </c>
      <c r="AM245" s="59"/>
    </row>
    <row r="246" spans="1:39" x14ac:dyDescent="0.3">
      <c r="A246" s="47">
        <v>42199</v>
      </c>
      <c r="B246" s="14" t="str">
        <f t="shared" si="54"/>
        <v>Jul</v>
      </c>
      <c r="C246" s="3"/>
      <c r="D246" s="3"/>
      <c r="E246" s="3"/>
      <c r="F246" s="3"/>
      <c r="G246" s="3"/>
      <c r="H246" s="3"/>
      <c r="I246" s="13">
        <f>VLOOKUP($B246,'Gas wholesale lookups'!$A$4:$L$15,'Gas wholesale index'!I$2,FALSE)</f>
        <v>291847.5</v>
      </c>
      <c r="J246" s="13">
        <f>VLOOKUP($B246,'Gas wholesale lookups'!$A$4:$L$15,'Gas wholesale index'!J$2,FALSE)</f>
        <v>332991.45454545453</v>
      </c>
      <c r="K246" s="13">
        <f>VLOOKUP($B246,'Gas wholesale lookups'!$A$4:$L$15,'Gas wholesale index'!K$2,FALSE)</f>
        <v>208526.18181818182</v>
      </c>
      <c r="L246" s="13">
        <f>VLOOKUP($B246,'Gas wholesale lookups'!$A$4:$L$15,'Gas wholesale index'!L$2,FALSE)</f>
        <v>166168.27272727274</v>
      </c>
      <c r="M246" s="13">
        <f>VLOOKUP($B246,'Gas wholesale lookups'!$A$4:$L$15,'Gas wholesale index'!M$2,FALSE)</f>
        <v>291847.5</v>
      </c>
      <c r="N246" s="13">
        <f>VLOOKUP($B246,'Gas wholesale lookups'!$A$4:$L$15,'Gas wholesale index'!N$2,FALSE)</f>
        <v>332991.45454545453</v>
      </c>
      <c r="O246" s="38">
        <f>VLOOKUP($B246,'Gas wholesale lookups'!$A$4:$R$15,'Gas wholesale index'!O$2,FALSE)</f>
        <v>1</v>
      </c>
      <c r="P246" s="38">
        <f>VLOOKUP($B246,'Gas wholesale lookups'!$A$4:$R$15,'Gas wholesale index'!P$2,FALSE)</f>
        <v>1</v>
      </c>
      <c r="Q246" s="38">
        <f>VLOOKUP($B246,'Gas wholesale lookups'!$A$4:$R$15,'Gas wholesale index'!Q$2,FALSE)</f>
        <v>1</v>
      </c>
      <c r="R246" s="38">
        <f>VLOOKUP($B246,'Gas wholesale lookups'!$A$4:$R$15,'Gas wholesale index'!R$2,FALSE)</f>
        <v>1</v>
      </c>
      <c r="S246" s="38">
        <f>VLOOKUP($B246,'Gas wholesale lookups'!$A$4:$R$15,'Gas wholesale index'!S$2,FALSE)</f>
        <v>0</v>
      </c>
      <c r="T246" s="38">
        <f>VLOOKUP($B246,'Gas wholesale lookups'!$A$4:$R$15,'Gas wholesale index'!T$2,FALSE)</f>
        <v>0</v>
      </c>
      <c r="U246" s="13">
        <f t="shared" si="55"/>
        <v>291847.5</v>
      </c>
      <c r="V246" s="13">
        <f t="shared" si="56"/>
        <v>332991.45454545453</v>
      </c>
      <c r="W246" s="13">
        <f t="shared" si="57"/>
        <v>208526.18181818182</v>
      </c>
      <c r="X246" s="13">
        <f t="shared" si="58"/>
        <v>166168.27272727274</v>
      </c>
      <c r="Y246" s="13">
        <f t="shared" si="59"/>
        <v>0</v>
      </c>
      <c r="Z246" s="13">
        <f t="shared" si="60"/>
        <v>0</v>
      </c>
      <c r="AA246" s="13">
        <f t="shared" si="61"/>
        <v>999533.40909090918</v>
      </c>
      <c r="AB246" s="23">
        <f t="shared" si="62"/>
        <v>0</v>
      </c>
      <c r="AC246" s="23">
        <f t="shared" si="63"/>
        <v>0</v>
      </c>
      <c r="AD246" s="23">
        <f t="shared" si="64"/>
        <v>0</v>
      </c>
      <c r="AE246" s="23">
        <f t="shared" si="65"/>
        <v>0</v>
      </c>
      <c r="AF246" s="23">
        <f t="shared" si="66"/>
        <v>0</v>
      </c>
      <c r="AG246" s="23">
        <f t="shared" si="67"/>
        <v>0</v>
      </c>
      <c r="AH246" s="23">
        <f t="shared" si="68"/>
        <v>0</v>
      </c>
      <c r="AI246" s="44" t="str">
        <f t="shared" si="69"/>
        <v>n/a</v>
      </c>
      <c r="AJ246" s="2" t="str">
        <f t="shared" si="70"/>
        <v>2015-16 Winter</v>
      </c>
      <c r="AK246" s="2" t="str">
        <f t="shared" si="71"/>
        <v>2015-16 Summer</v>
      </c>
      <c r="AL246" s="41">
        <v>0</v>
      </c>
      <c r="AM246" s="59"/>
    </row>
    <row r="247" spans="1:39" x14ac:dyDescent="0.3">
      <c r="A247" s="47">
        <v>42200</v>
      </c>
      <c r="B247" s="14" t="str">
        <f t="shared" si="54"/>
        <v>Jul</v>
      </c>
      <c r="C247" s="3"/>
      <c r="D247" s="3"/>
      <c r="E247" s="3"/>
      <c r="F247" s="3"/>
      <c r="G247" s="3"/>
      <c r="H247" s="3"/>
      <c r="I247" s="13">
        <f>VLOOKUP($B247,'Gas wholesale lookups'!$A$4:$L$15,'Gas wholesale index'!I$2,FALSE)</f>
        <v>291847.5</v>
      </c>
      <c r="J247" s="13">
        <f>VLOOKUP($B247,'Gas wholesale lookups'!$A$4:$L$15,'Gas wholesale index'!J$2,FALSE)</f>
        <v>332991.45454545453</v>
      </c>
      <c r="K247" s="13">
        <f>VLOOKUP($B247,'Gas wholesale lookups'!$A$4:$L$15,'Gas wholesale index'!K$2,FALSE)</f>
        <v>208526.18181818182</v>
      </c>
      <c r="L247" s="13">
        <f>VLOOKUP($B247,'Gas wholesale lookups'!$A$4:$L$15,'Gas wholesale index'!L$2,FALSE)</f>
        <v>166168.27272727274</v>
      </c>
      <c r="M247" s="13">
        <f>VLOOKUP($B247,'Gas wholesale lookups'!$A$4:$L$15,'Gas wholesale index'!M$2,FALSE)</f>
        <v>291847.5</v>
      </c>
      <c r="N247" s="13">
        <f>VLOOKUP($B247,'Gas wholesale lookups'!$A$4:$L$15,'Gas wholesale index'!N$2,FALSE)</f>
        <v>332991.45454545453</v>
      </c>
      <c r="O247" s="38">
        <f>VLOOKUP($B247,'Gas wholesale lookups'!$A$4:$R$15,'Gas wholesale index'!O$2,FALSE)</f>
        <v>1</v>
      </c>
      <c r="P247" s="38">
        <f>VLOOKUP($B247,'Gas wholesale lookups'!$A$4:$R$15,'Gas wholesale index'!P$2,FALSE)</f>
        <v>1</v>
      </c>
      <c r="Q247" s="38">
        <f>VLOOKUP($B247,'Gas wholesale lookups'!$A$4:$R$15,'Gas wholesale index'!Q$2,FALSE)</f>
        <v>1</v>
      </c>
      <c r="R247" s="38">
        <f>VLOOKUP($B247,'Gas wholesale lookups'!$A$4:$R$15,'Gas wholesale index'!R$2,FALSE)</f>
        <v>1</v>
      </c>
      <c r="S247" s="38">
        <f>VLOOKUP($B247,'Gas wholesale lookups'!$A$4:$R$15,'Gas wholesale index'!S$2,FALSE)</f>
        <v>0</v>
      </c>
      <c r="T247" s="38">
        <f>VLOOKUP($B247,'Gas wholesale lookups'!$A$4:$R$15,'Gas wholesale index'!T$2,FALSE)</f>
        <v>0</v>
      </c>
      <c r="U247" s="13">
        <f t="shared" si="55"/>
        <v>291847.5</v>
      </c>
      <c r="V247" s="13">
        <f t="shared" si="56"/>
        <v>332991.45454545453</v>
      </c>
      <c r="W247" s="13">
        <f t="shared" si="57"/>
        <v>208526.18181818182</v>
      </c>
      <c r="X247" s="13">
        <f t="shared" si="58"/>
        <v>166168.27272727274</v>
      </c>
      <c r="Y247" s="13">
        <f t="shared" si="59"/>
        <v>0</v>
      </c>
      <c r="Z247" s="13">
        <f t="shared" si="60"/>
        <v>0</v>
      </c>
      <c r="AA247" s="13">
        <f t="shared" si="61"/>
        <v>999533.40909090918</v>
      </c>
      <c r="AB247" s="23">
        <f t="shared" si="62"/>
        <v>0</v>
      </c>
      <c r="AC247" s="23">
        <f t="shared" si="63"/>
        <v>0</v>
      </c>
      <c r="AD247" s="23">
        <f t="shared" si="64"/>
        <v>0</v>
      </c>
      <c r="AE247" s="23">
        <f t="shared" si="65"/>
        <v>0</v>
      </c>
      <c r="AF247" s="23">
        <f t="shared" si="66"/>
        <v>0</v>
      </c>
      <c r="AG247" s="23">
        <f t="shared" si="67"/>
        <v>0</v>
      </c>
      <c r="AH247" s="23">
        <f t="shared" si="68"/>
        <v>0</v>
      </c>
      <c r="AI247" s="44" t="str">
        <f t="shared" si="69"/>
        <v>n/a</v>
      </c>
      <c r="AJ247" s="2" t="str">
        <f t="shared" si="70"/>
        <v>2015-16 Winter</v>
      </c>
      <c r="AK247" s="2" t="str">
        <f t="shared" si="71"/>
        <v>2015-16 Summer</v>
      </c>
      <c r="AL247" s="41">
        <v>0</v>
      </c>
      <c r="AM247" s="59"/>
    </row>
    <row r="248" spans="1:39" x14ac:dyDescent="0.3">
      <c r="A248" s="47">
        <v>42201</v>
      </c>
      <c r="B248" s="14" t="str">
        <f t="shared" si="54"/>
        <v>Jul</v>
      </c>
      <c r="C248" s="3"/>
      <c r="D248" s="3"/>
      <c r="E248" s="3"/>
      <c r="F248" s="3"/>
      <c r="G248" s="3"/>
      <c r="H248" s="3"/>
      <c r="I248" s="13">
        <f>VLOOKUP($B248,'Gas wholesale lookups'!$A$4:$L$15,'Gas wholesale index'!I$2,FALSE)</f>
        <v>291847.5</v>
      </c>
      <c r="J248" s="13">
        <f>VLOOKUP($B248,'Gas wholesale lookups'!$A$4:$L$15,'Gas wholesale index'!J$2,FALSE)</f>
        <v>332991.45454545453</v>
      </c>
      <c r="K248" s="13">
        <f>VLOOKUP($B248,'Gas wholesale lookups'!$A$4:$L$15,'Gas wholesale index'!K$2,FALSE)</f>
        <v>208526.18181818182</v>
      </c>
      <c r="L248" s="13">
        <f>VLOOKUP($B248,'Gas wholesale lookups'!$A$4:$L$15,'Gas wholesale index'!L$2,FALSE)</f>
        <v>166168.27272727274</v>
      </c>
      <c r="M248" s="13">
        <f>VLOOKUP($B248,'Gas wholesale lookups'!$A$4:$L$15,'Gas wholesale index'!M$2,FALSE)</f>
        <v>291847.5</v>
      </c>
      <c r="N248" s="13">
        <f>VLOOKUP($B248,'Gas wholesale lookups'!$A$4:$L$15,'Gas wholesale index'!N$2,FALSE)</f>
        <v>332991.45454545453</v>
      </c>
      <c r="O248" s="38">
        <f>VLOOKUP($B248,'Gas wholesale lookups'!$A$4:$R$15,'Gas wholesale index'!O$2,FALSE)</f>
        <v>1</v>
      </c>
      <c r="P248" s="38">
        <f>VLOOKUP($B248,'Gas wholesale lookups'!$A$4:$R$15,'Gas wholesale index'!P$2,FALSE)</f>
        <v>1</v>
      </c>
      <c r="Q248" s="38">
        <f>VLOOKUP($B248,'Gas wholesale lookups'!$A$4:$R$15,'Gas wholesale index'!Q$2,FALSE)</f>
        <v>1</v>
      </c>
      <c r="R248" s="38">
        <f>VLOOKUP($B248,'Gas wholesale lookups'!$A$4:$R$15,'Gas wholesale index'!R$2,FALSE)</f>
        <v>1</v>
      </c>
      <c r="S248" s="38">
        <f>VLOOKUP($B248,'Gas wholesale lookups'!$A$4:$R$15,'Gas wholesale index'!S$2,FALSE)</f>
        <v>0</v>
      </c>
      <c r="T248" s="38">
        <f>VLOOKUP($B248,'Gas wholesale lookups'!$A$4:$R$15,'Gas wholesale index'!T$2,FALSE)</f>
        <v>0</v>
      </c>
      <c r="U248" s="13">
        <f t="shared" si="55"/>
        <v>291847.5</v>
      </c>
      <c r="V248" s="13">
        <f t="shared" si="56"/>
        <v>332991.45454545453</v>
      </c>
      <c r="W248" s="13">
        <f t="shared" si="57"/>
        <v>208526.18181818182</v>
      </c>
      <c r="X248" s="13">
        <f t="shared" si="58"/>
        <v>166168.27272727274</v>
      </c>
      <c r="Y248" s="13">
        <f t="shared" si="59"/>
        <v>0</v>
      </c>
      <c r="Z248" s="13">
        <f t="shared" si="60"/>
        <v>0</v>
      </c>
      <c r="AA248" s="13">
        <f t="shared" si="61"/>
        <v>999533.40909090918</v>
      </c>
      <c r="AB248" s="23">
        <f t="shared" si="62"/>
        <v>0</v>
      </c>
      <c r="AC248" s="23">
        <f t="shared" si="63"/>
        <v>0</v>
      </c>
      <c r="AD248" s="23">
        <f t="shared" si="64"/>
        <v>0</v>
      </c>
      <c r="AE248" s="23">
        <f t="shared" si="65"/>
        <v>0</v>
      </c>
      <c r="AF248" s="23">
        <f t="shared" si="66"/>
        <v>0</v>
      </c>
      <c r="AG248" s="23">
        <f t="shared" si="67"/>
        <v>0</v>
      </c>
      <c r="AH248" s="23">
        <f t="shared" si="68"/>
        <v>0</v>
      </c>
      <c r="AI248" s="44" t="str">
        <f t="shared" si="69"/>
        <v>n/a</v>
      </c>
      <c r="AJ248" s="2" t="str">
        <f t="shared" si="70"/>
        <v>2015-16 Winter</v>
      </c>
      <c r="AK248" s="2" t="str">
        <f t="shared" si="71"/>
        <v>2015-16 Summer</v>
      </c>
      <c r="AL248" s="41">
        <v>0</v>
      </c>
      <c r="AM248" s="59"/>
    </row>
    <row r="249" spans="1:39" x14ac:dyDescent="0.3">
      <c r="A249" s="47">
        <v>42202</v>
      </c>
      <c r="B249" s="14" t="str">
        <f t="shared" si="54"/>
        <v>Jul</v>
      </c>
      <c r="C249" s="3"/>
      <c r="D249" s="3"/>
      <c r="E249" s="3"/>
      <c r="F249" s="3"/>
      <c r="G249" s="3"/>
      <c r="H249" s="3"/>
      <c r="I249" s="13">
        <f>VLOOKUP($B249,'Gas wholesale lookups'!$A$4:$L$15,'Gas wholesale index'!I$2,FALSE)</f>
        <v>291847.5</v>
      </c>
      <c r="J249" s="13">
        <f>VLOOKUP($B249,'Gas wholesale lookups'!$A$4:$L$15,'Gas wholesale index'!J$2,FALSE)</f>
        <v>332991.45454545453</v>
      </c>
      <c r="K249" s="13">
        <f>VLOOKUP($B249,'Gas wholesale lookups'!$A$4:$L$15,'Gas wholesale index'!K$2,FALSE)</f>
        <v>208526.18181818182</v>
      </c>
      <c r="L249" s="13">
        <f>VLOOKUP($B249,'Gas wholesale lookups'!$A$4:$L$15,'Gas wholesale index'!L$2,FALSE)</f>
        <v>166168.27272727274</v>
      </c>
      <c r="M249" s="13">
        <f>VLOOKUP($B249,'Gas wholesale lookups'!$A$4:$L$15,'Gas wholesale index'!M$2,FALSE)</f>
        <v>291847.5</v>
      </c>
      <c r="N249" s="13">
        <f>VLOOKUP($B249,'Gas wholesale lookups'!$A$4:$L$15,'Gas wholesale index'!N$2,FALSE)</f>
        <v>332991.45454545453</v>
      </c>
      <c r="O249" s="38">
        <f>VLOOKUP($B249,'Gas wholesale lookups'!$A$4:$R$15,'Gas wholesale index'!O$2,FALSE)</f>
        <v>1</v>
      </c>
      <c r="P249" s="38">
        <f>VLOOKUP($B249,'Gas wholesale lookups'!$A$4:$R$15,'Gas wholesale index'!P$2,FALSE)</f>
        <v>1</v>
      </c>
      <c r="Q249" s="38">
        <f>VLOOKUP($B249,'Gas wholesale lookups'!$A$4:$R$15,'Gas wholesale index'!Q$2,FALSE)</f>
        <v>1</v>
      </c>
      <c r="R249" s="38">
        <f>VLOOKUP($B249,'Gas wholesale lookups'!$A$4:$R$15,'Gas wholesale index'!R$2,FALSE)</f>
        <v>1</v>
      </c>
      <c r="S249" s="38">
        <f>VLOOKUP($B249,'Gas wholesale lookups'!$A$4:$R$15,'Gas wholesale index'!S$2,FALSE)</f>
        <v>0</v>
      </c>
      <c r="T249" s="38">
        <f>VLOOKUP($B249,'Gas wholesale lookups'!$A$4:$R$15,'Gas wholesale index'!T$2,FALSE)</f>
        <v>0</v>
      </c>
      <c r="U249" s="13">
        <f t="shared" si="55"/>
        <v>291847.5</v>
      </c>
      <c r="V249" s="13">
        <f t="shared" si="56"/>
        <v>332991.45454545453</v>
      </c>
      <c r="W249" s="13">
        <f t="shared" si="57"/>
        <v>208526.18181818182</v>
      </c>
      <c r="X249" s="13">
        <f t="shared" si="58"/>
        <v>166168.27272727274</v>
      </c>
      <c r="Y249" s="13">
        <f t="shared" si="59"/>
        <v>0</v>
      </c>
      <c r="Z249" s="13">
        <f t="shared" si="60"/>
        <v>0</v>
      </c>
      <c r="AA249" s="13">
        <f t="shared" si="61"/>
        <v>999533.40909090918</v>
      </c>
      <c r="AB249" s="23">
        <f t="shared" si="62"/>
        <v>0</v>
      </c>
      <c r="AC249" s="23">
        <f t="shared" si="63"/>
        <v>0</v>
      </c>
      <c r="AD249" s="23">
        <f t="shared" si="64"/>
        <v>0</v>
      </c>
      <c r="AE249" s="23">
        <f t="shared" si="65"/>
        <v>0</v>
      </c>
      <c r="AF249" s="23">
        <f t="shared" si="66"/>
        <v>0</v>
      </c>
      <c r="AG249" s="23">
        <f t="shared" si="67"/>
        <v>0</v>
      </c>
      <c r="AH249" s="23">
        <f t="shared" si="68"/>
        <v>0</v>
      </c>
      <c r="AI249" s="44" t="str">
        <f t="shared" si="69"/>
        <v>n/a</v>
      </c>
      <c r="AJ249" s="2" t="str">
        <f t="shared" si="70"/>
        <v>2015-16 Winter</v>
      </c>
      <c r="AK249" s="2" t="str">
        <f t="shared" si="71"/>
        <v>2015-16 Summer</v>
      </c>
      <c r="AL249" s="41">
        <v>0</v>
      </c>
      <c r="AM249" s="59"/>
    </row>
    <row r="250" spans="1:39" x14ac:dyDescent="0.3">
      <c r="A250" s="47">
        <v>42205</v>
      </c>
      <c r="B250" s="14" t="str">
        <f t="shared" si="54"/>
        <v>Jul</v>
      </c>
      <c r="C250" s="3"/>
      <c r="D250" s="3"/>
      <c r="E250" s="3"/>
      <c r="F250" s="3"/>
      <c r="G250" s="3"/>
      <c r="H250" s="3"/>
      <c r="I250" s="13">
        <f>VLOOKUP($B250,'Gas wholesale lookups'!$A$4:$L$15,'Gas wholesale index'!I$2,FALSE)</f>
        <v>291847.5</v>
      </c>
      <c r="J250" s="13">
        <f>VLOOKUP($B250,'Gas wholesale lookups'!$A$4:$L$15,'Gas wholesale index'!J$2,FALSE)</f>
        <v>332991.45454545453</v>
      </c>
      <c r="K250" s="13">
        <f>VLOOKUP($B250,'Gas wholesale lookups'!$A$4:$L$15,'Gas wholesale index'!K$2,FALSE)</f>
        <v>208526.18181818182</v>
      </c>
      <c r="L250" s="13">
        <f>VLOOKUP($B250,'Gas wholesale lookups'!$A$4:$L$15,'Gas wholesale index'!L$2,FALSE)</f>
        <v>166168.27272727274</v>
      </c>
      <c r="M250" s="13">
        <f>VLOOKUP($B250,'Gas wholesale lookups'!$A$4:$L$15,'Gas wholesale index'!M$2,FALSE)</f>
        <v>291847.5</v>
      </c>
      <c r="N250" s="13">
        <f>VLOOKUP($B250,'Gas wholesale lookups'!$A$4:$L$15,'Gas wholesale index'!N$2,FALSE)</f>
        <v>332991.45454545453</v>
      </c>
      <c r="O250" s="38">
        <f>VLOOKUP($B250,'Gas wholesale lookups'!$A$4:$R$15,'Gas wholesale index'!O$2,FALSE)</f>
        <v>1</v>
      </c>
      <c r="P250" s="38">
        <f>VLOOKUP($B250,'Gas wholesale lookups'!$A$4:$R$15,'Gas wholesale index'!P$2,FALSE)</f>
        <v>1</v>
      </c>
      <c r="Q250" s="38">
        <f>VLOOKUP($B250,'Gas wholesale lookups'!$A$4:$R$15,'Gas wholesale index'!Q$2,FALSE)</f>
        <v>1</v>
      </c>
      <c r="R250" s="38">
        <f>VLOOKUP($B250,'Gas wholesale lookups'!$A$4:$R$15,'Gas wholesale index'!R$2,FALSE)</f>
        <v>1</v>
      </c>
      <c r="S250" s="38">
        <f>VLOOKUP($B250,'Gas wholesale lookups'!$A$4:$R$15,'Gas wholesale index'!S$2,FALSE)</f>
        <v>0</v>
      </c>
      <c r="T250" s="38">
        <f>VLOOKUP($B250,'Gas wholesale lookups'!$A$4:$R$15,'Gas wholesale index'!T$2,FALSE)</f>
        <v>0</v>
      </c>
      <c r="U250" s="13">
        <f t="shared" si="55"/>
        <v>291847.5</v>
      </c>
      <c r="V250" s="13">
        <f t="shared" si="56"/>
        <v>332991.45454545453</v>
      </c>
      <c r="W250" s="13">
        <f t="shared" si="57"/>
        <v>208526.18181818182</v>
      </c>
      <c r="X250" s="13">
        <f t="shared" si="58"/>
        <v>166168.27272727274</v>
      </c>
      <c r="Y250" s="13">
        <f t="shared" si="59"/>
        <v>0</v>
      </c>
      <c r="Z250" s="13">
        <f t="shared" si="60"/>
        <v>0</v>
      </c>
      <c r="AA250" s="13">
        <f t="shared" si="61"/>
        <v>999533.40909090918</v>
      </c>
      <c r="AB250" s="23">
        <f t="shared" si="62"/>
        <v>0</v>
      </c>
      <c r="AC250" s="23">
        <f t="shared" si="63"/>
        <v>0</v>
      </c>
      <c r="AD250" s="23">
        <f t="shared" si="64"/>
        <v>0</v>
      </c>
      <c r="AE250" s="23">
        <f t="shared" si="65"/>
        <v>0</v>
      </c>
      <c r="AF250" s="23">
        <f t="shared" si="66"/>
        <v>0</v>
      </c>
      <c r="AG250" s="23">
        <f t="shared" si="67"/>
        <v>0</v>
      </c>
      <c r="AH250" s="23">
        <f t="shared" si="68"/>
        <v>0</v>
      </c>
      <c r="AI250" s="44" t="str">
        <f t="shared" si="69"/>
        <v>n/a</v>
      </c>
      <c r="AJ250" s="2" t="str">
        <f t="shared" si="70"/>
        <v>2015-16 Winter</v>
      </c>
      <c r="AK250" s="2" t="str">
        <f t="shared" si="71"/>
        <v>2015-16 Summer</v>
      </c>
      <c r="AL250" s="41">
        <v>0</v>
      </c>
      <c r="AM250" s="59"/>
    </row>
    <row r="251" spans="1:39" x14ac:dyDescent="0.3">
      <c r="A251" s="47">
        <v>42206</v>
      </c>
      <c r="B251" s="14" t="str">
        <f t="shared" si="54"/>
        <v>Jul</v>
      </c>
      <c r="C251" s="3"/>
      <c r="D251" s="3"/>
      <c r="E251" s="3"/>
      <c r="F251" s="3"/>
      <c r="G251" s="3"/>
      <c r="H251" s="3"/>
      <c r="I251" s="13">
        <f>VLOOKUP($B251,'Gas wholesale lookups'!$A$4:$L$15,'Gas wholesale index'!I$2,FALSE)</f>
        <v>291847.5</v>
      </c>
      <c r="J251" s="13">
        <f>VLOOKUP($B251,'Gas wholesale lookups'!$A$4:$L$15,'Gas wholesale index'!J$2,FALSE)</f>
        <v>332991.45454545453</v>
      </c>
      <c r="K251" s="13">
        <f>VLOOKUP($B251,'Gas wholesale lookups'!$A$4:$L$15,'Gas wholesale index'!K$2,FALSE)</f>
        <v>208526.18181818182</v>
      </c>
      <c r="L251" s="13">
        <f>VLOOKUP($B251,'Gas wholesale lookups'!$A$4:$L$15,'Gas wholesale index'!L$2,FALSE)</f>
        <v>166168.27272727274</v>
      </c>
      <c r="M251" s="13">
        <f>VLOOKUP($B251,'Gas wholesale lookups'!$A$4:$L$15,'Gas wholesale index'!M$2,FALSE)</f>
        <v>291847.5</v>
      </c>
      <c r="N251" s="13">
        <f>VLOOKUP($B251,'Gas wholesale lookups'!$A$4:$L$15,'Gas wholesale index'!N$2,FALSE)</f>
        <v>332991.45454545453</v>
      </c>
      <c r="O251" s="38">
        <f>VLOOKUP($B251,'Gas wholesale lookups'!$A$4:$R$15,'Gas wholesale index'!O$2,FALSE)</f>
        <v>1</v>
      </c>
      <c r="P251" s="38">
        <f>VLOOKUP($B251,'Gas wholesale lookups'!$A$4:$R$15,'Gas wholesale index'!P$2,FALSE)</f>
        <v>1</v>
      </c>
      <c r="Q251" s="38">
        <f>VLOOKUP($B251,'Gas wholesale lookups'!$A$4:$R$15,'Gas wholesale index'!Q$2,FALSE)</f>
        <v>1</v>
      </c>
      <c r="R251" s="38">
        <f>VLOOKUP($B251,'Gas wholesale lookups'!$A$4:$R$15,'Gas wholesale index'!R$2,FALSE)</f>
        <v>1</v>
      </c>
      <c r="S251" s="38">
        <f>VLOOKUP($B251,'Gas wholesale lookups'!$A$4:$R$15,'Gas wholesale index'!S$2,FALSE)</f>
        <v>0</v>
      </c>
      <c r="T251" s="38">
        <f>VLOOKUP($B251,'Gas wholesale lookups'!$A$4:$R$15,'Gas wholesale index'!T$2,FALSE)</f>
        <v>0</v>
      </c>
      <c r="U251" s="13">
        <f t="shared" si="55"/>
        <v>291847.5</v>
      </c>
      <c r="V251" s="13">
        <f t="shared" si="56"/>
        <v>332991.45454545453</v>
      </c>
      <c r="W251" s="13">
        <f t="shared" si="57"/>
        <v>208526.18181818182</v>
      </c>
      <c r="X251" s="13">
        <f t="shared" si="58"/>
        <v>166168.27272727274</v>
      </c>
      <c r="Y251" s="13">
        <f t="shared" si="59"/>
        <v>0</v>
      </c>
      <c r="Z251" s="13">
        <f t="shared" si="60"/>
        <v>0</v>
      </c>
      <c r="AA251" s="13">
        <f t="shared" si="61"/>
        <v>999533.40909090918</v>
      </c>
      <c r="AB251" s="23">
        <f t="shared" si="62"/>
        <v>0</v>
      </c>
      <c r="AC251" s="23">
        <f t="shared" si="63"/>
        <v>0</v>
      </c>
      <c r="AD251" s="23">
        <f t="shared" si="64"/>
        <v>0</v>
      </c>
      <c r="AE251" s="23">
        <f t="shared" si="65"/>
        <v>0</v>
      </c>
      <c r="AF251" s="23">
        <f t="shared" si="66"/>
        <v>0</v>
      </c>
      <c r="AG251" s="23">
        <f t="shared" si="67"/>
        <v>0</v>
      </c>
      <c r="AH251" s="23">
        <f t="shared" si="68"/>
        <v>0</v>
      </c>
      <c r="AI251" s="44" t="str">
        <f t="shared" si="69"/>
        <v>n/a</v>
      </c>
      <c r="AJ251" s="2" t="str">
        <f t="shared" si="70"/>
        <v>2015-16 Winter</v>
      </c>
      <c r="AK251" s="2" t="str">
        <f t="shared" si="71"/>
        <v>2015-16 Summer</v>
      </c>
      <c r="AL251" s="41">
        <v>0</v>
      </c>
      <c r="AM251" s="59"/>
    </row>
    <row r="252" spans="1:39" x14ac:dyDescent="0.3">
      <c r="A252" s="47">
        <v>42207</v>
      </c>
      <c r="B252" s="14" t="str">
        <f t="shared" si="54"/>
        <v>Jul</v>
      </c>
      <c r="C252" s="3"/>
      <c r="D252" s="3"/>
      <c r="E252" s="3"/>
      <c r="F252" s="3"/>
      <c r="G252" s="3"/>
      <c r="H252" s="3"/>
      <c r="I252" s="13">
        <f>VLOOKUP($B252,'Gas wholesale lookups'!$A$4:$L$15,'Gas wholesale index'!I$2,FALSE)</f>
        <v>291847.5</v>
      </c>
      <c r="J252" s="13">
        <f>VLOOKUP($B252,'Gas wholesale lookups'!$A$4:$L$15,'Gas wholesale index'!J$2,FALSE)</f>
        <v>332991.45454545453</v>
      </c>
      <c r="K252" s="13">
        <f>VLOOKUP($B252,'Gas wholesale lookups'!$A$4:$L$15,'Gas wholesale index'!K$2,FALSE)</f>
        <v>208526.18181818182</v>
      </c>
      <c r="L252" s="13">
        <f>VLOOKUP($B252,'Gas wholesale lookups'!$A$4:$L$15,'Gas wholesale index'!L$2,FALSE)</f>
        <v>166168.27272727274</v>
      </c>
      <c r="M252" s="13">
        <f>VLOOKUP($B252,'Gas wholesale lookups'!$A$4:$L$15,'Gas wholesale index'!M$2,FALSE)</f>
        <v>291847.5</v>
      </c>
      <c r="N252" s="13">
        <f>VLOOKUP($B252,'Gas wholesale lookups'!$A$4:$L$15,'Gas wholesale index'!N$2,FALSE)</f>
        <v>332991.45454545453</v>
      </c>
      <c r="O252" s="38">
        <f>VLOOKUP($B252,'Gas wholesale lookups'!$A$4:$R$15,'Gas wholesale index'!O$2,FALSE)</f>
        <v>1</v>
      </c>
      <c r="P252" s="38">
        <f>VLOOKUP($B252,'Gas wholesale lookups'!$A$4:$R$15,'Gas wholesale index'!P$2,FALSE)</f>
        <v>1</v>
      </c>
      <c r="Q252" s="38">
        <f>VLOOKUP($B252,'Gas wholesale lookups'!$A$4:$R$15,'Gas wholesale index'!Q$2,FALSE)</f>
        <v>1</v>
      </c>
      <c r="R252" s="38">
        <f>VLOOKUP($B252,'Gas wholesale lookups'!$A$4:$R$15,'Gas wholesale index'!R$2,FALSE)</f>
        <v>1</v>
      </c>
      <c r="S252" s="38">
        <f>VLOOKUP($B252,'Gas wholesale lookups'!$A$4:$R$15,'Gas wholesale index'!S$2,FALSE)</f>
        <v>0</v>
      </c>
      <c r="T252" s="38">
        <f>VLOOKUP($B252,'Gas wholesale lookups'!$A$4:$R$15,'Gas wholesale index'!T$2,FALSE)</f>
        <v>0</v>
      </c>
      <c r="U252" s="13">
        <f t="shared" si="55"/>
        <v>291847.5</v>
      </c>
      <c r="V252" s="13">
        <f t="shared" si="56"/>
        <v>332991.45454545453</v>
      </c>
      <c r="W252" s="13">
        <f t="shared" si="57"/>
        <v>208526.18181818182</v>
      </c>
      <c r="X252" s="13">
        <f t="shared" si="58"/>
        <v>166168.27272727274</v>
      </c>
      <c r="Y252" s="13">
        <f t="shared" si="59"/>
        <v>0</v>
      </c>
      <c r="Z252" s="13">
        <f t="shared" si="60"/>
        <v>0</v>
      </c>
      <c r="AA252" s="13">
        <f t="shared" si="61"/>
        <v>999533.40909090918</v>
      </c>
      <c r="AB252" s="23">
        <f t="shared" si="62"/>
        <v>0</v>
      </c>
      <c r="AC252" s="23">
        <f t="shared" si="63"/>
        <v>0</v>
      </c>
      <c r="AD252" s="23">
        <f t="shared" si="64"/>
        <v>0</v>
      </c>
      <c r="AE252" s="23">
        <f t="shared" si="65"/>
        <v>0</v>
      </c>
      <c r="AF252" s="23">
        <f t="shared" si="66"/>
        <v>0</v>
      </c>
      <c r="AG252" s="23">
        <f t="shared" si="67"/>
        <v>0</v>
      </c>
      <c r="AH252" s="23">
        <f t="shared" si="68"/>
        <v>0</v>
      </c>
      <c r="AI252" s="44" t="str">
        <f t="shared" si="69"/>
        <v>n/a</v>
      </c>
      <c r="AJ252" s="2" t="str">
        <f t="shared" si="70"/>
        <v>2015-16 Winter</v>
      </c>
      <c r="AK252" s="2" t="str">
        <f t="shared" si="71"/>
        <v>2015-16 Summer</v>
      </c>
      <c r="AL252" s="41">
        <v>0</v>
      </c>
      <c r="AM252" s="59"/>
    </row>
    <row r="253" spans="1:39" x14ac:dyDescent="0.3">
      <c r="A253" s="47">
        <v>42208</v>
      </c>
      <c r="B253" s="14" t="str">
        <f t="shared" si="54"/>
        <v>Jul</v>
      </c>
      <c r="C253" s="3"/>
      <c r="D253" s="3"/>
      <c r="E253" s="3"/>
      <c r="F253" s="3"/>
      <c r="G253" s="3"/>
      <c r="H253" s="3"/>
      <c r="I253" s="13">
        <f>VLOOKUP($B253,'Gas wholesale lookups'!$A$4:$L$15,'Gas wholesale index'!I$2,FALSE)</f>
        <v>291847.5</v>
      </c>
      <c r="J253" s="13">
        <f>VLOOKUP($B253,'Gas wholesale lookups'!$A$4:$L$15,'Gas wholesale index'!J$2,FALSE)</f>
        <v>332991.45454545453</v>
      </c>
      <c r="K253" s="13">
        <f>VLOOKUP($B253,'Gas wholesale lookups'!$A$4:$L$15,'Gas wholesale index'!K$2,FALSE)</f>
        <v>208526.18181818182</v>
      </c>
      <c r="L253" s="13">
        <f>VLOOKUP($B253,'Gas wholesale lookups'!$A$4:$L$15,'Gas wholesale index'!L$2,FALSE)</f>
        <v>166168.27272727274</v>
      </c>
      <c r="M253" s="13">
        <f>VLOOKUP($B253,'Gas wholesale lookups'!$A$4:$L$15,'Gas wholesale index'!M$2,FALSE)</f>
        <v>291847.5</v>
      </c>
      <c r="N253" s="13">
        <f>VLOOKUP($B253,'Gas wholesale lookups'!$A$4:$L$15,'Gas wholesale index'!N$2,FALSE)</f>
        <v>332991.45454545453</v>
      </c>
      <c r="O253" s="38">
        <f>VLOOKUP($B253,'Gas wholesale lookups'!$A$4:$R$15,'Gas wholesale index'!O$2,FALSE)</f>
        <v>1</v>
      </c>
      <c r="P253" s="38">
        <f>VLOOKUP($B253,'Gas wholesale lookups'!$A$4:$R$15,'Gas wholesale index'!P$2,FALSE)</f>
        <v>1</v>
      </c>
      <c r="Q253" s="38">
        <f>VLOOKUP($B253,'Gas wholesale lookups'!$A$4:$R$15,'Gas wholesale index'!Q$2,FALSE)</f>
        <v>1</v>
      </c>
      <c r="R253" s="38">
        <f>VLOOKUP($B253,'Gas wholesale lookups'!$A$4:$R$15,'Gas wholesale index'!R$2,FALSE)</f>
        <v>1</v>
      </c>
      <c r="S253" s="38">
        <f>VLOOKUP($B253,'Gas wholesale lookups'!$A$4:$R$15,'Gas wholesale index'!S$2,FALSE)</f>
        <v>0</v>
      </c>
      <c r="T253" s="38">
        <f>VLOOKUP($B253,'Gas wholesale lookups'!$A$4:$R$15,'Gas wholesale index'!T$2,FALSE)</f>
        <v>0</v>
      </c>
      <c r="U253" s="13">
        <f t="shared" si="55"/>
        <v>291847.5</v>
      </c>
      <c r="V253" s="13">
        <f t="shared" si="56"/>
        <v>332991.45454545453</v>
      </c>
      <c r="W253" s="13">
        <f t="shared" si="57"/>
        <v>208526.18181818182</v>
      </c>
      <c r="X253" s="13">
        <f t="shared" si="58"/>
        <v>166168.27272727274</v>
      </c>
      <c r="Y253" s="13">
        <f t="shared" si="59"/>
        <v>0</v>
      </c>
      <c r="Z253" s="13">
        <f t="shared" si="60"/>
        <v>0</v>
      </c>
      <c r="AA253" s="13">
        <f t="shared" si="61"/>
        <v>999533.40909090918</v>
      </c>
      <c r="AB253" s="23">
        <f t="shared" si="62"/>
        <v>0</v>
      </c>
      <c r="AC253" s="23">
        <f t="shared" si="63"/>
        <v>0</v>
      </c>
      <c r="AD253" s="23">
        <f t="shared" si="64"/>
        <v>0</v>
      </c>
      <c r="AE253" s="23">
        <f t="shared" si="65"/>
        <v>0</v>
      </c>
      <c r="AF253" s="23">
        <f t="shared" si="66"/>
        <v>0</v>
      </c>
      <c r="AG253" s="23">
        <f t="shared" si="67"/>
        <v>0</v>
      </c>
      <c r="AH253" s="23">
        <f t="shared" si="68"/>
        <v>0</v>
      </c>
      <c r="AI253" s="44" t="str">
        <f t="shared" si="69"/>
        <v>n/a</v>
      </c>
      <c r="AJ253" s="2" t="str">
        <f t="shared" si="70"/>
        <v>2015-16 Winter</v>
      </c>
      <c r="AK253" s="2" t="str">
        <f t="shared" si="71"/>
        <v>2015-16 Summer</v>
      </c>
      <c r="AL253" s="41">
        <v>0</v>
      </c>
      <c r="AM253" s="59"/>
    </row>
    <row r="254" spans="1:39" x14ac:dyDescent="0.3">
      <c r="A254" s="47">
        <v>42209</v>
      </c>
      <c r="B254" s="14" t="str">
        <f t="shared" si="54"/>
        <v>Jul</v>
      </c>
      <c r="C254" s="3"/>
      <c r="D254" s="3"/>
      <c r="E254" s="3"/>
      <c r="F254" s="3"/>
      <c r="G254" s="3"/>
      <c r="H254" s="3"/>
      <c r="I254" s="13">
        <f>VLOOKUP($B254,'Gas wholesale lookups'!$A$4:$L$15,'Gas wholesale index'!I$2,FALSE)</f>
        <v>291847.5</v>
      </c>
      <c r="J254" s="13">
        <f>VLOOKUP($B254,'Gas wholesale lookups'!$A$4:$L$15,'Gas wholesale index'!J$2,FALSE)</f>
        <v>332991.45454545453</v>
      </c>
      <c r="K254" s="13">
        <f>VLOOKUP($B254,'Gas wholesale lookups'!$A$4:$L$15,'Gas wholesale index'!K$2,FALSE)</f>
        <v>208526.18181818182</v>
      </c>
      <c r="L254" s="13">
        <f>VLOOKUP($B254,'Gas wholesale lookups'!$A$4:$L$15,'Gas wholesale index'!L$2,FALSE)</f>
        <v>166168.27272727274</v>
      </c>
      <c r="M254" s="13">
        <f>VLOOKUP($B254,'Gas wholesale lookups'!$A$4:$L$15,'Gas wholesale index'!M$2,FALSE)</f>
        <v>291847.5</v>
      </c>
      <c r="N254" s="13">
        <f>VLOOKUP($B254,'Gas wholesale lookups'!$A$4:$L$15,'Gas wholesale index'!N$2,FALSE)</f>
        <v>332991.45454545453</v>
      </c>
      <c r="O254" s="38">
        <f>VLOOKUP($B254,'Gas wholesale lookups'!$A$4:$R$15,'Gas wholesale index'!O$2,FALSE)</f>
        <v>1</v>
      </c>
      <c r="P254" s="38">
        <f>VLOOKUP($B254,'Gas wholesale lookups'!$A$4:$R$15,'Gas wholesale index'!P$2,FALSE)</f>
        <v>1</v>
      </c>
      <c r="Q254" s="38">
        <f>VLOOKUP($B254,'Gas wholesale lookups'!$A$4:$R$15,'Gas wholesale index'!Q$2,FALSE)</f>
        <v>1</v>
      </c>
      <c r="R254" s="38">
        <f>VLOOKUP($B254,'Gas wholesale lookups'!$A$4:$R$15,'Gas wholesale index'!R$2,FALSE)</f>
        <v>1</v>
      </c>
      <c r="S254" s="38">
        <f>VLOOKUP($B254,'Gas wholesale lookups'!$A$4:$R$15,'Gas wholesale index'!S$2,FALSE)</f>
        <v>0</v>
      </c>
      <c r="T254" s="38">
        <f>VLOOKUP($B254,'Gas wholesale lookups'!$A$4:$R$15,'Gas wholesale index'!T$2,FALSE)</f>
        <v>0</v>
      </c>
      <c r="U254" s="13">
        <f t="shared" si="55"/>
        <v>291847.5</v>
      </c>
      <c r="V254" s="13">
        <f t="shared" si="56"/>
        <v>332991.45454545453</v>
      </c>
      <c r="W254" s="13">
        <f t="shared" si="57"/>
        <v>208526.18181818182</v>
      </c>
      <c r="X254" s="13">
        <f t="shared" si="58"/>
        <v>166168.27272727274</v>
      </c>
      <c r="Y254" s="13">
        <f t="shared" si="59"/>
        <v>0</v>
      </c>
      <c r="Z254" s="13">
        <f t="shared" si="60"/>
        <v>0</v>
      </c>
      <c r="AA254" s="13">
        <f t="shared" si="61"/>
        <v>999533.40909090918</v>
      </c>
      <c r="AB254" s="23">
        <f t="shared" si="62"/>
        <v>0</v>
      </c>
      <c r="AC254" s="23">
        <f t="shared" si="63"/>
        <v>0</v>
      </c>
      <c r="AD254" s="23">
        <f t="shared" si="64"/>
        <v>0</v>
      </c>
      <c r="AE254" s="23">
        <f t="shared" si="65"/>
        <v>0</v>
      </c>
      <c r="AF254" s="23">
        <f t="shared" si="66"/>
        <v>0</v>
      </c>
      <c r="AG254" s="23">
        <f t="shared" si="67"/>
        <v>0</v>
      </c>
      <c r="AH254" s="23">
        <f t="shared" si="68"/>
        <v>0</v>
      </c>
      <c r="AI254" s="44" t="str">
        <f t="shared" si="69"/>
        <v>n/a</v>
      </c>
      <c r="AJ254" s="2" t="str">
        <f t="shared" si="70"/>
        <v>2015-16 Winter</v>
      </c>
      <c r="AK254" s="2" t="str">
        <f t="shared" si="71"/>
        <v>2015-16 Summer</v>
      </c>
      <c r="AL254" s="41">
        <v>0</v>
      </c>
      <c r="AM254" s="59"/>
    </row>
    <row r="255" spans="1:39" x14ac:dyDescent="0.3">
      <c r="A255" s="47">
        <v>42212</v>
      </c>
      <c r="B255" s="14" t="str">
        <f t="shared" si="54"/>
        <v>Jul</v>
      </c>
      <c r="C255" s="3"/>
      <c r="D255" s="3"/>
      <c r="E255" s="3"/>
      <c r="F255" s="3"/>
      <c r="G255" s="3"/>
      <c r="H255" s="3"/>
      <c r="I255" s="13">
        <f>VLOOKUP($B255,'Gas wholesale lookups'!$A$4:$L$15,'Gas wholesale index'!I$2,FALSE)</f>
        <v>291847.5</v>
      </c>
      <c r="J255" s="13">
        <f>VLOOKUP($B255,'Gas wholesale lookups'!$A$4:$L$15,'Gas wholesale index'!J$2,FALSE)</f>
        <v>332991.45454545453</v>
      </c>
      <c r="K255" s="13">
        <f>VLOOKUP($B255,'Gas wholesale lookups'!$A$4:$L$15,'Gas wholesale index'!K$2,FALSE)</f>
        <v>208526.18181818182</v>
      </c>
      <c r="L255" s="13">
        <f>VLOOKUP($B255,'Gas wholesale lookups'!$A$4:$L$15,'Gas wholesale index'!L$2,FALSE)</f>
        <v>166168.27272727274</v>
      </c>
      <c r="M255" s="13">
        <f>VLOOKUP($B255,'Gas wholesale lookups'!$A$4:$L$15,'Gas wholesale index'!M$2,FALSE)</f>
        <v>291847.5</v>
      </c>
      <c r="N255" s="13">
        <f>VLOOKUP($B255,'Gas wholesale lookups'!$A$4:$L$15,'Gas wholesale index'!N$2,FALSE)</f>
        <v>332991.45454545453</v>
      </c>
      <c r="O255" s="38">
        <f>VLOOKUP($B255,'Gas wholesale lookups'!$A$4:$R$15,'Gas wholesale index'!O$2,FALSE)</f>
        <v>1</v>
      </c>
      <c r="P255" s="38">
        <f>VLOOKUP($B255,'Gas wholesale lookups'!$A$4:$R$15,'Gas wholesale index'!P$2,FALSE)</f>
        <v>1</v>
      </c>
      <c r="Q255" s="38">
        <f>VLOOKUP($B255,'Gas wholesale lookups'!$A$4:$R$15,'Gas wholesale index'!Q$2,FALSE)</f>
        <v>1</v>
      </c>
      <c r="R255" s="38">
        <f>VLOOKUP($B255,'Gas wholesale lookups'!$A$4:$R$15,'Gas wholesale index'!R$2,FALSE)</f>
        <v>1</v>
      </c>
      <c r="S255" s="38">
        <f>VLOOKUP($B255,'Gas wholesale lookups'!$A$4:$R$15,'Gas wholesale index'!S$2,FALSE)</f>
        <v>0</v>
      </c>
      <c r="T255" s="38">
        <f>VLOOKUP($B255,'Gas wholesale lookups'!$A$4:$R$15,'Gas wholesale index'!T$2,FALSE)</f>
        <v>0</v>
      </c>
      <c r="U255" s="13">
        <f t="shared" si="55"/>
        <v>291847.5</v>
      </c>
      <c r="V255" s="13">
        <f t="shared" si="56"/>
        <v>332991.45454545453</v>
      </c>
      <c r="W255" s="13">
        <f t="shared" si="57"/>
        <v>208526.18181818182</v>
      </c>
      <c r="X255" s="13">
        <f t="shared" si="58"/>
        <v>166168.27272727274</v>
      </c>
      <c r="Y255" s="13">
        <f t="shared" si="59"/>
        <v>0</v>
      </c>
      <c r="Z255" s="13">
        <f t="shared" si="60"/>
        <v>0</v>
      </c>
      <c r="AA255" s="13">
        <f t="shared" si="61"/>
        <v>999533.40909090918</v>
      </c>
      <c r="AB255" s="23">
        <f t="shared" si="62"/>
        <v>0</v>
      </c>
      <c r="AC255" s="23">
        <f t="shared" si="63"/>
        <v>0</v>
      </c>
      <c r="AD255" s="23">
        <f t="shared" si="64"/>
        <v>0</v>
      </c>
      <c r="AE255" s="23">
        <f t="shared" si="65"/>
        <v>0</v>
      </c>
      <c r="AF255" s="23">
        <f t="shared" si="66"/>
        <v>0</v>
      </c>
      <c r="AG255" s="23">
        <f t="shared" si="67"/>
        <v>0</v>
      </c>
      <c r="AH255" s="23">
        <f t="shared" si="68"/>
        <v>0</v>
      </c>
      <c r="AI255" s="44" t="str">
        <f t="shared" si="69"/>
        <v>n/a</v>
      </c>
      <c r="AJ255" s="2" t="str">
        <f t="shared" si="70"/>
        <v>2015-16 Winter</v>
      </c>
      <c r="AK255" s="2" t="str">
        <f t="shared" si="71"/>
        <v>2015-16 Summer</v>
      </c>
      <c r="AL255" s="41">
        <v>0</v>
      </c>
      <c r="AM255" s="59"/>
    </row>
    <row r="256" spans="1:39" x14ac:dyDescent="0.3">
      <c r="A256" s="47">
        <v>42213</v>
      </c>
      <c r="B256" s="14" t="str">
        <f t="shared" si="54"/>
        <v>Jul</v>
      </c>
      <c r="C256" s="3"/>
      <c r="D256" s="3"/>
      <c r="E256" s="3"/>
      <c r="F256" s="3"/>
      <c r="G256" s="3"/>
      <c r="H256" s="3"/>
      <c r="I256" s="13">
        <f>VLOOKUP($B256,'Gas wholesale lookups'!$A$4:$L$15,'Gas wholesale index'!I$2,FALSE)</f>
        <v>291847.5</v>
      </c>
      <c r="J256" s="13">
        <f>VLOOKUP($B256,'Gas wholesale lookups'!$A$4:$L$15,'Gas wholesale index'!J$2,FALSE)</f>
        <v>332991.45454545453</v>
      </c>
      <c r="K256" s="13">
        <f>VLOOKUP($B256,'Gas wholesale lookups'!$A$4:$L$15,'Gas wholesale index'!K$2,FALSE)</f>
        <v>208526.18181818182</v>
      </c>
      <c r="L256" s="13">
        <f>VLOOKUP($B256,'Gas wholesale lookups'!$A$4:$L$15,'Gas wholesale index'!L$2,FALSE)</f>
        <v>166168.27272727274</v>
      </c>
      <c r="M256" s="13">
        <f>VLOOKUP($B256,'Gas wholesale lookups'!$A$4:$L$15,'Gas wholesale index'!M$2,FALSE)</f>
        <v>291847.5</v>
      </c>
      <c r="N256" s="13">
        <f>VLOOKUP($B256,'Gas wholesale lookups'!$A$4:$L$15,'Gas wholesale index'!N$2,FALSE)</f>
        <v>332991.45454545453</v>
      </c>
      <c r="O256" s="38">
        <f>VLOOKUP($B256,'Gas wholesale lookups'!$A$4:$R$15,'Gas wholesale index'!O$2,FALSE)</f>
        <v>1</v>
      </c>
      <c r="P256" s="38">
        <f>VLOOKUP($B256,'Gas wholesale lookups'!$A$4:$R$15,'Gas wholesale index'!P$2,FALSE)</f>
        <v>1</v>
      </c>
      <c r="Q256" s="38">
        <f>VLOOKUP($B256,'Gas wholesale lookups'!$A$4:$R$15,'Gas wholesale index'!Q$2,FALSE)</f>
        <v>1</v>
      </c>
      <c r="R256" s="38">
        <f>VLOOKUP($B256,'Gas wholesale lookups'!$A$4:$R$15,'Gas wholesale index'!R$2,FALSE)</f>
        <v>1</v>
      </c>
      <c r="S256" s="38">
        <f>VLOOKUP($B256,'Gas wholesale lookups'!$A$4:$R$15,'Gas wholesale index'!S$2,FALSE)</f>
        <v>0</v>
      </c>
      <c r="T256" s="38">
        <f>VLOOKUP($B256,'Gas wholesale lookups'!$A$4:$R$15,'Gas wholesale index'!T$2,FALSE)</f>
        <v>0</v>
      </c>
      <c r="U256" s="13">
        <f t="shared" si="55"/>
        <v>291847.5</v>
      </c>
      <c r="V256" s="13">
        <f t="shared" si="56"/>
        <v>332991.45454545453</v>
      </c>
      <c r="W256" s="13">
        <f t="shared" si="57"/>
        <v>208526.18181818182</v>
      </c>
      <c r="X256" s="13">
        <f t="shared" si="58"/>
        <v>166168.27272727274</v>
      </c>
      <c r="Y256" s="13">
        <f t="shared" si="59"/>
        <v>0</v>
      </c>
      <c r="Z256" s="13">
        <f t="shared" si="60"/>
        <v>0</v>
      </c>
      <c r="AA256" s="13">
        <f t="shared" si="61"/>
        <v>999533.40909090918</v>
      </c>
      <c r="AB256" s="23">
        <f t="shared" si="62"/>
        <v>0</v>
      </c>
      <c r="AC256" s="23">
        <f t="shared" si="63"/>
        <v>0</v>
      </c>
      <c r="AD256" s="23">
        <f t="shared" si="64"/>
        <v>0</v>
      </c>
      <c r="AE256" s="23">
        <f t="shared" si="65"/>
        <v>0</v>
      </c>
      <c r="AF256" s="23">
        <f t="shared" si="66"/>
        <v>0</v>
      </c>
      <c r="AG256" s="23">
        <f t="shared" si="67"/>
        <v>0</v>
      </c>
      <c r="AH256" s="23">
        <f t="shared" si="68"/>
        <v>0</v>
      </c>
      <c r="AI256" s="44" t="str">
        <f t="shared" si="69"/>
        <v>n/a</v>
      </c>
      <c r="AJ256" s="2" t="str">
        <f t="shared" si="70"/>
        <v>2015-16 Winter</v>
      </c>
      <c r="AK256" s="2" t="str">
        <f t="shared" si="71"/>
        <v>2015-16 Summer</v>
      </c>
      <c r="AL256" s="41">
        <v>0</v>
      </c>
      <c r="AM256" s="59"/>
    </row>
    <row r="257" spans="1:39" x14ac:dyDescent="0.3">
      <c r="A257" s="47">
        <v>42214</v>
      </c>
      <c r="B257" s="14" t="str">
        <f t="shared" si="54"/>
        <v>Jul</v>
      </c>
      <c r="C257" s="3"/>
      <c r="D257" s="3"/>
      <c r="E257" s="3"/>
      <c r="F257" s="3"/>
      <c r="G257" s="3"/>
      <c r="H257" s="3"/>
      <c r="I257" s="13">
        <f>VLOOKUP($B257,'Gas wholesale lookups'!$A$4:$L$15,'Gas wholesale index'!I$2,FALSE)</f>
        <v>291847.5</v>
      </c>
      <c r="J257" s="13">
        <f>VLOOKUP($B257,'Gas wholesale lookups'!$A$4:$L$15,'Gas wholesale index'!J$2,FALSE)</f>
        <v>332991.45454545453</v>
      </c>
      <c r="K257" s="13">
        <f>VLOOKUP($B257,'Gas wholesale lookups'!$A$4:$L$15,'Gas wholesale index'!K$2,FALSE)</f>
        <v>208526.18181818182</v>
      </c>
      <c r="L257" s="13">
        <f>VLOOKUP($B257,'Gas wholesale lookups'!$A$4:$L$15,'Gas wholesale index'!L$2,FALSE)</f>
        <v>166168.27272727274</v>
      </c>
      <c r="M257" s="13">
        <f>VLOOKUP($B257,'Gas wholesale lookups'!$A$4:$L$15,'Gas wholesale index'!M$2,FALSE)</f>
        <v>291847.5</v>
      </c>
      <c r="N257" s="13">
        <f>VLOOKUP($B257,'Gas wholesale lookups'!$A$4:$L$15,'Gas wholesale index'!N$2,FALSE)</f>
        <v>332991.45454545453</v>
      </c>
      <c r="O257" s="38">
        <f>VLOOKUP($B257,'Gas wholesale lookups'!$A$4:$R$15,'Gas wholesale index'!O$2,FALSE)</f>
        <v>1</v>
      </c>
      <c r="P257" s="38">
        <f>VLOOKUP($B257,'Gas wholesale lookups'!$A$4:$R$15,'Gas wholesale index'!P$2,FALSE)</f>
        <v>1</v>
      </c>
      <c r="Q257" s="38">
        <f>VLOOKUP($B257,'Gas wholesale lookups'!$A$4:$R$15,'Gas wholesale index'!Q$2,FALSE)</f>
        <v>1</v>
      </c>
      <c r="R257" s="38">
        <f>VLOOKUP($B257,'Gas wholesale lookups'!$A$4:$R$15,'Gas wholesale index'!R$2,FALSE)</f>
        <v>1</v>
      </c>
      <c r="S257" s="38">
        <f>VLOOKUP($B257,'Gas wholesale lookups'!$A$4:$R$15,'Gas wholesale index'!S$2,FALSE)</f>
        <v>0</v>
      </c>
      <c r="T257" s="38">
        <f>VLOOKUP($B257,'Gas wholesale lookups'!$A$4:$R$15,'Gas wholesale index'!T$2,FALSE)</f>
        <v>0</v>
      </c>
      <c r="U257" s="13">
        <f t="shared" si="55"/>
        <v>291847.5</v>
      </c>
      <c r="V257" s="13">
        <f t="shared" si="56"/>
        <v>332991.45454545453</v>
      </c>
      <c r="W257" s="13">
        <f t="shared" si="57"/>
        <v>208526.18181818182</v>
      </c>
      <c r="X257" s="13">
        <f t="shared" si="58"/>
        <v>166168.27272727274</v>
      </c>
      <c r="Y257" s="13">
        <f t="shared" si="59"/>
        <v>0</v>
      </c>
      <c r="Z257" s="13">
        <f t="shared" si="60"/>
        <v>0</v>
      </c>
      <c r="AA257" s="13">
        <f t="shared" si="61"/>
        <v>999533.40909090918</v>
      </c>
      <c r="AB257" s="23">
        <f t="shared" si="62"/>
        <v>0</v>
      </c>
      <c r="AC257" s="23">
        <f t="shared" si="63"/>
        <v>0</v>
      </c>
      <c r="AD257" s="23">
        <f t="shared" si="64"/>
        <v>0</v>
      </c>
      <c r="AE257" s="23">
        <f t="shared" si="65"/>
        <v>0</v>
      </c>
      <c r="AF257" s="23">
        <f t="shared" si="66"/>
        <v>0</v>
      </c>
      <c r="AG257" s="23">
        <f t="shared" si="67"/>
        <v>0</v>
      </c>
      <c r="AH257" s="23">
        <f t="shared" si="68"/>
        <v>0</v>
      </c>
      <c r="AI257" s="44" t="str">
        <f t="shared" si="69"/>
        <v>n/a</v>
      </c>
      <c r="AJ257" s="2" t="str">
        <f t="shared" si="70"/>
        <v>2015-16 Winter</v>
      </c>
      <c r="AK257" s="2" t="str">
        <f t="shared" si="71"/>
        <v>2015-16 Summer</v>
      </c>
      <c r="AL257" s="41">
        <v>0</v>
      </c>
      <c r="AM257" s="59"/>
    </row>
    <row r="258" spans="1:39" x14ac:dyDescent="0.3">
      <c r="A258" s="47">
        <v>42215</v>
      </c>
      <c r="B258" s="14" t="str">
        <f t="shared" si="54"/>
        <v>Jul</v>
      </c>
      <c r="C258" s="3"/>
      <c r="D258" s="3"/>
      <c r="E258" s="3"/>
      <c r="F258" s="3"/>
      <c r="G258" s="3"/>
      <c r="H258" s="3"/>
      <c r="I258" s="13">
        <f>VLOOKUP($B258,'Gas wholesale lookups'!$A$4:$L$15,'Gas wholesale index'!I$2,FALSE)</f>
        <v>291847.5</v>
      </c>
      <c r="J258" s="13">
        <f>VLOOKUP($B258,'Gas wholesale lookups'!$A$4:$L$15,'Gas wholesale index'!J$2,FALSE)</f>
        <v>332991.45454545453</v>
      </c>
      <c r="K258" s="13">
        <f>VLOOKUP($B258,'Gas wholesale lookups'!$A$4:$L$15,'Gas wholesale index'!K$2,FALSE)</f>
        <v>208526.18181818182</v>
      </c>
      <c r="L258" s="13">
        <f>VLOOKUP($B258,'Gas wholesale lookups'!$A$4:$L$15,'Gas wholesale index'!L$2,FALSE)</f>
        <v>166168.27272727274</v>
      </c>
      <c r="M258" s="13">
        <f>VLOOKUP($B258,'Gas wholesale lookups'!$A$4:$L$15,'Gas wholesale index'!M$2,FALSE)</f>
        <v>291847.5</v>
      </c>
      <c r="N258" s="13">
        <f>VLOOKUP($B258,'Gas wholesale lookups'!$A$4:$L$15,'Gas wholesale index'!N$2,FALSE)</f>
        <v>332991.45454545453</v>
      </c>
      <c r="O258" s="38">
        <f>VLOOKUP($B258,'Gas wholesale lookups'!$A$4:$R$15,'Gas wholesale index'!O$2,FALSE)</f>
        <v>1</v>
      </c>
      <c r="P258" s="38">
        <f>VLOOKUP($B258,'Gas wholesale lookups'!$A$4:$R$15,'Gas wholesale index'!P$2,FALSE)</f>
        <v>1</v>
      </c>
      <c r="Q258" s="38">
        <f>VLOOKUP($B258,'Gas wholesale lookups'!$A$4:$R$15,'Gas wholesale index'!Q$2,FALSE)</f>
        <v>1</v>
      </c>
      <c r="R258" s="38">
        <f>VLOOKUP($B258,'Gas wholesale lookups'!$A$4:$R$15,'Gas wholesale index'!R$2,FALSE)</f>
        <v>1</v>
      </c>
      <c r="S258" s="38">
        <f>VLOOKUP($B258,'Gas wholesale lookups'!$A$4:$R$15,'Gas wholesale index'!S$2,FALSE)</f>
        <v>0</v>
      </c>
      <c r="T258" s="38">
        <f>VLOOKUP($B258,'Gas wholesale lookups'!$A$4:$R$15,'Gas wholesale index'!T$2,FALSE)</f>
        <v>0</v>
      </c>
      <c r="U258" s="13">
        <f t="shared" si="55"/>
        <v>291847.5</v>
      </c>
      <c r="V258" s="13">
        <f t="shared" si="56"/>
        <v>332991.45454545453</v>
      </c>
      <c r="W258" s="13">
        <f t="shared" si="57"/>
        <v>208526.18181818182</v>
      </c>
      <c r="X258" s="13">
        <f t="shared" si="58"/>
        <v>166168.27272727274</v>
      </c>
      <c r="Y258" s="13">
        <f t="shared" si="59"/>
        <v>0</v>
      </c>
      <c r="Z258" s="13">
        <f t="shared" si="60"/>
        <v>0</v>
      </c>
      <c r="AA258" s="13">
        <f t="shared" si="61"/>
        <v>999533.40909090918</v>
      </c>
      <c r="AB258" s="23">
        <f t="shared" si="62"/>
        <v>0</v>
      </c>
      <c r="AC258" s="23">
        <f t="shared" si="63"/>
        <v>0</v>
      </c>
      <c r="AD258" s="23">
        <f t="shared" si="64"/>
        <v>0</v>
      </c>
      <c r="AE258" s="23">
        <f t="shared" si="65"/>
        <v>0</v>
      </c>
      <c r="AF258" s="23">
        <f t="shared" si="66"/>
        <v>0</v>
      </c>
      <c r="AG258" s="23">
        <f t="shared" si="67"/>
        <v>0</v>
      </c>
      <c r="AH258" s="23">
        <f t="shared" si="68"/>
        <v>0</v>
      </c>
      <c r="AI258" s="44" t="str">
        <f t="shared" si="69"/>
        <v>n/a</v>
      </c>
      <c r="AJ258" s="2" t="str">
        <f t="shared" si="70"/>
        <v>2015-16 Winter</v>
      </c>
      <c r="AK258" s="2" t="str">
        <f t="shared" si="71"/>
        <v>2015-16 Summer</v>
      </c>
      <c r="AL258" s="41">
        <v>0</v>
      </c>
      <c r="AM258" s="59"/>
    </row>
    <row r="259" spans="1:39" x14ac:dyDescent="0.3">
      <c r="A259" s="47">
        <v>42216</v>
      </c>
      <c r="B259" s="14" t="str">
        <f t="shared" si="54"/>
        <v>Jul</v>
      </c>
      <c r="C259" s="3"/>
      <c r="D259" s="3"/>
      <c r="E259" s="3"/>
      <c r="F259" s="3"/>
      <c r="G259" s="3"/>
      <c r="H259" s="3"/>
      <c r="I259" s="13">
        <f>VLOOKUP($B259,'Gas wholesale lookups'!$A$4:$L$15,'Gas wholesale index'!I$2,FALSE)</f>
        <v>291847.5</v>
      </c>
      <c r="J259" s="13">
        <f>VLOOKUP($B259,'Gas wholesale lookups'!$A$4:$L$15,'Gas wholesale index'!J$2,FALSE)</f>
        <v>332991.45454545453</v>
      </c>
      <c r="K259" s="13">
        <f>VLOOKUP($B259,'Gas wholesale lookups'!$A$4:$L$15,'Gas wholesale index'!K$2,FALSE)</f>
        <v>208526.18181818182</v>
      </c>
      <c r="L259" s="13">
        <f>VLOOKUP($B259,'Gas wholesale lookups'!$A$4:$L$15,'Gas wholesale index'!L$2,FALSE)</f>
        <v>166168.27272727274</v>
      </c>
      <c r="M259" s="13">
        <f>VLOOKUP($B259,'Gas wholesale lookups'!$A$4:$L$15,'Gas wholesale index'!M$2,FALSE)</f>
        <v>291847.5</v>
      </c>
      <c r="N259" s="13">
        <f>VLOOKUP($B259,'Gas wholesale lookups'!$A$4:$L$15,'Gas wholesale index'!N$2,FALSE)</f>
        <v>332991.45454545453</v>
      </c>
      <c r="O259" s="38">
        <f>VLOOKUP($B259,'Gas wholesale lookups'!$A$4:$R$15,'Gas wholesale index'!O$2,FALSE)</f>
        <v>1</v>
      </c>
      <c r="P259" s="38">
        <f>VLOOKUP($B259,'Gas wholesale lookups'!$A$4:$R$15,'Gas wholesale index'!P$2,FALSE)</f>
        <v>1</v>
      </c>
      <c r="Q259" s="38">
        <f>VLOOKUP($B259,'Gas wholesale lookups'!$A$4:$R$15,'Gas wholesale index'!Q$2,FALSE)</f>
        <v>1</v>
      </c>
      <c r="R259" s="38">
        <f>VLOOKUP($B259,'Gas wholesale lookups'!$A$4:$R$15,'Gas wholesale index'!R$2,FALSE)</f>
        <v>1</v>
      </c>
      <c r="S259" s="38">
        <f>VLOOKUP($B259,'Gas wholesale lookups'!$A$4:$R$15,'Gas wholesale index'!S$2,FALSE)</f>
        <v>0</v>
      </c>
      <c r="T259" s="38">
        <f>VLOOKUP($B259,'Gas wholesale lookups'!$A$4:$R$15,'Gas wholesale index'!T$2,FALSE)</f>
        <v>0</v>
      </c>
      <c r="U259" s="13">
        <f t="shared" si="55"/>
        <v>291847.5</v>
      </c>
      <c r="V259" s="13">
        <f t="shared" si="56"/>
        <v>332991.45454545453</v>
      </c>
      <c r="W259" s="13">
        <f t="shared" si="57"/>
        <v>208526.18181818182</v>
      </c>
      <c r="X259" s="13">
        <f t="shared" si="58"/>
        <v>166168.27272727274</v>
      </c>
      <c r="Y259" s="13">
        <f t="shared" si="59"/>
        <v>0</v>
      </c>
      <c r="Z259" s="13">
        <f t="shared" si="60"/>
        <v>0</v>
      </c>
      <c r="AA259" s="13">
        <f t="shared" si="61"/>
        <v>999533.40909090918</v>
      </c>
      <c r="AB259" s="23">
        <f t="shared" si="62"/>
        <v>0</v>
      </c>
      <c r="AC259" s="23">
        <f t="shared" si="63"/>
        <v>0</v>
      </c>
      <c r="AD259" s="23">
        <f t="shared" si="64"/>
        <v>0</v>
      </c>
      <c r="AE259" s="23">
        <f t="shared" si="65"/>
        <v>0</v>
      </c>
      <c r="AF259" s="23">
        <f t="shared" si="66"/>
        <v>0</v>
      </c>
      <c r="AG259" s="23">
        <f t="shared" si="67"/>
        <v>0</v>
      </c>
      <c r="AH259" s="23">
        <f t="shared" si="68"/>
        <v>0</v>
      </c>
      <c r="AI259" s="44" t="str">
        <f t="shared" si="69"/>
        <v>n/a</v>
      </c>
      <c r="AJ259" s="2" t="str">
        <f t="shared" si="70"/>
        <v>2015-16 Winter</v>
      </c>
      <c r="AK259" s="2" t="str">
        <f t="shared" si="71"/>
        <v>2015-16 Summer</v>
      </c>
      <c r="AL259" s="41">
        <v>0</v>
      </c>
      <c r="AM259" s="59"/>
    </row>
    <row r="260" spans="1:39" x14ac:dyDescent="0.3">
      <c r="A260" s="47">
        <v>42219</v>
      </c>
      <c r="B260" s="14" t="str">
        <f t="shared" ref="B260:B280" si="72">TEXT(A260,"mmm")</f>
        <v>Aug</v>
      </c>
      <c r="C260" s="3"/>
      <c r="D260" s="3"/>
      <c r="E260" s="3"/>
      <c r="F260" s="3"/>
      <c r="G260" s="3"/>
      <c r="H260" s="3"/>
      <c r="I260" s="13">
        <f>VLOOKUP($B260,'Gas wholesale lookups'!$A$4:$L$15,'Gas wholesale index'!I$2,FALSE)</f>
        <v>291847.5</v>
      </c>
      <c r="J260" s="13">
        <f>VLOOKUP($B260,'Gas wholesale lookups'!$A$4:$L$15,'Gas wholesale index'!J$2,FALSE)</f>
        <v>332991.45454545453</v>
      </c>
      <c r="K260" s="13">
        <f>VLOOKUP($B260,'Gas wholesale lookups'!$A$4:$L$15,'Gas wholesale index'!K$2,FALSE)</f>
        <v>208526.18181818182</v>
      </c>
      <c r="L260" s="13">
        <f>VLOOKUP($B260,'Gas wholesale lookups'!$A$4:$L$15,'Gas wholesale index'!L$2,FALSE)</f>
        <v>166168.27272727274</v>
      </c>
      <c r="M260" s="13">
        <f>VLOOKUP($B260,'Gas wholesale lookups'!$A$4:$L$15,'Gas wholesale index'!M$2,FALSE)</f>
        <v>291847.5</v>
      </c>
      <c r="N260" s="13">
        <f>VLOOKUP($B260,'Gas wholesale lookups'!$A$4:$L$15,'Gas wholesale index'!N$2,FALSE)</f>
        <v>332991.45454545453</v>
      </c>
      <c r="O260" s="38">
        <f>VLOOKUP($B260,'Gas wholesale lookups'!$A$4:$R$15,'Gas wholesale index'!O$2,FALSE)</f>
        <v>0</v>
      </c>
      <c r="P260" s="38">
        <f>VLOOKUP($B260,'Gas wholesale lookups'!$A$4:$R$15,'Gas wholesale index'!P$2,FALSE)</f>
        <v>0</v>
      </c>
      <c r="Q260" s="38">
        <f>VLOOKUP($B260,'Gas wholesale lookups'!$A$4:$R$15,'Gas wholesale index'!Q$2,FALSE)</f>
        <v>1</v>
      </c>
      <c r="R260" s="38">
        <f>VLOOKUP($B260,'Gas wholesale lookups'!$A$4:$R$15,'Gas wholesale index'!R$2,FALSE)</f>
        <v>1</v>
      </c>
      <c r="S260" s="38">
        <f>VLOOKUP($B260,'Gas wholesale lookups'!$A$4:$R$15,'Gas wholesale index'!S$2,FALSE)</f>
        <v>1</v>
      </c>
      <c r="T260" s="38">
        <f>VLOOKUP($B260,'Gas wholesale lookups'!$A$4:$R$15,'Gas wholesale index'!T$2,FALSE)</f>
        <v>1</v>
      </c>
      <c r="U260" s="13">
        <f t="shared" ref="U260:U323" si="73">IF(O260="","",I260*O260)</f>
        <v>0</v>
      </c>
      <c r="V260" s="13">
        <f t="shared" ref="V260:V323" si="74">IF(P260="","",J260*P260)</f>
        <v>0</v>
      </c>
      <c r="W260" s="13">
        <f t="shared" ref="W260:W323" si="75">IF(Q260="","",K260*Q260)</f>
        <v>208526.18181818182</v>
      </c>
      <c r="X260" s="13">
        <f t="shared" ref="X260:X323" si="76">IF(R260="","",L260*R260)</f>
        <v>166168.27272727274</v>
      </c>
      <c r="Y260" s="13">
        <f t="shared" ref="Y260:Y323" si="77">IF(S260="","",M260*S260)</f>
        <v>291847.5</v>
      </c>
      <c r="Z260" s="13">
        <f t="shared" ref="Z260:Z323" si="78">IF(T260="","",N260*T260)</f>
        <v>332991.45454545453</v>
      </c>
      <c r="AA260" s="13">
        <f t="shared" ref="AA260:AA323" si="79">SUM(U260:Z260)</f>
        <v>999533.40909090918</v>
      </c>
      <c r="AB260" s="23">
        <f t="shared" ref="AB260:AB323" si="80">IF(U260="","",U260*C260)</f>
        <v>0</v>
      </c>
      <c r="AC260" s="23">
        <f t="shared" ref="AC260:AC323" si="81">IF(V260="","",V260*D260)</f>
        <v>0</v>
      </c>
      <c r="AD260" s="23">
        <f t="shared" ref="AD260:AD323" si="82">IF(W260="","",W260*E260)</f>
        <v>0</v>
      </c>
      <c r="AE260" s="23">
        <f t="shared" ref="AE260:AE323" si="83">IF(X260="","",X260*F260)</f>
        <v>0</v>
      </c>
      <c r="AF260" s="23">
        <f t="shared" ref="AF260:AF323" si="84">IF(Y260="","",Y260*G260)</f>
        <v>0</v>
      </c>
      <c r="AG260" s="23">
        <f t="shared" ref="AG260:AG323" si="85">IF(Z260="","",Z260*H260)</f>
        <v>0</v>
      </c>
      <c r="AH260" s="23">
        <f t="shared" ref="AH260:AH323" si="86">SUM(AB260:AG260)</f>
        <v>0</v>
      </c>
      <c r="AI260" s="44" t="str">
        <f t="shared" ref="AI260:AI323" si="87">IF(MIN(C260:H260)&lt;1,"n/a",AH260/AA260)</f>
        <v>n/a</v>
      </c>
      <c r="AJ260" s="2" t="str">
        <f t="shared" si="70"/>
        <v>2016-17 Summer</v>
      </c>
      <c r="AK260" s="2" t="str">
        <f t="shared" si="71"/>
        <v>2015-16 Summer</v>
      </c>
      <c r="AL260" s="41">
        <v>0</v>
      </c>
      <c r="AM260" s="8"/>
    </row>
    <row r="261" spans="1:39" x14ac:dyDescent="0.3">
      <c r="A261" s="47">
        <v>42220</v>
      </c>
      <c r="B261" s="14" t="str">
        <f t="shared" si="72"/>
        <v>Aug</v>
      </c>
      <c r="C261" s="3"/>
      <c r="D261" s="3"/>
      <c r="E261" s="3"/>
      <c r="F261" s="3"/>
      <c r="G261" s="3"/>
      <c r="H261" s="3"/>
      <c r="I261" s="13">
        <f>VLOOKUP($B261,'Gas wholesale lookups'!$A$4:$L$15,'Gas wholesale index'!I$2,FALSE)</f>
        <v>291847.5</v>
      </c>
      <c r="J261" s="13">
        <f>VLOOKUP($B261,'Gas wholesale lookups'!$A$4:$L$15,'Gas wholesale index'!J$2,FALSE)</f>
        <v>332991.45454545453</v>
      </c>
      <c r="K261" s="13">
        <f>VLOOKUP($B261,'Gas wholesale lookups'!$A$4:$L$15,'Gas wholesale index'!K$2,FALSE)</f>
        <v>208526.18181818182</v>
      </c>
      <c r="L261" s="13">
        <f>VLOOKUP($B261,'Gas wholesale lookups'!$A$4:$L$15,'Gas wholesale index'!L$2,FALSE)</f>
        <v>166168.27272727274</v>
      </c>
      <c r="M261" s="13">
        <f>VLOOKUP($B261,'Gas wholesale lookups'!$A$4:$L$15,'Gas wholesale index'!M$2,FALSE)</f>
        <v>291847.5</v>
      </c>
      <c r="N261" s="13">
        <f>VLOOKUP($B261,'Gas wholesale lookups'!$A$4:$L$15,'Gas wholesale index'!N$2,FALSE)</f>
        <v>332991.45454545453</v>
      </c>
      <c r="O261" s="38">
        <f>VLOOKUP($B261,'Gas wholesale lookups'!$A$4:$R$15,'Gas wholesale index'!O$2,FALSE)</f>
        <v>0</v>
      </c>
      <c r="P261" s="38">
        <f>VLOOKUP($B261,'Gas wholesale lookups'!$A$4:$R$15,'Gas wholesale index'!P$2,FALSE)</f>
        <v>0</v>
      </c>
      <c r="Q261" s="38">
        <f>VLOOKUP($B261,'Gas wholesale lookups'!$A$4:$R$15,'Gas wholesale index'!Q$2,FALSE)</f>
        <v>1</v>
      </c>
      <c r="R261" s="38">
        <f>VLOOKUP($B261,'Gas wholesale lookups'!$A$4:$R$15,'Gas wholesale index'!R$2,FALSE)</f>
        <v>1</v>
      </c>
      <c r="S261" s="38">
        <f>VLOOKUP($B261,'Gas wholesale lookups'!$A$4:$R$15,'Gas wholesale index'!S$2,FALSE)</f>
        <v>1</v>
      </c>
      <c r="T261" s="38">
        <f>VLOOKUP($B261,'Gas wholesale lookups'!$A$4:$R$15,'Gas wholesale index'!T$2,FALSE)</f>
        <v>1</v>
      </c>
      <c r="U261" s="13">
        <f t="shared" si="73"/>
        <v>0</v>
      </c>
      <c r="V261" s="13">
        <f t="shared" si="74"/>
        <v>0</v>
      </c>
      <c r="W261" s="13">
        <f t="shared" si="75"/>
        <v>208526.18181818182</v>
      </c>
      <c r="X261" s="13">
        <f t="shared" si="76"/>
        <v>166168.27272727274</v>
      </c>
      <c r="Y261" s="13">
        <f t="shared" si="77"/>
        <v>291847.5</v>
      </c>
      <c r="Z261" s="13">
        <f t="shared" si="78"/>
        <v>332991.45454545453</v>
      </c>
      <c r="AA261" s="13">
        <f t="shared" si="79"/>
        <v>999533.40909090918</v>
      </c>
      <c r="AB261" s="23">
        <f t="shared" si="80"/>
        <v>0</v>
      </c>
      <c r="AC261" s="23">
        <f t="shared" si="81"/>
        <v>0</v>
      </c>
      <c r="AD261" s="23">
        <f t="shared" si="82"/>
        <v>0</v>
      </c>
      <c r="AE261" s="23">
        <f t="shared" si="83"/>
        <v>0</v>
      </c>
      <c r="AF261" s="23">
        <f t="shared" si="84"/>
        <v>0</v>
      </c>
      <c r="AG261" s="23">
        <f t="shared" si="85"/>
        <v>0</v>
      </c>
      <c r="AH261" s="23">
        <f t="shared" si="86"/>
        <v>0</v>
      </c>
      <c r="AI261" s="44" t="str">
        <f t="shared" si="87"/>
        <v>n/a</v>
      </c>
      <c r="AJ261" s="2" t="str">
        <f t="shared" si="70"/>
        <v>2016-17 Summer</v>
      </c>
      <c r="AK261" s="2" t="str">
        <f t="shared" si="71"/>
        <v>2015-16 Summer</v>
      </c>
      <c r="AL261" s="41">
        <v>0</v>
      </c>
      <c r="AM261" s="8"/>
    </row>
    <row r="262" spans="1:39" x14ac:dyDescent="0.3">
      <c r="A262" s="47">
        <v>42221</v>
      </c>
      <c r="B262" s="14" t="str">
        <f t="shared" si="72"/>
        <v>Aug</v>
      </c>
      <c r="C262" s="3"/>
      <c r="D262" s="3"/>
      <c r="E262" s="3"/>
      <c r="F262" s="3"/>
      <c r="G262" s="3"/>
      <c r="H262" s="3"/>
      <c r="I262" s="13">
        <f>VLOOKUP($B262,'Gas wholesale lookups'!$A$4:$L$15,'Gas wholesale index'!I$2,FALSE)</f>
        <v>291847.5</v>
      </c>
      <c r="J262" s="13">
        <f>VLOOKUP($B262,'Gas wholesale lookups'!$A$4:$L$15,'Gas wholesale index'!J$2,FALSE)</f>
        <v>332991.45454545453</v>
      </c>
      <c r="K262" s="13">
        <f>VLOOKUP($B262,'Gas wholesale lookups'!$A$4:$L$15,'Gas wholesale index'!K$2,FALSE)</f>
        <v>208526.18181818182</v>
      </c>
      <c r="L262" s="13">
        <f>VLOOKUP($B262,'Gas wholesale lookups'!$A$4:$L$15,'Gas wholesale index'!L$2,FALSE)</f>
        <v>166168.27272727274</v>
      </c>
      <c r="M262" s="13">
        <f>VLOOKUP($B262,'Gas wholesale lookups'!$A$4:$L$15,'Gas wholesale index'!M$2,FALSE)</f>
        <v>291847.5</v>
      </c>
      <c r="N262" s="13">
        <f>VLOOKUP($B262,'Gas wholesale lookups'!$A$4:$L$15,'Gas wholesale index'!N$2,FALSE)</f>
        <v>332991.45454545453</v>
      </c>
      <c r="O262" s="38">
        <f>VLOOKUP($B262,'Gas wholesale lookups'!$A$4:$R$15,'Gas wholesale index'!O$2,FALSE)</f>
        <v>0</v>
      </c>
      <c r="P262" s="38">
        <f>VLOOKUP($B262,'Gas wholesale lookups'!$A$4:$R$15,'Gas wholesale index'!P$2,FALSE)</f>
        <v>0</v>
      </c>
      <c r="Q262" s="38">
        <f>VLOOKUP($B262,'Gas wholesale lookups'!$A$4:$R$15,'Gas wholesale index'!Q$2,FALSE)</f>
        <v>1</v>
      </c>
      <c r="R262" s="38">
        <f>VLOOKUP($B262,'Gas wholesale lookups'!$A$4:$R$15,'Gas wholesale index'!R$2,FALSE)</f>
        <v>1</v>
      </c>
      <c r="S262" s="38">
        <f>VLOOKUP($B262,'Gas wholesale lookups'!$A$4:$R$15,'Gas wholesale index'!S$2,FALSE)</f>
        <v>1</v>
      </c>
      <c r="T262" s="38">
        <f>VLOOKUP($B262,'Gas wholesale lookups'!$A$4:$R$15,'Gas wholesale index'!T$2,FALSE)</f>
        <v>1</v>
      </c>
      <c r="U262" s="13">
        <f t="shared" si="73"/>
        <v>0</v>
      </c>
      <c r="V262" s="13">
        <f t="shared" si="74"/>
        <v>0</v>
      </c>
      <c r="W262" s="13">
        <f t="shared" si="75"/>
        <v>208526.18181818182</v>
      </c>
      <c r="X262" s="13">
        <f t="shared" si="76"/>
        <v>166168.27272727274</v>
      </c>
      <c r="Y262" s="13">
        <f t="shared" si="77"/>
        <v>291847.5</v>
      </c>
      <c r="Z262" s="13">
        <f t="shared" si="78"/>
        <v>332991.45454545453</v>
      </c>
      <c r="AA262" s="13">
        <f t="shared" si="79"/>
        <v>999533.40909090918</v>
      </c>
      <c r="AB262" s="23">
        <f t="shared" si="80"/>
        <v>0</v>
      </c>
      <c r="AC262" s="23">
        <f t="shared" si="81"/>
        <v>0</v>
      </c>
      <c r="AD262" s="23">
        <f t="shared" si="82"/>
        <v>0</v>
      </c>
      <c r="AE262" s="23">
        <f t="shared" si="83"/>
        <v>0</v>
      </c>
      <c r="AF262" s="23">
        <f t="shared" si="84"/>
        <v>0</v>
      </c>
      <c r="AG262" s="23">
        <f t="shared" si="85"/>
        <v>0</v>
      </c>
      <c r="AH262" s="23">
        <f t="shared" si="86"/>
        <v>0</v>
      </c>
      <c r="AI262" s="44" t="str">
        <f t="shared" si="87"/>
        <v>n/a</v>
      </c>
      <c r="AJ262" s="2" t="str">
        <f t="shared" si="70"/>
        <v>2016-17 Summer</v>
      </c>
      <c r="AK262" s="2" t="str">
        <f t="shared" si="71"/>
        <v>2015-16 Summer</v>
      </c>
      <c r="AL262" s="41">
        <v>0</v>
      </c>
      <c r="AM262" s="8"/>
    </row>
    <row r="263" spans="1:39" x14ac:dyDescent="0.3">
      <c r="A263" s="47">
        <v>42222</v>
      </c>
      <c r="B263" s="14" t="str">
        <f t="shared" si="72"/>
        <v>Aug</v>
      </c>
      <c r="C263" s="3"/>
      <c r="D263" s="3"/>
      <c r="E263" s="3"/>
      <c r="F263" s="3"/>
      <c r="G263" s="3"/>
      <c r="H263" s="3"/>
      <c r="I263" s="13">
        <f>VLOOKUP($B263,'Gas wholesale lookups'!$A$4:$L$15,'Gas wholesale index'!I$2,FALSE)</f>
        <v>291847.5</v>
      </c>
      <c r="J263" s="13">
        <f>VLOOKUP($B263,'Gas wholesale lookups'!$A$4:$L$15,'Gas wholesale index'!J$2,FALSE)</f>
        <v>332991.45454545453</v>
      </c>
      <c r="K263" s="13">
        <f>VLOOKUP($B263,'Gas wholesale lookups'!$A$4:$L$15,'Gas wholesale index'!K$2,FALSE)</f>
        <v>208526.18181818182</v>
      </c>
      <c r="L263" s="13">
        <f>VLOOKUP($B263,'Gas wholesale lookups'!$A$4:$L$15,'Gas wholesale index'!L$2,FALSE)</f>
        <v>166168.27272727274</v>
      </c>
      <c r="M263" s="13">
        <f>VLOOKUP($B263,'Gas wholesale lookups'!$A$4:$L$15,'Gas wholesale index'!M$2,FALSE)</f>
        <v>291847.5</v>
      </c>
      <c r="N263" s="13">
        <f>VLOOKUP($B263,'Gas wholesale lookups'!$A$4:$L$15,'Gas wholesale index'!N$2,FALSE)</f>
        <v>332991.45454545453</v>
      </c>
      <c r="O263" s="38">
        <f>VLOOKUP($B263,'Gas wholesale lookups'!$A$4:$R$15,'Gas wholesale index'!O$2,FALSE)</f>
        <v>0</v>
      </c>
      <c r="P263" s="38">
        <f>VLOOKUP($B263,'Gas wholesale lookups'!$A$4:$R$15,'Gas wholesale index'!P$2,FALSE)</f>
        <v>0</v>
      </c>
      <c r="Q263" s="38">
        <f>VLOOKUP($B263,'Gas wholesale lookups'!$A$4:$R$15,'Gas wholesale index'!Q$2,FALSE)</f>
        <v>1</v>
      </c>
      <c r="R263" s="38">
        <f>VLOOKUP($B263,'Gas wholesale lookups'!$A$4:$R$15,'Gas wholesale index'!R$2,FALSE)</f>
        <v>1</v>
      </c>
      <c r="S263" s="38">
        <f>VLOOKUP($B263,'Gas wholesale lookups'!$A$4:$R$15,'Gas wholesale index'!S$2,FALSE)</f>
        <v>1</v>
      </c>
      <c r="T263" s="38">
        <f>VLOOKUP($B263,'Gas wholesale lookups'!$A$4:$R$15,'Gas wholesale index'!T$2,FALSE)</f>
        <v>1</v>
      </c>
      <c r="U263" s="13">
        <f t="shared" si="73"/>
        <v>0</v>
      </c>
      <c r="V263" s="13">
        <f t="shared" si="74"/>
        <v>0</v>
      </c>
      <c r="W263" s="13">
        <f t="shared" si="75"/>
        <v>208526.18181818182</v>
      </c>
      <c r="X263" s="13">
        <f t="shared" si="76"/>
        <v>166168.27272727274</v>
      </c>
      <c r="Y263" s="13">
        <f t="shared" si="77"/>
        <v>291847.5</v>
      </c>
      <c r="Z263" s="13">
        <f t="shared" si="78"/>
        <v>332991.45454545453</v>
      </c>
      <c r="AA263" s="13">
        <f t="shared" si="79"/>
        <v>999533.40909090918</v>
      </c>
      <c r="AB263" s="23">
        <f t="shared" si="80"/>
        <v>0</v>
      </c>
      <c r="AC263" s="23">
        <f t="shared" si="81"/>
        <v>0</v>
      </c>
      <c r="AD263" s="23">
        <f t="shared" si="82"/>
        <v>0</v>
      </c>
      <c r="AE263" s="23">
        <f t="shared" si="83"/>
        <v>0</v>
      </c>
      <c r="AF263" s="23">
        <f t="shared" si="84"/>
        <v>0</v>
      </c>
      <c r="AG263" s="23">
        <f t="shared" si="85"/>
        <v>0</v>
      </c>
      <c r="AH263" s="23">
        <f t="shared" si="86"/>
        <v>0</v>
      </c>
      <c r="AI263" s="44" t="str">
        <f t="shared" si="87"/>
        <v>n/a</v>
      </c>
      <c r="AJ263" s="2" t="str">
        <f t="shared" ref="AJ263:AJ326" si="88">IF(AND(MONTH(A263)=8,MONTH(A262)=7),YEAR(A263)+1&amp;"-"&amp;YEAR(A263)-1998&amp;" Summer",IF(AND(MONTH(A263)=2,MONTH(A262)=1),YEAR(A263)&amp;"-"&amp;YEAR(A263)-1999&amp;" Winter",AJ262))</f>
        <v>2016-17 Summer</v>
      </c>
      <c r="AK263" s="2" t="str">
        <f t="shared" ref="AK263:AK326" si="89">IF(AND(MONTH(A263)=4,MONTH(A262)=3),YEAR(A263)&amp;"-"&amp;YEAR(A263)-1999&amp;" Summer",IF(AND(MONTH(A263)=10,MONTH(A262)=9),YEAR(A263)&amp;"-"&amp;YEAR(A263)-1999&amp;" Winter",AK262))</f>
        <v>2015-16 Summer</v>
      </c>
      <c r="AL263" s="41">
        <v>0</v>
      </c>
      <c r="AM263" s="8"/>
    </row>
    <row r="264" spans="1:39" x14ac:dyDescent="0.3">
      <c r="A264" s="47">
        <v>42223</v>
      </c>
      <c r="B264" s="14" t="str">
        <f t="shared" si="72"/>
        <v>Aug</v>
      </c>
      <c r="C264" s="3"/>
      <c r="D264" s="3"/>
      <c r="E264" s="3"/>
      <c r="F264" s="3"/>
      <c r="G264" s="3"/>
      <c r="H264" s="3"/>
      <c r="I264" s="13">
        <f>VLOOKUP($B264,'Gas wholesale lookups'!$A$4:$L$15,'Gas wholesale index'!I$2,FALSE)</f>
        <v>291847.5</v>
      </c>
      <c r="J264" s="13">
        <f>VLOOKUP($B264,'Gas wholesale lookups'!$A$4:$L$15,'Gas wholesale index'!J$2,FALSE)</f>
        <v>332991.45454545453</v>
      </c>
      <c r="K264" s="13">
        <f>VLOOKUP($B264,'Gas wholesale lookups'!$A$4:$L$15,'Gas wholesale index'!K$2,FALSE)</f>
        <v>208526.18181818182</v>
      </c>
      <c r="L264" s="13">
        <f>VLOOKUP($B264,'Gas wholesale lookups'!$A$4:$L$15,'Gas wholesale index'!L$2,FALSE)</f>
        <v>166168.27272727274</v>
      </c>
      <c r="M264" s="13">
        <f>VLOOKUP($B264,'Gas wholesale lookups'!$A$4:$L$15,'Gas wholesale index'!M$2,FALSE)</f>
        <v>291847.5</v>
      </c>
      <c r="N264" s="13">
        <f>VLOOKUP($B264,'Gas wholesale lookups'!$A$4:$L$15,'Gas wholesale index'!N$2,FALSE)</f>
        <v>332991.45454545453</v>
      </c>
      <c r="O264" s="38">
        <f>VLOOKUP($B264,'Gas wholesale lookups'!$A$4:$R$15,'Gas wholesale index'!O$2,FALSE)</f>
        <v>0</v>
      </c>
      <c r="P264" s="38">
        <f>VLOOKUP($B264,'Gas wholesale lookups'!$A$4:$R$15,'Gas wholesale index'!P$2,FALSE)</f>
        <v>0</v>
      </c>
      <c r="Q264" s="38">
        <f>VLOOKUP($B264,'Gas wholesale lookups'!$A$4:$R$15,'Gas wholesale index'!Q$2,FALSE)</f>
        <v>1</v>
      </c>
      <c r="R264" s="38">
        <f>VLOOKUP($B264,'Gas wholesale lookups'!$A$4:$R$15,'Gas wholesale index'!R$2,FALSE)</f>
        <v>1</v>
      </c>
      <c r="S264" s="38">
        <f>VLOOKUP($B264,'Gas wholesale lookups'!$A$4:$R$15,'Gas wholesale index'!S$2,FALSE)</f>
        <v>1</v>
      </c>
      <c r="T264" s="38">
        <f>VLOOKUP($B264,'Gas wholesale lookups'!$A$4:$R$15,'Gas wholesale index'!T$2,FALSE)</f>
        <v>1</v>
      </c>
      <c r="U264" s="13">
        <f t="shared" si="73"/>
        <v>0</v>
      </c>
      <c r="V264" s="13">
        <f t="shared" si="74"/>
        <v>0</v>
      </c>
      <c r="W264" s="13">
        <f t="shared" si="75"/>
        <v>208526.18181818182</v>
      </c>
      <c r="X264" s="13">
        <f t="shared" si="76"/>
        <v>166168.27272727274</v>
      </c>
      <c r="Y264" s="13">
        <f t="shared" si="77"/>
        <v>291847.5</v>
      </c>
      <c r="Z264" s="13">
        <f t="shared" si="78"/>
        <v>332991.45454545453</v>
      </c>
      <c r="AA264" s="13">
        <f t="shared" si="79"/>
        <v>999533.40909090918</v>
      </c>
      <c r="AB264" s="23">
        <f t="shared" si="80"/>
        <v>0</v>
      </c>
      <c r="AC264" s="23">
        <f t="shared" si="81"/>
        <v>0</v>
      </c>
      <c r="AD264" s="23">
        <f t="shared" si="82"/>
        <v>0</v>
      </c>
      <c r="AE264" s="23">
        <f t="shared" si="83"/>
        <v>0</v>
      </c>
      <c r="AF264" s="23">
        <f t="shared" si="84"/>
        <v>0</v>
      </c>
      <c r="AG264" s="23">
        <f t="shared" si="85"/>
        <v>0</v>
      </c>
      <c r="AH264" s="23">
        <f t="shared" si="86"/>
        <v>0</v>
      </c>
      <c r="AI264" s="44" t="str">
        <f t="shared" si="87"/>
        <v>n/a</v>
      </c>
      <c r="AJ264" s="2" t="str">
        <f t="shared" si="88"/>
        <v>2016-17 Summer</v>
      </c>
      <c r="AK264" s="2" t="str">
        <f t="shared" si="89"/>
        <v>2015-16 Summer</v>
      </c>
      <c r="AL264" s="41">
        <v>0</v>
      </c>
      <c r="AM264" s="8"/>
    </row>
    <row r="265" spans="1:39" x14ac:dyDescent="0.3">
      <c r="A265" s="47">
        <v>42226</v>
      </c>
      <c r="B265" s="14" t="str">
        <f t="shared" si="72"/>
        <v>Aug</v>
      </c>
      <c r="C265" s="3"/>
      <c r="D265" s="3"/>
      <c r="E265" s="3"/>
      <c r="F265" s="3"/>
      <c r="G265" s="3"/>
      <c r="H265" s="3"/>
      <c r="I265" s="13">
        <f>VLOOKUP($B265,'Gas wholesale lookups'!$A$4:$L$15,'Gas wholesale index'!I$2,FALSE)</f>
        <v>291847.5</v>
      </c>
      <c r="J265" s="13">
        <f>VLOOKUP($B265,'Gas wholesale lookups'!$A$4:$L$15,'Gas wholesale index'!J$2,FALSE)</f>
        <v>332991.45454545453</v>
      </c>
      <c r="K265" s="13">
        <f>VLOOKUP($B265,'Gas wholesale lookups'!$A$4:$L$15,'Gas wholesale index'!K$2,FALSE)</f>
        <v>208526.18181818182</v>
      </c>
      <c r="L265" s="13">
        <f>VLOOKUP($B265,'Gas wholesale lookups'!$A$4:$L$15,'Gas wholesale index'!L$2,FALSE)</f>
        <v>166168.27272727274</v>
      </c>
      <c r="M265" s="13">
        <f>VLOOKUP($B265,'Gas wholesale lookups'!$A$4:$L$15,'Gas wholesale index'!M$2,FALSE)</f>
        <v>291847.5</v>
      </c>
      <c r="N265" s="13">
        <f>VLOOKUP($B265,'Gas wholesale lookups'!$A$4:$L$15,'Gas wholesale index'!N$2,FALSE)</f>
        <v>332991.45454545453</v>
      </c>
      <c r="O265" s="38">
        <f>VLOOKUP($B265,'Gas wholesale lookups'!$A$4:$R$15,'Gas wholesale index'!O$2,FALSE)</f>
        <v>0</v>
      </c>
      <c r="P265" s="38">
        <f>VLOOKUP($B265,'Gas wholesale lookups'!$A$4:$R$15,'Gas wholesale index'!P$2,FALSE)</f>
        <v>0</v>
      </c>
      <c r="Q265" s="38">
        <f>VLOOKUP($B265,'Gas wholesale lookups'!$A$4:$R$15,'Gas wholesale index'!Q$2,FALSE)</f>
        <v>1</v>
      </c>
      <c r="R265" s="38">
        <f>VLOOKUP($B265,'Gas wholesale lookups'!$A$4:$R$15,'Gas wholesale index'!R$2,FALSE)</f>
        <v>1</v>
      </c>
      <c r="S265" s="38">
        <f>VLOOKUP($B265,'Gas wholesale lookups'!$A$4:$R$15,'Gas wholesale index'!S$2,FALSE)</f>
        <v>1</v>
      </c>
      <c r="T265" s="38">
        <f>VLOOKUP($B265,'Gas wholesale lookups'!$A$4:$R$15,'Gas wholesale index'!T$2,FALSE)</f>
        <v>1</v>
      </c>
      <c r="U265" s="13">
        <f t="shared" si="73"/>
        <v>0</v>
      </c>
      <c r="V265" s="13">
        <f t="shared" si="74"/>
        <v>0</v>
      </c>
      <c r="W265" s="13">
        <f t="shared" si="75"/>
        <v>208526.18181818182</v>
      </c>
      <c r="X265" s="13">
        <f t="shared" si="76"/>
        <v>166168.27272727274</v>
      </c>
      <c r="Y265" s="13">
        <f t="shared" si="77"/>
        <v>291847.5</v>
      </c>
      <c r="Z265" s="13">
        <f t="shared" si="78"/>
        <v>332991.45454545453</v>
      </c>
      <c r="AA265" s="13">
        <f t="shared" si="79"/>
        <v>999533.40909090918</v>
      </c>
      <c r="AB265" s="23">
        <f t="shared" si="80"/>
        <v>0</v>
      </c>
      <c r="AC265" s="23">
        <f t="shared" si="81"/>
        <v>0</v>
      </c>
      <c r="AD265" s="23">
        <f t="shared" si="82"/>
        <v>0</v>
      </c>
      <c r="AE265" s="23">
        <f t="shared" si="83"/>
        <v>0</v>
      </c>
      <c r="AF265" s="23">
        <f t="shared" si="84"/>
        <v>0</v>
      </c>
      <c r="AG265" s="23">
        <f t="shared" si="85"/>
        <v>0</v>
      </c>
      <c r="AH265" s="23">
        <f t="shared" si="86"/>
        <v>0</v>
      </c>
      <c r="AI265" s="44" t="str">
        <f t="shared" si="87"/>
        <v>n/a</v>
      </c>
      <c r="AJ265" s="2" t="str">
        <f t="shared" si="88"/>
        <v>2016-17 Summer</v>
      </c>
      <c r="AK265" s="2" t="str">
        <f t="shared" si="89"/>
        <v>2015-16 Summer</v>
      </c>
      <c r="AL265" s="41">
        <v>0</v>
      </c>
      <c r="AM265" s="8"/>
    </row>
    <row r="266" spans="1:39" x14ac:dyDescent="0.3">
      <c r="A266" s="47">
        <v>42227</v>
      </c>
      <c r="B266" s="14" t="str">
        <f t="shared" si="72"/>
        <v>Aug</v>
      </c>
      <c r="C266" s="3"/>
      <c r="D266" s="3"/>
      <c r="E266" s="3"/>
      <c r="F266" s="3"/>
      <c r="G266" s="3"/>
      <c r="H266" s="3"/>
      <c r="I266" s="13">
        <f>VLOOKUP($B266,'Gas wholesale lookups'!$A$4:$L$15,'Gas wholesale index'!I$2,FALSE)</f>
        <v>291847.5</v>
      </c>
      <c r="J266" s="13">
        <f>VLOOKUP($B266,'Gas wholesale lookups'!$A$4:$L$15,'Gas wholesale index'!J$2,FALSE)</f>
        <v>332991.45454545453</v>
      </c>
      <c r="K266" s="13">
        <f>VLOOKUP($B266,'Gas wholesale lookups'!$A$4:$L$15,'Gas wholesale index'!K$2,FALSE)</f>
        <v>208526.18181818182</v>
      </c>
      <c r="L266" s="13">
        <f>VLOOKUP($B266,'Gas wholesale lookups'!$A$4:$L$15,'Gas wholesale index'!L$2,FALSE)</f>
        <v>166168.27272727274</v>
      </c>
      <c r="M266" s="13">
        <f>VLOOKUP($B266,'Gas wholesale lookups'!$A$4:$L$15,'Gas wholesale index'!M$2,FALSE)</f>
        <v>291847.5</v>
      </c>
      <c r="N266" s="13">
        <f>VLOOKUP($B266,'Gas wholesale lookups'!$A$4:$L$15,'Gas wholesale index'!N$2,FALSE)</f>
        <v>332991.45454545453</v>
      </c>
      <c r="O266" s="38">
        <f>VLOOKUP($B266,'Gas wholesale lookups'!$A$4:$R$15,'Gas wholesale index'!O$2,FALSE)</f>
        <v>0</v>
      </c>
      <c r="P266" s="38">
        <f>VLOOKUP($B266,'Gas wholesale lookups'!$A$4:$R$15,'Gas wholesale index'!P$2,FALSE)</f>
        <v>0</v>
      </c>
      <c r="Q266" s="38">
        <f>VLOOKUP($B266,'Gas wholesale lookups'!$A$4:$R$15,'Gas wholesale index'!Q$2,FALSE)</f>
        <v>1</v>
      </c>
      <c r="R266" s="38">
        <f>VLOOKUP($B266,'Gas wholesale lookups'!$A$4:$R$15,'Gas wholesale index'!R$2,FALSE)</f>
        <v>1</v>
      </c>
      <c r="S266" s="38">
        <f>VLOOKUP($B266,'Gas wholesale lookups'!$A$4:$R$15,'Gas wholesale index'!S$2,FALSE)</f>
        <v>1</v>
      </c>
      <c r="T266" s="38">
        <f>VLOOKUP($B266,'Gas wholesale lookups'!$A$4:$R$15,'Gas wholesale index'!T$2,FALSE)</f>
        <v>1</v>
      </c>
      <c r="U266" s="13">
        <f t="shared" si="73"/>
        <v>0</v>
      </c>
      <c r="V266" s="13">
        <f t="shared" si="74"/>
        <v>0</v>
      </c>
      <c r="W266" s="13">
        <f t="shared" si="75"/>
        <v>208526.18181818182</v>
      </c>
      <c r="X266" s="13">
        <f t="shared" si="76"/>
        <v>166168.27272727274</v>
      </c>
      <c r="Y266" s="13">
        <f t="shared" si="77"/>
        <v>291847.5</v>
      </c>
      <c r="Z266" s="13">
        <f t="shared" si="78"/>
        <v>332991.45454545453</v>
      </c>
      <c r="AA266" s="13">
        <f t="shared" si="79"/>
        <v>999533.40909090918</v>
      </c>
      <c r="AB266" s="23">
        <f t="shared" si="80"/>
        <v>0</v>
      </c>
      <c r="AC266" s="23">
        <f t="shared" si="81"/>
        <v>0</v>
      </c>
      <c r="AD266" s="23">
        <f t="shared" si="82"/>
        <v>0</v>
      </c>
      <c r="AE266" s="23">
        <f t="shared" si="83"/>
        <v>0</v>
      </c>
      <c r="AF266" s="23">
        <f t="shared" si="84"/>
        <v>0</v>
      </c>
      <c r="AG266" s="23">
        <f t="shared" si="85"/>
        <v>0</v>
      </c>
      <c r="AH266" s="23">
        <f t="shared" si="86"/>
        <v>0</v>
      </c>
      <c r="AI266" s="44" t="str">
        <f t="shared" si="87"/>
        <v>n/a</v>
      </c>
      <c r="AJ266" s="2" t="str">
        <f t="shared" si="88"/>
        <v>2016-17 Summer</v>
      </c>
      <c r="AK266" s="2" t="str">
        <f t="shared" si="89"/>
        <v>2015-16 Summer</v>
      </c>
      <c r="AL266" s="41">
        <v>0</v>
      </c>
      <c r="AM266" s="8"/>
    </row>
    <row r="267" spans="1:39" x14ac:dyDescent="0.3">
      <c r="A267" s="47">
        <v>42228</v>
      </c>
      <c r="B267" s="14" t="str">
        <f t="shared" si="72"/>
        <v>Aug</v>
      </c>
      <c r="C267" s="3"/>
      <c r="D267" s="3"/>
      <c r="E267" s="3"/>
      <c r="F267" s="3"/>
      <c r="G267" s="3"/>
      <c r="H267" s="3"/>
      <c r="I267" s="13">
        <f>VLOOKUP($B267,'Gas wholesale lookups'!$A$4:$L$15,'Gas wholesale index'!I$2,FALSE)</f>
        <v>291847.5</v>
      </c>
      <c r="J267" s="13">
        <f>VLOOKUP($B267,'Gas wholesale lookups'!$A$4:$L$15,'Gas wholesale index'!J$2,FALSE)</f>
        <v>332991.45454545453</v>
      </c>
      <c r="K267" s="13">
        <f>VLOOKUP($B267,'Gas wholesale lookups'!$A$4:$L$15,'Gas wholesale index'!K$2,FALSE)</f>
        <v>208526.18181818182</v>
      </c>
      <c r="L267" s="13">
        <f>VLOOKUP($B267,'Gas wholesale lookups'!$A$4:$L$15,'Gas wholesale index'!L$2,FALSE)</f>
        <v>166168.27272727274</v>
      </c>
      <c r="M267" s="13">
        <f>VLOOKUP($B267,'Gas wholesale lookups'!$A$4:$L$15,'Gas wholesale index'!M$2,FALSE)</f>
        <v>291847.5</v>
      </c>
      <c r="N267" s="13">
        <f>VLOOKUP($B267,'Gas wholesale lookups'!$A$4:$L$15,'Gas wholesale index'!N$2,FALSE)</f>
        <v>332991.45454545453</v>
      </c>
      <c r="O267" s="38">
        <f>VLOOKUP($B267,'Gas wholesale lookups'!$A$4:$R$15,'Gas wholesale index'!O$2,FALSE)</f>
        <v>0</v>
      </c>
      <c r="P267" s="38">
        <f>VLOOKUP($B267,'Gas wholesale lookups'!$A$4:$R$15,'Gas wholesale index'!P$2,FALSE)</f>
        <v>0</v>
      </c>
      <c r="Q267" s="38">
        <f>VLOOKUP($B267,'Gas wholesale lookups'!$A$4:$R$15,'Gas wholesale index'!Q$2,FALSE)</f>
        <v>1</v>
      </c>
      <c r="R267" s="38">
        <f>VLOOKUP($B267,'Gas wholesale lookups'!$A$4:$R$15,'Gas wholesale index'!R$2,FALSE)</f>
        <v>1</v>
      </c>
      <c r="S267" s="38">
        <f>VLOOKUP($B267,'Gas wholesale lookups'!$A$4:$R$15,'Gas wholesale index'!S$2,FALSE)</f>
        <v>1</v>
      </c>
      <c r="T267" s="38">
        <f>VLOOKUP($B267,'Gas wholesale lookups'!$A$4:$R$15,'Gas wholesale index'!T$2,FALSE)</f>
        <v>1</v>
      </c>
      <c r="U267" s="13">
        <f t="shared" si="73"/>
        <v>0</v>
      </c>
      <c r="V267" s="13">
        <f t="shared" si="74"/>
        <v>0</v>
      </c>
      <c r="W267" s="13">
        <f t="shared" si="75"/>
        <v>208526.18181818182</v>
      </c>
      <c r="X267" s="13">
        <f t="shared" si="76"/>
        <v>166168.27272727274</v>
      </c>
      <c r="Y267" s="13">
        <f t="shared" si="77"/>
        <v>291847.5</v>
      </c>
      <c r="Z267" s="13">
        <f t="shared" si="78"/>
        <v>332991.45454545453</v>
      </c>
      <c r="AA267" s="13">
        <f t="shared" si="79"/>
        <v>999533.40909090918</v>
      </c>
      <c r="AB267" s="23">
        <f t="shared" si="80"/>
        <v>0</v>
      </c>
      <c r="AC267" s="23">
        <f t="shared" si="81"/>
        <v>0</v>
      </c>
      <c r="AD267" s="23">
        <f t="shared" si="82"/>
        <v>0</v>
      </c>
      <c r="AE267" s="23">
        <f t="shared" si="83"/>
        <v>0</v>
      </c>
      <c r="AF267" s="23">
        <f t="shared" si="84"/>
        <v>0</v>
      </c>
      <c r="AG267" s="23">
        <f t="shared" si="85"/>
        <v>0</v>
      </c>
      <c r="AH267" s="23">
        <f t="shared" si="86"/>
        <v>0</v>
      </c>
      <c r="AI267" s="44" t="str">
        <f t="shared" si="87"/>
        <v>n/a</v>
      </c>
      <c r="AJ267" s="2" t="str">
        <f t="shared" si="88"/>
        <v>2016-17 Summer</v>
      </c>
      <c r="AK267" s="2" t="str">
        <f t="shared" si="89"/>
        <v>2015-16 Summer</v>
      </c>
      <c r="AL267" s="41">
        <v>0</v>
      </c>
      <c r="AM267" s="8"/>
    </row>
    <row r="268" spans="1:39" x14ac:dyDescent="0.3">
      <c r="A268" s="47">
        <v>42229</v>
      </c>
      <c r="B268" s="14" t="str">
        <f t="shared" si="72"/>
        <v>Aug</v>
      </c>
      <c r="C268" s="3"/>
      <c r="D268" s="3"/>
      <c r="E268" s="3"/>
      <c r="F268" s="3"/>
      <c r="G268" s="3"/>
      <c r="H268" s="3"/>
      <c r="I268" s="13">
        <f>VLOOKUP($B268,'Gas wholesale lookups'!$A$4:$L$15,'Gas wholesale index'!I$2,FALSE)</f>
        <v>291847.5</v>
      </c>
      <c r="J268" s="13">
        <f>VLOOKUP($B268,'Gas wholesale lookups'!$A$4:$L$15,'Gas wholesale index'!J$2,FALSE)</f>
        <v>332991.45454545453</v>
      </c>
      <c r="K268" s="13">
        <f>VLOOKUP($B268,'Gas wholesale lookups'!$A$4:$L$15,'Gas wholesale index'!K$2,FALSE)</f>
        <v>208526.18181818182</v>
      </c>
      <c r="L268" s="13">
        <f>VLOOKUP($B268,'Gas wholesale lookups'!$A$4:$L$15,'Gas wholesale index'!L$2,FALSE)</f>
        <v>166168.27272727274</v>
      </c>
      <c r="M268" s="13">
        <f>VLOOKUP($B268,'Gas wholesale lookups'!$A$4:$L$15,'Gas wholesale index'!M$2,FALSE)</f>
        <v>291847.5</v>
      </c>
      <c r="N268" s="13">
        <f>VLOOKUP($B268,'Gas wholesale lookups'!$A$4:$L$15,'Gas wholesale index'!N$2,FALSE)</f>
        <v>332991.45454545453</v>
      </c>
      <c r="O268" s="38">
        <f>VLOOKUP($B268,'Gas wholesale lookups'!$A$4:$R$15,'Gas wholesale index'!O$2,FALSE)</f>
        <v>0</v>
      </c>
      <c r="P268" s="38">
        <f>VLOOKUP($B268,'Gas wholesale lookups'!$A$4:$R$15,'Gas wholesale index'!P$2,FALSE)</f>
        <v>0</v>
      </c>
      <c r="Q268" s="38">
        <f>VLOOKUP($B268,'Gas wholesale lookups'!$A$4:$R$15,'Gas wholesale index'!Q$2,FALSE)</f>
        <v>1</v>
      </c>
      <c r="R268" s="38">
        <f>VLOOKUP($B268,'Gas wholesale lookups'!$A$4:$R$15,'Gas wholesale index'!R$2,FALSE)</f>
        <v>1</v>
      </c>
      <c r="S268" s="38">
        <f>VLOOKUP($B268,'Gas wholesale lookups'!$A$4:$R$15,'Gas wholesale index'!S$2,FALSE)</f>
        <v>1</v>
      </c>
      <c r="T268" s="38">
        <f>VLOOKUP($B268,'Gas wholesale lookups'!$A$4:$R$15,'Gas wholesale index'!T$2,FALSE)</f>
        <v>1</v>
      </c>
      <c r="U268" s="13">
        <f t="shared" si="73"/>
        <v>0</v>
      </c>
      <c r="V268" s="13">
        <f t="shared" si="74"/>
        <v>0</v>
      </c>
      <c r="W268" s="13">
        <f t="shared" si="75"/>
        <v>208526.18181818182</v>
      </c>
      <c r="X268" s="13">
        <f t="shared" si="76"/>
        <v>166168.27272727274</v>
      </c>
      <c r="Y268" s="13">
        <f t="shared" si="77"/>
        <v>291847.5</v>
      </c>
      <c r="Z268" s="13">
        <f t="shared" si="78"/>
        <v>332991.45454545453</v>
      </c>
      <c r="AA268" s="13">
        <f t="shared" si="79"/>
        <v>999533.40909090918</v>
      </c>
      <c r="AB268" s="23">
        <f t="shared" si="80"/>
        <v>0</v>
      </c>
      <c r="AC268" s="23">
        <f t="shared" si="81"/>
        <v>0</v>
      </c>
      <c r="AD268" s="23">
        <f t="shared" si="82"/>
        <v>0</v>
      </c>
      <c r="AE268" s="23">
        <f t="shared" si="83"/>
        <v>0</v>
      </c>
      <c r="AF268" s="23">
        <f t="shared" si="84"/>
        <v>0</v>
      </c>
      <c r="AG268" s="23">
        <f t="shared" si="85"/>
        <v>0</v>
      </c>
      <c r="AH268" s="23">
        <f t="shared" si="86"/>
        <v>0</v>
      </c>
      <c r="AI268" s="44" t="str">
        <f t="shared" si="87"/>
        <v>n/a</v>
      </c>
      <c r="AJ268" s="2" t="str">
        <f t="shared" si="88"/>
        <v>2016-17 Summer</v>
      </c>
      <c r="AK268" s="2" t="str">
        <f t="shared" si="89"/>
        <v>2015-16 Summer</v>
      </c>
      <c r="AL268" s="41">
        <v>0</v>
      </c>
      <c r="AM268" s="8"/>
    </row>
    <row r="269" spans="1:39" x14ac:dyDescent="0.3">
      <c r="A269" s="47">
        <v>42230</v>
      </c>
      <c r="B269" s="14" t="str">
        <f t="shared" si="72"/>
        <v>Aug</v>
      </c>
      <c r="C269" s="3"/>
      <c r="D269" s="3"/>
      <c r="E269" s="3"/>
      <c r="F269" s="3"/>
      <c r="G269" s="3"/>
      <c r="H269" s="3"/>
      <c r="I269" s="13">
        <f>VLOOKUP($B269,'Gas wholesale lookups'!$A$4:$L$15,'Gas wholesale index'!I$2,FALSE)</f>
        <v>291847.5</v>
      </c>
      <c r="J269" s="13">
        <f>VLOOKUP($B269,'Gas wholesale lookups'!$A$4:$L$15,'Gas wholesale index'!J$2,FALSE)</f>
        <v>332991.45454545453</v>
      </c>
      <c r="K269" s="13">
        <f>VLOOKUP($B269,'Gas wholesale lookups'!$A$4:$L$15,'Gas wholesale index'!K$2,FALSE)</f>
        <v>208526.18181818182</v>
      </c>
      <c r="L269" s="13">
        <f>VLOOKUP($B269,'Gas wholesale lookups'!$A$4:$L$15,'Gas wholesale index'!L$2,FALSE)</f>
        <v>166168.27272727274</v>
      </c>
      <c r="M269" s="13">
        <f>VLOOKUP($B269,'Gas wholesale lookups'!$A$4:$L$15,'Gas wholesale index'!M$2,FALSE)</f>
        <v>291847.5</v>
      </c>
      <c r="N269" s="13">
        <f>VLOOKUP($B269,'Gas wholesale lookups'!$A$4:$L$15,'Gas wholesale index'!N$2,FALSE)</f>
        <v>332991.45454545453</v>
      </c>
      <c r="O269" s="38">
        <f>VLOOKUP($B269,'Gas wholesale lookups'!$A$4:$R$15,'Gas wholesale index'!O$2,FALSE)</f>
        <v>0</v>
      </c>
      <c r="P269" s="38">
        <f>VLOOKUP($B269,'Gas wholesale lookups'!$A$4:$R$15,'Gas wholesale index'!P$2,FALSE)</f>
        <v>0</v>
      </c>
      <c r="Q269" s="38">
        <f>VLOOKUP($B269,'Gas wholesale lookups'!$A$4:$R$15,'Gas wholesale index'!Q$2,FALSE)</f>
        <v>1</v>
      </c>
      <c r="R269" s="38">
        <f>VLOOKUP($B269,'Gas wholesale lookups'!$A$4:$R$15,'Gas wholesale index'!R$2,FALSE)</f>
        <v>1</v>
      </c>
      <c r="S269" s="38">
        <f>VLOOKUP($B269,'Gas wholesale lookups'!$A$4:$R$15,'Gas wholesale index'!S$2,FALSE)</f>
        <v>1</v>
      </c>
      <c r="T269" s="38">
        <f>VLOOKUP($B269,'Gas wholesale lookups'!$A$4:$R$15,'Gas wholesale index'!T$2,FALSE)</f>
        <v>1</v>
      </c>
      <c r="U269" s="13">
        <f t="shared" si="73"/>
        <v>0</v>
      </c>
      <c r="V269" s="13">
        <f t="shared" si="74"/>
        <v>0</v>
      </c>
      <c r="W269" s="13">
        <f t="shared" si="75"/>
        <v>208526.18181818182</v>
      </c>
      <c r="X269" s="13">
        <f t="shared" si="76"/>
        <v>166168.27272727274</v>
      </c>
      <c r="Y269" s="13">
        <f t="shared" si="77"/>
        <v>291847.5</v>
      </c>
      <c r="Z269" s="13">
        <f t="shared" si="78"/>
        <v>332991.45454545453</v>
      </c>
      <c r="AA269" s="13">
        <f t="shared" si="79"/>
        <v>999533.40909090918</v>
      </c>
      <c r="AB269" s="23">
        <f t="shared" si="80"/>
        <v>0</v>
      </c>
      <c r="AC269" s="23">
        <f t="shared" si="81"/>
        <v>0</v>
      </c>
      <c r="AD269" s="23">
        <f t="shared" si="82"/>
        <v>0</v>
      </c>
      <c r="AE269" s="23">
        <f t="shared" si="83"/>
        <v>0</v>
      </c>
      <c r="AF269" s="23">
        <f t="shared" si="84"/>
        <v>0</v>
      </c>
      <c r="AG269" s="23">
        <f t="shared" si="85"/>
        <v>0</v>
      </c>
      <c r="AH269" s="23">
        <f t="shared" si="86"/>
        <v>0</v>
      </c>
      <c r="AI269" s="44" t="str">
        <f t="shared" si="87"/>
        <v>n/a</v>
      </c>
      <c r="AJ269" s="2" t="str">
        <f t="shared" si="88"/>
        <v>2016-17 Summer</v>
      </c>
      <c r="AK269" s="2" t="str">
        <f t="shared" si="89"/>
        <v>2015-16 Summer</v>
      </c>
      <c r="AL269" s="41">
        <v>0</v>
      </c>
      <c r="AM269" s="8"/>
    </row>
    <row r="270" spans="1:39" x14ac:dyDescent="0.3">
      <c r="A270" s="47">
        <v>42233</v>
      </c>
      <c r="B270" s="14" t="str">
        <f t="shared" si="72"/>
        <v>Aug</v>
      </c>
      <c r="C270" s="3"/>
      <c r="D270" s="3"/>
      <c r="E270" s="3"/>
      <c r="F270" s="3"/>
      <c r="G270" s="3"/>
      <c r="H270" s="3"/>
      <c r="I270" s="13">
        <f>VLOOKUP($B270,'Gas wholesale lookups'!$A$4:$L$15,'Gas wholesale index'!I$2,FALSE)</f>
        <v>291847.5</v>
      </c>
      <c r="J270" s="13">
        <f>VLOOKUP($B270,'Gas wholesale lookups'!$A$4:$L$15,'Gas wholesale index'!J$2,FALSE)</f>
        <v>332991.45454545453</v>
      </c>
      <c r="K270" s="13">
        <f>VLOOKUP($B270,'Gas wholesale lookups'!$A$4:$L$15,'Gas wholesale index'!K$2,FALSE)</f>
        <v>208526.18181818182</v>
      </c>
      <c r="L270" s="13">
        <f>VLOOKUP($B270,'Gas wholesale lookups'!$A$4:$L$15,'Gas wholesale index'!L$2,FALSE)</f>
        <v>166168.27272727274</v>
      </c>
      <c r="M270" s="13">
        <f>VLOOKUP($B270,'Gas wholesale lookups'!$A$4:$L$15,'Gas wholesale index'!M$2,FALSE)</f>
        <v>291847.5</v>
      </c>
      <c r="N270" s="13">
        <f>VLOOKUP($B270,'Gas wholesale lookups'!$A$4:$L$15,'Gas wholesale index'!N$2,FALSE)</f>
        <v>332991.45454545453</v>
      </c>
      <c r="O270" s="38">
        <f>VLOOKUP($B270,'Gas wholesale lookups'!$A$4:$R$15,'Gas wholesale index'!O$2,FALSE)</f>
        <v>0</v>
      </c>
      <c r="P270" s="38">
        <f>VLOOKUP($B270,'Gas wholesale lookups'!$A$4:$R$15,'Gas wholesale index'!P$2,FALSE)</f>
        <v>0</v>
      </c>
      <c r="Q270" s="38">
        <f>VLOOKUP($B270,'Gas wholesale lookups'!$A$4:$R$15,'Gas wholesale index'!Q$2,FALSE)</f>
        <v>1</v>
      </c>
      <c r="R270" s="38">
        <f>VLOOKUP($B270,'Gas wholesale lookups'!$A$4:$R$15,'Gas wholesale index'!R$2,FALSE)</f>
        <v>1</v>
      </c>
      <c r="S270" s="38">
        <f>VLOOKUP($B270,'Gas wholesale lookups'!$A$4:$R$15,'Gas wholesale index'!S$2,FALSE)</f>
        <v>1</v>
      </c>
      <c r="T270" s="38">
        <f>VLOOKUP($B270,'Gas wholesale lookups'!$A$4:$R$15,'Gas wholesale index'!T$2,FALSE)</f>
        <v>1</v>
      </c>
      <c r="U270" s="13">
        <f t="shared" si="73"/>
        <v>0</v>
      </c>
      <c r="V270" s="13">
        <f t="shared" si="74"/>
        <v>0</v>
      </c>
      <c r="W270" s="13">
        <f t="shared" si="75"/>
        <v>208526.18181818182</v>
      </c>
      <c r="X270" s="13">
        <f t="shared" si="76"/>
        <v>166168.27272727274</v>
      </c>
      <c r="Y270" s="13">
        <f t="shared" si="77"/>
        <v>291847.5</v>
      </c>
      <c r="Z270" s="13">
        <f t="shared" si="78"/>
        <v>332991.45454545453</v>
      </c>
      <c r="AA270" s="13">
        <f t="shared" si="79"/>
        <v>999533.40909090918</v>
      </c>
      <c r="AB270" s="23">
        <f t="shared" si="80"/>
        <v>0</v>
      </c>
      <c r="AC270" s="23">
        <f t="shared" si="81"/>
        <v>0</v>
      </c>
      <c r="AD270" s="23">
        <f t="shared" si="82"/>
        <v>0</v>
      </c>
      <c r="AE270" s="23">
        <f t="shared" si="83"/>
        <v>0</v>
      </c>
      <c r="AF270" s="23">
        <f t="shared" si="84"/>
        <v>0</v>
      </c>
      <c r="AG270" s="23">
        <f t="shared" si="85"/>
        <v>0</v>
      </c>
      <c r="AH270" s="23">
        <f t="shared" si="86"/>
        <v>0</v>
      </c>
      <c r="AI270" s="44" t="str">
        <f t="shared" si="87"/>
        <v>n/a</v>
      </c>
      <c r="AJ270" s="2" t="str">
        <f t="shared" si="88"/>
        <v>2016-17 Summer</v>
      </c>
      <c r="AK270" s="2" t="str">
        <f t="shared" si="89"/>
        <v>2015-16 Summer</v>
      </c>
      <c r="AL270" s="41">
        <v>0</v>
      </c>
      <c r="AM270" s="8"/>
    </row>
    <row r="271" spans="1:39" x14ac:dyDescent="0.3">
      <c r="A271" s="47">
        <v>42234</v>
      </c>
      <c r="B271" s="14" t="str">
        <f t="shared" si="72"/>
        <v>Aug</v>
      </c>
      <c r="C271" s="3"/>
      <c r="D271" s="3"/>
      <c r="E271" s="3"/>
      <c r="F271" s="3"/>
      <c r="G271" s="3"/>
      <c r="H271" s="3"/>
      <c r="I271" s="13">
        <f>VLOOKUP($B271,'Gas wholesale lookups'!$A$4:$L$15,'Gas wholesale index'!I$2,FALSE)</f>
        <v>291847.5</v>
      </c>
      <c r="J271" s="13">
        <f>VLOOKUP($B271,'Gas wholesale lookups'!$A$4:$L$15,'Gas wholesale index'!J$2,FALSE)</f>
        <v>332991.45454545453</v>
      </c>
      <c r="K271" s="13">
        <f>VLOOKUP($B271,'Gas wholesale lookups'!$A$4:$L$15,'Gas wholesale index'!K$2,FALSE)</f>
        <v>208526.18181818182</v>
      </c>
      <c r="L271" s="13">
        <f>VLOOKUP($B271,'Gas wholesale lookups'!$A$4:$L$15,'Gas wholesale index'!L$2,FALSE)</f>
        <v>166168.27272727274</v>
      </c>
      <c r="M271" s="13">
        <f>VLOOKUP($B271,'Gas wholesale lookups'!$A$4:$L$15,'Gas wholesale index'!M$2,FALSE)</f>
        <v>291847.5</v>
      </c>
      <c r="N271" s="13">
        <f>VLOOKUP($B271,'Gas wholesale lookups'!$A$4:$L$15,'Gas wholesale index'!N$2,FALSE)</f>
        <v>332991.45454545453</v>
      </c>
      <c r="O271" s="38">
        <f>VLOOKUP($B271,'Gas wholesale lookups'!$A$4:$R$15,'Gas wholesale index'!O$2,FALSE)</f>
        <v>0</v>
      </c>
      <c r="P271" s="38">
        <f>VLOOKUP($B271,'Gas wholesale lookups'!$A$4:$R$15,'Gas wholesale index'!P$2,FALSE)</f>
        <v>0</v>
      </c>
      <c r="Q271" s="38">
        <f>VLOOKUP($B271,'Gas wholesale lookups'!$A$4:$R$15,'Gas wholesale index'!Q$2,FALSE)</f>
        <v>1</v>
      </c>
      <c r="R271" s="38">
        <f>VLOOKUP($B271,'Gas wholesale lookups'!$A$4:$R$15,'Gas wholesale index'!R$2,FALSE)</f>
        <v>1</v>
      </c>
      <c r="S271" s="38">
        <f>VLOOKUP($B271,'Gas wholesale lookups'!$A$4:$R$15,'Gas wholesale index'!S$2,FALSE)</f>
        <v>1</v>
      </c>
      <c r="T271" s="38">
        <f>VLOOKUP($B271,'Gas wholesale lookups'!$A$4:$R$15,'Gas wholesale index'!T$2,FALSE)</f>
        <v>1</v>
      </c>
      <c r="U271" s="13">
        <f t="shared" si="73"/>
        <v>0</v>
      </c>
      <c r="V271" s="13">
        <f t="shared" si="74"/>
        <v>0</v>
      </c>
      <c r="W271" s="13">
        <f t="shared" si="75"/>
        <v>208526.18181818182</v>
      </c>
      <c r="X271" s="13">
        <f t="shared" si="76"/>
        <v>166168.27272727274</v>
      </c>
      <c r="Y271" s="13">
        <f t="shared" si="77"/>
        <v>291847.5</v>
      </c>
      <c r="Z271" s="13">
        <f t="shared" si="78"/>
        <v>332991.45454545453</v>
      </c>
      <c r="AA271" s="13">
        <f t="shared" si="79"/>
        <v>999533.40909090918</v>
      </c>
      <c r="AB271" s="23">
        <f t="shared" si="80"/>
        <v>0</v>
      </c>
      <c r="AC271" s="23">
        <f t="shared" si="81"/>
        <v>0</v>
      </c>
      <c r="AD271" s="23">
        <f t="shared" si="82"/>
        <v>0</v>
      </c>
      <c r="AE271" s="23">
        <f t="shared" si="83"/>
        <v>0</v>
      </c>
      <c r="AF271" s="23">
        <f t="shared" si="84"/>
        <v>0</v>
      </c>
      <c r="AG271" s="23">
        <f t="shared" si="85"/>
        <v>0</v>
      </c>
      <c r="AH271" s="23">
        <f t="shared" si="86"/>
        <v>0</v>
      </c>
      <c r="AI271" s="44" t="str">
        <f t="shared" si="87"/>
        <v>n/a</v>
      </c>
      <c r="AJ271" s="2" t="str">
        <f t="shared" si="88"/>
        <v>2016-17 Summer</v>
      </c>
      <c r="AK271" s="2" t="str">
        <f t="shared" si="89"/>
        <v>2015-16 Summer</v>
      </c>
      <c r="AL271" s="41">
        <v>0</v>
      </c>
      <c r="AM271" s="8"/>
    </row>
    <row r="272" spans="1:39" x14ac:dyDescent="0.3">
      <c r="A272" s="47">
        <v>42235</v>
      </c>
      <c r="B272" s="14" t="str">
        <f t="shared" si="72"/>
        <v>Aug</v>
      </c>
      <c r="C272" s="3"/>
      <c r="D272" s="3"/>
      <c r="E272" s="3"/>
      <c r="F272" s="3"/>
      <c r="G272" s="3"/>
      <c r="H272" s="3"/>
      <c r="I272" s="13">
        <f>VLOOKUP($B272,'Gas wholesale lookups'!$A$4:$L$15,'Gas wholesale index'!I$2,FALSE)</f>
        <v>291847.5</v>
      </c>
      <c r="J272" s="13">
        <f>VLOOKUP($B272,'Gas wholesale lookups'!$A$4:$L$15,'Gas wholesale index'!J$2,FALSE)</f>
        <v>332991.45454545453</v>
      </c>
      <c r="K272" s="13">
        <f>VLOOKUP($B272,'Gas wholesale lookups'!$A$4:$L$15,'Gas wholesale index'!K$2,FALSE)</f>
        <v>208526.18181818182</v>
      </c>
      <c r="L272" s="13">
        <f>VLOOKUP($B272,'Gas wholesale lookups'!$A$4:$L$15,'Gas wholesale index'!L$2,FALSE)</f>
        <v>166168.27272727274</v>
      </c>
      <c r="M272" s="13">
        <f>VLOOKUP($B272,'Gas wholesale lookups'!$A$4:$L$15,'Gas wholesale index'!M$2,FALSE)</f>
        <v>291847.5</v>
      </c>
      <c r="N272" s="13">
        <f>VLOOKUP($B272,'Gas wholesale lookups'!$A$4:$L$15,'Gas wholesale index'!N$2,FALSE)</f>
        <v>332991.45454545453</v>
      </c>
      <c r="O272" s="38">
        <f>VLOOKUP($B272,'Gas wholesale lookups'!$A$4:$R$15,'Gas wholesale index'!O$2,FALSE)</f>
        <v>0</v>
      </c>
      <c r="P272" s="38">
        <f>VLOOKUP($B272,'Gas wholesale lookups'!$A$4:$R$15,'Gas wholesale index'!P$2,FALSE)</f>
        <v>0</v>
      </c>
      <c r="Q272" s="38">
        <f>VLOOKUP($B272,'Gas wholesale lookups'!$A$4:$R$15,'Gas wholesale index'!Q$2,FALSE)</f>
        <v>1</v>
      </c>
      <c r="R272" s="38">
        <f>VLOOKUP($B272,'Gas wholesale lookups'!$A$4:$R$15,'Gas wholesale index'!R$2,FALSE)</f>
        <v>1</v>
      </c>
      <c r="S272" s="38">
        <f>VLOOKUP($B272,'Gas wholesale lookups'!$A$4:$R$15,'Gas wholesale index'!S$2,FALSE)</f>
        <v>1</v>
      </c>
      <c r="T272" s="38">
        <f>VLOOKUP($B272,'Gas wholesale lookups'!$A$4:$R$15,'Gas wholesale index'!T$2,FALSE)</f>
        <v>1</v>
      </c>
      <c r="U272" s="13">
        <f t="shared" si="73"/>
        <v>0</v>
      </c>
      <c r="V272" s="13">
        <f t="shared" si="74"/>
        <v>0</v>
      </c>
      <c r="W272" s="13">
        <f t="shared" si="75"/>
        <v>208526.18181818182</v>
      </c>
      <c r="X272" s="13">
        <f t="shared" si="76"/>
        <v>166168.27272727274</v>
      </c>
      <c r="Y272" s="13">
        <f t="shared" si="77"/>
        <v>291847.5</v>
      </c>
      <c r="Z272" s="13">
        <f t="shared" si="78"/>
        <v>332991.45454545453</v>
      </c>
      <c r="AA272" s="13">
        <f t="shared" si="79"/>
        <v>999533.40909090918</v>
      </c>
      <c r="AB272" s="23">
        <f t="shared" si="80"/>
        <v>0</v>
      </c>
      <c r="AC272" s="23">
        <f t="shared" si="81"/>
        <v>0</v>
      </c>
      <c r="AD272" s="23">
        <f t="shared" si="82"/>
        <v>0</v>
      </c>
      <c r="AE272" s="23">
        <f t="shared" si="83"/>
        <v>0</v>
      </c>
      <c r="AF272" s="23">
        <f t="shared" si="84"/>
        <v>0</v>
      </c>
      <c r="AG272" s="23">
        <f t="shared" si="85"/>
        <v>0</v>
      </c>
      <c r="AH272" s="23">
        <f t="shared" si="86"/>
        <v>0</v>
      </c>
      <c r="AI272" s="44" t="str">
        <f t="shared" si="87"/>
        <v>n/a</v>
      </c>
      <c r="AJ272" s="2" t="str">
        <f t="shared" si="88"/>
        <v>2016-17 Summer</v>
      </c>
      <c r="AK272" s="2" t="str">
        <f t="shared" si="89"/>
        <v>2015-16 Summer</v>
      </c>
      <c r="AL272" s="41">
        <v>0</v>
      </c>
      <c r="AM272" s="8"/>
    </row>
    <row r="273" spans="1:39" x14ac:dyDescent="0.3">
      <c r="A273" s="47">
        <v>42236</v>
      </c>
      <c r="B273" s="14" t="str">
        <f t="shared" si="72"/>
        <v>Aug</v>
      </c>
      <c r="C273" s="3"/>
      <c r="D273" s="3"/>
      <c r="E273" s="3"/>
      <c r="F273" s="3"/>
      <c r="G273" s="3"/>
      <c r="H273" s="3"/>
      <c r="I273" s="13">
        <f>VLOOKUP($B273,'Gas wholesale lookups'!$A$4:$L$15,'Gas wholesale index'!I$2,FALSE)</f>
        <v>291847.5</v>
      </c>
      <c r="J273" s="13">
        <f>VLOOKUP($B273,'Gas wholesale lookups'!$A$4:$L$15,'Gas wholesale index'!J$2,FALSE)</f>
        <v>332991.45454545453</v>
      </c>
      <c r="K273" s="13">
        <f>VLOOKUP($B273,'Gas wholesale lookups'!$A$4:$L$15,'Gas wholesale index'!K$2,FALSE)</f>
        <v>208526.18181818182</v>
      </c>
      <c r="L273" s="13">
        <f>VLOOKUP($B273,'Gas wholesale lookups'!$A$4:$L$15,'Gas wholesale index'!L$2,FALSE)</f>
        <v>166168.27272727274</v>
      </c>
      <c r="M273" s="13">
        <f>VLOOKUP($B273,'Gas wholesale lookups'!$A$4:$L$15,'Gas wholesale index'!M$2,FALSE)</f>
        <v>291847.5</v>
      </c>
      <c r="N273" s="13">
        <f>VLOOKUP($B273,'Gas wholesale lookups'!$A$4:$L$15,'Gas wholesale index'!N$2,FALSE)</f>
        <v>332991.45454545453</v>
      </c>
      <c r="O273" s="38">
        <f>VLOOKUP($B273,'Gas wholesale lookups'!$A$4:$R$15,'Gas wholesale index'!O$2,FALSE)</f>
        <v>0</v>
      </c>
      <c r="P273" s="38">
        <f>VLOOKUP($B273,'Gas wholesale lookups'!$A$4:$R$15,'Gas wholesale index'!P$2,FALSE)</f>
        <v>0</v>
      </c>
      <c r="Q273" s="38">
        <f>VLOOKUP($B273,'Gas wholesale lookups'!$A$4:$R$15,'Gas wholesale index'!Q$2,FALSE)</f>
        <v>1</v>
      </c>
      <c r="R273" s="38">
        <f>VLOOKUP($B273,'Gas wholesale lookups'!$A$4:$R$15,'Gas wholesale index'!R$2,FALSE)</f>
        <v>1</v>
      </c>
      <c r="S273" s="38">
        <f>VLOOKUP($B273,'Gas wholesale lookups'!$A$4:$R$15,'Gas wholesale index'!S$2,FALSE)</f>
        <v>1</v>
      </c>
      <c r="T273" s="38">
        <f>VLOOKUP($B273,'Gas wholesale lookups'!$A$4:$R$15,'Gas wholesale index'!T$2,FALSE)</f>
        <v>1</v>
      </c>
      <c r="U273" s="13">
        <f t="shared" si="73"/>
        <v>0</v>
      </c>
      <c r="V273" s="13">
        <f t="shared" si="74"/>
        <v>0</v>
      </c>
      <c r="W273" s="13">
        <f t="shared" si="75"/>
        <v>208526.18181818182</v>
      </c>
      <c r="X273" s="13">
        <f t="shared" si="76"/>
        <v>166168.27272727274</v>
      </c>
      <c r="Y273" s="13">
        <f t="shared" si="77"/>
        <v>291847.5</v>
      </c>
      <c r="Z273" s="13">
        <f t="shared" si="78"/>
        <v>332991.45454545453</v>
      </c>
      <c r="AA273" s="13">
        <f t="shared" si="79"/>
        <v>999533.40909090918</v>
      </c>
      <c r="AB273" s="23">
        <f t="shared" si="80"/>
        <v>0</v>
      </c>
      <c r="AC273" s="23">
        <f t="shared" si="81"/>
        <v>0</v>
      </c>
      <c r="AD273" s="23">
        <f t="shared" si="82"/>
        <v>0</v>
      </c>
      <c r="AE273" s="23">
        <f t="shared" si="83"/>
        <v>0</v>
      </c>
      <c r="AF273" s="23">
        <f t="shared" si="84"/>
        <v>0</v>
      </c>
      <c r="AG273" s="23">
        <f t="shared" si="85"/>
        <v>0</v>
      </c>
      <c r="AH273" s="23">
        <f t="shared" si="86"/>
        <v>0</v>
      </c>
      <c r="AI273" s="44" t="str">
        <f t="shared" si="87"/>
        <v>n/a</v>
      </c>
      <c r="AJ273" s="2" t="str">
        <f t="shared" si="88"/>
        <v>2016-17 Summer</v>
      </c>
      <c r="AK273" s="2" t="str">
        <f t="shared" si="89"/>
        <v>2015-16 Summer</v>
      </c>
      <c r="AL273" s="41">
        <v>0</v>
      </c>
      <c r="AM273" s="8"/>
    </row>
    <row r="274" spans="1:39" x14ac:dyDescent="0.3">
      <c r="A274" s="47">
        <v>42237</v>
      </c>
      <c r="B274" s="14" t="str">
        <f t="shared" si="72"/>
        <v>Aug</v>
      </c>
      <c r="C274" s="3"/>
      <c r="D274" s="3"/>
      <c r="E274" s="3"/>
      <c r="F274" s="3"/>
      <c r="G274" s="3"/>
      <c r="H274" s="3"/>
      <c r="I274" s="13">
        <f>VLOOKUP($B274,'Gas wholesale lookups'!$A$4:$L$15,'Gas wholesale index'!I$2,FALSE)</f>
        <v>291847.5</v>
      </c>
      <c r="J274" s="13">
        <f>VLOOKUP($B274,'Gas wholesale lookups'!$A$4:$L$15,'Gas wholesale index'!J$2,FALSE)</f>
        <v>332991.45454545453</v>
      </c>
      <c r="K274" s="13">
        <f>VLOOKUP($B274,'Gas wholesale lookups'!$A$4:$L$15,'Gas wholesale index'!K$2,FALSE)</f>
        <v>208526.18181818182</v>
      </c>
      <c r="L274" s="13">
        <f>VLOOKUP($B274,'Gas wholesale lookups'!$A$4:$L$15,'Gas wholesale index'!L$2,FALSE)</f>
        <v>166168.27272727274</v>
      </c>
      <c r="M274" s="13">
        <f>VLOOKUP($B274,'Gas wholesale lookups'!$A$4:$L$15,'Gas wholesale index'!M$2,FALSE)</f>
        <v>291847.5</v>
      </c>
      <c r="N274" s="13">
        <f>VLOOKUP($B274,'Gas wholesale lookups'!$A$4:$L$15,'Gas wholesale index'!N$2,FALSE)</f>
        <v>332991.45454545453</v>
      </c>
      <c r="O274" s="38">
        <f>VLOOKUP($B274,'Gas wholesale lookups'!$A$4:$R$15,'Gas wholesale index'!O$2,FALSE)</f>
        <v>0</v>
      </c>
      <c r="P274" s="38">
        <f>VLOOKUP($B274,'Gas wholesale lookups'!$A$4:$R$15,'Gas wholesale index'!P$2,FALSE)</f>
        <v>0</v>
      </c>
      <c r="Q274" s="38">
        <f>VLOOKUP($B274,'Gas wholesale lookups'!$A$4:$R$15,'Gas wholesale index'!Q$2,FALSE)</f>
        <v>1</v>
      </c>
      <c r="R274" s="38">
        <f>VLOOKUP($B274,'Gas wholesale lookups'!$A$4:$R$15,'Gas wholesale index'!R$2,FALSE)</f>
        <v>1</v>
      </c>
      <c r="S274" s="38">
        <f>VLOOKUP($B274,'Gas wholesale lookups'!$A$4:$R$15,'Gas wholesale index'!S$2,FALSE)</f>
        <v>1</v>
      </c>
      <c r="T274" s="38">
        <f>VLOOKUP($B274,'Gas wholesale lookups'!$A$4:$R$15,'Gas wholesale index'!T$2,FALSE)</f>
        <v>1</v>
      </c>
      <c r="U274" s="13">
        <f t="shared" si="73"/>
        <v>0</v>
      </c>
      <c r="V274" s="13">
        <f t="shared" si="74"/>
        <v>0</v>
      </c>
      <c r="W274" s="13">
        <f t="shared" si="75"/>
        <v>208526.18181818182</v>
      </c>
      <c r="X274" s="13">
        <f t="shared" si="76"/>
        <v>166168.27272727274</v>
      </c>
      <c r="Y274" s="13">
        <f t="shared" si="77"/>
        <v>291847.5</v>
      </c>
      <c r="Z274" s="13">
        <f t="shared" si="78"/>
        <v>332991.45454545453</v>
      </c>
      <c r="AA274" s="13">
        <f t="shared" si="79"/>
        <v>999533.40909090918</v>
      </c>
      <c r="AB274" s="23">
        <f t="shared" si="80"/>
        <v>0</v>
      </c>
      <c r="AC274" s="23">
        <f t="shared" si="81"/>
        <v>0</v>
      </c>
      <c r="AD274" s="23">
        <f t="shared" si="82"/>
        <v>0</v>
      </c>
      <c r="AE274" s="23">
        <f t="shared" si="83"/>
        <v>0</v>
      </c>
      <c r="AF274" s="23">
        <f t="shared" si="84"/>
        <v>0</v>
      </c>
      <c r="AG274" s="23">
        <f t="shared" si="85"/>
        <v>0</v>
      </c>
      <c r="AH274" s="23">
        <f t="shared" si="86"/>
        <v>0</v>
      </c>
      <c r="AI274" s="44" t="str">
        <f t="shared" si="87"/>
        <v>n/a</v>
      </c>
      <c r="AJ274" s="2" t="str">
        <f t="shared" si="88"/>
        <v>2016-17 Summer</v>
      </c>
      <c r="AK274" s="2" t="str">
        <f t="shared" si="89"/>
        <v>2015-16 Summer</v>
      </c>
      <c r="AL274" s="41">
        <v>0</v>
      </c>
      <c r="AM274" s="8"/>
    </row>
    <row r="275" spans="1:39" x14ac:dyDescent="0.3">
      <c r="A275" s="47">
        <v>42240</v>
      </c>
      <c r="B275" s="14" t="str">
        <f t="shared" si="72"/>
        <v>Aug</v>
      </c>
      <c r="C275" s="3"/>
      <c r="D275" s="3"/>
      <c r="E275" s="3"/>
      <c r="F275" s="3"/>
      <c r="G275" s="3"/>
      <c r="H275" s="3"/>
      <c r="I275" s="13">
        <f>VLOOKUP($B275,'Gas wholesale lookups'!$A$4:$L$15,'Gas wholesale index'!I$2,FALSE)</f>
        <v>291847.5</v>
      </c>
      <c r="J275" s="13">
        <f>VLOOKUP($B275,'Gas wholesale lookups'!$A$4:$L$15,'Gas wholesale index'!J$2,FALSE)</f>
        <v>332991.45454545453</v>
      </c>
      <c r="K275" s="13">
        <f>VLOOKUP($B275,'Gas wholesale lookups'!$A$4:$L$15,'Gas wholesale index'!K$2,FALSE)</f>
        <v>208526.18181818182</v>
      </c>
      <c r="L275" s="13">
        <f>VLOOKUP($B275,'Gas wholesale lookups'!$A$4:$L$15,'Gas wholesale index'!L$2,FALSE)</f>
        <v>166168.27272727274</v>
      </c>
      <c r="M275" s="13">
        <f>VLOOKUP($B275,'Gas wholesale lookups'!$A$4:$L$15,'Gas wholesale index'!M$2,FALSE)</f>
        <v>291847.5</v>
      </c>
      <c r="N275" s="13">
        <f>VLOOKUP($B275,'Gas wholesale lookups'!$A$4:$L$15,'Gas wholesale index'!N$2,FALSE)</f>
        <v>332991.45454545453</v>
      </c>
      <c r="O275" s="38">
        <f>VLOOKUP($B275,'Gas wholesale lookups'!$A$4:$R$15,'Gas wholesale index'!O$2,FALSE)</f>
        <v>0</v>
      </c>
      <c r="P275" s="38">
        <f>VLOOKUP($B275,'Gas wholesale lookups'!$A$4:$R$15,'Gas wholesale index'!P$2,FALSE)</f>
        <v>0</v>
      </c>
      <c r="Q275" s="38">
        <f>VLOOKUP($B275,'Gas wholesale lookups'!$A$4:$R$15,'Gas wholesale index'!Q$2,FALSE)</f>
        <v>1</v>
      </c>
      <c r="R275" s="38">
        <f>VLOOKUP($B275,'Gas wholesale lookups'!$A$4:$R$15,'Gas wholesale index'!R$2,FALSE)</f>
        <v>1</v>
      </c>
      <c r="S275" s="38">
        <f>VLOOKUP($B275,'Gas wholesale lookups'!$A$4:$R$15,'Gas wholesale index'!S$2,FALSE)</f>
        <v>1</v>
      </c>
      <c r="T275" s="38">
        <f>VLOOKUP($B275,'Gas wholesale lookups'!$A$4:$R$15,'Gas wholesale index'!T$2,FALSE)</f>
        <v>1</v>
      </c>
      <c r="U275" s="13">
        <f t="shared" si="73"/>
        <v>0</v>
      </c>
      <c r="V275" s="13">
        <f t="shared" si="74"/>
        <v>0</v>
      </c>
      <c r="W275" s="13">
        <f t="shared" si="75"/>
        <v>208526.18181818182</v>
      </c>
      <c r="X275" s="13">
        <f t="shared" si="76"/>
        <v>166168.27272727274</v>
      </c>
      <c r="Y275" s="13">
        <f t="shared" si="77"/>
        <v>291847.5</v>
      </c>
      <c r="Z275" s="13">
        <f t="shared" si="78"/>
        <v>332991.45454545453</v>
      </c>
      <c r="AA275" s="13">
        <f t="shared" si="79"/>
        <v>999533.40909090918</v>
      </c>
      <c r="AB275" s="23">
        <f t="shared" si="80"/>
        <v>0</v>
      </c>
      <c r="AC275" s="23">
        <f t="shared" si="81"/>
        <v>0</v>
      </c>
      <c r="AD275" s="23">
        <f t="shared" si="82"/>
        <v>0</v>
      </c>
      <c r="AE275" s="23">
        <f t="shared" si="83"/>
        <v>0</v>
      </c>
      <c r="AF275" s="23">
        <f t="shared" si="84"/>
        <v>0</v>
      </c>
      <c r="AG275" s="23">
        <f t="shared" si="85"/>
        <v>0</v>
      </c>
      <c r="AH275" s="23">
        <f t="shared" si="86"/>
        <v>0</v>
      </c>
      <c r="AI275" s="44" t="str">
        <f t="shared" si="87"/>
        <v>n/a</v>
      </c>
      <c r="AJ275" s="2" t="str">
        <f t="shared" si="88"/>
        <v>2016-17 Summer</v>
      </c>
      <c r="AK275" s="2" t="str">
        <f t="shared" si="89"/>
        <v>2015-16 Summer</v>
      </c>
      <c r="AL275" s="41">
        <v>0</v>
      </c>
      <c r="AM275" s="8"/>
    </row>
    <row r="276" spans="1:39" x14ac:dyDescent="0.3">
      <c r="A276" s="47">
        <v>42241</v>
      </c>
      <c r="B276" s="14" t="str">
        <f t="shared" si="72"/>
        <v>Aug</v>
      </c>
      <c r="C276" s="3"/>
      <c r="D276" s="3"/>
      <c r="E276" s="3"/>
      <c r="F276" s="3"/>
      <c r="G276" s="3"/>
      <c r="H276" s="3"/>
      <c r="I276" s="13">
        <f>VLOOKUP($B276,'Gas wholesale lookups'!$A$4:$L$15,'Gas wholesale index'!I$2,FALSE)</f>
        <v>291847.5</v>
      </c>
      <c r="J276" s="13">
        <f>VLOOKUP($B276,'Gas wholesale lookups'!$A$4:$L$15,'Gas wholesale index'!J$2,FALSE)</f>
        <v>332991.45454545453</v>
      </c>
      <c r="K276" s="13">
        <f>VLOOKUP($B276,'Gas wholesale lookups'!$A$4:$L$15,'Gas wholesale index'!K$2,FALSE)</f>
        <v>208526.18181818182</v>
      </c>
      <c r="L276" s="13">
        <f>VLOOKUP($B276,'Gas wholesale lookups'!$A$4:$L$15,'Gas wholesale index'!L$2,FALSE)</f>
        <v>166168.27272727274</v>
      </c>
      <c r="M276" s="13">
        <f>VLOOKUP($B276,'Gas wholesale lookups'!$A$4:$L$15,'Gas wholesale index'!M$2,FALSE)</f>
        <v>291847.5</v>
      </c>
      <c r="N276" s="13">
        <f>VLOOKUP($B276,'Gas wholesale lookups'!$A$4:$L$15,'Gas wholesale index'!N$2,FALSE)</f>
        <v>332991.45454545453</v>
      </c>
      <c r="O276" s="38">
        <f>VLOOKUP($B276,'Gas wholesale lookups'!$A$4:$R$15,'Gas wholesale index'!O$2,FALSE)</f>
        <v>0</v>
      </c>
      <c r="P276" s="38">
        <f>VLOOKUP($B276,'Gas wholesale lookups'!$A$4:$R$15,'Gas wholesale index'!P$2,FALSE)</f>
        <v>0</v>
      </c>
      <c r="Q276" s="38">
        <f>VLOOKUP($B276,'Gas wholesale lookups'!$A$4:$R$15,'Gas wholesale index'!Q$2,FALSE)</f>
        <v>1</v>
      </c>
      <c r="R276" s="38">
        <f>VLOOKUP($B276,'Gas wholesale lookups'!$A$4:$R$15,'Gas wholesale index'!R$2,FALSE)</f>
        <v>1</v>
      </c>
      <c r="S276" s="38">
        <f>VLOOKUP($B276,'Gas wholesale lookups'!$A$4:$R$15,'Gas wholesale index'!S$2,FALSE)</f>
        <v>1</v>
      </c>
      <c r="T276" s="38">
        <f>VLOOKUP($B276,'Gas wholesale lookups'!$A$4:$R$15,'Gas wholesale index'!T$2,FALSE)</f>
        <v>1</v>
      </c>
      <c r="U276" s="13">
        <f t="shared" si="73"/>
        <v>0</v>
      </c>
      <c r="V276" s="13">
        <f t="shared" si="74"/>
        <v>0</v>
      </c>
      <c r="W276" s="13">
        <f t="shared" si="75"/>
        <v>208526.18181818182</v>
      </c>
      <c r="X276" s="13">
        <f t="shared" si="76"/>
        <v>166168.27272727274</v>
      </c>
      <c r="Y276" s="13">
        <f t="shared" si="77"/>
        <v>291847.5</v>
      </c>
      <c r="Z276" s="13">
        <f t="shared" si="78"/>
        <v>332991.45454545453</v>
      </c>
      <c r="AA276" s="13">
        <f t="shared" si="79"/>
        <v>999533.40909090918</v>
      </c>
      <c r="AB276" s="23">
        <f t="shared" si="80"/>
        <v>0</v>
      </c>
      <c r="AC276" s="23">
        <f t="shared" si="81"/>
        <v>0</v>
      </c>
      <c r="AD276" s="23">
        <f t="shared" si="82"/>
        <v>0</v>
      </c>
      <c r="AE276" s="23">
        <f t="shared" si="83"/>
        <v>0</v>
      </c>
      <c r="AF276" s="23">
        <f t="shared" si="84"/>
        <v>0</v>
      </c>
      <c r="AG276" s="23">
        <f t="shared" si="85"/>
        <v>0</v>
      </c>
      <c r="AH276" s="23">
        <f t="shared" si="86"/>
        <v>0</v>
      </c>
      <c r="AI276" s="44" t="str">
        <f t="shared" si="87"/>
        <v>n/a</v>
      </c>
      <c r="AJ276" s="2" t="str">
        <f t="shared" si="88"/>
        <v>2016-17 Summer</v>
      </c>
      <c r="AK276" s="2" t="str">
        <f t="shared" si="89"/>
        <v>2015-16 Summer</v>
      </c>
      <c r="AL276" s="41">
        <v>0</v>
      </c>
      <c r="AM276" s="8"/>
    </row>
    <row r="277" spans="1:39" x14ac:dyDescent="0.3">
      <c r="A277" s="47">
        <v>42242</v>
      </c>
      <c r="B277" s="14" t="str">
        <f t="shared" si="72"/>
        <v>Aug</v>
      </c>
      <c r="C277" s="3"/>
      <c r="D277" s="3"/>
      <c r="E277" s="3"/>
      <c r="F277" s="3"/>
      <c r="G277" s="3"/>
      <c r="H277" s="3"/>
      <c r="I277" s="13">
        <f>VLOOKUP($B277,'Gas wholesale lookups'!$A$4:$L$15,'Gas wholesale index'!I$2,FALSE)</f>
        <v>291847.5</v>
      </c>
      <c r="J277" s="13">
        <f>VLOOKUP($B277,'Gas wholesale lookups'!$A$4:$L$15,'Gas wholesale index'!J$2,FALSE)</f>
        <v>332991.45454545453</v>
      </c>
      <c r="K277" s="13">
        <f>VLOOKUP($B277,'Gas wholesale lookups'!$A$4:$L$15,'Gas wholesale index'!K$2,FALSE)</f>
        <v>208526.18181818182</v>
      </c>
      <c r="L277" s="13">
        <f>VLOOKUP($B277,'Gas wholesale lookups'!$A$4:$L$15,'Gas wholesale index'!L$2,FALSE)</f>
        <v>166168.27272727274</v>
      </c>
      <c r="M277" s="13">
        <f>VLOOKUP($B277,'Gas wholesale lookups'!$A$4:$L$15,'Gas wholesale index'!M$2,FALSE)</f>
        <v>291847.5</v>
      </c>
      <c r="N277" s="13">
        <f>VLOOKUP($B277,'Gas wholesale lookups'!$A$4:$L$15,'Gas wholesale index'!N$2,FALSE)</f>
        <v>332991.45454545453</v>
      </c>
      <c r="O277" s="38">
        <f>VLOOKUP($B277,'Gas wholesale lookups'!$A$4:$R$15,'Gas wholesale index'!O$2,FALSE)</f>
        <v>0</v>
      </c>
      <c r="P277" s="38">
        <f>VLOOKUP($B277,'Gas wholesale lookups'!$A$4:$R$15,'Gas wholesale index'!P$2,FALSE)</f>
        <v>0</v>
      </c>
      <c r="Q277" s="38">
        <f>VLOOKUP($B277,'Gas wholesale lookups'!$A$4:$R$15,'Gas wholesale index'!Q$2,FALSE)</f>
        <v>1</v>
      </c>
      <c r="R277" s="38">
        <f>VLOOKUP($B277,'Gas wholesale lookups'!$A$4:$R$15,'Gas wholesale index'!R$2,FALSE)</f>
        <v>1</v>
      </c>
      <c r="S277" s="38">
        <f>VLOOKUP($B277,'Gas wholesale lookups'!$A$4:$R$15,'Gas wholesale index'!S$2,FALSE)</f>
        <v>1</v>
      </c>
      <c r="T277" s="38">
        <f>VLOOKUP($B277,'Gas wholesale lookups'!$A$4:$R$15,'Gas wholesale index'!T$2,FALSE)</f>
        <v>1</v>
      </c>
      <c r="U277" s="13">
        <f t="shared" si="73"/>
        <v>0</v>
      </c>
      <c r="V277" s="13">
        <f t="shared" si="74"/>
        <v>0</v>
      </c>
      <c r="W277" s="13">
        <f t="shared" si="75"/>
        <v>208526.18181818182</v>
      </c>
      <c r="X277" s="13">
        <f t="shared" si="76"/>
        <v>166168.27272727274</v>
      </c>
      <c r="Y277" s="13">
        <f t="shared" si="77"/>
        <v>291847.5</v>
      </c>
      <c r="Z277" s="13">
        <f t="shared" si="78"/>
        <v>332991.45454545453</v>
      </c>
      <c r="AA277" s="13">
        <f t="shared" si="79"/>
        <v>999533.40909090918</v>
      </c>
      <c r="AB277" s="23">
        <f t="shared" si="80"/>
        <v>0</v>
      </c>
      <c r="AC277" s="23">
        <f t="shared" si="81"/>
        <v>0</v>
      </c>
      <c r="AD277" s="23">
        <f t="shared" si="82"/>
        <v>0</v>
      </c>
      <c r="AE277" s="23">
        <f t="shared" si="83"/>
        <v>0</v>
      </c>
      <c r="AF277" s="23">
        <f t="shared" si="84"/>
        <v>0</v>
      </c>
      <c r="AG277" s="23">
        <f t="shared" si="85"/>
        <v>0</v>
      </c>
      <c r="AH277" s="23">
        <f t="shared" si="86"/>
        <v>0</v>
      </c>
      <c r="AI277" s="44" t="str">
        <f t="shared" si="87"/>
        <v>n/a</v>
      </c>
      <c r="AJ277" s="2" t="str">
        <f t="shared" si="88"/>
        <v>2016-17 Summer</v>
      </c>
      <c r="AK277" s="2" t="str">
        <f t="shared" si="89"/>
        <v>2015-16 Summer</v>
      </c>
      <c r="AL277" s="41">
        <v>0</v>
      </c>
      <c r="AM277" s="8"/>
    </row>
    <row r="278" spans="1:39" x14ac:dyDescent="0.3">
      <c r="A278" s="47">
        <v>42243</v>
      </c>
      <c r="B278" s="14" t="str">
        <f t="shared" si="72"/>
        <v>Aug</v>
      </c>
      <c r="C278" s="3"/>
      <c r="D278" s="3"/>
      <c r="E278" s="3"/>
      <c r="F278" s="3"/>
      <c r="G278" s="3"/>
      <c r="H278" s="3"/>
      <c r="I278" s="13">
        <f>VLOOKUP($B278,'Gas wholesale lookups'!$A$4:$L$15,'Gas wholesale index'!I$2,FALSE)</f>
        <v>291847.5</v>
      </c>
      <c r="J278" s="13">
        <f>VLOOKUP($B278,'Gas wholesale lookups'!$A$4:$L$15,'Gas wholesale index'!J$2,FALSE)</f>
        <v>332991.45454545453</v>
      </c>
      <c r="K278" s="13">
        <f>VLOOKUP($B278,'Gas wholesale lookups'!$A$4:$L$15,'Gas wholesale index'!K$2,FALSE)</f>
        <v>208526.18181818182</v>
      </c>
      <c r="L278" s="13">
        <f>VLOOKUP($B278,'Gas wholesale lookups'!$A$4:$L$15,'Gas wholesale index'!L$2,FALSE)</f>
        <v>166168.27272727274</v>
      </c>
      <c r="M278" s="13">
        <f>VLOOKUP($B278,'Gas wholesale lookups'!$A$4:$L$15,'Gas wholesale index'!M$2,FALSE)</f>
        <v>291847.5</v>
      </c>
      <c r="N278" s="13">
        <f>VLOOKUP($B278,'Gas wholesale lookups'!$A$4:$L$15,'Gas wholesale index'!N$2,FALSE)</f>
        <v>332991.45454545453</v>
      </c>
      <c r="O278" s="38">
        <f>VLOOKUP($B278,'Gas wholesale lookups'!$A$4:$R$15,'Gas wholesale index'!O$2,FALSE)</f>
        <v>0</v>
      </c>
      <c r="P278" s="38">
        <f>VLOOKUP($B278,'Gas wholesale lookups'!$A$4:$R$15,'Gas wholesale index'!P$2,FALSE)</f>
        <v>0</v>
      </c>
      <c r="Q278" s="38">
        <f>VLOOKUP($B278,'Gas wholesale lookups'!$A$4:$R$15,'Gas wholesale index'!Q$2,FALSE)</f>
        <v>1</v>
      </c>
      <c r="R278" s="38">
        <f>VLOOKUP($B278,'Gas wholesale lookups'!$A$4:$R$15,'Gas wholesale index'!R$2,FALSE)</f>
        <v>1</v>
      </c>
      <c r="S278" s="38">
        <f>VLOOKUP($B278,'Gas wholesale lookups'!$A$4:$R$15,'Gas wholesale index'!S$2,FALSE)</f>
        <v>1</v>
      </c>
      <c r="T278" s="38">
        <f>VLOOKUP($B278,'Gas wholesale lookups'!$A$4:$R$15,'Gas wholesale index'!T$2,FALSE)</f>
        <v>1</v>
      </c>
      <c r="U278" s="13">
        <f t="shared" si="73"/>
        <v>0</v>
      </c>
      <c r="V278" s="13">
        <f t="shared" si="74"/>
        <v>0</v>
      </c>
      <c r="W278" s="13">
        <f t="shared" si="75"/>
        <v>208526.18181818182</v>
      </c>
      <c r="X278" s="13">
        <f t="shared" si="76"/>
        <v>166168.27272727274</v>
      </c>
      <c r="Y278" s="13">
        <f t="shared" si="77"/>
        <v>291847.5</v>
      </c>
      <c r="Z278" s="13">
        <f t="shared" si="78"/>
        <v>332991.45454545453</v>
      </c>
      <c r="AA278" s="13">
        <f t="shared" si="79"/>
        <v>999533.40909090918</v>
      </c>
      <c r="AB278" s="23">
        <f t="shared" si="80"/>
        <v>0</v>
      </c>
      <c r="AC278" s="23">
        <f t="shared" si="81"/>
        <v>0</v>
      </c>
      <c r="AD278" s="23">
        <f t="shared" si="82"/>
        <v>0</v>
      </c>
      <c r="AE278" s="23">
        <f t="shared" si="83"/>
        <v>0</v>
      </c>
      <c r="AF278" s="23">
        <f t="shared" si="84"/>
        <v>0</v>
      </c>
      <c r="AG278" s="23">
        <f t="shared" si="85"/>
        <v>0</v>
      </c>
      <c r="AH278" s="23">
        <f t="shared" si="86"/>
        <v>0</v>
      </c>
      <c r="AI278" s="44" t="str">
        <f t="shared" si="87"/>
        <v>n/a</v>
      </c>
      <c r="AJ278" s="2" t="str">
        <f t="shared" si="88"/>
        <v>2016-17 Summer</v>
      </c>
      <c r="AK278" s="2" t="str">
        <f t="shared" si="89"/>
        <v>2015-16 Summer</v>
      </c>
      <c r="AL278" s="41">
        <v>0</v>
      </c>
      <c r="AM278" s="8"/>
    </row>
    <row r="279" spans="1:39" x14ac:dyDescent="0.3">
      <c r="A279" s="47">
        <v>42244</v>
      </c>
      <c r="B279" s="14" t="str">
        <f t="shared" si="72"/>
        <v>Aug</v>
      </c>
      <c r="C279" s="3"/>
      <c r="D279" s="3"/>
      <c r="E279" s="3"/>
      <c r="F279" s="3"/>
      <c r="G279" s="3"/>
      <c r="H279" s="3"/>
      <c r="I279" s="13">
        <f>VLOOKUP($B279,'Gas wholesale lookups'!$A$4:$L$15,'Gas wholesale index'!I$2,FALSE)</f>
        <v>291847.5</v>
      </c>
      <c r="J279" s="13">
        <f>VLOOKUP($B279,'Gas wholesale lookups'!$A$4:$L$15,'Gas wholesale index'!J$2,FALSE)</f>
        <v>332991.45454545453</v>
      </c>
      <c r="K279" s="13">
        <f>VLOOKUP($B279,'Gas wholesale lookups'!$A$4:$L$15,'Gas wholesale index'!K$2,FALSE)</f>
        <v>208526.18181818182</v>
      </c>
      <c r="L279" s="13">
        <f>VLOOKUP($B279,'Gas wholesale lookups'!$A$4:$L$15,'Gas wholesale index'!L$2,FALSE)</f>
        <v>166168.27272727274</v>
      </c>
      <c r="M279" s="13">
        <f>VLOOKUP($B279,'Gas wholesale lookups'!$A$4:$L$15,'Gas wholesale index'!M$2,FALSE)</f>
        <v>291847.5</v>
      </c>
      <c r="N279" s="13">
        <f>VLOOKUP($B279,'Gas wholesale lookups'!$A$4:$L$15,'Gas wholesale index'!N$2,FALSE)</f>
        <v>332991.45454545453</v>
      </c>
      <c r="O279" s="38">
        <f>VLOOKUP($B279,'Gas wholesale lookups'!$A$4:$R$15,'Gas wholesale index'!O$2,FALSE)</f>
        <v>0</v>
      </c>
      <c r="P279" s="38">
        <f>VLOOKUP($B279,'Gas wholesale lookups'!$A$4:$R$15,'Gas wholesale index'!P$2,FALSE)</f>
        <v>0</v>
      </c>
      <c r="Q279" s="38">
        <f>VLOOKUP($B279,'Gas wholesale lookups'!$A$4:$R$15,'Gas wholesale index'!Q$2,FALSE)</f>
        <v>1</v>
      </c>
      <c r="R279" s="38">
        <f>VLOOKUP($B279,'Gas wholesale lookups'!$A$4:$R$15,'Gas wholesale index'!R$2,FALSE)</f>
        <v>1</v>
      </c>
      <c r="S279" s="38">
        <f>VLOOKUP($B279,'Gas wholesale lookups'!$A$4:$R$15,'Gas wholesale index'!S$2,FALSE)</f>
        <v>1</v>
      </c>
      <c r="T279" s="38">
        <f>VLOOKUP($B279,'Gas wholesale lookups'!$A$4:$R$15,'Gas wholesale index'!T$2,FALSE)</f>
        <v>1</v>
      </c>
      <c r="U279" s="13">
        <f t="shared" si="73"/>
        <v>0</v>
      </c>
      <c r="V279" s="13">
        <f t="shared" si="74"/>
        <v>0</v>
      </c>
      <c r="W279" s="13">
        <f t="shared" si="75"/>
        <v>208526.18181818182</v>
      </c>
      <c r="X279" s="13">
        <f t="shared" si="76"/>
        <v>166168.27272727274</v>
      </c>
      <c r="Y279" s="13">
        <f t="shared" si="77"/>
        <v>291847.5</v>
      </c>
      <c r="Z279" s="13">
        <f t="shared" si="78"/>
        <v>332991.45454545453</v>
      </c>
      <c r="AA279" s="13">
        <f t="shared" si="79"/>
        <v>999533.40909090918</v>
      </c>
      <c r="AB279" s="23">
        <f t="shared" si="80"/>
        <v>0</v>
      </c>
      <c r="AC279" s="23">
        <f t="shared" si="81"/>
        <v>0</v>
      </c>
      <c r="AD279" s="23">
        <f t="shared" si="82"/>
        <v>0</v>
      </c>
      <c r="AE279" s="23">
        <f t="shared" si="83"/>
        <v>0</v>
      </c>
      <c r="AF279" s="23">
        <f t="shared" si="84"/>
        <v>0</v>
      </c>
      <c r="AG279" s="23">
        <f t="shared" si="85"/>
        <v>0</v>
      </c>
      <c r="AH279" s="23">
        <f t="shared" si="86"/>
        <v>0</v>
      </c>
      <c r="AI279" s="44" t="str">
        <f t="shared" si="87"/>
        <v>n/a</v>
      </c>
      <c r="AJ279" s="2" t="str">
        <f t="shared" si="88"/>
        <v>2016-17 Summer</v>
      </c>
      <c r="AK279" s="2" t="str">
        <f t="shared" si="89"/>
        <v>2015-16 Summer</v>
      </c>
      <c r="AL279" s="41">
        <v>0</v>
      </c>
      <c r="AM279" s="8"/>
    </row>
    <row r="280" spans="1:39" x14ac:dyDescent="0.3">
      <c r="A280" s="47">
        <v>42248</v>
      </c>
      <c r="B280" s="14" t="str">
        <f t="shared" si="72"/>
        <v>Sep</v>
      </c>
      <c r="C280" s="3"/>
      <c r="D280" s="3"/>
      <c r="E280" s="3"/>
      <c r="F280" s="3"/>
      <c r="G280" s="3"/>
      <c r="H280" s="3"/>
      <c r="I280" s="13">
        <f>VLOOKUP($B280,'Gas wholesale lookups'!$A$4:$L$15,'Gas wholesale index'!I$2,FALSE)</f>
        <v>291847.5</v>
      </c>
      <c r="J280" s="13">
        <f>VLOOKUP($B280,'Gas wholesale lookups'!$A$4:$L$15,'Gas wholesale index'!J$2,FALSE)</f>
        <v>332991.45454545453</v>
      </c>
      <c r="K280" s="13">
        <f>VLOOKUP($B280,'Gas wholesale lookups'!$A$4:$L$15,'Gas wholesale index'!K$2,FALSE)</f>
        <v>208526.18181818182</v>
      </c>
      <c r="L280" s="13">
        <f>VLOOKUP($B280,'Gas wholesale lookups'!$A$4:$L$15,'Gas wholesale index'!L$2,FALSE)</f>
        <v>166168.27272727274</v>
      </c>
      <c r="M280" s="13">
        <f>VLOOKUP($B280,'Gas wholesale lookups'!$A$4:$L$15,'Gas wholesale index'!M$2,FALSE)</f>
        <v>291847.5</v>
      </c>
      <c r="N280" s="13">
        <f>VLOOKUP($B280,'Gas wholesale lookups'!$A$4:$L$15,'Gas wholesale index'!N$2,FALSE)</f>
        <v>332991.45454545453</v>
      </c>
      <c r="O280" s="38">
        <f>VLOOKUP($B280,'Gas wholesale lookups'!$A$4:$R$15,'Gas wholesale index'!O$2,FALSE)</f>
        <v>0</v>
      </c>
      <c r="P280" s="38">
        <f>VLOOKUP($B280,'Gas wholesale lookups'!$A$4:$R$15,'Gas wholesale index'!P$2,FALSE)</f>
        <v>0</v>
      </c>
      <c r="Q280" s="38">
        <f>VLOOKUP($B280,'Gas wholesale lookups'!$A$4:$R$15,'Gas wholesale index'!Q$2,FALSE)</f>
        <v>1</v>
      </c>
      <c r="R280" s="38">
        <f>VLOOKUP($B280,'Gas wholesale lookups'!$A$4:$R$15,'Gas wholesale index'!R$2,FALSE)</f>
        <v>1</v>
      </c>
      <c r="S280" s="38">
        <f>VLOOKUP($B280,'Gas wholesale lookups'!$A$4:$R$15,'Gas wholesale index'!S$2,FALSE)</f>
        <v>1</v>
      </c>
      <c r="T280" s="38">
        <f>VLOOKUP($B280,'Gas wholesale lookups'!$A$4:$R$15,'Gas wholesale index'!T$2,FALSE)</f>
        <v>1</v>
      </c>
      <c r="U280" s="13">
        <f t="shared" si="73"/>
        <v>0</v>
      </c>
      <c r="V280" s="13">
        <f t="shared" si="74"/>
        <v>0</v>
      </c>
      <c r="W280" s="13">
        <f t="shared" si="75"/>
        <v>208526.18181818182</v>
      </c>
      <c r="X280" s="13">
        <f t="shared" si="76"/>
        <v>166168.27272727274</v>
      </c>
      <c r="Y280" s="13">
        <f t="shared" si="77"/>
        <v>291847.5</v>
      </c>
      <c r="Z280" s="13">
        <f t="shared" si="78"/>
        <v>332991.45454545453</v>
      </c>
      <c r="AA280" s="13">
        <f t="shared" si="79"/>
        <v>999533.40909090918</v>
      </c>
      <c r="AB280" s="23">
        <f t="shared" si="80"/>
        <v>0</v>
      </c>
      <c r="AC280" s="23">
        <f t="shared" si="81"/>
        <v>0</v>
      </c>
      <c r="AD280" s="23">
        <f t="shared" si="82"/>
        <v>0</v>
      </c>
      <c r="AE280" s="23">
        <f t="shared" si="83"/>
        <v>0</v>
      </c>
      <c r="AF280" s="23">
        <f t="shared" si="84"/>
        <v>0</v>
      </c>
      <c r="AG280" s="23">
        <f t="shared" si="85"/>
        <v>0</v>
      </c>
      <c r="AH280" s="23">
        <f t="shared" si="86"/>
        <v>0</v>
      </c>
      <c r="AI280" s="44" t="str">
        <f t="shared" si="87"/>
        <v>n/a</v>
      </c>
      <c r="AJ280" s="2" t="str">
        <f t="shared" si="88"/>
        <v>2016-17 Summer</v>
      </c>
      <c r="AK280" s="2" t="str">
        <f t="shared" si="89"/>
        <v>2015-16 Summer</v>
      </c>
      <c r="AL280" s="41">
        <v>0</v>
      </c>
      <c r="AM280" s="8"/>
    </row>
    <row r="281" spans="1:39" x14ac:dyDescent="0.3">
      <c r="A281" s="47">
        <v>42249</v>
      </c>
      <c r="B281" s="14" t="str">
        <f t="shared" ref="B281:B344" si="90">TEXT(A281,"mmm")</f>
        <v>Sep</v>
      </c>
      <c r="C281" s="3"/>
      <c r="D281" s="3"/>
      <c r="E281" s="3"/>
      <c r="F281" s="3"/>
      <c r="G281" s="3"/>
      <c r="H281" s="3"/>
      <c r="I281" s="13">
        <f>VLOOKUP($B281,'Gas wholesale lookups'!$A$4:$L$15,'Gas wholesale index'!I$2,FALSE)</f>
        <v>291847.5</v>
      </c>
      <c r="J281" s="13">
        <f>VLOOKUP($B281,'Gas wholesale lookups'!$A$4:$L$15,'Gas wholesale index'!J$2,FALSE)</f>
        <v>332991.45454545453</v>
      </c>
      <c r="K281" s="13">
        <f>VLOOKUP($B281,'Gas wholesale lookups'!$A$4:$L$15,'Gas wholesale index'!K$2,FALSE)</f>
        <v>208526.18181818182</v>
      </c>
      <c r="L281" s="13">
        <f>VLOOKUP($B281,'Gas wholesale lookups'!$A$4:$L$15,'Gas wholesale index'!L$2,FALSE)</f>
        <v>166168.27272727274</v>
      </c>
      <c r="M281" s="13">
        <f>VLOOKUP($B281,'Gas wholesale lookups'!$A$4:$L$15,'Gas wholesale index'!M$2,FALSE)</f>
        <v>291847.5</v>
      </c>
      <c r="N281" s="13">
        <f>VLOOKUP($B281,'Gas wholesale lookups'!$A$4:$L$15,'Gas wholesale index'!N$2,FALSE)</f>
        <v>332991.45454545453</v>
      </c>
      <c r="O281" s="38">
        <f>VLOOKUP($B281,'Gas wholesale lookups'!$A$4:$R$15,'Gas wholesale index'!O$2,FALSE)</f>
        <v>0</v>
      </c>
      <c r="P281" s="38">
        <f>VLOOKUP($B281,'Gas wholesale lookups'!$A$4:$R$15,'Gas wholesale index'!P$2,FALSE)</f>
        <v>0</v>
      </c>
      <c r="Q281" s="38">
        <f>VLOOKUP($B281,'Gas wholesale lookups'!$A$4:$R$15,'Gas wholesale index'!Q$2,FALSE)</f>
        <v>1</v>
      </c>
      <c r="R281" s="38">
        <f>VLOOKUP($B281,'Gas wholesale lookups'!$A$4:$R$15,'Gas wholesale index'!R$2,FALSE)</f>
        <v>1</v>
      </c>
      <c r="S281" s="38">
        <f>VLOOKUP($B281,'Gas wholesale lookups'!$A$4:$R$15,'Gas wholesale index'!S$2,FALSE)</f>
        <v>1</v>
      </c>
      <c r="T281" s="38">
        <f>VLOOKUP($B281,'Gas wholesale lookups'!$A$4:$R$15,'Gas wholesale index'!T$2,FALSE)</f>
        <v>1</v>
      </c>
      <c r="U281" s="13">
        <f t="shared" si="73"/>
        <v>0</v>
      </c>
      <c r="V281" s="13">
        <f t="shared" si="74"/>
        <v>0</v>
      </c>
      <c r="W281" s="13">
        <f t="shared" si="75"/>
        <v>208526.18181818182</v>
      </c>
      <c r="X281" s="13">
        <f t="shared" si="76"/>
        <v>166168.27272727274</v>
      </c>
      <c r="Y281" s="13">
        <f t="shared" si="77"/>
        <v>291847.5</v>
      </c>
      <c r="Z281" s="13">
        <f t="shared" si="78"/>
        <v>332991.45454545453</v>
      </c>
      <c r="AA281" s="13">
        <f t="shared" si="79"/>
        <v>999533.40909090918</v>
      </c>
      <c r="AB281" s="23">
        <f t="shared" si="80"/>
        <v>0</v>
      </c>
      <c r="AC281" s="23">
        <f t="shared" si="81"/>
        <v>0</v>
      </c>
      <c r="AD281" s="23">
        <f t="shared" si="82"/>
        <v>0</v>
      </c>
      <c r="AE281" s="23">
        <f t="shared" si="83"/>
        <v>0</v>
      </c>
      <c r="AF281" s="23">
        <f t="shared" si="84"/>
        <v>0</v>
      </c>
      <c r="AG281" s="23">
        <f t="shared" si="85"/>
        <v>0</v>
      </c>
      <c r="AH281" s="23">
        <f t="shared" si="86"/>
        <v>0</v>
      </c>
      <c r="AI281" s="44" t="str">
        <f t="shared" si="87"/>
        <v>n/a</v>
      </c>
      <c r="AJ281" s="2" t="str">
        <f t="shared" si="88"/>
        <v>2016-17 Summer</v>
      </c>
      <c r="AK281" s="2" t="str">
        <f t="shared" si="89"/>
        <v>2015-16 Summer</v>
      </c>
      <c r="AL281" s="41">
        <v>0</v>
      </c>
      <c r="AM281" s="8"/>
    </row>
    <row r="282" spans="1:39" x14ac:dyDescent="0.3">
      <c r="A282" s="47">
        <v>42250</v>
      </c>
      <c r="B282" s="14" t="str">
        <f t="shared" si="90"/>
        <v>Sep</v>
      </c>
      <c r="C282" s="3"/>
      <c r="D282" s="3"/>
      <c r="E282" s="3"/>
      <c r="F282" s="3"/>
      <c r="G282" s="3"/>
      <c r="H282" s="3"/>
      <c r="I282" s="13">
        <f>VLOOKUP($B282,'Gas wholesale lookups'!$A$4:$L$15,'Gas wholesale index'!I$2,FALSE)</f>
        <v>291847.5</v>
      </c>
      <c r="J282" s="13">
        <f>VLOOKUP($B282,'Gas wholesale lookups'!$A$4:$L$15,'Gas wholesale index'!J$2,FALSE)</f>
        <v>332991.45454545453</v>
      </c>
      <c r="K282" s="13">
        <f>VLOOKUP($B282,'Gas wholesale lookups'!$A$4:$L$15,'Gas wholesale index'!K$2,FALSE)</f>
        <v>208526.18181818182</v>
      </c>
      <c r="L282" s="13">
        <f>VLOOKUP($B282,'Gas wholesale lookups'!$A$4:$L$15,'Gas wholesale index'!L$2,FALSE)</f>
        <v>166168.27272727274</v>
      </c>
      <c r="M282" s="13">
        <f>VLOOKUP($B282,'Gas wholesale lookups'!$A$4:$L$15,'Gas wholesale index'!M$2,FALSE)</f>
        <v>291847.5</v>
      </c>
      <c r="N282" s="13">
        <f>VLOOKUP($B282,'Gas wholesale lookups'!$A$4:$L$15,'Gas wholesale index'!N$2,FALSE)</f>
        <v>332991.45454545453</v>
      </c>
      <c r="O282" s="38">
        <f>VLOOKUP($B282,'Gas wholesale lookups'!$A$4:$R$15,'Gas wholesale index'!O$2,FALSE)</f>
        <v>0</v>
      </c>
      <c r="P282" s="38">
        <f>VLOOKUP($B282,'Gas wholesale lookups'!$A$4:$R$15,'Gas wholesale index'!P$2,FALSE)</f>
        <v>0</v>
      </c>
      <c r="Q282" s="38">
        <f>VLOOKUP($B282,'Gas wholesale lookups'!$A$4:$R$15,'Gas wholesale index'!Q$2,FALSE)</f>
        <v>1</v>
      </c>
      <c r="R282" s="38">
        <f>VLOOKUP($B282,'Gas wholesale lookups'!$A$4:$R$15,'Gas wholesale index'!R$2,FALSE)</f>
        <v>1</v>
      </c>
      <c r="S282" s="38">
        <f>VLOOKUP($B282,'Gas wholesale lookups'!$A$4:$R$15,'Gas wholesale index'!S$2,FALSE)</f>
        <v>1</v>
      </c>
      <c r="T282" s="38">
        <f>VLOOKUP($B282,'Gas wholesale lookups'!$A$4:$R$15,'Gas wholesale index'!T$2,FALSE)</f>
        <v>1</v>
      </c>
      <c r="U282" s="13">
        <f t="shared" si="73"/>
        <v>0</v>
      </c>
      <c r="V282" s="13">
        <f t="shared" si="74"/>
        <v>0</v>
      </c>
      <c r="W282" s="13">
        <f t="shared" si="75"/>
        <v>208526.18181818182</v>
      </c>
      <c r="X282" s="13">
        <f t="shared" si="76"/>
        <v>166168.27272727274</v>
      </c>
      <c r="Y282" s="13">
        <f t="shared" si="77"/>
        <v>291847.5</v>
      </c>
      <c r="Z282" s="13">
        <f t="shared" si="78"/>
        <v>332991.45454545453</v>
      </c>
      <c r="AA282" s="13">
        <f t="shared" si="79"/>
        <v>999533.40909090918</v>
      </c>
      <c r="AB282" s="23">
        <f t="shared" si="80"/>
        <v>0</v>
      </c>
      <c r="AC282" s="23">
        <f t="shared" si="81"/>
        <v>0</v>
      </c>
      <c r="AD282" s="23">
        <f t="shared" si="82"/>
        <v>0</v>
      </c>
      <c r="AE282" s="23">
        <f t="shared" si="83"/>
        <v>0</v>
      </c>
      <c r="AF282" s="23">
        <f t="shared" si="84"/>
        <v>0</v>
      </c>
      <c r="AG282" s="23">
        <f t="shared" si="85"/>
        <v>0</v>
      </c>
      <c r="AH282" s="23">
        <f t="shared" si="86"/>
        <v>0</v>
      </c>
      <c r="AI282" s="44" t="str">
        <f t="shared" si="87"/>
        <v>n/a</v>
      </c>
      <c r="AJ282" s="2" t="str">
        <f t="shared" si="88"/>
        <v>2016-17 Summer</v>
      </c>
      <c r="AK282" s="2" t="str">
        <f t="shared" si="89"/>
        <v>2015-16 Summer</v>
      </c>
      <c r="AL282" s="41">
        <v>0</v>
      </c>
      <c r="AM282" s="8"/>
    </row>
    <row r="283" spans="1:39" x14ac:dyDescent="0.3">
      <c r="A283" s="47">
        <v>42251</v>
      </c>
      <c r="B283" s="14" t="str">
        <f t="shared" si="90"/>
        <v>Sep</v>
      </c>
      <c r="C283" s="3"/>
      <c r="D283" s="3"/>
      <c r="E283" s="3"/>
      <c r="F283" s="3"/>
      <c r="G283" s="3"/>
      <c r="H283" s="3"/>
      <c r="I283" s="13">
        <f>VLOOKUP($B283,'Gas wholesale lookups'!$A$4:$L$15,'Gas wholesale index'!I$2,FALSE)</f>
        <v>291847.5</v>
      </c>
      <c r="J283" s="13">
        <f>VLOOKUP($B283,'Gas wholesale lookups'!$A$4:$L$15,'Gas wholesale index'!J$2,FALSE)</f>
        <v>332991.45454545453</v>
      </c>
      <c r="K283" s="13">
        <f>VLOOKUP($B283,'Gas wholesale lookups'!$A$4:$L$15,'Gas wholesale index'!K$2,FALSE)</f>
        <v>208526.18181818182</v>
      </c>
      <c r="L283" s="13">
        <f>VLOOKUP($B283,'Gas wholesale lookups'!$A$4:$L$15,'Gas wholesale index'!L$2,FALSE)</f>
        <v>166168.27272727274</v>
      </c>
      <c r="M283" s="13">
        <f>VLOOKUP($B283,'Gas wholesale lookups'!$A$4:$L$15,'Gas wholesale index'!M$2,FALSE)</f>
        <v>291847.5</v>
      </c>
      <c r="N283" s="13">
        <f>VLOOKUP($B283,'Gas wholesale lookups'!$A$4:$L$15,'Gas wholesale index'!N$2,FALSE)</f>
        <v>332991.45454545453</v>
      </c>
      <c r="O283" s="38">
        <f>VLOOKUP($B283,'Gas wholesale lookups'!$A$4:$R$15,'Gas wholesale index'!O$2,FALSE)</f>
        <v>0</v>
      </c>
      <c r="P283" s="38">
        <f>VLOOKUP($B283,'Gas wholesale lookups'!$A$4:$R$15,'Gas wholesale index'!P$2,FALSE)</f>
        <v>0</v>
      </c>
      <c r="Q283" s="38">
        <f>VLOOKUP($B283,'Gas wholesale lookups'!$A$4:$R$15,'Gas wholesale index'!Q$2,FALSE)</f>
        <v>1</v>
      </c>
      <c r="R283" s="38">
        <f>VLOOKUP($B283,'Gas wholesale lookups'!$A$4:$R$15,'Gas wholesale index'!R$2,FALSE)</f>
        <v>1</v>
      </c>
      <c r="S283" s="38">
        <f>VLOOKUP($B283,'Gas wholesale lookups'!$A$4:$R$15,'Gas wholesale index'!S$2,FALSE)</f>
        <v>1</v>
      </c>
      <c r="T283" s="38">
        <f>VLOOKUP($B283,'Gas wholesale lookups'!$A$4:$R$15,'Gas wholesale index'!T$2,FALSE)</f>
        <v>1</v>
      </c>
      <c r="U283" s="13">
        <f t="shared" si="73"/>
        <v>0</v>
      </c>
      <c r="V283" s="13">
        <f t="shared" si="74"/>
        <v>0</v>
      </c>
      <c r="W283" s="13">
        <f t="shared" si="75"/>
        <v>208526.18181818182</v>
      </c>
      <c r="X283" s="13">
        <f t="shared" si="76"/>
        <v>166168.27272727274</v>
      </c>
      <c r="Y283" s="13">
        <f t="shared" si="77"/>
        <v>291847.5</v>
      </c>
      <c r="Z283" s="13">
        <f t="shared" si="78"/>
        <v>332991.45454545453</v>
      </c>
      <c r="AA283" s="13">
        <f t="shared" si="79"/>
        <v>999533.40909090918</v>
      </c>
      <c r="AB283" s="23">
        <f t="shared" si="80"/>
        <v>0</v>
      </c>
      <c r="AC283" s="23">
        <f t="shared" si="81"/>
        <v>0</v>
      </c>
      <c r="AD283" s="23">
        <f t="shared" si="82"/>
        <v>0</v>
      </c>
      <c r="AE283" s="23">
        <f t="shared" si="83"/>
        <v>0</v>
      </c>
      <c r="AF283" s="23">
        <f t="shared" si="84"/>
        <v>0</v>
      </c>
      <c r="AG283" s="23">
        <f t="shared" si="85"/>
        <v>0</v>
      </c>
      <c r="AH283" s="23">
        <f t="shared" si="86"/>
        <v>0</v>
      </c>
      <c r="AI283" s="44" t="str">
        <f t="shared" si="87"/>
        <v>n/a</v>
      </c>
      <c r="AJ283" s="2" t="str">
        <f t="shared" si="88"/>
        <v>2016-17 Summer</v>
      </c>
      <c r="AK283" s="2" t="str">
        <f t="shared" si="89"/>
        <v>2015-16 Summer</v>
      </c>
      <c r="AL283" s="41">
        <v>0</v>
      </c>
      <c r="AM283" s="8"/>
    </row>
    <row r="284" spans="1:39" x14ac:dyDescent="0.3">
      <c r="A284" s="47">
        <v>42254</v>
      </c>
      <c r="B284" s="14" t="str">
        <f t="shared" si="90"/>
        <v>Sep</v>
      </c>
      <c r="C284" s="3"/>
      <c r="D284" s="3"/>
      <c r="E284" s="3"/>
      <c r="F284" s="3"/>
      <c r="G284" s="3"/>
      <c r="H284" s="3"/>
      <c r="I284" s="13">
        <f>VLOOKUP($B284,'Gas wholesale lookups'!$A$4:$L$15,'Gas wholesale index'!I$2,FALSE)</f>
        <v>291847.5</v>
      </c>
      <c r="J284" s="13">
        <f>VLOOKUP($B284,'Gas wholesale lookups'!$A$4:$L$15,'Gas wholesale index'!J$2,FALSE)</f>
        <v>332991.45454545453</v>
      </c>
      <c r="K284" s="13">
        <f>VLOOKUP($B284,'Gas wholesale lookups'!$A$4:$L$15,'Gas wholesale index'!K$2,FALSE)</f>
        <v>208526.18181818182</v>
      </c>
      <c r="L284" s="13">
        <f>VLOOKUP($B284,'Gas wholesale lookups'!$A$4:$L$15,'Gas wholesale index'!L$2,FALSE)</f>
        <v>166168.27272727274</v>
      </c>
      <c r="M284" s="13">
        <f>VLOOKUP($B284,'Gas wholesale lookups'!$A$4:$L$15,'Gas wholesale index'!M$2,FALSE)</f>
        <v>291847.5</v>
      </c>
      <c r="N284" s="13">
        <f>VLOOKUP($B284,'Gas wholesale lookups'!$A$4:$L$15,'Gas wholesale index'!N$2,FALSE)</f>
        <v>332991.45454545453</v>
      </c>
      <c r="O284" s="38">
        <f>VLOOKUP($B284,'Gas wholesale lookups'!$A$4:$R$15,'Gas wholesale index'!O$2,FALSE)</f>
        <v>0</v>
      </c>
      <c r="P284" s="38">
        <f>VLOOKUP($B284,'Gas wholesale lookups'!$A$4:$R$15,'Gas wholesale index'!P$2,FALSE)</f>
        <v>0</v>
      </c>
      <c r="Q284" s="38">
        <f>VLOOKUP($B284,'Gas wholesale lookups'!$A$4:$R$15,'Gas wholesale index'!Q$2,FALSE)</f>
        <v>1</v>
      </c>
      <c r="R284" s="38">
        <f>VLOOKUP($B284,'Gas wholesale lookups'!$A$4:$R$15,'Gas wholesale index'!R$2,FALSE)</f>
        <v>1</v>
      </c>
      <c r="S284" s="38">
        <f>VLOOKUP($B284,'Gas wholesale lookups'!$A$4:$R$15,'Gas wholesale index'!S$2,FALSE)</f>
        <v>1</v>
      </c>
      <c r="T284" s="38">
        <f>VLOOKUP($B284,'Gas wholesale lookups'!$A$4:$R$15,'Gas wholesale index'!T$2,FALSE)</f>
        <v>1</v>
      </c>
      <c r="U284" s="13">
        <f t="shared" si="73"/>
        <v>0</v>
      </c>
      <c r="V284" s="13">
        <f t="shared" si="74"/>
        <v>0</v>
      </c>
      <c r="W284" s="13">
        <f t="shared" si="75"/>
        <v>208526.18181818182</v>
      </c>
      <c r="X284" s="13">
        <f t="shared" si="76"/>
        <v>166168.27272727274</v>
      </c>
      <c r="Y284" s="13">
        <f t="shared" si="77"/>
        <v>291847.5</v>
      </c>
      <c r="Z284" s="13">
        <f t="shared" si="78"/>
        <v>332991.45454545453</v>
      </c>
      <c r="AA284" s="13">
        <f t="shared" si="79"/>
        <v>999533.40909090918</v>
      </c>
      <c r="AB284" s="23">
        <f t="shared" si="80"/>
        <v>0</v>
      </c>
      <c r="AC284" s="23">
        <f t="shared" si="81"/>
        <v>0</v>
      </c>
      <c r="AD284" s="23">
        <f t="shared" si="82"/>
        <v>0</v>
      </c>
      <c r="AE284" s="23">
        <f t="shared" si="83"/>
        <v>0</v>
      </c>
      <c r="AF284" s="23">
        <f t="shared" si="84"/>
        <v>0</v>
      </c>
      <c r="AG284" s="23">
        <f t="shared" si="85"/>
        <v>0</v>
      </c>
      <c r="AH284" s="23">
        <f t="shared" si="86"/>
        <v>0</v>
      </c>
      <c r="AI284" s="44" t="str">
        <f t="shared" si="87"/>
        <v>n/a</v>
      </c>
      <c r="AJ284" s="2" t="str">
        <f t="shared" si="88"/>
        <v>2016-17 Summer</v>
      </c>
      <c r="AK284" s="2" t="str">
        <f t="shared" si="89"/>
        <v>2015-16 Summer</v>
      </c>
      <c r="AL284" s="41">
        <v>0</v>
      </c>
      <c r="AM284" s="8"/>
    </row>
    <row r="285" spans="1:39" x14ac:dyDescent="0.3">
      <c r="A285" s="47">
        <v>42255</v>
      </c>
      <c r="B285" s="14" t="str">
        <f t="shared" si="90"/>
        <v>Sep</v>
      </c>
      <c r="C285" s="3"/>
      <c r="D285" s="3"/>
      <c r="E285" s="3"/>
      <c r="F285" s="3"/>
      <c r="G285" s="3"/>
      <c r="H285" s="3"/>
      <c r="I285" s="13">
        <f>VLOOKUP($B285,'Gas wholesale lookups'!$A$4:$L$15,'Gas wholesale index'!I$2,FALSE)</f>
        <v>291847.5</v>
      </c>
      <c r="J285" s="13">
        <f>VLOOKUP($B285,'Gas wholesale lookups'!$A$4:$L$15,'Gas wholesale index'!J$2,FALSE)</f>
        <v>332991.45454545453</v>
      </c>
      <c r="K285" s="13">
        <f>VLOOKUP($B285,'Gas wholesale lookups'!$A$4:$L$15,'Gas wholesale index'!K$2,FALSE)</f>
        <v>208526.18181818182</v>
      </c>
      <c r="L285" s="13">
        <f>VLOOKUP($B285,'Gas wholesale lookups'!$A$4:$L$15,'Gas wholesale index'!L$2,FALSE)</f>
        <v>166168.27272727274</v>
      </c>
      <c r="M285" s="13">
        <f>VLOOKUP($B285,'Gas wholesale lookups'!$A$4:$L$15,'Gas wholesale index'!M$2,FALSE)</f>
        <v>291847.5</v>
      </c>
      <c r="N285" s="13">
        <f>VLOOKUP($B285,'Gas wholesale lookups'!$A$4:$L$15,'Gas wholesale index'!N$2,FALSE)</f>
        <v>332991.45454545453</v>
      </c>
      <c r="O285" s="38">
        <f>VLOOKUP($B285,'Gas wholesale lookups'!$A$4:$R$15,'Gas wholesale index'!O$2,FALSE)</f>
        <v>0</v>
      </c>
      <c r="P285" s="38">
        <f>VLOOKUP($B285,'Gas wholesale lookups'!$A$4:$R$15,'Gas wholesale index'!P$2,FALSE)</f>
        <v>0</v>
      </c>
      <c r="Q285" s="38">
        <f>VLOOKUP($B285,'Gas wholesale lookups'!$A$4:$R$15,'Gas wholesale index'!Q$2,FALSE)</f>
        <v>1</v>
      </c>
      <c r="R285" s="38">
        <f>VLOOKUP($B285,'Gas wholesale lookups'!$A$4:$R$15,'Gas wholesale index'!R$2,FALSE)</f>
        <v>1</v>
      </c>
      <c r="S285" s="38">
        <f>VLOOKUP($B285,'Gas wholesale lookups'!$A$4:$R$15,'Gas wholesale index'!S$2,FALSE)</f>
        <v>1</v>
      </c>
      <c r="T285" s="38">
        <f>VLOOKUP($B285,'Gas wholesale lookups'!$A$4:$R$15,'Gas wholesale index'!T$2,FALSE)</f>
        <v>1</v>
      </c>
      <c r="U285" s="13">
        <f t="shared" si="73"/>
        <v>0</v>
      </c>
      <c r="V285" s="13">
        <f t="shared" si="74"/>
        <v>0</v>
      </c>
      <c r="W285" s="13">
        <f t="shared" si="75"/>
        <v>208526.18181818182</v>
      </c>
      <c r="X285" s="13">
        <f t="shared" si="76"/>
        <v>166168.27272727274</v>
      </c>
      <c r="Y285" s="13">
        <f t="shared" si="77"/>
        <v>291847.5</v>
      </c>
      <c r="Z285" s="13">
        <f t="shared" si="78"/>
        <v>332991.45454545453</v>
      </c>
      <c r="AA285" s="13">
        <f t="shared" si="79"/>
        <v>999533.40909090918</v>
      </c>
      <c r="AB285" s="23">
        <f t="shared" si="80"/>
        <v>0</v>
      </c>
      <c r="AC285" s="23">
        <f t="shared" si="81"/>
        <v>0</v>
      </c>
      <c r="AD285" s="23">
        <f t="shared" si="82"/>
        <v>0</v>
      </c>
      <c r="AE285" s="23">
        <f t="shared" si="83"/>
        <v>0</v>
      </c>
      <c r="AF285" s="23">
        <f t="shared" si="84"/>
        <v>0</v>
      </c>
      <c r="AG285" s="23">
        <f t="shared" si="85"/>
        <v>0</v>
      </c>
      <c r="AH285" s="23">
        <f t="shared" si="86"/>
        <v>0</v>
      </c>
      <c r="AI285" s="44" t="str">
        <f t="shared" si="87"/>
        <v>n/a</v>
      </c>
      <c r="AJ285" s="2" t="str">
        <f t="shared" si="88"/>
        <v>2016-17 Summer</v>
      </c>
      <c r="AK285" s="2" t="str">
        <f t="shared" si="89"/>
        <v>2015-16 Summer</v>
      </c>
      <c r="AL285" s="41">
        <v>0</v>
      </c>
      <c r="AM285" s="8"/>
    </row>
    <row r="286" spans="1:39" x14ac:dyDescent="0.3">
      <c r="A286" s="47">
        <v>42256</v>
      </c>
      <c r="B286" s="14" t="str">
        <f t="shared" si="90"/>
        <v>Sep</v>
      </c>
      <c r="C286" s="3"/>
      <c r="D286" s="3"/>
      <c r="E286" s="3"/>
      <c r="F286" s="3"/>
      <c r="G286" s="3"/>
      <c r="H286" s="3"/>
      <c r="I286" s="13">
        <f>VLOOKUP($B286,'Gas wholesale lookups'!$A$4:$L$15,'Gas wholesale index'!I$2,FALSE)</f>
        <v>291847.5</v>
      </c>
      <c r="J286" s="13">
        <f>VLOOKUP($B286,'Gas wholesale lookups'!$A$4:$L$15,'Gas wholesale index'!J$2,FALSE)</f>
        <v>332991.45454545453</v>
      </c>
      <c r="K286" s="13">
        <f>VLOOKUP($B286,'Gas wholesale lookups'!$A$4:$L$15,'Gas wholesale index'!K$2,FALSE)</f>
        <v>208526.18181818182</v>
      </c>
      <c r="L286" s="13">
        <f>VLOOKUP($B286,'Gas wholesale lookups'!$A$4:$L$15,'Gas wholesale index'!L$2,FALSE)</f>
        <v>166168.27272727274</v>
      </c>
      <c r="M286" s="13">
        <f>VLOOKUP($B286,'Gas wholesale lookups'!$A$4:$L$15,'Gas wholesale index'!M$2,FALSE)</f>
        <v>291847.5</v>
      </c>
      <c r="N286" s="13">
        <f>VLOOKUP($B286,'Gas wholesale lookups'!$A$4:$L$15,'Gas wholesale index'!N$2,FALSE)</f>
        <v>332991.45454545453</v>
      </c>
      <c r="O286" s="38">
        <f>VLOOKUP($B286,'Gas wholesale lookups'!$A$4:$R$15,'Gas wholesale index'!O$2,FALSE)</f>
        <v>0</v>
      </c>
      <c r="P286" s="38">
        <f>VLOOKUP($B286,'Gas wholesale lookups'!$A$4:$R$15,'Gas wholesale index'!P$2,FALSE)</f>
        <v>0</v>
      </c>
      <c r="Q286" s="38">
        <f>VLOOKUP($B286,'Gas wholesale lookups'!$A$4:$R$15,'Gas wholesale index'!Q$2,FALSE)</f>
        <v>1</v>
      </c>
      <c r="R286" s="38">
        <f>VLOOKUP($B286,'Gas wholesale lookups'!$A$4:$R$15,'Gas wholesale index'!R$2,FALSE)</f>
        <v>1</v>
      </c>
      <c r="S286" s="38">
        <f>VLOOKUP($B286,'Gas wholesale lookups'!$A$4:$R$15,'Gas wholesale index'!S$2,FALSE)</f>
        <v>1</v>
      </c>
      <c r="T286" s="38">
        <f>VLOOKUP($B286,'Gas wholesale lookups'!$A$4:$R$15,'Gas wholesale index'!T$2,FALSE)</f>
        <v>1</v>
      </c>
      <c r="U286" s="13">
        <f t="shared" si="73"/>
        <v>0</v>
      </c>
      <c r="V286" s="13">
        <f t="shared" si="74"/>
        <v>0</v>
      </c>
      <c r="W286" s="13">
        <f t="shared" si="75"/>
        <v>208526.18181818182</v>
      </c>
      <c r="X286" s="13">
        <f t="shared" si="76"/>
        <v>166168.27272727274</v>
      </c>
      <c r="Y286" s="13">
        <f t="shared" si="77"/>
        <v>291847.5</v>
      </c>
      <c r="Z286" s="13">
        <f t="shared" si="78"/>
        <v>332991.45454545453</v>
      </c>
      <c r="AA286" s="13">
        <f t="shared" si="79"/>
        <v>999533.40909090918</v>
      </c>
      <c r="AB286" s="23">
        <f t="shared" si="80"/>
        <v>0</v>
      </c>
      <c r="AC286" s="23">
        <f t="shared" si="81"/>
        <v>0</v>
      </c>
      <c r="AD286" s="23">
        <f t="shared" si="82"/>
        <v>0</v>
      </c>
      <c r="AE286" s="23">
        <f t="shared" si="83"/>
        <v>0</v>
      </c>
      <c r="AF286" s="23">
        <f t="shared" si="84"/>
        <v>0</v>
      </c>
      <c r="AG286" s="23">
        <f t="shared" si="85"/>
        <v>0</v>
      </c>
      <c r="AH286" s="23">
        <f t="shared" si="86"/>
        <v>0</v>
      </c>
      <c r="AI286" s="44" t="str">
        <f t="shared" si="87"/>
        <v>n/a</v>
      </c>
      <c r="AJ286" s="2" t="str">
        <f t="shared" si="88"/>
        <v>2016-17 Summer</v>
      </c>
      <c r="AK286" s="2" t="str">
        <f t="shared" si="89"/>
        <v>2015-16 Summer</v>
      </c>
      <c r="AL286" s="41">
        <v>0</v>
      </c>
      <c r="AM286" s="8"/>
    </row>
    <row r="287" spans="1:39" x14ac:dyDescent="0.3">
      <c r="A287" s="47">
        <v>42257</v>
      </c>
      <c r="B287" s="14" t="str">
        <f t="shared" si="90"/>
        <v>Sep</v>
      </c>
      <c r="C287" s="3"/>
      <c r="D287" s="3"/>
      <c r="E287" s="3"/>
      <c r="F287" s="3"/>
      <c r="G287" s="3"/>
      <c r="H287" s="3"/>
      <c r="I287" s="13">
        <f>VLOOKUP($B287,'Gas wholesale lookups'!$A$4:$L$15,'Gas wholesale index'!I$2,FALSE)</f>
        <v>291847.5</v>
      </c>
      <c r="J287" s="13">
        <f>VLOOKUP($B287,'Gas wholesale lookups'!$A$4:$L$15,'Gas wholesale index'!J$2,FALSE)</f>
        <v>332991.45454545453</v>
      </c>
      <c r="K287" s="13">
        <f>VLOOKUP($B287,'Gas wholesale lookups'!$A$4:$L$15,'Gas wholesale index'!K$2,FALSE)</f>
        <v>208526.18181818182</v>
      </c>
      <c r="L287" s="13">
        <f>VLOOKUP($B287,'Gas wholesale lookups'!$A$4:$L$15,'Gas wholesale index'!L$2,FALSE)</f>
        <v>166168.27272727274</v>
      </c>
      <c r="M287" s="13">
        <f>VLOOKUP($B287,'Gas wholesale lookups'!$A$4:$L$15,'Gas wholesale index'!M$2,FALSE)</f>
        <v>291847.5</v>
      </c>
      <c r="N287" s="13">
        <f>VLOOKUP($B287,'Gas wholesale lookups'!$A$4:$L$15,'Gas wholesale index'!N$2,FALSE)</f>
        <v>332991.45454545453</v>
      </c>
      <c r="O287" s="38">
        <f>VLOOKUP($B287,'Gas wholesale lookups'!$A$4:$R$15,'Gas wholesale index'!O$2,FALSE)</f>
        <v>0</v>
      </c>
      <c r="P287" s="38">
        <f>VLOOKUP($B287,'Gas wholesale lookups'!$A$4:$R$15,'Gas wholesale index'!P$2,FALSE)</f>
        <v>0</v>
      </c>
      <c r="Q287" s="38">
        <f>VLOOKUP($B287,'Gas wholesale lookups'!$A$4:$R$15,'Gas wholesale index'!Q$2,FALSE)</f>
        <v>1</v>
      </c>
      <c r="R287" s="38">
        <f>VLOOKUP($B287,'Gas wholesale lookups'!$A$4:$R$15,'Gas wholesale index'!R$2,FALSE)</f>
        <v>1</v>
      </c>
      <c r="S287" s="38">
        <f>VLOOKUP($B287,'Gas wholesale lookups'!$A$4:$R$15,'Gas wholesale index'!S$2,FALSE)</f>
        <v>1</v>
      </c>
      <c r="T287" s="38">
        <f>VLOOKUP($B287,'Gas wholesale lookups'!$A$4:$R$15,'Gas wholesale index'!T$2,FALSE)</f>
        <v>1</v>
      </c>
      <c r="U287" s="13">
        <f t="shared" si="73"/>
        <v>0</v>
      </c>
      <c r="V287" s="13">
        <f t="shared" si="74"/>
        <v>0</v>
      </c>
      <c r="W287" s="13">
        <f t="shared" si="75"/>
        <v>208526.18181818182</v>
      </c>
      <c r="X287" s="13">
        <f t="shared" si="76"/>
        <v>166168.27272727274</v>
      </c>
      <c r="Y287" s="13">
        <f t="shared" si="77"/>
        <v>291847.5</v>
      </c>
      <c r="Z287" s="13">
        <f t="shared" si="78"/>
        <v>332991.45454545453</v>
      </c>
      <c r="AA287" s="13">
        <f t="shared" si="79"/>
        <v>999533.40909090918</v>
      </c>
      <c r="AB287" s="23">
        <f t="shared" si="80"/>
        <v>0</v>
      </c>
      <c r="AC287" s="23">
        <f t="shared" si="81"/>
        <v>0</v>
      </c>
      <c r="AD287" s="23">
        <f t="shared" si="82"/>
        <v>0</v>
      </c>
      <c r="AE287" s="23">
        <f t="shared" si="83"/>
        <v>0</v>
      </c>
      <c r="AF287" s="23">
        <f t="shared" si="84"/>
        <v>0</v>
      </c>
      <c r="AG287" s="23">
        <f t="shared" si="85"/>
        <v>0</v>
      </c>
      <c r="AH287" s="23">
        <f t="shared" si="86"/>
        <v>0</v>
      </c>
      <c r="AI287" s="44" t="str">
        <f t="shared" si="87"/>
        <v>n/a</v>
      </c>
      <c r="AJ287" s="2" t="str">
        <f t="shared" si="88"/>
        <v>2016-17 Summer</v>
      </c>
      <c r="AK287" s="2" t="str">
        <f t="shared" si="89"/>
        <v>2015-16 Summer</v>
      </c>
      <c r="AL287" s="41">
        <v>0</v>
      </c>
      <c r="AM287" s="8"/>
    </row>
    <row r="288" spans="1:39" x14ac:dyDescent="0.3">
      <c r="A288" s="47">
        <v>42258</v>
      </c>
      <c r="B288" s="14" t="str">
        <f t="shared" si="90"/>
        <v>Sep</v>
      </c>
      <c r="C288" s="3"/>
      <c r="D288" s="3"/>
      <c r="E288" s="3"/>
      <c r="F288" s="3"/>
      <c r="G288" s="3"/>
      <c r="H288" s="3"/>
      <c r="I288" s="13">
        <f>VLOOKUP($B288,'Gas wholesale lookups'!$A$4:$L$15,'Gas wholesale index'!I$2,FALSE)</f>
        <v>291847.5</v>
      </c>
      <c r="J288" s="13">
        <f>VLOOKUP($B288,'Gas wholesale lookups'!$A$4:$L$15,'Gas wholesale index'!J$2,FALSE)</f>
        <v>332991.45454545453</v>
      </c>
      <c r="K288" s="13">
        <f>VLOOKUP($B288,'Gas wholesale lookups'!$A$4:$L$15,'Gas wholesale index'!K$2,FALSE)</f>
        <v>208526.18181818182</v>
      </c>
      <c r="L288" s="13">
        <f>VLOOKUP($B288,'Gas wholesale lookups'!$A$4:$L$15,'Gas wholesale index'!L$2,FALSE)</f>
        <v>166168.27272727274</v>
      </c>
      <c r="M288" s="13">
        <f>VLOOKUP($B288,'Gas wholesale lookups'!$A$4:$L$15,'Gas wholesale index'!M$2,FALSE)</f>
        <v>291847.5</v>
      </c>
      <c r="N288" s="13">
        <f>VLOOKUP($B288,'Gas wholesale lookups'!$A$4:$L$15,'Gas wholesale index'!N$2,FALSE)</f>
        <v>332991.45454545453</v>
      </c>
      <c r="O288" s="38">
        <f>VLOOKUP($B288,'Gas wholesale lookups'!$A$4:$R$15,'Gas wholesale index'!O$2,FALSE)</f>
        <v>0</v>
      </c>
      <c r="P288" s="38">
        <f>VLOOKUP($B288,'Gas wholesale lookups'!$A$4:$R$15,'Gas wholesale index'!P$2,FALSE)</f>
        <v>0</v>
      </c>
      <c r="Q288" s="38">
        <f>VLOOKUP($B288,'Gas wholesale lookups'!$A$4:$R$15,'Gas wholesale index'!Q$2,FALSE)</f>
        <v>1</v>
      </c>
      <c r="R288" s="38">
        <f>VLOOKUP($B288,'Gas wholesale lookups'!$A$4:$R$15,'Gas wholesale index'!R$2,FALSE)</f>
        <v>1</v>
      </c>
      <c r="S288" s="38">
        <f>VLOOKUP($B288,'Gas wholesale lookups'!$A$4:$R$15,'Gas wholesale index'!S$2,FALSE)</f>
        <v>1</v>
      </c>
      <c r="T288" s="38">
        <f>VLOOKUP($B288,'Gas wholesale lookups'!$A$4:$R$15,'Gas wholesale index'!T$2,FALSE)</f>
        <v>1</v>
      </c>
      <c r="U288" s="13">
        <f t="shared" si="73"/>
        <v>0</v>
      </c>
      <c r="V288" s="13">
        <f t="shared" si="74"/>
        <v>0</v>
      </c>
      <c r="W288" s="13">
        <f t="shared" si="75"/>
        <v>208526.18181818182</v>
      </c>
      <c r="X288" s="13">
        <f t="shared" si="76"/>
        <v>166168.27272727274</v>
      </c>
      <c r="Y288" s="13">
        <f t="shared" si="77"/>
        <v>291847.5</v>
      </c>
      <c r="Z288" s="13">
        <f t="shared" si="78"/>
        <v>332991.45454545453</v>
      </c>
      <c r="AA288" s="13">
        <f t="shared" si="79"/>
        <v>999533.40909090918</v>
      </c>
      <c r="AB288" s="23">
        <f t="shared" si="80"/>
        <v>0</v>
      </c>
      <c r="AC288" s="23">
        <f t="shared" si="81"/>
        <v>0</v>
      </c>
      <c r="AD288" s="23">
        <f t="shared" si="82"/>
        <v>0</v>
      </c>
      <c r="AE288" s="23">
        <f t="shared" si="83"/>
        <v>0</v>
      </c>
      <c r="AF288" s="23">
        <f t="shared" si="84"/>
        <v>0</v>
      </c>
      <c r="AG288" s="23">
        <f t="shared" si="85"/>
        <v>0</v>
      </c>
      <c r="AH288" s="23">
        <f t="shared" si="86"/>
        <v>0</v>
      </c>
      <c r="AI288" s="44" t="str">
        <f t="shared" si="87"/>
        <v>n/a</v>
      </c>
      <c r="AJ288" s="2" t="str">
        <f t="shared" si="88"/>
        <v>2016-17 Summer</v>
      </c>
      <c r="AK288" s="2" t="str">
        <f t="shared" si="89"/>
        <v>2015-16 Summer</v>
      </c>
      <c r="AL288" s="41">
        <v>0</v>
      </c>
      <c r="AM288" s="8"/>
    </row>
    <row r="289" spans="1:39" x14ac:dyDescent="0.3">
      <c r="A289" s="47">
        <v>42261</v>
      </c>
      <c r="B289" s="14" t="str">
        <f t="shared" si="90"/>
        <v>Sep</v>
      </c>
      <c r="C289" s="3"/>
      <c r="D289" s="3"/>
      <c r="E289" s="3"/>
      <c r="F289" s="3"/>
      <c r="G289" s="3"/>
      <c r="H289" s="3"/>
      <c r="I289" s="13">
        <f>VLOOKUP($B289,'Gas wholesale lookups'!$A$4:$L$15,'Gas wholesale index'!I$2,FALSE)</f>
        <v>291847.5</v>
      </c>
      <c r="J289" s="13">
        <f>VLOOKUP($B289,'Gas wholesale lookups'!$A$4:$L$15,'Gas wholesale index'!J$2,FALSE)</f>
        <v>332991.45454545453</v>
      </c>
      <c r="K289" s="13">
        <f>VLOOKUP($B289,'Gas wholesale lookups'!$A$4:$L$15,'Gas wholesale index'!K$2,FALSE)</f>
        <v>208526.18181818182</v>
      </c>
      <c r="L289" s="13">
        <f>VLOOKUP($B289,'Gas wholesale lookups'!$A$4:$L$15,'Gas wholesale index'!L$2,FALSE)</f>
        <v>166168.27272727274</v>
      </c>
      <c r="M289" s="13">
        <f>VLOOKUP($B289,'Gas wholesale lookups'!$A$4:$L$15,'Gas wholesale index'!M$2,FALSE)</f>
        <v>291847.5</v>
      </c>
      <c r="N289" s="13">
        <f>VLOOKUP($B289,'Gas wholesale lookups'!$A$4:$L$15,'Gas wholesale index'!N$2,FALSE)</f>
        <v>332991.45454545453</v>
      </c>
      <c r="O289" s="38">
        <f>VLOOKUP($B289,'Gas wholesale lookups'!$A$4:$R$15,'Gas wholesale index'!O$2,FALSE)</f>
        <v>0</v>
      </c>
      <c r="P289" s="38">
        <f>VLOOKUP($B289,'Gas wholesale lookups'!$A$4:$R$15,'Gas wholesale index'!P$2,FALSE)</f>
        <v>0</v>
      </c>
      <c r="Q289" s="38">
        <f>VLOOKUP($B289,'Gas wholesale lookups'!$A$4:$R$15,'Gas wholesale index'!Q$2,FALSE)</f>
        <v>1</v>
      </c>
      <c r="R289" s="38">
        <f>VLOOKUP($B289,'Gas wholesale lookups'!$A$4:$R$15,'Gas wholesale index'!R$2,FALSE)</f>
        <v>1</v>
      </c>
      <c r="S289" s="38">
        <f>VLOOKUP($B289,'Gas wholesale lookups'!$A$4:$R$15,'Gas wholesale index'!S$2,FALSE)</f>
        <v>1</v>
      </c>
      <c r="T289" s="38">
        <f>VLOOKUP($B289,'Gas wholesale lookups'!$A$4:$R$15,'Gas wholesale index'!T$2,FALSE)</f>
        <v>1</v>
      </c>
      <c r="U289" s="13">
        <f t="shared" si="73"/>
        <v>0</v>
      </c>
      <c r="V289" s="13">
        <f t="shared" si="74"/>
        <v>0</v>
      </c>
      <c r="W289" s="13">
        <f t="shared" si="75"/>
        <v>208526.18181818182</v>
      </c>
      <c r="X289" s="13">
        <f t="shared" si="76"/>
        <v>166168.27272727274</v>
      </c>
      <c r="Y289" s="13">
        <f t="shared" si="77"/>
        <v>291847.5</v>
      </c>
      <c r="Z289" s="13">
        <f t="shared" si="78"/>
        <v>332991.45454545453</v>
      </c>
      <c r="AA289" s="13">
        <f t="shared" si="79"/>
        <v>999533.40909090918</v>
      </c>
      <c r="AB289" s="23">
        <f t="shared" si="80"/>
        <v>0</v>
      </c>
      <c r="AC289" s="23">
        <f t="shared" si="81"/>
        <v>0</v>
      </c>
      <c r="AD289" s="23">
        <f t="shared" si="82"/>
        <v>0</v>
      </c>
      <c r="AE289" s="23">
        <f t="shared" si="83"/>
        <v>0</v>
      </c>
      <c r="AF289" s="23">
        <f t="shared" si="84"/>
        <v>0</v>
      </c>
      <c r="AG289" s="23">
        <f t="shared" si="85"/>
        <v>0</v>
      </c>
      <c r="AH289" s="23">
        <f t="shared" si="86"/>
        <v>0</v>
      </c>
      <c r="AI289" s="44" t="str">
        <f t="shared" si="87"/>
        <v>n/a</v>
      </c>
      <c r="AJ289" s="2" t="str">
        <f t="shared" si="88"/>
        <v>2016-17 Summer</v>
      </c>
      <c r="AK289" s="2" t="str">
        <f t="shared" si="89"/>
        <v>2015-16 Summer</v>
      </c>
      <c r="AL289" s="41">
        <v>0</v>
      </c>
      <c r="AM289" s="8"/>
    </row>
    <row r="290" spans="1:39" x14ac:dyDescent="0.3">
      <c r="A290" s="47">
        <v>42262</v>
      </c>
      <c r="B290" s="14" t="str">
        <f t="shared" si="90"/>
        <v>Sep</v>
      </c>
      <c r="C290" s="3"/>
      <c r="D290" s="3"/>
      <c r="E290" s="3"/>
      <c r="F290" s="3"/>
      <c r="G290" s="3"/>
      <c r="H290" s="3"/>
      <c r="I290" s="13">
        <f>VLOOKUP($B290,'Gas wholesale lookups'!$A$4:$L$15,'Gas wholesale index'!I$2,FALSE)</f>
        <v>291847.5</v>
      </c>
      <c r="J290" s="13">
        <f>VLOOKUP($B290,'Gas wholesale lookups'!$A$4:$L$15,'Gas wholesale index'!J$2,FALSE)</f>
        <v>332991.45454545453</v>
      </c>
      <c r="K290" s="13">
        <f>VLOOKUP($B290,'Gas wholesale lookups'!$A$4:$L$15,'Gas wholesale index'!K$2,FALSE)</f>
        <v>208526.18181818182</v>
      </c>
      <c r="L290" s="13">
        <f>VLOOKUP($B290,'Gas wholesale lookups'!$A$4:$L$15,'Gas wholesale index'!L$2,FALSE)</f>
        <v>166168.27272727274</v>
      </c>
      <c r="M290" s="13">
        <f>VLOOKUP($B290,'Gas wholesale lookups'!$A$4:$L$15,'Gas wholesale index'!M$2,FALSE)</f>
        <v>291847.5</v>
      </c>
      <c r="N290" s="13">
        <f>VLOOKUP($B290,'Gas wholesale lookups'!$A$4:$L$15,'Gas wholesale index'!N$2,FALSE)</f>
        <v>332991.45454545453</v>
      </c>
      <c r="O290" s="38">
        <f>VLOOKUP($B290,'Gas wholesale lookups'!$A$4:$R$15,'Gas wholesale index'!O$2,FALSE)</f>
        <v>0</v>
      </c>
      <c r="P290" s="38">
        <f>VLOOKUP($B290,'Gas wholesale lookups'!$A$4:$R$15,'Gas wholesale index'!P$2,FALSE)</f>
        <v>0</v>
      </c>
      <c r="Q290" s="38">
        <f>VLOOKUP($B290,'Gas wholesale lookups'!$A$4:$R$15,'Gas wholesale index'!Q$2,FALSE)</f>
        <v>1</v>
      </c>
      <c r="R290" s="38">
        <f>VLOOKUP($B290,'Gas wholesale lookups'!$A$4:$R$15,'Gas wholesale index'!R$2,FALSE)</f>
        <v>1</v>
      </c>
      <c r="S290" s="38">
        <f>VLOOKUP($B290,'Gas wholesale lookups'!$A$4:$R$15,'Gas wholesale index'!S$2,FALSE)</f>
        <v>1</v>
      </c>
      <c r="T290" s="38">
        <f>VLOOKUP($B290,'Gas wholesale lookups'!$A$4:$R$15,'Gas wholesale index'!T$2,FALSE)</f>
        <v>1</v>
      </c>
      <c r="U290" s="13">
        <f t="shared" si="73"/>
        <v>0</v>
      </c>
      <c r="V290" s="13">
        <f t="shared" si="74"/>
        <v>0</v>
      </c>
      <c r="W290" s="13">
        <f t="shared" si="75"/>
        <v>208526.18181818182</v>
      </c>
      <c r="X290" s="13">
        <f t="shared" si="76"/>
        <v>166168.27272727274</v>
      </c>
      <c r="Y290" s="13">
        <f t="shared" si="77"/>
        <v>291847.5</v>
      </c>
      <c r="Z290" s="13">
        <f t="shared" si="78"/>
        <v>332991.45454545453</v>
      </c>
      <c r="AA290" s="13">
        <f t="shared" si="79"/>
        <v>999533.40909090918</v>
      </c>
      <c r="AB290" s="23">
        <f t="shared" si="80"/>
        <v>0</v>
      </c>
      <c r="AC290" s="23">
        <f t="shared" si="81"/>
        <v>0</v>
      </c>
      <c r="AD290" s="23">
        <f t="shared" si="82"/>
        <v>0</v>
      </c>
      <c r="AE290" s="23">
        <f t="shared" si="83"/>
        <v>0</v>
      </c>
      <c r="AF290" s="23">
        <f t="shared" si="84"/>
        <v>0</v>
      </c>
      <c r="AG290" s="23">
        <f t="shared" si="85"/>
        <v>0</v>
      </c>
      <c r="AH290" s="23">
        <f t="shared" si="86"/>
        <v>0</v>
      </c>
      <c r="AI290" s="44" t="str">
        <f t="shared" si="87"/>
        <v>n/a</v>
      </c>
      <c r="AJ290" s="2" t="str">
        <f t="shared" si="88"/>
        <v>2016-17 Summer</v>
      </c>
      <c r="AK290" s="2" t="str">
        <f t="shared" si="89"/>
        <v>2015-16 Summer</v>
      </c>
      <c r="AL290" s="41">
        <v>0</v>
      </c>
      <c r="AM290" s="8"/>
    </row>
    <row r="291" spans="1:39" x14ac:dyDescent="0.3">
      <c r="A291" s="47">
        <v>42263</v>
      </c>
      <c r="B291" s="14" t="str">
        <f t="shared" si="90"/>
        <v>Sep</v>
      </c>
      <c r="C291" s="3"/>
      <c r="D291" s="3"/>
      <c r="E291" s="3"/>
      <c r="F291" s="3"/>
      <c r="G291" s="3"/>
      <c r="H291" s="3"/>
      <c r="I291" s="13">
        <f>VLOOKUP($B291,'Gas wholesale lookups'!$A$4:$L$15,'Gas wholesale index'!I$2,FALSE)</f>
        <v>291847.5</v>
      </c>
      <c r="J291" s="13">
        <f>VLOOKUP($B291,'Gas wholesale lookups'!$A$4:$L$15,'Gas wholesale index'!J$2,FALSE)</f>
        <v>332991.45454545453</v>
      </c>
      <c r="K291" s="13">
        <f>VLOOKUP($B291,'Gas wholesale lookups'!$A$4:$L$15,'Gas wholesale index'!K$2,FALSE)</f>
        <v>208526.18181818182</v>
      </c>
      <c r="L291" s="13">
        <f>VLOOKUP($B291,'Gas wholesale lookups'!$A$4:$L$15,'Gas wholesale index'!L$2,FALSE)</f>
        <v>166168.27272727274</v>
      </c>
      <c r="M291" s="13">
        <f>VLOOKUP($B291,'Gas wholesale lookups'!$A$4:$L$15,'Gas wholesale index'!M$2,FALSE)</f>
        <v>291847.5</v>
      </c>
      <c r="N291" s="13">
        <f>VLOOKUP($B291,'Gas wholesale lookups'!$A$4:$L$15,'Gas wholesale index'!N$2,FALSE)</f>
        <v>332991.45454545453</v>
      </c>
      <c r="O291" s="38">
        <f>VLOOKUP($B291,'Gas wholesale lookups'!$A$4:$R$15,'Gas wholesale index'!O$2,FALSE)</f>
        <v>0</v>
      </c>
      <c r="P291" s="38">
        <f>VLOOKUP($B291,'Gas wholesale lookups'!$A$4:$R$15,'Gas wholesale index'!P$2,FALSE)</f>
        <v>0</v>
      </c>
      <c r="Q291" s="38">
        <f>VLOOKUP($B291,'Gas wholesale lookups'!$A$4:$R$15,'Gas wholesale index'!Q$2,FALSE)</f>
        <v>1</v>
      </c>
      <c r="R291" s="38">
        <f>VLOOKUP($B291,'Gas wholesale lookups'!$A$4:$R$15,'Gas wholesale index'!R$2,FALSE)</f>
        <v>1</v>
      </c>
      <c r="S291" s="38">
        <f>VLOOKUP($B291,'Gas wholesale lookups'!$A$4:$R$15,'Gas wholesale index'!S$2,FALSE)</f>
        <v>1</v>
      </c>
      <c r="T291" s="38">
        <f>VLOOKUP($B291,'Gas wholesale lookups'!$A$4:$R$15,'Gas wholesale index'!T$2,FALSE)</f>
        <v>1</v>
      </c>
      <c r="U291" s="13">
        <f t="shared" si="73"/>
        <v>0</v>
      </c>
      <c r="V291" s="13">
        <f t="shared" si="74"/>
        <v>0</v>
      </c>
      <c r="W291" s="13">
        <f t="shared" si="75"/>
        <v>208526.18181818182</v>
      </c>
      <c r="X291" s="13">
        <f t="shared" si="76"/>
        <v>166168.27272727274</v>
      </c>
      <c r="Y291" s="13">
        <f t="shared" si="77"/>
        <v>291847.5</v>
      </c>
      <c r="Z291" s="13">
        <f t="shared" si="78"/>
        <v>332991.45454545453</v>
      </c>
      <c r="AA291" s="13">
        <f t="shared" si="79"/>
        <v>999533.40909090918</v>
      </c>
      <c r="AB291" s="23">
        <f t="shared" si="80"/>
        <v>0</v>
      </c>
      <c r="AC291" s="23">
        <f t="shared" si="81"/>
        <v>0</v>
      </c>
      <c r="AD291" s="23">
        <f t="shared" si="82"/>
        <v>0</v>
      </c>
      <c r="AE291" s="23">
        <f t="shared" si="83"/>
        <v>0</v>
      </c>
      <c r="AF291" s="23">
        <f t="shared" si="84"/>
        <v>0</v>
      </c>
      <c r="AG291" s="23">
        <f t="shared" si="85"/>
        <v>0</v>
      </c>
      <c r="AH291" s="23">
        <f t="shared" si="86"/>
        <v>0</v>
      </c>
      <c r="AI291" s="44" t="str">
        <f t="shared" si="87"/>
        <v>n/a</v>
      </c>
      <c r="AJ291" s="2" t="str">
        <f t="shared" si="88"/>
        <v>2016-17 Summer</v>
      </c>
      <c r="AK291" s="2" t="str">
        <f t="shared" si="89"/>
        <v>2015-16 Summer</v>
      </c>
      <c r="AL291" s="41">
        <v>0</v>
      </c>
      <c r="AM291" s="8"/>
    </row>
    <row r="292" spans="1:39" x14ac:dyDescent="0.3">
      <c r="A292" s="47">
        <v>42264</v>
      </c>
      <c r="B292" s="14" t="str">
        <f t="shared" si="90"/>
        <v>Sep</v>
      </c>
      <c r="C292" s="3"/>
      <c r="D292" s="3"/>
      <c r="E292" s="3"/>
      <c r="F292" s="3"/>
      <c r="G292" s="3"/>
      <c r="H292" s="3"/>
      <c r="I292" s="13">
        <f>VLOOKUP($B292,'Gas wholesale lookups'!$A$4:$L$15,'Gas wholesale index'!I$2,FALSE)</f>
        <v>291847.5</v>
      </c>
      <c r="J292" s="13">
        <f>VLOOKUP($B292,'Gas wholesale lookups'!$A$4:$L$15,'Gas wholesale index'!J$2,FALSE)</f>
        <v>332991.45454545453</v>
      </c>
      <c r="K292" s="13">
        <f>VLOOKUP($B292,'Gas wholesale lookups'!$A$4:$L$15,'Gas wholesale index'!K$2,FALSE)</f>
        <v>208526.18181818182</v>
      </c>
      <c r="L292" s="13">
        <f>VLOOKUP($B292,'Gas wholesale lookups'!$A$4:$L$15,'Gas wholesale index'!L$2,FALSE)</f>
        <v>166168.27272727274</v>
      </c>
      <c r="M292" s="13">
        <f>VLOOKUP($B292,'Gas wholesale lookups'!$A$4:$L$15,'Gas wholesale index'!M$2,FALSE)</f>
        <v>291847.5</v>
      </c>
      <c r="N292" s="13">
        <f>VLOOKUP($B292,'Gas wholesale lookups'!$A$4:$L$15,'Gas wholesale index'!N$2,FALSE)</f>
        <v>332991.45454545453</v>
      </c>
      <c r="O292" s="38">
        <f>VLOOKUP($B292,'Gas wholesale lookups'!$A$4:$R$15,'Gas wholesale index'!O$2,FALSE)</f>
        <v>0</v>
      </c>
      <c r="P292" s="38">
        <f>VLOOKUP($B292,'Gas wholesale lookups'!$A$4:$R$15,'Gas wholesale index'!P$2,FALSE)</f>
        <v>0</v>
      </c>
      <c r="Q292" s="38">
        <f>VLOOKUP($B292,'Gas wholesale lookups'!$A$4:$R$15,'Gas wholesale index'!Q$2,FALSE)</f>
        <v>1</v>
      </c>
      <c r="R292" s="38">
        <f>VLOOKUP($B292,'Gas wholesale lookups'!$A$4:$R$15,'Gas wholesale index'!R$2,FALSE)</f>
        <v>1</v>
      </c>
      <c r="S292" s="38">
        <f>VLOOKUP($B292,'Gas wholesale lookups'!$A$4:$R$15,'Gas wholesale index'!S$2,FALSE)</f>
        <v>1</v>
      </c>
      <c r="T292" s="38">
        <f>VLOOKUP($B292,'Gas wholesale lookups'!$A$4:$R$15,'Gas wholesale index'!T$2,FALSE)</f>
        <v>1</v>
      </c>
      <c r="U292" s="13">
        <f t="shared" si="73"/>
        <v>0</v>
      </c>
      <c r="V292" s="13">
        <f t="shared" si="74"/>
        <v>0</v>
      </c>
      <c r="W292" s="13">
        <f t="shared" si="75"/>
        <v>208526.18181818182</v>
      </c>
      <c r="X292" s="13">
        <f t="shared" si="76"/>
        <v>166168.27272727274</v>
      </c>
      <c r="Y292" s="13">
        <f t="shared" si="77"/>
        <v>291847.5</v>
      </c>
      <c r="Z292" s="13">
        <f t="shared" si="78"/>
        <v>332991.45454545453</v>
      </c>
      <c r="AA292" s="13">
        <f t="shared" si="79"/>
        <v>999533.40909090918</v>
      </c>
      <c r="AB292" s="23">
        <f t="shared" si="80"/>
        <v>0</v>
      </c>
      <c r="AC292" s="23">
        <f t="shared" si="81"/>
        <v>0</v>
      </c>
      <c r="AD292" s="23">
        <f t="shared" si="82"/>
        <v>0</v>
      </c>
      <c r="AE292" s="23">
        <f t="shared" si="83"/>
        <v>0</v>
      </c>
      <c r="AF292" s="23">
        <f t="shared" si="84"/>
        <v>0</v>
      </c>
      <c r="AG292" s="23">
        <f t="shared" si="85"/>
        <v>0</v>
      </c>
      <c r="AH292" s="23">
        <f t="shared" si="86"/>
        <v>0</v>
      </c>
      <c r="AI292" s="44" t="str">
        <f t="shared" si="87"/>
        <v>n/a</v>
      </c>
      <c r="AJ292" s="2" t="str">
        <f t="shared" si="88"/>
        <v>2016-17 Summer</v>
      </c>
      <c r="AK292" s="2" t="str">
        <f t="shared" si="89"/>
        <v>2015-16 Summer</v>
      </c>
      <c r="AL292" s="41">
        <v>0</v>
      </c>
      <c r="AM292" s="8"/>
    </row>
    <row r="293" spans="1:39" x14ac:dyDescent="0.3">
      <c r="A293" s="47">
        <v>42265</v>
      </c>
      <c r="B293" s="14" t="str">
        <f t="shared" si="90"/>
        <v>Sep</v>
      </c>
      <c r="C293" s="3"/>
      <c r="D293" s="3"/>
      <c r="E293" s="3"/>
      <c r="F293" s="3"/>
      <c r="G293" s="3"/>
      <c r="H293" s="3"/>
      <c r="I293" s="13">
        <f>VLOOKUP($B293,'Gas wholesale lookups'!$A$4:$L$15,'Gas wholesale index'!I$2,FALSE)</f>
        <v>291847.5</v>
      </c>
      <c r="J293" s="13">
        <f>VLOOKUP($B293,'Gas wholesale lookups'!$A$4:$L$15,'Gas wholesale index'!J$2,FALSE)</f>
        <v>332991.45454545453</v>
      </c>
      <c r="K293" s="13">
        <f>VLOOKUP($B293,'Gas wholesale lookups'!$A$4:$L$15,'Gas wholesale index'!K$2,FALSE)</f>
        <v>208526.18181818182</v>
      </c>
      <c r="L293" s="13">
        <f>VLOOKUP($B293,'Gas wholesale lookups'!$A$4:$L$15,'Gas wholesale index'!L$2,FALSE)</f>
        <v>166168.27272727274</v>
      </c>
      <c r="M293" s="13">
        <f>VLOOKUP($B293,'Gas wholesale lookups'!$A$4:$L$15,'Gas wholesale index'!M$2,FALSE)</f>
        <v>291847.5</v>
      </c>
      <c r="N293" s="13">
        <f>VLOOKUP($B293,'Gas wholesale lookups'!$A$4:$L$15,'Gas wholesale index'!N$2,FALSE)</f>
        <v>332991.45454545453</v>
      </c>
      <c r="O293" s="38">
        <f>VLOOKUP($B293,'Gas wholesale lookups'!$A$4:$R$15,'Gas wholesale index'!O$2,FALSE)</f>
        <v>0</v>
      </c>
      <c r="P293" s="38">
        <f>VLOOKUP($B293,'Gas wholesale lookups'!$A$4:$R$15,'Gas wholesale index'!P$2,FALSE)</f>
        <v>0</v>
      </c>
      <c r="Q293" s="38">
        <f>VLOOKUP($B293,'Gas wholesale lookups'!$A$4:$R$15,'Gas wholesale index'!Q$2,FALSE)</f>
        <v>1</v>
      </c>
      <c r="R293" s="38">
        <f>VLOOKUP($B293,'Gas wholesale lookups'!$A$4:$R$15,'Gas wholesale index'!R$2,FALSE)</f>
        <v>1</v>
      </c>
      <c r="S293" s="38">
        <f>VLOOKUP($B293,'Gas wholesale lookups'!$A$4:$R$15,'Gas wholesale index'!S$2,FALSE)</f>
        <v>1</v>
      </c>
      <c r="T293" s="38">
        <f>VLOOKUP($B293,'Gas wholesale lookups'!$A$4:$R$15,'Gas wholesale index'!T$2,FALSE)</f>
        <v>1</v>
      </c>
      <c r="U293" s="13">
        <f t="shared" si="73"/>
        <v>0</v>
      </c>
      <c r="V293" s="13">
        <f t="shared" si="74"/>
        <v>0</v>
      </c>
      <c r="W293" s="13">
        <f t="shared" si="75"/>
        <v>208526.18181818182</v>
      </c>
      <c r="X293" s="13">
        <f t="shared" si="76"/>
        <v>166168.27272727274</v>
      </c>
      <c r="Y293" s="13">
        <f t="shared" si="77"/>
        <v>291847.5</v>
      </c>
      <c r="Z293" s="13">
        <f t="shared" si="78"/>
        <v>332991.45454545453</v>
      </c>
      <c r="AA293" s="13">
        <f t="shared" si="79"/>
        <v>999533.40909090918</v>
      </c>
      <c r="AB293" s="23">
        <f t="shared" si="80"/>
        <v>0</v>
      </c>
      <c r="AC293" s="23">
        <f t="shared" si="81"/>
        <v>0</v>
      </c>
      <c r="AD293" s="23">
        <f t="shared" si="82"/>
        <v>0</v>
      </c>
      <c r="AE293" s="23">
        <f t="shared" si="83"/>
        <v>0</v>
      </c>
      <c r="AF293" s="23">
        <f t="shared" si="84"/>
        <v>0</v>
      </c>
      <c r="AG293" s="23">
        <f t="shared" si="85"/>
        <v>0</v>
      </c>
      <c r="AH293" s="23">
        <f t="shared" si="86"/>
        <v>0</v>
      </c>
      <c r="AI293" s="44" t="str">
        <f t="shared" si="87"/>
        <v>n/a</v>
      </c>
      <c r="AJ293" s="2" t="str">
        <f t="shared" si="88"/>
        <v>2016-17 Summer</v>
      </c>
      <c r="AK293" s="2" t="str">
        <f t="shared" si="89"/>
        <v>2015-16 Summer</v>
      </c>
      <c r="AL293" s="41">
        <v>0</v>
      </c>
      <c r="AM293" s="8"/>
    </row>
    <row r="294" spans="1:39" x14ac:dyDescent="0.3">
      <c r="A294" s="47">
        <v>42268</v>
      </c>
      <c r="B294" s="14" t="str">
        <f t="shared" si="90"/>
        <v>Sep</v>
      </c>
      <c r="C294" s="3"/>
      <c r="D294" s="3"/>
      <c r="E294" s="3"/>
      <c r="F294" s="3"/>
      <c r="G294" s="3"/>
      <c r="H294" s="3"/>
      <c r="I294" s="13">
        <f>VLOOKUP($B294,'Gas wholesale lookups'!$A$4:$L$15,'Gas wholesale index'!I$2,FALSE)</f>
        <v>291847.5</v>
      </c>
      <c r="J294" s="13">
        <f>VLOOKUP($B294,'Gas wholesale lookups'!$A$4:$L$15,'Gas wholesale index'!J$2,FALSE)</f>
        <v>332991.45454545453</v>
      </c>
      <c r="K294" s="13">
        <f>VLOOKUP($B294,'Gas wholesale lookups'!$A$4:$L$15,'Gas wholesale index'!K$2,FALSE)</f>
        <v>208526.18181818182</v>
      </c>
      <c r="L294" s="13">
        <f>VLOOKUP($B294,'Gas wholesale lookups'!$A$4:$L$15,'Gas wholesale index'!L$2,FALSE)</f>
        <v>166168.27272727274</v>
      </c>
      <c r="M294" s="13">
        <f>VLOOKUP($B294,'Gas wholesale lookups'!$A$4:$L$15,'Gas wholesale index'!M$2,FALSE)</f>
        <v>291847.5</v>
      </c>
      <c r="N294" s="13">
        <f>VLOOKUP($B294,'Gas wholesale lookups'!$A$4:$L$15,'Gas wholesale index'!N$2,FALSE)</f>
        <v>332991.45454545453</v>
      </c>
      <c r="O294" s="38">
        <f>VLOOKUP($B294,'Gas wholesale lookups'!$A$4:$R$15,'Gas wholesale index'!O$2,FALSE)</f>
        <v>0</v>
      </c>
      <c r="P294" s="38">
        <f>VLOOKUP($B294,'Gas wholesale lookups'!$A$4:$R$15,'Gas wholesale index'!P$2,FALSE)</f>
        <v>0</v>
      </c>
      <c r="Q294" s="38">
        <f>VLOOKUP($B294,'Gas wholesale lookups'!$A$4:$R$15,'Gas wholesale index'!Q$2,FALSE)</f>
        <v>1</v>
      </c>
      <c r="R294" s="38">
        <f>VLOOKUP($B294,'Gas wholesale lookups'!$A$4:$R$15,'Gas wholesale index'!R$2,FALSE)</f>
        <v>1</v>
      </c>
      <c r="S294" s="38">
        <f>VLOOKUP($B294,'Gas wholesale lookups'!$A$4:$R$15,'Gas wholesale index'!S$2,FALSE)</f>
        <v>1</v>
      </c>
      <c r="T294" s="38">
        <f>VLOOKUP($B294,'Gas wholesale lookups'!$A$4:$R$15,'Gas wholesale index'!T$2,FALSE)</f>
        <v>1</v>
      </c>
      <c r="U294" s="13">
        <f t="shared" si="73"/>
        <v>0</v>
      </c>
      <c r="V294" s="13">
        <f t="shared" si="74"/>
        <v>0</v>
      </c>
      <c r="W294" s="13">
        <f t="shared" si="75"/>
        <v>208526.18181818182</v>
      </c>
      <c r="X294" s="13">
        <f t="shared" si="76"/>
        <v>166168.27272727274</v>
      </c>
      <c r="Y294" s="13">
        <f t="shared" si="77"/>
        <v>291847.5</v>
      </c>
      <c r="Z294" s="13">
        <f t="shared" si="78"/>
        <v>332991.45454545453</v>
      </c>
      <c r="AA294" s="13">
        <f t="shared" si="79"/>
        <v>999533.40909090918</v>
      </c>
      <c r="AB294" s="23">
        <f t="shared" si="80"/>
        <v>0</v>
      </c>
      <c r="AC294" s="23">
        <f t="shared" si="81"/>
        <v>0</v>
      </c>
      <c r="AD294" s="23">
        <f t="shared" si="82"/>
        <v>0</v>
      </c>
      <c r="AE294" s="23">
        <f t="shared" si="83"/>
        <v>0</v>
      </c>
      <c r="AF294" s="23">
        <f t="shared" si="84"/>
        <v>0</v>
      </c>
      <c r="AG294" s="23">
        <f t="shared" si="85"/>
        <v>0</v>
      </c>
      <c r="AH294" s="23">
        <f t="shared" si="86"/>
        <v>0</v>
      </c>
      <c r="AI294" s="44" t="str">
        <f t="shared" si="87"/>
        <v>n/a</v>
      </c>
      <c r="AJ294" s="2" t="str">
        <f t="shared" si="88"/>
        <v>2016-17 Summer</v>
      </c>
      <c r="AK294" s="2" t="str">
        <f t="shared" si="89"/>
        <v>2015-16 Summer</v>
      </c>
      <c r="AL294" s="41">
        <v>0</v>
      </c>
      <c r="AM294" s="8"/>
    </row>
    <row r="295" spans="1:39" x14ac:dyDescent="0.3">
      <c r="A295" s="47">
        <v>42269</v>
      </c>
      <c r="B295" s="14" t="str">
        <f t="shared" si="90"/>
        <v>Sep</v>
      </c>
      <c r="C295" s="3"/>
      <c r="D295" s="3"/>
      <c r="E295" s="3"/>
      <c r="F295" s="3"/>
      <c r="G295" s="3"/>
      <c r="H295" s="3"/>
      <c r="I295" s="13">
        <f>VLOOKUP($B295,'Gas wholesale lookups'!$A$4:$L$15,'Gas wholesale index'!I$2,FALSE)</f>
        <v>291847.5</v>
      </c>
      <c r="J295" s="13">
        <f>VLOOKUP($B295,'Gas wholesale lookups'!$A$4:$L$15,'Gas wholesale index'!J$2,FALSE)</f>
        <v>332991.45454545453</v>
      </c>
      <c r="K295" s="13">
        <f>VLOOKUP($B295,'Gas wholesale lookups'!$A$4:$L$15,'Gas wholesale index'!K$2,FALSE)</f>
        <v>208526.18181818182</v>
      </c>
      <c r="L295" s="13">
        <f>VLOOKUP($B295,'Gas wholesale lookups'!$A$4:$L$15,'Gas wholesale index'!L$2,FALSE)</f>
        <v>166168.27272727274</v>
      </c>
      <c r="M295" s="13">
        <f>VLOOKUP($B295,'Gas wholesale lookups'!$A$4:$L$15,'Gas wholesale index'!M$2,FALSE)</f>
        <v>291847.5</v>
      </c>
      <c r="N295" s="13">
        <f>VLOOKUP($B295,'Gas wholesale lookups'!$A$4:$L$15,'Gas wholesale index'!N$2,FALSE)</f>
        <v>332991.45454545453</v>
      </c>
      <c r="O295" s="38">
        <f>VLOOKUP($B295,'Gas wholesale lookups'!$A$4:$R$15,'Gas wholesale index'!O$2,FALSE)</f>
        <v>0</v>
      </c>
      <c r="P295" s="38">
        <f>VLOOKUP($B295,'Gas wholesale lookups'!$A$4:$R$15,'Gas wholesale index'!P$2,FALSE)</f>
        <v>0</v>
      </c>
      <c r="Q295" s="38">
        <f>VLOOKUP($B295,'Gas wholesale lookups'!$A$4:$R$15,'Gas wholesale index'!Q$2,FALSE)</f>
        <v>1</v>
      </c>
      <c r="R295" s="38">
        <f>VLOOKUP($B295,'Gas wholesale lookups'!$A$4:$R$15,'Gas wholesale index'!R$2,FALSE)</f>
        <v>1</v>
      </c>
      <c r="S295" s="38">
        <f>VLOOKUP($B295,'Gas wholesale lookups'!$A$4:$R$15,'Gas wholesale index'!S$2,FALSE)</f>
        <v>1</v>
      </c>
      <c r="T295" s="38">
        <f>VLOOKUP($B295,'Gas wholesale lookups'!$A$4:$R$15,'Gas wholesale index'!T$2,FALSE)</f>
        <v>1</v>
      </c>
      <c r="U295" s="13">
        <f t="shared" si="73"/>
        <v>0</v>
      </c>
      <c r="V295" s="13">
        <f t="shared" si="74"/>
        <v>0</v>
      </c>
      <c r="W295" s="13">
        <f t="shared" si="75"/>
        <v>208526.18181818182</v>
      </c>
      <c r="X295" s="13">
        <f t="shared" si="76"/>
        <v>166168.27272727274</v>
      </c>
      <c r="Y295" s="13">
        <f t="shared" si="77"/>
        <v>291847.5</v>
      </c>
      <c r="Z295" s="13">
        <f t="shared" si="78"/>
        <v>332991.45454545453</v>
      </c>
      <c r="AA295" s="13">
        <f t="shared" si="79"/>
        <v>999533.40909090918</v>
      </c>
      <c r="AB295" s="23">
        <f t="shared" si="80"/>
        <v>0</v>
      </c>
      <c r="AC295" s="23">
        <f t="shared" si="81"/>
        <v>0</v>
      </c>
      <c r="AD295" s="23">
        <f t="shared" si="82"/>
        <v>0</v>
      </c>
      <c r="AE295" s="23">
        <f t="shared" si="83"/>
        <v>0</v>
      </c>
      <c r="AF295" s="23">
        <f t="shared" si="84"/>
        <v>0</v>
      </c>
      <c r="AG295" s="23">
        <f t="shared" si="85"/>
        <v>0</v>
      </c>
      <c r="AH295" s="23">
        <f t="shared" si="86"/>
        <v>0</v>
      </c>
      <c r="AI295" s="44" t="str">
        <f t="shared" si="87"/>
        <v>n/a</v>
      </c>
      <c r="AJ295" s="2" t="str">
        <f t="shared" si="88"/>
        <v>2016-17 Summer</v>
      </c>
      <c r="AK295" s="2" t="str">
        <f t="shared" si="89"/>
        <v>2015-16 Summer</v>
      </c>
      <c r="AL295" s="41">
        <v>0</v>
      </c>
      <c r="AM295" s="8"/>
    </row>
    <row r="296" spans="1:39" x14ac:dyDescent="0.3">
      <c r="A296" s="47">
        <v>42270</v>
      </c>
      <c r="B296" s="14" t="str">
        <f t="shared" si="90"/>
        <v>Sep</v>
      </c>
      <c r="C296" s="3"/>
      <c r="D296" s="3"/>
      <c r="E296" s="3"/>
      <c r="F296" s="3"/>
      <c r="G296" s="3"/>
      <c r="H296" s="3"/>
      <c r="I296" s="13">
        <f>VLOOKUP($B296,'Gas wholesale lookups'!$A$4:$L$15,'Gas wholesale index'!I$2,FALSE)</f>
        <v>291847.5</v>
      </c>
      <c r="J296" s="13">
        <f>VLOOKUP($B296,'Gas wholesale lookups'!$A$4:$L$15,'Gas wholesale index'!J$2,FALSE)</f>
        <v>332991.45454545453</v>
      </c>
      <c r="K296" s="13">
        <f>VLOOKUP($B296,'Gas wholesale lookups'!$A$4:$L$15,'Gas wholesale index'!K$2,FALSE)</f>
        <v>208526.18181818182</v>
      </c>
      <c r="L296" s="13">
        <f>VLOOKUP($B296,'Gas wholesale lookups'!$A$4:$L$15,'Gas wholesale index'!L$2,FALSE)</f>
        <v>166168.27272727274</v>
      </c>
      <c r="M296" s="13">
        <f>VLOOKUP($B296,'Gas wholesale lookups'!$A$4:$L$15,'Gas wholesale index'!M$2,FALSE)</f>
        <v>291847.5</v>
      </c>
      <c r="N296" s="13">
        <f>VLOOKUP($B296,'Gas wholesale lookups'!$A$4:$L$15,'Gas wholesale index'!N$2,FALSE)</f>
        <v>332991.45454545453</v>
      </c>
      <c r="O296" s="38">
        <f>VLOOKUP($B296,'Gas wholesale lookups'!$A$4:$R$15,'Gas wholesale index'!O$2,FALSE)</f>
        <v>0</v>
      </c>
      <c r="P296" s="38">
        <f>VLOOKUP($B296,'Gas wholesale lookups'!$A$4:$R$15,'Gas wholesale index'!P$2,FALSE)</f>
        <v>0</v>
      </c>
      <c r="Q296" s="38">
        <f>VLOOKUP($B296,'Gas wholesale lookups'!$A$4:$R$15,'Gas wholesale index'!Q$2,FALSE)</f>
        <v>1</v>
      </c>
      <c r="R296" s="38">
        <f>VLOOKUP($B296,'Gas wholesale lookups'!$A$4:$R$15,'Gas wholesale index'!R$2,FALSE)</f>
        <v>1</v>
      </c>
      <c r="S296" s="38">
        <f>VLOOKUP($B296,'Gas wholesale lookups'!$A$4:$R$15,'Gas wholesale index'!S$2,FALSE)</f>
        <v>1</v>
      </c>
      <c r="T296" s="38">
        <f>VLOOKUP($B296,'Gas wholesale lookups'!$A$4:$R$15,'Gas wholesale index'!T$2,FALSE)</f>
        <v>1</v>
      </c>
      <c r="U296" s="13">
        <f t="shared" si="73"/>
        <v>0</v>
      </c>
      <c r="V296" s="13">
        <f t="shared" si="74"/>
        <v>0</v>
      </c>
      <c r="W296" s="13">
        <f t="shared" si="75"/>
        <v>208526.18181818182</v>
      </c>
      <c r="X296" s="13">
        <f t="shared" si="76"/>
        <v>166168.27272727274</v>
      </c>
      <c r="Y296" s="13">
        <f t="shared" si="77"/>
        <v>291847.5</v>
      </c>
      <c r="Z296" s="13">
        <f t="shared" si="78"/>
        <v>332991.45454545453</v>
      </c>
      <c r="AA296" s="13">
        <f t="shared" si="79"/>
        <v>999533.40909090918</v>
      </c>
      <c r="AB296" s="23">
        <f t="shared" si="80"/>
        <v>0</v>
      </c>
      <c r="AC296" s="23">
        <f t="shared" si="81"/>
        <v>0</v>
      </c>
      <c r="AD296" s="23">
        <f t="shared" si="82"/>
        <v>0</v>
      </c>
      <c r="AE296" s="23">
        <f t="shared" si="83"/>
        <v>0</v>
      </c>
      <c r="AF296" s="23">
        <f t="shared" si="84"/>
        <v>0</v>
      </c>
      <c r="AG296" s="23">
        <f t="shared" si="85"/>
        <v>0</v>
      </c>
      <c r="AH296" s="23">
        <f t="shared" si="86"/>
        <v>0</v>
      </c>
      <c r="AI296" s="44" t="str">
        <f t="shared" si="87"/>
        <v>n/a</v>
      </c>
      <c r="AJ296" s="2" t="str">
        <f t="shared" si="88"/>
        <v>2016-17 Summer</v>
      </c>
      <c r="AK296" s="2" t="str">
        <f t="shared" si="89"/>
        <v>2015-16 Summer</v>
      </c>
      <c r="AL296" s="41">
        <v>0</v>
      </c>
      <c r="AM296" s="8"/>
    </row>
    <row r="297" spans="1:39" x14ac:dyDescent="0.3">
      <c r="A297" s="47">
        <v>42271</v>
      </c>
      <c r="B297" s="14" t="str">
        <f t="shared" si="90"/>
        <v>Sep</v>
      </c>
      <c r="C297" s="3"/>
      <c r="D297" s="3"/>
      <c r="E297" s="3"/>
      <c r="F297" s="3"/>
      <c r="G297" s="3"/>
      <c r="H297" s="3"/>
      <c r="I297" s="13">
        <f>VLOOKUP($B297,'Gas wholesale lookups'!$A$4:$L$15,'Gas wholesale index'!I$2,FALSE)</f>
        <v>291847.5</v>
      </c>
      <c r="J297" s="13">
        <f>VLOOKUP($B297,'Gas wholesale lookups'!$A$4:$L$15,'Gas wholesale index'!J$2,FALSE)</f>
        <v>332991.45454545453</v>
      </c>
      <c r="K297" s="13">
        <f>VLOOKUP($B297,'Gas wholesale lookups'!$A$4:$L$15,'Gas wholesale index'!K$2,FALSE)</f>
        <v>208526.18181818182</v>
      </c>
      <c r="L297" s="13">
        <f>VLOOKUP($B297,'Gas wholesale lookups'!$A$4:$L$15,'Gas wholesale index'!L$2,FALSE)</f>
        <v>166168.27272727274</v>
      </c>
      <c r="M297" s="13">
        <f>VLOOKUP($B297,'Gas wholesale lookups'!$A$4:$L$15,'Gas wholesale index'!M$2,FALSE)</f>
        <v>291847.5</v>
      </c>
      <c r="N297" s="13">
        <f>VLOOKUP($B297,'Gas wholesale lookups'!$A$4:$L$15,'Gas wholesale index'!N$2,FALSE)</f>
        <v>332991.45454545453</v>
      </c>
      <c r="O297" s="38">
        <f>VLOOKUP($B297,'Gas wholesale lookups'!$A$4:$R$15,'Gas wholesale index'!O$2,FALSE)</f>
        <v>0</v>
      </c>
      <c r="P297" s="38">
        <f>VLOOKUP($B297,'Gas wholesale lookups'!$A$4:$R$15,'Gas wholesale index'!P$2,FALSE)</f>
        <v>0</v>
      </c>
      <c r="Q297" s="38">
        <f>VLOOKUP($B297,'Gas wholesale lookups'!$A$4:$R$15,'Gas wholesale index'!Q$2,FALSE)</f>
        <v>1</v>
      </c>
      <c r="R297" s="38">
        <f>VLOOKUP($B297,'Gas wholesale lookups'!$A$4:$R$15,'Gas wholesale index'!R$2,FALSE)</f>
        <v>1</v>
      </c>
      <c r="S297" s="38">
        <f>VLOOKUP($B297,'Gas wholesale lookups'!$A$4:$R$15,'Gas wholesale index'!S$2,FALSE)</f>
        <v>1</v>
      </c>
      <c r="T297" s="38">
        <f>VLOOKUP($B297,'Gas wholesale lookups'!$A$4:$R$15,'Gas wholesale index'!T$2,FALSE)</f>
        <v>1</v>
      </c>
      <c r="U297" s="13">
        <f t="shared" si="73"/>
        <v>0</v>
      </c>
      <c r="V297" s="13">
        <f t="shared" si="74"/>
        <v>0</v>
      </c>
      <c r="W297" s="13">
        <f t="shared" si="75"/>
        <v>208526.18181818182</v>
      </c>
      <c r="X297" s="13">
        <f t="shared" si="76"/>
        <v>166168.27272727274</v>
      </c>
      <c r="Y297" s="13">
        <f t="shared" si="77"/>
        <v>291847.5</v>
      </c>
      <c r="Z297" s="13">
        <f t="shared" si="78"/>
        <v>332991.45454545453</v>
      </c>
      <c r="AA297" s="13">
        <f t="shared" si="79"/>
        <v>999533.40909090918</v>
      </c>
      <c r="AB297" s="23">
        <f t="shared" si="80"/>
        <v>0</v>
      </c>
      <c r="AC297" s="23">
        <f t="shared" si="81"/>
        <v>0</v>
      </c>
      <c r="AD297" s="23">
        <f t="shared" si="82"/>
        <v>0</v>
      </c>
      <c r="AE297" s="23">
        <f t="shared" si="83"/>
        <v>0</v>
      </c>
      <c r="AF297" s="23">
        <f t="shared" si="84"/>
        <v>0</v>
      </c>
      <c r="AG297" s="23">
        <f t="shared" si="85"/>
        <v>0</v>
      </c>
      <c r="AH297" s="23">
        <f t="shared" si="86"/>
        <v>0</v>
      </c>
      <c r="AI297" s="44" t="str">
        <f t="shared" si="87"/>
        <v>n/a</v>
      </c>
      <c r="AJ297" s="2" t="str">
        <f t="shared" si="88"/>
        <v>2016-17 Summer</v>
      </c>
      <c r="AK297" s="2" t="str">
        <f t="shared" si="89"/>
        <v>2015-16 Summer</v>
      </c>
      <c r="AL297" s="41">
        <v>0</v>
      </c>
      <c r="AM297" s="8"/>
    </row>
    <row r="298" spans="1:39" x14ac:dyDescent="0.3">
      <c r="A298" s="47">
        <v>42272</v>
      </c>
      <c r="B298" s="14" t="str">
        <f t="shared" si="90"/>
        <v>Sep</v>
      </c>
      <c r="C298" s="3"/>
      <c r="D298" s="3"/>
      <c r="E298" s="3"/>
      <c r="F298" s="3"/>
      <c r="G298" s="3"/>
      <c r="H298" s="3"/>
      <c r="I298" s="13">
        <f>VLOOKUP($B298,'Gas wholesale lookups'!$A$4:$L$15,'Gas wholesale index'!I$2,FALSE)</f>
        <v>291847.5</v>
      </c>
      <c r="J298" s="13">
        <f>VLOOKUP($B298,'Gas wholesale lookups'!$A$4:$L$15,'Gas wholesale index'!J$2,FALSE)</f>
        <v>332991.45454545453</v>
      </c>
      <c r="K298" s="13">
        <f>VLOOKUP($B298,'Gas wholesale lookups'!$A$4:$L$15,'Gas wholesale index'!K$2,FALSE)</f>
        <v>208526.18181818182</v>
      </c>
      <c r="L298" s="13">
        <f>VLOOKUP($B298,'Gas wholesale lookups'!$A$4:$L$15,'Gas wholesale index'!L$2,FALSE)</f>
        <v>166168.27272727274</v>
      </c>
      <c r="M298" s="13">
        <f>VLOOKUP($B298,'Gas wholesale lookups'!$A$4:$L$15,'Gas wholesale index'!M$2,FALSE)</f>
        <v>291847.5</v>
      </c>
      <c r="N298" s="13">
        <f>VLOOKUP($B298,'Gas wholesale lookups'!$A$4:$L$15,'Gas wholesale index'!N$2,FALSE)</f>
        <v>332991.45454545453</v>
      </c>
      <c r="O298" s="38">
        <f>VLOOKUP($B298,'Gas wholesale lookups'!$A$4:$R$15,'Gas wholesale index'!O$2,FALSE)</f>
        <v>0</v>
      </c>
      <c r="P298" s="38">
        <f>VLOOKUP($B298,'Gas wholesale lookups'!$A$4:$R$15,'Gas wholesale index'!P$2,FALSE)</f>
        <v>0</v>
      </c>
      <c r="Q298" s="38">
        <f>VLOOKUP($B298,'Gas wholesale lookups'!$A$4:$R$15,'Gas wholesale index'!Q$2,FALSE)</f>
        <v>1</v>
      </c>
      <c r="R298" s="38">
        <f>VLOOKUP($B298,'Gas wholesale lookups'!$A$4:$R$15,'Gas wholesale index'!R$2,FALSE)</f>
        <v>1</v>
      </c>
      <c r="S298" s="38">
        <f>VLOOKUP($B298,'Gas wholesale lookups'!$A$4:$R$15,'Gas wholesale index'!S$2,FALSE)</f>
        <v>1</v>
      </c>
      <c r="T298" s="38">
        <f>VLOOKUP($B298,'Gas wholesale lookups'!$A$4:$R$15,'Gas wholesale index'!T$2,FALSE)</f>
        <v>1</v>
      </c>
      <c r="U298" s="13">
        <f t="shared" si="73"/>
        <v>0</v>
      </c>
      <c r="V298" s="13">
        <f t="shared" si="74"/>
        <v>0</v>
      </c>
      <c r="W298" s="13">
        <f t="shared" si="75"/>
        <v>208526.18181818182</v>
      </c>
      <c r="X298" s="13">
        <f t="shared" si="76"/>
        <v>166168.27272727274</v>
      </c>
      <c r="Y298" s="13">
        <f t="shared" si="77"/>
        <v>291847.5</v>
      </c>
      <c r="Z298" s="13">
        <f t="shared" si="78"/>
        <v>332991.45454545453</v>
      </c>
      <c r="AA298" s="13">
        <f t="shared" si="79"/>
        <v>999533.40909090918</v>
      </c>
      <c r="AB298" s="23">
        <f t="shared" si="80"/>
        <v>0</v>
      </c>
      <c r="AC298" s="23">
        <f t="shared" si="81"/>
        <v>0</v>
      </c>
      <c r="AD298" s="23">
        <f t="shared" si="82"/>
        <v>0</v>
      </c>
      <c r="AE298" s="23">
        <f t="shared" si="83"/>
        <v>0</v>
      </c>
      <c r="AF298" s="23">
        <f t="shared" si="84"/>
        <v>0</v>
      </c>
      <c r="AG298" s="23">
        <f t="shared" si="85"/>
        <v>0</v>
      </c>
      <c r="AH298" s="23">
        <f t="shared" si="86"/>
        <v>0</v>
      </c>
      <c r="AI298" s="44" t="str">
        <f t="shared" si="87"/>
        <v>n/a</v>
      </c>
      <c r="AJ298" s="2" t="str">
        <f t="shared" si="88"/>
        <v>2016-17 Summer</v>
      </c>
      <c r="AK298" s="2" t="str">
        <f t="shared" si="89"/>
        <v>2015-16 Summer</v>
      </c>
      <c r="AL298" s="41">
        <v>0</v>
      </c>
      <c r="AM298" s="8"/>
    </row>
    <row r="299" spans="1:39" x14ac:dyDescent="0.3">
      <c r="A299" s="47">
        <v>42275</v>
      </c>
      <c r="B299" s="14" t="str">
        <f t="shared" si="90"/>
        <v>Sep</v>
      </c>
      <c r="C299" s="3"/>
      <c r="D299" s="3"/>
      <c r="E299" s="3"/>
      <c r="F299" s="3"/>
      <c r="G299" s="3"/>
      <c r="H299" s="3"/>
      <c r="I299" s="13">
        <f>VLOOKUP($B299,'Gas wholesale lookups'!$A$4:$L$15,'Gas wholesale index'!I$2,FALSE)</f>
        <v>291847.5</v>
      </c>
      <c r="J299" s="13">
        <f>VLOOKUP($B299,'Gas wholesale lookups'!$A$4:$L$15,'Gas wholesale index'!J$2,FALSE)</f>
        <v>332991.45454545453</v>
      </c>
      <c r="K299" s="13">
        <f>VLOOKUP($B299,'Gas wholesale lookups'!$A$4:$L$15,'Gas wholesale index'!K$2,FALSE)</f>
        <v>208526.18181818182</v>
      </c>
      <c r="L299" s="13">
        <f>VLOOKUP($B299,'Gas wholesale lookups'!$A$4:$L$15,'Gas wholesale index'!L$2,FALSE)</f>
        <v>166168.27272727274</v>
      </c>
      <c r="M299" s="13">
        <f>VLOOKUP($B299,'Gas wholesale lookups'!$A$4:$L$15,'Gas wholesale index'!M$2,FALSE)</f>
        <v>291847.5</v>
      </c>
      <c r="N299" s="13">
        <f>VLOOKUP($B299,'Gas wholesale lookups'!$A$4:$L$15,'Gas wholesale index'!N$2,FALSE)</f>
        <v>332991.45454545453</v>
      </c>
      <c r="O299" s="38">
        <f>VLOOKUP($B299,'Gas wholesale lookups'!$A$4:$R$15,'Gas wholesale index'!O$2,FALSE)</f>
        <v>0</v>
      </c>
      <c r="P299" s="38">
        <f>VLOOKUP($B299,'Gas wholesale lookups'!$A$4:$R$15,'Gas wholesale index'!P$2,FALSE)</f>
        <v>0</v>
      </c>
      <c r="Q299" s="38">
        <f>VLOOKUP($B299,'Gas wholesale lookups'!$A$4:$R$15,'Gas wholesale index'!Q$2,FALSE)</f>
        <v>1</v>
      </c>
      <c r="R299" s="38">
        <f>VLOOKUP($B299,'Gas wholesale lookups'!$A$4:$R$15,'Gas wholesale index'!R$2,FALSE)</f>
        <v>1</v>
      </c>
      <c r="S299" s="38">
        <f>VLOOKUP($B299,'Gas wholesale lookups'!$A$4:$R$15,'Gas wholesale index'!S$2,FALSE)</f>
        <v>1</v>
      </c>
      <c r="T299" s="38">
        <f>VLOOKUP($B299,'Gas wholesale lookups'!$A$4:$R$15,'Gas wholesale index'!T$2,FALSE)</f>
        <v>1</v>
      </c>
      <c r="U299" s="13">
        <f t="shared" si="73"/>
        <v>0</v>
      </c>
      <c r="V299" s="13">
        <f t="shared" si="74"/>
        <v>0</v>
      </c>
      <c r="W299" s="13">
        <f t="shared" si="75"/>
        <v>208526.18181818182</v>
      </c>
      <c r="X299" s="13">
        <f t="shared" si="76"/>
        <v>166168.27272727274</v>
      </c>
      <c r="Y299" s="13">
        <f t="shared" si="77"/>
        <v>291847.5</v>
      </c>
      <c r="Z299" s="13">
        <f t="shared" si="78"/>
        <v>332991.45454545453</v>
      </c>
      <c r="AA299" s="13">
        <f t="shared" si="79"/>
        <v>999533.40909090918</v>
      </c>
      <c r="AB299" s="23">
        <f t="shared" si="80"/>
        <v>0</v>
      </c>
      <c r="AC299" s="23">
        <f t="shared" si="81"/>
        <v>0</v>
      </c>
      <c r="AD299" s="23">
        <f t="shared" si="82"/>
        <v>0</v>
      </c>
      <c r="AE299" s="23">
        <f t="shared" si="83"/>
        <v>0</v>
      </c>
      <c r="AF299" s="23">
        <f t="shared" si="84"/>
        <v>0</v>
      </c>
      <c r="AG299" s="23">
        <f t="shared" si="85"/>
        <v>0</v>
      </c>
      <c r="AH299" s="23">
        <f t="shared" si="86"/>
        <v>0</v>
      </c>
      <c r="AI299" s="44" t="str">
        <f t="shared" si="87"/>
        <v>n/a</v>
      </c>
      <c r="AJ299" s="2" t="str">
        <f t="shared" si="88"/>
        <v>2016-17 Summer</v>
      </c>
      <c r="AK299" s="2" t="str">
        <f t="shared" si="89"/>
        <v>2015-16 Summer</v>
      </c>
      <c r="AL299" s="41">
        <v>0</v>
      </c>
      <c r="AM299" s="8"/>
    </row>
    <row r="300" spans="1:39" x14ac:dyDescent="0.3">
      <c r="A300" s="47">
        <v>42276</v>
      </c>
      <c r="B300" s="14" t="str">
        <f t="shared" si="90"/>
        <v>Sep</v>
      </c>
      <c r="C300" s="3"/>
      <c r="D300" s="3"/>
      <c r="E300" s="3"/>
      <c r="F300" s="3"/>
      <c r="G300" s="3"/>
      <c r="H300" s="3"/>
      <c r="I300" s="13">
        <f>VLOOKUP($B300,'Gas wholesale lookups'!$A$4:$L$15,'Gas wholesale index'!I$2,FALSE)</f>
        <v>291847.5</v>
      </c>
      <c r="J300" s="13">
        <f>VLOOKUP($B300,'Gas wholesale lookups'!$A$4:$L$15,'Gas wholesale index'!J$2,FALSE)</f>
        <v>332991.45454545453</v>
      </c>
      <c r="K300" s="13">
        <f>VLOOKUP($B300,'Gas wholesale lookups'!$A$4:$L$15,'Gas wholesale index'!K$2,FALSE)</f>
        <v>208526.18181818182</v>
      </c>
      <c r="L300" s="13">
        <f>VLOOKUP($B300,'Gas wholesale lookups'!$A$4:$L$15,'Gas wholesale index'!L$2,FALSE)</f>
        <v>166168.27272727274</v>
      </c>
      <c r="M300" s="13">
        <f>VLOOKUP($B300,'Gas wholesale lookups'!$A$4:$L$15,'Gas wholesale index'!M$2,FALSE)</f>
        <v>291847.5</v>
      </c>
      <c r="N300" s="13">
        <f>VLOOKUP($B300,'Gas wholesale lookups'!$A$4:$L$15,'Gas wholesale index'!N$2,FALSE)</f>
        <v>332991.45454545453</v>
      </c>
      <c r="O300" s="38">
        <f>VLOOKUP($B300,'Gas wholesale lookups'!$A$4:$R$15,'Gas wholesale index'!O$2,FALSE)</f>
        <v>0</v>
      </c>
      <c r="P300" s="38">
        <f>VLOOKUP($B300,'Gas wholesale lookups'!$A$4:$R$15,'Gas wholesale index'!P$2,FALSE)</f>
        <v>0</v>
      </c>
      <c r="Q300" s="38">
        <f>VLOOKUP($B300,'Gas wholesale lookups'!$A$4:$R$15,'Gas wholesale index'!Q$2,FALSE)</f>
        <v>1</v>
      </c>
      <c r="R300" s="38">
        <f>VLOOKUP($B300,'Gas wholesale lookups'!$A$4:$R$15,'Gas wholesale index'!R$2,FALSE)</f>
        <v>1</v>
      </c>
      <c r="S300" s="38">
        <f>VLOOKUP($B300,'Gas wholesale lookups'!$A$4:$R$15,'Gas wholesale index'!S$2,FALSE)</f>
        <v>1</v>
      </c>
      <c r="T300" s="38">
        <f>VLOOKUP($B300,'Gas wholesale lookups'!$A$4:$R$15,'Gas wholesale index'!T$2,FALSE)</f>
        <v>1</v>
      </c>
      <c r="U300" s="13">
        <f t="shared" si="73"/>
        <v>0</v>
      </c>
      <c r="V300" s="13">
        <f t="shared" si="74"/>
        <v>0</v>
      </c>
      <c r="W300" s="13">
        <f t="shared" si="75"/>
        <v>208526.18181818182</v>
      </c>
      <c r="X300" s="13">
        <f t="shared" si="76"/>
        <v>166168.27272727274</v>
      </c>
      <c r="Y300" s="13">
        <f t="shared" si="77"/>
        <v>291847.5</v>
      </c>
      <c r="Z300" s="13">
        <f t="shared" si="78"/>
        <v>332991.45454545453</v>
      </c>
      <c r="AA300" s="13">
        <f t="shared" si="79"/>
        <v>999533.40909090918</v>
      </c>
      <c r="AB300" s="23">
        <f t="shared" si="80"/>
        <v>0</v>
      </c>
      <c r="AC300" s="23">
        <f t="shared" si="81"/>
        <v>0</v>
      </c>
      <c r="AD300" s="23">
        <f t="shared" si="82"/>
        <v>0</v>
      </c>
      <c r="AE300" s="23">
        <f t="shared" si="83"/>
        <v>0</v>
      </c>
      <c r="AF300" s="23">
        <f t="shared" si="84"/>
        <v>0</v>
      </c>
      <c r="AG300" s="23">
        <f t="shared" si="85"/>
        <v>0</v>
      </c>
      <c r="AH300" s="23">
        <f t="shared" si="86"/>
        <v>0</v>
      </c>
      <c r="AI300" s="44" t="str">
        <f t="shared" si="87"/>
        <v>n/a</v>
      </c>
      <c r="AJ300" s="2" t="str">
        <f t="shared" si="88"/>
        <v>2016-17 Summer</v>
      </c>
      <c r="AK300" s="2" t="str">
        <f t="shared" si="89"/>
        <v>2015-16 Summer</v>
      </c>
      <c r="AL300" s="41">
        <v>0</v>
      </c>
      <c r="AM300" s="8"/>
    </row>
    <row r="301" spans="1:39" x14ac:dyDescent="0.3">
      <c r="A301" s="47">
        <v>42277</v>
      </c>
      <c r="B301" s="14" t="str">
        <f t="shared" si="90"/>
        <v>Sep</v>
      </c>
      <c r="C301" s="3"/>
      <c r="D301" s="3"/>
      <c r="E301" s="3"/>
      <c r="F301" s="3"/>
      <c r="G301" s="3"/>
      <c r="H301" s="3"/>
      <c r="I301" s="13">
        <f>VLOOKUP($B301,'Gas wholesale lookups'!$A$4:$L$15,'Gas wholesale index'!I$2,FALSE)</f>
        <v>291847.5</v>
      </c>
      <c r="J301" s="13">
        <f>VLOOKUP($B301,'Gas wholesale lookups'!$A$4:$L$15,'Gas wholesale index'!J$2,FALSE)</f>
        <v>332991.45454545453</v>
      </c>
      <c r="K301" s="13">
        <f>VLOOKUP($B301,'Gas wholesale lookups'!$A$4:$L$15,'Gas wholesale index'!K$2,FALSE)</f>
        <v>208526.18181818182</v>
      </c>
      <c r="L301" s="13">
        <f>VLOOKUP($B301,'Gas wholesale lookups'!$A$4:$L$15,'Gas wholesale index'!L$2,FALSE)</f>
        <v>166168.27272727274</v>
      </c>
      <c r="M301" s="13">
        <f>VLOOKUP($B301,'Gas wholesale lookups'!$A$4:$L$15,'Gas wholesale index'!M$2,FALSE)</f>
        <v>291847.5</v>
      </c>
      <c r="N301" s="13">
        <f>VLOOKUP($B301,'Gas wholesale lookups'!$A$4:$L$15,'Gas wholesale index'!N$2,FALSE)</f>
        <v>332991.45454545453</v>
      </c>
      <c r="O301" s="38">
        <f>VLOOKUP($B301,'Gas wholesale lookups'!$A$4:$R$15,'Gas wholesale index'!O$2,FALSE)</f>
        <v>0</v>
      </c>
      <c r="P301" s="38">
        <f>VLOOKUP($B301,'Gas wholesale lookups'!$A$4:$R$15,'Gas wholesale index'!P$2,FALSE)</f>
        <v>0</v>
      </c>
      <c r="Q301" s="38">
        <f>VLOOKUP($B301,'Gas wholesale lookups'!$A$4:$R$15,'Gas wholesale index'!Q$2,FALSE)</f>
        <v>1</v>
      </c>
      <c r="R301" s="38">
        <f>VLOOKUP($B301,'Gas wholesale lookups'!$A$4:$R$15,'Gas wholesale index'!R$2,FALSE)</f>
        <v>1</v>
      </c>
      <c r="S301" s="38">
        <f>VLOOKUP($B301,'Gas wholesale lookups'!$A$4:$R$15,'Gas wholesale index'!S$2,FALSE)</f>
        <v>1</v>
      </c>
      <c r="T301" s="38">
        <f>VLOOKUP($B301,'Gas wholesale lookups'!$A$4:$R$15,'Gas wholesale index'!T$2,FALSE)</f>
        <v>1</v>
      </c>
      <c r="U301" s="13">
        <f t="shared" si="73"/>
        <v>0</v>
      </c>
      <c r="V301" s="13">
        <f t="shared" si="74"/>
        <v>0</v>
      </c>
      <c r="W301" s="13">
        <f t="shared" si="75"/>
        <v>208526.18181818182</v>
      </c>
      <c r="X301" s="13">
        <f t="shared" si="76"/>
        <v>166168.27272727274</v>
      </c>
      <c r="Y301" s="13">
        <f t="shared" si="77"/>
        <v>291847.5</v>
      </c>
      <c r="Z301" s="13">
        <f t="shared" si="78"/>
        <v>332991.45454545453</v>
      </c>
      <c r="AA301" s="13">
        <f t="shared" si="79"/>
        <v>999533.40909090918</v>
      </c>
      <c r="AB301" s="23">
        <f t="shared" si="80"/>
        <v>0</v>
      </c>
      <c r="AC301" s="23">
        <f t="shared" si="81"/>
        <v>0</v>
      </c>
      <c r="AD301" s="23">
        <f t="shared" si="82"/>
        <v>0</v>
      </c>
      <c r="AE301" s="23">
        <f t="shared" si="83"/>
        <v>0</v>
      </c>
      <c r="AF301" s="23">
        <f t="shared" si="84"/>
        <v>0</v>
      </c>
      <c r="AG301" s="23">
        <f t="shared" si="85"/>
        <v>0</v>
      </c>
      <c r="AH301" s="23">
        <f t="shared" si="86"/>
        <v>0</v>
      </c>
      <c r="AI301" s="44" t="str">
        <f t="shared" si="87"/>
        <v>n/a</v>
      </c>
      <c r="AJ301" s="2" t="str">
        <f t="shared" si="88"/>
        <v>2016-17 Summer</v>
      </c>
      <c r="AK301" s="2" t="str">
        <f t="shared" si="89"/>
        <v>2015-16 Summer</v>
      </c>
      <c r="AL301" s="41">
        <v>0</v>
      </c>
      <c r="AM301" s="8"/>
    </row>
    <row r="302" spans="1:39" x14ac:dyDescent="0.3">
      <c r="A302" s="47">
        <v>42278</v>
      </c>
      <c r="B302" s="14" t="str">
        <f t="shared" si="90"/>
        <v>Oct</v>
      </c>
      <c r="C302" s="3"/>
      <c r="D302" s="3"/>
      <c r="E302" s="3"/>
      <c r="F302" s="3"/>
      <c r="G302" s="3"/>
      <c r="H302" s="3"/>
      <c r="I302" s="13">
        <f>VLOOKUP($B302,'Gas wholesale lookups'!$A$4:$L$15,'Gas wholesale index'!I$2,FALSE)</f>
        <v>332991.45454545453</v>
      </c>
      <c r="J302" s="13">
        <f>VLOOKUP($B302,'Gas wholesale lookups'!$A$4:$L$15,'Gas wholesale index'!J$2,FALSE)</f>
        <v>208526.18181818182</v>
      </c>
      <c r="K302" s="13">
        <f>VLOOKUP($B302,'Gas wholesale lookups'!$A$4:$L$15,'Gas wholesale index'!K$2,FALSE)</f>
        <v>166168.27272727274</v>
      </c>
      <c r="L302" s="13">
        <f>VLOOKUP($B302,'Gas wholesale lookups'!$A$4:$L$15,'Gas wholesale index'!L$2,FALSE)</f>
        <v>291847.5</v>
      </c>
      <c r="M302" s="13">
        <f>VLOOKUP($B302,'Gas wholesale lookups'!$A$4:$L$15,'Gas wholesale index'!M$2,FALSE)</f>
        <v>332991.45454545453</v>
      </c>
      <c r="N302" s="13">
        <f>VLOOKUP($B302,'Gas wholesale lookups'!$A$4:$L$15,'Gas wholesale index'!N$2,FALSE)</f>
        <v>208526.18181818182</v>
      </c>
      <c r="O302" s="38">
        <f>VLOOKUP($B302,'Gas wholesale lookups'!$A$4:$R$15,'Gas wholesale index'!O$2,FALSE)</f>
        <v>0</v>
      </c>
      <c r="P302" s="38">
        <f>VLOOKUP($B302,'Gas wholesale lookups'!$A$4:$R$15,'Gas wholesale index'!P$2,FALSE)</f>
        <v>1</v>
      </c>
      <c r="Q302" s="38">
        <f>VLOOKUP($B302,'Gas wholesale lookups'!$A$4:$R$15,'Gas wholesale index'!Q$2,FALSE)</f>
        <v>1</v>
      </c>
      <c r="R302" s="38">
        <f>VLOOKUP($B302,'Gas wholesale lookups'!$A$4:$R$15,'Gas wholesale index'!R$2,FALSE)</f>
        <v>1</v>
      </c>
      <c r="S302" s="38">
        <f>VLOOKUP($B302,'Gas wholesale lookups'!$A$4:$R$15,'Gas wholesale index'!S$2,FALSE)</f>
        <v>1</v>
      </c>
      <c r="T302" s="38">
        <f>VLOOKUP($B302,'Gas wholesale lookups'!$A$4:$R$15,'Gas wholesale index'!T$2,FALSE)</f>
        <v>0</v>
      </c>
      <c r="U302" s="13">
        <f t="shared" si="73"/>
        <v>0</v>
      </c>
      <c r="V302" s="13">
        <f t="shared" si="74"/>
        <v>208526.18181818182</v>
      </c>
      <c r="W302" s="13">
        <f t="shared" si="75"/>
        <v>166168.27272727274</v>
      </c>
      <c r="X302" s="13">
        <f t="shared" si="76"/>
        <v>291847.5</v>
      </c>
      <c r="Y302" s="13">
        <f t="shared" si="77"/>
        <v>332991.45454545453</v>
      </c>
      <c r="Z302" s="13">
        <f t="shared" si="78"/>
        <v>0</v>
      </c>
      <c r="AA302" s="13">
        <f t="shared" si="79"/>
        <v>999533.40909090918</v>
      </c>
      <c r="AB302" s="23">
        <f t="shared" si="80"/>
        <v>0</v>
      </c>
      <c r="AC302" s="23">
        <f t="shared" si="81"/>
        <v>0</v>
      </c>
      <c r="AD302" s="23">
        <f t="shared" si="82"/>
        <v>0</v>
      </c>
      <c r="AE302" s="23">
        <f t="shared" si="83"/>
        <v>0</v>
      </c>
      <c r="AF302" s="23">
        <f t="shared" si="84"/>
        <v>0</v>
      </c>
      <c r="AG302" s="23">
        <f t="shared" si="85"/>
        <v>0</v>
      </c>
      <c r="AH302" s="23">
        <f t="shared" si="86"/>
        <v>0</v>
      </c>
      <c r="AI302" s="44" t="str">
        <f t="shared" si="87"/>
        <v>n/a</v>
      </c>
      <c r="AJ302" s="2" t="str">
        <f t="shared" si="88"/>
        <v>2016-17 Summer</v>
      </c>
      <c r="AK302" s="2" t="str">
        <f t="shared" si="89"/>
        <v>2015-16 Winter</v>
      </c>
      <c r="AL302" s="41">
        <v>0</v>
      </c>
      <c r="AM302" s="8"/>
    </row>
    <row r="303" spans="1:39" x14ac:dyDescent="0.3">
      <c r="A303" s="47">
        <v>42279</v>
      </c>
      <c r="B303" s="14" t="str">
        <f t="shared" si="90"/>
        <v>Oct</v>
      </c>
      <c r="C303" s="3"/>
      <c r="D303" s="3"/>
      <c r="E303" s="3"/>
      <c r="F303" s="3"/>
      <c r="G303" s="3"/>
      <c r="H303" s="3"/>
      <c r="I303" s="13">
        <f>VLOOKUP($B303,'Gas wholesale lookups'!$A$4:$L$15,'Gas wholesale index'!I$2,FALSE)</f>
        <v>332991.45454545453</v>
      </c>
      <c r="J303" s="13">
        <f>VLOOKUP($B303,'Gas wholesale lookups'!$A$4:$L$15,'Gas wholesale index'!J$2,FALSE)</f>
        <v>208526.18181818182</v>
      </c>
      <c r="K303" s="13">
        <f>VLOOKUP($B303,'Gas wholesale lookups'!$A$4:$L$15,'Gas wholesale index'!K$2,FALSE)</f>
        <v>166168.27272727274</v>
      </c>
      <c r="L303" s="13">
        <f>VLOOKUP($B303,'Gas wholesale lookups'!$A$4:$L$15,'Gas wholesale index'!L$2,FALSE)</f>
        <v>291847.5</v>
      </c>
      <c r="M303" s="13">
        <f>VLOOKUP($B303,'Gas wholesale lookups'!$A$4:$L$15,'Gas wholesale index'!M$2,FALSE)</f>
        <v>332991.45454545453</v>
      </c>
      <c r="N303" s="13">
        <f>VLOOKUP($B303,'Gas wholesale lookups'!$A$4:$L$15,'Gas wholesale index'!N$2,FALSE)</f>
        <v>208526.18181818182</v>
      </c>
      <c r="O303" s="38">
        <f>VLOOKUP($B303,'Gas wholesale lookups'!$A$4:$R$15,'Gas wholesale index'!O$2,FALSE)</f>
        <v>0</v>
      </c>
      <c r="P303" s="38">
        <f>VLOOKUP($B303,'Gas wholesale lookups'!$A$4:$R$15,'Gas wholesale index'!P$2,FALSE)</f>
        <v>1</v>
      </c>
      <c r="Q303" s="38">
        <f>VLOOKUP($B303,'Gas wholesale lookups'!$A$4:$R$15,'Gas wholesale index'!Q$2,FALSE)</f>
        <v>1</v>
      </c>
      <c r="R303" s="38">
        <f>VLOOKUP($B303,'Gas wholesale lookups'!$A$4:$R$15,'Gas wholesale index'!R$2,FALSE)</f>
        <v>1</v>
      </c>
      <c r="S303" s="38">
        <f>VLOOKUP($B303,'Gas wholesale lookups'!$A$4:$R$15,'Gas wholesale index'!S$2,FALSE)</f>
        <v>1</v>
      </c>
      <c r="T303" s="38">
        <f>VLOOKUP($B303,'Gas wholesale lookups'!$A$4:$R$15,'Gas wholesale index'!T$2,FALSE)</f>
        <v>0</v>
      </c>
      <c r="U303" s="13">
        <f t="shared" si="73"/>
        <v>0</v>
      </c>
      <c r="V303" s="13">
        <f t="shared" si="74"/>
        <v>208526.18181818182</v>
      </c>
      <c r="W303" s="13">
        <f t="shared" si="75"/>
        <v>166168.27272727274</v>
      </c>
      <c r="X303" s="13">
        <f t="shared" si="76"/>
        <v>291847.5</v>
      </c>
      <c r="Y303" s="13">
        <f t="shared" si="77"/>
        <v>332991.45454545453</v>
      </c>
      <c r="Z303" s="13">
        <f t="shared" si="78"/>
        <v>0</v>
      </c>
      <c r="AA303" s="13">
        <f t="shared" si="79"/>
        <v>999533.40909090918</v>
      </c>
      <c r="AB303" s="23">
        <f t="shared" si="80"/>
        <v>0</v>
      </c>
      <c r="AC303" s="23">
        <f t="shared" si="81"/>
        <v>0</v>
      </c>
      <c r="AD303" s="23">
        <f t="shared" si="82"/>
        <v>0</v>
      </c>
      <c r="AE303" s="23">
        <f t="shared" si="83"/>
        <v>0</v>
      </c>
      <c r="AF303" s="23">
        <f t="shared" si="84"/>
        <v>0</v>
      </c>
      <c r="AG303" s="23">
        <f t="shared" si="85"/>
        <v>0</v>
      </c>
      <c r="AH303" s="23">
        <f t="shared" si="86"/>
        <v>0</v>
      </c>
      <c r="AI303" s="44" t="str">
        <f t="shared" si="87"/>
        <v>n/a</v>
      </c>
      <c r="AJ303" s="2" t="str">
        <f t="shared" si="88"/>
        <v>2016-17 Summer</v>
      </c>
      <c r="AK303" s="2" t="str">
        <f t="shared" si="89"/>
        <v>2015-16 Winter</v>
      </c>
      <c r="AL303" s="41">
        <v>0</v>
      </c>
      <c r="AM303" s="8"/>
    </row>
    <row r="304" spans="1:39" x14ac:dyDescent="0.3">
      <c r="A304" s="47">
        <v>42282</v>
      </c>
      <c r="B304" s="14" t="str">
        <f t="shared" si="90"/>
        <v>Oct</v>
      </c>
      <c r="C304" s="3"/>
      <c r="D304" s="3"/>
      <c r="E304" s="3"/>
      <c r="F304" s="3"/>
      <c r="G304" s="3"/>
      <c r="H304" s="3"/>
      <c r="I304" s="13">
        <f>VLOOKUP($B304,'Gas wholesale lookups'!$A$4:$L$15,'Gas wholesale index'!I$2,FALSE)</f>
        <v>332991.45454545453</v>
      </c>
      <c r="J304" s="13">
        <f>VLOOKUP($B304,'Gas wholesale lookups'!$A$4:$L$15,'Gas wholesale index'!J$2,FALSE)</f>
        <v>208526.18181818182</v>
      </c>
      <c r="K304" s="13">
        <f>VLOOKUP($B304,'Gas wholesale lookups'!$A$4:$L$15,'Gas wholesale index'!K$2,FALSE)</f>
        <v>166168.27272727274</v>
      </c>
      <c r="L304" s="13">
        <f>VLOOKUP($B304,'Gas wholesale lookups'!$A$4:$L$15,'Gas wholesale index'!L$2,FALSE)</f>
        <v>291847.5</v>
      </c>
      <c r="M304" s="13">
        <f>VLOOKUP($B304,'Gas wholesale lookups'!$A$4:$L$15,'Gas wholesale index'!M$2,FALSE)</f>
        <v>332991.45454545453</v>
      </c>
      <c r="N304" s="13">
        <f>VLOOKUP($B304,'Gas wholesale lookups'!$A$4:$L$15,'Gas wholesale index'!N$2,FALSE)</f>
        <v>208526.18181818182</v>
      </c>
      <c r="O304" s="38">
        <f>VLOOKUP($B304,'Gas wholesale lookups'!$A$4:$R$15,'Gas wholesale index'!O$2,FALSE)</f>
        <v>0</v>
      </c>
      <c r="P304" s="38">
        <f>VLOOKUP($B304,'Gas wholesale lookups'!$A$4:$R$15,'Gas wholesale index'!P$2,FALSE)</f>
        <v>1</v>
      </c>
      <c r="Q304" s="38">
        <f>VLOOKUP($B304,'Gas wholesale lookups'!$A$4:$R$15,'Gas wholesale index'!Q$2,FALSE)</f>
        <v>1</v>
      </c>
      <c r="R304" s="38">
        <f>VLOOKUP($B304,'Gas wholesale lookups'!$A$4:$R$15,'Gas wholesale index'!R$2,FALSE)</f>
        <v>1</v>
      </c>
      <c r="S304" s="38">
        <f>VLOOKUP($B304,'Gas wholesale lookups'!$A$4:$R$15,'Gas wholesale index'!S$2,FALSE)</f>
        <v>1</v>
      </c>
      <c r="T304" s="38">
        <f>VLOOKUP($B304,'Gas wholesale lookups'!$A$4:$R$15,'Gas wholesale index'!T$2,FALSE)</f>
        <v>0</v>
      </c>
      <c r="U304" s="13">
        <f t="shared" si="73"/>
        <v>0</v>
      </c>
      <c r="V304" s="13">
        <f t="shared" si="74"/>
        <v>208526.18181818182</v>
      </c>
      <c r="W304" s="13">
        <f t="shared" si="75"/>
        <v>166168.27272727274</v>
      </c>
      <c r="X304" s="13">
        <f t="shared" si="76"/>
        <v>291847.5</v>
      </c>
      <c r="Y304" s="13">
        <f t="shared" si="77"/>
        <v>332991.45454545453</v>
      </c>
      <c r="Z304" s="13">
        <f t="shared" si="78"/>
        <v>0</v>
      </c>
      <c r="AA304" s="13">
        <f t="shared" si="79"/>
        <v>999533.40909090918</v>
      </c>
      <c r="AB304" s="23">
        <f t="shared" si="80"/>
        <v>0</v>
      </c>
      <c r="AC304" s="23">
        <f t="shared" si="81"/>
        <v>0</v>
      </c>
      <c r="AD304" s="23">
        <f t="shared" si="82"/>
        <v>0</v>
      </c>
      <c r="AE304" s="23">
        <f t="shared" si="83"/>
        <v>0</v>
      </c>
      <c r="AF304" s="23">
        <f t="shared" si="84"/>
        <v>0</v>
      </c>
      <c r="AG304" s="23">
        <f t="shared" si="85"/>
        <v>0</v>
      </c>
      <c r="AH304" s="23">
        <f t="shared" si="86"/>
        <v>0</v>
      </c>
      <c r="AI304" s="44" t="str">
        <f t="shared" si="87"/>
        <v>n/a</v>
      </c>
      <c r="AJ304" s="2" t="str">
        <f t="shared" si="88"/>
        <v>2016-17 Summer</v>
      </c>
      <c r="AK304" s="2" t="str">
        <f t="shared" si="89"/>
        <v>2015-16 Winter</v>
      </c>
      <c r="AL304" s="41">
        <v>0</v>
      </c>
      <c r="AM304" s="8"/>
    </row>
    <row r="305" spans="1:39" x14ac:dyDescent="0.3">
      <c r="A305" s="47">
        <v>42283</v>
      </c>
      <c r="B305" s="14" t="str">
        <f t="shared" si="90"/>
        <v>Oct</v>
      </c>
      <c r="C305" s="3"/>
      <c r="D305" s="3"/>
      <c r="E305" s="3"/>
      <c r="F305" s="3"/>
      <c r="G305" s="3"/>
      <c r="H305" s="3"/>
      <c r="I305" s="13">
        <f>VLOOKUP($B305,'Gas wholesale lookups'!$A$4:$L$15,'Gas wholesale index'!I$2,FALSE)</f>
        <v>332991.45454545453</v>
      </c>
      <c r="J305" s="13">
        <f>VLOOKUP($B305,'Gas wholesale lookups'!$A$4:$L$15,'Gas wholesale index'!J$2,FALSE)</f>
        <v>208526.18181818182</v>
      </c>
      <c r="K305" s="13">
        <f>VLOOKUP($B305,'Gas wholesale lookups'!$A$4:$L$15,'Gas wholesale index'!K$2,FALSE)</f>
        <v>166168.27272727274</v>
      </c>
      <c r="L305" s="13">
        <f>VLOOKUP($B305,'Gas wholesale lookups'!$A$4:$L$15,'Gas wholesale index'!L$2,FALSE)</f>
        <v>291847.5</v>
      </c>
      <c r="M305" s="13">
        <f>VLOOKUP($B305,'Gas wholesale lookups'!$A$4:$L$15,'Gas wholesale index'!M$2,FALSE)</f>
        <v>332991.45454545453</v>
      </c>
      <c r="N305" s="13">
        <f>VLOOKUP($B305,'Gas wholesale lookups'!$A$4:$L$15,'Gas wholesale index'!N$2,FALSE)</f>
        <v>208526.18181818182</v>
      </c>
      <c r="O305" s="38">
        <f>VLOOKUP($B305,'Gas wholesale lookups'!$A$4:$R$15,'Gas wholesale index'!O$2,FALSE)</f>
        <v>0</v>
      </c>
      <c r="P305" s="38">
        <f>VLOOKUP($B305,'Gas wholesale lookups'!$A$4:$R$15,'Gas wholesale index'!P$2,FALSE)</f>
        <v>1</v>
      </c>
      <c r="Q305" s="38">
        <f>VLOOKUP($B305,'Gas wholesale lookups'!$A$4:$R$15,'Gas wholesale index'!Q$2,FALSE)</f>
        <v>1</v>
      </c>
      <c r="R305" s="38">
        <f>VLOOKUP($B305,'Gas wholesale lookups'!$A$4:$R$15,'Gas wholesale index'!R$2,FALSE)</f>
        <v>1</v>
      </c>
      <c r="S305" s="38">
        <f>VLOOKUP($B305,'Gas wholesale lookups'!$A$4:$R$15,'Gas wholesale index'!S$2,FALSE)</f>
        <v>1</v>
      </c>
      <c r="T305" s="38">
        <f>VLOOKUP($B305,'Gas wholesale lookups'!$A$4:$R$15,'Gas wholesale index'!T$2,FALSE)</f>
        <v>0</v>
      </c>
      <c r="U305" s="13">
        <f t="shared" si="73"/>
        <v>0</v>
      </c>
      <c r="V305" s="13">
        <f t="shared" si="74"/>
        <v>208526.18181818182</v>
      </c>
      <c r="W305" s="13">
        <f t="shared" si="75"/>
        <v>166168.27272727274</v>
      </c>
      <c r="X305" s="13">
        <f t="shared" si="76"/>
        <v>291847.5</v>
      </c>
      <c r="Y305" s="13">
        <f t="shared" si="77"/>
        <v>332991.45454545453</v>
      </c>
      <c r="Z305" s="13">
        <f t="shared" si="78"/>
        <v>0</v>
      </c>
      <c r="AA305" s="13">
        <f t="shared" si="79"/>
        <v>999533.40909090918</v>
      </c>
      <c r="AB305" s="23">
        <f t="shared" si="80"/>
        <v>0</v>
      </c>
      <c r="AC305" s="23">
        <f t="shared" si="81"/>
        <v>0</v>
      </c>
      <c r="AD305" s="23">
        <f t="shared" si="82"/>
        <v>0</v>
      </c>
      <c r="AE305" s="23">
        <f t="shared" si="83"/>
        <v>0</v>
      </c>
      <c r="AF305" s="23">
        <f t="shared" si="84"/>
        <v>0</v>
      </c>
      <c r="AG305" s="23">
        <f t="shared" si="85"/>
        <v>0</v>
      </c>
      <c r="AH305" s="23">
        <f t="shared" si="86"/>
        <v>0</v>
      </c>
      <c r="AI305" s="44" t="str">
        <f t="shared" si="87"/>
        <v>n/a</v>
      </c>
      <c r="AJ305" s="2" t="str">
        <f t="shared" si="88"/>
        <v>2016-17 Summer</v>
      </c>
      <c r="AK305" s="2" t="str">
        <f t="shared" si="89"/>
        <v>2015-16 Winter</v>
      </c>
      <c r="AL305" s="41">
        <v>0</v>
      </c>
      <c r="AM305" s="8"/>
    </row>
    <row r="306" spans="1:39" x14ac:dyDescent="0.3">
      <c r="A306" s="47">
        <v>42284</v>
      </c>
      <c r="B306" s="14" t="str">
        <f t="shared" si="90"/>
        <v>Oct</v>
      </c>
      <c r="C306" s="3"/>
      <c r="D306" s="3"/>
      <c r="E306" s="3"/>
      <c r="F306" s="3"/>
      <c r="G306" s="3"/>
      <c r="H306" s="3"/>
      <c r="I306" s="13">
        <f>VLOOKUP($B306,'Gas wholesale lookups'!$A$4:$L$15,'Gas wholesale index'!I$2,FALSE)</f>
        <v>332991.45454545453</v>
      </c>
      <c r="J306" s="13">
        <f>VLOOKUP($B306,'Gas wholesale lookups'!$A$4:$L$15,'Gas wholesale index'!J$2,FALSE)</f>
        <v>208526.18181818182</v>
      </c>
      <c r="K306" s="13">
        <f>VLOOKUP($B306,'Gas wholesale lookups'!$A$4:$L$15,'Gas wholesale index'!K$2,FALSE)</f>
        <v>166168.27272727274</v>
      </c>
      <c r="L306" s="13">
        <f>VLOOKUP($B306,'Gas wholesale lookups'!$A$4:$L$15,'Gas wholesale index'!L$2,FALSE)</f>
        <v>291847.5</v>
      </c>
      <c r="M306" s="13">
        <f>VLOOKUP($B306,'Gas wholesale lookups'!$A$4:$L$15,'Gas wholesale index'!M$2,FALSE)</f>
        <v>332991.45454545453</v>
      </c>
      <c r="N306" s="13">
        <f>VLOOKUP($B306,'Gas wholesale lookups'!$A$4:$L$15,'Gas wholesale index'!N$2,FALSE)</f>
        <v>208526.18181818182</v>
      </c>
      <c r="O306" s="38">
        <f>VLOOKUP($B306,'Gas wholesale lookups'!$A$4:$R$15,'Gas wholesale index'!O$2,FALSE)</f>
        <v>0</v>
      </c>
      <c r="P306" s="38">
        <f>VLOOKUP($B306,'Gas wholesale lookups'!$A$4:$R$15,'Gas wholesale index'!P$2,FALSE)</f>
        <v>1</v>
      </c>
      <c r="Q306" s="38">
        <f>VLOOKUP($B306,'Gas wholesale lookups'!$A$4:$R$15,'Gas wholesale index'!Q$2,FALSE)</f>
        <v>1</v>
      </c>
      <c r="R306" s="38">
        <f>VLOOKUP($B306,'Gas wholesale lookups'!$A$4:$R$15,'Gas wholesale index'!R$2,FALSE)</f>
        <v>1</v>
      </c>
      <c r="S306" s="38">
        <f>VLOOKUP($B306,'Gas wholesale lookups'!$A$4:$R$15,'Gas wholesale index'!S$2,FALSE)</f>
        <v>1</v>
      </c>
      <c r="T306" s="38">
        <f>VLOOKUP($B306,'Gas wholesale lookups'!$A$4:$R$15,'Gas wholesale index'!T$2,FALSE)</f>
        <v>0</v>
      </c>
      <c r="U306" s="13">
        <f t="shared" si="73"/>
        <v>0</v>
      </c>
      <c r="V306" s="13">
        <f t="shared" si="74"/>
        <v>208526.18181818182</v>
      </c>
      <c r="W306" s="13">
        <f t="shared" si="75"/>
        <v>166168.27272727274</v>
      </c>
      <c r="X306" s="13">
        <f t="shared" si="76"/>
        <v>291847.5</v>
      </c>
      <c r="Y306" s="13">
        <f t="shared" si="77"/>
        <v>332991.45454545453</v>
      </c>
      <c r="Z306" s="13">
        <f t="shared" si="78"/>
        <v>0</v>
      </c>
      <c r="AA306" s="13">
        <f t="shared" si="79"/>
        <v>999533.40909090918</v>
      </c>
      <c r="AB306" s="23">
        <f t="shared" si="80"/>
        <v>0</v>
      </c>
      <c r="AC306" s="23">
        <f t="shared" si="81"/>
        <v>0</v>
      </c>
      <c r="AD306" s="23">
        <f t="shared" si="82"/>
        <v>0</v>
      </c>
      <c r="AE306" s="23">
        <f t="shared" si="83"/>
        <v>0</v>
      </c>
      <c r="AF306" s="23">
        <f t="shared" si="84"/>
        <v>0</v>
      </c>
      <c r="AG306" s="23">
        <f t="shared" si="85"/>
        <v>0</v>
      </c>
      <c r="AH306" s="23">
        <f t="shared" si="86"/>
        <v>0</v>
      </c>
      <c r="AI306" s="44" t="str">
        <f t="shared" si="87"/>
        <v>n/a</v>
      </c>
      <c r="AJ306" s="2" t="str">
        <f t="shared" si="88"/>
        <v>2016-17 Summer</v>
      </c>
      <c r="AK306" s="2" t="str">
        <f t="shared" si="89"/>
        <v>2015-16 Winter</v>
      </c>
      <c r="AL306" s="41">
        <v>0</v>
      </c>
      <c r="AM306" s="8"/>
    </row>
    <row r="307" spans="1:39" x14ac:dyDescent="0.3">
      <c r="A307" s="47">
        <v>42285</v>
      </c>
      <c r="B307" s="14" t="str">
        <f t="shared" si="90"/>
        <v>Oct</v>
      </c>
      <c r="C307" s="3"/>
      <c r="D307" s="3"/>
      <c r="E307" s="3"/>
      <c r="F307" s="3"/>
      <c r="G307" s="3"/>
      <c r="H307" s="3"/>
      <c r="I307" s="13">
        <f>VLOOKUP($B307,'Gas wholesale lookups'!$A$4:$L$15,'Gas wholesale index'!I$2,FALSE)</f>
        <v>332991.45454545453</v>
      </c>
      <c r="J307" s="13">
        <f>VLOOKUP($B307,'Gas wholesale lookups'!$A$4:$L$15,'Gas wholesale index'!J$2,FALSE)</f>
        <v>208526.18181818182</v>
      </c>
      <c r="K307" s="13">
        <f>VLOOKUP($B307,'Gas wholesale lookups'!$A$4:$L$15,'Gas wholesale index'!K$2,FALSE)</f>
        <v>166168.27272727274</v>
      </c>
      <c r="L307" s="13">
        <f>VLOOKUP($B307,'Gas wholesale lookups'!$A$4:$L$15,'Gas wholesale index'!L$2,FALSE)</f>
        <v>291847.5</v>
      </c>
      <c r="M307" s="13">
        <f>VLOOKUP($B307,'Gas wholesale lookups'!$A$4:$L$15,'Gas wholesale index'!M$2,FALSE)</f>
        <v>332991.45454545453</v>
      </c>
      <c r="N307" s="13">
        <f>VLOOKUP($B307,'Gas wholesale lookups'!$A$4:$L$15,'Gas wholesale index'!N$2,FALSE)</f>
        <v>208526.18181818182</v>
      </c>
      <c r="O307" s="38">
        <f>VLOOKUP($B307,'Gas wholesale lookups'!$A$4:$R$15,'Gas wholesale index'!O$2,FALSE)</f>
        <v>0</v>
      </c>
      <c r="P307" s="38">
        <f>VLOOKUP($B307,'Gas wholesale lookups'!$A$4:$R$15,'Gas wholesale index'!P$2,FALSE)</f>
        <v>1</v>
      </c>
      <c r="Q307" s="38">
        <f>VLOOKUP($B307,'Gas wholesale lookups'!$A$4:$R$15,'Gas wholesale index'!Q$2,FALSE)</f>
        <v>1</v>
      </c>
      <c r="R307" s="38">
        <f>VLOOKUP($B307,'Gas wholesale lookups'!$A$4:$R$15,'Gas wholesale index'!R$2,FALSE)</f>
        <v>1</v>
      </c>
      <c r="S307" s="38">
        <f>VLOOKUP($B307,'Gas wholesale lookups'!$A$4:$R$15,'Gas wholesale index'!S$2,FALSE)</f>
        <v>1</v>
      </c>
      <c r="T307" s="38">
        <f>VLOOKUP($B307,'Gas wholesale lookups'!$A$4:$R$15,'Gas wholesale index'!T$2,FALSE)</f>
        <v>0</v>
      </c>
      <c r="U307" s="13">
        <f t="shared" si="73"/>
        <v>0</v>
      </c>
      <c r="V307" s="13">
        <f t="shared" si="74"/>
        <v>208526.18181818182</v>
      </c>
      <c r="W307" s="13">
        <f t="shared" si="75"/>
        <v>166168.27272727274</v>
      </c>
      <c r="X307" s="13">
        <f t="shared" si="76"/>
        <v>291847.5</v>
      </c>
      <c r="Y307" s="13">
        <f t="shared" si="77"/>
        <v>332991.45454545453</v>
      </c>
      <c r="Z307" s="13">
        <f t="shared" si="78"/>
        <v>0</v>
      </c>
      <c r="AA307" s="13">
        <f t="shared" si="79"/>
        <v>999533.40909090918</v>
      </c>
      <c r="AB307" s="23">
        <f t="shared" si="80"/>
        <v>0</v>
      </c>
      <c r="AC307" s="23">
        <f t="shared" si="81"/>
        <v>0</v>
      </c>
      <c r="AD307" s="23">
        <f t="shared" si="82"/>
        <v>0</v>
      </c>
      <c r="AE307" s="23">
        <f t="shared" si="83"/>
        <v>0</v>
      </c>
      <c r="AF307" s="23">
        <f t="shared" si="84"/>
        <v>0</v>
      </c>
      <c r="AG307" s="23">
        <f t="shared" si="85"/>
        <v>0</v>
      </c>
      <c r="AH307" s="23">
        <f t="shared" si="86"/>
        <v>0</v>
      </c>
      <c r="AI307" s="44" t="str">
        <f t="shared" si="87"/>
        <v>n/a</v>
      </c>
      <c r="AJ307" s="2" t="str">
        <f t="shared" si="88"/>
        <v>2016-17 Summer</v>
      </c>
      <c r="AK307" s="2" t="str">
        <f t="shared" si="89"/>
        <v>2015-16 Winter</v>
      </c>
      <c r="AL307" s="41">
        <v>0</v>
      </c>
      <c r="AM307" s="8"/>
    </row>
    <row r="308" spans="1:39" x14ac:dyDescent="0.3">
      <c r="A308" s="47">
        <v>42286</v>
      </c>
      <c r="B308" s="14" t="str">
        <f t="shared" si="90"/>
        <v>Oct</v>
      </c>
      <c r="C308" s="3"/>
      <c r="D308" s="3"/>
      <c r="E308" s="3"/>
      <c r="F308" s="3"/>
      <c r="G308" s="3"/>
      <c r="H308" s="3"/>
      <c r="I308" s="13">
        <f>VLOOKUP($B308,'Gas wholesale lookups'!$A$4:$L$15,'Gas wholesale index'!I$2,FALSE)</f>
        <v>332991.45454545453</v>
      </c>
      <c r="J308" s="13">
        <f>VLOOKUP($B308,'Gas wholesale lookups'!$A$4:$L$15,'Gas wholesale index'!J$2,FALSE)</f>
        <v>208526.18181818182</v>
      </c>
      <c r="K308" s="13">
        <f>VLOOKUP($B308,'Gas wholesale lookups'!$A$4:$L$15,'Gas wholesale index'!K$2,FALSE)</f>
        <v>166168.27272727274</v>
      </c>
      <c r="L308" s="13">
        <f>VLOOKUP($B308,'Gas wholesale lookups'!$A$4:$L$15,'Gas wholesale index'!L$2,FALSE)</f>
        <v>291847.5</v>
      </c>
      <c r="M308" s="13">
        <f>VLOOKUP($B308,'Gas wholesale lookups'!$A$4:$L$15,'Gas wholesale index'!M$2,FALSE)</f>
        <v>332991.45454545453</v>
      </c>
      <c r="N308" s="13">
        <f>VLOOKUP($B308,'Gas wholesale lookups'!$A$4:$L$15,'Gas wholesale index'!N$2,FALSE)</f>
        <v>208526.18181818182</v>
      </c>
      <c r="O308" s="38">
        <f>VLOOKUP($B308,'Gas wholesale lookups'!$A$4:$R$15,'Gas wholesale index'!O$2,FALSE)</f>
        <v>0</v>
      </c>
      <c r="P308" s="38">
        <f>VLOOKUP($B308,'Gas wholesale lookups'!$A$4:$R$15,'Gas wholesale index'!P$2,FALSE)</f>
        <v>1</v>
      </c>
      <c r="Q308" s="38">
        <f>VLOOKUP($B308,'Gas wholesale lookups'!$A$4:$R$15,'Gas wholesale index'!Q$2,FALSE)</f>
        <v>1</v>
      </c>
      <c r="R308" s="38">
        <f>VLOOKUP($B308,'Gas wholesale lookups'!$A$4:$R$15,'Gas wholesale index'!R$2,FALSE)</f>
        <v>1</v>
      </c>
      <c r="S308" s="38">
        <f>VLOOKUP($B308,'Gas wholesale lookups'!$A$4:$R$15,'Gas wholesale index'!S$2,FALSE)</f>
        <v>1</v>
      </c>
      <c r="T308" s="38">
        <f>VLOOKUP($B308,'Gas wholesale lookups'!$A$4:$R$15,'Gas wholesale index'!T$2,FALSE)</f>
        <v>0</v>
      </c>
      <c r="U308" s="13">
        <f t="shared" si="73"/>
        <v>0</v>
      </c>
      <c r="V308" s="13">
        <f t="shared" si="74"/>
        <v>208526.18181818182</v>
      </c>
      <c r="W308" s="13">
        <f t="shared" si="75"/>
        <v>166168.27272727274</v>
      </c>
      <c r="X308" s="13">
        <f t="shared" si="76"/>
        <v>291847.5</v>
      </c>
      <c r="Y308" s="13">
        <f t="shared" si="77"/>
        <v>332991.45454545453</v>
      </c>
      <c r="Z308" s="13">
        <f t="shared" si="78"/>
        <v>0</v>
      </c>
      <c r="AA308" s="13">
        <f t="shared" si="79"/>
        <v>999533.40909090918</v>
      </c>
      <c r="AB308" s="23">
        <f t="shared" si="80"/>
        <v>0</v>
      </c>
      <c r="AC308" s="23">
        <f t="shared" si="81"/>
        <v>0</v>
      </c>
      <c r="AD308" s="23">
        <f t="shared" si="82"/>
        <v>0</v>
      </c>
      <c r="AE308" s="23">
        <f t="shared" si="83"/>
        <v>0</v>
      </c>
      <c r="AF308" s="23">
        <f t="shared" si="84"/>
        <v>0</v>
      </c>
      <c r="AG308" s="23">
        <f t="shared" si="85"/>
        <v>0</v>
      </c>
      <c r="AH308" s="23">
        <f t="shared" si="86"/>
        <v>0</v>
      </c>
      <c r="AI308" s="44" t="str">
        <f t="shared" si="87"/>
        <v>n/a</v>
      </c>
      <c r="AJ308" s="2" t="str">
        <f t="shared" si="88"/>
        <v>2016-17 Summer</v>
      </c>
      <c r="AK308" s="2" t="str">
        <f t="shared" si="89"/>
        <v>2015-16 Winter</v>
      </c>
      <c r="AL308" s="41">
        <v>0</v>
      </c>
      <c r="AM308" s="8"/>
    </row>
    <row r="309" spans="1:39" x14ac:dyDescent="0.3">
      <c r="A309" s="47">
        <v>42289</v>
      </c>
      <c r="B309" s="14" t="str">
        <f t="shared" si="90"/>
        <v>Oct</v>
      </c>
      <c r="C309" s="3"/>
      <c r="D309" s="3"/>
      <c r="E309" s="3"/>
      <c r="F309" s="3"/>
      <c r="G309" s="3"/>
      <c r="H309" s="3"/>
      <c r="I309" s="13">
        <f>VLOOKUP($B309,'Gas wholesale lookups'!$A$4:$L$15,'Gas wholesale index'!I$2,FALSE)</f>
        <v>332991.45454545453</v>
      </c>
      <c r="J309" s="13">
        <f>VLOOKUP($B309,'Gas wholesale lookups'!$A$4:$L$15,'Gas wholesale index'!J$2,FALSE)</f>
        <v>208526.18181818182</v>
      </c>
      <c r="K309" s="13">
        <f>VLOOKUP($B309,'Gas wholesale lookups'!$A$4:$L$15,'Gas wholesale index'!K$2,FALSE)</f>
        <v>166168.27272727274</v>
      </c>
      <c r="L309" s="13">
        <f>VLOOKUP($B309,'Gas wholesale lookups'!$A$4:$L$15,'Gas wholesale index'!L$2,FALSE)</f>
        <v>291847.5</v>
      </c>
      <c r="M309" s="13">
        <f>VLOOKUP($B309,'Gas wholesale lookups'!$A$4:$L$15,'Gas wholesale index'!M$2,FALSE)</f>
        <v>332991.45454545453</v>
      </c>
      <c r="N309" s="13">
        <f>VLOOKUP($B309,'Gas wholesale lookups'!$A$4:$L$15,'Gas wholesale index'!N$2,FALSE)</f>
        <v>208526.18181818182</v>
      </c>
      <c r="O309" s="38">
        <f>VLOOKUP($B309,'Gas wholesale lookups'!$A$4:$R$15,'Gas wholesale index'!O$2,FALSE)</f>
        <v>0</v>
      </c>
      <c r="P309" s="38">
        <f>VLOOKUP($B309,'Gas wholesale lookups'!$A$4:$R$15,'Gas wholesale index'!P$2,FALSE)</f>
        <v>1</v>
      </c>
      <c r="Q309" s="38">
        <f>VLOOKUP($B309,'Gas wholesale lookups'!$A$4:$R$15,'Gas wholesale index'!Q$2,FALSE)</f>
        <v>1</v>
      </c>
      <c r="R309" s="38">
        <f>VLOOKUP($B309,'Gas wholesale lookups'!$A$4:$R$15,'Gas wholesale index'!R$2,FALSE)</f>
        <v>1</v>
      </c>
      <c r="S309" s="38">
        <f>VLOOKUP($B309,'Gas wholesale lookups'!$A$4:$R$15,'Gas wholesale index'!S$2,FALSE)</f>
        <v>1</v>
      </c>
      <c r="T309" s="38">
        <f>VLOOKUP($B309,'Gas wholesale lookups'!$A$4:$R$15,'Gas wholesale index'!T$2,FALSE)</f>
        <v>0</v>
      </c>
      <c r="U309" s="13">
        <f t="shared" si="73"/>
        <v>0</v>
      </c>
      <c r="V309" s="13">
        <f t="shared" si="74"/>
        <v>208526.18181818182</v>
      </c>
      <c r="W309" s="13">
        <f t="shared" si="75"/>
        <v>166168.27272727274</v>
      </c>
      <c r="X309" s="13">
        <f t="shared" si="76"/>
        <v>291847.5</v>
      </c>
      <c r="Y309" s="13">
        <f t="shared" si="77"/>
        <v>332991.45454545453</v>
      </c>
      <c r="Z309" s="13">
        <f t="shared" si="78"/>
        <v>0</v>
      </c>
      <c r="AA309" s="13">
        <f t="shared" si="79"/>
        <v>999533.40909090918</v>
      </c>
      <c r="AB309" s="23">
        <f t="shared" si="80"/>
        <v>0</v>
      </c>
      <c r="AC309" s="23">
        <f t="shared" si="81"/>
        <v>0</v>
      </c>
      <c r="AD309" s="23">
        <f t="shared" si="82"/>
        <v>0</v>
      </c>
      <c r="AE309" s="23">
        <f t="shared" si="83"/>
        <v>0</v>
      </c>
      <c r="AF309" s="23">
        <f t="shared" si="84"/>
        <v>0</v>
      </c>
      <c r="AG309" s="23">
        <f t="shared" si="85"/>
        <v>0</v>
      </c>
      <c r="AH309" s="23">
        <f t="shared" si="86"/>
        <v>0</v>
      </c>
      <c r="AI309" s="44" t="str">
        <f t="shared" si="87"/>
        <v>n/a</v>
      </c>
      <c r="AJ309" s="2" t="str">
        <f t="shared" si="88"/>
        <v>2016-17 Summer</v>
      </c>
      <c r="AK309" s="2" t="str">
        <f t="shared" si="89"/>
        <v>2015-16 Winter</v>
      </c>
      <c r="AL309" s="41">
        <v>0</v>
      </c>
      <c r="AM309" s="8"/>
    </row>
    <row r="310" spans="1:39" x14ac:dyDescent="0.3">
      <c r="A310" s="47">
        <v>42290</v>
      </c>
      <c r="B310" s="14" t="str">
        <f t="shared" si="90"/>
        <v>Oct</v>
      </c>
      <c r="C310" s="3"/>
      <c r="D310" s="3"/>
      <c r="E310" s="3"/>
      <c r="F310" s="3"/>
      <c r="G310" s="3"/>
      <c r="H310" s="3"/>
      <c r="I310" s="13">
        <f>VLOOKUP($B310,'Gas wholesale lookups'!$A$4:$L$15,'Gas wholesale index'!I$2,FALSE)</f>
        <v>332991.45454545453</v>
      </c>
      <c r="J310" s="13">
        <f>VLOOKUP($B310,'Gas wholesale lookups'!$A$4:$L$15,'Gas wholesale index'!J$2,FALSE)</f>
        <v>208526.18181818182</v>
      </c>
      <c r="K310" s="13">
        <f>VLOOKUP($B310,'Gas wholesale lookups'!$A$4:$L$15,'Gas wholesale index'!K$2,FALSE)</f>
        <v>166168.27272727274</v>
      </c>
      <c r="L310" s="13">
        <f>VLOOKUP($B310,'Gas wholesale lookups'!$A$4:$L$15,'Gas wholesale index'!L$2,FALSE)</f>
        <v>291847.5</v>
      </c>
      <c r="M310" s="13">
        <f>VLOOKUP($B310,'Gas wholesale lookups'!$A$4:$L$15,'Gas wholesale index'!M$2,FALSE)</f>
        <v>332991.45454545453</v>
      </c>
      <c r="N310" s="13">
        <f>VLOOKUP($B310,'Gas wholesale lookups'!$A$4:$L$15,'Gas wholesale index'!N$2,FALSE)</f>
        <v>208526.18181818182</v>
      </c>
      <c r="O310" s="38">
        <f>VLOOKUP($B310,'Gas wholesale lookups'!$A$4:$R$15,'Gas wholesale index'!O$2,FALSE)</f>
        <v>0</v>
      </c>
      <c r="P310" s="38">
        <f>VLOOKUP($B310,'Gas wholesale lookups'!$A$4:$R$15,'Gas wholesale index'!P$2,FALSE)</f>
        <v>1</v>
      </c>
      <c r="Q310" s="38">
        <f>VLOOKUP($B310,'Gas wholesale lookups'!$A$4:$R$15,'Gas wholesale index'!Q$2,FALSE)</f>
        <v>1</v>
      </c>
      <c r="R310" s="38">
        <f>VLOOKUP($B310,'Gas wholesale lookups'!$A$4:$R$15,'Gas wholesale index'!R$2,FALSE)</f>
        <v>1</v>
      </c>
      <c r="S310" s="38">
        <f>VLOOKUP($B310,'Gas wholesale lookups'!$A$4:$R$15,'Gas wholesale index'!S$2,FALSE)</f>
        <v>1</v>
      </c>
      <c r="T310" s="38">
        <f>VLOOKUP($B310,'Gas wholesale lookups'!$A$4:$R$15,'Gas wholesale index'!T$2,FALSE)</f>
        <v>0</v>
      </c>
      <c r="U310" s="13">
        <f t="shared" si="73"/>
        <v>0</v>
      </c>
      <c r="V310" s="13">
        <f t="shared" si="74"/>
        <v>208526.18181818182</v>
      </c>
      <c r="W310" s="13">
        <f t="shared" si="75"/>
        <v>166168.27272727274</v>
      </c>
      <c r="X310" s="13">
        <f t="shared" si="76"/>
        <v>291847.5</v>
      </c>
      <c r="Y310" s="13">
        <f t="shared" si="77"/>
        <v>332991.45454545453</v>
      </c>
      <c r="Z310" s="13">
        <f t="shared" si="78"/>
        <v>0</v>
      </c>
      <c r="AA310" s="13">
        <f t="shared" si="79"/>
        <v>999533.40909090918</v>
      </c>
      <c r="AB310" s="23">
        <f t="shared" si="80"/>
        <v>0</v>
      </c>
      <c r="AC310" s="23">
        <f t="shared" si="81"/>
        <v>0</v>
      </c>
      <c r="AD310" s="23">
        <f t="shared" si="82"/>
        <v>0</v>
      </c>
      <c r="AE310" s="23">
        <f t="shared" si="83"/>
        <v>0</v>
      </c>
      <c r="AF310" s="23">
        <f t="shared" si="84"/>
        <v>0</v>
      </c>
      <c r="AG310" s="23">
        <f t="shared" si="85"/>
        <v>0</v>
      </c>
      <c r="AH310" s="23">
        <f t="shared" si="86"/>
        <v>0</v>
      </c>
      <c r="AI310" s="44" t="str">
        <f t="shared" si="87"/>
        <v>n/a</v>
      </c>
      <c r="AJ310" s="2" t="str">
        <f t="shared" si="88"/>
        <v>2016-17 Summer</v>
      </c>
      <c r="AK310" s="2" t="str">
        <f t="shared" si="89"/>
        <v>2015-16 Winter</v>
      </c>
      <c r="AL310" s="41">
        <v>0</v>
      </c>
      <c r="AM310" s="8"/>
    </row>
    <row r="311" spans="1:39" x14ac:dyDescent="0.3">
      <c r="A311" s="47">
        <v>42291</v>
      </c>
      <c r="B311" s="14" t="str">
        <f t="shared" si="90"/>
        <v>Oct</v>
      </c>
      <c r="C311" s="3"/>
      <c r="D311" s="3"/>
      <c r="E311" s="3"/>
      <c r="F311" s="3"/>
      <c r="G311" s="3"/>
      <c r="H311" s="3"/>
      <c r="I311" s="13">
        <f>VLOOKUP($B311,'Gas wholesale lookups'!$A$4:$L$15,'Gas wholesale index'!I$2,FALSE)</f>
        <v>332991.45454545453</v>
      </c>
      <c r="J311" s="13">
        <f>VLOOKUP($B311,'Gas wholesale lookups'!$A$4:$L$15,'Gas wholesale index'!J$2,FALSE)</f>
        <v>208526.18181818182</v>
      </c>
      <c r="K311" s="13">
        <f>VLOOKUP($B311,'Gas wholesale lookups'!$A$4:$L$15,'Gas wholesale index'!K$2,FALSE)</f>
        <v>166168.27272727274</v>
      </c>
      <c r="L311" s="13">
        <f>VLOOKUP($B311,'Gas wholesale lookups'!$A$4:$L$15,'Gas wholesale index'!L$2,FALSE)</f>
        <v>291847.5</v>
      </c>
      <c r="M311" s="13">
        <f>VLOOKUP($B311,'Gas wholesale lookups'!$A$4:$L$15,'Gas wholesale index'!M$2,FALSE)</f>
        <v>332991.45454545453</v>
      </c>
      <c r="N311" s="13">
        <f>VLOOKUP($B311,'Gas wholesale lookups'!$A$4:$L$15,'Gas wholesale index'!N$2,FALSE)</f>
        <v>208526.18181818182</v>
      </c>
      <c r="O311" s="38">
        <f>VLOOKUP($B311,'Gas wholesale lookups'!$A$4:$R$15,'Gas wholesale index'!O$2,FALSE)</f>
        <v>0</v>
      </c>
      <c r="P311" s="38">
        <f>VLOOKUP($B311,'Gas wholesale lookups'!$A$4:$R$15,'Gas wholesale index'!P$2,FALSE)</f>
        <v>1</v>
      </c>
      <c r="Q311" s="38">
        <f>VLOOKUP($B311,'Gas wholesale lookups'!$A$4:$R$15,'Gas wholesale index'!Q$2,FALSE)</f>
        <v>1</v>
      </c>
      <c r="R311" s="38">
        <f>VLOOKUP($B311,'Gas wholesale lookups'!$A$4:$R$15,'Gas wholesale index'!R$2,FALSE)</f>
        <v>1</v>
      </c>
      <c r="S311" s="38">
        <f>VLOOKUP($B311,'Gas wholesale lookups'!$A$4:$R$15,'Gas wholesale index'!S$2,FALSE)</f>
        <v>1</v>
      </c>
      <c r="T311" s="38">
        <f>VLOOKUP($B311,'Gas wholesale lookups'!$A$4:$R$15,'Gas wholesale index'!T$2,FALSE)</f>
        <v>0</v>
      </c>
      <c r="U311" s="13">
        <f t="shared" si="73"/>
        <v>0</v>
      </c>
      <c r="V311" s="13">
        <f t="shared" si="74"/>
        <v>208526.18181818182</v>
      </c>
      <c r="W311" s="13">
        <f t="shared" si="75"/>
        <v>166168.27272727274</v>
      </c>
      <c r="X311" s="13">
        <f t="shared" si="76"/>
        <v>291847.5</v>
      </c>
      <c r="Y311" s="13">
        <f t="shared" si="77"/>
        <v>332991.45454545453</v>
      </c>
      <c r="Z311" s="13">
        <f t="shared" si="78"/>
        <v>0</v>
      </c>
      <c r="AA311" s="13">
        <f t="shared" si="79"/>
        <v>999533.40909090918</v>
      </c>
      <c r="AB311" s="23">
        <f t="shared" si="80"/>
        <v>0</v>
      </c>
      <c r="AC311" s="23">
        <f t="shared" si="81"/>
        <v>0</v>
      </c>
      <c r="AD311" s="23">
        <f t="shared" si="82"/>
        <v>0</v>
      </c>
      <c r="AE311" s="23">
        <f t="shared" si="83"/>
        <v>0</v>
      </c>
      <c r="AF311" s="23">
        <f t="shared" si="84"/>
        <v>0</v>
      </c>
      <c r="AG311" s="23">
        <f t="shared" si="85"/>
        <v>0</v>
      </c>
      <c r="AH311" s="23">
        <f t="shared" si="86"/>
        <v>0</v>
      </c>
      <c r="AI311" s="44" t="str">
        <f t="shared" si="87"/>
        <v>n/a</v>
      </c>
      <c r="AJ311" s="2" t="str">
        <f t="shared" si="88"/>
        <v>2016-17 Summer</v>
      </c>
      <c r="AK311" s="2" t="str">
        <f t="shared" si="89"/>
        <v>2015-16 Winter</v>
      </c>
      <c r="AL311" s="41">
        <v>0</v>
      </c>
      <c r="AM311" s="8"/>
    </row>
    <row r="312" spans="1:39" x14ac:dyDescent="0.3">
      <c r="A312" s="47">
        <v>42292</v>
      </c>
      <c r="B312" s="14" t="str">
        <f t="shared" si="90"/>
        <v>Oct</v>
      </c>
      <c r="C312" s="3"/>
      <c r="D312" s="3"/>
      <c r="E312" s="3"/>
      <c r="F312" s="3"/>
      <c r="G312" s="3"/>
      <c r="H312" s="3"/>
      <c r="I312" s="13">
        <f>VLOOKUP($B312,'Gas wholesale lookups'!$A$4:$L$15,'Gas wholesale index'!I$2,FALSE)</f>
        <v>332991.45454545453</v>
      </c>
      <c r="J312" s="13">
        <f>VLOOKUP($B312,'Gas wholesale lookups'!$A$4:$L$15,'Gas wholesale index'!J$2,FALSE)</f>
        <v>208526.18181818182</v>
      </c>
      <c r="K312" s="13">
        <f>VLOOKUP($B312,'Gas wholesale lookups'!$A$4:$L$15,'Gas wholesale index'!K$2,FALSE)</f>
        <v>166168.27272727274</v>
      </c>
      <c r="L312" s="13">
        <f>VLOOKUP($B312,'Gas wholesale lookups'!$A$4:$L$15,'Gas wholesale index'!L$2,FALSE)</f>
        <v>291847.5</v>
      </c>
      <c r="M312" s="13">
        <f>VLOOKUP($B312,'Gas wholesale lookups'!$A$4:$L$15,'Gas wholesale index'!M$2,FALSE)</f>
        <v>332991.45454545453</v>
      </c>
      <c r="N312" s="13">
        <f>VLOOKUP($B312,'Gas wholesale lookups'!$A$4:$L$15,'Gas wholesale index'!N$2,FALSE)</f>
        <v>208526.18181818182</v>
      </c>
      <c r="O312" s="38">
        <f>VLOOKUP($B312,'Gas wholesale lookups'!$A$4:$R$15,'Gas wholesale index'!O$2,FALSE)</f>
        <v>0</v>
      </c>
      <c r="P312" s="38">
        <f>VLOOKUP($B312,'Gas wholesale lookups'!$A$4:$R$15,'Gas wholesale index'!P$2,FALSE)</f>
        <v>1</v>
      </c>
      <c r="Q312" s="38">
        <f>VLOOKUP($B312,'Gas wholesale lookups'!$A$4:$R$15,'Gas wholesale index'!Q$2,FALSE)</f>
        <v>1</v>
      </c>
      <c r="R312" s="38">
        <f>VLOOKUP($B312,'Gas wholesale lookups'!$A$4:$R$15,'Gas wholesale index'!R$2,FALSE)</f>
        <v>1</v>
      </c>
      <c r="S312" s="38">
        <f>VLOOKUP($B312,'Gas wholesale lookups'!$A$4:$R$15,'Gas wholesale index'!S$2,FALSE)</f>
        <v>1</v>
      </c>
      <c r="T312" s="38">
        <f>VLOOKUP($B312,'Gas wholesale lookups'!$A$4:$R$15,'Gas wholesale index'!T$2,FALSE)</f>
        <v>0</v>
      </c>
      <c r="U312" s="13">
        <f t="shared" si="73"/>
        <v>0</v>
      </c>
      <c r="V312" s="13">
        <f t="shared" si="74"/>
        <v>208526.18181818182</v>
      </c>
      <c r="W312" s="13">
        <f t="shared" si="75"/>
        <v>166168.27272727274</v>
      </c>
      <c r="X312" s="13">
        <f t="shared" si="76"/>
        <v>291847.5</v>
      </c>
      <c r="Y312" s="13">
        <f t="shared" si="77"/>
        <v>332991.45454545453</v>
      </c>
      <c r="Z312" s="13">
        <f t="shared" si="78"/>
        <v>0</v>
      </c>
      <c r="AA312" s="13">
        <f t="shared" si="79"/>
        <v>999533.40909090918</v>
      </c>
      <c r="AB312" s="23">
        <f t="shared" si="80"/>
        <v>0</v>
      </c>
      <c r="AC312" s="23">
        <f t="shared" si="81"/>
        <v>0</v>
      </c>
      <c r="AD312" s="23">
        <f t="shared" si="82"/>
        <v>0</v>
      </c>
      <c r="AE312" s="23">
        <f t="shared" si="83"/>
        <v>0</v>
      </c>
      <c r="AF312" s="23">
        <f t="shared" si="84"/>
        <v>0</v>
      </c>
      <c r="AG312" s="23">
        <f t="shared" si="85"/>
        <v>0</v>
      </c>
      <c r="AH312" s="23">
        <f t="shared" si="86"/>
        <v>0</v>
      </c>
      <c r="AI312" s="44" t="str">
        <f t="shared" si="87"/>
        <v>n/a</v>
      </c>
      <c r="AJ312" s="2" t="str">
        <f t="shared" si="88"/>
        <v>2016-17 Summer</v>
      </c>
      <c r="AK312" s="2" t="str">
        <f t="shared" si="89"/>
        <v>2015-16 Winter</v>
      </c>
      <c r="AL312" s="41">
        <v>0</v>
      </c>
      <c r="AM312" s="8"/>
    </row>
    <row r="313" spans="1:39" x14ac:dyDescent="0.3">
      <c r="A313" s="47">
        <v>42293</v>
      </c>
      <c r="B313" s="14" t="str">
        <f t="shared" si="90"/>
        <v>Oct</v>
      </c>
      <c r="C313" s="3"/>
      <c r="D313" s="3"/>
      <c r="E313" s="3"/>
      <c r="F313" s="3"/>
      <c r="G313" s="3"/>
      <c r="H313" s="3"/>
      <c r="I313" s="13">
        <f>VLOOKUP($B313,'Gas wholesale lookups'!$A$4:$L$15,'Gas wholesale index'!I$2,FALSE)</f>
        <v>332991.45454545453</v>
      </c>
      <c r="J313" s="13">
        <f>VLOOKUP($B313,'Gas wholesale lookups'!$A$4:$L$15,'Gas wholesale index'!J$2,FALSE)</f>
        <v>208526.18181818182</v>
      </c>
      <c r="K313" s="13">
        <f>VLOOKUP($B313,'Gas wholesale lookups'!$A$4:$L$15,'Gas wholesale index'!K$2,FALSE)</f>
        <v>166168.27272727274</v>
      </c>
      <c r="L313" s="13">
        <f>VLOOKUP($B313,'Gas wholesale lookups'!$A$4:$L$15,'Gas wholesale index'!L$2,FALSE)</f>
        <v>291847.5</v>
      </c>
      <c r="M313" s="13">
        <f>VLOOKUP($B313,'Gas wholesale lookups'!$A$4:$L$15,'Gas wholesale index'!M$2,FALSE)</f>
        <v>332991.45454545453</v>
      </c>
      <c r="N313" s="13">
        <f>VLOOKUP($B313,'Gas wholesale lookups'!$A$4:$L$15,'Gas wholesale index'!N$2,FALSE)</f>
        <v>208526.18181818182</v>
      </c>
      <c r="O313" s="38">
        <f>VLOOKUP($B313,'Gas wholesale lookups'!$A$4:$R$15,'Gas wholesale index'!O$2,FALSE)</f>
        <v>0</v>
      </c>
      <c r="P313" s="38">
        <f>VLOOKUP($B313,'Gas wholesale lookups'!$A$4:$R$15,'Gas wholesale index'!P$2,FALSE)</f>
        <v>1</v>
      </c>
      <c r="Q313" s="38">
        <f>VLOOKUP($B313,'Gas wholesale lookups'!$A$4:$R$15,'Gas wholesale index'!Q$2,FALSE)</f>
        <v>1</v>
      </c>
      <c r="R313" s="38">
        <f>VLOOKUP($B313,'Gas wholesale lookups'!$A$4:$R$15,'Gas wholesale index'!R$2,FALSE)</f>
        <v>1</v>
      </c>
      <c r="S313" s="38">
        <f>VLOOKUP($B313,'Gas wholesale lookups'!$A$4:$R$15,'Gas wholesale index'!S$2,FALSE)</f>
        <v>1</v>
      </c>
      <c r="T313" s="38">
        <f>VLOOKUP($B313,'Gas wholesale lookups'!$A$4:$R$15,'Gas wholesale index'!T$2,FALSE)</f>
        <v>0</v>
      </c>
      <c r="U313" s="13">
        <f t="shared" si="73"/>
        <v>0</v>
      </c>
      <c r="V313" s="13">
        <f t="shared" si="74"/>
        <v>208526.18181818182</v>
      </c>
      <c r="W313" s="13">
        <f t="shared" si="75"/>
        <v>166168.27272727274</v>
      </c>
      <c r="X313" s="13">
        <f t="shared" si="76"/>
        <v>291847.5</v>
      </c>
      <c r="Y313" s="13">
        <f t="shared" si="77"/>
        <v>332991.45454545453</v>
      </c>
      <c r="Z313" s="13">
        <f t="shared" si="78"/>
        <v>0</v>
      </c>
      <c r="AA313" s="13">
        <f t="shared" si="79"/>
        <v>999533.40909090918</v>
      </c>
      <c r="AB313" s="23">
        <f t="shared" si="80"/>
        <v>0</v>
      </c>
      <c r="AC313" s="23">
        <f t="shared" si="81"/>
        <v>0</v>
      </c>
      <c r="AD313" s="23">
        <f t="shared" si="82"/>
        <v>0</v>
      </c>
      <c r="AE313" s="23">
        <f t="shared" si="83"/>
        <v>0</v>
      </c>
      <c r="AF313" s="23">
        <f t="shared" si="84"/>
        <v>0</v>
      </c>
      <c r="AG313" s="23">
        <f t="shared" si="85"/>
        <v>0</v>
      </c>
      <c r="AH313" s="23">
        <f t="shared" si="86"/>
        <v>0</v>
      </c>
      <c r="AI313" s="44" t="str">
        <f t="shared" si="87"/>
        <v>n/a</v>
      </c>
      <c r="AJ313" s="2" t="str">
        <f t="shared" si="88"/>
        <v>2016-17 Summer</v>
      </c>
      <c r="AK313" s="2" t="str">
        <f t="shared" si="89"/>
        <v>2015-16 Winter</v>
      </c>
      <c r="AL313" s="41">
        <v>0</v>
      </c>
      <c r="AM313" s="8"/>
    </row>
    <row r="314" spans="1:39" x14ac:dyDescent="0.3">
      <c r="A314" s="47">
        <v>42296</v>
      </c>
      <c r="B314" s="14" t="str">
        <f t="shared" si="90"/>
        <v>Oct</v>
      </c>
      <c r="C314" s="3"/>
      <c r="D314" s="3"/>
      <c r="E314" s="3"/>
      <c r="F314" s="3"/>
      <c r="G314" s="3"/>
      <c r="H314" s="3"/>
      <c r="I314" s="13">
        <f>VLOOKUP($B314,'Gas wholesale lookups'!$A$4:$L$15,'Gas wholesale index'!I$2,FALSE)</f>
        <v>332991.45454545453</v>
      </c>
      <c r="J314" s="13">
        <f>VLOOKUP($B314,'Gas wholesale lookups'!$A$4:$L$15,'Gas wholesale index'!J$2,FALSE)</f>
        <v>208526.18181818182</v>
      </c>
      <c r="K314" s="13">
        <f>VLOOKUP($B314,'Gas wholesale lookups'!$A$4:$L$15,'Gas wholesale index'!K$2,FALSE)</f>
        <v>166168.27272727274</v>
      </c>
      <c r="L314" s="13">
        <f>VLOOKUP($B314,'Gas wholesale lookups'!$A$4:$L$15,'Gas wholesale index'!L$2,FALSE)</f>
        <v>291847.5</v>
      </c>
      <c r="M314" s="13">
        <f>VLOOKUP($B314,'Gas wholesale lookups'!$A$4:$L$15,'Gas wholesale index'!M$2,FALSE)</f>
        <v>332991.45454545453</v>
      </c>
      <c r="N314" s="13">
        <f>VLOOKUP($B314,'Gas wholesale lookups'!$A$4:$L$15,'Gas wholesale index'!N$2,FALSE)</f>
        <v>208526.18181818182</v>
      </c>
      <c r="O314" s="38">
        <f>VLOOKUP($B314,'Gas wholesale lookups'!$A$4:$R$15,'Gas wholesale index'!O$2,FALSE)</f>
        <v>0</v>
      </c>
      <c r="P314" s="38">
        <f>VLOOKUP($B314,'Gas wholesale lookups'!$A$4:$R$15,'Gas wholesale index'!P$2,FALSE)</f>
        <v>1</v>
      </c>
      <c r="Q314" s="38">
        <f>VLOOKUP($B314,'Gas wholesale lookups'!$A$4:$R$15,'Gas wholesale index'!Q$2,FALSE)</f>
        <v>1</v>
      </c>
      <c r="R314" s="38">
        <f>VLOOKUP($B314,'Gas wholesale lookups'!$A$4:$R$15,'Gas wholesale index'!R$2,FALSE)</f>
        <v>1</v>
      </c>
      <c r="S314" s="38">
        <f>VLOOKUP($B314,'Gas wholesale lookups'!$A$4:$R$15,'Gas wholesale index'!S$2,FALSE)</f>
        <v>1</v>
      </c>
      <c r="T314" s="38">
        <f>VLOOKUP($B314,'Gas wholesale lookups'!$A$4:$R$15,'Gas wholesale index'!T$2,FALSE)</f>
        <v>0</v>
      </c>
      <c r="U314" s="13">
        <f t="shared" si="73"/>
        <v>0</v>
      </c>
      <c r="V314" s="13">
        <f t="shared" si="74"/>
        <v>208526.18181818182</v>
      </c>
      <c r="W314" s="13">
        <f t="shared" si="75"/>
        <v>166168.27272727274</v>
      </c>
      <c r="X314" s="13">
        <f t="shared" si="76"/>
        <v>291847.5</v>
      </c>
      <c r="Y314" s="13">
        <f t="shared" si="77"/>
        <v>332991.45454545453</v>
      </c>
      <c r="Z314" s="13">
        <f t="shared" si="78"/>
        <v>0</v>
      </c>
      <c r="AA314" s="13">
        <f t="shared" si="79"/>
        <v>999533.40909090918</v>
      </c>
      <c r="AB314" s="23">
        <f t="shared" si="80"/>
        <v>0</v>
      </c>
      <c r="AC314" s="23">
        <f t="shared" si="81"/>
        <v>0</v>
      </c>
      <c r="AD314" s="23">
        <f t="shared" si="82"/>
        <v>0</v>
      </c>
      <c r="AE314" s="23">
        <f t="shared" si="83"/>
        <v>0</v>
      </c>
      <c r="AF314" s="23">
        <f t="shared" si="84"/>
        <v>0</v>
      </c>
      <c r="AG314" s="23">
        <f t="shared" si="85"/>
        <v>0</v>
      </c>
      <c r="AH314" s="23">
        <f t="shared" si="86"/>
        <v>0</v>
      </c>
      <c r="AI314" s="44" t="str">
        <f t="shared" si="87"/>
        <v>n/a</v>
      </c>
      <c r="AJ314" s="2" t="str">
        <f t="shared" si="88"/>
        <v>2016-17 Summer</v>
      </c>
      <c r="AK314" s="2" t="str">
        <f t="shared" si="89"/>
        <v>2015-16 Winter</v>
      </c>
      <c r="AL314" s="41">
        <v>0</v>
      </c>
      <c r="AM314" s="8"/>
    </row>
    <row r="315" spans="1:39" x14ac:dyDescent="0.3">
      <c r="A315" s="47">
        <v>42297</v>
      </c>
      <c r="B315" s="14" t="str">
        <f t="shared" si="90"/>
        <v>Oct</v>
      </c>
      <c r="C315" s="3"/>
      <c r="D315" s="3"/>
      <c r="E315" s="3"/>
      <c r="F315" s="3"/>
      <c r="G315" s="3"/>
      <c r="H315" s="3"/>
      <c r="I315" s="13">
        <f>VLOOKUP($B315,'Gas wholesale lookups'!$A$4:$L$15,'Gas wholesale index'!I$2,FALSE)</f>
        <v>332991.45454545453</v>
      </c>
      <c r="J315" s="13">
        <f>VLOOKUP($B315,'Gas wholesale lookups'!$A$4:$L$15,'Gas wholesale index'!J$2,FALSE)</f>
        <v>208526.18181818182</v>
      </c>
      <c r="K315" s="13">
        <f>VLOOKUP($B315,'Gas wholesale lookups'!$A$4:$L$15,'Gas wholesale index'!K$2,FALSE)</f>
        <v>166168.27272727274</v>
      </c>
      <c r="L315" s="13">
        <f>VLOOKUP($B315,'Gas wholesale lookups'!$A$4:$L$15,'Gas wholesale index'!L$2,FALSE)</f>
        <v>291847.5</v>
      </c>
      <c r="M315" s="13">
        <f>VLOOKUP($B315,'Gas wholesale lookups'!$A$4:$L$15,'Gas wholesale index'!M$2,FALSE)</f>
        <v>332991.45454545453</v>
      </c>
      <c r="N315" s="13">
        <f>VLOOKUP($B315,'Gas wholesale lookups'!$A$4:$L$15,'Gas wholesale index'!N$2,FALSE)</f>
        <v>208526.18181818182</v>
      </c>
      <c r="O315" s="38">
        <f>VLOOKUP($B315,'Gas wholesale lookups'!$A$4:$R$15,'Gas wholesale index'!O$2,FALSE)</f>
        <v>0</v>
      </c>
      <c r="P315" s="38">
        <f>VLOOKUP($B315,'Gas wholesale lookups'!$A$4:$R$15,'Gas wholesale index'!P$2,FALSE)</f>
        <v>1</v>
      </c>
      <c r="Q315" s="38">
        <f>VLOOKUP($B315,'Gas wholesale lookups'!$A$4:$R$15,'Gas wholesale index'!Q$2,FALSE)</f>
        <v>1</v>
      </c>
      <c r="R315" s="38">
        <f>VLOOKUP($B315,'Gas wholesale lookups'!$A$4:$R$15,'Gas wholesale index'!R$2,FALSE)</f>
        <v>1</v>
      </c>
      <c r="S315" s="38">
        <f>VLOOKUP($B315,'Gas wholesale lookups'!$A$4:$R$15,'Gas wholesale index'!S$2,FALSE)</f>
        <v>1</v>
      </c>
      <c r="T315" s="38">
        <f>VLOOKUP($B315,'Gas wholesale lookups'!$A$4:$R$15,'Gas wholesale index'!T$2,FALSE)</f>
        <v>0</v>
      </c>
      <c r="U315" s="13">
        <f t="shared" si="73"/>
        <v>0</v>
      </c>
      <c r="V315" s="13">
        <f t="shared" si="74"/>
        <v>208526.18181818182</v>
      </c>
      <c r="W315" s="13">
        <f t="shared" si="75"/>
        <v>166168.27272727274</v>
      </c>
      <c r="X315" s="13">
        <f t="shared" si="76"/>
        <v>291847.5</v>
      </c>
      <c r="Y315" s="13">
        <f t="shared" si="77"/>
        <v>332991.45454545453</v>
      </c>
      <c r="Z315" s="13">
        <f t="shared" si="78"/>
        <v>0</v>
      </c>
      <c r="AA315" s="13">
        <f t="shared" si="79"/>
        <v>999533.40909090918</v>
      </c>
      <c r="AB315" s="23">
        <f t="shared" si="80"/>
        <v>0</v>
      </c>
      <c r="AC315" s="23">
        <f t="shared" si="81"/>
        <v>0</v>
      </c>
      <c r="AD315" s="23">
        <f t="shared" si="82"/>
        <v>0</v>
      </c>
      <c r="AE315" s="23">
        <f t="shared" si="83"/>
        <v>0</v>
      </c>
      <c r="AF315" s="23">
        <f t="shared" si="84"/>
        <v>0</v>
      </c>
      <c r="AG315" s="23">
        <f t="shared" si="85"/>
        <v>0</v>
      </c>
      <c r="AH315" s="23">
        <f t="shared" si="86"/>
        <v>0</v>
      </c>
      <c r="AI315" s="44" t="str">
        <f t="shared" si="87"/>
        <v>n/a</v>
      </c>
      <c r="AJ315" s="2" t="str">
        <f t="shared" si="88"/>
        <v>2016-17 Summer</v>
      </c>
      <c r="AK315" s="2" t="str">
        <f t="shared" si="89"/>
        <v>2015-16 Winter</v>
      </c>
      <c r="AL315" s="41">
        <v>0</v>
      </c>
      <c r="AM315" s="8"/>
    </row>
    <row r="316" spans="1:39" x14ac:dyDescent="0.3">
      <c r="A316" s="47">
        <v>42298</v>
      </c>
      <c r="B316" s="14" t="str">
        <f t="shared" si="90"/>
        <v>Oct</v>
      </c>
      <c r="C316" s="3"/>
      <c r="D316" s="3"/>
      <c r="E316" s="3"/>
      <c r="F316" s="3"/>
      <c r="G316" s="3"/>
      <c r="H316" s="3"/>
      <c r="I316" s="13">
        <f>VLOOKUP($B316,'Gas wholesale lookups'!$A$4:$L$15,'Gas wholesale index'!I$2,FALSE)</f>
        <v>332991.45454545453</v>
      </c>
      <c r="J316" s="13">
        <f>VLOOKUP($B316,'Gas wholesale lookups'!$A$4:$L$15,'Gas wholesale index'!J$2,FALSE)</f>
        <v>208526.18181818182</v>
      </c>
      <c r="K316" s="13">
        <f>VLOOKUP($B316,'Gas wholesale lookups'!$A$4:$L$15,'Gas wholesale index'!K$2,FALSE)</f>
        <v>166168.27272727274</v>
      </c>
      <c r="L316" s="13">
        <f>VLOOKUP($B316,'Gas wholesale lookups'!$A$4:$L$15,'Gas wholesale index'!L$2,FALSE)</f>
        <v>291847.5</v>
      </c>
      <c r="M316" s="13">
        <f>VLOOKUP($B316,'Gas wholesale lookups'!$A$4:$L$15,'Gas wholesale index'!M$2,FALSE)</f>
        <v>332991.45454545453</v>
      </c>
      <c r="N316" s="13">
        <f>VLOOKUP($B316,'Gas wholesale lookups'!$A$4:$L$15,'Gas wholesale index'!N$2,FALSE)</f>
        <v>208526.18181818182</v>
      </c>
      <c r="O316" s="38">
        <f>VLOOKUP($B316,'Gas wholesale lookups'!$A$4:$R$15,'Gas wholesale index'!O$2,FALSE)</f>
        <v>0</v>
      </c>
      <c r="P316" s="38">
        <f>VLOOKUP($B316,'Gas wholesale lookups'!$A$4:$R$15,'Gas wholesale index'!P$2,FALSE)</f>
        <v>1</v>
      </c>
      <c r="Q316" s="38">
        <f>VLOOKUP($B316,'Gas wholesale lookups'!$A$4:$R$15,'Gas wholesale index'!Q$2,FALSE)</f>
        <v>1</v>
      </c>
      <c r="R316" s="38">
        <f>VLOOKUP($B316,'Gas wholesale lookups'!$A$4:$R$15,'Gas wholesale index'!R$2,FALSE)</f>
        <v>1</v>
      </c>
      <c r="S316" s="38">
        <f>VLOOKUP($B316,'Gas wholesale lookups'!$A$4:$R$15,'Gas wholesale index'!S$2,FALSE)</f>
        <v>1</v>
      </c>
      <c r="T316" s="38">
        <f>VLOOKUP($B316,'Gas wholesale lookups'!$A$4:$R$15,'Gas wholesale index'!T$2,FALSE)</f>
        <v>0</v>
      </c>
      <c r="U316" s="13">
        <f t="shared" si="73"/>
        <v>0</v>
      </c>
      <c r="V316" s="13">
        <f t="shared" si="74"/>
        <v>208526.18181818182</v>
      </c>
      <c r="W316" s="13">
        <f t="shared" si="75"/>
        <v>166168.27272727274</v>
      </c>
      <c r="X316" s="13">
        <f t="shared" si="76"/>
        <v>291847.5</v>
      </c>
      <c r="Y316" s="13">
        <f t="shared" si="77"/>
        <v>332991.45454545453</v>
      </c>
      <c r="Z316" s="13">
        <f t="shared" si="78"/>
        <v>0</v>
      </c>
      <c r="AA316" s="13">
        <f t="shared" si="79"/>
        <v>999533.40909090918</v>
      </c>
      <c r="AB316" s="23">
        <f t="shared" si="80"/>
        <v>0</v>
      </c>
      <c r="AC316" s="23">
        <f t="shared" si="81"/>
        <v>0</v>
      </c>
      <c r="AD316" s="23">
        <f t="shared" si="82"/>
        <v>0</v>
      </c>
      <c r="AE316" s="23">
        <f t="shared" si="83"/>
        <v>0</v>
      </c>
      <c r="AF316" s="23">
        <f t="shared" si="84"/>
        <v>0</v>
      </c>
      <c r="AG316" s="23">
        <f t="shared" si="85"/>
        <v>0</v>
      </c>
      <c r="AH316" s="23">
        <f t="shared" si="86"/>
        <v>0</v>
      </c>
      <c r="AI316" s="44" t="str">
        <f t="shared" si="87"/>
        <v>n/a</v>
      </c>
      <c r="AJ316" s="2" t="str">
        <f t="shared" si="88"/>
        <v>2016-17 Summer</v>
      </c>
      <c r="AK316" s="2" t="str">
        <f t="shared" si="89"/>
        <v>2015-16 Winter</v>
      </c>
      <c r="AL316" s="41">
        <v>0</v>
      </c>
      <c r="AM316" s="8"/>
    </row>
    <row r="317" spans="1:39" x14ac:dyDescent="0.3">
      <c r="A317" s="47">
        <v>42299</v>
      </c>
      <c r="B317" s="14" t="str">
        <f t="shared" si="90"/>
        <v>Oct</v>
      </c>
      <c r="C317" s="3"/>
      <c r="D317" s="3"/>
      <c r="E317" s="3"/>
      <c r="F317" s="3"/>
      <c r="G317" s="3"/>
      <c r="H317" s="3"/>
      <c r="I317" s="13">
        <f>VLOOKUP($B317,'Gas wholesale lookups'!$A$4:$L$15,'Gas wholesale index'!I$2,FALSE)</f>
        <v>332991.45454545453</v>
      </c>
      <c r="J317" s="13">
        <f>VLOOKUP($B317,'Gas wholesale lookups'!$A$4:$L$15,'Gas wholesale index'!J$2,FALSE)</f>
        <v>208526.18181818182</v>
      </c>
      <c r="K317" s="13">
        <f>VLOOKUP($B317,'Gas wholesale lookups'!$A$4:$L$15,'Gas wholesale index'!K$2,FALSE)</f>
        <v>166168.27272727274</v>
      </c>
      <c r="L317" s="13">
        <f>VLOOKUP($B317,'Gas wholesale lookups'!$A$4:$L$15,'Gas wholesale index'!L$2,FALSE)</f>
        <v>291847.5</v>
      </c>
      <c r="M317" s="13">
        <f>VLOOKUP($B317,'Gas wholesale lookups'!$A$4:$L$15,'Gas wholesale index'!M$2,FALSE)</f>
        <v>332991.45454545453</v>
      </c>
      <c r="N317" s="13">
        <f>VLOOKUP($B317,'Gas wholesale lookups'!$A$4:$L$15,'Gas wholesale index'!N$2,FALSE)</f>
        <v>208526.18181818182</v>
      </c>
      <c r="O317" s="38">
        <f>VLOOKUP($B317,'Gas wholesale lookups'!$A$4:$R$15,'Gas wholesale index'!O$2,FALSE)</f>
        <v>0</v>
      </c>
      <c r="P317" s="38">
        <f>VLOOKUP($B317,'Gas wholesale lookups'!$A$4:$R$15,'Gas wholesale index'!P$2,FALSE)</f>
        <v>1</v>
      </c>
      <c r="Q317" s="38">
        <f>VLOOKUP($B317,'Gas wholesale lookups'!$A$4:$R$15,'Gas wholesale index'!Q$2,FALSE)</f>
        <v>1</v>
      </c>
      <c r="R317" s="38">
        <f>VLOOKUP($B317,'Gas wholesale lookups'!$A$4:$R$15,'Gas wholesale index'!R$2,FALSE)</f>
        <v>1</v>
      </c>
      <c r="S317" s="38">
        <f>VLOOKUP($B317,'Gas wholesale lookups'!$A$4:$R$15,'Gas wholesale index'!S$2,FALSE)</f>
        <v>1</v>
      </c>
      <c r="T317" s="38">
        <f>VLOOKUP($B317,'Gas wholesale lookups'!$A$4:$R$15,'Gas wholesale index'!T$2,FALSE)</f>
        <v>0</v>
      </c>
      <c r="U317" s="13">
        <f t="shared" si="73"/>
        <v>0</v>
      </c>
      <c r="V317" s="13">
        <f t="shared" si="74"/>
        <v>208526.18181818182</v>
      </c>
      <c r="W317" s="13">
        <f t="shared" si="75"/>
        <v>166168.27272727274</v>
      </c>
      <c r="X317" s="13">
        <f t="shared" si="76"/>
        <v>291847.5</v>
      </c>
      <c r="Y317" s="13">
        <f t="shared" si="77"/>
        <v>332991.45454545453</v>
      </c>
      <c r="Z317" s="13">
        <f t="shared" si="78"/>
        <v>0</v>
      </c>
      <c r="AA317" s="13">
        <f t="shared" si="79"/>
        <v>999533.40909090918</v>
      </c>
      <c r="AB317" s="23">
        <f t="shared" si="80"/>
        <v>0</v>
      </c>
      <c r="AC317" s="23">
        <f t="shared" si="81"/>
        <v>0</v>
      </c>
      <c r="AD317" s="23">
        <f t="shared" si="82"/>
        <v>0</v>
      </c>
      <c r="AE317" s="23">
        <f t="shared" si="83"/>
        <v>0</v>
      </c>
      <c r="AF317" s="23">
        <f t="shared" si="84"/>
        <v>0</v>
      </c>
      <c r="AG317" s="23">
        <f t="shared" si="85"/>
        <v>0</v>
      </c>
      <c r="AH317" s="23">
        <f t="shared" si="86"/>
        <v>0</v>
      </c>
      <c r="AI317" s="44" t="str">
        <f t="shared" si="87"/>
        <v>n/a</v>
      </c>
      <c r="AJ317" s="2" t="str">
        <f t="shared" si="88"/>
        <v>2016-17 Summer</v>
      </c>
      <c r="AK317" s="2" t="str">
        <f t="shared" si="89"/>
        <v>2015-16 Winter</v>
      </c>
      <c r="AL317" s="41">
        <v>0</v>
      </c>
      <c r="AM317" s="8"/>
    </row>
    <row r="318" spans="1:39" x14ac:dyDescent="0.3">
      <c r="A318" s="47">
        <v>42300</v>
      </c>
      <c r="B318" s="14" t="str">
        <f t="shared" si="90"/>
        <v>Oct</v>
      </c>
      <c r="C318" s="3"/>
      <c r="D318" s="3"/>
      <c r="E318" s="3"/>
      <c r="F318" s="3"/>
      <c r="G318" s="3"/>
      <c r="H318" s="3"/>
      <c r="I318" s="13">
        <f>VLOOKUP($B318,'Gas wholesale lookups'!$A$4:$L$15,'Gas wholesale index'!I$2,FALSE)</f>
        <v>332991.45454545453</v>
      </c>
      <c r="J318" s="13">
        <f>VLOOKUP($B318,'Gas wholesale lookups'!$A$4:$L$15,'Gas wholesale index'!J$2,FALSE)</f>
        <v>208526.18181818182</v>
      </c>
      <c r="K318" s="13">
        <f>VLOOKUP($B318,'Gas wholesale lookups'!$A$4:$L$15,'Gas wholesale index'!K$2,FALSE)</f>
        <v>166168.27272727274</v>
      </c>
      <c r="L318" s="13">
        <f>VLOOKUP($B318,'Gas wholesale lookups'!$A$4:$L$15,'Gas wholesale index'!L$2,FALSE)</f>
        <v>291847.5</v>
      </c>
      <c r="M318" s="13">
        <f>VLOOKUP($B318,'Gas wholesale lookups'!$A$4:$L$15,'Gas wholesale index'!M$2,FALSE)</f>
        <v>332991.45454545453</v>
      </c>
      <c r="N318" s="13">
        <f>VLOOKUP($B318,'Gas wholesale lookups'!$A$4:$L$15,'Gas wholesale index'!N$2,FALSE)</f>
        <v>208526.18181818182</v>
      </c>
      <c r="O318" s="38">
        <f>VLOOKUP($B318,'Gas wholesale lookups'!$A$4:$R$15,'Gas wholesale index'!O$2,FALSE)</f>
        <v>0</v>
      </c>
      <c r="P318" s="38">
        <f>VLOOKUP($B318,'Gas wholesale lookups'!$A$4:$R$15,'Gas wholesale index'!P$2,FALSE)</f>
        <v>1</v>
      </c>
      <c r="Q318" s="38">
        <f>VLOOKUP($B318,'Gas wholesale lookups'!$A$4:$R$15,'Gas wholesale index'!Q$2,FALSE)</f>
        <v>1</v>
      </c>
      <c r="R318" s="38">
        <f>VLOOKUP($B318,'Gas wholesale lookups'!$A$4:$R$15,'Gas wholesale index'!R$2,FALSE)</f>
        <v>1</v>
      </c>
      <c r="S318" s="38">
        <f>VLOOKUP($B318,'Gas wholesale lookups'!$A$4:$R$15,'Gas wholesale index'!S$2,FALSE)</f>
        <v>1</v>
      </c>
      <c r="T318" s="38">
        <f>VLOOKUP($B318,'Gas wholesale lookups'!$A$4:$R$15,'Gas wholesale index'!T$2,FALSE)</f>
        <v>0</v>
      </c>
      <c r="U318" s="13">
        <f t="shared" si="73"/>
        <v>0</v>
      </c>
      <c r="V318" s="13">
        <f t="shared" si="74"/>
        <v>208526.18181818182</v>
      </c>
      <c r="W318" s="13">
        <f t="shared" si="75"/>
        <v>166168.27272727274</v>
      </c>
      <c r="X318" s="13">
        <f t="shared" si="76"/>
        <v>291847.5</v>
      </c>
      <c r="Y318" s="13">
        <f t="shared" si="77"/>
        <v>332991.45454545453</v>
      </c>
      <c r="Z318" s="13">
        <f t="shared" si="78"/>
        <v>0</v>
      </c>
      <c r="AA318" s="13">
        <f t="shared" si="79"/>
        <v>999533.40909090918</v>
      </c>
      <c r="AB318" s="23">
        <f t="shared" si="80"/>
        <v>0</v>
      </c>
      <c r="AC318" s="23">
        <f t="shared" si="81"/>
        <v>0</v>
      </c>
      <c r="AD318" s="23">
        <f t="shared" si="82"/>
        <v>0</v>
      </c>
      <c r="AE318" s="23">
        <f t="shared" si="83"/>
        <v>0</v>
      </c>
      <c r="AF318" s="23">
        <f t="shared" si="84"/>
        <v>0</v>
      </c>
      <c r="AG318" s="23">
        <f t="shared" si="85"/>
        <v>0</v>
      </c>
      <c r="AH318" s="23">
        <f t="shared" si="86"/>
        <v>0</v>
      </c>
      <c r="AI318" s="44" t="str">
        <f t="shared" si="87"/>
        <v>n/a</v>
      </c>
      <c r="AJ318" s="2" t="str">
        <f t="shared" si="88"/>
        <v>2016-17 Summer</v>
      </c>
      <c r="AK318" s="2" t="str">
        <f t="shared" si="89"/>
        <v>2015-16 Winter</v>
      </c>
      <c r="AL318" s="41">
        <v>0</v>
      </c>
      <c r="AM318" s="8"/>
    </row>
    <row r="319" spans="1:39" x14ac:dyDescent="0.3">
      <c r="A319" s="47">
        <v>42303</v>
      </c>
      <c r="B319" s="14" t="str">
        <f t="shared" si="90"/>
        <v>Oct</v>
      </c>
      <c r="C319" s="3"/>
      <c r="D319" s="3"/>
      <c r="E319" s="3"/>
      <c r="F319" s="3"/>
      <c r="G319" s="3"/>
      <c r="H319" s="3"/>
      <c r="I319" s="13">
        <f>VLOOKUP($B319,'Gas wholesale lookups'!$A$4:$L$15,'Gas wholesale index'!I$2,FALSE)</f>
        <v>332991.45454545453</v>
      </c>
      <c r="J319" s="13">
        <f>VLOOKUP($B319,'Gas wholesale lookups'!$A$4:$L$15,'Gas wholesale index'!J$2,FALSE)</f>
        <v>208526.18181818182</v>
      </c>
      <c r="K319" s="13">
        <f>VLOOKUP($B319,'Gas wholesale lookups'!$A$4:$L$15,'Gas wholesale index'!K$2,FALSE)</f>
        <v>166168.27272727274</v>
      </c>
      <c r="L319" s="13">
        <f>VLOOKUP($B319,'Gas wholesale lookups'!$A$4:$L$15,'Gas wholesale index'!L$2,FALSE)</f>
        <v>291847.5</v>
      </c>
      <c r="M319" s="13">
        <f>VLOOKUP($B319,'Gas wholesale lookups'!$A$4:$L$15,'Gas wholesale index'!M$2,FALSE)</f>
        <v>332991.45454545453</v>
      </c>
      <c r="N319" s="13">
        <f>VLOOKUP($B319,'Gas wholesale lookups'!$A$4:$L$15,'Gas wholesale index'!N$2,FALSE)</f>
        <v>208526.18181818182</v>
      </c>
      <c r="O319" s="38">
        <f>VLOOKUP($B319,'Gas wholesale lookups'!$A$4:$R$15,'Gas wholesale index'!O$2,FALSE)</f>
        <v>0</v>
      </c>
      <c r="P319" s="38">
        <f>VLOOKUP($B319,'Gas wholesale lookups'!$A$4:$R$15,'Gas wholesale index'!P$2,FALSE)</f>
        <v>1</v>
      </c>
      <c r="Q319" s="38">
        <f>VLOOKUP($B319,'Gas wholesale lookups'!$A$4:$R$15,'Gas wholesale index'!Q$2,FALSE)</f>
        <v>1</v>
      </c>
      <c r="R319" s="38">
        <f>VLOOKUP($B319,'Gas wholesale lookups'!$A$4:$R$15,'Gas wholesale index'!R$2,FALSE)</f>
        <v>1</v>
      </c>
      <c r="S319" s="38">
        <f>VLOOKUP($B319,'Gas wholesale lookups'!$A$4:$R$15,'Gas wholesale index'!S$2,FALSE)</f>
        <v>1</v>
      </c>
      <c r="T319" s="38">
        <f>VLOOKUP($B319,'Gas wholesale lookups'!$A$4:$R$15,'Gas wholesale index'!T$2,FALSE)</f>
        <v>0</v>
      </c>
      <c r="U319" s="13">
        <f t="shared" si="73"/>
        <v>0</v>
      </c>
      <c r="V319" s="13">
        <f t="shared" si="74"/>
        <v>208526.18181818182</v>
      </c>
      <c r="W319" s="13">
        <f t="shared" si="75"/>
        <v>166168.27272727274</v>
      </c>
      <c r="X319" s="13">
        <f t="shared" si="76"/>
        <v>291847.5</v>
      </c>
      <c r="Y319" s="13">
        <f t="shared" si="77"/>
        <v>332991.45454545453</v>
      </c>
      <c r="Z319" s="13">
        <f t="shared" si="78"/>
        <v>0</v>
      </c>
      <c r="AA319" s="13">
        <f t="shared" si="79"/>
        <v>999533.40909090918</v>
      </c>
      <c r="AB319" s="23">
        <f t="shared" si="80"/>
        <v>0</v>
      </c>
      <c r="AC319" s="23">
        <f t="shared" si="81"/>
        <v>0</v>
      </c>
      <c r="AD319" s="23">
        <f t="shared" si="82"/>
        <v>0</v>
      </c>
      <c r="AE319" s="23">
        <f t="shared" si="83"/>
        <v>0</v>
      </c>
      <c r="AF319" s="23">
        <f t="shared" si="84"/>
        <v>0</v>
      </c>
      <c r="AG319" s="23">
        <f t="shared" si="85"/>
        <v>0</v>
      </c>
      <c r="AH319" s="23">
        <f t="shared" si="86"/>
        <v>0</v>
      </c>
      <c r="AI319" s="44" t="str">
        <f t="shared" si="87"/>
        <v>n/a</v>
      </c>
      <c r="AJ319" s="2" t="str">
        <f t="shared" si="88"/>
        <v>2016-17 Summer</v>
      </c>
      <c r="AK319" s="2" t="str">
        <f t="shared" si="89"/>
        <v>2015-16 Winter</v>
      </c>
      <c r="AL319" s="41">
        <v>0</v>
      </c>
      <c r="AM319" s="8"/>
    </row>
    <row r="320" spans="1:39" x14ac:dyDescent="0.3">
      <c r="A320" s="47">
        <v>42304</v>
      </c>
      <c r="B320" s="14" t="str">
        <f t="shared" si="90"/>
        <v>Oct</v>
      </c>
      <c r="C320" s="3"/>
      <c r="D320" s="3"/>
      <c r="E320" s="3"/>
      <c r="F320" s="3"/>
      <c r="G320" s="3"/>
      <c r="H320" s="3"/>
      <c r="I320" s="13">
        <f>VLOOKUP($B320,'Gas wholesale lookups'!$A$4:$L$15,'Gas wholesale index'!I$2,FALSE)</f>
        <v>332991.45454545453</v>
      </c>
      <c r="J320" s="13">
        <f>VLOOKUP($B320,'Gas wholesale lookups'!$A$4:$L$15,'Gas wholesale index'!J$2,FALSE)</f>
        <v>208526.18181818182</v>
      </c>
      <c r="K320" s="13">
        <f>VLOOKUP($B320,'Gas wholesale lookups'!$A$4:$L$15,'Gas wholesale index'!K$2,FALSE)</f>
        <v>166168.27272727274</v>
      </c>
      <c r="L320" s="13">
        <f>VLOOKUP($B320,'Gas wholesale lookups'!$A$4:$L$15,'Gas wholesale index'!L$2,FALSE)</f>
        <v>291847.5</v>
      </c>
      <c r="M320" s="13">
        <f>VLOOKUP($B320,'Gas wholesale lookups'!$A$4:$L$15,'Gas wholesale index'!M$2,FALSE)</f>
        <v>332991.45454545453</v>
      </c>
      <c r="N320" s="13">
        <f>VLOOKUP($B320,'Gas wholesale lookups'!$A$4:$L$15,'Gas wholesale index'!N$2,FALSE)</f>
        <v>208526.18181818182</v>
      </c>
      <c r="O320" s="38">
        <f>VLOOKUP($B320,'Gas wholesale lookups'!$A$4:$R$15,'Gas wholesale index'!O$2,FALSE)</f>
        <v>0</v>
      </c>
      <c r="P320" s="38">
        <f>VLOOKUP($B320,'Gas wholesale lookups'!$A$4:$R$15,'Gas wholesale index'!P$2,FALSE)</f>
        <v>1</v>
      </c>
      <c r="Q320" s="38">
        <f>VLOOKUP($B320,'Gas wholesale lookups'!$A$4:$R$15,'Gas wholesale index'!Q$2,FALSE)</f>
        <v>1</v>
      </c>
      <c r="R320" s="38">
        <f>VLOOKUP($B320,'Gas wholesale lookups'!$A$4:$R$15,'Gas wholesale index'!R$2,FALSE)</f>
        <v>1</v>
      </c>
      <c r="S320" s="38">
        <f>VLOOKUP($B320,'Gas wholesale lookups'!$A$4:$R$15,'Gas wholesale index'!S$2,FALSE)</f>
        <v>1</v>
      </c>
      <c r="T320" s="38">
        <f>VLOOKUP($B320,'Gas wholesale lookups'!$A$4:$R$15,'Gas wholesale index'!T$2,FALSE)</f>
        <v>0</v>
      </c>
      <c r="U320" s="13">
        <f t="shared" si="73"/>
        <v>0</v>
      </c>
      <c r="V320" s="13">
        <f t="shared" si="74"/>
        <v>208526.18181818182</v>
      </c>
      <c r="W320" s="13">
        <f t="shared" si="75"/>
        <v>166168.27272727274</v>
      </c>
      <c r="X320" s="13">
        <f t="shared" si="76"/>
        <v>291847.5</v>
      </c>
      <c r="Y320" s="13">
        <f t="shared" si="77"/>
        <v>332991.45454545453</v>
      </c>
      <c r="Z320" s="13">
        <f t="shared" si="78"/>
        <v>0</v>
      </c>
      <c r="AA320" s="13">
        <f t="shared" si="79"/>
        <v>999533.40909090918</v>
      </c>
      <c r="AB320" s="23">
        <f t="shared" si="80"/>
        <v>0</v>
      </c>
      <c r="AC320" s="23">
        <f t="shared" si="81"/>
        <v>0</v>
      </c>
      <c r="AD320" s="23">
        <f t="shared" si="82"/>
        <v>0</v>
      </c>
      <c r="AE320" s="23">
        <f t="shared" si="83"/>
        <v>0</v>
      </c>
      <c r="AF320" s="23">
        <f t="shared" si="84"/>
        <v>0</v>
      </c>
      <c r="AG320" s="23">
        <f t="shared" si="85"/>
        <v>0</v>
      </c>
      <c r="AH320" s="23">
        <f t="shared" si="86"/>
        <v>0</v>
      </c>
      <c r="AI320" s="44" t="str">
        <f t="shared" si="87"/>
        <v>n/a</v>
      </c>
      <c r="AJ320" s="2" t="str">
        <f t="shared" si="88"/>
        <v>2016-17 Summer</v>
      </c>
      <c r="AK320" s="2" t="str">
        <f t="shared" si="89"/>
        <v>2015-16 Winter</v>
      </c>
      <c r="AL320" s="41">
        <v>0</v>
      </c>
      <c r="AM320" s="8"/>
    </row>
    <row r="321" spans="1:39" x14ac:dyDescent="0.3">
      <c r="A321" s="47">
        <v>42305</v>
      </c>
      <c r="B321" s="14" t="str">
        <f t="shared" si="90"/>
        <v>Oct</v>
      </c>
      <c r="C321" s="3"/>
      <c r="D321" s="3"/>
      <c r="E321" s="3"/>
      <c r="F321" s="3"/>
      <c r="G321" s="3"/>
      <c r="H321" s="3"/>
      <c r="I321" s="13">
        <f>VLOOKUP($B321,'Gas wholesale lookups'!$A$4:$L$15,'Gas wholesale index'!I$2,FALSE)</f>
        <v>332991.45454545453</v>
      </c>
      <c r="J321" s="13">
        <f>VLOOKUP($B321,'Gas wholesale lookups'!$A$4:$L$15,'Gas wholesale index'!J$2,FALSE)</f>
        <v>208526.18181818182</v>
      </c>
      <c r="K321" s="13">
        <f>VLOOKUP($B321,'Gas wholesale lookups'!$A$4:$L$15,'Gas wholesale index'!K$2,FALSE)</f>
        <v>166168.27272727274</v>
      </c>
      <c r="L321" s="13">
        <f>VLOOKUP($B321,'Gas wholesale lookups'!$A$4:$L$15,'Gas wholesale index'!L$2,FALSE)</f>
        <v>291847.5</v>
      </c>
      <c r="M321" s="13">
        <f>VLOOKUP($B321,'Gas wholesale lookups'!$A$4:$L$15,'Gas wholesale index'!M$2,FALSE)</f>
        <v>332991.45454545453</v>
      </c>
      <c r="N321" s="13">
        <f>VLOOKUP($B321,'Gas wholesale lookups'!$A$4:$L$15,'Gas wholesale index'!N$2,FALSE)</f>
        <v>208526.18181818182</v>
      </c>
      <c r="O321" s="38">
        <f>VLOOKUP($B321,'Gas wholesale lookups'!$A$4:$R$15,'Gas wholesale index'!O$2,FALSE)</f>
        <v>0</v>
      </c>
      <c r="P321" s="38">
        <f>VLOOKUP($B321,'Gas wholesale lookups'!$A$4:$R$15,'Gas wholesale index'!P$2,FALSE)</f>
        <v>1</v>
      </c>
      <c r="Q321" s="38">
        <f>VLOOKUP($B321,'Gas wholesale lookups'!$A$4:$R$15,'Gas wholesale index'!Q$2,FALSE)</f>
        <v>1</v>
      </c>
      <c r="R321" s="38">
        <f>VLOOKUP($B321,'Gas wholesale lookups'!$A$4:$R$15,'Gas wholesale index'!R$2,FALSE)</f>
        <v>1</v>
      </c>
      <c r="S321" s="38">
        <f>VLOOKUP($B321,'Gas wholesale lookups'!$A$4:$R$15,'Gas wholesale index'!S$2,FALSE)</f>
        <v>1</v>
      </c>
      <c r="T321" s="38">
        <f>VLOOKUP($B321,'Gas wholesale lookups'!$A$4:$R$15,'Gas wholesale index'!T$2,FALSE)</f>
        <v>0</v>
      </c>
      <c r="U321" s="13">
        <f t="shared" si="73"/>
        <v>0</v>
      </c>
      <c r="V321" s="13">
        <f t="shared" si="74"/>
        <v>208526.18181818182</v>
      </c>
      <c r="W321" s="13">
        <f t="shared" si="75"/>
        <v>166168.27272727274</v>
      </c>
      <c r="X321" s="13">
        <f t="shared" si="76"/>
        <v>291847.5</v>
      </c>
      <c r="Y321" s="13">
        <f t="shared" si="77"/>
        <v>332991.45454545453</v>
      </c>
      <c r="Z321" s="13">
        <f t="shared" si="78"/>
        <v>0</v>
      </c>
      <c r="AA321" s="13">
        <f t="shared" si="79"/>
        <v>999533.40909090918</v>
      </c>
      <c r="AB321" s="23">
        <f t="shared" si="80"/>
        <v>0</v>
      </c>
      <c r="AC321" s="23">
        <f t="shared" si="81"/>
        <v>0</v>
      </c>
      <c r="AD321" s="23">
        <f t="shared" si="82"/>
        <v>0</v>
      </c>
      <c r="AE321" s="23">
        <f t="shared" si="83"/>
        <v>0</v>
      </c>
      <c r="AF321" s="23">
        <f t="shared" si="84"/>
        <v>0</v>
      </c>
      <c r="AG321" s="23">
        <f t="shared" si="85"/>
        <v>0</v>
      </c>
      <c r="AH321" s="23">
        <f t="shared" si="86"/>
        <v>0</v>
      </c>
      <c r="AI321" s="44" t="str">
        <f t="shared" si="87"/>
        <v>n/a</v>
      </c>
      <c r="AJ321" s="2" t="str">
        <f t="shared" si="88"/>
        <v>2016-17 Summer</v>
      </c>
      <c r="AK321" s="2" t="str">
        <f t="shared" si="89"/>
        <v>2015-16 Winter</v>
      </c>
      <c r="AL321" s="41">
        <v>0</v>
      </c>
      <c r="AM321" s="8"/>
    </row>
    <row r="322" spans="1:39" x14ac:dyDescent="0.3">
      <c r="A322" s="47">
        <v>42306</v>
      </c>
      <c r="B322" s="14" t="str">
        <f t="shared" si="90"/>
        <v>Oct</v>
      </c>
      <c r="C322" s="3"/>
      <c r="D322" s="3"/>
      <c r="E322" s="3"/>
      <c r="F322" s="3"/>
      <c r="G322" s="3"/>
      <c r="H322" s="3"/>
      <c r="I322" s="13">
        <f>VLOOKUP($B322,'Gas wholesale lookups'!$A$4:$L$15,'Gas wholesale index'!I$2,FALSE)</f>
        <v>332991.45454545453</v>
      </c>
      <c r="J322" s="13">
        <f>VLOOKUP($B322,'Gas wholesale lookups'!$A$4:$L$15,'Gas wholesale index'!J$2,FALSE)</f>
        <v>208526.18181818182</v>
      </c>
      <c r="K322" s="13">
        <f>VLOOKUP($B322,'Gas wholesale lookups'!$A$4:$L$15,'Gas wholesale index'!K$2,FALSE)</f>
        <v>166168.27272727274</v>
      </c>
      <c r="L322" s="13">
        <f>VLOOKUP($B322,'Gas wholesale lookups'!$A$4:$L$15,'Gas wholesale index'!L$2,FALSE)</f>
        <v>291847.5</v>
      </c>
      <c r="M322" s="13">
        <f>VLOOKUP($B322,'Gas wholesale lookups'!$A$4:$L$15,'Gas wholesale index'!M$2,FALSE)</f>
        <v>332991.45454545453</v>
      </c>
      <c r="N322" s="13">
        <f>VLOOKUP($B322,'Gas wholesale lookups'!$A$4:$L$15,'Gas wholesale index'!N$2,FALSE)</f>
        <v>208526.18181818182</v>
      </c>
      <c r="O322" s="38">
        <f>VLOOKUP($B322,'Gas wholesale lookups'!$A$4:$R$15,'Gas wholesale index'!O$2,FALSE)</f>
        <v>0</v>
      </c>
      <c r="P322" s="38">
        <f>VLOOKUP($B322,'Gas wholesale lookups'!$A$4:$R$15,'Gas wholesale index'!P$2,FALSE)</f>
        <v>1</v>
      </c>
      <c r="Q322" s="38">
        <f>VLOOKUP($B322,'Gas wholesale lookups'!$A$4:$R$15,'Gas wholesale index'!Q$2,FALSE)</f>
        <v>1</v>
      </c>
      <c r="R322" s="38">
        <f>VLOOKUP($B322,'Gas wholesale lookups'!$A$4:$R$15,'Gas wholesale index'!R$2,FALSE)</f>
        <v>1</v>
      </c>
      <c r="S322" s="38">
        <f>VLOOKUP($B322,'Gas wholesale lookups'!$A$4:$R$15,'Gas wholesale index'!S$2,FALSE)</f>
        <v>1</v>
      </c>
      <c r="T322" s="38">
        <f>VLOOKUP($B322,'Gas wholesale lookups'!$A$4:$R$15,'Gas wholesale index'!T$2,FALSE)</f>
        <v>0</v>
      </c>
      <c r="U322" s="13">
        <f t="shared" si="73"/>
        <v>0</v>
      </c>
      <c r="V322" s="13">
        <f t="shared" si="74"/>
        <v>208526.18181818182</v>
      </c>
      <c r="W322" s="13">
        <f t="shared" si="75"/>
        <v>166168.27272727274</v>
      </c>
      <c r="X322" s="13">
        <f t="shared" si="76"/>
        <v>291847.5</v>
      </c>
      <c r="Y322" s="13">
        <f t="shared" si="77"/>
        <v>332991.45454545453</v>
      </c>
      <c r="Z322" s="13">
        <f t="shared" si="78"/>
        <v>0</v>
      </c>
      <c r="AA322" s="13">
        <f t="shared" si="79"/>
        <v>999533.40909090918</v>
      </c>
      <c r="AB322" s="23">
        <f t="shared" si="80"/>
        <v>0</v>
      </c>
      <c r="AC322" s="23">
        <f t="shared" si="81"/>
        <v>0</v>
      </c>
      <c r="AD322" s="23">
        <f t="shared" si="82"/>
        <v>0</v>
      </c>
      <c r="AE322" s="23">
        <f t="shared" si="83"/>
        <v>0</v>
      </c>
      <c r="AF322" s="23">
        <f t="shared" si="84"/>
        <v>0</v>
      </c>
      <c r="AG322" s="23">
        <f t="shared" si="85"/>
        <v>0</v>
      </c>
      <c r="AH322" s="23">
        <f t="shared" si="86"/>
        <v>0</v>
      </c>
      <c r="AI322" s="44" t="str">
        <f t="shared" si="87"/>
        <v>n/a</v>
      </c>
      <c r="AJ322" s="2" t="str">
        <f t="shared" si="88"/>
        <v>2016-17 Summer</v>
      </c>
      <c r="AK322" s="2" t="str">
        <f t="shared" si="89"/>
        <v>2015-16 Winter</v>
      </c>
      <c r="AL322" s="41">
        <v>0</v>
      </c>
      <c r="AM322" s="8"/>
    </row>
    <row r="323" spans="1:39" x14ac:dyDescent="0.3">
      <c r="A323" s="47">
        <v>42307</v>
      </c>
      <c r="B323" s="14" t="str">
        <f t="shared" si="90"/>
        <v>Oct</v>
      </c>
      <c r="C323" s="3"/>
      <c r="D323" s="3"/>
      <c r="E323" s="3"/>
      <c r="F323" s="3"/>
      <c r="G323" s="3"/>
      <c r="H323" s="3"/>
      <c r="I323" s="13">
        <f>VLOOKUP($B323,'Gas wholesale lookups'!$A$4:$L$15,'Gas wholesale index'!I$2,FALSE)</f>
        <v>332991.45454545453</v>
      </c>
      <c r="J323" s="13">
        <f>VLOOKUP($B323,'Gas wholesale lookups'!$A$4:$L$15,'Gas wholesale index'!J$2,FALSE)</f>
        <v>208526.18181818182</v>
      </c>
      <c r="K323" s="13">
        <f>VLOOKUP($B323,'Gas wholesale lookups'!$A$4:$L$15,'Gas wholesale index'!K$2,FALSE)</f>
        <v>166168.27272727274</v>
      </c>
      <c r="L323" s="13">
        <f>VLOOKUP($B323,'Gas wholesale lookups'!$A$4:$L$15,'Gas wholesale index'!L$2,FALSE)</f>
        <v>291847.5</v>
      </c>
      <c r="M323" s="13">
        <f>VLOOKUP($B323,'Gas wholesale lookups'!$A$4:$L$15,'Gas wholesale index'!M$2,FALSE)</f>
        <v>332991.45454545453</v>
      </c>
      <c r="N323" s="13">
        <f>VLOOKUP($B323,'Gas wholesale lookups'!$A$4:$L$15,'Gas wholesale index'!N$2,FALSE)</f>
        <v>208526.18181818182</v>
      </c>
      <c r="O323" s="38">
        <f>VLOOKUP($B323,'Gas wholesale lookups'!$A$4:$R$15,'Gas wholesale index'!O$2,FALSE)</f>
        <v>0</v>
      </c>
      <c r="P323" s="38">
        <f>VLOOKUP($B323,'Gas wholesale lookups'!$A$4:$R$15,'Gas wholesale index'!P$2,FALSE)</f>
        <v>1</v>
      </c>
      <c r="Q323" s="38">
        <f>VLOOKUP($B323,'Gas wholesale lookups'!$A$4:$R$15,'Gas wholesale index'!Q$2,FALSE)</f>
        <v>1</v>
      </c>
      <c r="R323" s="38">
        <f>VLOOKUP($B323,'Gas wholesale lookups'!$A$4:$R$15,'Gas wholesale index'!R$2,FALSE)</f>
        <v>1</v>
      </c>
      <c r="S323" s="38">
        <f>VLOOKUP($B323,'Gas wholesale lookups'!$A$4:$R$15,'Gas wholesale index'!S$2,FALSE)</f>
        <v>1</v>
      </c>
      <c r="T323" s="38">
        <f>VLOOKUP($B323,'Gas wholesale lookups'!$A$4:$R$15,'Gas wholesale index'!T$2,FALSE)</f>
        <v>0</v>
      </c>
      <c r="U323" s="13">
        <f t="shared" si="73"/>
        <v>0</v>
      </c>
      <c r="V323" s="13">
        <f t="shared" si="74"/>
        <v>208526.18181818182</v>
      </c>
      <c r="W323" s="13">
        <f t="shared" si="75"/>
        <v>166168.27272727274</v>
      </c>
      <c r="X323" s="13">
        <f t="shared" si="76"/>
        <v>291847.5</v>
      </c>
      <c r="Y323" s="13">
        <f t="shared" si="77"/>
        <v>332991.45454545453</v>
      </c>
      <c r="Z323" s="13">
        <f t="shared" si="78"/>
        <v>0</v>
      </c>
      <c r="AA323" s="13">
        <f t="shared" si="79"/>
        <v>999533.40909090918</v>
      </c>
      <c r="AB323" s="23">
        <f t="shared" si="80"/>
        <v>0</v>
      </c>
      <c r="AC323" s="23">
        <f t="shared" si="81"/>
        <v>0</v>
      </c>
      <c r="AD323" s="23">
        <f t="shared" si="82"/>
        <v>0</v>
      </c>
      <c r="AE323" s="23">
        <f t="shared" si="83"/>
        <v>0</v>
      </c>
      <c r="AF323" s="23">
        <f t="shared" si="84"/>
        <v>0</v>
      </c>
      <c r="AG323" s="23">
        <f t="shared" si="85"/>
        <v>0</v>
      </c>
      <c r="AH323" s="23">
        <f t="shared" si="86"/>
        <v>0</v>
      </c>
      <c r="AI323" s="44" t="str">
        <f t="shared" si="87"/>
        <v>n/a</v>
      </c>
      <c r="AJ323" s="2" t="str">
        <f t="shared" si="88"/>
        <v>2016-17 Summer</v>
      </c>
      <c r="AK323" s="2" t="str">
        <f t="shared" si="89"/>
        <v>2015-16 Winter</v>
      </c>
      <c r="AL323" s="41">
        <v>0</v>
      </c>
      <c r="AM323" s="8"/>
    </row>
    <row r="324" spans="1:39" x14ac:dyDescent="0.3">
      <c r="A324" s="47">
        <v>42310</v>
      </c>
      <c r="B324" s="14" t="str">
        <f t="shared" si="90"/>
        <v>Nov</v>
      </c>
      <c r="C324" s="3"/>
      <c r="D324" s="3"/>
      <c r="E324" s="3"/>
      <c r="F324" s="3"/>
      <c r="G324" s="3"/>
      <c r="H324" s="3"/>
      <c r="I324" s="13">
        <f>VLOOKUP($B324,'Gas wholesale lookups'!$A$4:$L$15,'Gas wholesale index'!I$2,FALSE)</f>
        <v>332991.45454545453</v>
      </c>
      <c r="J324" s="13">
        <f>VLOOKUP($B324,'Gas wholesale lookups'!$A$4:$L$15,'Gas wholesale index'!J$2,FALSE)</f>
        <v>208526.18181818182</v>
      </c>
      <c r="K324" s="13">
        <f>VLOOKUP($B324,'Gas wholesale lookups'!$A$4:$L$15,'Gas wholesale index'!K$2,FALSE)</f>
        <v>166168.27272727274</v>
      </c>
      <c r="L324" s="13">
        <f>VLOOKUP($B324,'Gas wholesale lookups'!$A$4:$L$15,'Gas wholesale index'!L$2,FALSE)</f>
        <v>291847.5</v>
      </c>
      <c r="M324" s="13">
        <f>VLOOKUP($B324,'Gas wholesale lookups'!$A$4:$L$15,'Gas wholesale index'!M$2,FALSE)</f>
        <v>332991.45454545453</v>
      </c>
      <c r="N324" s="13">
        <f>VLOOKUP($B324,'Gas wholesale lookups'!$A$4:$L$15,'Gas wholesale index'!N$2,FALSE)</f>
        <v>208526.18181818182</v>
      </c>
      <c r="O324" s="38">
        <f>VLOOKUP($B324,'Gas wholesale lookups'!$A$4:$R$15,'Gas wholesale index'!O$2,FALSE)</f>
        <v>0</v>
      </c>
      <c r="P324" s="38">
        <f>VLOOKUP($B324,'Gas wholesale lookups'!$A$4:$R$15,'Gas wholesale index'!P$2,FALSE)</f>
        <v>1</v>
      </c>
      <c r="Q324" s="38">
        <f>VLOOKUP($B324,'Gas wholesale lookups'!$A$4:$R$15,'Gas wholesale index'!Q$2,FALSE)</f>
        <v>1</v>
      </c>
      <c r="R324" s="38">
        <f>VLOOKUP($B324,'Gas wholesale lookups'!$A$4:$R$15,'Gas wholesale index'!R$2,FALSE)</f>
        <v>1</v>
      </c>
      <c r="S324" s="38">
        <f>VLOOKUP($B324,'Gas wholesale lookups'!$A$4:$R$15,'Gas wholesale index'!S$2,FALSE)</f>
        <v>1</v>
      </c>
      <c r="T324" s="38">
        <f>VLOOKUP($B324,'Gas wholesale lookups'!$A$4:$R$15,'Gas wholesale index'!T$2,FALSE)</f>
        <v>0</v>
      </c>
      <c r="U324" s="13">
        <f t="shared" ref="U324:U387" si="91">IF(O324="","",I324*O324)</f>
        <v>0</v>
      </c>
      <c r="V324" s="13">
        <f t="shared" ref="V324:V387" si="92">IF(P324="","",J324*P324)</f>
        <v>208526.18181818182</v>
      </c>
      <c r="W324" s="13">
        <f t="shared" ref="W324:W387" si="93">IF(Q324="","",K324*Q324)</f>
        <v>166168.27272727274</v>
      </c>
      <c r="X324" s="13">
        <f t="shared" ref="X324:X387" si="94">IF(R324="","",L324*R324)</f>
        <v>291847.5</v>
      </c>
      <c r="Y324" s="13">
        <f t="shared" ref="Y324:Y387" si="95">IF(S324="","",M324*S324)</f>
        <v>332991.45454545453</v>
      </c>
      <c r="Z324" s="13">
        <f t="shared" ref="Z324:Z387" si="96">IF(T324="","",N324*T324)</f>
        <v>0</v>
      </c>
      <c r="AA324" s="13">
        <f t="shared" ref="AA324:AA387" si="97">SUM(U324:Z324)</f>
        <v>999533.40909090918</v>
      </c>
      <c r="AB324" s="23">
        <f t="shared" ref="AB324:AB387" si="98">IF(U324="","",U324*C324)</f>
        <v>0</v>
      </c>
      <c r="AC324" s="23">
        <f t="shared" ref="AC324:AC387" si="99">IF(V324="","",V324*D324)</f>
        <v>0</v>
      </c>
      <c r="AD324" s="23">
        <f t="shared" ref="AD324:AD387" si="100">IF(W324="","",W324*E324)</f>
        <v>0</v>
      </c>
      <c r="AE324" s="23">
        <f t="shared" ref="AE324:AE387" si="101">IF(X324="","",X324*F324)</f>
        <v>0</v>
      </c>
      <c r="AF324" s="23">
        <f t="shared" ref="AF324:AF387" si="102">IF(Y324="","",Y324*G324)</f>
        <v>0</v>
      </c>
      <c r="AG324" s="23">
        <f t="shared" ref="AG324:AG387" si="103">IF(Z324="","",Z324*H324)</f>
        <v>0</v>
      </c>
      <c r="AH324" s="23">
        <f t="shared" ref="AH324:AH387" si="104">SUM(AB324:AG324)</f>
        <v>0</v>
      </c>
      <c r="AI324" s="44" t="str">
        <f t="shared" ref="AI324:AI387" si="105">IF(MIN(C324:H324)&lt;1,"n/a",AH324/AA324)</f>
        <v>n/a</v>
      </c>
      <c r="AJ324" s="2" t="str">
        <f t="shared" si="88"/>
        <v>2016-17 Summer</v>
      </c>
      <c r="AK324" s="2" t="str">
        <f t="shared" si="89"/>
        <v>2015-16 Winter</v>
      </c>
      <c r="AL324" s="41">
        <v>0</v>
      </c>
      <c r="AM324" s="8"/>
    </row>
    <row r="325" spans="1:39" x14ac:dyDescent="0.3">
      <c r="A325" s="47">
        <v>42311</v>
      </c>
      <c r="B325" s="14" t="str">
        <f t="shared" si="90"/>
        <v>Nov</v>
      </c>
      <c r="C325" s="3"/>
      <c r="D325" s="3"/>
      <c r="E325" s="3"/>
      <c r="F325" s="3"/>
      <c r="G325" s="3"/>
      <c r="H325" s="3"/>
      <c r="I325" s="13">
        <f>VLOOKUP($B325,'Gas wholesale lookups'!$A$4:$L$15,'Gas wholesale index'!I$2,FALSE)</f>
        <v>332991.45454545453</v>
      </c>
      <c r="J325" s="13">
        <f>VLOOKUP($B325,'Gas wholesale lookups'!$A$4:$L$15,'Gas wholesale index'!J$2,FALSE)</f>
        <v>208526.18181818182</v>
      </c>
      <c r="K325" s="13">
        <f>VLOOKUP($B325,'Gas wholesale lookups'!$A$4:$L$15,'Gas wholesale index'!K$2,FALSE)</f>
        <v>166168.27272727274</v>
      </c>
      <c r="L325" s="13">
        <f>VLOOKUP($B325,'Gas wholesale lookups'!$A$4:$L$15,'Gas wholesale index'!L$2,FALSE)</f>
        <v>291847.5</v>
      </c>
      <c r="M325" s="13">
        <f>VLOOKUP($B325,'Gas wholesale lookups'!$A$4:$L$15,'Gas wholesale index'!M$2,FALSE)</f>
        <v>332991.45454545453</v>
      </c>
      <c r="N325" s="13">
        <f>VLOOKUP($B325,'Gas wholesale lookups'!$A$4:$L$15,'Gas wholesale index'!N$2,FALSE)</f>
        <v>208526.18181818182</v>
      </c>
      <c r="O325" s="38">
        <f>VLOOKUP($B325,'Gas wholesale lookups'!$A$4:$R$15,'Gas wholesale index'!O$2,FALSE)</f>
        <v>0</v>
      </c>
      <c r="P325" s="38">
        <f>VLOOKUP($B325,'Gas wholesale lookups'!$A$4:$R$15,'Gas wholesale index'!P$2,FALSE)</f>
        <v>1</v>
      </c>
      <c r="Q325" s="38">
        <f>VLOOKUP($B325,'Gas wholesale lookups'!$A$4:$R$15,'Gas wholesale index'!Q$2,FALSE)</f>
        <v>1</v>
      </c>
      <c r="R325" s="38">
        <f>VLOOKUP($B325,'Gas wholesale lookups'!$A$4:$R$15,'Gas wholesale index'!R$2,FALSE)</f>
        <v>1</v>
      </c>
      <c r="S325" s="38">
        <f>VLOOKUP($B325,'Gas wholesale lookups'!$A$4:$R$15,'Gas wholesale index'!S$2,FALSE)</f>
        <v>1</v>
      </c>
      <c r="T325" s="38">
        <f>VLOOKUP($B325,'Gas wholesale lookups'!$A$4:$R$15,'Gas wholesale index'!T$2,FALSE)</f>
        <v>0</v>
      </c>
      <c r="U325" s="13">
        <f t="shared" si="91"/>
        <v>0</v>
      </c>
      <c r="V325" s="13">
        <f t="shared" si="92"/>
        <v>208526.18181818182</v>
      </c>
      <c r="W325" s="13">
        <f t="shared" si="93"/>
        <v>166168.27272727274</v>
      </c>
      <c r="X325" s="13">
        <f t="shared" si="94"/>
        <v>291847.5</v>
      </c>
      <c r="Y325" s="13">
        <f t="shared" si="95"/>
        <v>332991.45454545453</v>
      </c>
      <c r="Z325" s="13">
        <f t="shared" si="96"/>
        <v>0</v>
      </c>
      <c r="AA325" s="13">
        <f t="shared" si="97"/>
        <v>999533.40909090918</v>
      </c>
      <c r="AB325" s="23">
        <f t="shared" si="98"/>
        <v>0</v>
      </c>
      <c r="AC325" s="23">
        <f t="shared" si="99"/>
        <v>0</v>
      </c>
      <c r="AD325" s="23">
        <f t="shared" si="100"/>
        <v>0</v>
      </c>
      <c r="AE325" s="23">
        <f t="shared" si="101"/>
        <v>0</v>
      </c>
      <c r="AF325" s="23">
        <f t="shared" si="102"/>
        <v>0</v>
      </c>
      <c r="AG325" s="23">
        <f t="shared" si="103"/>
        <v>0</v>
      </c>
      <c r="AH325" s="23">
        <f t="shared" si="104"/>
        <v>0</v>
      </c>
      <c r="AI325" s="44" t="str">
        <f t="shared" si="105"/>
        <v>n/a</v>
      </c>
      <c r="AJ325" s="2" t="str">
        <f t="shared" si="88"/>
        <v>2016-17 Summer</v>
      </c>
      <c r="AK325" s="2" t="str">
        <f t="shared" si="89"/>
        <v>2015-16 Winter</v>
      </c>
      <c r="AL325" s="41">
        <v>0</v>
      </c>
      <c r="AM325" s="8"/>
    </row>
    <row r="326" spans="1:39" x14ac:dyDescent="0.3">
      <c r="A326" s="47">
        <v>42312</v>
      </c>
      <c r="B326" s="14" t="str">
        <f t="shared" si="90"/>
        <v>Nov</v>
      </c>
      <c r="C326" s="3"/>
      <c r="D326" s="3"/>
      <c r="E326" s="3"/>
      <c r="F326" s="3"/>
      <c r="G326" s="3"/>
      <c r="H326" s="3"/>
      <c r="I326" s="13">
        <f>VLOOKUP($B326,'Gas wholesale lookups'!$A$4:$L$15,'Gas wholesale index'!I$2,FALSE)</f>
        <v>332991.45454545453</v>
      </c>
      <c r="J326" s="13">
        <f>VLOOKUP($B326,'Gas wholesale lookups'!$A$4:$L$15,'Gas wholesale index'!J$2,FALSE)</f>
        <v>208526.18181818182</v>
      </c>
      <c r="K326" s="13">
        <f>VLOOKUP($B326,'Gas wholesale lookups'!$A$4:$L$15,'Gas wholesale index'!K$2,FALSE)</f>
        <v>166168.27272727274</v>
      </c>
      <c r="L326" s="13">
        <f>VLOOKUP($B326,'Gas wholesale lookups'!$A$4:$L$15,'Gas wholesale index'!L$2,FALSE)</f>
        <v>291847.5</v>
      </c>
      <c r="M326" s="13">
        <f>VLOOKUP($B326,'Gas wholesale lookups'!$A$4:$L$15,'Gas wholesale index'!M$2,FALSE)</f>
        <v>332991.45454545453</v>
      </c>
      <c r="N326" s="13">
        <f>VLOOKUP($B326,'Gas wholesale lookups'!$A$4:$L$15,'Gas wholesale index'!N$2,FALSE)</f>
        <v>208526.18181818182</v>
      </c>
      <c r="O326" s="38">
        <f>VLOOKUP($B326,'Gas wholesale lookups'!$A$4:$R$15,'Gas wholesale index'!O$2,FALSE)</f>
        <v>0</v>
      </c>
      <c r="P326" s="38">
        <f>VLOOKUP($B326,'Gas wholesale lookups'!$A$4:$R$15,'Gas wholesale index'!P$2,FALSE)</f>
        <v>1</v>
      </c>
      <c r="Q326" s="38">
        <f>VLOOKUP($B326,'Gas wholesale lookups'!$A$4:$R$15,'Gas wholesale index'!Q$2,FALSE)</f>
        <v>1</v>
      </c>
      <c r="R326" s="38">
        <f>VLOOKUP($B326,'Gas wholesale lookups'!$A$4:$R$15,'Gas wholesale index'!R$2,FALSE)</f>
        <v>1</v>
      </c>
      <c r="S326" s="38">
        <f>VLOOKUP($B326,'Gas wholesale lookups'!$A$4:$R$15,'Gas wholesale index'!S$2,FALSE)</f>
        <v>1</v>
      </c>
      <c r="T326" s="38">
        <f>VLOOKUP($B326,'Gas wholesale lookups'!$A$4:$R$15,'Gas wholesale index'!T$2,FALSE)</f>
        <v>0</v>
      </c>
      <c r="U326" s="13">
        <f t="shared" si="91"/>
        <v>0</v>
      </c>
      <c r="V326" s="13">
        <f t="shared" si="92"/>
        <v>208526.18181818182</v>
      </c>
      <c r="W326" s="13">
        <f t="shared" si="93"/>
        <v>166168.27272727274</v>
      </c>
      <c r="X326" s="13">
        <f t="shared" si="94"/>
        <v>291847.5</v>
      </c>
      <c r="Y326" s="13">
        <f t="shared" si="95"/>
        <v>332991.45454545453</v>
      </c>
      <c r="Z326" s="13">
        <f t="shared" si="96"/>
        <v>0</v>
      </c>
      <c r="AA326" s="13">
        <f t="shared" si="97"/>
        <v>999533.40909090918</v>
      </c>
      <c r="AB326" s="23">
        <f t="shared" si="98"/>
        <v>0</v>
      </c>
      <c r="AC326" s="23">
        <f t="shared" si="99"/>
        <v>0</v>
      </c>
      <c r="AD326" s="23">
        <f t="shared" si="100"/>
        <v>0</v>
      </c>
      <c r="AE326" s="23">
        <f t="shared" si="101"/>
        <v>0</v>
      </c>
      <c r="AF326" s="23">
        <f t="shared" si="102"/>
        <v>0</v>
      </c>
      <c r="AG326" s="23">
        <f t="shared" si="103"/>
        <v>0</v>
      </c>
      <c r="AH326" s="23">
        <f t="shared" si="104"/>
        <v>0</v>
      </c>
      <c r="AI326" s="44" t="str">
        <f t="shared" si="105"/>
        <v>n/a</v>
      </c>
      <c r="AJ326" s="2" t="str">
        <f t="shared" si="88"/>
        <v>2016-17 Summer</v>
      </c>
      <c r="AK326" s="2" t="str">
        <f t="shared" si="89"/>
        <v>2015-16 Winter</v>
      </c>
      <c r="AL326" s="41">
        <v>0</v>
      </c>
      <c r="AM326" s="8"/>
    </row>
    <row r="327" spans="1:39" x14ac:dyDescent="0.3">
      <c r="A327" s="47">
        <v>42313</v>
      </c>
      <c r="B327" s="14" t="str">
        <f t="shared" si="90"/>
        <v>Nov</v>
      </c>
      <c r="C327" s="3"/>
      <c r="D327" s="3"/>
      <c r="E327" s="3"/>
      <c r="F327" s="3"/>
      <c r="G327" s="3"/>
      <c r="H327" s="3"/>
      <c r="I327" s="13">
        <f>VLOOKUP($B327,'Gas wholesale lookups'!$A$4:$L$15,'Gas wholesale index'!I$2,FALSE)</f>
        <v>332991.45454545453</v>
      </c>
      <c r="J327" s="13">
        <f>VLOOKUP($B327,'Gas wholesale lookups'!$A$4:$L$15,'Gas wholesale index'!J$2,FALSE)</f>
        <v>208526.18181818182</v>
      </c>
      <c r="K327" s="13">
        <f>VLOOKUP($B327,'Gas wholesale lookups'!$A$4:$L$15,'Gas wholesale index'!K$2,FALSE)</f>
        <v>166168.27272727274</v>
      </c>
      <c r="L327" s="13">
        <f>VLOOKUP($B327,'Gas wholesale lookups'!$A$4:$L$15,'Gas wholesale index'!L$2,FALSE)</f>
        <v>291847.5</v>
      </c>
      <c r="M327" s="13">
        <f>VLOOKUP($B327,'Gas wholesale lookups'!$A$4:$L$15,'Gas wholesale index'!M$2,FALSE)</f>
        <v>332991.45454545453</v>
      </c>
      <c r="N327" s="13">
        <f>VLOOKUP($B327,'Gas wholesale lookups'!$A$4:$L$15,'Gas wholesale index'!N$2,FALSE)</f>
        <v>208526.18181818182</v>
      </c>
      <c r="O327" s="38">
        <f>VLOOKUP($B327,'Gas wholesale lookups'!$A$4:$R$15,'Gas wholesale index'!O$2,FALSE)</f>
        <v>0</v>
      </c>
      <c r="P327" s="38">
        <f>VLOOKUP($B327,'Gas wholesale lookups'!$A$4:$R$15,'Gas wholesale index'!P$2,FALSE)</f>
        <v>1</v>
      </c>
      <c r="Q327" s="38">
        <f>VLOOKUP($B327,'Gas wholesale lookups'!$A$4:$R$15,'Gas wholesale index'!Q$2,FALSE)</f>
        <v>1</v>
      </c>
      <c r="R327" s="38">
        <f>VLOOKUP($B327,'Gas wholesale lookups'!$A$4:$R$15,'Gas wholesale index'!R$2,FALSE)</f>
        <v>1</v>
      </c>
      <c r="S327" s="38">
        <f>VLOOKUP($B327,'Gas wholesale lookups'!$A$4:$R$15,'Gas wholesale index'!S$2,FALSE)</f>
        <v>1</v>
      </c>
      <c r="T327" s="38">
        <f>VLOOKUP($B327,'Gas wholesale lookups'!$A$4:$R$15,'Gas wholesale index'!T$2,FALSE)</f>
        <v>0</v>
      </c>
      <c r="U327" s="13">
        <f t="shared" si="91"/>
        <v>0</v>
      </c>
      <c r="V327" s="13">
        <f t="shared" si="92"/>
        <v>208526.18181818182</v>
      </c>
      <c r="W327" s="13">
        <f t="shared" si="93"/>
        <v>166168.27272727274</v>
      </c>
      <c r="X327" s="13">
        <f t="shared" si="94"/>
        <v>291847.5</v>
      </c>
      <c r="Y327" s="13">
        <f t="shared" si="95"/>
        <v>332991.45454545453</v>
      </c>
      <c r="Z327" s="13">
        <f t="shared" si="96"/>
        <v>0</v>
      </c>
      <c r="AA327" s="13">
        <f t="shared" si="97"/>
        <v>999533.40909090918</v>
      </c>
      <c r="AB327" s="23">
        <f t="shared" si="98"/>
        <v>0</v>
      </c>
      <c r="AC327" s="23">
        <f t="shared" si="99"/>
        <v>0</v>
      </c>
      <c r="AD327" s="23">
        <f t="shared" si="100"/>
        <v>0</v>
      </c>
      <c r="AE327" s="23">
        <f t="shared" si="101"/>
        <v>0</v>
      </c>
      <c r="AF327" s="23">
        <f t="shared" si="102"/>
        <v>0</v>
      </c>
      <c r="AG327" s="23">
        <f t="shared" si="103"/>
        <v>0</v>
      </c>
      <c r="AH327" s="23">
        <f t="shared" si="104"/>
        <v>0</v>
      </c>
      <c r="AI327" s="44" t="str">
        <f t="shared" si="105"/>
        <v>n/a</v>
      </c>
      <c r="AJ327" s="2" t="str">
        <f t="shared" ref="AJ327:AJ390" si="106">IF(AND(MONTH(A327)=8,MONTH(A326)=7),YEAR(A327)+1&amp;"-"&amp;YEAR(A327)-1998&amp;" Summer",IF(AND(MONTH(A327)=2,MONTH(A326)=1),YEAR(A327)&amp;"-"&amp;YEAR(A327)-1999&amp;" Winter",AJ326))</f>
        <v>2016-17 Summer</v>
      </c>
      <c r="AK327" s="2" t="str">
        <f t="shared" ref="AK327:AK390" si="107">IF(AND(MONTH(A327)=4,MONTH(A326)=3),YEAR(A327)&amp;"-"&amp;YEAR(A327)-1999&amp;" Summer",IF(AND(MONTH(A327)=10,MONTH(A326)=9),YEAR(A327)&amp;"-"&amp;YEAR(A327)-1999&amp;" Winter",AK326))</f>
        <v>2015-16 Winter</v>
      </c>
      <c r="AL327" s="41">
        <v>0</v>
      </c>
      <c r="AM327" s="8"/>
    </row>
    <row r="328" spans="1:39" x14ac:dyDescent="0.3">
      <c r="A328" s="47">
        <v>42314</v>
      </c>
      <c r="B328" s="14" t="str">
        <f t="shared" si="90"/>
        <v>Nov</v>
      </c>
      <c r="C328" s="3"/>
      <c r="D328" s="3"/>
      <c r="E328" s="3"/>
      <c r="F328" s="3"/>
      <c r="G328" s="3"/>
      <c r="H328" s="3"/>
      <c r="I328" s="13">
        <f>VLOOKUP($B328,'Gas wholesale lookups'!$A$4:$L$15,'Gas wholesale index'!I$2,FALSE)</f>
        <v>332991.45454545453</v>
      </c>
      <c r="J328" s="13">
        <f>VLOOKUP($B328,'Gas wholesale lookups'!$A$4:$L$15,'Gas wholesale index'!J$2,FALSE)</f>
        <v>208526.18181818182</v>
      </c>
      <c r="K328" s="13">
        <f>VLOOKUP($B328,'Gas wholesale lookups'!$A$4:$L$15,'Gas wholesale index'!K$2,FALSE)</f>
        <v>166168.27272727274</v>
      </c>
      <c r="L328" s="13">
        <f>VLOOKUP($B328,'Gas wholesale lookups'!$A$4:$L$15,'Gas wholesale index'!L$2,FALSE)</f>
        <v>291847.5</v>
      </c>
      <c r="M328" s="13">
        <f>VLOOKUP($B328,'Gas wholesale lookups'!$A$4:$L$15,'Gas wholesale index'!M$2,FALSE)</f>
        <v>332991.45454545453</v>
      </c>
      <c r="N328" s="13">
        <f>VLOOKUP($B328,'Gas wholesale lookups'!$A$4:$L$15,'Gas wholesale index'!N$2,FALSE)</f>
        <v>208526.18181818182</v>
      </c>
      <c r="O328" s="38">
        <f>VLOOKUP($B328,'Gas wholesale lookups'!$A$4:$R$15,'Gas wholesale index'!O$2,FALSE)</f>
        <v>0</v>
      </c>
      <c r="P328" s="38">
        <f>VLOOKUP($B328,'Gas wholesale lookups'!$A$4:$R$15,'Gas wholesale index'!P$2,FALSE)</f>
        <v>1</v>
      </c>
      <c r="Q328" s="38">
        <f>VLOOKUP($B328,'Gas wholesale lookups'!$A$4:$R$15,'Gas wholesale index'!Q$2,FALSE)</f>
        <v>1</v>
      </c>
      <c r="R328" s="38">
        <f>VLOOKUP($B328,'Gas wholesale lookups'!$A$4:$R$15,'Gas wholesale index'!R$2,FALSE)</f>
        <v>1</v>
      </c>
      <c r="S328" s="38">
        <f>VLOOKUP($B328,'Gas wholesale lookups'!$A$4:$R$15,'Gas wholesale index'!S$2,FALSE)</f>
        <v>1</v>
      </c>
      <c r="T328" s="38">
        <f>VLOOKUP($B328,'Gas wholesale lookups'!$A$4:$R$15,'Gas wholesale index'!T$2,FALSE)</f>
        <v>0</v>
      </c>
      <c r="U328" s="13">
        <f t="shared" si="91"/>
        <v>0</v>
      </c>
      <c r="V328" s="13">
        <f t="shared" si="92"/>
        <v>208526.18181818182</v>
      </c>
      <c r="W328" s="13">
        <f t="shared" si="93"/>
        <v>166168.27272727274</v>
      </c>
      <c r="X328" s="13">
        <f t="shared" si="94"/>
        <v>291847.5</v>
      </c>
      <c r="Y328" s="13">
        <f t="shared" si="95"/>
        <v>332991.45454545453</v>
      </c>
      <c r="Z328" s="13">
        <f t="shared" si="96"/>
        <v>0</v>
      </c>
      <c r="AA328" s="13">
        <f t="shared" si="97"/>
        <v>999533.40909090918</v>
      </c>
      <c r="AB328" s="23">
        <f t="shared" si="98"/>
        <v>0</v>
      </c>
      <c r="AC328" s="23">
        <f t="shared" si="99"/>
        <v>0</v>
      </c>
      <c r="AD328" s="23">
        <f t="shared" si="100"/>
        <v>0</v>
      </c>
      <c r="AE328" s="23">
        <f t="shared" si="101"/>
        <v>0</v>
      </c>
      <c r="AF328" s="23">
        <f t="shared" si="102"/>
        <v>0</v>
      </c>
      <c r="AG328" s="23">
        <f t="shared" si="103"/>
        <v>0</v>
      </c>
      <c r="AH328" s="23">
        <f t="shared" si="104"/>
        <v>0</v>
      </c>
      <c r="AI328" s="44" t="str">
        <f t="shared" si="105"/>
        <v>n/a</v>
      </c>
      <c r="AJ328" s="2" t="str">
        <f t="shared" si="106"/>
        <v>2016-17 Summer</v>
      </c>
      <c r="AK328" s="2" t="str">
        <f t="shared" si="107"/>
        <v>2015-16 Winter</v>
      </c>
      <c r="AL328" s="41">
        <v>0</v>
      </c>
      <c r="AM328" s="8"/>
    </row>
    <row r="329" spans="1:39" x14ac:dyDescent="0.3">
      <c r="A329" s="47">
        <v>42317</v>
      </c>
      <c r="B329" s="14" t="str">
        <f t="shared" si="90"/>
        <v>Nov</v>
      </c>
      <c r="C329" s="3"/>
      <c r="D329" s="3"/>
      <c r="E329" s="3"/>
      <c r="F329" s="3"/>
      <c r="G329" s="3"/>
      <c r="H329" s="3"/>
      <c r="I329" s="13">
        <f>VLOOKUP($B329,'Gas wholesale lookups'!$A$4:$L$15,'Gas wholesale index'!I$2,FALSE)</f>
        <v>332991.45454545453</v>
      </c>
      <c r="J329" s="13">
        <f>VLOOKUP($B329,'Gas wholesale lookups'!$A$4:$L$15,'Gas wholesale index'!J$2,FALSE)</f>
        <v>208526.18181818182</v>
      </c>
      <c r="K329" s="13">
        <f>VLOOKUP($B329,'Gas wholesale lookups'!$A$4:$L$15,'Gas wholesale index'!K$2,FALSE)</f>
        <v>166168.27272727274</v>
      </c>
      <c r="L329" s="13">
        <f>VLOOKUP($B329,'Gas wholesale lookups'!$A$4:$L$15,'Gas wholesale index'!L$2,FALSE)</f>
        <v>291847.5</v>
      </c>
      <c r="M329" s="13">
        <f>VLOOKUP($B329,'Gas wholesale lookups'!$A$4:$L$15,'Gas wholesale index'!M$2,FALSE)</f>
        <v>332991.45454545453</v>
      </c>
      <c r="N329" s="13">
        <f>VLOOKUP($B329,'Gas wholesale lookups'!$A$4:$L$15,'Gas wholesale index'!N$2,FALSE)</f>
        <v>208526.18181818182</v>
      </c>
      <c r="O329" s="38">
        <f>VLOOKUP($B329,'Gas wholesale lookups'!$A$4:$R$15,'Gas wholesale index'!O$2,FALSE)</f>
        <v>0</v>
      </c>
      <c r="P329" s="38">
        <f>VLOOKUP($B329,'Gas wholesale lookups'!$A$4:$R$15,'Gas wholesale index'!P$2,FALSE)</f>
        <v>1</v>
      </c>
      <c r="Q329" s="38">
        <f>VLOOKUP($B329,'Gas wholesale lookups'!$A$4:$R$15,'Gas wholesale index'!Q$2,FALSE)</f>
        <v>1</v>
      </c>
      <c r="R329" s="38">
        <f>VLOOKUP($B329,'Gas wholesale lookups'!$A$4:$R$15,'Gas wholesale index'!R$2,FALSE)</f>
        <v>1</v>
      </c>
      <c r="S329" s="38">
        <f>VLOOKUP($B329,'Gas wholesale lookups'!$A$4:$R$15,'Gas wholesale index'!S$2,FALSE)</f>
        <v>1</v>
      </c>
      <c r="T329" s="38">
        <f>VLOOKUP($B329,'Gas wholesale lookups'!$A$4:$R$15,'Gas wholesale index'!T$2,FALSE)</f>
        <v>0</v>
      </c>
      <c r="U329" s="13">
        <f t="shared" si="91"/>
        <v>0</v>
      </c>
      <c r="V329" s="13">
        <f t="shared" si="92"/>
        <v>208526.18181818182</v>
      </c>
      <c r="W329" s="13">
        <f t="shared" si="93"/>
        <v>166168.27272727274</v>
      </c>
      <c r="X329" s="13">
        <f t="shared" si="94"/>
        <v>291847.5</v>
      </c>
      <c r="Y329" s="13">
        <f t="shared" si="95"/>
        <v>332991.45454545453</v>
      </c>
      <c r="Z329" s="13">
        <f t="shared" si="96"/>
        <v>0</v>
      </c>
      <c r="AA329" s="13">
        <f t="shared" si="97"/>
        <v>999533.40909090918</v>
      </c>
      <c r="AB329" s="23">
        <f t="shared" si="98"/>
        <v>0</v>
      </c>
      <c r="AC329" s="23">
        <f t="shared" si="99"/>
        <v>0</v>
      </c>
      <c r="AD329" s="23">
        <f t="shared" si="100"/>
        <v>0</v>
      </c>
      <c r="AE329" s="23">
        <f t="shared" si="101"/>
        <v>0</v>
      </c>
      <c r="AF329" s="23">
        <f t="shared" si="102"/>
        <v>0</v>
      </c>
      <c r="AG329" s="23">
        <f t="shared" si="103"/>
        <v>0</v>
      </c>
      <c r="AH329" s="23">
        <f t="shared" si="104"/>
        <v>0</v>
      </c>
      <c r="AI329" s="44" t="str">
        <f t="shared" si="105"/>
        <v>n/a</v>
      </c>
      <c r="AJ329" s="2" t="str">
        <f t="shared" si="106"/>
        <v>2016-17 Summer</v>
      </c>
      <c r="AK329" s="2" t="str">
        <f t="shared" si="107"/>
        <v>2015-16 Winter</v>
      </c>
      <c r="AL329" s="41">
        <v>0</v>
      </c>
      <c r="AM329" s="8"/>
    </row>
    <row r="330" spans="1:39" x14ac:dyDescent="0.3">
      <c r="A330" s="47">
        <v>42318</v>
      </c>
      <c r="B330" s="14" t="str">
        <f t="shared" si="90"/>
        <v>Nov</v>
      </c>
      <c r="C330" s="3"/>
      <c r="D330" s="3"/>
      <c r="E330" s="3"/>
      <c r="F330" s="3"/>
      <c r="G330" s="3"/>
      <c r="H330" s="3"/>
      <c r="I330" s="13">
        <f>VLOOKUP($B330,'Gas wholesale lookups'!$A$4:$L$15,'Gas wholesale index'!I$2,FALSE)</f>
        <v>332991.45454545453</v>
      </c>
      <c r="J330" s="13">
        <f>VLOOKUP($B330,'Gas wholesale lookups'!$A$4:$L$15,'Gas wholesale index'!J$2,FALSE)</f>
        <v>208526.18181818182</v>
      </c>
      <c r="K330" s="13">
        <f>VLOOKUP($B330,'Gas wholesale lookups'!$A$4:$L$15,'Gas wholesale index'!K$2,FALSE)</f>
        <v>166168.27272727274</v>
      </c>
      <c r="L330" s="13">
        <f>VLOOKUP($B330,'Gas wholesale lookups'!$A$4:$L$15,'Gas wholesale index'!L$2,FALSE)</f>
        <v>291847.5</v>
      </c>
      <c r="M330" s="13">
        <f>VLOOKUP($B330,'Gas wholesale lookups'!$A$4:$L$15,'Gas wholesale index'!M$2,FALSE)</f>
        <v>332991.45454545453</v>
      </c>
      <c r="N330" s="13">
        <f>VLOOKUP($B330,'Gas wholesale lookups'!$A$4:$L$15,'Gas wholesale index'!N$2,FALSE)</f>
        <v>208526.18181818182</v>
      </c>
      <c r="O330" s="38">
        <f>VLOOKUP($B330,'Gas wholesale lookups'!$A$4:$R$15,'Gas wholesale index'!O$2,FALSE)</f>
        <v>0</v>
      </c>
      <c r="P330" s="38">
        <f>VLOOKUP($B330,'Gas wholesale lookups'!$A$4:$R$15,'Gas wholesale index'!P$2,FALSE)</f>
        <v>1</v>
      </c>
      <c r="Q330" s="38">
        <f>VLOOKUP($B330,'Gas wholesale lookups'!$A$4:$R$15,'Gas wholesale index'!Q$2,FALSE)</f>
        <v>1</v>
      </c>
      <c r="R330" s="38">
        <f>VLOOKUP($B330,'Gas wholesale lookups'!$A$4:$R$15,'Gas wholesale index'!R$2,FALSE)</f>
        <v>1</v>
      </c>
      <c r="S330" s="38">
        <f>VLOOKUP($B330,'Gas wholesale lookups'!$A$4:$R$15,'Gas wholesale index'!S$2,FALSE)</f>
        <v>1</v>
      </c>
      <c r="T330" s="38">
        <f>VLOOKUP($B330,'Gas wholesale lookups'!$A$4:$R$15,'Gas wholesale index'!T$2,FALSE)</f>
        <v>0</v>
      </c>
      <c r="U330" s="13">
        <f t="shared" si="91"/>
        <v>0</v>
      </c>
      <c r="V330" s="13">
        <f t="shared" si="92"/>
        <v>208526.18181818182</v>
      </c>
      <c r="W330" s="13">
        <f t="shared" si="93"/>
        <v>166168.27272727274</v>
      </c>
      <c r="X330" s="13">
        <f t="shared" si="94"/>
        <v>291847.5</v>
      </c>
      <c r="Y330" s="13">
        <f t="shared" si="95"/>
        <v>332991.45454545453</v>
      </c>
      <c r="Z330" s="13">
        <f t="shared" si="96"/>
        <v>0</v>
      </c>
      <c r="AA330" s="13">
        <f t="shared" si="97"/>
        <v>999533.40909090918</v>
      </c>
      <c r="AB330" s="23">
        <f t="shared" si="98"/>
        <v>0</v>
      </c>
      <c r="AC330" s="23">
        <f t="shared" si="99"/>
        <v>0</v>
      </c>
      <c r="AD330" s="23">
        <f t="shared" si="100"/>
        <v>0</v>
      </c>
      <c r="AE330" s="23">
        <f t="shared" si="101"/>
        <v>0</v>
      </c>
      <c r="AF330" s="23">
        <f t="shared" si="102"/>
        <v>0</v>
      </c>
      <c r="AG330" s="23">
        <f t="shared" si="103"/>
        <v>0</v>
      </c>
      <c r="AH330" s="23">
        <f t="shared" si="104"/>
        <v>0</v>
      </c>
      <c r="AI330" s="44" t="str">
        <f t="shared" si="105"/>
        <v>n/a</v>
      </c>
      <c r="AJ330" s="2" t="str">
        <f t="shared" si="106"/>
        <v>2016-17 Summer</v>
      </c>
      <c r="AK330" s="2" t="str">
        <f t="shared" si="107"/>
        <v>2015-16 Winter</v>
      </c>
      <c r="AL330" s="41">
        <v>0</v>
      </c>
      <c r="AM330" s="8"/>
    </row>
    <row r="331" spans="1:39" x14ac:dyDescent="0.3">
      <c r="A331" s="47">
        <v>42319</v>
      </c>
      <c r="B331" s="14" t="str">
        <f t="shared" si="90"/>
        <v>Nov</v>
      </c>
      <c r="C331" s="3"/>
      <c r="D331" s="3"/>
      <c r="E331" s="3"/>
      <c r="F331" s="3"/>
      <c r="G331" s="3"/>
      <c r="H331" s="3"/>
      <c r="I331" s="13">
        <f>VLOOKUP($B331,'Gas wholesale lookups'!$A$4:$L$15,'Gas wholesale index'!I$2,FALSE)</f>
        <v>332991.45454545453</v>
      </c>
      <c r="J331" s="13">
        <f>VLOOKUP($B331,'Gas wholesale lookups'!$A$4:$L$15,'Gas wholesale index'!J$2,FALSE)</f>
        <v>208526.18181818182</v>
      </c>
      <c r="K331" s="13">
        <f>VLOOKUP($B331,'Gas wholesale lookups'!$A$4:$L$15,'Gas wholesale index'!K$2,FALSE)</f>
        <v>166168.27272727274</v>
      </c>
      <c r="L331" s="13">
        <f>VLOOKUP($B331,'Gas wholesale lookups'!$A$4:$L$15,'Gas wholesale index'!L$2,FALSE)</f>
        <v>291847.5</v>
      </c>
      <c r="M331" s="13">
        <f>VLOOKUP($B331,'Gas wholesale lookups'!$A$4:$L$15,'Gas wholesale index'!M$2,FALSE)</f>
        <v>332991.45454545453</v>
      </c>
      <c r="N331" s="13">
        <f>VLOOKUP($B331,'Gas wholesale lookups'!$A$4:$L$15,'Gas wholesale index'!N$2,FALSE)</f>
        <v>208526.18181818182</v>
      </c>
      <c r="O331" s="38">
        <f>VLOOKUP($B331,'Gas wholesale lookups'!$A$4:$R$15,'Gas wholesale index'!O$2,FALSE)</f>
        <v>0</v>
      </c>
      <c r="P331" s="38">
        <f>VLOOKUP($B331,'Gas wholesale lookups'!$A$4:$R$15,'Gas wholesale index'!P$2,FALSE)</f>
        <v>1</v>
      </c>
      <c r="Q331" s="38">
        <f>VLOOKUP($B331,'Gas wholesale lookups'!$A$4:$R$15,'Gas wholesale index'!Q$2,FALSE)</f>
        <v>1</v>
      </c>
      <c r="R331" s="38">
        <f>VLOOKUP($B331,'Gas wholesale lookups'!$A$4:$R$15,'Gas wholesale index'!R$2,FALSE)</f>
        <v>1</v>
      </c>
      <c r="S331" s="38">
        <f>VLOOKUP($B331,'Gas wholesale lookups'!$A$4:$R$15,'Gas wholesale index'!S$2,FALSE)</f>
        <v>1</v>
      </c>
      <c r="T331" s="38">
        <f>VLOOKUP($B331,'Gas wholesale lookups'!$A$4:$R$15,'Gas wholesale index'!T$2,FALSE)</f>
        <v>0</v>
      </c>
      <c r="U331" s="13">
        <f t="shared" si="91"/>
        <v>0</v>
      </c>
      <c r="V331" s="13">
        <f t="shared" si="92"/>
        <v>208526.18181818182</v>
      </c>
      <c r="W331" s="13">
        <f t="shared" si="93"/>
        <v>166168.27272727274</v>
      </c>
      <c r="X331" s="13">
        <f t="shared" si="94"/>
        <v>291847.5</v>
      </c>
      <c r="Y331" s="13">
        <f t="shared" si="95"/>
        <v>332991.45454545453</v>
      </c>
      <c r="Z331" s="13">
        <f t="shared" si="96"/>
        <v>0</v>
      </c>
      <c r="AA331" s="13">
        <f t="shared" si="97"/>
        <v>999533.40909090918</v>
      </c>
      <c r="AB331" s="23">
        <f t="shared" si="98"/>
        <v>0</v>
      </c>
      <c r="AC331" s="23">
        <f t="shared" si="99"/>
        <v>0</v>
      </c>
      <c r="AD331" s="23">
        <f t="shared" si="100"/>
        <v>0</v>
      </c>
      <c r="AE331" s="23">
        <f t="shared" si="101"/>
        <v>0</v>
      </c>
      <c r="AF331" s="23">
        <f t="shared" si="102"/>
        <v>0</v>
      </c>
      <c r="AG331" s="23">
        <f t="shared" si="103"/>
        <v>0</v>
      </c>
      <c r="AH331" s="23">
        <f t="shared" si="104"/>
        <v>0</v>
      </c>
      <c r="AI331" s="44" t="str">
        <f t="shared" si="105"/>
        <v>n/a</v>
      </c>
      <c r="AJ331" s="2" t="str">
        <f t="shared" si="106"/>
        <v>2016-17 Summer</v>
      </c>
      <c r="AK331" s="2" t="str">
        <f t="shared" si="107"/>
        <v>2015-16 Winter</v>
      </c>
      <c r="AL331" s="41">
        <v>0</v>
      </c>
      <c r="AM331" s="8"/>
    </row>
    <row r="332" spans="1:39" x14ac:dyDescent="0.3">
      <c r="A332" s="47">
        <v>42320</v>
      </c>
      <c r="B332" s="14" t="str">
        <f t="shared" si="90"/>
        <v>Nov</v>
      </c>
      <c r="C332" s="3"/>
      <c r="D332" s="3"/>
      <c r="E332" s="3"/>
      <c r="F332" s="3"/>
      <c r="G332" s="3"/>
      <c r="H332" s="3"/>
      <c r="I332" s="13">
        <f>VLOOKUP($B332,'Gas wholesale lookups'!$A$4:$L$15,'Gas wholesale index'!I$2,FALSE)</f>
        <v>332991.45454545453</v>
      </c>
      <c r="J332" s="13">
        <f>VLOOKUP($B332,'Gas wholesale lookups'!$A$4:$L$15,'Gas wholesale index'!J$2,FALSE)</f>
        <v>208526.18181818182</v>
      </c>
      <c r="K332" s="13">
        <f>VLOOKUP($B332,'Gas wholesale lookups'!$A$4:$L$15,'Gas wholesale index'!K$2,FALSE)</f>
        <v>166168.27272727274</v>
      </c>
      <c r="L332" s="13">
        <f>VLOOKUP($B332,'Gas wholesale lookups'!$A$4:$L$15,'Gas wholesale index'!L$2,FALSE)</f>
        <v>291847.5</v>
      </c>
      <c r="M332" s="13">
        <f>VLOOKUP($B332,'Gas wholesale lookups'!$A$4:$L$15,'Gas wholesale index'!M$2,FALSE)</f>
        <v>332991.45454545453</v>
      </c>
      <c r="N332" s="13">
        <f>VLOOKUP($B332,'Gas wholesale lookups'!$A$4:$L$15,'Gas wholesale index'!N$2,FALSE)</f>
        <v>208526.18181818182</v>
      </c>
      <c r="O332" s="38">
        <f>VLOOKUP($B332,'Gas wholesale lookups'!$A$4:$R$15,'Gas wholesale index'!O$2,FALSE)</f>
        <v>0</v>
      </c>
      <c r="P332" s="38">
        <f>VLOOKUP($B332,'Gas wholesale lookups'!$A$4:$R$15,'Gas wholesale index'!P$2,FALSE)</f>
        <v>1</v>
      </c>
      <c r="Q332" s="38">
        <f>VLOOKUP($B332,'Gas wholesale lookups'!$A$4:$R$15,'Gas wholesale index'!Q$2,FALSE)</f>
        <v>1</v>
      </c>
      <c r="R332" s="38">
        <f>VLOOKUP($B332,'Gas wholesale lookups'!$A$4:$R$15,'Gas wholesale index'!R$2,FALSE)</f>
        <v>1</v>
      </c>
      <c r="S332" s="38">
        <f>VLOOKUP($B332,'Gas wholesale lookups'!$A$4:$R$15,'Gas wholesale index'!S$2,FALSE)</f>
        <v>1</v>
      </c>
      <c r="T332" s="38">
        <f>VLOOKUP($B332,'Gas wholesale lookups'!$A$4:$R$15,'Gas wholesale index'!T$2,FALSE)</f>
        <v>0</v>
      </c>
      <c r="U332" s="13">
        <f t="shared" si="91"/>
        <v>0</v>
      </c>
      <c r="V332" s="13">
        <f t="shared" si="92"/>
        <v>208526.18181818182</v>
      </c>
      <c r="W332" s="13">
        <f t="shared" si="93"/>
        <v>166168.27272727274</v>
      </c>
      <c r="X332" s="13">
        <f t="shared" si="94"/>
        <v>291847.5</v>
      </c>
      <c r="Y332" s="13">
        <f t="shared" si="95"/>
        <v>332991.45454545453</v>
      </c>
      <c r="Z332" s="13">
        <f t="shared" si="96"/>
        <v>0</v>
      </c>
      <c r="AA332" s="13">
        <f t="shared" si="97"/>
        <v>999533.40909090918</v>
      </c>
      <c r="AB332" s="23">
        <f t="shared" si="98"/>
        <v>0</v>
      </c>
      <c r="AC332" s="23">
        <f t="shared" si="99"/>
        <v>0</v>
      </c>
      <c r="AD332" s="23">
        <f t="shared" si="100"/>
        <v>0</v>
      </c>
      <c r="AE332" s="23">
        <f t="shared" si="101"/>
        <v>0</v>
      </c>
      <c r="AF332" s="23">
        <f t="shared" si="102"/>
        <v>0</v>
      </c>
      <c r="AG332" s="23">
        <f t="shared" si="103"/>
        <v>0</v>
      </c>
      <c r="AH332" s="23">
        <f t="shared" si="104"/>
        <v>0</v>
      </c>
      <c r="AI332" s="44" t="str">
        <f t="shared" si="105"/>
        <v>n/a</v>
      </c>
      <c r="AJ332" s="2" t="str">
        <f t="shared" si="106"/>
        <v>2016-17 Summer</v>
      </c>
      <c r="AK332" s="2" t="str">
        <f t="shared" si="107"/>
        <v>2015-16 Winter</v>
      </c>
      <c r="AL332" s="41">
        <v>0</v>
      </c>
      <c r="AM332" s="8"/>
    </row>
    <row r="333" spans="1:39" x14ac:dyDescent="0.3">
      <c r="A333" s="47">
        <v>42321</v>
      </c>
      <c r="B333" s="14" t="str">
        <f t="shared" si="90"/>
        <v>Nov</v>
      </c>
      <c r="C333" s="3"/>
      <c r="D333" s="3"/>
      <c r="E333" s="3"/>
      <c r="F333" s="3"/>
      <c r="G333" s="3"/>
      <c r="H333" s="3"/>
      <c r="I333" s="13">
        <f>VLOOKUP($B333,'Gas wholesale lookups'!$A$4:$L$15,'Gas wholesale index'!I$2,FALSE)</f>
        <v>332991.45454545453</v>
      </c>
      <c r="J333" s="13">
        <f>VLOOKUP($B333,'Gas wholesale lookups'!$A$4:$L$15,'Gas wholesale index'!J$2,FALSE)</f>
        <v>208526.18181818182</v>
      </c>
      <c r="K333" s="13">
        <f>VLOOKUP($B333,'Gas wholesale lookups'!$A$4:$L$15,'Gas wholesale index'!K$2,FALSE)</f>
        <v>166168.27272727274</v>
      </c>
      <c r="L333" s="13">
        <f>VLOOKUP($B333,'Gas wholesale lookups'!$A$4:$L$15,'Gas wholesale index'!L$2,FALSE)</f>
        <v>291847.5</v>
      </c>
      <c r="M333" s="13">
        <f>VLOOKUP($B333,'Gas wholesale lookups'!$A$4:$L$15,'Gas wholesale index'!M$2,FALSE)</f>
        <v>332991.45454545453</v>
      </c>
      <c r="N333" s="13">
        <f>VLOOKUP($B333,'Gas wholesale lookups'!$A$4:$L$15,'Gas wholesale index'!N$2,FALSE)</f>
        <v>208526.18181818182</v>
      </c>
      <c r="O333" s="38">
        <f>VLOOKUP($B333,'Gas wholesale lookups'!$A$4:$R$15,'Gas wholesale index'!O$2,FALSE)</f>
        <v>0</v>
      </c>
      <c r="P333" s="38">
        <f>VLOOKUP($B333,'Gas wholesale lookups'!$A$4:$R$15,'Gas wholesale index'!P$2,FALSE)</f>
        <v>1</v>
      </c>
      <c r="Q333" s="38">
        <f>VLOOKUP($B333,'Gas wholesale lookups'!$A$4:$R$15,'Gas wholesale index'!Q$2,FALSE)</f>
        <v>1</v>
      </c>
      <c r="R333" s="38">
        <f>VLOOKUP($B333,'Gas wholesale lookups'!$A$4:$R$15,'Gas wholesale index'!R$2,FALSE)</f>
        <v>1</v>
      </c>
      <c r="S333" s="38">
        <f>VLOOKUP($B333,'Gas wholesale lookups'!$A$4:$R$15,'Gas wholesale index'!S$2,FALSE)</f>
        <v>1</v>
      </c>
      <c r="T333" s="38">
        <f>VLOOKUP($B333,'Gas wholesale lookups'!$A$4:$R$15,'Gas wholesale index'!T$2,FALSE)</f>
        <v>0</v>
      </c>
      <c r="U333" s="13">
        <f t="shared" si="91"/>
        <v>0</v>
      </c>
      <c r="V333" s="13">
        <f t="shared" si="92"/>
        <v>208526.18181818182</v>
      </c>
      <c r="W333" s="13">
        <f t="shared" si="93"/>
        <v>166168.27272727274</v>
      </c>
      <c r="X333" s="13">
        <f t="shared" si="94"/>
        <v>291847.5</v>
      </c>
      <c r="Y333" s="13">
        <f t="shared" si="95"/>
        <v>332991.45454545453</v>
      </c>
      <c r="Z333" s="13">
        <f t="shared" si="96"/>
        <v>0</v>
      </c>
      <c r="AA333" s="13">
        <f t="shared" si="97"/>
        <v>999533.40909090918</v>
      </c>
      <c r="AB333" s="23">
        <f t="shared" si="98"/>
        <v>0</v>
      </c>
      <c r="AC333" s="23">
        <f t="shared" si="99"/>
        <v>0</v>
      </c>
      <c r="AD333" s="23">
        <f t="shared" si="100"/>
        <v>0</v>
      </c>
      <c r="AE333" s="23">
        <f t="shared" si="101"/>
        <v>0</v>
      </c>
      <c r="AF333" s="23">
        <f t="shared" si="102"/>
        <v>0</v>
      </c>
      <c r="AG333" s="23">
        <f t="shared" si="103"/>
        <v>0</v>
      </c>
      <c r="AH333" s="23">
        <f t="shared" si="104"/>
        <v>0</v>
      </c>
      <c r="AI333" s="44" t="str">
        <f t="shared" si="105"/>
        <v>n/a</v>
      </c>
      <c r="AJ333" s="2" t="str">
        <f t="shared" si="106"/>
        <v>2016-17 Summer</v>
      </c>
      <c r="AK333" s="2" t="str">
        <f t="shared" si="107"/>
        <v>2015-16 Winter</v>
      </c>
      <c r="AL333" s="41">
        <v>0</v>
      </c>
      <c r="AM333" s="8"/>
    </row>
    <row r="334" spans="1:39" x14ac:dyDescent="0.3">
      <c r="A334" s="47">
        <v>42324</v>
      </c>
      <c r="B334" s="14" t="str">
        <f t="shared" si="90"/>
        <v>Nov</v>
      </c>
      <c r="C334" s="3"/>
      <c r="D334" s="3"/>
      <c r="E334" s="3"/>
      <c r="F334" s="3"/>
      <c r="G334" s="3"/>
      <c r="H334" s="3"/>
      <c r="I334" s="13">
        <f>VLOOKUP($B334,'Gas wholesale lookups'!$A$4:$L$15,'Gas wholesale index'!I$2,FALSE)</f>
        <v>332991.45454545453</v>
      </c>
      <c r="J334" s="13">
        <f>VLOOKUP($B334,'Gas wholesale lookups'!$A$4:$L$15,'Gas wholesale index'!J$2,FALSE)</f>
        <v>208526.18181818182</v>
      </c>
      <c r="K334" s="13">
        <f>VLOOKUP($B334,'Gas wholesale lookups'!$A$4:$L$15,'Gas wholesale index'!K$2,FALSE)</f>
        <v>166168.27272727274</v>
      </c>
      <c r="L334" s="13">
        <f>VLOOKUP($B334,'Gas wholesale lookups'!$A$4:$L$15,'Gas wholesale index'!L$2,FALSE)</f>
        <v>291847.5</v>
      </c>
      <c r="M334" s="13">
        <f>VLOOKUP($B334,'Gas wholesale lookups'!$A$4:$L$15,'Gas wholesale index'!M$2,FALSE)</f>
        <v>332991.45454545453</v>
      </c>
      <c r="N334" s="13">
        <f>VLOOKUP($B334,'Gas wholesale lookups'!$A$4:$L$15,'Gas wholesale index'!N$2,FALSE)</f>
        <v>208526.18181818182</v>
      </c>
      <c r="O334" s="38">
        <f>VLOOKUP($B334,'Gas wholesale lookups'!$A$4:$R$15,'Gas wholesale index'!O$2,FALSE)</f>
        <v>0</v>
      </c>
      <c r="P334" s="38">
        <f>VLOOKUP($B334,'Gas wholesale lookups'!$A$4:$R$15,'Gas wholesale index'!P$2,FALSE)</f>
        <v>1</v>
      </c>
      <c r="Q334" s="38">
        <f>VLOOKUP($B334,'Gas wholesale lookups'!$A$4:$R$15,'Gas wholesale index'!Q$2,FALSE)</f>
        <v>1</v>
      </c>
      <c r="R334" s="38">
        <f>VLOOKUP($B334,'Gas wholesale lookups'!$A$4:$R$15,'Gas wholesale index'!R$2,FALSE)</f>
        <v>1</v>
      </c>
      <c r="S334" s="38">
        <f>VLOOKUP($B334,'Gas wholesale lookups'!$A$4:$R$15,'Gas wholesale index'!S$2,FALSE)</f>
        <v>1</v>
      </c>
      <c r="T334" s="38">
        <f>VLOOKUP($B334,'Gas wholesale lookups'!$A$4:$R$15,'Gas wholesale index'!T$2,FALSE)</f>
        <v>0</v>
      </c>
      <c r="U334" s="13">
        <f t="shared" si="91"/>
        <v>0</v>
      </c>
      <c r="V334" s="13">
        <f t="shared" si="92"/>
        <v>208526.18181818182</v>
      </c>
      <c r="W334" s="13">
        <f t="shared" si="93"/>
        <v>166168.27272727274</v>
      </c>
      <c r="X334" s="13">
        <f t="shared" si="94"/>
        <v>291847.5</v>
      </c>
      <c r="Y334" s="13">
        <f t="shared" si="95"/>
        <v>332991.45454545453</v>
      </c>
      <c r="Z334" s="13">
        <f t="shared" si="96"/>
        <v>0</v>
      </c>
      <c r="AA334" s="13">
        <f t="shared" si="97"/>
        <v>999533.40909090918</v>
      </c>
      <c r="AB334" s="23">
        <f t="shared" si="98"/>
        <v>0</v>
      </c>
      <c r="AC334" s="23">
        <f t="shared" si="99"/>
        <v>0</v>
      </c>
      <c r="AD334" s="23">
        <f t="shared" si="100"/>
        <v>0</v>
      </c>
      <c r="AE334" s="23">
        <f t="shared" si="101"/>
        <v>0</v>
      </c>
      <c r="AF334" s="23">
        <f t="shared" si="102"/>
        <v>0</v>
      </c>
      <c r="AG334" s="23">
        <f t="shared" si="103"/>
        <v>0</v>
      </c>
      <c r="AH334" s="23">
        <f t="shared" si="104"/>
        <v>0</v>
      </c>
      <c r="AI334" s="44" t="str">
        <f t="shared" si="105"/>
        <v>n/a</v>
      </c>
      <c r="AJ334" s="2" t="str">
        <f t="shared" si="106"/>
        <v>2016-17 Summer</v>
      </c>
      <c r="AK334" s="2" t="str">
        <f t="shared" si="107"/>
        <v>2015-16 Winter</v>
      </c>
      <c r="AL334" s="41">
        <v>0</v>
      </c>
      <c r="AM334" s="8"/>
    </row>
    <row r="335" spans="1:39" x14ac:dyDescent="0.3">
      <c r="A335" s="47">
        <v>42325</v>
      </c>
      <c r="B335" s="14" t="str">
        <f t="shared" si="90"/>
        <v>Nov</v>
      </c>
      <c r="C335" s="3"/>
      <c r="D335" s="3"/>
      <c r="E335" s="3"/>
      <c r="F335" s="3"/>
      <c r="G335" s="3"/>
      <c r="H335" s="3"/>
      <c r="I335" s="13">
        <f>VLOOKUP($B335,'Gas wholesale lookups'!$A$4:$L$15,'Gas wholesale index'!I$2,FALSE)</f>
        <v>332991.45454545453</v>
      </c>
      <c r="J335" s="13">
        <f>VLOOKUP($B335,'Gas wholesale lookups'!$A$4:$L$15,'Gas wholesale index'!J$2,FALSE)</f>
        <v>208526.18181818182</v>
      </c>
      <c r="K335" s="13">
        <f>VLOOKUP($B335,'Gas wholesale lookups'!$A$4:$L$15,'Gas wholesale index'!K$2,FALSE)</f>
        <v>166168.27272727274</v>
      </c>
      <c r="L335" s="13">
        <f>VLOOKUP($B335,'Gas wholesale lookups'!$A$4:$L$15,'Gas wholesale index'!L$2,FALSE)</f>
        <v>291847.5</v>
      </c>
      <c r="M335" s="13">
        <f>VLOOKUP($B335,'Gas wholesale lookups'!$A$4:$L$15,'Gas wholesale index'!M$2,FALSE)</f>
        <v>332991.45454545453</v>
      </c>
      <c r="N335" s="13">
        <f>VLOOKUP($B335,'Gas wholesale lookups'!$A$4:$L$15,'Gas wholesale index'!N$2,FALSE)</f>
        <v>208526.18181818182</v>
      </c>
      <c r="O335" s="38">
        <f>VLOOKUP($B335,'Gas wholesale lookups'!$A$4:$R$15,'Gas wholesale index'!O$2,FALSE)</f>
        <v>0</v>
      </c>
      <c r="P335" s="38">
        <f>VLOOKUP($B335,'Gas wholesale lookups'!$A$4:$R$15,'Gas wholesale index'!P$2,FALSE)</f>
        <v>1</v>
      </c>
      <c r="Q335" s="38">
        <f>VLOOKUP($B335,'Gas wholesale lookups'!$A$4:$R$15,'Gas wholesale index'!Q$2,FALSE)</f>
        <v>1</v>
      </c>
      <c r="R335" s="38">
        <f>VLOOKUP($B335,'Gas wholesale lookups'!$A$4:$R$15,'Gas wholesale index'!R$2,FALSE)</f>
        <v>1</v>
      </c>
      <c r="S335" s="38">
        <f>VLOOKUP($B335,'Gas wholesale lookups'!$A$4:$R$15,'Gas wholesale index'!S$2,FALSE)</f>
        <v>1</v>
      </c>
      <c r="T335" s="38">
        <f>VLOOKUP($B335,'Gas wholesale lookups'!$A$4:$R$15,'Gas wholesale index'!T$2,FALSE)</f>
        <v>0</v>
      </c>
      <c r="U335" s="13">
        <f t="shared" si="91"/>
        <v>0</v>
      </c>
      <c r="V335" s="13">
        <f t="shared" si="92"/>
        <v>208526.18181818182</v>
      </c>
      <c r="W335" s="13">
        <f t="shared" si="93"/>
        <v>166168.27272727274</v>
      </c>
      <c r="X335" s="13">
        <f t="shared" si="94"/>
        <v>291847.5</v>
      </c>
      <c r="Y335" s="13">
        <f t="shared" si="95"/>
        <v>332991.45454545453</v>
      </c>
      <c r="Z335" s="13">
        <f t="shared" si="96"/>
        <v>0</v>
      </c>
      <c r="AA335" s="13">
        <f t="shared" si="97"/>
        <v>999533.40909090918</v>
      </c>
      <c r="AB335" s="23">
        <f t="shared" si="98"/>
        <v>0</v>
      </c>
      <c r="AC335" s="23">
        <f t="shared" si="99"/>
        <v>0</v>
      </c>
      <c r="AD335" s="23">
        <f t="shared" si="100"/>
        <v>0</v>
      </c>
      <c r="AE335" s="23">
        <f t="shared" si="101"/>
        <v>0</v>
      </c>
      <c r="AF335" s="23">
        <f t="shared" si="102"/>
        <v>0</v>
      </c>
      <c r="AG335" s="23">
        <f t="shared" si="103"/>
        <v>0</v>
      </c>
      <c r="AH335" s="23">
        <f t="shared" si="104"/>
        <v>0</v>
      </c>
      <c r="AI335" s="44" t="str">
        <f t="shared" si="105"/>
        <v>n/a</v>
      </c>
      <c r="AJ335" s="2" t="str">
        <f t="shared" si="106"/>
        <v>2016-17 Summer</v>
      </c>
      <c r="AK335" s="2" t="str">
        <f t="shared" si="107"/>
        <v>2015-16 Winter</v>
      </c>
      <c r="AL335" s="41">
        <v>0</v>
      </c>
      <c r="AM335" s="8"/>
    </row>
    <row r="336" spans="1:39" x14ac:dyDescent="0.3">
      <c r="A336" s="47">
        <v>42326</v>
      </c>
      <c r="B336" s="14" t="str">
        <f t="shared" si="90"/>
        <v>Nov</v>
      </c>
      <c r="C336" s="3"/>
      <c r="D336" s="3"/>
      <c r="E336" s="3"/>
      <c r="F336" s="3"/>
      <c r="G336" s="3"/>
      <c r="H336" s="3"/>
      <c r="I336" s="13">
        <f>VLOOKUP($B336,'Gas wholesale lookups'!$A$4:$L$15,'Gas wholesale index'!I$2,FALSE)</f>
        <v>332991.45454545453</v>
      </c>
      <c r="J336" s="13">
        <f>VLOOKUP($B336,'Gas wholesale lookups'!$A$4:$L$15,'Gas wholesale index'!J$2,FALSE)</f>
        <v>208526.18181818182</v>
      </c>
      <c r="K336" s="13">
        <f>VLOOKUP($B336,'Gas wholesale lookups'!$A$4:$L$15,'Gas wholesale index'!K$2,FALSE)</f>
        <v>166168.27272727274</v>
      </c>
      <c r="L336" s="13">
        <f>VLOOKUP($B336,'Gas wholesale lookups'!$A$4:$L$15,'Gas wholesale index'!L$2,FALSE)</f>
        <v>291847.5</v>
      </c>
      <c r="M336" s="13">
        <f>VLOOKUP($B336,'Gas wholesale lookups'!$A$4:$L$15,'Gas wholesale index'!M$2,FALSE)</f>
        <v>332991.45454545453</v>
      </c>
      <c r="N336" s="13">
        <f>VLOOKUP($B336,'Gas wholesale lookups'!$A$4:$L$15,'Gas wholesale index'!N$2,FALSE)</f>
        <v>208526.18181818182</v>
      </c>
      <c r="O336" s="38">
        <f>VLOOKUP($B336,'Gas wholesale lookups'!$A$4:$R$15,'Gas wholesale index'!O$2,FALSE)</f>
        <v>0</v>
      </c>
      <c r="P336" s="38">
        <f>VLOOKUP($B336,'Gas wholesale lookups'!$A$4:$R$15,'Gas wholesale index'!P$2,FALSE)</f>
        <v>1</v>
      </c>
      <c r="Q336" s="38">
        <f>VLOOKUP($B336,'Gas wholesale lookups'!$A$4:$R$15,'Gas wholesale index'!Q$2,FALSE)</f>
        <v>1</v>
      </c>
      <c r="R336" s="38">
        <f>VLOOKUP($B336,'Gas wholesale lookups'!$A$4:$R$15,'Gas wholesale index'!R$2,FALSE)</f>
        <v>1</v>
      </c>
      <c r="S336" s="38">
        <f>VLOOKUP($B336,'Gas wholesale lookups'!$A$4:$R$15,'Gas wholesale index'!S$2,FALSE)</f>
        <v>1</v>
      </c>
      <c r="T336" s="38">
        <f>VLOOKUP($B336,'Gas wholesale lookups'!$A$4:$R$15,'Gas wholesale index'!T$2,FALSE)</f>
        <v>0</v>
      </c>
      <c r="U336" s="13">
        <f t="shared" si="91"/>
        <v>0</v>
      </c>
      <c r="V336" s="13">
        <f t="shared" si="92"/>
        <v>208526.18181818182</v>
      </c>
      <c r="W336" s="13">
        <f t="shared" si="93"/>
        <v>166168.27272727274</v>
      </c>
      <c r="X336" s="13">
        <f t="shared" si="94"/>
        <v>291847.5</v>
      </c>
      <c r="Y336" s="13">
        <f t="shared" si="95"/>
        <v>332991.45454545453</v>
      </c>
      <c r="Z336" s="13">
        <f t="shared" si="96"/>
        <v>0</v>
      </c>
      <c r="AA336" s="13">
        <f t="shared" si="97"/>
        <v>999533.40909090918</v>
      </c>
      <c r="AB336" s="23">
        <f t="shared" si="98"/>
        <v>0</v>
      </c>
      <c r="AC336" s="23">
        <f t="shared" si="99"/>
        <v>0</v>
      </c>
      <c r="AD336" s="23">
        <f t="shared" si="100"/>
        <v>0</v>
      </c>
      <c r="AE336" s="23">
        <f t="shared" si="101"/>
        <v>0</v>
      </c>
      <c r="AF336" s="23">
        <f t="shared" si="102"/>
        <v>0</v>
      </c>
      <c r="AG336" s="23">
        <f t="shared" si="103"/>
        <v>0</v>
      </c>
      <c r="AH336" s="23">
        <f t="shared" si="104"/>
        <v>0</v>
      </c>
      <c r="AI336" s="44" t="str">
        <f t="shared" si="105"/>
        <v>n/a</v>
      </c>
      <c r="AJ336" s="2" t="str">
        <f t="shared" si="106"/>
        <v>2016-17 Summer</v>
      </c>
      <c r="AK336" s="2" t="str">
        <f t="shared" si="107"/>
        <v>2015-16 Winter</v>
      </c>
      <c r="AL336" s="41">
        <v>0</v>
      </c>
      <c r="AM336" s="8"/>
    </row>
    <row r="337" spans="1:39" x14ac:dyDescent="0.3">
      <c r="A337" s="47">
        <v>42327</v>
      </c>
      <c r="B337" s="14" t="str">
        <f t="shared" si="90"/>
        <v>Nov</v>
      </c>
      <c r="C337" s="3"/>
      <c r="D337" s="3"/>
      <c r="E337" s="3"/>
      <c r="F337" s="3"/>
      <c r="G337" s="3"/>
      <c r="H337" s="3"/>
      <c r="I337" s="13">
        <f>VLOOKUP($B337,'Gas wholesale lookups'!$A$4:$L$15,'Gas wholesale index'!I$2,FALSE)</f>
        <v>332991.45454545453</v>
      </c>
      <c r="J337" s="13">
        <f>VLOOKUP($B337,'Gas wholesale lookups'!$A$4:$L$15,'Gas wholesale index'!J$2,FALSE)</f>
        <v>208526.18181818182</v>
      </c>
      <c r="K337" s="13">
        <f>VLOOKUP($B337,'Gas wholesale lookups'!$A$4:$L$15,'Gas wholesale index'!K$2,FALSE)</f>
        <v>166168.27272727274</v>
      </c>
      <c r="L337" s="13">
        <f>VLOOKUP($B337,'Gas wholesale lookups'!$A$4:$L$15,'Gas wholesale index'!L$2,FALSE)</f>
        <v>291847.5</v>
      </c>
      <c r="M337" s="13">
        <f>VLOOKUP($B337,'Gas wholesale lookups'!$A$4:$L$15,'Gas wholesale index'!M$2,FALSE)</f>
        <v>332991.45454545453</v>
      </c>
      <c r="N337" s="13">
        <f>VLOOKUP($B337,'Gas wholesale lookups'!$A$4:$L$15,'Gas wholesale index'!N$2,FALSE)</f>
        <v>208526.18181818182</v>
      </c>
      <c r="O337" s="38">
        <f>VLOOKUP($B337,'Gas wholesale lookups'!$A$4:$R$15,'Gas wholesale index'!O$2,FALSE)</f>
        <v>0</v>
      </c>
      <c r="P337" s="38">
        <f>VLOOKUP($B337,'Gas wholesale lookups'!$A$4:$R$15,'Gas wholesale index'!P$2,FALSE)</f>
        <v>1</v>
      </c>
      <c r="Q337" s="38">
        <f>VLOOKUP($B337,'Gas wholesale lookups'!$A$4:$R$15,'Gas wholesale index'!Q$2,FALSE)</f>
        <v>1</v>
      </c>
      <c r="R337" s="38">
        <f>VLOOKUP($B337,'Gas wholesale lookups'!$A$4:$R$15,'Gas wholesale index'!R$2,FALSE)</f>
        <v>1</v>
      </c>
      <c r="S337" s="38">
        <f>VLOOKUP($B337,'Gas wholesale lookups'!$A$4:$R$15,'Gas wholesale index'!S$2,FALSE)</f>
        <v>1</v>
      </c>
      <c r="T337" s="38">
        <f>VLOOKUP($B337,'Gas wholesale lookups'!$A$4:$R$15,'Gas wholesale index'!T$2,FALSE)</f>
        <v>0</v>
      </c>
      <c r="U337" s="13">
        <f t="shared" si="91"/>
        <v>0</v>
      </c>
      <c r="V337" s="13">
        <f t="shared" si="92"/>
        <v>208526.18181818182</v>
      </c>
      <c r="W337" s="13">
        <f t="shared" si="93"/>
        <v>166168.27272727274</v>
      </c>
      <c r="X337" s="13">
        <f t="shared" si="94"/>
        <v>291847.5</v>
      </c>
      <c r="Y337" s="13">
        <f t="shared" si="95"/>
        <v>332991.45454545453</v>
      </c>
      <c r="Z337" s="13">
        <f t="shared" si="96"/>
        <v>0</v>
      </c>
      <c r="AA337" s="13">
        <f t="shared" si="97"/>
        <v>999533.40909090918</v>
      </c>
      <c r="AB337" s="23">
        <f t="shared" si="98"/>
        <v>0</v>
      </c>
      <c r="AC337" s="23">
        <f t="shared" si="99"/>
        <v>0</v>
      </c>
      <c r="AD337" s="23">
        <f t="shared" si="100"/>
        <v>0</v>
      </c>
      <c r="AE337" s="23">
        <f t="shared" si="101"/>
        <v>0</v>
      </c>
      <c r="AF337" s="23">
        <f t="shared" si="102"/>
        <v>0</v>
      </c>
      <c r="AG337" s="23">
        <f t="shared" si="103"/>
        <v>0</v>
      </c>
      <c r="AH337" s="23">
        <f t="shared" si="104"/>
        <v>0</v>
      </c>
      <c r="AI337" s="44" t="str">
        <f t="shared" si="105"/>
        <v>n/a</v>
      </c>
      <c r="AJ337" s="2" t="str">
        <f t="shared" si="106"/>
        <v>2016-17 Summer</v>
      </c>
      <c r="AK337" s="2" t="str">
        <f t="shared" si="107"/>
        <v>2015-16 Winter</v>
      </c>
      <c r="AL337" s="41">
        <v>0</v>
      </c>
      <c r="AM337" s="8"/>
    </row>
    <row r="338" spans="1:39" x14ac:dyDescent="0.3">
      <c r="A338" s="47">
        <v>42328</v>
      </c>
      <c r="B338" s="14" t="str">
        <f t="shared" si="90"/>
        <v>Nov</v>
      </c>
      <c r="C338" s="3"/>
      <c r="D338" s="3"/>
      <c r="E338" s="3"/>
      <c r="F338" s="3"/>
      <c r="G338" s="3"/>
      <c r="H338" s="3"/>
      <c r="I338" s="13">
        <f>VLOOKUP($B338,'Gas wholesale lookups'!$A$4:$L$15,'Gas wholesale index'!I$2,FALSE)</f>
        <v>332991.45454545453</v>
      </c>
      <c r="J338" s="13">
        <f>VLOOKUP($B338,'Gas wholesale lookups'!$A$4:$L$15,'Gas wholesale index'!J$2,FALSE)</f>
        <v>208526.18181818182</v>
      </c>
      <c r="K338" s="13">
        <f>VLOOKUP($B338,'Gas wholesale lookups'!$A$4:$L$15,'Gas wholesale index'!K$2,FALSE)</f>
        <v>166168.27272727274</v>
      </c>
      <c r="L338" s="13">
        <f>VLOOKUP($B338,'Gas wholesale lookups'!$A$4:$L$15,'Gas wholesale index'!L$2,FALSE)</f>
        <v>291847.5</v>
      </c>
      <c r="M338" s="13">
        <f>VLOOKUP($B338,'Gas wholesale lookups'!$A$4:$L$15,'Gas wholesale index'!M$2,FALSE)</f>
        <v>332991.45454545453</v>
      </c>
      <c r="N338" s="13">
        <f>VLOOKUP($B338,'Gas wholesale lookups'!$A$4:$L$15,'Gas wholesale index'!N$2,FALSE)</f>
        <v>208526.18181818182</v>
      </c>
      <c r="O338" s="38">
        <f>VLOOKUP($B338,'Gas wholesale lookups'!$A$4:$R$15,'Gas wholesale index'!O$2,FALSE)</f>
        <v>0</v>
      </c>
      <c r="P338" s="38">
        <f>VLOOKUP($B338,'Gas wholesale lookups'!$A$4:$R$15,'Gas wholesale index'!P$2,FALSE)</f>
        <v>1</v>
      </c>
      <c r="Q338" s="38">
        <f>VLOOKUP($B338,'Gas wholesale lookups'!$A$4:$R$15,'Gas wholesale index'!Q$2,FALSE)</f>
        <v>1</v>
      </c>
      <c r="R338" s="38">
        <f>VLOOKUP($B338,'Gas wholesale lookups'!$A$4:$R$15,'Gas wholesale index'!R$2,FALSE)</f>
        <v>1</v>
      </c>
      <c r="S338" s="38">
        <f>VLOOKUP($B338,'Gas wholesale lookups'!$A$4:$R$15,'Gas wholesale index'!S$2,FALSE)</f>
        <v>1</v>
      </c>
      <c r="T338" s="38">
        <f>VLOOKUP($B338,'Gas wholesale lookups'!$A$4:$R$15,'Gas wholesale index'!T$2,FALSE)</f>
        <v>0</v>
      </c>
      <c r="U338" s="13">
        <f t="shared" si="91"/>
        <v>0</v>
      </c>
      <c r="V338" s="13">
        <f t="shared" si="92"/>
        <v>208526.18181818182</v>
      </c>
      <c r="W338" s="13">
        <f t="shared" si="93"/>
        <v>166168.27272727274</v>
      </c>
      <c r="X338" s="13">
        <f t="shared" si="94"/>
        <v>291847.5</v>
      </c>
      <c r="Y338" s="13">
        <f t="shared" si="95"/>
        <v>332991.45454545453</v>
      </c>
      <c r="Z338" s="13">
        <f t="shared" si="96"/>
        <v>0</v>
      </c>
      <c r="AA338" s="13">
        <f t="shared" si="97"/>
        <v>999533.40909090918</v>
      </c>
      <c r="AB338" s="23">
        <f t="shared" si="98"/>
        <v>0</v>
      </c>
      <c r="AC338" s="23">
        <f t="shared" si="99"/>
        <v>0</v>
      </c>
      <c r="AD338" s="23">
        <f t="shared" si="100"/>
        <v>0</v>
      </c>
      <c r="AE338" s="23">
        <f t="shared" si="101"/>
        <v>0</v>
      </c>
      <c r="AF338" s="23">
        <f t="shared" si="102"/>
        <v>0</v>
      </c>
      <c r="AG338" s="23">
        <f t="shared" si="103"/>
        <v>0</v>
      </c>
      <c r="AH338" s="23">
        <f t="shared" si="104"/>
        <v>0</v>
      </c>
      <c r="AI338" s="44" t="str">
        <f t="shared" si="105"/>
        <v>n/a</v>
      </c>
      <c r="AJ338" s="2" t="str">
        <f t="shared" si="106"/>
        <v>2016-17 Summer</v>
      </c>
      <c r="AK338" s="2" t="str">
        <f t="shared" si="107"/>
        <v>2015-16 Winter</v>
      </c>
      <c r="AL338" s="41">
        <v>0</v>
      </c>
      <c r="AM338" s="8"/>
    </row>
    <row r="339" spans="1:39" x14ac:dyDescent="0.3">
      <c r="A339" s="47">
        <v>42331</v>
      </c>
      <c r="B339" s="14" t="str">
        <f t="shared" si="90"/>
        <v>Nov</v>
      </c>
      <c r="C339" s="3"/>
      <c r="D339" s="3"/>
      <c r="E339" s="3"/>
      <c r="F339" s="3"/>
      <c r="G339" s="3"/>
      <c r="H339" s="3"/>
      <c r="I339" s="13">
        <f>VLOOKUP($B339,'Gas wholesale lookups'!$A$4:$L$15,'Gas wholesale index'!I$2,FALSE)</f>
        <v>332991.45454545453</v>
      </c>
      <c r="J339" s="13">
        <f>VLOOKUP($B339,'Gas wholesale lookups'!$A$4:$L$15,'Gas wholesale index'!J$2,FALSE)</f>
        <v>208526.18181818182</v>
      </c>
      <c r="K339" s="13">
        <f>VLOOKUP($B339,'Gas wholesale lookups'!$A$4:$L$15,'Gas wholesale index'!K$2,FALSE)</f>
        <v>166168.27272727274</v>
      </c>
      <c r="L339" s="13">
        <f>VLOOKUP($B339,'Gas wholesale lookups'!$A$4:$L$15,'Gas wholesale index'!L$2,FALSE)</f>
        <v>291847.5</v>
      </c>
      <c r="M339" s="13">
        <f>VLOOKUP($B339,'Gas wholesale lookups'!$A$4:$L$15,'Gas wholesale index'!M$2,FALSE)</f>
        <v>332991.45454545453</v>
      </c>
      <c r="N339" s="13">
        <f>VLOOKUP($B339,'Gas wholesale lookups'!$A$4:$L$15,'Gas wholesale index'!N$2,FALSE)</f>
        <v>208526.18181818182</v>
      </c>
      <c r="O339" s="38">
        <f>VLOOKUP($B339,'Gas wholesale lookups'!$A$4:$R$15,'Gas wholesale index'!O$2,FALSE)</f>
        <v>0</v>
      </c>
      <c r="P339" s="38">
        <f>VLOOKUP($B339,'Gas wholesale lookups'!$A$4:$R$15,'Gas wholesale index'!P$2,FALSE)</f>
        <v>1</v>
      </c>
      <c r="Q339" s="38">
        <f>VLOOKUP($B339,'Gas wholesale lookups'!$A$4:$R$15,'Gas wholesale index'!Q$2,FALSE)</f>
        <v>1</v>
      </c>
      <c r="R339" s="38">
        <f>VLOOKUP($B339,'Gas wholesale lookups'!$A$4:$R$15,'Gas wholesale index'!R$2,FALSE)</f>
        <v>1</v>
      </c>
      <c r="S339" s="38">
        <f>VLOOKUP($B339,'Gas wholesale lookups'!$A$4:$R$15,'Gas wholesale index'!S$2,FALSE)</f>
        <v>1</v>
      </c>
      <c r="T339" s="38">
        <f>VLOOKUP($B339,'Gas wholesale lookups'!$A$4:$R$15,'Gas wholesale index'!T$2,FALSE)</f>
        <v>0</v>
      </c>
      <c r="U339" s="13">
        <f t="shared" si="91"/>
        <v>0</v>
      </c>
      <c r="V339" s="13">
        <f t="shared" si="92"/>
        <v>208526.18181818182</v>
      </c>
      <c r="W339" s="13">
        <f t="shared" si="93"/>
        <v>166168.27272727274</v>
      </c>
      <c r="X339" s="13">
        <f t="shared" si="94"/>
        <v>291847.5</v>
      </c>
      <c r="Y339" s="13">
        <f t="shared" si="95"/>
        <v>332991.45454545453</v>
      </c>
      <c r="Z339" s="13">
        <f t="shared" si="96"/>
        <v>0</v>
      </c>
      <c r="AA339" s="13">
        <f t="shared" si="97"/>
        <v>999533.40909090918</v>
      </c>
      <c r="AB339" s="23">
        <f t="shared" si="98"/>
        <v>0</v>
      </c>
      <c r="AC339" s="23">
        <f t="shared" si="99"/>
        <v>0</v>
      </c>
      <c r="AD339" s="23">
        <f t="shared" si="100"/>
        <v>0</v>
      </c>
      <c r="AE339" s="23">
        <f t="shared" si="101"/>
        <v>0</v>
      </c>
      <c r="AF339" s="23">
        <f t="shared" si="102"/>
        <v>0</v>
      </c>
      <c r="AG339" s="23">
        <f t="shared" si="103"/>
        <v>0</v>
      </c>
      <c r="AH339" s="23">
        <f t="shared" si="104"/>
        <v>0</v>
      </c>
      <c r="AI339" s="44" t="str">
        <f t="shared" si="105"/>
        <v>n/a</v>
      </c>
      <c r="AJ339" s="2" t="str">
        <f t="shared" si="106"/>
        <v>2016-17 Summer</v>
      </c>
      <c r="AK339" s="2" t="str">
        <f t="shared" si="107"/>
        <v>2015-16 Winter</v>
      </c>
      <c r="AL339" s="41">
        <v>0</v>
      </c>
      <c r="AM339" s="8"/>
    </row>
    <row r="340" spans="1:39" x14ac:dyDescent="0.3">
      <c r="A340" s="47">
        <v>42332</v>
      </c>
      <c r="B340" s="14" t="str">
        <f t="shared" si="90"/>
        <v>Nov</v>
      </c>
      <c r="C340" s="3"/>
      <c r="D340" s="3"/>
      <c r="E340" s="3"/>
      <c r="F340" s="3"/>
      <c r="G340" s="3"/>
      <c r="H340" s="3"/>
      <c r="I340" s="13">
        <f>VLOOKUP($B340,'Gas wholesale lookups'!$A$4:$L$15,'Gas wholesale index'!I$2,FALSE)</f>
        <v>332991.45454545453</v>
      </c>
      <c r="J340" s="13">
        <f>VLOOKUP($B340,'Gas wholesale lookups'!$A$4:$L$15,'Gas wholesale index'!J$2,FALSE)</f>
        <v>208526.18181818182</v>
      </c>
      <c r="K340" s="13">
        <f>VLOOKUP($B340,'Gas wholesale lookups'!$A$4:$L$15,'Gas wholesale index'!K$2,FALSE)</f>
        <v>166168.27272727274</v>
      </c>
      <c r="L340" s="13">
        <f>VLOOKUP($B340,'Gas wholesale lookups'!$A$4:$L$15,'Gas wholesale index'!L$2,FALSE)</f>
        <v>291847.5</v>
      </c>
      <c r="M340" s="13">
        <f>VLOOKUP($B340,'Gas wholesale lookups'!$A$4:$L$15,'Gas wholesale index'!M$2,FALSE)</f>
        <v>332991.45454545453</v>
      </c>
      <c r="N340" s="13">
        <f>VLOOKUP($B340,'Gas wholesale lookups'!$A$4:$L$15,'Gas wholesale index'!N$2,FALSE)</f>
        <v>208526.18181818182</v>
      </c>
      <c r="O340" s="38">
        <f>VLOOKUP($B340,'Gas wholesale lookups'!$A$4:$R$15,'Gas wholesale index'!O$2,FALSE)</f>
        <v>0</v>
      </c>
      <c r="P340" s="38">
        <f>VLOOKUP($B340,'Gas wholesale lookups'!$A$4:$R$15,'Gas wholesale index'!P$2,FALSE)</f>
        <v>1</v>
      </c>
      <c r="Q340" s="38">
        <f>VLOOKUP($B340,'Gas wholesale lookups'!$A$4:$R$15,'Gas wholesale index'!Q$2,FALSE)</f>
        <v>1</v>
      </c>
      <c r="R340" s="38">
        <f>VLOOKUP($B340,'Gas wholesale lookups'!$A$4:$R$15,'Gas wholesale index'!R$2,FALSE)</f>
        <v>1</v>
      </c>
      <c r="S340" s="38">
        <f>VLOOKUP($B340,'Gas wholesale lookups'!$A$4:$R$15,'Gas wholesale index'!S$2,FALSE)</f>
        <v>1</v>
      </c>
      <c r="T340" s="38">
        <f>VLOOKUP($B340,'Gas wholesale lookups'!$A$4:$R$15,'Gas wholesale index'!T$2,FALSE)</f>
        <v>0</v>
      </c>
      <c r="U340" s="13">
        <f t="shared" si="91"/>
        <v>0</v>
      </c>
      <c r="V340" s="13">
        <f t="shared" si="92"/>
        <v>208526.18181818182</v>
      </c>
      <c r="W340" s="13">
        <f t="shared" si="93"/>
        <v>166168.27272727274</v>
      </c>
      <c r="X340" s="13">
        <f t="shared" si="94"/>
        <v>291847.5</v>
      </c>
      <c r="Y340" s="13">
        <f t="shared" si="95"/>
        <v>332991.45454545453</v>
      </c>
      <c r="Z340" s="13">
        <f t="shared" si="96"/>
        <v>0</v>
      </c>
      <c r="AA340" s="13">
        <f t="shared" si="97"/>
        <v>999533.40909090918</v>
      </c>
      <c r="AB340" s="23">
        <f t="shared" si="98"/>
        <v>0</v>
      </c>
      <c r="AC340" s="23">
        <f t="shared" si="99"/>
        <v>0</v>
      </c>
      <c r="AD340" s="23">
        <f t="shared" si="100"/>
        <v>0</v>
      </c>
      <c r="AE340" s="23">
        <f t="shared" si="101"/>
        <v>0</v>
      </c>
      <c r="AF340" s="23">
        <f t="shared" si="102"/>
        <v>0</v>
      </c>
      <c r="AG340" s="23">
        <f t="shared" si="103"/>
        <v>0</v>
      </c>
      <c r="AH340" s="23">
        <f t="shared" si="104"/>
        <v>0</v>
      </c>
      <c r="AI340" s="44" t="str">
        <f t="shared" si="105"/>
        <v>n/a</v>
      </c>
      <c r="AJ340" s="2" t="str">
        <f t="shared" si="106"/>
        <v>2016-17 Summer</v>
      </c>
      <c r="AK340" s="2" t="str">
        <f t="shared" si="107"/>
        <v>2015-16 Winter</v>
      </c>
      <c r="AL340" s="41">
        <v>0</v>
      </c>
      <c r="AM340" s="8"/>
    </row>
    <row r="341" spans="1:39" x14ac:dyDescent="0.3">
      <c r="A341" s="47">
        <v>42333</v>
      </c>
      <c r="B341" s="14" t="str">
        <f t="shared" si="90"/>
        <v>Nov</v>
      </c>
      <c r="C341" s="3"/>
      <c r="D341" s="3"/>
      <c r="E341" s="3"/>
      <c r="F341" s="3"/>
      <c r="G341" s="3"/>
      <c r="H341" s="3"/>
      <c r="I341" s="13">
        <f>VLOOKUP($B341,'Gas wholesale lookups'!$A$4:$L$15,'Gas wholesale index'!I$2,FALSE)</f>
        <v>332991.45454545453</v>
      </c>
      <c r="J341" s="13">
        <f>VLOOKUP($B341,'Gas wholesale lookups'!$A$4:$L$15,'Gas wholesale index'!J$2,FALSE)</f>
        <v>208526.18181818182</v>
      </c>
      <c r="K341" s="13">
        <f>VLOOKUP($B341,'Gas wholesale lookups'!$A$4:$L$15,'Gas wholesale index'!K$2,FALSE)</f>
        <v>166168.27272727274</v>
      </c>
      <c r="L341" s="13">
        <f>VLOOKUP($B341,'Gas wholesale lookups'!$A$4:$L$15,'Gas wholesale index'!L$2,FALSE)</f>
        <v>291847.5</v>
      </c>
      <c r="M341" s="13">
        <f>VLOOKUP($B341,'Gas wholesale lookups'!$A$4:$L$15,'Gas wholesale index'!M$2,FALSE)</f>
        <v>332991.45454545453</v>
      </c>
      <c r="N341" s="13">
        <f>VLOOKUP($B341,'Gas wholesale lookups'!$A$4:$L$15,'Gas wholesale index'!N$2,FALSE)</f>
        <v>208526.18181818182</v>
      </c>
      <c r="O341" s="38">
        <f>VLOOKUP($B341,'Gas wholesale lookups'!$A$4:$R$15,'Gas wholesale index'!O$2,FALSE)</f>
        <v>0</v>
      </c>
      <c r="P341" s="38">
        <f>VLOOKUP($B341,'Gas wholesale lookups'!$A$4:$R$15,'Gas wholesale index'!P$2,FALSE)</f>
        <v>1</v>
      </c>
      <c r="Q341" s="38">
        <f>VLOOKUP($B341,'Gas wholesale lookups'!$A$4:$R$15,'Gas wholesale index'!Q$2,FALSE)</f>
        <v>1</v>
      </c>
      <c r="R341" s="38">
        <f>VLOOKUP($B341,'Gas wholesale lookups'!$A$4:$R$15,'Gas wholesale index'!R$2,FALSE)</f>
        <v>1</v>
      </c>
      <c r="S341" s="38">
        <f>VLOOKUP($B341,'Gas wholesale lookups'!$A$4:$R$15,'Gas wholesale index'!S$2,FALSE)</f>
        <v>1</v>
      </c>
      <c r="T341" s="38">
        <f>VLOOKUP($B341,'Gas wholesale lookups'!$A$4:$R$15,'Gas wholesale index'!T$2,FALSE)</f>
        <v>0</v>
      </c>
      <c r="U341" s="13">
        <f t="shared" si="91"/>
        <v>0</v>
      </c>
      <c r="V341" s="13">
        <f t="shared" si="92"/>
        <v>208526.18181818182</v>
      </c>
      <c r="W341" s="13">
        <f t="shared" si="93"/>
        <v>166168.27272727274</v>
      </c>
      <c r="X341" s="13">
        <f t="shared" si="94"/>
        <v>291847.5</v>
      </c>
      <c r="Y341" s="13">
        <f t="shared" si="95"/>
        <v>332991.45454545453</v>
      </c>
      <c r="Z341" s="13">
        <f t="shared" si="96"/>
        <v>0</v>
      </c>
      <c r="AA341" s="13">
        <f t="shared" si="97"/>
        <v>999533.40909090918</v>
      </c>
      <c r="AB341" s="23">
        <f t="shared" si="98"/>
        <v>0</v>
      </c>
      <c r="AC341" s="23">
        <f t="shared" si="99"/>
        <v>0</v>
      </c>
      <c r="AD341" s="23">
        <f t="shared" si="100"/>
        <v>0</v>
      </c>
      <c r="AE341" s="23">
        <f t="shared" si="101"/>
        <v>0</v>
      </c>
      <c r="AF341" s="23">
        <f t="shared" si="102"/>
        <v>0</v>
      </c>
      <c r="AG341" s="23">
        <f t="shared" si="103"/>
        <v>0</v>
      </c>
      <c r="AH341" s="23">
        <f t="shared" si="104"/>
        <v>0</v>
      </c>
      <c r="AI341" s="44" t="str">
        <f t="shared" si="105"/>
        <v>n/a</v>
      </c>
      <c r="AJ341" s="2" t="str">
        <f t="shared" si="106"/>
        <v>2016-17 Summer</v>
      </c>
      <c r="AK341" s="2" t="str">
        <f t="shared" si="107"/>
        <v>2015-16 Winter</v>
      </c>
      <c r="AL341" s="41">
        <v>0</v>
      </c>
      <c r="AM341" s="8"/>
    </row>
    <row r="342" spans="1:39" x14ac:dyDescent="0.3">
      <c r="A342" s="47">
        <v>42334</v>
      </c>
      <c r="B342" s="14" t="str">
        <f t="shared" si="90"/>
        <v>Nov</v>
      </c>
      <c r="C342" s="3"/>
      <c r="D342" s="3"/>
      <c r="E342" s="3"/>
      <c r="F342" s="3"/>
      <c r="G342" s="3"/>
      <c r="H342" s="3"/>
      <c r="I342" s="13">
        <f>VLOOKUP($B342,'Gas wholesale lookups'!$A$4:$L$15,'Gas wholesale index'!I$2,FALSE)</f>
        <v>332991.45454545453</v>
      </c>
      <c r="J342" s="13">
        <f>VLOOKUP($B342,'Gas wholesale lookups'!$A$4:$L$15,'Gas wholesale index'!J$2,FALSE)</f>
        <v>208526.18181818182</v>
      </c>
      <c r="K342" s="13">
        <f>VLOOKUP($B342,'Gas wholesale lookups'!$A$4:$L$15,'Gas wholesale index'!K$2,FALSE)</f>
        <v>166168.27272727274</v>
      </c>
      <c r="L342" s="13">
        <f>VLOOKUP($B342,'Gas wholesale lookups'!$A$4:$L$15,'Gas wholesale index'!L$2,FALSE)</f>
        <v>291847.5</v>
      </c>
      <c r="M342" s="13">
        <f>VLOOKUP($B342,'Gas wholesale lookups'!$A$4:$L$15,'Gas wholesale index'!M$2,FALSE)</f>
        <v>332991.45454545453</v>
      </c>
      <c r="N342" s="13">
        <f>VLOOKUP($B342,'Gas wholesale lookups'!$A$4:$L$15,'Gas wholesale index'!N$2,FALSE)</f>
        <v>208526.18181818182</v>
      </c>
      <c r="O342" s="38">
        <f>VLOOKUP($B342,'Gas wholesale lookups'!$A$4:$R$15,'Gas wholesale index'!O$2,FALSE)</f>
        <v>0</v>
      </c>
      <c r="P342" s="38">
        <f>VLOOKUP($B342,'Gas wholesale lookups'!$A$4:$R$15,'Gas wholesale index'!P$2,FALSE)</f>
        <v>1</v>
      </c>
      <c r="Q342" s="38">
        <f>VLOOKUP($B342,'Gas wholesale lookups'!$A$4:$R$15,'Gas wholesale index'!Q$2,FALSE)</f>
        <v>1</v>
      </c>
      <c r="R342" s="38">
        <f>VLOOKUP($B342,'Gas wholesale lookups'!$A$4:$R$15,'Gas wholesale index'!R$2,FALSE)</f>
        <v>1</v>
      </c>
      <c r="S342" s="38">
        <f>VLOOKUP($B342,'Gas wholesale lookups'!$A$4:$R$15,'Gas wholesale index'!S$2,FALSE)</f>
        <v>1</v>
      </c>
      <c r="T342" s="38">
        <f>VLOOKUP($B342,'Gas wholesale lookups'!$A$4:$R$15,'Gas wholesale index'!T$2,FALSE)</f>
        <v>0</v>
      </c>
      <c r="U342" s="13">
        <f t="shared" si="91"/>
        <v>0</v>
      </c>
      <c r="V342" s="13">
        <f t="shared" si="92"/>
        <v>208526.18181818182</v>
      </c>
      <c r="W342" s="13">
        <f t="shared" si="93"/>
        <v>166168.27272727274</v>
      </c>
      <c r="X342" s="13">
        <f t="shared" si="94"/>
        <v>291847.5</v>
      </c>
      <c r="Y342" s="13">
        <f t="shared" si="95"/>
        <v>332991.45454545453</v>
      </c>
      <c r="Z342" s="13">
        <f t="shared" si="96"/>
        <v>0</v>
      </c>
      <c r="AA342" s="13">
        <f t="shared" si="97"/>
        <v>999533.40909090918</v>
      </c>
      <c r="AB342" s="23">
        <f t="shared" si="98"/>
        <v>0</v>
      </c>
      <c r="AC342" s="23">
        <f t="shared" si="99"/>
        <v>0</v>
      </c>
      <c r="AD342" s="23">
        <f t="shared" si="100"/>
        <v>0</v>
      </c>
      <c r="AE342" s="23">
        <f t="shared" si="101"/>
        <v>0</v>
      </c>
      <c r="AF342" s="23">
        <f t="shared" si="102"/>
        <v>0</v>
      </c>
      <c r="AG342" s="23">
        <f t="shared" si="103"/>
        <v>0</v>
      </c>
      <c r="AH342" s="23">
        <f t="shared" si="104"/>
        <v>0</v>
      </c>
      <c r="AI342" s="44" t="str">
        <f t="shared" si="105"/>
        <v>n/a</v>
      </c>
      <c r="AJ342" s="2" t="str">
        <f t="shared" si="106"/>
        <v>2016-17 Summer</v>
      </c>
      <c r="AK342" s="2" t="str">
        <f t="shared" si="107"/>
        <v>2015-16 Winter</v>
      </c>
      <c r="AL342" s="41">
        <v>0</v>
      </c>
      <c r="AM342" s="8"/>
    </row>
    <row r="343" spans="1:39" x14ac:dyDescent="0.3">
      <c r="A343" s="47">
        <v>42335</v>
      </c>
      <c r="B343" s="14" t="str">
        <f t="shared" si="90"/>
        <v>Nov</v>
      </c>
      <c r="C343" s="3"/>
      <c r="D343" s="3"/>
      <c r="E343" s="3"/>
      <c r="F343" s="3"/>
      <c r="G343" s="3"/>
      <c r="H343" s="3"/>
      <c r="I343" s="13">
        <f>VLOOKUP($B343,'Gas wholesale lookups'!$A$4:$L$15,'Gas wholesale index'!I$2,FALSE)</f>
        <v>332991.45454545453</v>
      </c>
      <c r="J343" s="13">
        <f>VLOOKUP($B343,'Gas wholesale lookups'!$A$4:$L$15,'Gas wholesale index'!J$2,FALSE)</f>
        <v>208526.18181818182</v>
      </c>
      <c r="K343" s="13">
        <f>VLOOKUP($B343,'Gas wholesale lookups'!$A$4:$L$15,'Gas wholesale index'!K$2,FALSE)</f>
        <v>166168.27272727274</v>
      </c>
      <c r="L343" s="13">
        <f>VLOOKUP($B343,'Gas wholesale lookups'!$A$4:$L$15,'Gas wholesale index'!L$2,FALSE)</f>
        <v>291847.5</v>
      </c>
      <c r="M343" s="13">
        <f>VLOOKUP($B343,'Gas wholesale lookups'!$A$4:$L$15,'Gas wholesale index'!M$2,FALSE)</f>
        <v>332991.45454545453</v>
      </c>
      <c r="N343" s="13">
        <f>VLOOKUP($B343,'Gas wholesale lookups'!$A$4:$L$15,'Gas wholesale index'!N$2,FALSE)</f>
        <v>208526.18181818182</v>
      </c>
      <c r="O343" s="38">
        <f>VLOOKUP($B343,'Gas wholesale lookups'!$A$4:$R$15,'Gas wholesale index'!O$2,FALSE)</f>
        <v>0</v>
      </c>
      <c r="P343" s="38">
        <f>VLOOKUP($B343,'Gas wholesale lookups'!$A$4:$R$15,'Gas wholesale index'!P$2,FALSE)</f>
        <v>1</v>
      </c>
      <c r="Q343" s="38">
        <f>VLOOKUP($B343,'Gas wholesale lookups'!$A$4:$R$15,'Gas wholesale index'!Q$2,FALSE)</f>
        <v>1</v>
      </c>
      <c r="R343" s="38">
        <f>VLOOKUP($B343,'Gas wholesale lookups'!$A$4:$R$15,'Gas wholesale index'!R$2,FALSE)</f>
        <v>1</v>
      </c>
      <c r="S343" s="38">
        <f>VLOOKUP($B343,'Gas wholesale lookups'!$A$4:$R$15,'Gas wholesale index'!S$2,FALSE)</f>
        <v>1</v>
      </c>
      <c r="T343" s="38">
        <f>VLOOKUP($B343,'Gas wholesale lookups'!$A$4:$R$15,'Gas wholesale index'!T$2,FALSE)</f>
        <v>0</v>
      </c>
      <c r="U343" s="13">
        <f t="shared" si="91"/>
        <v>0</v>
      </c>
      <c r="V343" s="13">
        <f t="shared" si="92"/>
        <v>208526.18181818182</v>
      </c>
      <c r="W343" s="13">
        <f t="shared" si="93"/>
        <v>166168.27272727274</v>
      </c>
      <c r="X343" s="13">
        <f t="shared" si="94"/>
        <v>291847.5</v>
      </c>
      <c r="Y343" s="13">
        <f t="shared" si="95"/>
        <v>332991.45454545453</v>
      </c>
      <c r="Z343" s="13">
        <f t="shared" si="96"/>
        <v>0</v>
      </c>
      <c r="AA343" s="13">
        <f t="shared" si="97"/>
        <v>999533.40909090918</v>
      </c>
      <c r="AB343" s="23">
        <f t="shared" si="98"/>
        <v>0</v>
      </c>
      <c r="AC343" s="23">
        <f t="shared" si="99"/>
        <v>0</v>
      </c>
      <c r="AD343" s="23">
        <f t="shared" si="100"/>
        <v>0</v>
      </c>
      <c r="AE343" s="23">
        <f t="shared" si="101"/>
        <v>0</v>
      </c>
      <c r="AF343" s="23">
        <f t="shared" si="102"/>
        <v>0</v>
      </c>
      <c r="AG343" s="23">
        <f t="shared" si="103"/>
        <v>0</v>
      </c>
      <c r="AH343" s="23">
        <f t="shared" si="104"/>
        <v>0</v>
      </c>
      <c r="AI343" s="44" t="str">
        <f t="shared" si="105"/>
        <v>n/a</v>
      </c>
      <c r="AJ343" s="2" t="str">
        <f t="shared" si="106"/>
        <v>2016-17 Summer</v>
      </c>
      <c r="AK343" s="2" t="str">
        <f t="shared" si="107"/>
        <v>2015-16 Winter</v>
      </c>
      <c r="AL343" s="41">
        <v>0</v>
      </c>
      <c r="AM343" s="8"/>
    </row>
    <row r="344" spans="1:39" x14ac:dyDescent="0.3">
      <c r="A344" s="47">
        <v>42338</v>
      </c>
      <c r="B344" s="14" t="str">
        <f t="shared" si="90"/>
        <v>Nov</v>
      </c>
      <c r="C344" s="3"/>
      <c r="D344" s="3"/>
      <c r="E344" s="3"/>
      <c r="F344" s="3"/>
      <c r="G344" s="3"/>
      <c r="H344" s="3"/>
      <c r="I344" s="13">
        <f>VLOOKUP($B344,'Gas wholesale lookups'!$A$4:$L$15,'Gas wholesale index'!I$2,FALSE)</f>
        <v>332991.45454545453</v>
      </c>
      <c r="J344" s="13">
        <f>VLOOKUP($B344,'Gas wholesale lookups'!$A$4:$L$15,'Gas wholesale index'!J$2,FALSE)</f>
        <v>208526.18181818182</v>
      </c>
      <c r="K344" s="13">
        <f>VLOOKUP($B344,'Gas wholesale lookups'!$A$4:$L$15,'Gas wholesale index'!K$2,FALSE)</f>
        <v>166168.27272727274</v>
      </c>
      <c r="L344" s="13">
        <f>VLOOKUP($B344,'Gas wholesale lookups'!$A$4:$L$15,'Gas wholesale index'!L$2,FALSE)</f>
        <v>291847.5</v>
      </c>
      <c r="M344" s="13">
        <f>VLOOKUP($B344,'Gas wholesale lookups'!$A$4:$L$15,'Gas wholesale index'!M$2,FALSE)</f>
        <v>332991.45454545453</v>
      </c>
      <c r="N344" s="13">
        <f>VLOOKUP($B344,'Gas wholesale lookups'!$A$4:$L$15,'Gas wholesale index'!N$2,FALSE)</f>
        <v>208526.18181818182</v>
      </c>
      <c r="O344" s="38">
        <f>VLOOKUP($B344,'Gas wholesale lookups'!$A$4:$R$15,'Gas wholesale index'!O$2,FALSE)</f>
        <v>0</v>
      </c>
      <c r="P344" s="38">
        <f>VLOOKUP($B344,'Gas wholesale lookups'!$A$4:$R$15,'Gas wholesale index'!P$2,FALSE)</f>
        <v>1</v>
      </c>
      <c r="Q344" s="38">
        <f>VLOOKUP($B344,'Gas wholesale lookups'!$A$4:$R$15,'Gas wholesale index'!Q$2,FALSE)</f>
        <v>1</v>
      </c>
      <c r="R344" s="38">
        <f>VLOOKUP($B344,'Gas wholesale lookups'!$A$4:$R$15,'Gas wholesale index'!R$2,FALSE)</f>
        <v>1</v>
      </c>
      <c r="S344" s="38">
        <f>VLOOKUP($B344,'Gas wholesale lookups'!$A$4:$R$15,'Gas wholesale index'!S$2,FALSE)</f>
        <v>1</v>
      </c>
      <c r="T344" s="38">
        <f>VLOOKUP($B344,'Gas wholesale lookups'!$A$4:$R$15,'Gas wholesale index'!T$2,FALSE)</f>
        <v>0</v>
      </c>
      <c r="U344" s="13">
        <f t="shared" si="91"/>
        <v>0</v>
      </c>
      <c r="V344" s="13">
        <f t="shared" si="92"/>
        <v>208526.18181818182</v>
      </c>
      <c r="W344" s="13">
        <f t="shared" si="93"/>
        <v>166168.27272727274</v>
      </c>
      <c r="X344" s="13">
        <f t="shared" si="94"/>
        <v>291847.5</v>
      </c>
      <c r="Y344" s="13">
        <f t="shared" si="95"/>
        <v>332991.45454545453</v>
      </c>
      <c r="Z344" s="13">
        <f t="shared" si="96"/>
        <v>0</v>
      </c>
      <c r="AA344" s="13">
        <f t="shared" si="97"/>
        <v>999533.40909090918</v>
      </c>
      <c r="AB344" s="23">
        <f t="shared" si="98"/>
        <v>0</v>
      </c>
      <c r="AC344" s="23">
        <f t="shared" si="99"/>
        <v>0</v>
      </c>
      <c r="AD344" s="23">
        <f t="shared" si="100"/>
        <v>0</v>
      </c>
      <c r="AE344" s="23">
        <f t="shared" si="101"/>
        <v>0</v>
      </c>
      <c r="AF344" s="23">
        <f t="shared" si="102"/>
        <v>0</v>
      </c>
      <c r="AG344" s="23">
        <f t="shared" si="103"/>
        <v>0</v>
      </c>
      <c r="AH344" s="23">
        <f t="shared" si="104"/>
        <v>0</v>
      </c>
      <c r="AI344" s="44" t="str">
        <f t="shared" si="105"/>
        <v>n/a</v>
      </c>
      <c r="AJ344" s="2" t="str">
        <f t="shared" si="106"/>
        <v>2016-17 Summer</v>
      </c>
      <c r="AK344" s="2" t="str">
        <f t="shared" si="107"/>
        <v>2015-16 Winter</v>
      </c>
      <c r="AL344" s="41">
        <v>0</v>
      </c>
      <c r="AM344" s="8"/>
    </row>
    <row r="345" spans="1:39" x14ac:dyDescent="0.3">
      <c r="A345" s="47">
        <v>42339</v>
      </c>
      <c r="B345" s="14" t="str">
        <f t="shared" ref="B345:B408" si="108">TEXT(A345,"mmm")</f>
        <v>Dec</v>
      </c>
      <c r="C345" s="3"/>
      <c r="D345" s="3"/>
      <c r="E345" s="3"/>
      <c r="F345" s="3"/>
      <c r="G345" s="3"/>
      <c r="H345" s="3"/>
      <c r="I345" s="13">
        <f>VLOOKUP($B345,'Gas wholesale lookups'!$A$4:$L$15,'Gas wholesale index'!I$2,FALSE)</f>
        <v>332991.45454545453</v>
      </c>
      <c r="J345" s="13">
        <f>VLOOKUP($B345,'Gas wholesale lookups'!$A$4:$L$15,'Gas wholesale index'!J$2,FALSE)</f>
        <v>208526.18181818182</v>
      </c>
      <c r="K345" s="13">
        <f>VLOOKUP($B345,'Gas wholesale lookups'!$A$4:$L$15,'Gas wholesale index'!K$2,FALSE)</f>
        <v>166168.27272727274</v>
      </c>
      <c r="L345" s="13">
        <f>VLOOKUP($B345,'Gas wholesale lookups'!$A$4:$L$15,'Gas wholesale index'!L$2,FALSE)</f>
        <v>291847.5</v>
      </c>
      <c r="M345" s="13">
        <f>VLOOKUP($B345,'Gas wholesale lookups'!$A$4:$L$15,'Gas wholesale index'!M$2,FALSE)</f>
        <v>332991.45454545453</v>
      </c>
      <c r="N345" s="13">
        <f>VLOOKUP($B345,'Gas wholesale lookups'!$A$4:$L$15,'Gas wholesale index'!N$2,FALSE)</f>
        <v>208526.18181818182</v>
      </c>
      <c r="O345" s="38">
        <f>VLOOKUP($B345,'Gas wholesale lookups'!$A$4:$R$15,'Gas wholesale index'!O$2,FALSE)</f>
        <v>0</v>
      </c>
      <c r="P345" s="38">
        <f>VLOOKUP($B345,'Gas wholesale lookups'!$A$4:$R$15,'Gas wholesale index'!P$2,FALSE)</f>
        <v>1</v>
      </c>
      <c r="Q345" s="38">
        <f>VLOOKUP($B345,'Gas wholesale lookups'!$A$4:$R$15,'Gas wholesale index'!Q$2,FALSE)</f>
        <v>1</v>
      </c>
      <c r="R345" s="38">
        <f>VLOOKUP($B345,'Gas wholesale lookups'!$A$4:$R$15,'Gas wholesale index'!R$2,FALSE)</f>
        <v>1</v>
      </c>
      <c r="S345" s="38">
        <f>VLOOKUP($B345,'Gas wholesale lookups'!$A$4:$R$15,'Gas wholesale index'!S$2,FALSE)</f>
        <v>1</v>
      </c>
      <c r="T345" s="38">
        <f>VLOOKUP($B345,'Gas wholesale lookups'!$A$4:$R$15,'Gas wholesale index'!T$2,FALSE)</f>
        <v>0</v>
      </c>
      <c r="U345" s="13">
        <f t="shared" si="91"/>
        <v>0</v>
      </c>
      <c r="V345" s="13">
        <f t="shared" si="92"/>
        <v>208526.18181818182</v>
      </c>
      <c r="W345" s="13">
        <f t="shared" si="93"/>
        <v>166168.27272727274</v>
      </c>
      <c r="X345" s="13">
        <f t="shared" si="94"/>
        <v>291847.5</v>
      </c>
      <c r="Y345" s="13">
        <f t="shared" si="95"/>
        <v>332991.45454545453</v>
      </c>
      <c r="Z345" s="13">
        <f t="shared" si="96"/>
        <v>0</v>
      </c>
      <c r="AA345" s="13">
        <f t="shared" si="97"/>
        <v>999533.40909090918</v>
      </c>
      <c r="AB345" s="23">
        <f t="shared" si="98"/>
        <v>0</v>
      </c>
      <c r="AC345" s="23">
        <f t="shared" si="99"/>
        <v>0</v>
      </c>
      <c r="AD345" s="23">
        <f t="shared" si="100"/>
        <v>0</v>
      </c>
      <c r="AE345" s="23">
        <f t="shared" si="101"/>
        <v>0</v>
      </c>
      <c r="AF345" s="23">
        <f t="shared" si="102"/>
        <v>0</v>
      </c>
      <c r="AG345" s="23">
        <f t="shared" si="103"/>
        <v>0</v>
      </c>
      <c r="AH345" s="23">
        <f t="shared" si="104"/>
        <v>0</v>
      </c>
      <c r="AI345" s="44" t="str">
        <f t="shared" si="105"/>
        <v>n/a</v>
      </c>
      <c r="AJ345" s="2" t="str">
        <f t="shared" si="106"/>
        <v>2016-17 Summer</v>
      </c>
      <c r="AK345" s="2" t="str">
        <f t="shared" si="107"/>
        <v>2015-16 Winter</v>
      </c>
      <c r="AL345" s="41">
        <v>0</v>
      </c>
      <c r="AM345" s="8"/>
    </row>
    <row r="346" spans="1:39" x14ac:dyDescent="0.3">
      <c r="A346" s="47">
        <v>42340</v>
      </c>
      <c r="B346" s="14" t="str">
        <f t="shared" si="108"/>
        <v>Dec</v>
      </c>
      <c r="C346" s="3"/>
      <c r="D346" s="3"/>
      <c r="E346" s="3"/>
      <c r="F346" s="3"/>
      <c r="G346" s="3"/>
      <c r="H346" s="3"/>
      <c r="I346" s="13">
        <f>VLOOKUP($B346,'Gas wholesale lookups'!$A$4:$L$15,'Gas wholesale index'!I$2,FALSE)</f>
        <v>332991.45454545453</v>
      </c>
      <c r="J346" s="13">
        <f>VLOOKUP($B346,'Gas wholesale lookups'!$A$4:$L$15,'Gas wholesale index'!J$2,FALSE)</f>
        <v>208526.18181818182</v>
      </c>
      <c r="K346" s="13">
        <f>VLOOKUP($B346,'Gas wholesale lookups'!$A$4:$L$15,'Gas wholesale index'!K$2,FALSE)</f>
        <v>166168.27272727274</v>
      </c>
      <c r="L346" s="13">
        <f>VLOOKUP($B346,'Gas wholesale lookups'!$A$4:$L$15,'Gas wholesale index'!L$2,FALSE)</f>
        <v>291847.5</v>
      </c>
      <c r="M346" s="13">
        <f>VLOOKUP($B346,'Gas wholesale lookups'!$A$4:$L$15,'Gas wholesale index'!M$2,FALSE)</f>
        <v>332991.45454545453</v>
      </c>
      <c r="N346" s="13">
        <f>VLOOKUP($B346,'Gas wholesale lookups'!$A$4:$L$15,'Gas wholesale index'!N$2,FALSE)</f>
        <v>208526.18181818182</v>
      </c>
      <c r="O346" s="38">
        <f>VLOOKUP($B346,'Gas wholesale lookups'!$A$4:$R$15,'Gas wholesale index'!O$2,FALSE)</f>
        <v>0</v>
      </c>
      <c r="P346" s="38">
        <f>VLOOKUP($B346,'Gas wholesale lookups'!$A$4:$R$15,'Gas wholesale index'!P$2,FALSE)</f>
        <v>1</v>
      </c>
      <c r="Q346" s="38">
        <f>VLOOKUP($B346,'Gas wholesale lookups'!$A$4:$R$15,'Gas wholesale index'!Q$2,FALSE)</f>
        <v>1</v>
      </c>
      <c r="R346" s="38">
        <f>VLOOKUP($B346,'Gas wholesale lookups'!$A$4:$R$15,'Gas wholesale index'!R$2,FALSE)</f>
        <v>1</v>
      </c>
      <c r="S346" s="38">
        <f>VLOOKUP($B346,'Gas wholesale lookups'!$A$4:$R$15,'Gas wholesale index'!S$2,FALSE)</f>
        <v>1</v>
      </c>
      <c r="T346" s="38">
        <f>VLOOKUP($B346,'Gas wholesale lookups'!$A$4:$R$15,'Gas wholesale index'!T$2,FALSE)</f>
        <v>0</v>
      </c>
      <c r="U346" s="13">
        <f t="shared" si="91"/>
        <v>0</v>
      </c>
      <c r="V346" s="13">
        <f t="shared" si="92"/>
        <v>208526.18181818182</v>
      </c>
      <c r="W346" s="13">
        <f t="shared" si="93"/>
        <v>166168.27272727274</v>
      </c>
      <c r="X346" s="13">
        <f t="shared" si="94"/>
        <v>291847.5</v>
      </c>
      <c r="Y346" s="13">
        <f t="shared" si="95"/>
        <v>332991.45454545453</v>
      </c>
      <c r="Z346" s="13">
        <f t="shared" si="96"/>
        <v>0</v>
      </c>
      <c r="AA346" s="13">
        <f t="shared" si="97"/>
        <v>999533.40909090918</v>
      </c>
      <c r="AB346" s="23">
        <f t="shared" si="98"/>
        <v>0</v>
      </c>
      <c r="AC346" s="23">
        <f t="shared" si="99"/>
        <v>0</v>
      </c>
      <c r="AD346" s="23">
        <f t="shared" si="100"/>
        <v>0</v>
      </c>
      <c r="AE346" s="23">
        <f t="shared" si="101"/>
        <v>0</v>
      </c>
      <c r="AF346" s="23">
        <f t="shared" si="102"/>
        <v>0</v>
      </c>
      <c r="AG346" s="23">
        <f t="shared" si="103"/>
        <v>0</v>
      </c>
      <c r="AH346" s="23">
        <f t="shared" si="104"/>
        <v>0</v>
      </c>
      <c r="AI346" s="44" t="str">
        <f t="shared" si="105"/>
        <v>n/a</v>
      </c>
      <c r="AJ346" s="2" t="str">
        <f t="shared" si="106"/>
        <v>2016-17 Summer</v>
      </c>
      <c r="AK346" s="2" t="str">
        <f t="shared" si="107"/>
        <v>2015-16 Winter</v>
      </c>
      <c r="AL346" s="41">
        <v>0</v>
      </c>
      <c r="AM346" s="8"/>
    </row>
    <row r="347" spans="1:39" x14ac:dyDescent="0.3">
      <c r="A347" s="47">
        <v>42341</v>
      </c>
      <c r="B347" s="14" t="str">
        <f t="shared" si="108"/>
        <v>Dec</v>
      </c>
      <c r="C347" s="3"/>
      <c r="D347" s="3"/>
      <c r="E347" s="3"/>
      <c r="F347" s="3"/>
      <c r="G347" s="3"/>
      <c r="H347" s="3"/>
      <c r="I347" s="13">
        <f>VLOOKUP($B347,'Gas wholesale lookups'!$A$4:$L$15,'Gas wholesale index'!I$2,FALSE)</f>
        <v>332991.45454545453</v>
      </c>
      <c r="J347" s="13">
        <f>VLOOKUP($B347,'Gas wholesale lookups'!$A$4:$L$15,'Gas wholesale index'!J$2,FALSE)</f>
        <v>208526.18181818182</v>
      </c>
      <c r="K347" s="13">
        <f>VLOOKUP($B347,'Gas wholesale lookups'!$A$4:$L$15,'Gas wholesale index'!K$2,FALSE)</f>
        <v>166168.27272727274</v>
      </c>
      <c r="L347" s="13">
        <f>VLOOKUP($B347,'Gas wholesale lookups'!$A$4:$L$15,'Gas wholesale index'!L$2,FALSE)</f>
        <v>291847.5</v>
      </c>
      <c r="M347" s="13">
        <f>VLOOKUP($B347,'Gas wholesale lookups'!$A$4:$L$15,'Gas wholesale index'!M$2,FALSE)</f>
        <v>332991.45454545453</v>
      </c>
      <c r="N347" s="13">
        <f>VLOOKUP($B347,'Gas wholesale lookups'!$A$4:$L$15,'Gas wholesale index'!N$2,FALSE)</f>
        <v>208526.18181818182</v>
      </c>
      <c r="O347" s="38">
        <f>VLOOKUP($B347,'Gas wholesale lookups'!$A$4:$R$15,'Gas wholesale index'!O$2,FALSE)</f>
        <v>0</v>
      </c>
      <c r="P347" s="38">
        <f>VLOOKUP($B347,'Gas wholesale lookups'!$A$4:$R$15,'Gas wholesale index'!P$2,FALSE)</f>
        <v>1</v>
      </c>
      <c r="Q347" s="38">
        <f>VLOOKUP($B347,'Gas wholesale lookups'!$A$4:$R$15,'Gas wholesale index'!Q$2,FALSE)</f>
        <v>1</v>
      </c>
      <c r="R347" s="38">
        <f>VLOOKUP($B347,'Gas wholesale lookups'!$A$4:$R$15,'Gas wholesale index'!R$2,FALSE)</f>
        <v>1</v>
      </c>
      <c r="S347" s="38">
        <f>VLOOKUP($B347,'Gas wholesale lookups'!$A$4:$R$15,'Gas wholesale index'!S$2,FALSE)</f>
        <v>1</v>
      </c>
      <c r="T347" s="38">
        <f>VLOOKUP($B347,'Gas wholesale lookups'!$A$4:$R$15,'Gas wholesale index'!T$2,FALSE)</f>
        <v>0</v>
      </c>
      <c r="U347" s="13">
        <f t="shared" si="91"/>
        <v>0</v>
      </c>
      <c r="V347" s="13">
        <f t="shared" si="92"/>
        <v>208526.18181818182</v>
      </c>
      <c r="W347" s="13">
        <f t="shared" si="93"/>
        <v>166168.27272727274</v>
      </c>
      <c r="X347" s="13">
        <f t="shared" si="94"/>
        <v>291847.5</v>
      </c>
      <c r="Y347" s="13">
        <f t="shared" si="95"/>
        <v>332991.45454545453</v>
      </c>
      <c r="Z347" s="13">
        <f t="shared" si="96"/>
        <v>0</v>
      </c>
      <c r="AA347" s="13">
        <f t="shared" si="97"/>
        <v>999533.40909090918</v>
      </c>
      <c r="AB347" s="23">
        <f t="shared" si="98"/>
        <v>0</v>
      </c>
      <c r="AC347" s="23">
        <f t="shared" si="99"/>
        <v>0</v>
      </c>
      <c r="AD347" s="23">
        <f t="shared" si="100"/>
        <v>0</v>
      </c>
      <c r="AE347" s="23">
        <f t="shared" si="101"/>
        <v>0</v>
      </c>
      <c r="AF347" s="23">
        <f t="shared" si="102"/>
        <v>0</v>
      </c>
      <c r="AG347" s="23">
        <f t="shared" si="103"/>
        <v>0</v>
      </c>
      <c r="AH347" s="23">
        <f t="shared" si="104"/>
        <v>0</v>
      </c>
      <c r="AI347" s="44" t="str">
        <f t="shared" si="105"/>
        <v>n/a</v>
      </c>
      <c r="AJ347" s="2" t="str">
        <f t="shared" si="106"/>
        <v>2016-17 Summer</v>
      </c>
      <c r="AK347" s="2" t="str">
        <f t="shared" si="107"/>
        <v>2015-16 Winter</v>
      </c>
      <c r="AL347" s="41">
        <v>0</v>
      </c>
      <c r="AM347" s="8"/>
    </row>
    <row r="348" spans="1:39" x14ac:dyDescent="0.3">
      <c r="A348" s="47">
        <v>42342</v>
      </c>
      <c r="B348" s="14" t="str">
        <f t="shared" si="108"/>
        <v>Dec</v>
      </c>
      <c r="C348" s="3"/>
      <c r="D348" s="3"/>
      <c r="E348" s="3"/>
      <c r="F348" s="3"/>
      <c r="G348" s="3"/>
      <c r="H348" s="3"/>
      <c r="I348" s="13">
        <f>VLOOKUP($B348,'Gas wholesale lookups'!$A$4:$L$15,'Gas wholesale index'!I$2,FALSE)</f>
        <v>332991.45454545453</v>
      </c>
      <c r="J348" s="13">
        <f>VLOOKUP($B348,'Gas wholesale lookups'!$A$4:$L$15,'Gas wholesale index'!J$2,FALSE)</f>
        <v>208526.18181818182</v>
      </c>
      <c r="K348" s="13">
        <f>VLOOKUP($B348,'Gas wholesale lookups'!$A$4:$L$15,'Gas wholesale index'!K$2,FALSE)</f>
        <v>166168.27272727274</v>
      </c>
      <c r="L348" s="13">
        <f>VLOOKUP($B348,'Gas wholesale lookups'!$A$4:$L$15,'Gas wholesale index'!L$2,FALSE)</f>
        <v>291847.5</v>
      </c>
      <c r="M348" s="13">
        <f>VLOOKUP($B348,'Gas wholesale lookups'!$A$4:$L$15,'Gas wholesale index'!M$2,FALSE)</f>
        <v>332991.45454545453</v>
      </c>
      <c r="N348" s="13">
        <f>VLOOKUP($B348,'Gas wholesale lookups'!$A$4:$L$15,'Gas wholesale index'!N$2,FALSE)</f>
        <v>208526.18181818182</v>
      </c>
      <c r="O348" s="38">
        <f>VLOOKUP($B348,'Gas wholesale lookups'!$A$4:$R$15,'Gas wholesale index'!O$2,FALSE)</f>
        <v>0</v>
      </c>
      <c r="P348" s="38">
        <f>VLOOKUP($B348,'Gas wholesale lookups'!$A$4:$R$15,'Gas wholesale index'!P$2,FALSE)</f>
        <v>1</v>
      </c>
      <c r="Q348" s="38">
        <f>VLOOKUP($B348,'Gas wholesale lookups'!$A$4:$R$15,'Gas wholesale index'!Q$2,FALSE)</f>
        <v>1</v>
      </c>
      <c r="R348" s="38">
        <f>VLOOKUP($B348,'Gas wholesale lookups'!$A$4:$R$15,'Gas wholesale index'!R$2,FALSE)</f>
        <v>1</v>
      </c>
      <c r="S348" s="38">
        <f>VLOOKUP($B348,'Gas wholesale lookups'!$A$4:$R$15,'Gas wholesale index'!S$2,FALSE)</f>
        <v>1</v>
      </c>
      <c r="T348" s="38">
        <f>VLOOKUP($B348,'Gas wholesale lookups'!$A$4:$R$15,'Gas wholesale index'!T$2,FALSE)</f>
        <v>0</v>
      </c>
      <c r="U348" s="13">
        <f t="shared" si="91"/>
        <v>0</v>
      </c>
      <c r="V348" s="13">
        <f t="shared" si="92"/>
        <v>208526.18181818182</v>
      </c>
      <c r="W348" s="13">
        <f t="shared" si="93"/>
        <v>166168.27272727274</v>
      </c>
      <c r="X348" s="13">
        <f t="shared" si="94"/>
        <v>291847.5</v>
      </c>
      <c r="Y348" s="13">
        <f t="shared" si="95"/>
        <v>332991.45454545453</v>
      </c>
      <c r="Z348" s="13">
        <f t="shared" si="96"/>
        <v>0</v>
      </c>
      <c r="AA348" s="13">
        <f t="shared" si="97"/>
        <v>999533.40909090918</v>
      </c>
      <c r="AB348" s="23">
        <f t="shared" si="98"/>
        <v>0</v>
      </c>
      <c r="AC348" s="23">
        <f t="shared" si="99"/>
        <v>0</v>
      </c>
      <c r="AD348" s="23">
        <f t="shared" si="100"/>
        <v>0</v>
      </c>
      <c r="AE348" s="23">
        <f t="shared" si="101"/>
        <v>0</v>
      </c>
      <c r="AF348" s="23">
        <f t="shared" si="102"/>
        <v>0</v>
      </c>
      <c r="AG348" s="23">
        <f t="shared" si="103"/>
        <v>0</v>
      </c>
      <c r="AH348" s="23">
        <f t="shared" si="104"/>
        <v>0</v>
      </c>
      <c r="AI348" s="44" t="str">
        <f t="shared" si="105"/>
        <v>n/a</v>
      </c>
      <c r="AJ348" s="2" t="str">
        <f t="shared" si="106"/>
        <v>2016-17 Summer</v>
      </c>
      <c r="AK348" s="2" t="str">
        <f t="shared" si="107"/>
        <v>2015-16 Winter</v>
      </c>
      <c r="AL348" s="41">
        <v>0</v>
      </c>
      <c r="AM348" s="8"/>
    </row>
    <row r="349" spans="1:39" x14ac:dyDescent="0.3">
      <c r="A349" s="47">
        <v>42345</v>
      </c>
      <c r="B349" s="14" t="str">
        <f t="shared" si="108"/>
        <v>Dec</v>
      </c>
      <c r="C349" s="3"/>
      <c r="D349" s="3"/>
      <c r="E349" s="3"/>
      <c r="F349" s="3"/>
      <c r="G349" s="3"/>
      <c r="H349" s="3"/>
      <c r="I349" s="13">
        <f>VLOOKUP($B349,'Gas wholesale lookups'!$A$4:$L$15,'Gas wholesale index'!I$2,FALSE)</f>
        <v>332991.45454545453</v>
      </c>
      <c r="J349" s="13">
        <f>VLOOKUP($B349,'Gas wholesale lookups'!$A$4:$L$15,'Gas wholesale index'!J$2,FALSE)</f>
        <v>208526.18181818182</v>
      </c>
      <c r="K349" s="13">
        <f>VLOOKUP($B349,'Gas wholesale lookups'!$A$4:$L$15,'Gas wholesale index'!K$2,FALSE)</f>
        <v>166168.27272727274</v>
      </c>
      <c r="L349" s="13">
        <f>VLOOKUP($B349,'Gas wholesale lookups'!$A$4:$L$15,'Gas wholesale index'!L$2,FALSE)</f>
        <v>291847.5</v>
      </c>
      <c r="M349" s="13">
        <f>VLOOKUP($B349,'Gas wholesale lookups'!$A$4:$L$15,'Gas wholesale index'!M$2,FALSE)</f>
        <v>332991.45454545453</v>
      </c>
      <c r="N349" s="13">
        <f>VLOOKUP($B349,'Gas wholesale lookups'!$A$4:$L$15,'Gas wholesale index'!N$2,FALSE)</f>
        <v>208526.18181818182</v>
      </c>
      <c r="O349" s="38">
        <f>VLOOKUP($B349,'Gas wholesale lookups'!$A$4:$R$15,'Gas wholesale index'!O$2,FALSE)</f>
        <v>0</v>
      </c>
      <c r="P349" s="38">
        <f>VLOOKUP($B349,'Gas wholesale lookups'!$A$4:$R$15,'Gas wholesale index'!P$2,FALSE)</f>
        <v>1</v>
      </c>
      <c r="Q349" s="38">
        <f>VLOOKUP($B349,'Gas wholesale lookups'!$A$4:$R$15,'Gas wholesale index'!Q$2,FALSE)</f>
        <v>1</v>
      </c>
      <c r="R349" s="38">
        <f>VLOOKUP($B349,'Gas wholesale lookups'!$A$4:$R$15,'Gas wholesale index'!R$2,FALSE)</f>
        <v>1</v>
      </c>
      <c r="S349" s="38">
        <f>VLOOKUP($B349,'Gas wholesale lookups'!$A$4:$R$15,'Gas wholesale index'!S$2,FALSE)</f>
        <v>1</v>
      </c>
      <c r="T349" s="38">
        <f>VLOOKUP($B349,'Gas wholesale lookups'!$A$4:$R$15,'Gas wholesale index'!T$2,FALSE)</f>
        <v>0</v>
      </c>
      <c r="U349" s="13">
        <f t="shared" si="91"/>
        <v>0</v>
      </c>
      <c r="V349" s="13">
        <f t="shared" si="92"/>
        <v>208526.18181818182</v>
      </c>
      <c r="W349" s="13">
        <f t="shared" si="93"/>
        <v>166168.27272727274</v>
      </c>
      <c r="X349" s="13">
        <f t="shared" si="94"/>
        <v>291847.5</v>
      </c>
      <c r="Y349" s="13">
        <f t="shared" si="95"/>
        <v>332991.45454545453</v>
      </c>
      <c r="Z349" s="13">
        <f t="shared" si="96"/>
        <v>0</v>
      </c>
      <c r="AA349" s="13">
        <f t="shared" si="97"/>
        <v>999533.40909090918</v>
      </c>
      <c r="AB349" s="23">
        <f t="shared" si="98"/>
        <v>0</v>
      </c>
      <c r="AC349" s="23">
        <f t="shared" si="99"/>
        <v>0</v>
      </c>
      <c r="AD349" s="23">
        <f t="shared" si="100"/>
        <v>0</v>
      </c>
      <c r="AE349" s="23">
        <f t="shared" si="101"/>
        <v>0</v>
      </c>
      <c r="AF349" s="23">
        <f t="shared" si="102"/>
        <v>0</v>
      </c>
      <c r="AG349" s="23">
        <f t="shared" si="103"/>
        <v>0</v>
      </c>
      <c r="AH349" s="23">
        <f t="shared" si="104"/>
        <v>0</v>
      </c>
      <c r="AI349" s="44" t="str">
        <f t="shared" si="105"/>
        <v>n/a</v>
      </c>
      <c r="AJ349" s="2" t="str">
        <f t="shared" si="106"/>
        <v>2016-17 Summer</v>
      </c>
      <c r="AK349" s="2" t="str">
        <f t="shared" si="107"/>
        <v>2015-16 Winter</v>
      </c>
      <c r="AL349" s="41">
        <v>0</v>
      </c>
      <c r="AM349" s="8"/>
    </row>
    <row r="350" spans="1:39" x14ac:dyDescent="0.3">
      <c r="A350" s="47">
        <v>42346</v>
      </c>
      <c r="B350" s="14" t="str">
        <f t="shared" si="108"/>
        <v>Dec</v>
      </c>
      <c r="C350" s="3"/>
      <c r="D350" s="3"/>
      <c r="E350" s="3"/>
      <c r="F350" s="3"/>
      <c r="G350" s="3"/>
      <c r="H350" s="3"/>
      <c r="I350" s="13">
        <f>VLOOKUP($B350,'Gas wholesale lookups'!$A$4:$L$15,'Gas wholesale index'!I$2,FALSE)</f>
        <v>332991.45454545453</v>
      </c>
      <c r="J350" s="13">
        <f>VLOOKUP($B350,'Gas wholesale lookups'!$A$4:$L$15,'Gas wholesale index'!J$2,FALSE)</f>
        <v>208526.18181818182</v>
      </c>
      <c r="K350" s="13">
        <f>VLOOKUP($B350,'Gas wholesale lookups'!$A$4:$L$15,'Gas wholesale index'!K$2,FALSE)</f>
        <v>166168.27272727274</v>
      </c>
      <c r="L350" s="13">
        <f>VLOOKUP($B350,'Gas wholesale lookups'!$A$4:$L$15,'Gas wholesale index'!L$2,FALSE)</f>
        <v>291847.5</v>
      </c>
      <c r="M350" s="13">
        <f>VLOOKUP($B350,'Gas wholesale lookups'!$A$4:$L$15,'Gas wholesale index'!M$2,FALSE)</f>
        <v>332991.45454545453</v>
      </c>
      <c r="N350" s="13">
        <f>VLOOKUP($B350,'Gas wholesale lookups'!$A$4:$L$15,'Gas wholesale index'!N$2,FALSE)</f>
        <v>208526.18181818182</v>
      </c>
      <c r="O350" s="38">
        <f>VLOOKUP($B350,'Gas wholesale lookups'!$A$4:$R$15,'Gas wholesale index'!O$2,FALSE)</f>
        <v>0</v>
      </c>
      <c r="P350" s="38">
        <f>VLOOKUP($B350,'Gas wholesale lookups'!$A$4:$R$15,'Gas wholesale index'!P$2,FALSE)</f>
        <v>1</v>
      </c>
      <c r="Q350" s="38">
        <f>VLOOKUP($B350,'Gas wholesale lookups'!$A$4:$R$15,'Gas wholesale index'!Q$2,FALSE)</f>
        <v>1</v>
      </c>
      <c r="R350" s="38">
        <f>VLOOKUP($B350,'Gas wholesale lookups'!$A$4:$R$15,'Gas wholesale index'!R$2,FALSE)</f>
        <v>1</v>
      </c>
      <c r="S350" s="38">
        <f>VLOOKUP($B350,'Gas wholesale lookups'!$A$4:$R$15,'Gas wholesale index'!S$2,FALSE)</f>
        <v>1</v>
      </c>
      <c r="T350" s="38">
        <f>VLOOKUP($B350,'Gas wholesale lookups'!$A$4:$R$15,'Gas wholesale index'!T$2,FALSE)</f>
        <v>0</v>
      </c>
      <c r="U350" s="13">
        <f t="shared" si="91"/>
        <v>0</v>
      </c>
      <c r="V350" s="13">
        <f t="shared" si="92"/>
        <v>208526.18181818182</v>
      </c>
      <c r="W350" s="13">
        <f t="shared" si="93"/>
        <v>166168.27272727274</v>
      </c>
      <c r="X350" s="13">
        <f t="shared" si="94"/>
        <v>291847.5</v>
      </c>
      <c r="Y350" s="13">
        <f t="shared" si="95"/>
        <v>332991.45454545453</v>
      </c>
      <c r="Z350" s="13">
        <f t="shared" si="96"/>
        <v>0</v>
      </c>
      <c r="AA350" s="13">
        <f t="shared" si="97"/>
        <v>999533.40909090918</v>
      </c>
      <c r="AB350" s="23">
        <f t="shared" si="98"/>
        <v>0</v>
      </c>
      <c r="AC350" s="23">
        <f t="shared" si="99"/>
        <v>0</v>
      </c>
      <c r="AD350" s="23">
        <f t="shared" si="100"/>
        <v>0</v>
      </c>
      <c r="AE350" s="23">
        <f t="shared" si="101"/>
        <v>0</v>
      </c>
      <c r="AF350" s="23">
        <f t="shared" si="102"/>
        <v>0</v>
      </c>
      <c r="AG350" s="23">
        <f t="shared" si="103"/>
        <v>0</v>
      </c>
      <c r="AH350" s="23">
        <f t="shared" si="104"/>
        <v>0</v>
      </c>
      <c r="AI350" s="44" t="str">
        <f t="shared" si="105"/>
        <v>n/a</v>
      </c>
      <c r="AJ350" s="2" t="str">
        <f t="shared" si="106"/>
        <v>2016-17 Summer</v>
      </c>
      <c r="AK350" s="2" t="str">
        <f t="shared" si="107"/>
        <v>2015-16 Winter</v>
      </c>
      <c r="AL350" s="41">
        <v>0</v>
      </c>
      <c r="AM350" s="8"/>
    </row>
    <row r="351" spans="1:39" x14ac:dyDescent="0.3">
      <c r="A351" s="47">
        <v>42347</v>
      </c>
      <c r="B351" s="14" t="str">
        <f t="shared" si="108"/>
        <v>Dec</v>
      </c>
      <c r="C351" s="3"/>
      <c r="D351" s="3"/>
      <c r="E351" s="3"/>
      <c r="F351" s="3"/>
      <c r="G351" s="3"/>
      <c r="H351" s="3"/>
      <c r="I351" s="13">
        <f>VLOOKUP($B351,'Gas wholesale lookups'!$A$4:$L$15,'Gas wholesale index'!I$2,FALSE)</f>
        <v>332991.45454545453</v>
      </c>
      <c r="J351" s="13">
        <f>VLOOKUP($B351,'Gas wholesale lookups'!$A$4:$L$15,'Gas wholesale index'!J$2,FALSE)</f>
        <v>208526.18181818182</v>
      </c>
      <c r="K351" s="13">
        <f>VLOOKUP($B351,'Gas wholesale lookups'!$A$4:$L$15,'Gas wholesale index'!K$2,FALSE)</f>
        <v>166168.27272727274</v>
      </c>
      <c r="L351" s="13">
        <f>VLOOKUP($B351,'Gas wholesale lookups'!$A$4:$L$15,'Gas wholesale index'!L$2,FALSE)</f>
        <v>291847.5</v>
      </c>
      <c r="M351" s="13">
        <f>VLOOKUP($B351,'Gas wholesale lookups'!$A$4:$L$15,'Gas wholesale index'!M$2,FALSE)</f>
        <v>332991.45454545453</v>
      </c>
      <c r="N351" s="13">
        <f>VLOOKUP($B351,'Gas wholesale lookups'!$A$4:$L$15,'Gas wholesale index'!N$2,FALSE)</f>
        <v>208526.18181818182</v>
      </c>
      <c r="O351" s="38">
        <f>VLOOKUP($B351,'Gas wholesale lookups'!$A$4:$R$15,'Gas wholesale index'!O$2,FALSE)</f>
        <v>0</v>
      </c>
      <c r="P351" s="38">
        <f>VLOOKUP($B351,'Gas wholesale lookups'!$A$4:$R$15,'Gas wholesale index'!P$2,FALSE)</f>
        <v>1</v>
      </c>
      <c r="Q351" s="38">
        <f>VLOOKUP($B351,'Gas wholesale lookups'!$A$4:$R$15,'Gas wholesale index'!Q$2,FALSE)</f>
        <v>1</v>
      </c>
      <c r="R351" s="38">
        <f>VLOOKUP($B351,'Gas wholesale lookups'!$A$4:$R$15,'Gas wholesale index'!R$2,FALSE)</f>
        <v>1</v>
      </c>
      <c r="S351" s="38">
        <f>VLOOKUP($B351,'Gas wholesale lookups'!$A$4:$R$15,'Gas wholesale index'!S$2,FALSE)</f>
        <v>1</v>
      </c>
      <c r="T351" s="38">
        <f>VLOOKUP($B351,'Gas wholesale lookups'!$A$4:$R$15,'Gas wholesale index'!T$2,FALSE)</f>
        <v>0</v>
      </c>
      <c r="U351" s="13">
        <f t="shared" si="91"/>
        <v>0</v>
      </c>
      <c r="V351" s="13">
        <f t="shared" si="92"/>
        <v>208526.18181818182</v>
      </c>
      <c r="W351" s="13">
        <f t="shared" si="93"/>
        <v>166168.27272727274</v>
      </c>
      <c r="X351" s="13">
        <f t="shared" si="94"/>
        <v>291847.5</v>
      </c>
      <c r="Y351" s="13">
        <f t="shared" si="95"/>
        <v>332991.45454545453</v>
      </c>
      <c r="Z351" s="13">
        <f t="shared" si="96"/>
        <v>0</v>
      </c>
      <c r="AA351" s="13">
        <f t="shared" si="97"/>
        <v>999533.40909090918</v>
      </c>
      <c r="AB351" s="23">
        <f t="shared" si="98"/>
        <v>0</v>
      </c>
      <c r="AC351" s="23">
        <f t="shared" si="99"/>
        <v>0</v>
      </c>
      <c r="AD351" s="23">
        <f t="shared" si="100"/>
        <v>0</v>
      </c>
      <c r="AE351" s="23">
        <f t="shared" si="101"/>
        <v>0</v>
      </c>
      <c r="AF351" s="23">
        <f t="shared" si="102"/>
        <v>0</v>
      </c>
      <c r="AG351" s="23">
        <f t="shared" si="103"/>
        <v>0</v>
      </c>
      <c r="AH351" s="23">
        <f t="shared" si="104"/>
        <v>0</v>
      </c>
      <c r="AI351" s="44" t="str">
        <f t="shared" si="105"/>
        <v>n/a</v>
      </c>
      <c r="AJ351" s="2" t="str">
        <f t="shared" si="106"/>
        <v>2016-17 Summer</v>
      </c>
      <c r="AK351" s="2" t="str">
        <f t="shared" si="107"/>
        <v>2015-16 Winter</v>
      </c>
      <c r="AL351" s="41">
        <v>0</v>
      </c>
      <c r="AM351" s="8"/>
    </row>
    <row r="352" spans="1:39" x14ac:dyDescent="0.3">
      <c r="A352" s="47">
        <v>42348</v>
      </c>
      <c r="B352" s="14" t="str">
        <f t="shared" si="108"/>
        <v>Dec</v>
      </c>
      <c r="C352" s="3"/>
      <c r="D352" s="3"/>
      <c r="E352" s="3"/>
      <c r="F352" s="3"/>
      <c r="G352" s="3"/>
      <c r="H352" s="3"/>
      <c r="I352" s="13">
        <f>VLOOKUP($B352,'Gas wholesale lookups'!$A$4:$L$15,'Gas wholesale index'!I$2,FALSE)</f>
        <v>332991.45454545453</v>
      </c>
      <c r="J352" s="13">
        <f>VLOOKUP($B352,'Gas wholesale lookups'!$A$4:$L$15,'Gas wholesale index'!J$2,FALSE)</f>
        <v>208526.18181818182</v>
      </c>
      <c r="K352" s="13">
        <f>VLOOKUP($B352,'Gas wholesale lookups'!$A$4:$L$15,'Gas wholesale index'!K$2,FALSE)</f>
        <v>166168.27272727274</v>
      </c>
      <c r="L352" s="13">
        <f>VLOOKUP($B352,'Gas wholesale lookups'!$A$4:$L$15,'Gas wholesale index'!L$2,FALSE)</f>
        <v>291847.5</v>
      </c>
      <c r="M352" s="13">
        <f>VLOOKUP($B352,'Gas wholesale lookups'!$A$4:$L$15,'Gas wholesale index'!M$2,FALSE)</f>
        <v>332991.45454545453</v>
      </c>
      <c r="N352" s="13">
        <f>VLOOKUP($B352,'Gas wholesale lookups'!$A$4:$L$15,'Gas wholesale index'!N$2,FALSE)</f>
        <v>208526.18181818182</v>
      </c>
      <c r="O352" s="38">
        <f>VLOOKUP($B352,'Gas wholesale lookups'!$A$4:$R$15,'Gas wholesale index'!O$2,FALSE)</f>
        <v>0</v>
      </c>
      <c r="P352" s="38">
        <f>VLOOKUP($B352,'Gas wholesale lookups'!$A$4:$R$15,'Gas wholesale index'!P$2,FALSE)</f>
        <v>1</v>
      </c>
      <c r="Q352" s="38">
        <f>VLOOKUP($B352,'Gas wholesale lookups'!$A$4:$R$15,'Gas wholesale index'!Q$2,FALSE)</f>
        <v>1</v>
      </c>
      <c r="R352" s="38">
        <f>VLOOKUP($B352,'Gas wholesale lookups'!$A$4:$R$15,'Gas wholesale index'!R$2,FALSE)</f>
        <v>1</v>
      </c>
      <c r="S352" s="38">
        <f>VLOOKUP($B352,'Gas wholesale lookups'!$A$4:$R$15,'Gas wholesale index'!S$2,FALSE)</f>
        <v>1</v>
      </c>
      <c r="T352" s="38">
        <f>VLOOKUP($B352,'Gas wholesale lookups'!$A$4:$R$15,'Gas wholesale index'!T$2,FALSE)</f>
        <v>0</v>
      </c>
      <c r="U352" s="13">
        <f t="shared" si="91"/>
        <v>0</v>
      </c>
      <c r="V352" s="13">
        <f t="shared" si="92"/>
        <v>208526.18181818182</v>
      </c>
      <c r="W352" s="13">
        <f t="shared" si="93"/>
        <v>166168.27272727274</v>
      </c>
      <c r="X352" s="13">
        <f t="shared" si="94"/>
        <v>291847.5</v>
      </c>
      <c r="Y352" s="13">
        <f t="shared" si="95"/>
        <v>332991.45454545453</v>
      </c>
      <c r="Z352" s="13">
        <f t="shared" si="96"/>
        <v>0</v>
      </c>
      <c r="AA352" s="13">
        <f t="shared" si="97"/>
        <v>999533.40909090918</v>
      </c>
      <c r="AB352" s="23">
        <f t="shared" si="98"/>
        <v>0</v>
      </c>
      <c r="AC352" s="23">
        <f t="shared" si="99"/>
        <v>0</v>
      </c>
      <c r="AD352" s="23">
        <f t="shared" si="100"/>
        <v>0</v>
      </c>
      <c r="AE352" s="23">
        <f t="shared" si="101"/>
        <v>0</v>
      </c>
      <c r="AF352" s="23">
        <f t="shared" si="102"/>
        <v>0</v>
      </c>
      <c r="AG352" s="23">
        <f t="shared" si="103"/>
        <v>0</v>
      </c>
      <c r="AH352" s="23">
        <f t="shared" si="104"/>
        <v>0</v>
      </c>
      <c r="AI352" s="44" t="str">
        <f t="shared" si="105"/>
        <v>n/a</v>
      </c>
      <c r="AJ352" s="2" t="str">
        <f t="shared" si="106"/>
        <v>2016-17 Summer</v>
      </c>
      <c r="AK352" s="2" t="str">
        <f t="shared" si="107"/>
        <v>2015-16 Winter</v>
      </c>
      <c r="AL352" s="41">
        <v>0</v>
      </c>
      <c r="AM352" s="8"/>
    </row>
    <row r="353" spans="1:39" x14ac:dyDescent="0.3">
      <c r="A353" s="47">
        <v>42349</v>
      </c>
      <c r="B353" s="14" t="str">
        <f t="shared" si="108"/>
        <v>Dec</v>
      </c>
      <c r="C353" s="3"/>
      <c r="D353" s="3"/>
      <c r="E353" s="3"/>
      <c r="F353" s="3"/>
      <c r="G353" s="3"/>
      <c r="H353" s="3"/>
      <c r="I353" s="13">
        <f>VLOOKUP($B353,'Gas wholesale lookups'!$A$4:$L$15,'Gas wholesale index'!I$2,FALSE)</f>
        <v>332991.45454545453</v>
      </c>
      <c r="J353" s="13">
        <f>VLOOKUP($B353,'Gas wholesale lookups'!$A$4:$L$15,'Gas wholesale index'!J$2,FALSE)</f>
        <v>208526.18181818182</v>
      </c>
      <c r="K353" s="13">
        <f>VLOOKUP($B353,'Gas wholesale lookups'!$A$4:$L$15,'Gas wholesale index'!K$2,FALSE)</f>
        <v>166168.27272727274</v>
      </c>
      <c r="L353" s="13">
        <f>VLOOKUP($B353,'Gas wholesale lookups'!$A$4:$L$15,'Gas wholesale index'!L$2,FALSE)</f>
        <v>291847.5</v>
      </c>
      <c r="M353" s="13">
        <f>VLOOKUP($B353,'Gas wholesale lookups'!$A$4:$L$15,'Gas wholesale index'!M$2,FALSE)</f>
        <v>332991.45454545453</v>
      </c>
      <c r="N353" s="13">
        <f>VLOOKUP($B353,'Gas wholesale lookups'!$A$4:$L$15,'Gas wholesale index'!N$2,FALSE)</f>
        <v>208526.18181818182</v>
      </c>
      <c r="O353" s="38">
        <f>VLOOKUP($B353,'Gas wholesale lookups'!$A$4:$R$15,'Gas wholesale index'!O$2,FALSE)</f>
        <v>0</v>
      </c>
      <c r="P353" s="38">
        <f>VLOOKUP($B353,'Gas wholesale lookups'!$A$4:$R$15,'Gas wholesale index'!P$2,FALSE)</f>
        <v>1</v>
      </c>
      <c r="Q353" s="38">
        <f>VLOOKUP($B353,'Gas wholesale lookups'!$A$4:$R$15,'Gas wholesale index'!Q$2,FALSE)</f>
        <v>1</v>
      </c>
      <c r="R353" s="38">
        <f>VLOOKUP($B353,'Gas wholesale lookups'!$A$4:$R$15,'Gas wholesale index'!R$2,FALSE)</f>
        <v>1</v>
      </c>
      <c r="S353" s="38">
        <f>VLOOKUP($B353,'Gas wholesale lookups'!$A$4:$R$15,'Gas wholesale index'!S$2,FALSE)</f>
        <v>1</v>
      </c>
      <c r="T353" s="38">
        <f>VLOOKUP($B353,'Gas wholesale lookups'!$A$4:$R$15,'Gas wholesale index'!T$2,FALSE)</f>
        <v>0</v>
      </c>
      <c r="U353" s="13">
        <f t="shared" si="91"/>
        <v>0</v>
      </c>
      <c r="V353" s="13">
        <f t="shared" si="92"/>
        <v>208526.18181818182</v>
      </c>
      <c r="W353" s="13">
        <f t="shared" si="93"/>
        <v>166168.27272727274</v>
      </c>
      <c r="X353" s="13">
        <f t="shared" si="94"/>
        <v>291847.5</v>
      </c>
      <c r="Y353" s="13">
        <f t="shared" si="95"/>
        <v>332991.45454545453</v>
      </c>
      <c r="Z353" s="13">
        <f t="shared" si="96"/>
        <v>0</v>
      </c>
      <c r="AA353" s="13">
        <f t="shared" si="97"/>
        <v>999533.40909090918</v>
      </c>
      <c r="AB353" s="23">
        <f t="shared" si="98"/>
        <v>0</v>
      </c>
      <c r="AC353" s="23">
        <f t="shared" si="99"/>
        <v>0</v>
      </c>
      <c r="AD353" s="23">
        <f t="shared" si="100"/>
        <v>0</v>
      </c>
      <c r="AE353" s="23">
        <f t="shared" si="101"/>
        <v>0</v>
      </c>
      <c r="AF353" s="23">
        <f t="shared" si="102"/>
        <v>0</v>
      </c>
      <c r="AG353" s="23">
        <f t="shared" si="103"/>
        <v>0</v>
      </c>
      <c r="AH353" s="23">
        <f t="shared" si="104"/>
        <v>0</v>
      </c>
      <c r="AI353" s="44" t="str">
        <f t="shared" si="105"/>
        <v>n/a</v>
      </c>
      <c r="AJ353" s="2" t="str">
        <f t="shared" si="106"/>
        <v>2016-17 Summer</v>
      </c>
      <c r="AK353" s="2" t="str">
        <f t="shared" si="107"/>
        <v>2015-16 Winter</v>
      </c>
      <c r="AL353" s="41">
        <v>0</v>
      </c>
      <c r="AM353" s="8"/>
    </row>
    <row r="354" spans="1:39" x14ac:dyDescent="0.3">
      <c r="A354" s="47">
        <v>42352</v>
      </c>
      <c r="B354" s="14" t="str">
        <f t="shared" si="108"/>
        <v>Dec</v>
      </c>
      <c r="C354" s="3"/>
      <c r="D354" s="3"/>
      <c r="E354" s="3"/>
      <c r="F354" s="3"/>
      <c r="G354" s="3"/>
      <c r="H354" s="3"/>
      <c r="I354" s="13">
        <f>VLOOKUP($B354,'Gas wholesale lookups'!$A$4:$L$15,'Gas wholesale index'!I$2,FALSE)</f>
        <v>332991.45454545453</v>
      </c>
      <c r="J354" s="13">
        <f>VLOOKUP($B354,'Gas wholesale lookups'!$A$4:$L$15,'Gas wholesale index'!J$2,FALSE)</f>
        <v>208526.18181818182</v>
      </c>
      <c r="K354" s="13">
        <f>VLOOKUP($B354,'Gas wholesale lookups'!$A$4:$L$15,'Gas wholesale index'!K$2,FALSE)</f>
        <v>166168.27272727274</v>
      </c>
      <c r="L354" s="13">
        <f>VLOOKUP($B354,'Gas wholesale lookups'!$A$4:$L$15,'Gas wholesale index'!L$2,FALSE)</f>
        <v>291847.5</v>
      </c>
      <c r="M354" s="13">
        <f>VLOOKUP($B354,'Gas wholesale lookups'!$A$4:$L$15,'Gas wholesale index'!M$2,FALSE)</f>
        <v>332991.45454545453</v>
      </c>
      <c r="N354" s="13">
        <f>VLOOKUP($B354,'Gas wholesale lookups'!$A$4:$L$15,'Gas wholesale index'!N$2,FALSE)</f>
        <v>208526.18181818182</v>
      </c>
      <c r="O354" s="38">
        <f>VLOOKUP($B354,'Gas wholesale lookups'!$A$4:$R$15,'Gas wholesale index'!O$2,FALSE)</f>
        <v>0</v>
      </c>
      <c r="P354" s="38">
        <f>VLOOKUP($B354,'Gas wholesale lookups'!$A$4:$R$15,'Gas wholesale index'!P$2,FALSE)</f>
        <v>1</v>
      </c>
      <c r="Q354" s="38">
        <f>VLOOKUP($B354,'Gas wholesale lookups'!$A$4:$R$15,'Gas wholesale index'!Q$2,FALSE)</f>
        <v>1</v>
      </c>
      <c r="R354" s="38">
        <f>VLOOKUP($B354,'Gas wholesale lookups'!$A$4:$R$15,'Gas wholesale index'!R$2,FALSE)</f>
        <v>1</v>
      </c>
      <c r="S354" s="38">
        <f>VLOOKUP($B354,'Gas wholesale lookups'!$A$4:$R$15,'Gas wholesale index'!S$2,FALSE)</f>
        <v>1</v>
      </c>
      <c r="T354" s="38">
        <f>VLOOKUP($B354,'Gas wholesale lookups'!$A$4:$R$15,'Gas wholesale index'!T$2,FALSE)</f>
        <v>0</v>
      </c>
      <c r="U354" s="13">
        <f t="shared" si="91"/>
        <v>0</v>
      </c>
      <c r="V354" s="13">
        <f t="shared" si="92"/>
        <v>208526.18181818182</v>
      </c>
      <c r="W354" s="13">
        <f t="shared" si="93"/>
        <v>166168.27272727274</v>
      </c>
      <c r="X354" s="13">
        <f t="shared" si="94"/>
        <v>291847.5</v>
      </c>
      <c r="Y354" s="13">
        <f t="shared" si="95"/>
        <v>332991.45454545453</v>
      </c>
      <c r="Z354" s="13">
        <f t="shared" si="96"/>
        <v>0</v>
      </c>
      <c r="AA354" s="13">
        <f t="shared" si="97"/>
        <v>999533.40909090918</v>
      </c>
      <c r="AB354" s="23">
        <f t="shared" si="98"/>
        <v>0</v>
      </c>
      <c r="AC354" s="23">
        <f t="shared" si="99"/>
        <v>0</v>
      </c>
      <c r="AD354" s="23">
        <f t="shared" si="100"/>
        <v>0</v>
      </c>
      <c r="AE354" s="23">
        <f t="shared" si="101"/>
        <v>0</v>
      </c>
      <c r="AF354" s="23">
        <f t="shared" si="102"/>
        <v>0</v>
      </c>
      <c r="AG354" s="23">
        <f t="shared" si="103"/>
        <v>0</v>
      </c>
      <c r="AH354" s="23">
        <f t="shared" si="104"/>
        <v>0</v>
      </c>
      <c r="AI354" s="44" t="str">
        <f t="shared" si="105"/>
        <v>n/a</v>
      </c>
      <c r="AJ354" s="2" t="str">
        <f t="shared" si="106"/>
        <v>2016-17 Summer</v>
      </c>
      <c r="AK354" s="2" t="str">
        <f t="shared" si="107"/>
        <v>2015-16 Winter</v>
      </c>
      <c r="AL354" s="41">
        <v>0</v>
      </c>
      <c r="AM354" s="8"/>
    </row>
    <row r="355" spans="1:39" x14ac:dyDescent="0.3">
      <c r="A355" s="47">
        <v>42353</v>
      </c>
      <c r="B355" s="14" t="str">
        <f t="shared" si="108"/>
        <v>Dec</v>
      </c>
      <c r="C355" s="3"/>
      <c r="D355" s="3"/>
      <c r="E355" s="3"/>
      <c r="F355" s="3"/>
      <c r="G355" s="3"/>
      <c r="H355" s="3"/>
      <c r="I355" s="13">
        <f>VLOOKUP($B355,'Gas wholesale lookups'!$A$4:$L$15,'Gas wholesale index'!I$2,FALSE)</f>
        <v>332991.45454545453</v>
      </c>
      <c r="J355" s="13">
        <f>VLOOKUP($B355,'Gas wholesale lookups'!$A$4:$L$15,'Gas wholesale index'!J$2,FALSE)</f>
        <v>208526.18181818182</v>
      </c>
      <c r="K355" s="13">
        <f>VLOOKUP($B355,'Gas wholesale lookups'!$A$4:$L$15,'Gas wholesale index'!K$2,FALSE)</f>
        <v>166168.27272727274</v>
      </c>
      <c r="L355" s="13">
        <f>VLOOKUP($B355,'Gas wholesale lookups'!$A$4:$L$15,'Gas wholesale index'!L$2,FALSE)</f>
        <v>291847.5</v>
      </c>
      <c r="M355" s="13">
        <f>VLOOKUP($B355,'Gas wholesale lookups'!$A$4:$L$15,'Gas wholesale index'!M$2,FALSE)</f>
        <v>332991.45454545453</v>
      </c>
      <c r="N355" s="13">
        <f>VLOOKUP($B355,'Gas wholesale lookups'!$A$4:$L$15,'Gas wholesale index'!N$2,FALSE)</f>
        <v>208526.18181818182</v>
      </c>
      <c r="O355" s="38">
        <f>VLOOKUP($B355,'Gas wholesale lookups'!$A$4:$R$15,'Gas wholesale index'!O$2,FALSE)</f>
        <v>0</v>
      </c>
      <c r="P355" s="38">
        <f>VLOOKUP($B355,'Gas wholesale lookups'!$A$4:$R$15,'Gas wholesale index'!P$2,FALSE)</f>
        <v>1</v>
      </c>
      <c r="Q355" s="38">
        <f>VLOOKUP($B355,'Gas wholesale lookups'!$A$4:$R$15,'Gas wholesale index'!Q$2,FALSE)</f>
        <v>1</v>
      </c>
      <c r="R355" s="38">
        <f>VLOOKUP($B355,'Gas wholesale lookups'!$A$4:$R$15,'Gas wholesale index'!R$2,FALSE)</f>
        <v>1</v>
      </c>
      <c r="S355" s="38">
        <f>VLOOKUP($B355,'Gas wholesale lookups'!$A$4:$R$15,'Gas wholesale index'!S$2,FALSE)</f>
        <v>1</v>
      </c>
      <c r="T355" s="38">
        <f>VLOOKUP($B355,'Gas wholesale lookups'!$A$4:$R$15,'Gas wholesale index'!T$2,FALSE)</f>
        <v>0</v>
      </c>
      <c r="U355" s="13">
        <f t="shared" si="91"/>
        <v>0</v>
      </c>
      <c r="V355" s="13">
        <f t="shared" si="92"/>
        <v>208526.18181818182</v>
      </c>
      <c r="W355" s="13">
        <f t="shared" si="93"/>
        <v>166168.27272727274</v>
      </c>
      <c r="X355" s="13">
        <f t="shared" si="94"/>
        <v>291847.5</v>
      </c>
      <c r="Y355" s="13">
        <f t="shared" si="95"/>
        <v>332991.45454545453</v>
      </c>
      <c r="Z355" s="13">
        <f t="shared" si="96"/>
        <v>0</v>
      </c>
      <c r="AA355" s="13">
        <f t="shared" si="97"/>
        <v>999533.40909090918</v>
      </c>
      <c r="AB355" s="23">
        <f t="shared" si="98"/>
        <v>0</v>
      </c>
      <c r="AC355" s="23">
        <f t="shared" si="99"/>
        <v>0</v>
      </c>
      <c r="AD355" s="23">
        <f t="shared" si="100"/>
        <v>0</v>
      </c>
      <c r="AE355" s="23">
        <f t="shared" si="101"/>
        <v>0</v>
      </c>
      <c r="AF355" s="23">
        <f t="shared" si="102"/>
        <v>0</v>
      </c>
      <c r="AG355" s="23">
        <f t="shared" si="103"/>
        <v>0</v>
      </c>
      <c r="AH355" s="23">
        <f t="shared" si="104"/>
        <v>0</v>
      </c>
      <c r="AI355" s="44" t="str">
        <f t="shared" si="105"/>
        <v>n/a</v>
      </c>
      <c r="AJ355" s="2" t="str">
        <f t="shared" si="106"/>
        <v>2016-17 Summer</v>
      </c>
      <c r="AK355" s="2" t="str">
        <f t="shared" si="107"/>
        <v>2015-16 Winter</v>
      </c>
      <c r="AL355" s="41">
        <v>0</v>
      </c>
      <c r="AM355" s="8"/>
    </row>
    <row r="356" spans="1:39" x14ac:dyDescent="0.3">
      <c r="A356" s="47">
        <v>42354</v>
      </c>
      <c r="B356" s="14" t="str">
        <f t="shared" si="108"/>
        <v>Dec</v>
      </c>
      <c r="C356" s="3"/>
      <c r="D356" s="3"/>
      <c r="E356" s="3"/>
      <c r="F356" s="3"/>
      <c r="G356" s="3"/>
      <c r="H356" s="3"/>
      <c r="I356" s="13">
        <f>VLOOKUP($B356,'Gas wholesale lookups'!$A$4:$L$15,'Gas wholesale index'!I$2,FALSE)</f>
        <v>332991.45454545453</v>
      </c>
      <c r="J356" s="13">
        <f>VLOOKUP($B356,'Gas wholesale lookups'!$A$4:$L$15,'Gas wholesale index'!J$2,FALSE)</f>
        <v>208526.18181818182</v>
      </c>
      <c r="K356" s="13">
        <f>VLOOKUP($B356,'Gas wholesale lookups'!$A$4:$L$15,'Gas wholesale index'!K$2,FALSE)</f>
        <v>166168.27272727274</v>
      </c>
      <c r="L356" s="13">
        <f>VLOOKUP($B356,'Gas wholesale lookups'!$A$4:$L$15,'Gas wholesale index'!L$2,FALSE)</f>
        <v>291847.5</v>
      </c>
      <c r="M356" s="13">
        <f>VLOOKUP($B356,'Gas wholesale lookups'!$A$4:$L$15,'Gas wholesale index'!M$2,FALSE)</f>
        <v>332991.45454545453</v>
      </c>
      <c r="N356" s="13">
        <f>VLOOKUP($B356,'Gas wholesale lookups'!$A$4:$L$15,'Gas wholesale index'!N$2,FALSE)</f>
        <v>208526.18181818182</v>
      </c>
      <c r="O356" s="38">
        <f>VLOOKUP($B356,'Gas wholesale lookups'!$A$4:$R$15,'Gas wholesale index'!O$2,FALSE)</f>
        <v>0</v>
      </c>
      <c r="P356" s="38">
        <f>VLOOKUP($B356,'Gas wholesale lookups'!$A$4:$R$15,'Gas wholesale index'!P$2,FALSE)</f>
        <v>1</v>
      </c>
      <c r="Q356" s="38">
        <f>VLOOKUP($B356,'Gas wholesale lookups'!$A$4:$R$15,'Gas wholesale index'!Q$2,FALSE)</f>
        <v>1</v>
      </c>
      <c r="R356" s="38">
        <f>VLOOKUP($B356,'Gas wholesale lookups'!$A$4:$R$15,'Gas wholesale index'!R$2,FALSE)</f>
        <v>1</v>
      </c>
      <c r="S356" s="38">
        <f>VLOOKUP($B356,'Gas wholesale lookups'!$A$4:$R$15,'Gas wholesale index'!S$2,FALSE)</f>
        <v>1</v>
      </c>
      <c r="T356" s="38">
        <f>VLOOKUP($B356,'Gas wholesale lookups'!$A$4:$R$15,'Gas wholesale index'!T$2,FALSE)</f>
        <v>0</v>
      </c>
      <c r="U356" s="13">
        <f t="shared" si="91"/>
        <v>0</v>
      </c>
      <c r="V356" s="13">
        <f t="shared" si="92"/>
        <v>208526.18181818182</v>
      </c>
      <c r="W356" s="13">
        <f t="shared" si="93"/>
        <v>166168.27272727274</v>
      </c>
      <c r="X356" s="13">
        <f t="shared" si="94"/>
        <v>291847.5</v>
      </c>
      <c r="Y356" s="13">
        <f t="shared" si="95"/>
        <v>332991.45454545453</v>
      </c>
      <c r="Z356" s="13">
        <f t="shared" si="96"/>
        <v>0</v>
      </c>
      <c r="AA356" s="13">
        <f t="shared" si="97"/>
        <v>999533.40909090918</v>
      </c>
      <c r="AB356" s="23">
        <f t="shared" si="98"/>
        <v>0</v>
      </c>
      <c r="AC356" s="23">
        <f t="shared" si="99"/>
        <v>0</v>
      </c>
      <c r="AD356" s="23">
        <f t="shared" si="100"/>
        <v>0</v>
      </c>
      <c r="AE356" s="23">
        <f t="shared" si="101"/>
        <v>0</v>
      </c>
      <c r="AF356" s="23">
        <f t="shared" si="102"/>
        <v>0</v>
      </c>
      <c r="AG356" s="23">
        <f t="shared" si="103"/>
        <v>0</v>
      </c>
      <c r="AH356" s="23">
        <f t="shared" si="104"/>
        <v>0</v>
      </c>
      <c r="AI356" s="44" t="str">
        <f t="shared" si="105"/>
        <v>n/a</v>
      </c>
      <c r="AJ356" s="2" t="str">
        <f t="shared" si="106"/>
        <v>2016-17 Summer</v>
      </c>
      <c r="AK356" s="2" t="str">
        <f t="shared" si="107"/>
        <v>2015-16 Winter</v>
      </c>
      <c r="AL356" s="41">
        <v>0</v>
      </c>
      <c r="AM356" s="8"/>
    </row>
    <row r="357" spans="1:39" x14ac:dyDescent="0.3">
      <c r="A357" s="47">
        <v>42355</v>
      </c>
      <c r="B357" s="14" t="str">
        <f t="shared" si="108"/>
        <v>Dec</v>
      </c>
      <c r="C357" s="3"/>
      <c r="D357" s="3"/>
      <c r="E357" s="3"/>
      <c r="F357" s="3"/>
      <c r="G357" s="3"/>
      <c r="H357" s="3"/>
      <c r="I357" s="13">
        <f>VLOOKUP($B357,'Gas wholesale lookups'!$A$4:$L$15,'Gas wholesale index'!I$2,FALSE)</f>
        <v>332991.45454545453</v>
      </c>
      <c r="J357" s="13">
        <f>VLOOKUP($B357,'Gas wholesale lookups'!$A$4:$L$15,'Gas wholesale index'!J$2,FALSE)</f>
        <v>208526.18181818182</v>
      </c>
      <c r="K357" s="13">
        <f>VLOOKUP($B357,'Gas wholesale lookups'!$A$4:$L$15,'Gas wholesale index'!K$2,FALSE)</f>
        <v>166168.27272727274</v>
      </c>
      <c r="L357" s="13">
        <f>VLOOKUP($B357,'Gas wholesale lookups'!$A$4:$L$15,'Gas wholesale index'!L$2,FALSE)</f>
        <v>291847.5</v>
      </c>
      <c r="M357" s="13">
        <f>VLOOKUP($B357,'Gas wholesale lookups'!$A$4:$L$15,'Gas wholesale index'!M$2,FALSE)</f>
        <v>332991.45454545453</v>
      </c>
      <c r="N357" s="13">
        <f>VLOOKUP($B357,'Gas wholesale lookups'!$A$4:$L$15,'Gas wholesale index'!N$2,FALSE)</f>
        <v>208526.18181818182</v>
      </c>
      <c r="O357" s="38">
        <f>VLOOKUP($B357,'Gas wholesale lookups'!$A$4:$R$15,'Gas wholesale index'!O$2,FALSE)</f>
        <v>0</v>
      </c>
      <c r="P357" s="38">
        <f>VLOOKUP($B357,'Gas wholesale lookups'!$A$4:$R$15,'Gas wholesale index'!P$2,FALSE)</f>
        <v>1</v>
      </c>
      <c r="Q357" s="38">
        <f>VLOOKUP($B357,'Gas wholesale lookups'!$A$4:$R$15,'Gas wholesale index'!Q$2,FALSE)</f>
        <v>1</v>
      </c>
      <c r="R357" s="38">
        <f>VLOOKUP($B357,'Gas wholesale lookups'!$A$4:$R$15,'Gas wholesale index'!R$2,FALSE)</f>
        <v>1</v>
      </c>
      <c r="S357" s="38">
        <f>VLOOKUP($B357,'Gas wholesale lookups'!$A$4:$R$15,'Gas wholesale index'!S$2,FALSE)</f>
        <v>1</v>
      </c>
      <c r="T357" s="38">
        <f>VLOOKUP($B357,'Gas wholesale lookups'!$A$4:$R$15,'Gas wholesale index'!T$2,FALSE)</f>
        <v>0</v>
      </c>
      <c r="U357" s="13">
        <f t="shared" si="91"/>
        <v>0</v>
      </c>
      <c r="V357" s="13">
        <f t="shared" si="92"/>
        <v>208526.18181818182</v>
      </c>
      <c r="W357" s="13">
        <f t="shared" si="93"/>
        <v>166168.27272727274</v>
      </c>
      <c r="X357" s="13">
        <f t="shared" si="94"/>
        <v>291847.5</v>
      </c>
      <c r="Y357" s="13">
        <f t="shared" si="95"/>
        <v>332991.45454545453</v>
      </c>
      <c r="Z357" s="13">
        <f t="shared" si="96"/>
        <v>0</v>
      </c>
      <c r="AA357" s="13">
        <f t="shared" si="97"/>
        <v>999533.40909090918</v>
      </c>
      <c r="AB357" s="23">
        <f t="shared" si="98"/>
        <v>0</v>
      </c>
      <c r="AC357" s="23">
        <f t="shared" si="99"/>
        <v>0</v>
      </c>
      <c r="AD357" s="23">
        <f t="shared" si="100"/>
        <v>0</v>
      </c>
      <c r="AE357" s="23">
        <f t="shared" si="101"/>
        <v>0</v>
      </c>
      <c r="AF357" s="23">
        <f t="shared" si="102"/>
        <v>0</v>
      </c>
      <c r="AG357" s="23">
        <f t="shared" si="103"/>
        <v>0</v>
      </c>
      <c r="AH357" s="23">
        <f t="shared" si="104"/>
        <v>0</v>
      </c>
      <c r="AI357" s="44" t="str">
        <f t="shared" si="105"/>
        <v>n/a</v>
      </c>
      <c r="AJ357" s="2" t="str">
        <f t="shared" si="106"/>
        <v>2016-17 Summer</v>
      </c>
      <c r="AK357" s="2" t="str">
        <f t="shared" si="107"/>
        <v>2015-16 Winter</v>
      </c>
      <c r="AL357" s="41">
        <v>0</v>
      </c>
      <c r="AM357" s="8"/>
    </row>
    <row r="358" spans="1:39" x14ac:dyDescent="0.3">
      <c r="A358" s="47">
        <v>42356</v>
      </c>
      <c r="B358" s="14" t="str">
        <f t="shared" si="108"/>
        <v>Dec</v>
      </c>
      <c r="C358" s="3"/>
      <c r="D358" s="3"/>
      <c r="E358" s="3"/>
      <c r="F358" s="3"/>
      <c r="G358" s="3"/>
      <c r="H358" s="3"/>
      <c r="I358" s="13">
        <f>VLOOKUP($B358,'Gas wholesale lookups'!$A$4:$L$15,'Gas wholesale index'!I$2,FALSE)</f>
        <v>332991.45454545453</v>
      </c>
      <c r="J358" s="13">
        <f>VLOOKUP($B358,'Gas wholesale lookups'!$A$4:$L$15,'Gas wholesale index'!J$2,FALSE)</f>
        <v>208526.18181818182</v>
      </c>
      <c r="K358" s="13">
        <f>VLOOKUP($B358,'Gas wholesale lookups'!$A$4:$L$15,'Gas wholesale index'!K$2,FALSE)</f>
        <v>166168.27272727274</v>
      </c>
      <c r="L358" s="13">
        <f>VLOOKUP($B358,'Gas wholesale lookups'!$A$4:$L$15,'Gas wholesale index'!L$2,FALSE)</f>
        <v>291847.5</v>
      </c>
      <c r="M358" s="13">
        <f>VLOOKUP($B358,'Gas wholesale lookups'!$A$4:$L$15,'Gas wholesale index'!M$2,FALSE)</f>
        <v>332991.45454545453</v>
      </c>
      <c r="N358" s="13">
        <f>VLOOKUP($B358,'Gas wholesale lookups'!$A$4:$L$15,'Gas wholesale index'!N$2,FALSE)</f>
        <v>208526.18181818182</v>
      </c>
      <c r="O358" s="38">
        <f>VLOOKUP($B358,'Gas wholesale lookups'!$A$4:$R$15,'Gas wholesale index'!O$2,FALSE)</f>
        <v>0</v>
      </c>
      <c r="P358" s="38">
        <f>VLOOKUP($B358,'Gas wholesale lookups'!$A$4:$R$15,'Gas wholesale index'!P$2,FALSE)</f>
        <v>1</v>
      </c>
      <c r="Q358" s="38">
        <f>VLOOKUP($B358,'Gas wholesale lookups'!$A$4:$R$15,'Gas wholesale index'!Q$2,FALSE)</f>
        <v>1</v>
      </c>
      <c r="R358" s="38">
        <f>VLOOKUP($B358,'Gas wholesale lookups'!$A$4:$R$15,'Gas wholesale index'!R$2,FALSE)</f>
        <v>1</v>
      </c>
      <c r="S358" s="38">
        <f>VLOOKUP($B358,'Gas wholesale lookups'!$A$4:$R$15,'Gas wholesale index'!S$2,FALSE)</f>
        <v>1</v>
      </c>
      <c r="T358" s="38">
        <f>VLOOKUP($B358,'Gas wholesale lookups'!$A$4:$R$15,'Gas wholesale index'!T$2,FALSE)</f>
        <v>0</v>
      </c>
      <c r="U358" s="13">
        <f t="shared" si="91"/>
        <v>0</v>
      </c>
      <c r="V358" s="13">
        <f t="shared" si="92"/>
        <v>208526.18181818182</v>
      </c>
      <c r="W358" s="13">
        <f t="shared" si="93"/>
        <v>166168.27272727274</v>
      </c>
      <c r="X358" s="13">
        <f t="shared" si="94"/>
        <v>291847.5</v>
      </c>
      <c r="Y358" s="13">
        <f t="shared" si="95"/>
        <v>332991.45454545453</v>
      </c>
      <c r="Z358" s="13">
        <f t="shared" si="96"/>
        <v>0</v>
      </c>
      <c r="AA358" s="13">
        <f t="shared" si="97"/>
        <v>999533.40909090918</v>
      </c>
      <c r="AB358" s="23">
        <f t="shared" si="98"/>
        <v>0</v>
      </c>
      <c r="AC358" s="23">
        <f t="shared" si="99"/>
        <v>0</v>
      </c>
      <c r="AD358" s="23">
        <f t="shared" si="100"/>
        <v>0</v>
      </c>
      <c r="AE358" s="23">
        <f t="shared" si="101"/>
        <v>0</v>
      </c>
      <c r="AF358" s="23">
        <f t="shared" si="102"/>
        <v>0</v>
      </c>
      <c r="AG358" s="23">
        <f t="shared" si="103"/>
        <v>0</v>
      </c>
      <c r="AH358" s="23">
        <f t="shared" si="104"/>
        <v>0</v>
      </c>
      <c r="AI358" s="44" t="str">
        <f t="shared" si="105"/>
        <v>n/a</v>
      </c>
      <c r="AJ358" s="2" t="str">
        <f t="shared" si="106"/>
        <v>2016-17 Summer</v>
      </c>
      <c r="AK358" s="2" t="str">
        <f t="shared" si="107"/>
        <v>2015-16 Winter</v>
      </c>
      <c r="AL358" s="41">
        <v>0</v>
      </c>
      <c r="AM358" s="8"/>
    </row>
    <row r="359" spans="1:39" x14ac:dyDescent="0.3">
      <c r="A359" s="47">
        <v>42359</v>
      </c>
      <c r="B359" s="14" t="str">
        <f t="shared" si="108"/>
        <v>Dec</v>
      </c>
      <c r="C359" s="3"/>
      <c r="D359" s="3"/>
      <c r="E359" s="3"/>
      <c r="F359" s="3"/>
      <c r="G359" s="3"/>
      <c r="H359" s="3"/>
      <c r="I359" s="13">
        <f>VLOOKUP($B359,'Gas wholesale lookups'!$A$4:$L$15,'Gas wholesale index'!I$2,FALSE)</f>
        <v>332991.45454545453</v>
      </c>
      <c r="J359" s="13">
        <f>VLOOKUP($B359,'Gas wholesale lookups'!$A$4:$L$15,'Gas wholesale index'!J$2,FALSE)</f>
        <v>208526.18181818182</v>
      </c>
      <c r="K359" s="13">
        <f>VLOOKUP($B359,'Gas wholesale lookups'!$A$4:$L$15,'Gas wholesale index'!K$2,FALSE)</f>
        <v>166168.27272727274</v>
      </c>
      <c r="L359" s="13">
        <f>VLOOKUP($B359,'Gas wholesale lookups'!$A$4:$L$15,'Gas wholesale index'!L$2,FALSE)</f>
        <v>291847.5</v>
      </c>
      <c r="M359" s="13">
        <f>VLOOKUP($B359,'Gas wholesale lookups'!$A$4:$L$15,'Gas wholesale index'!M$2,FALSE)</f>
        <v>332991.45454545453</v>
      </c>
      <c r="N359" s="13">
        <f>VLOOKUP($B359,'Gas wholesale lookups'!$A$4:$L$15,'Gas wholesale index'!N$2,FALSE)</f>
        <v>208526.18181818182</v>
      </c>
      <c r="O359" s="38">
        <f>VLOOKUP($B359,'Gas wholesale lookups'!$A$4:$R$15,'Gas wholesale index'!O$2,FALSE)</f>
        <v>0</v>
      </c>
      <c r="P359" s="38">
        <f>VLOOKUP($B359,'Gas wholesale lookups'!$A$4:$R$15,'Gas wholesale index'!P$2,FALSE)</f>
        <v>1</v>
      </c>
      <c r="Q359" s="38">
        <f>VLOOKUP($B359,'Gas wholesale lookups'!$A$4:$R$15,'Gas wholesale index'!Q$2,FALSE)</f>
        <v>1</v>
      </c>
      <c r="R359" s="38">
        <f>VLOOKUP($B359,'Gas wholesale lookups'!$A$4:$R$15,'Gas wholesale index'!R$2,FALSE)</f>
        <v>1</v>
      </c>
      <c r="S359" s="38">
        <f>VLOOKUP($B359,'Gas wholesale lookups'!$A$4:$R$15,'Gas wholesale index'!S$2,FALSE)</f>
        <v>1</v>
      </c>
      <c r="T359" s="38">
        <f>VLOOKUP($B359,'Gas wholesale lookups'!$A$4:$R$15,'Gas wholesale index'!T$2,FALSE)</f>
        <v>0</v>
      </c>
      <c r="U359" s="13">
        <f t="shared" si="91"/>
        <v>0</v>
      </c>
      <c r="V359" s="13">
        <f t="shared" si="92"/>
        <v>208526.18181818182</v>
      </c>
      <c r="W359" s="13">
        <f t="shared" si="93"/>
        <v>166168.27272727274</v>
      </c>
      <c r="X359" s="13">
        <f t="shared" si="94"/>
        <v>291847.5</v>
      </c>
      <c r="Y359" s="13">
        <f t="shared" si="95"/>
        <v>332991.45454545453</v>
      </c>
      <c r="Z359" s="13">
        <f t="shared" si="96"/>
        <v>0</v>
      </c>
      <c r="AA359" s="13">
        <f t="shared" si="97"/>
        <v>999533.40909090918</v>
      </c>
      <c r="AB359" s="23">
        <f t="shared" si="98"/>
        <v>0</v>
      </c>
      <c r="AC359" s="23">
        <f t="shared" si="99"/>
        <v>0</v>
      </c>
      <c r="AD359" s="23">
        <f t="shared" si="100"/>
        <v>0</v>
      </c>
      <c r="AE359" s="23">
        <f t="shared" si="101"/>
        <v>0</v>
      </c>
      <c r="AF359" s="23">
        <f t="shared" si="102"/>
        <v>0</v>
      </c>
      <c r="AG359" s="23">
        <f t="shared" si="103"/>
        <v>0</v>
      </c>
      <c r="AH359" s="23">
        <f t="shared" si="104"/>
        <v>0</v>
      </c>
      <c r="AI359" s="44" t="str">
        <f t="shared" si="105"/>
        <v>n/a</v>
      </c>
      <c r="AJ359" s="2" t="str">
        <f t="shared" si="106"/>
        <v>2016-17 Summer</v>
      </c>
      <c r="AK359" s="2" t="str">
        <f t="shared" si="107"/>
        <v>2015-16 Winter</v>
      </c>
      <c r="AL359" s="41">
        <v>0</v>
      </c>
      <c r="AM359" s="8"/>
    </row>
    <row r="360" spans="1:39" x14ac:dyDescent="0.3">
      <c r="A360" s="47">
        <v>42360</v>
      </c>
      <c r="B360" s="14" t="str">
        <f t="shared" si="108"/>
        <v>Dec</v>
      </c>
      <c r="C360" s="3"/>
      <c r="D360" s="3"/>
      <c r="E360" s="3"/>
      <c r="F360" s="3"/>
      <c r="G360" s="3"/>
      <c r="H360" s="3"/>
      <c r="I360" s="13">
        <f>VLOOKUP($B360,'Gas wholesale lookups'!$A$4:$L$15,'Gas wholesale index'!I$2,FALSE)</f>
        <v>332991.45454545453</v>
      </c>
      <c r="J360" s="13">
        <f>VLOOKUP($B360,'Gas wholesale lookups'!$A$4:$L$15,'Gas wholesale index'!J$2,FALSE)</f>
        <v>208526.18181818182</v>
      </c>
      <c r="K360" s="13">
        <f>VLOOKUP($B360,'Gas wholesale lookups'!$A$4:$L$15,'Gas wholesale index'!K$2,FALSE)</f>
        <v>166168.27272727274</v>
      </c>
      <c r="L360" s="13">
        <f>VLOOKUP($B360,'Gas wholesale lookups'!$A$4:$L$15,'Gas wholesale index'!L$2,FALSE)</f>
        <v>291847.5</v>
      </c>
      <c r="M360" s="13">
        <f>VLOOKUP($B360,'Gas wholesale lookups'!$A$4:$L$15,'Gas wholesale index'!M$2,FALSE)</f>
        <v>332991.45454545453</v>
      </c>
      <c r="N360" s="13">
        <f>VLOOKUP($B360,'Gas wholesale lookups'!$A$4:$L$15,'Gas wholesale index'!N$2,FALSE)</f>
        <v>208526.18181818182</v>
      </c>
      <c r="O360" s="38">
        <f>VLOOKUP($B360,'Gas wholesale lookups'!$A$4:$R$15,'Gas wholesale index'!O$2,FALSE)</f>
        <v>0</v>
      </c>
      <c r="P360" s="38">
        <f>VLOOKUP($B360,'Gas wholesale lookups'!$A$4:$R$15,'Gas wholesale index'!P$2,FALSE)</f>
        <v>1</v>
      </c>
      <c r="Q360" s="38">
        <f>VLOOKUP($B360,'Gas wholesale lookups'!$A$4:$R$15,'Gas wholesale index'!Q$2,FALSE)</f>
        <v>1</v>
      </c>
      <c r="R360" s="38">
        <f>VLOOKUP($B360,'Gas wholesale lookups'!$A$4:$R$15,'Gas wholesale index'!R$2,FALSE)</f>
        <v>1</v>
      </c>
      <c r="S360" s="38">
        <f>VLOOKUP($B360,'Gas wholesale lookups'!$A$4:$R$15,'Gas wholesale index'!S$2,FALSE)</f>
        <v>1</v>
      </c>
      <c r="T360" s="38">
        <f>VLOOKUP($B360,'Gas wholesale lookups'!$A$4:$R$15,'Gas wholesale index'!T$2,FALSE)</f>
        <v>0</v>
      </c>
      <c r="U360" s="13">
        <f t="shared" si="91"/>
        <v>0</v>
      </c>
      <c r="V360" s="13">
        <f t="shared" si="92"/>
        <v>208526.18181818182</v>
      </c>
      <c r="W360" s="13">
        <f t="shared" si="93"/>
        <v>166168.27272727274</v>
      </c>
      <c r="X360" s="13">
        <f t="shared" si="94"/>
        <v>291847.5</v>
      </c>
      <c r="Y360" s="13">
        <f t="shared" si="95"/>
        <v>332991.45454545453</v>
      </c>
      <c r="Z360" s="13">
        <f t="shared" si="96"/>
        <v>0</v>
      </c>
      <c r="AA360" s="13">
        <f t="shared" si="97"/>
        <v>999533.40909090918</v>
      </c>
      <c r="AB360" s="23">
        <f t="shared" si="98"/>
        <v>0</v>
      </c>
      <c r="AC360" s="23">
        <f t="shared" si="99"/>
        <v>0</v>
      </c>
      <c r="AD360" s="23">
        <f t="shared" si="100"/>
        <v>0</v>
      </c>
      <c r="AE360" s="23">
        <f t="shared" si="101"/>
        <v>0</v>
      </c>
      <c r="AF360" s="23">
        <f t="shared" si="102"/>
        <v>0</v>
      </c>
      <c r="AG360" s="23">
        <f t="shared" si="103"/>
        <v>0</v>
      </c>
      <c r="AH360" s="23">
        <f t="shared" si="104"/>
        <v>0</v>
      </c>
      <c r="AI360" s="44" t="str">
        <f t="shared" si="105"/>
        <v>n/a</v>
      </c>
      <c r="AJ360" s="2" t="str">
        <f t="shared" si="106"/>
        <v>2016-17 Summer</v>
      </c>
      <c r="AK360" s="2" t="str">
        <f t="shared" si="107"/>
        <v>2015-16 Winter</v>
      </c>
      <c r="AL360" s="41">
        <v>0</v>
      </c>
      <c r="AM360" s="8"/>
    </row>
    <row r="361" spans="1:39" x14ac:dyDescent="0.3">
      <c r="A361" s="47">
        <v>42361</v>
      </c>
      <c r="B361" s="14" t="str">
        <f t="shared" si="108"/>
        <v>Dec</v>
      </c>
      <c r="C361" s="3"/>
      <c r="D361" s="3"/>
      <c r="E361" s="3"/>
      <c r="F361" s="3"/>
      <c r="G361" s="3"/>
      <c r="H361" s="3"/>
      <c r="I361" s="13">
        <f>VLOOKUP($B361,'Gas wholesale lookups'!$A$4:$L$15,'Gas wholesale index'!I$2,FALSE)</f>
        <v>332991.45454545453</v>
      </c>
      <c r="J361" s="13">
        <f>VLOOKUP($B361,'Gas wholesale lookups'!$A$4:$L$15,'Gas wholesale index'!J$2,FALSE)</f>
        <v>208526.18181818182</v>
      </c>
      <c r="K361" s="13">
        <f>VLOOKUP($B361,'Gas wholesale lookups'!$A$4:$L$15,'Gas wholesale index'!K$2,FALSE)</f>
        <v>166168.27272727274</v>
      </c>
      <c r="L361" s="13">
        <f>VLOOKUP($B361,'Gas wholesale lookups'!$A$4:$L$15,'Gas wholesale index'!L$2,FALSE)</f>
        <v>291847.5</v>
      </c>
      <c r="M361" s="13">
        <f>VLOOKUP($B361,'Gas wholesale lookups'!$A$4:$L$15,'Gas wholesale index'!M$2,FALSE)</f>
        <v>332991.45454545453</v>
      </c>
      <c r="N361" s="13">
        <f>VLOOKUP($B361,'Gas wholesale lookups'!$A$4:$L$15,'Gas wholesale index'!N$2,FALSE)</f>
        <v>208526.18181818182</v>
      </c>
      <c r="O361" s="38">
        <f>VLOOKUP($B361,'Gas wholesale lookups'!$A$4:$R$15,'Gas wholesale index'!O$2,FALSE)</f>
        <v>0</v>
      </c>
      <c r="P361" s="38">
        <f>VLOOKUP($B361,'Gas wholesale lookups'!$A$4:$R$15,'Gas wholesale index'!P$2,FALSE)</f>
        <v>1</v>
      </c>
      <c r="Q361" s="38">
        <f>VLOOKUP($B361,'Gas wholesale lookups'!$A$4:$R$15,'Gas wholesale index'!Q$2,FALSE)</f>
        <v>1</v>
      </c>
      <c r="R361" s="38">
        <f>VLOOKUP($B361,'Gas wholesale lookups'!$A$4:$R$15,'Gas wholesale index'!R$2,FALSE)</f>
        <v>1</v>
      </c>
      <c r="S361" s="38">
        <f>VLOOKUP($B361,'Gas wholesale lookups'!$A$4:$R$15,'Gas wholesale index'!S$2,FALSE)</f>
        <v>1</v>
      </c>
      <c r="T361" s="38">
        <f>VLOOKUP($B361,'Gas wholesale lookups'!$A$4:$R$15,'Gas wholesale index'!T$2,FALSE)</f>
        <v>0</v>
      </c>
      <c r="U361" s="13">
        <f t="shared" si="91"/>
        <v>0</v>
      </c>
      <c r="V361" s="13">
        <f t="shared" si="92"/>
        <v>208526.18181818182</v>
      </c>
      <c r="W361" s="13">
        <f t="shared" si="93"/>
        <v>166168.27272727274</v>
      </c>
      <c r="X361" s="13">
        <f t="shared" si="94"/>
        <v>291847.5</v>
      </c>
      <c r="Y361" s="13">
        <f t="shared" si="95"/>
        <v>332991.45454545453</v>
      </c>
      <c r="Z361" s="13">
        <f t="shared" si="96"/>
        <v>0</v>
      </c>
      <c r="AA361" s="13">
        <f t="shared" si="97"/>
        <v>999533.40909090918</v>
      </c>
      <c r="AB361" s="23">
        <f t="shared" si="98"/>
        <v>0</v>
      </c>
      <c r="AC361" s="23">
        <f t="shared" si="99"/>
        <v>0</v>
      </c>
      <c r="AD361" s="23">
        <f t="shared" si="100"/>
        <v>0</v>
      </c>
      <c r="AE361" s="23">
        <f t="shared" si="101"/>
        <v>0</v>
      </c>
      <c r="AF361" s="23">
        <f t="shared" si="102"/>
        <v>0</v>
      </c>
      <c r="AG361" s="23">
        <f t="shared" si="103"/>
        <v>0</v>
      </c>
      <c r="AH361" s="23">
        <f t="shared" si="104"/>
        <v>0</v>
      </c>
      <c r="AI361" s="44" t="str">
        <f t="shared" si="105"/>
        <v>n/a</v>
      </c>
      <c r="AJ361" s="2" t="str">
        <f t="shared" si="106"/>
        <v>2016-17 Summer</v>
      </c>
      <c r="AK361" s="2" t="str">
        <f t="shared" si="107"/>
        <v>2015-16 Winter</v>
      </c>
      <c r="AL361" s="41">
        <v>0</v>
      </c>
      <c r="AM361" s="8"/>
    </row>
    <row r="362" spans="1:39" x14ac:dyDescent="0.3">
      <c r="A362" s="47">
        <v>42362</v>
      </c>
      <c r="B362" s="14" t="str">
        <f t="shared" si="108"/>
        <v>Dec</v>
      </c>
      <c r="C362" s="3"/>
      <c r="D362" s="3"/>
      <c r="E362" s="3"/>
      <c r="F362" s="3"/>
      <c r="G362" s="3"/>
      <c r="H362" s="3"/>
      <c r="I362" s="13">
        <f>VLOOKUP($B362,'Gas wholesale lookups'!$A$4:$L$15,'Gas wholesale index'!I$2,FALSE)</f>
        <v>332991.45454545453</v>
      </c>
      <c r="J362" s="13">
        <f>VLOOKUP($B362,'Gas wholesale lookups'!$A$4:$L$15,'Gas wholesale index'!J$2,FALSE)</f>
        <v>208526.18181818182</v>
      </c>
      <c r="K362" s="13">
        <f>VLOOKUP($B362,'Gas wholesale lookups'!$A$4:$L$15,'Gas wholesale index'!K$2,FALSE)</f>
        <v>166168.27272727274</v>
      </c>
      <c r="L362" s="13">
        <f>VLOOKUP($B362,'Gas wholesale lookups'!$A$4:$L$15,'Gas wholesale index'!L$2,FALSE)</f>
        <v>291847.5</v>
      </c>
      <c r="M362" s="13">
        <f>VLOOKUP($B362,'Gas wholesale lookups'!$A$4:$L$15,'Gas wholesale index'!M$2,FALSE)</f>
        <v>332991.45454545453</v>
      </c>
      <c r="N362" s="13">
        <f>VLOOKUP($B362,'Gas wholesale lookups'!$A$4:$L$15,'Gas wholesale index'!N$2,FALSE)</f>
        <v>208526.18181818182</v>
      </c>
      <c r="O362" s="38">
        <f>VLOOKUP($B362,'Gas wholesale lookups'!$A$4:$R$15,'Gas wholesale index'!O$2,FALSE)</f>
        <v>0</v>
      </c>
      <c r="P362" s="38">
        <f>VLOOKUP($B362,'Gas wholesale lookups'!$A$4:$R$15,'Gas wholesale index'!P$2,FALSE)</f>
        <v>1</v>
      </c>
      <c r="Q362" s="38">
        <f>VLOOKUP($B362,'Gas wholesale lookups'!$A$4:$R$15,'Gas wholesale index'!Q$2,FALSE)</f>
        <v>1</v>
      </c>
      <c r="R362" s="38">
        <f>VLOOKUP($B362,'Gas wholesale lookups'!$A$4:$R$15,'Gas wholesale index'!R$2,FALSE)</f>
        <v>1</v>
      </c>
      <c r="S362" s="38">
        <f>VLOOKUP($B362,'Gas wholesale lookups'!$A$4:$R$15,'Gas wholesale index'!S$2,FALSE)</f>
        <v>1</v>
      </c>
      <c r="T362" s="38">
        <f>VLOOKUP($B362,'Gas wholesale lookups'!$A$4:$R$15,'Gas wholesale index'!T$2,FALSE)</f>
        <v>0</v>
      </c>
      <c r="U362" s="13">
        <f t="shared" si="91"/>
        <v>0</v>
      </c>
      <c r="V362" s="13">
        <f t="shared" si="92"/>
        <v>208526.18181818182</v>
      </c>
      <c r="W362" s="13">
        <f t="shared" si="93"/>
        <v>166168.27272727274</v>
      </c>
      <c r="X362" s="13">
        <f t="shared" si="94"/>
        <v>291847.5</v>
      </c>
      <c r="Y362" s="13">
        <f t="shared" si="95"/>
        <v>332991.45454545453</v>
      </c>
      <c r="Z362" s="13">
        <f t="shared" si="96"/>
        <v>0</v>
      </c>
      <c r="AA362" s="13">
        <f t="shared" si="97"/>
        <v>999533.40909090918</v>
      </c>
      <c r="AB362" s="23">
        <f t="shared" si="98"/>
        <v>0</v>
      </c>
      <c r="AC362" s="23">
        <f t="shared" si="99"/>
        <v>0</v>
      </c>
      <c r="AD362" s="23">
        <f t="shared" si="100"/>
        <v>0</v>
      </c>
      <c r="AE362" s="23">
        <f t="shared" si="101"/>
        <v>0</v>
      </c>
      <c r="AF362" s="23">
        <f t="shared" si="102"/>
        <v>0</v>
      </c>
      <c r="AG362" s="23">
        <f t="shared" si="103"/>
        <v>0</v>
      </c>
      <c r="AH362" s="23">
        <f t="shared" si="104"/>
        <v>0</v>
      </c>
      <c r="AI362" s="44" t="str">
        <f t="shared" si="105"/>
        <v>n/a</v>
      </c>
      <c r="AJ362" s="2" t="str">
        <f t="shared" si="106"/>
        <v>2016-17 Summer</v>
      </c>
      <c r="AK362" s="2" t="str">
        <f t="shared" si="107"/>
        <v>2015-16 Winter</v>
      </c>
      <c r="AL362" s="41">
        <v>0</v>
      </c>
      <c r="AM362" s="8"/>
    </row>
    <row r="363" spans="1:39" x14ac:dyDescent="0.3">
      <c r="A363" s="47">
        <v>42367</v>
      </c>
      <c r="B363" s="14" t="str">
        <f t="shared" si="108"/>
        <v>Dec</v>
      </c>
      <c r="C363" s="3"/>
      <c r="D363" s="3"/>
      <c r="E363" s="3"/>
      <c r="F363" s="3"/>
      <c r="G363" s="3"/>
      <c r="H363" s="3"/>
      <c r="I363" s="13">
        <f>VLOOKUP($B363,'Gas wholesale lookups'!$A$4:$L$15,'Gas wholesale index'!I$2,FALSE)</f>
        <v>332991.45454545453</v>
      </c>
      <c r="J363" s="13">
        <f>VLOOKUP($B363,'Gas wholesale lookups'!$A$4:$L$15,'Gas wholesale index'!J$2,FALSE)</f>
        <v>208526.18181818182</v>
      </c>
      <c r="K363" s="13">
        <f>VLOOKUP($B363,'Gas wholesale lookups'!$A$4:$L$15,'Gas wholesale index'!K$2,FALSE)</f>
        <v>166168.27272727274</v>
      </c>
      <c r="L363" s="13">
        <f>VLOOKUP($B363,'Gas wholesale lookups'!$A$4:$L$15,'Gas wholesale index'!L$2,FALSE)</f>
        <v>291847.5</v>
      </c>
      <c r="M363" s="13">
        <f>VLOOKUP($B363,'Gas wholesale lookups'!$A$4:$L$15,'Gas wholesale index'!M$2,FALSE)</f>
        <v>332991.45454545453</v>
      </c>
      <c r="N363" s="13">
        <f>VLOOKUP($B363,'Gas wholesale lookups'!$A$4:$L$15,'Gas wholesale index'!N$2,FALSE)</f>
        <v>208526.18181818182</v>
      </c>
      <c r="O363" s="38">
        <f>VLOOKUP($B363,'Gas wholesale lookups'!$A$4:$R$15,'Gas wholesale index'!O$2,FALSE)</f>
        <v>0</v>
      </c>
      <c r="P363" s="38">
        <f>VLOOKUP($B363,'Gas wholesale lookups'!$A$4:$R$15,'Gas wholesale index'!P$2,FALSE)</f>
        <v>1</v>
      </c>
      <c r="Q363" s="38">
        <f>VLOOKUP($B363,'Gas wholesale lookups'!$A$4:$R$15,'Gas wholesale index'!Q$2,FALSE)</f>
        <v>1</v>
      </c>
      <c r="R363" s="38">
        <f>VLOOKUP($B363,'Gas wholesale lookups'!$A$4:$R$15,'Gas wholesale index'!R$2,FALSE)</f>
        <v>1</v>
      </c>
      <c r="S363" s="38">
        <f>VLOOKUP($B363,'Gas wholesale lookups'!$A$4:$R$15,'Gas wholesale index'!S$2,FALSE)</f>
        <v>1</v>
      </c>
      <c r="T363" s="38">
        <f>VLOOKUP($B363,'Gas wholesale lookups'!$A$4:$R$15,'Gas wholesale index'!T$2,FALSE)</f>
        <v>0</v>
      </c>
      <c r="U363" s="13">
        <f t="shared" si="91"/>
        <v>0</v>
      </c>
      <c r="V363" s="13">
        <f t="shared" si="92"/>
        <v>208526.18181818182</v>
      </c>
      <c r="W363" s="13">
        <f t="shared" si="93"/>
        <v>166168.27272727274</v>
      </c>
      <c r="X363" s="13">
        <f t="shared" si="94"/>
        <v>291847.5</v>
      </c>
      <c r="Y363" s="13">
        <f t="shared" si="95"/>
        <v>332991.45454545453</v>
      </c>
      <c r="Z363" s="13">
        <f t="shared" si="96"/>
        <v>0</v>
      </c>
      <c r="AA363" s="13">
        <f t="shared" si="97"/>
        <v>999533.40909090918</v>
      </c>
      <c r="AB363" s="23">
        <f t="shared" si="98"/>
        <v>0</v>
      </c>
      <c r="AC363" s="23">
        <f t="shared" si="99"/>
        <v>0</v>
      </c>
      <c r="AD363" s="23">
        <f t="shared" si="100"/>
        <v>0</v>
      </c>
      <c r="AE363" s="23">
        <f t="shared" si="101"/>
        <v>0</v>
      </c>
      <c r="AF363" s="23">
        <f t="shared" si="102"/>
        <v>0</v>
      </c>
      <c r="AG363" s="23">
        <f t="shared" si="103"/>
        <v>0</v>
      </c>
      <c r="AH363" s="23">
        <f t="shared" si="104"/>
        <v>0</v>
      </c>
      <c r="AI363" s="44" t="str">
        <f t="shared" si="105"/>
        <v>n/a</v>
      </c>
      <c r="AJ363" s="2" t="str">
        <f t="shared" si="106"/>
        <v>2016-17 Summer</v>
      </c>
      <c r="AK363" s="2" t="str">
        <f t="shared" si="107"/>
        <v>2015-16 Winter</v>
      </c>
      <c r="AL363" s="41">
        <v>0</v>
      </c>
      <c r="AM363" s="8"/>
    </row>
    <row r="364" spans="1:39" x14ac:dyDescent="0.3">
      <c r="A364" s="47">
        <v>42368</v>
      </c>
      <c r="B364" s="14" t="str">
        <f t="shared" si="108"/>
        <v>Dec</v>
      </c>
      <c r="C364" s="3"/>
      <c r="D364" s="3"/>
      <c r="E364" s="3"/>
      <c r="F364" s="3"/>
      <c r="G364" s="3"/>
      <c r="H364" s="3"/>
      <c r="I364" s="13">
        <f>VLOOKUP($B364,'Gas wholesale lookups'!$A$4:$L$15,'Gas wholesale index'!I$2,FALSE)</f>
        <v>332991.45454545453</v>
      </c>
      <c r="J364" s="13">
        <f>VLOOKUP($B364,'Gas wholesale lookups'!$A$4:$L$15,'Gas wholesale index'!J$2,FALSE)</f>
        <v>208526.18181818182</v>
      </c>
      <c r="K364" s="13">
        <f>VLOOKUP($B364,'Gas wholesale lookups'!$A$4:$L$15,'Gas wholesale index'!K$2,FALSE)</f>
        <v>166168.27272727274</v>
      </c>
      <c r="L364" s="13">
        <f>VLOOKUP($B364,'Gas wholesale lookups'!$A$4:$L$15,'Gas wholesale index'!L$2,FALSE)</f>
        <v>291847.5</v>
      </c>
      <c r="M364" s="13">
        <f>VLOOKUP($B364,'Gas wholesale lookups'!$A$4:$L$15,'Gas wholesale index'!M$2,FALSE)</f>
        <v>332991.45454545453</v>
      </c>
      <c r="N364" s="13">
        <f>VLOOKUP($B364,'Gas wholesale lookups'!$A$4:$L$15,'Gas wholesale index'!N$2,FALSE)</f>
        <v>208526.18181818182</v>
      </c>
      <c r="O364" s="38">
        <f>VLOOKUP($B364,'Gas wholesale lookups'!$A$4:$R$15,'Gas wholesale index'!O$2,FALSE)</f>
        <v>0</v>
      </c>
      <c r="P364" s="38">
        <f>VLOOKUP($B364,'Gas wholesale lookups'!$A$4:$R$15,'Gas wholesale index'!P$2,FALSE)</f>
        <v>1</v>
      </c>
      <c r="Q364" s="38">
        <f>VLOOKUP($B364,'Gas wholesale lookups'!$A$4:$R$15,'Gas wholesale index'!Q$2,FALSE)</f>
        <v>1</v>
      </c>
      <c r="R364" s="38">
        <f>VLOOKUP($B364,'Gas wholesale lookups'!$A$4:$R$15,'Gas wholesale index'!R$2,FALSE)</f>
        <v>1</v>
      </c>
      <c r="S364" s="38">
        <f>VLOOKUP($B364,'Gas wholesale lookups'!$A$4:$R$15,'Gas wholesale index'!S$2,FALSE)</f>
        <v>1</v>
      </c>
      <c r="T364" s="38">
        <f>VLOOKUP($B364,'Gas wholesale lookups'!$A$4:$R$15,'Gas wholesale index'!T$2,FALSE)</f>
        <v>0</v>
      </c>
      <c r="U364" s="13">
        <f t="shared" si="91"/>
        <v>0</v>
      </c>
      <c r="V364" s="13">
        <f t="shared" si="92"/>
        <v>208526.18181818182</v>
      </c>
      <c r="W364" s="13">
        <f t="shared" si="93"/>
        <v>166168.27272727274</v>
      </c>
      <c r="X364" s="13">
        <f t="shared" si="94"/>
        <v>291847.5</v>
      </c>
      <c r="Y364" s="13">
        <f t="shared" si="95"/>
        <v>332991.45454545453</v>
      </c>
      <c r="Z364" s="13">
        <f t="shared" si="96"/>
        <v>0</v>
      </c>
      <c r="AA364" s="13">
        <f t="shared" si="97"/>
        <v>999533.40909090918</v>
      </c>
      <c r="AB364" s="23">
        <f t="shared" si="98"/>
        <v>0</v>
      </c>
      <c r="AC364" s="23">
        <f t="shared" si="99"/>
        <v>0</v>
      </c>
      <c r="AD364" s="23">
        <f t="shared" si="100"/>
        <v>0</v>
      </c>
      <c r="AE364" s="23">
        <f t="shared" si="101"/>
        <v>0</v>
      </c>
      <c r="AF364" s="23">
        <f t="shared" si="102"/>
        <v>0</v>
      </c>
      <c r="AG364" s="23">
        <f t="shared" si="103"/>
        <v>0</v>
      </c>
      <c r="AH364" s="23">
        <f t="shared" si="104"/>
        <v>0</v>
      </c>
      <c r="AI364" s="44" t="str">
        <f t="shared" si="105"/>
        <v>n/a</v>
      </c>
      <c r="AJ364" s="2" t="str">
        <f t="shared" si="106"/>
        <v>2016-17 Summer</v>
      </c>
      <c r="AK364" s="2" t="str">
        <f t="shared" si="107"/>
        <v>2015-16 Winter</v>
      </c>
      <c r="AL364" s="41">
        <v>0</v>
      </c>
      <c r="AM364" s="8"/>
    </row>
    <row r="365" spans="1:39" x14ac:dyDescent="0.3">
      <c r="A365" s="47">
        <v>42369</v>
      </c>
      <c r="B365" s="14" t="str">
        <f t="shared" si="108"/>
        <v>Dec</v>
      </c>
      <c r="C365" s="3"/>
      <c r="D365" s="3"/>
      <c r="E365" s="3"/>
      <c r="F365" s="3"/>
      <c r="G365" s="3"/>
      <c r="H365" s="3"/>
      <c r="I365" s="13">
        <f>VLOOKUP($B365,'Gas wholesale lookups'!$A$4:$L$15,'Gas wholesale index'!I$2,FALSE)</f>
        <v>332991.45454545453</v>
      </c>
      <c r="J365" s="13">
        <f>VLOOKUP($B365,'Gas wholesale lookups'!$A$4:$L$15,'Gas wholesale index'!J$2,FALSE)</f>
        <v>208526.18181818182</v>
      </c>
      <c r="K365" s="13">
        <f>VLOOKUP($B365,'Gas wholesale lookups'!$A$4:$L$15,'Gas wholesale index'!K$2,FALSE)</f>
        <v>166168.27272727274</v>
      </c>
      <c r="L365" s="13">
        <f>VLOOKUP($B365,'Gas wholesale lookups'!$A$4:$L$15,'Gas wholesale index'!L$2,FALSE)</f>
        <v>291847.5</v>
      </c>
      <c r="M365" s="13">
        <f>VLOOKUP($B365,'Gas wholesale lookups'!$A$4:$L$15,'Gas wholesale index'!M$2,FALSE)</f>
        <v>332991.45454545453</v>
      </c>
      <c r="N365" s="13">
        <f>VLOOKUP($B365,'Gas wholesale lookups'!$A$4:$L$15,'Gas wholesale index'!N$2,FALSE)</f>
        <v>208526.18181818182</v>
      </c>
      <c r="O365" s="38">
        <f>VLOOKUP($B365,'Gas wholesale lookups'!$A$4:$R$15,'Gas wholesale index'!O$2,FALSE)</f>
        <v>0</v>
      </c>
      <c r="P365" s="38">
        <f>VLOOKUP($B365,'Gas wholesale lookups'!$A$4:$R$15,'Gas wholesale index'!P$2,FALSE)</f>
        <v>1</v>
      </c>
      <c r="Q365" s="38">
        <f>VLOOKUP($B365,'Gas wholesale lookups'!$A$4:$R$15,'Gas wholesale index'!Q$2,FALSE)</f>
        <v>1</v>
      </c>
      <c r="R365" s="38">
        <f>VLOOKUP($B365,'Gas wholesale lookups'!$A$4:$R$15,'Gas wholesale index'!R$2,FALSE)</f>
        <v>1</v>
      </c>
      <c r="S365" s="38">
        <f>VLOOKUP($B365,'Gas wholesale lookups'!$A$4:$R$15,'Gas wholesale index'!S$2,FALSE)</f>
        <v>1</v>
      </c>
      <c r="T365" s="38">
        <f>VLOOKUP($B365,'Gas wholesale lookups'!$A$4:$R$15,'Gas wholesale index'!T$2,FALSE)</f>
        <v>0</v>
      </c>
      <c r="U365" s="13">
        <f t="shared" si="91"/>
        <v>0</v>
      </c>
      <c r="V365" s="13">
        <f t="shared" si="92"/>
        <v>208526.18181818182</v>
      </c>
      <c r="W365" s="13">
        <f t="shared" si="93"/>
        <v>166168.27272727274</v>
      </c>
      <c r="X365" s="13">
        <f t="shared" si="94"/>
        <v>291847.5</v>
      </c>
      <c r="Y365" s="13">
        <f t="shared" si="95"/>
        <v>332991.45454545453</v>
      </c>
      <c r="Z365" s="13">
        <f t="shared" si="96"/>
        <v>0</v>
      </c>
      <c r="AA365" s="13">
        <f t="shared" si="97"/>
        <v>999533.40909090918</v>
      </c>
      <c r="AB365" s="23">
        <f t="shared" si="98"/>
        <v>0</v>
      </c>
      <c r="AC365" s="23">
        <f t="shared" si="99"/>
        <v>0</v>
      </c>
      <c r="AD365" s="23">
        <f t="shared" si="100"/>
        <v>0</v>
      </c>
      <c r="AE365" s="23">
        <f t="shared" si="101"/>
        <v>0</v>
      </c>
      <c r="AF365" s="23">
        <f t="shared" si="102"/>
        <v>0</v>
      </c>
      <c r="AG365" s="23">
        <f t="shared" si="103"/>
        <v>0</v>
      </c>
      <c r="AH365" s="23">
        <f t="shared" si="104"/>
        <v>0</v>
      </c>
      <c r="AI365" s="44" t="str">
        <f t="shared" si="105"/>
        <v>n/a</v>
      </c>
      <c r="AJ365" s="2" t="str">
        <f t="shared" si="106"/>
        <v>2016-17 Summer</v>
      </c>
      <c r="AK365" s="2" t="str">
        <f t="shared" si="107"/>
        <v>2015-16 Winter</v>
      </c>
      <c r="AL365" s="41">
        <v>0</v>
      </c>
      <c r="AM365" s="8"/>
    </row>
    <row r="366" spans="1:39" x14ac:dyDescent="0.3">
      <c r="A366" s="47">
        <v>42373</v>
      </c>
      <c r="B366" s="14" t="str">
        <f t="shared" si="108"/>
        <v>Jan</v>
      </c>
      <c r="C366" s="3"/>
      <c r="D366" s="3"/>
      <c r="E366" s="3"/>
      <c r="F366" s="3"/>
      <c r="G366" s="3"/>
      <c r="H366" s="3"/>
      <c r="I366" s="13">
        <f>VLOOKUP($B366,'Gas wholesale lookups'!$A$4:$L$15,'Gas wholesale index'!I$2,FALSE)</f>
        <v>208526.18181818182</v>
      </c>
      <c r="J366" s="13">
        <f>VLOOKUP($B366,'Gas wholesale lookups'!$A$4:$L$15,'Gas wholesale index'!J$2,FALSE)</f>
        <v>166168.27272727274</v>
      </c>
      <c r="K366" s="13">
        <f>VLOOKUP($B366,'Gas wholesale lookups'!$A$4:$L$15,'Gas wholesale index'!K$2,FALSE)</f>
        <v>291847.5</v>
      </c>
      <c r="L366" s="13">
        <f>VLOOKUP($B366,'Gas wholesale lookups'!$A$4:$L$15,'Gas wholesale index'!L$2,FALSE)</f>
        <v>332991.45454545453</v>
      </c>
      <c r="M366" s="13">
        <f>VLOOKUP($B366,'Gas wholesale lookups'!$A$4:$L$15,'Gas wholesale index'!M$2,FALSE)</f>
        <v>208526.18181818182</v>
      </c>
      <c r="N366" s="13">
        <f>VLOOKUP($B366,'Gas wholesale lookups'!$A$4:$L$15,'Gas wholesale index'!N$2,FALSE)</f>
        <v>166168.27272727274</v>
      </c>
      <c r="O366" s="38">
        <f>VLOOKUP($B366,'Gas wholesale lookups'!$A$4:$R$15,'Gas wholesale index'!O$2,FALSE)</f>
        <v>1</v>
      </c>
      <c r="P366" s="38">
        <f>VLOOKUP($B366,'Gas wholesale lookups'!$A$4:$R$15,'Gas wholesale index'!P$2,FALSE)</f>
        <v>1</v>
      </c>
      <c r="Q366" s="38">
        <f>VLOOKUP($B366,'Gas wholesale lookups'!$A$4:$R$15,'Gas wholesale index'!Q$2,FALSE)</f>
        <v>1</v>
      </c>
      <c r="R366" s="38">
        <f>VLOOKUP($B366,'Gas wholesale lookups'!$A$4:$R$15,'Gas wholesale index'!R$2,FALSE)</f>
        <v>1</v>
      </c>
      <c r="S366" s="38">
        <f>VLOOKUP($B366,'Gas wholesale lookups'!$A$4:$R$15,'Gas wholesale index'!S$2,FALSE)</f>
        <v>0</v>
      </c>
      <c r="T366" s="38">
        <f>VLOOKUP($B366,'Gas wholesale lookups'!$A$4:$R$15,'Gas wholesale index'!T$2,FALSE)</f>
        <v>0</v>
      </c>
      <c r="U366" s="13">
        <f t="shared" si="91"/>
        <v>208526.18181818182</v>
      </c>
      <c r="V366" s="13">
        <f t="shared" si="92"/>
        <v>166168.27272727274</v>
      </c>
      <c r="W366" s="13">
        <f t="shared" si="93"/>
        <v>291847.5</v>
      </c>
      <c r="X366" s="13">
        <f t="shared" si="94"/>
        <v>332991.45454545453</v>
      </c>
      <c r="Y366" s="13">
        <f t="shared" si="95"/>
        <v>0</v>
      </c>
      <c r="Z366" s="13">
        <f t="shared" si="96"/>
        <v>0</v>
      </c>
      <c r="AA366" s="13">
        <f t="shared" si="97"/>
        <v>999533.40909090918</v>
      </c>
      <c r="AB366" s="23">
        <f t="shared" si="98"/>
        <v>0</v>
      </c>
      <c r="AC366" s="23">
        <f t="shared" si="99"/>
        <v>0</v>
      </c>
      <c r="AD366" s="23">
        <f t="shared" si="100"/>
        <v>0</v>
      </c>
      <c r="AE366" s="23">
        <f t="shared" si="101"/>
        <v>0</v>
      </c>
      <c r="AF366" s="23">
        <f t="shared" si="102"/>
        <v>0</v>
      </c>
      <c r="AG366" s="23">
        <f t="shared" si="103"/>
        <v>0</v>
      </c>
      <c r="AH366" s="23">
        <f t="shared" si="104"/>
        <v>0</v>
      </c>
      <c r="AI366" s="44" t="str">
        <f t="shared" si="105"/>
        <v>n/a</v>
      </c>
      <c r="AJ366" s="2" t="str">
        <f t="shared" si="106"/>
        <v>2016-17 Summer</v>
      </c>
      <c r="AK366" s="2" t="str">
        <f t="shared" si="107"/>
        <v>2015-16 Winter</v>
      </c>
      <c r="AL366" s="41">
        <v>0</v>
      </c>
      <c r="AM366" s="8"/>
    </row>
    <row r="367" spans="1:39" x14ac:dyDescent="0.3">
      <c r="A367" s="47">
        <v>42374</v>
      </c>
      <c r="B367" s="14" t="str">
        <f t="shared" si="108"/>
        <v>Jan</v>
      </c>
      <c r="C367" s="3"/>
      <c r="D367" s="3"/>
      <c r="E367" s="3"/>
      <c r="F367" s="3"/>
      <c r="G367" s="3"/>
      <c r="H367" s="3"/>
      <c r="I367" s="13">
        <f>VLOOKUP($B367,'Gas wholesale lookups'!$A$4:$L$15,'Gas wholesale index'!I$2,FALSE)</f>
        <v>208526.18181818182</v>
      </c>
      <c r="J367" s="13">
        <f>VLOOKUP($B367,'Gas wholesale lookups'!$A$4:$L$15,'Gas wholesale index'!J$2,FALSE)</f>
        <v>166168.27272727274</v>
      </c>
      <c r="K367" s="13">
        <f>VLOOKUP($B367,'Gas wholesale lookups'!$A$4:$L$15,'Gas wholesale index'!K$2,FALSE)</f>
        <v>291847.5</v>
      </c>
      <c r="L367" s="13">
        <f>VLOOKUP($B367,'Gas wholesale lookups'!$A$4:$L$15,'Gas wholesale index'!L$2,FALSE)</f>
        <v>332991.45454545453</v>
      </c>
      <c r="M367" s="13">
        <f>VLOOKUP($B367,'Gas wholesale lookups'!$A$4:$L$15,'Gas wholesale index'!M$2,FALSE)</f>
        <v>208526.18181818182</v>
      </c>
      <c r="N367" s="13">
        <f>VLOOKUP($B367,'Gas wholesale lookups'!$A$4:$L$15,'Gas wholesale index'!N$2,FALSE)</f>
        <v>166168.27272727274</v>
      </c>
      <c r="O367" s="38">
        <f>VLOOKUP($B367,'Gas wholesale lookups'!$A$4:$R$15,'Gas wholesale index'!O$2,FALSE)</f>
        <v>1</v>
      </c>
      <c r="P367" s="38">
        <f>VLOOKUP($B367,'Gas wholesale lookups'!$A$4:$R$15,'Gas wholesale index'!P$2,FALSE)</f>
        <v>1</v>
      </c>
      <c r="Q367" s="38">
        <f>VLOOKUP($B367,'Gas wholesale lookups'!$A$4:$R$15,'Gas wholesale index'!Q$2,FALSE)</f>
        <v>1</v>
      </c>
      <c r="R367" s="38">
        <f>VLOOKUP($B367,'Gas wholesale lookups'!$A$4:$R$15,'Gas wholesale index'!R$2,FALSE)</f>
        <v>1</v>
      </c>
      <c r="S367" s="38">
        <f>VLOOKUP($B367,'Gas wholesale lookups'!$A$4:$R$15,'Gas wholesale index'!S$2,FALSE)</f>
        <v>0</v>
      </c>
      <c r="T367" s="38">
        <f>VLOOKUP($B367,'Gas wholesale lookups'!$A$4:$R$15,'Gas wholesale index'!T$2,FALSE)</f>
        <v>0</v>
      </c>
      <c r="U367" s="13">
        <f t="shared" si="91"/>
        <v>208526.18181818182</v>
      </c>
      <c r="V367" s="13">
        <f t="shared" si="92"/>
        <v>166168.27272727274</v>
      </c>
      <c r="W367" s="13">
        <f t="shared" si="93"/>
        <v>291847.5</v>
      </c>
      <c r="X367" s="13">
        <f t="shared" si="94"/>
        <v>332991.45454545453</v>
      </c>
      <c r="Y367" s="13">
        <f t="shared" si="95"/>
        <v>0</v>
      </c>
      <c r="Z367" s="13">
        <f t="shared" si="96"/>
        <v>0</v>
      </c>
      <c r="AA367" s="13">
        <f t="shared" si="97"/>
        <v>999533.40909090918</v>
      </c>
      <c r="AB367" s="23">
        <f t="shared" si="98"/>
        <v>0</v>
      </c>
      <c r="AC367" s="23">
        <f t="shared" si="99"/>
        <v>0</v>
      </c>
      <c r="AD367" s="23">
        <f t="shared" si="100"/>
        <v>0</v>
      </c>
      <c r="AE367" s="23">
        <f t="shared" si="101"/>
        <v>0</v>
      </c>
      <c r="AF367" s="23">
        <f t="shared" si="102"/>
        <v>0</v>
      </c>
      <c r="AG367" s="23">
        <f t="shared" si="103"/>
        <v>0</v>
      </c>
      <c r="AH367" s="23">
        <f t="shared" si="104"/>
        <v>0</v>
      </c>
      <c r="AI367" s="44" t="str">
        <f t="shared" si="105"/>
        <v>n/a</v>
      </c>
      <c r="AJ367" s="2" t="str">
        <f t="shared" si="106"/>
        <v>2016-17 Summer</v>
      </c>
      <c r="AK367" s="2" t="str">
        <f t="shared" si="107"/>
        <v>2015-16 Winter</v>
      </c>
      <c r="AL367" s="41">
        <v>0</v>
      </c>
      <c r="AM367" s="8"/>
    </row>
    <row r="368" spans="1:39" x14ac:dyDescent="0.3">
      <c r="A368" s="47">
        <v>42375</v>
      </c>
      <c r="B368" s="14" t="str">
        <f t="shared" si="108"/>
        <v>Jan</v>
      </c>
      <c r="C368" s="3"/>
      <c r="D368" s="3"/>
      <c r="E368" s="3"/>
      <c r="F368" s="3"/>
      <c r="G368" s="3"/>
      <c r="H368" s="3"/>
      <c r="I368" s="13">
        <f>VLOOKUP($B368,'Gas wholesale lookups'!$A$4:$L$15,'Gas wholesale index'!I$2,FALSE)</f>
        <v>208526.18181818182</v>
      </c>
      <c r="J368" s="13">
        <f>VLOOKUP($B368,'Gas wholesale lookups'!$A$4:$L$15,'Gas wholesale index'!J$2,FALSE)</f>
        <v>166168.27272727274</v>
      </c>
      <c r="K368" s="13">
        <f>VLOOKUP($B368,'Gas wholesale lookups'!$A$4:$L$15,'Gas wholesale index'!K$2,FALSE)</f>
        <v>291847.5</v>
      </c>
      <c r="L368" s="13">
        <f>VLOOKUP($B368,'Gas wholesale lookups'!$A$4:$L$15,'Gas wholesale index'!L$2,FALSE)</f>
        <v>332991.45454545453</v>
      </c>
      <c r="M368" s="13">
        <f>VLOOKUP($B368,'Gas wholesale lookups'!$A$4:$L$15,'Gas wholesale index'!M$2,FALSE)</f>
        <v>208526.18181818182</v>
      </c>
      <c r="N368" s="13">
        <f>VLOOKUP($B368,'Gas wholesale lookups'!$A$4:$L$15,'Gas wholesale index'!N$2,FALSE)</f>
        <v>166168.27272727274</v>
      </c>
      <c r="O368" s="38">
        <f>VLOOKUP($B368,'Gas wholesale lookups'!$A$4:$R$15,'Gas wholesale index'!O$2,FALSE)</f>
        <v>1</v>
      </c>
      <c r="P368" s="38">
        <f>VLOOKUP($B368,'Gas wholesale lookups'!$A$4:$R$15,'Gas wholesale index'!P$2,FALSE)</f>
        <v>1</v>
      </c>
      <c r="Q368" s="38">
        <f>VLOOKUP($B368,'Gas wholesale lookups'!$A$4:$R$15,'Gas wholesale index'!Q$2,FALSE)</f>
        <v>1</v>
      </c>
      <c r="R368" s="38">
        <f>VLOOKUP($B368,'Gas wholesale lookups'!$A$4:$R$15,'Gas wholesale index'!R$2,FALSE)</f>
        <v>1</v>
      </c>
      <c r="S368" s="38">
        <f>VLOOKUP($B368,'Gas wholesale lookups'!$A$4:$R$15,'Gas wholesale index'!S$2,FALSE)</f>
        <v>0</v>
      </c>
      <c r="T368" s="38">
        <f>VLOOKUP($B368,'Gas wholesale lookups'!$A$4:$R$15,'Gas wholesale index'!T$2,FALSE)</f>
        <v>0</v>
      </c>
      <c r="U368" s="13">
        <f t="shared" si="91"/>
        <v>208526.18181818182</v>
      </c>
      <c r="V368" s="13">
        <f t="shared" si="92"/>
        <v>166168.27272727274</v>
      </c>
      <c r="W368" s="13">
        <f t="shared" si="93"/>
        <v>291847.5</v>
      </c>
      <c r="X368" s="13">
        <f t="shared" si="94"/>
        <v>332991.45454545453</v>
      </c>
      <c r="Y368" s="13">
        <f t="shared" si="95"/>
        <v>0</v>
      </c>
      <c r="Z368" s="13">
        <f t="shared" si="96"/>
        <v>0</v>
      </c>
      <c r="AA368" s="13">
        <f t="shared" si="97"/>
        <v>999533.40909090918</v>
      </c>
      <c r="AB368" s="23">
        <f t="shared" si="98"/>
        <v>0</v>
      </c>
      <c r="AC368" s="23">
        <f t="shared" si="99"/>
        <v>0</v>
      </c>
      <c r="AD368" s="23">
        <f t="shared" si="100"/>
        <v>0</v>
      </c>
      <c r="AE368" s="23">
        <f t="shared" si="101"/>
        <v>0</v>
      </c>
      <c r="AF368" s="23">
        <f t="shared" si="102"/>
        <v>0</v>
      </c>
      <c r="AG368" s="23">
        <f t="shared" si="103"/>
        <v>0</v>
      </c>
      <c r="AH368" s="23">
        <f t="shared" si="104"/>
        <v>0</v>
      </c>
      <c r="AI368" s="44" t="str">
        <f t="shared" si="105"/>
        <v>n/a</v>
      </c>
      <c r="AJ368" s="2" t="str">
        <f t="shared" si="106"/>
        <v>2016-17 Summer</v>
      </c>
      <c r="AK368" s="2" t="str">
        <f t="shared" si="107"/>
        <v>2015-16 Winter</v>
      </c>
      <c r="AL368" s="41">
        <v>0</v>
      </c>
      <c r="AM368" s="8"/>
    </row>
    <row r="369" spans="1:39" x14ac:dyDescent="0.3">
      <c r="A369" s="47">
        <v>42376</v>
      </c>
      <c r="B369" s="14" t="str">
        <f t="shared" si="108"/>
        <v>Jan</v>
      </c>
      <c r="C369" s="3"/>
      <c r="D369" s="3"/>
      <c r="E369" s="3"/>
      <c r="F369" s="3"/>
      <c r="G369" s="3"/>
      <c r="H369" s="3"/>
      <c r="I369" s="13">
        <f>VLOOKUP($B369,'Gas wholesale lookups'!$A$4:$L$15,'Gas wholesale index'!I$2,FALSE)</f>
        <v>208526.18181818182</v>
      </c>
      <c r="J369" s="13">
        <f>VLOOKUP($B369,'Gas wholesale lookups'!$A$4:$L$15,'Gas wholesale index'!J$2,FALSE)</f>
        <v>166168.27272727274</v>
      </c>
      <c r="K369" s="13">
        <f>VLOOKUP($B369,'Gas wholesale lookups'!$A$4:$L$15,'Gas wholesale index'!K$2,FALSE)</f>
        <v>291847.5</v>
      </c>
      <c r="L369" s="13">
        <f>VLOOKUP($B369,'Gas wholesale lookups'!$A$4:$L$15,'Gas wholesale index'!L$2,FALSE)</f>
        <v>332991.45454545453</v>
      </c>
      <c r="M369" s="13">
        <f>VLOOKUP($B369,'Gas wholesale lookups'!$A$4:$L$15,'Gas wholesale index'!M$2,FALSE)</f>
        <v>208526.18181818182</v>
      </c>
      <c r="N369" s="13">
        <f>VLOOKUP($B369,'Gas wholesale lookups'!$A$4:$L$15,'Gas wholesale index'!N$2,FALSE)</f>
        <v>166168.27272727274</v>
      </c>
      <c r="O369" s="38">
        <f>VLOOKUP($B369,'Gas wholesale lookups'!$A$4:$R$15,'Gas wholesale index'!O$2,FALSE)</f>
        <v>1</v>
      </c>
      <c r="P369" s="38">
        <f>VLOOKUP($B369,'Gas wholesale lookups'!$A$4:$R$15,'Gas wholesale index'!P$2,FALSE)</f>
        <v>1</v>
      </c>
      <c r="Q369" s="38">
        <f>VLOOKUP($B369,'Gas wholesale lookups'!$A$4:$R$15,'Gas wholesale index'!Q$2,FALSE)</f>
        <v>1</v>
      </c>
      <c r="R369" s="38">
        <f>VLOOKUP($B369,'Gas wholesale lookups'!$A$4:$R$15,'Gas wholesale index'!R$2,FALSE)</f>
        <v>1</v>
      </c>
      <c r="S369" s="38">
        <f>VLOOKUP($B369,'Gas wholesale lookups'!$A$4:$R$15,'Gas wholesale index'!S$2,FALSE)</f>
        <v>0</v>
      </c>
      <c r="T369" s="38">
        <f>VLOOKUP($B369,'Gas wholesale lookups'!$A$4:$R$15,'Gas wholesale index'!T$2,FALSE)</f>
        <v>0</v>
      </c>
      <c r="U369" s="13">
        <f t="shared" si="91"/>
        <v>208526.18181818182</v>
      </c>
      <c r="V369" s="13">
        <f t="shared" si="92"/>
        <v>166168.27272727274</v>
      </c>
      <c r="W369" s="13">
        <f t="shared" si="93"/>
        <v>291847.5</v>
      </c>
      <c r="X369" s="13">
        <f t="shared" si="94"/>
        <v>332991.45454545453</v>
      </c>
      <c r="Y369" s="13">
        <f t="shared" si="95"/>
        <v>0</v>
      </c>
      <c r="Z369" s="13">
        <f t="shared" si="96"/>
        <v>0</v>
      </c>
      <c r="AA369" s="13">
        <f t="shared" si="97"/>
        <v>999533.40909090918</v>
      </c>
      <c r="AB369" s="23">
        <f t="shared" si="98"/>
        <v>0</v>
      </c>
      <c r="AC369" s="23">
        <f t="shared" si="99"/>
        <v>0</v>
      </c>
      <c r="AD369" s="23">
        <f t="shared" si="100"/>
        <v>0</v>
      </c>
      <c r="AE369" s="23">
        <f t="shared" si="101"/>
        <v>0</v>
      </c>
      <c r="AF369" s="23">
        <f t="shared" si="102"/>
        <v>0</v>
      </c>
      <c r="AG369" s="23">
        <f t="shared" si="103"/>
        <v>0</v>
      </c>
      <c r="AH369" s="23">
        <f t="shared" si="104"/>
        <v>0</v>
      </c>
      <c r="AI369" s="44" t="str">
        <f t="shared" si="105"/>
        <v>n/a</v>
      </c>
      <c r="AJ369" s="2" t="str">
        <f t="shared" si="106"/>
        <v>2016-17 Summer</v>
      </c>
      <c r="AK369" s="2" t="str">
        <f t="shared" si="107"/>
        <v>2015-16 Winter</v>
      </c>
      <c r="AL369" s="41">
        <v>0</v>
      </c>
      <c r="AM369" s="8"/>
    </row>
    <row r="370" spans="1:39" x14ac:dyDescent="0.3">
      <c r="A370" s="47">
        <v>42377</v>
      </c>
      <c r="B370" s="14" t="str">
        <f t="shared" si="108"/>
        <v>Jan</v>
      </c>
      <c r="C370" s="3"/>
      <c r="D370" s="3"/>
      <c r="E370" s="3"/>
      <c r="F370" s="3"/>
      <c r="G370" s="3"/>
      <c r="H370" s="3"/>
      <c r="I370" s="13">
        <f>VLOOKUP($B370,'Gas wholesale lookups'!$A$4:$L$15,'Gas wholesale index'!I$2,FALSE)</f>
        <v>208526.18181818182</v>
      </c>
      <c r="J370" s="13">
        <f>VLOOKUP($B370,'Gas wholesale lookups'!$A$4:$L$15,'Gas wholesale index'!J$2,FALSE)</f>
        <v>166168.27272727274</v>
      </c>
      <c r="K370" s="13">
        <f>VLOOKUP($B370,'Gas wholesale lookups'!$A$4:$L$15,'Gas wholesale index'!K$2,FALSE)</f>
        <v>291847.5</v>
      </c>
      <c r="L370" s="13">
        <f>VLOOKUP($B370,'Gas wholesale lookups'!$A$4:$L$15,'Gas wholesale index'!L$2,FALSE)</f>
        <v>332991.45454545453</v>
      </c>
      <c r="M370" s="13">
        <f>VLOOKUP($B370,'Gas wholesale lookups'!$A$4:$L$15,'Gas wholesale index'!M$2,FALSE)</f>
        <v>208526.18181818182</v>
      </c>
      <c r="N370" s="13">
        <f>VLOOKUP($B370,'Gas wholesale lookups'!$A$4:$L$15,'Gas wholesale index'!N$2,FALSE)</f>
        <v>166168.27272727274</v>
      </c>
      <c r="O370" s="38">
        <f>VLOOKUP($B370,'Gas wholesale lookups'!$A$4:$R$15,'Gas wholesale index'!O$2,FALSE)</f>
        <v>1</v>
      </c>
      <c r="P370" s="38">
        <f>VLOOKUP($B370,'Gas wholesale lookups'!$A$4:$R$15,'Gas wholesale index'!P$2,FALSE)</f>
        <v>1</v>
      </c>
      <c r="Q370" s="38">
        <f>VLOOKUP($B370,'Gas wholesale lookups'!$A$4:$R$15,'Gas wholesale index'!Q$2,FALSE)</f>
        <v>1</v>
      </c>
      <c r="R370" s="38">
        <f>VLOOKUP($B370,'Gas wholesale lookups'!$A$4:$R$15,'Gas wholesale index'!R$2,FALSE)</f>
        <v>1</v>
      </c>
      <c r="S370" s="38">
        <f>VLOOKUP($B370,'Gas wholesale lookups'!$A$4:$R$15,'Gas wholesale index'!S$2,FALSE)</f>
        <v>0</v>
      </c>
      <c r="T370" s="38">
        <f>VLOOKUP($B370,'Gas wholesale lookups'!$A$4:$R$15,'Gas wholesale index'!T$2,FALSE)</f>
        <v>0</v>
      </c>
      <c r="U370" s="13">
        <f t="shared" si="91"/>
        <v>208526.18181818182</v>
      </c>
      <c r="V370" s="13">
        <f t="shared" si="92"/>
        <v>166168.27272727274</v>
      </c>
      <c r="W370" s="13">
        <f t="shared" si="93"/>
        <v>291847.5</v>
      </c>
      <c r="X370" s="13">
        <f t="shared" si="94"/>
        <v>332991.45454545453</v>
      </c>
      <c r="Y370" s="13">
        <f t="shared" si="95"/>
        <v>0</v>
      </c>
      <c r="Z370" s="13">
        <f t="shared" si="96"/>
        <v>0</v>
      </c>
      <c r="AA370" s="13">
        <f t="shared" si="97"/>
        <v>999533.40909090918</v>
      </c>
      <c r="AB370" s="23">
        <f t="shared" si="98"/>
        <v>0</v>
      </c>
      <c r="AC370" s="23">
        <f t="shared" si="99"/>
        <v>0</v>
      </c>
      <c r="AD370" s="23">
        <f t="shared" si="100"/>
        <v>0</v>
      </c>
      <c r="AE370" s="23">
        <f t="shared" si="101"/>
        <v>0</v>
      </c>
      <c r="AF370" s="23">
        <f t="shared" si="102"/>
        <v>0</v>
      </c>
      <c r="AG370" s="23">
        <f t="shared" si="103"/>
        <v>0</v>
      </c>
      <c r="AH370" s="23">
        <f t="shared" si="104"/>
        <v>0</v>
      </c>
      <c r="AI370" s="44" t="str">
        <f t="shared" si="105"/>
        <v>n/a</v>
      </c>
      <c r="AJ370" s="2" t="str">
        <f t="shared" si="106"/>
        <v>2016-17 Summer</v>
      </c>
      <c r="AK370" s="2" t="str">
        <f t="shared" si="107"/>
        <v>2015-16 Winter</v>
      </c>
      <c r="AL370" s="41">
        <v>0</v>
      </c>
      <c r="AM370" s="8"/>
    </row>
    <row r="371" spans="1:39" x14ac:dyDescent="0.3">
      <c r="A371" s="47">
        <v>42380</v>
      </c>
      <c r="B371" s="14" t="str">
        <f t="shared" si="108"/>
        <v>Jan</v>
      </c>
      <c r="C371" s="3"/>
      <c r="D371" s="3"/>
      <c r="E371" s="3"/>
      <c r="F371" s="3"/>
      <c r="G371" s="3"/>
      <c r="H371" s="3"/>
      <c r="I371" s="13">
        <f>VLOOKUP($B371,'Gas wholesale lookups'!$A$4:$L$15,'Gas wholesale index'!I$2,FALSE)</f>
        <v>208526.18181818182</v>
      </c>
      <c r="J371" s="13">
        <f>VLOOKUP($B371,'Gas wholesale lookups'!$A$4:$L$15,'Gas wholesale index'!J$2,FALSE)</f>
        <v>166168.27272727274</v>
      </c>
      <c r="K371" s="13">
        <f>VLOOKUP($B371,'Gas wholesale lookups'!$A$4:$L$15,'Gas wholesale index'!K$2,FALSE)</f>
        <v>291847.5</v>
      </c>
      <c r="L371" s="13">
        <f>VLOOKUP($B371,'Gas wholesale lookups'!$A$4:$L$15,'Gas wholesale index'!L$2,FALSE)</f>
        <v>332991.45454545453</v>
      </c>
      <c r="M371" s="13">
        <f>VLOOKUP($B371,'Gas wholesale lookups'!$A$4:$L$15,'Gas wholesale index'!M$2,FALSE)</f>
        <v>208526.18181818182</v>
      </c>
      <c r="N371" s="13">
        <f>VLOOKUP($B371,'Gas wholesale lookups'!$A$4:$L$15,'Gas wholesale index'!N$2,FALSE)</f>
        <v>166168.27272727274</v>
      </c>
      <c r="O371" s="38">
        <f>VLOOKUP($B371,'Gas wholesale lookups'!$A$4:$R$15,'Gas wholesale index'!O$2,FALSE)</f>
        <v>1</v>
      </c>
      <c r="P371" s="38">
        <f>VLOOKUP($B371,'Gas wholesale lookups'!$A$4:$R$15,'Gas wholesale index'!P$2,FALSE)</f>
        <v>1</v>
      </c>
      <c r="Q371" s="38">
        <f>VLOOKUP($B371,'Gas wholesale lookups'!$A$4:$R$15,'Gas wholesale index'!Q$2,FALSE)</f>
        <v>1</v>
      </c>
      <c r="R371" s="38">
        <f>VLOOKUP($B371,'Gas wholesale lookups'!$A$4:$R$15,'Gas wholesale index'!R$2,FALSE)</f>
        <v>1</v>
      </c>
      <c r="S371" s="38">
        <f>VLOOKUP($B371,'Gas wholesale lookups'!$A$4:$R$15,'Gas wholesale index'!S$2,FALSE)</f>
        <v>0</v>
      </c>
      <c r="T371" s="38">
        <f>VLOOKUP($B371,'Gas wholesale lookups'!$A$4:$R$15,'Gas wholesale index'!T$2,FALSE)</f>
        <v>0</v>
      </c>
      <c r="U371" s="13">
        <f t="shared" si="91"/>
        <v>208526.18181818182</v>
      </c>
      <c r="V371" s="13">
        <f t="shared" si="92"/>
        <v>166168.27272727274</v>
      </c>
      <c r="W371" s="13">
        <f t="shared" si="93"/>
        <v>291847.5</v>
      </c>
      <c r="X371" s="13">
        <f t="shared" si="94"/>
        <v>332991.45454545453</v>
      </c>
      <c r="Y371" s="13">
        <f t="shared" si="95"/>
        <v>0</v>
      </c>
      <c r="Z371" s="13">
        <f t="shared" si="96"/>
        <v>0</v>
      </c>
      <c r="AA371" s="13">
        <f t="shared" si="97"/>
        <v>999533.40909090918</v>
      </c>
      <c r="AB371" s="23">
        <f t="shared" si="98"/>
        <v>0</v>
      </c>
      <c r="AC371" s="23">
        <f t="shared" si="99"/>
        <v>0</v>
      </c>
      <c r="AD371" s="23">
        <f t="shared" si="100"/>
        <v>0</v>
      </c>
      <c r="AE371" s="23">
        <f t="shared" si="101"/>
        <v>0</v>
      </c>
      <c r="AF371" s="23">
        <f t="shared" si="102"/>
        <v>0</v>
      </c>
      <c r="AG371" s="23">
        <f t="shared" si="103"/>
        <v>0</v>
      </c>
      <c r="AH371" s="23">
        <f t="shared" si="104"/>
        <v>0</v>
      </c>
      <c r="AI371" s="44" t="str">
        <f t="shared" si="105"/>
        <v>n/a</v>
      </c>
      <c r="AJ371" s="2" t="str">
        <f t="shared" si="106"/>
        <v>2016-17 Summer</v>
      </c>
      <c r="AK371" s="2" t="str">
        <f t="shared" si="107"/>
        <v>2015-16 Winter</v>
      </c>
      <c r="AL371" s="41">
        <v>0</v>
      </c>
      <c r="AM371" s="8"/>
    </row>
    <row r="372" spans="1:39" x14ac:dyDescent="0.3">
      <c r="A372" s="47">
        <v>42381</v>
      </c>
      <c r="B372" s="14" t="str">
        <f t="shared" si="108"/>
        <v>Jan</v>
      </c>
      <c r="C372" s="3"/>
      <c r="D372" s="3"/>
      <c r="E372" s="3"/>
      <c r="F372" s="3"/>
      <c r="G372" s="3"/>
      <c r="H372" s="3"/>
      <c r="I372" s="13">
        <f>VLOOKUP($B372,'Gas wholesale lookups'!$A$4:$L$15,'Gas wholesale index'!I$2,FALSE)</f>
        <v>208526.18181818182</v>
      </c>
      <c r="J372" s="13">
        <f>VLOOKUP($B372,'Gas wholesale lookups'!$A$4:$L$15,'Gas wholesale index'!J$2,FALSE)</f>
        <v>166168.27272727274</v>
      </c>
      <c r="K372" s="13">
        <f>VLOOKUP($B372,'Gas wholesale lookups'!$A$4:$L$15,'Gas wholesale index'!K$2,FALSE)</f>
        <v>291847.5</v>
      </c>
      <c r="L372" s="13">
        <f>VLOOKUP($B372,'Gas wholesale lookups'!$A$4:$L$15,'Gas wholesale index'!L$2,FALSE)</f>
        <v>332991.45454545453</v>
      </c>
      <c r="M372" s="13">
        <f>VLOOKUP($B372,'Gas wholesale lookups'!$A$4:$L$15,'Gas wholesale index'!M$2,FALSE)</f>
        <v>208526.18181818182</v>
      </c>
      <c r="N372" s="13">
        <f>VLOOKUP($B372,'Gas wholesale lookups'!$A$4:$L$15,'Gas wholesale index'!N$2,FALSE)</f>
        <v>166168.27272727274</v>
      </c>
      <c r="O372" s="38">
        <f>VLOOKUP($B372,'Gas wholesale lookups'!$A$4:$R$15,'Gas wholesale index'!O$2,FALSE)</f>
        <v>1</v>
      </c>
      <c r="P372" s="38">
        <f>VLOOKUP($B372,'Gas wholesale lookups'!$A$4:$R$15,'Gas wholesale index'!P$2,FALSE)</f>
        <v>1</v>
      </c>
      <c r="Q372" s="38">
        <f>VLOOKUP($B372,'Gas wholesale lookups'!$A$4:$R$15,'Gas wholesale index'!Q$2,FALSE)</f>
        <v>1</v>
      </c>
      <c r="R372" s="38">
        <f>VLOOKUP($B372,'Gas wholesale lookups'!$A$4:$R$15,'Gas wholesale index'!R$2,FALSE)</f>
        <v>1</v>
      </c>
      <c r="S372" s="38">
        <f>VLOOKUP($B372,'Gas wholesale lookups'!$A$4:$R$15,'Gas wholesale index'!S$2,FALSE)</f>
        <v>0</v>
      </c>
      <c r="T372" s="38">
        <f>VLOOKUP($B372,'Gas wholesale lookups'!$A$4:$R$15,'Gas wholesale index'!T$2,FALSE)</f>
        <v>0</v>
      </c>
      <c r="U372" s="13">
        <f t="shared" si="91"/>
        <v>208526.18181818182</v>
      </c>
      <c r="V372" s="13">
        <f t="shared" si="92"/>
        <v>166168.27272727274</v>
      </c>
      <c r="W372" s="13">
        <f t="shared" si="93"/>
        <v>291847.5</v>
      </c>
      <c r="X372" s="13">
        <f t="shared" si="94"/>
        <v>332991.45454545453</v>
      </c>
      <c r="Y372" s="13">
        <f t="shared" si="95"/>
        <v>0</v>
      </c>
      <c r="Z372" s="13">
        <f t="shared" si="96"/>
        <v>0</v>
      </c>
      <c r="AA372" s="13">
        <f t="shared" si="97"/>
        <v>999533.40909090918</v>
      </c>
      <c r="AB372" s="23">
        <f t="shared" si="98"/>
        <v>0</v>
      </c>
      <c r="AC372" s="23">
        <f t="shared" si="99"/>
        <v>0</v>
      </c>
      <c r="AD372" s="23">
        <f t="shared" si="100"/>
        <v>0</v>
      </c>
      <c r="AE372" s="23">
        <f t="shared" si="101"/>
        <v>0</v>
      </c>
      <c r="AF372" s="23">
        <f t="shared" si="102"/>
        <v>0</v>
      </c>
      <c r="AG372" s="23">
        <f t="shared" si="103"/>
        <v>0</v>
      </c>
      <c r="AH372" s="23">
        <f t="shared" si="104"/>
        <v>0</v>
      </c>
      <c r="AI372" s="44" t="str">
        <f t="shared" si="105"/>
        <v>n/a</v>
      </c>
      <c r="AJ372" s="2" t="str">
        <f t="shared" si="106"/>
        <v>2016-17 Summer</v>
      </c>
      <c r="AK372" s="2" t="str">
        <f t="shared" si="107"/>
        <v>2015-16 Winter</v>
      </c>
      <c r="AL372" s="41">
        <v>0</v>
      </c>
      <c r="AM372" s="8"/>
    </row>
    <row r="373" spans="1:39" x14ac:dyDescent="0.3">
      <c r="A373" s="47">
        <v>42382</v>
      </c>
      <c r="B373" s="14" t="str">
        <f t="shared" si="108"/>
        <v>Jan</v>
      </c>
      <c r="C373" s="3"/>
      <c r="D373" s="3"/>
      <c r="E373" s="3"/>
      <c r="F373" s="3"/>
      <c r="G373" s="3"/>
      <c r="H373" s="3"/>
      <c r="I373" s="13">
        <f>VLOOKUP($B373,'Gas wholesale lookups'!$A$4:$L$15,'Gas wholesale index'!I$2,FALSE)</f>
        <v>208526.18181818182</v>
      </c>
      <c r="J373" s="13">
        <f>VLOOKUP($B373,'Gas wholesale lookups'!$A$4:$L$15,'Gas wholesale index'!J$2,FALSE)</f>
        <v>166168.27272727274</v>
      </c>
      <c r="K373" s="13">
        <f>VLOOKUP($B373,'Gas wholesale lookups'!$A$4:$L$15,'Gas wholesale index'!K$2,FALSE)</f>
        <v>291847.5</v>
      </c>
      <c r="L373" s="13">
        <f>VLOOKUP($B373,'Gas wholesale lookups'!$A$4:$L$15,'Gas wholesale index'!L$2,FALSE)</f>
        <v>332991.45454545453</v>
      </c>
      <c r="M373" s="13">
        <f>VLOOKUP($B373,'Gas wholesale lookups'!$A$4:$L$15,'Gas wholesale index'!M$2,FALSE)</f>
        <v>208526.18181818182</v>
      </c>
      <c r="N373" s="13">
        <f>VLOOKUP($B373,'Gas wholesale lookups'!$A$4:$L$15,'Gas wholesale index'!N$2,FALSE)</f>
        <v>166168.27272727274</v>
      </c>
      <c r="O373" s="38">
        <f>VLOOKUP($B373,'Gas wholesale lookups'!$A$4:$R$15,'Gas wholesale index'!O$2,FALSE)</f>
        <v>1</v>
      </c>
      <c r="P373" s="38">
        <f>VLOOKUP($B373,'Gas wholesale lookups'!$A$4:$R$15,'Gas wholesale index'!P$2,FALSE)</f>
        <v>1</v>
      </c>
      <c r="Q373" s="38">
        <f>VLOOKUP($B373,'Gas wholesale lookups'!$A$4:$R$15,'Gas wholesale index'!Q$2,FALSE)</f>
        <v>1</v>
      </c>
      <c r="R373" s="38">
        <f>VLOOKUP($B373,'Gas wholesale lookups'!$A$4:$R$15,'Gas wholesale index'!R$2,FALSE)</f>
        <v>1</v>
      </c>
      <c r="S373" s="38">
        <f>VLOOKUP($B373,'Gas wholesale lookups'!$A$4:$R$15,'Gas wholesale index'!S$2,FALSE)</f>
        <v>0</v>
      </c>
      <c r="T373" s="38">
        <f>VLOOKUP($B373,'Gas wholesale lookups'!$A$4:$R$15,'Gas wholesale index'!T$2,FALSE)</f>
        <v>0</v>
      </c>
      <c r="U373" s="13">
        <f t="shared" si="91"/>
        <v>208526.18181818182</v>
      </c>
      <c r="V373" s="13">
        <f t="shared" si="92"/>
        <v>166168.27272727274</v>
      </c>
      <c r="W373" s="13">
        <f t="shared" si="93"/>
        <v>291847.5</v>
      </c>
      <c r="X373" s="13">
        <f t="shared" si="94"/>
        <v>332991.45454545453</v>
      </c>
      <c r="Y373" s="13">
        <f t="shared" si="95"/>
        <v>0</v>
      </c>
      <c r="Z373" s="13">
        <f t="shared" si="96"/>
        <v>0</v>
      </c>
      <c r="AA373" s="13">
        <f t="shared" si="97"/>
        <v>999533.40909090918</v>
      </c>
      <c r="AB373" s="23">
        <f t="shared" si="98"/>
        <v>0</v>
      </c>
      <c r="AC373" s="23">
        <f t="shared" si="99"/>
        <v>0</v>
      </c>
      <c r="AD373" s="23">
        <f t="shared" si="100"/>
        <v>0</v>
      </c>
      <c r="AE373" s="23">
        <f t="shared" si="101"/>
        <v>0</v>
      </c>
      <c r="AF373" s="23">
        <f t="shared" si="102"/>
        <v>0</v>
      </c>
      <c r="AG373" s="23">
        <f t="shared" si="103"/>
        <v>0</v>
      </c>
      <c r="AH373" s="23">
        <f t="shared" si="104"/>
        <v>0</v>
      </c>
      <c r="AI373" s="44" t="str">
        <f t="shared" si="105"/>
        <v>n/a</v>
      </c>
      <c r="AJ373" s="2" t="str">
        <f t="shared" si="106"/>
        <v>2016-17 Summer</v>
      </c>
      <c r="AK373" s="2" t="str">
        <f t="shared" si="107"/>
        <v>2015-16 Winter</v>
      </c>
      <c r="AL373" s="41">
        <v>0</v>
      </c>
      <c r="AM373" s="8"/>
    </row>
    <row r="374" spans="1:39" x14ac:dyDescent="0.3">
      <c r="A374" s="47">
        <v>42383</v>
      </c>
      <c r="B374" s="14" t="str">
        <f t="shared" si="108"/>
        <v>Jan</v>
      </c>
      <c r="C374" s="3"/>
      <c r="D374" s="3"/>
      <c r="E374" s="3"/>
      <c r="F374" s="3"/>
      <c r="G374" s="3"/>
      <c r="H374" s="3"/>
      <c r="I374" s="13">
        <f>VLOOKUP($B374,'Gas wholesale lookups'!$A$4:$L$15,'Gas wholesale index'!I$2,FALSE)</f>
        <v>208526.18181818182</v>
      </c>
      <c r="J374" s="13">
        <f>VLOOKUP($B374,'Gas wholesale lookups'!$A$4:$L$15,'Gas wholesale index'!J$2,FALSE)</f>
        <v>166168.27272727274</v>
      </c>
      <c r="K374" s="13">
        <f>VLOOKUP($B374,'Gas wholesale lookups'!$A$4:$L$15,'Gas wholesale index'!K$2,FALSE)</f>
        <v>291847.5</v>
      </c>
      <c r="L374" s="13">
        <f>VLOOKUP($B374,'Gas wholesale lookups'!$A$4:$L$15,'Gas wholesale index'!L$2,FALSE)</f>
        <v>332991.45454545453</v>
      </c>
      <c r="M374" s="13">
        <f>VLOOKUP($B374,'Gas wholesale lookups'!$A$4:$L$15,'Gas wholesale index'!M$2,FALSE)</f>
        <v>208526.18181818182</v>
      </c>
      <c r="N374" s="13">
        <f>VLOOKUP($B374,'Gas wholesale lookups'!$A$4:$L$15,'Gas wholesale index'!N$2,FALSE)</f>
        <v>166168.27272727274</v>
      </c>
      <c r="O374" s="38">
        <f>VLOOKUP($B374,'Gas wholesale lookups'!$A$4:$R$15,'Gas wholesale index'!O$2,FALSE)</f>
        <v>1</v>
      </c>
      <c r="P374" s="38">
        <f>VLOOKUP($B374,'Gas wholesale lookups'!$A$4:$R$15,'Gas wholesale index'!P$2,FALSE)</f>
        <v>1</v>
      </c>
      <c r="Q374" s="38">
        <f>VLOOKUP($B374,'Gas wholesale lookups'!$A$4:$R$15,'Gas wholesale index'!Q$2,FALSE)</f>
        <v>1</v>
      </c>
      <c r="R374" s="38">
        <f>VLOOKUP($B374,'Gas wholesale lookups'!$A$4:$R$15,'Gas wholesale index'!R$2,FALSE)</f>
        <v>1</v>
      </c>
      <c r="S374" s="38">
        <f>VLOOKUP($B374,'Gas wholesale lookups'!$A$4:$R$15,'Gas wholesale index'!S$2,FALSE)</f>
        <v>0</v>
      </c>
      <c r="T374" s="38">
        <f>VLOOKUP($B374,'Gas wholesale lookups'!$A$4:$R$15,'Gas wholesale index'!T$2,FALSE)</f>
        <v>0</v>
      </c>
      <c r="U374" s="13">
        <f t="shared" si="91"/>
        <v>208526.18181818182</v>
      </c>
      <c r="V374" s="13">
        <f t="shared" si="92"/>
        <v>166168.27272727274</v>
      </c>
      <c r="W374" s="13">
        <f t="shared" si="93"/>
        <v>291847.5</v>
      </c>
      <c r="X374" s="13">
        <f t="shared" si="94"/>
        <v>332991.45454545453</v>
      </c>
      <c r="Y374" s="13">
        <f t="shared" si="95"/>
        <v>0</v>
      </c>
      <c r="Z374" s="13">
        <f t="shared" si="96"/>
        <v>0</v>
      </c>
      <c r="AA374" s="13">
        <f t="shared" si="97"/>
        <v>999533.40909090918</v>
      </c>
      <c r="AB374" s="23">
        <f t="shared" si="98"/>
        <v>0</v>
      </c>
      <c r="AC374" s="23">
        <f t="shared" si="99"/>
        <v>0</v>
      </c>
      <c r="AD374" s="23">
        <f t="shared" si="100"/>
        <v>0</v>
      </c>
      <c r="AE374" s="23">
        <f t="shared" si="101"/>
        <v>0</v>
      </c>
      <c r="AF374" s="23">
        <f t="shared" si="102"/>
        <v>0</v>
      </c>
      <c r="AG374" s="23">
        <f t="shared" si="103"/>
        <v>0</v>
      </c>
      <c r="AH374" s="23">
        <f t="shared" si="104"/>
        <v>0</v>
      </c>
      <c r="AI374" s="44" t="str">
        <f t="shared" si="105"/>
        <v>n/a</v>
      </c>
      <c r="AJ374" s="2" t="str">
        <f t="shared" si="106"/>
        <v>2016-17 Summer</v>
      </c>
      <c r="AK374" s="2" t="str">
        <f t="shared" si="107"/>
        <v>2015-16 Winter</v>
      </c>
      <c r="AL374" s="41">
        <v>0</v>
      </c>
      <c r="AM374" s="8"/>
    </row>
    <row r="375" spans="1:39" x14ac:dyDescent="0.3">
      <c r="A375" s="47">
        <v>42384</v>
      </c>
      <c r="B375" s="14" t="str">
        <f t="shared" si="108"/>
        <v>Jan</v>
      </c>
      <c r="C375" s="3"/>
      <c r="D375" s="3"/>
      <c r="E375" s="3"/>
      <c r="F375" s="3"/>
      <c r="G375" s="3"/>
      <c r="H375" s="3"/>
      <c r="I375" s="13">
        <f>VLOOKUP($B375,'Gas wholesale lookups'!$A$4:$L$15,'Gas wholesale index'!I$2,FALSE)</f>
        <v>208526.18181818182</v>
      </c>
      <c r="J375" s="13">
        <f>VLOOKUP($B375,'Gas wholesale lookups'!$A$4:$L$15,'Gas wholesale index'!J$2,FALSE)</f>
        <v>166168.27272727274</v>
      </c>
      <c r="K375" s="13">
        <f>VLOOKUP($B375,'Gas wholesale lookups'!$A$4:$L$15,'Gas wholesale index'!K$2,FALSE)</f>
        <v>291847.5</v>
      </c>
      <c r="L375" s="13">
        <f>VLOOKUP($B375,'Gas wholesale lookups'!$A$4:$L$15,'Gas wholesale index'!L$2,FALSE)</f>
        <v>332991.45454545453</v>
      </c>
      <c r="M375" s="13">
        <f>VLOOKUP($B375,'Gas wholesale lookups'!$A$4:$L$15,'Gas wholesale index'!M$2,FALSE)</f>
        <v>208526.18181818182</v>
      </c>
      <c r="N375" s="13">
        <f>VLOOKUP($B375,'Gas wholesale lookups'!$A$4:$L$15,'Gas wholesale index'!N$2,FALSE)</f>
        <v>166168.27272727274</v>
      </c>
      <c r="O375" s="38">
        <f>VLOOKUP($B375,'Gas wholesale lookups'!$A$4:$R$15,'Gas wholesale index'!O$2,FALSE)</f>
        <v>1</v>
      </c>
      <c r="P375" s="38">
        <f>VLOOKUP($B375,'Gas wholesale lookups'!$A$4:$R$15,'Gas wholesale index'!P$2,FALSE)</f>
        <v>1</v>
      </c>
      <c r="Q375" s="38">
        <f>VLOOKUP($B375,'Gas wholesale lookups'!$A$4:$R$15,'Gas wholesale index'!Q$2,FALSE)</f>
        <v>1</v>
      </c>
      <c r="R375" s="38">
        <f>VLOOKUP($B375,'Gas wholesale lookups'!$A$4:$R$15,'Gas wholesale index'!R$2,FALSE)</f>
        <v>1</v>
      </c>
      <c r="S375" s="38">
        <f>VLOOKUP($B375,'Gas wholesale lookups'!$A$4:$R$15,'Gas wholesale index'!S$2,FALSE)</f>
        <v>0</v>
      </c>
      <c r="T375" s="38">
        <f>VLOOKUP($B375,'Gas wholesale lookups'!$A$4:$R$15,'Gas wholesale index'!T$2,FALSE)</f>
        <v>0</v>
      </c>
      <c r="U375" s="13">
        <f t="shared" si="91"/>
        <v>208526.18181818182</v>
      </c>
      <c r="V375" s="13">
        <f t="shared" si="92"/>
        <v>166168.27272727274</v>
      </c>
      <c r="W375" s="13">
        <f t="shared" si="93"/>
        <v>291847.5</v>
      </c>
      <c r="X375" s="13">
        <f t="shared" si="94"/>
        <v>332991.45454545453</v>
      </c>
      <c r="Y375" s="13">
        <f t="shared" si="95"/>
        <v>0</v>
      </c>
      <c r="Z375" s="13">
        <f t="shared" si="96"/>
        <v>0</v>
      </c>
      <c r="AA375" s="13">
        <f t="shared" si="97"/>
        <v>999533.40909090918</v>
      </c>
      <c r="AB375" s="23">
        <f t="shared" si="98"/>
        <v>0</v>
      </c>
      <c r="AC375" s="23">
        <f t="shared" si="99"/>
        <v>0</v>
      </c>
      <c r="AD375" s="23">
        <f t="shared" si="100"/>
        <v>0</v>
      </c>
      <c r="AE375" s="23">
        <f t="shared" si="101"/>
        <v>0</v>
      </c>
      <c r="AF375" s="23">
        <f t="shared" si="102"/>
        <v>0</v>
      </c>
      <c r="AG375" s="23">
        <f t="shared" si="103"/>
        <v>0</v>
      </c>
      <c r="AH375" s="23">
        <f t="shared" si="104"/>
        <v>0</v>
      </c>
      <c r="AI375" s="44" t="str">
        <f t="shared" si="105"/>
        <v>n/a</v>
      </c>
      <c r="AJ375" s="2" t="str">
        <f t="shared" si="106"/>
        <v>2016-17 Summer</v>
      </c>
      <c r="AK375" s="2" t="str">
        <f t="shared" si="107"/>
        <v>2015-16 Winter</v>
      </c>
      <c r="AL375" s="41">
        <v>0</v>
      </c>
      <c r="AM375" s="8"/>
    </row>
    <row r="376" spans="1:39" x14ac:dyDescent="0.3">
      <c r="A376" s="47">
        <v>42387</v>
      </c>
      <c r="B376" s="14" t="str">
        <f t="shared" si="108"/>
        <v>Jan</v>
      </c>
      <c r="C376" s="3"/>
      <c r="D376" s="3"/>
      <c r="E376" s="3"/>
      <c r="F376" s="3"/>
      <c r="G376" s="3"/>
      <c r="H376" s="3"/>
      <c r="I376" s="13">
        <f>VLOOKUP($B376,'Gas wholesale lookups'!$A$4:$L$15,'Gas wholesale index'!I$2,FALSE)</f>
        <v>208526.18181818182</v>
      </c>
      <c r="J376" s="13">
        <f>VLOOKUP($B376,'Gas wholesale lookups'!$A$4:$L$15,'Gas wholesale index'!J$2,FALSE)</f>
        <v>166168.27272727274</v>
      </c>
      <c r="K376" s="13">
        <f>VLOOKUP($B376,'Gas wholesale lookups'!$A$4:$L$15,'Gas wholesale index'!K$2,FALSE)</f>
        <v>291847.5</v>
      </c>
      <c r="L376" s="13">
        <f>VLOOKUP($B376,'Gas wholesale lookups'!$A$4:$L$15,'Gas wholesale index'!L$2,FALSE)</f>
        <v>332991.45454545453</v>
      </c>
      <c r="M376" s="13">
        <f>VLOOKUP($B376,'Gas wholesale lookups'!$A$4:$L$15,'Gas wholesale index'!M$2,FALSE)</f>
        <v>208526.18181818182</v>
      </c>
      <c r="N376" s="13">
        <f>VLOOKUP($B376,'Gas wholesale lookups'!$A$4:$L$15,'Gas wholesale index'!N$2,FALSE)</f>
        <v>166168.27272727274</v>
      </c>
      <c r="O376" s="38">
        <f>VLOOKUP($B376,'Gas wholesale lookups'!$A$4:$R$15,'Gas wholesale index'!O$2,FALSE)</f>
        <v>1</v>
      </c>
      <c r="P376" s="38">
        <f>VLOOKUP($B376,'Gas wholesale lookups'!$A$4:$R$15,'Gas wholesale index'!P$2,FALSE)</f>
        <v>1</v>
      </c>
      <c r="Q376" s="38">
        <f>VLOOKUP($B376,'Gas wholesale lookups'!$A$4:$R$15,'Gas wholesale index'!Q$2,FALSE)</f>
        <v>1</v>
      </c>
      <c r="R376" s="38">
        <f>VLOOKUP($B376,'Gas wholesale lookups'!$A$4:$R$15,'Gas wholesale index'!R$2,FALSE)</f>
        <v>1</v>
      </c>
      <c r="S376" s="38">
        <f>VLOOKUP($B376,'Gas wholesale lookups'!$A$4:$R$15,'Gas wholesale index'!S$2,FALSE)</f>
        <v>0</v>
      </c>
      <c r="T376" s="38">
        <f>VLOOKUP($B376,'Gas wholesale lookups'!$A$4:$R$15,'Gas wholesale index'!T$2,FALSE)</f>
        <v>0</v>
      </c>
      <c r="U376" s="13">
        <f t="shared" si="91"/>
        <v>208526.18181818182</v>
      </c>
      <c r="V376" s="13">
        <f t="shared" si="92"/>
        <v>166168.27272727274</v>
      </c>
      <c r="W376" s="13">
        <f t="shared" si="93"/>
        <v>291847.5</v>
      </c>
      <c r="X376" s="13">
        <f t="shared" si="94"/>
        <v>332991.45454545453</v>
      </c>
      <c r="Y376" s="13">
        <f t="shared" si="95"/>
        <v>0</v>
      </c>
      <c r="Z376" s="13">
        <f t="shared" si="96"/>
        <v>0</v>
      </c>
      <c r="AA376" s="13">
        <f t="shared" si="97"/>
        <v>999533.40909090918</v>
      </c>
      <c r="AB376" s="23">
        <f t="shared" si="98"/>
        <v>0</v>
      </c>
      <c r="AC376" s="23">
        <f t="shared" si="99"/>
        <v>0</v>
      </c>
      <c r="AD376" s="23">
        <f t="shared" si="100"/>
        <v>0</v>
      </c>
      <c r="AE376" s="23">
        <f t="shared" si="101"/>
        <v>0</v>
      </c>
      <c r="AF376" s="23">
        <f t="shared" si="102"/>
        <v>0</v>
      </c>
      <c r="AG376" s="23">
        <f t="shared" si="103"/>
        <v>0</v>
      </c>
      <c r="AH376" s="23">
        <f t="shared" si="104"/>
        <v>0</v>
      </c>
      <c r="AI376" s="44" t="str">
        <f t="shared" si="105"/>
        <v>n/a</v>
      </c>
      <c r="AJ376" s="2" t="str">
        <f t="shared" si="106"/>
        <v>2016-17 Summer</v>
      </c>
      <c r="AK376" s="2" t="str">
        <f t="shared" si="107"/>
        <v>2015-16 Winter</v>
      </c>
      <c r="AL376" s="41">
        <v>0</v>
      </c>
      <c r="AM376" s="8"/>
    </row>
    <row r="377" spans="1:39" x14ac:dyDescent="0.3">
      <c r="A377" s="47">
        <v>42388</v>
      </c>
      <c r="B377" s="14" t="str">
        <f t="shared" si="108"/>
        <v>Jan</v>
      </c>
      <c r="C377" s="3"/>
      <c r="D377" s="3"/>
      <c r="E377" s="3"/>
      <c r="F377" s="3"/>
      <c r="G377" s="3"/>
      <c r="H377" s="3"/>
      <c r="I377" s="13">
        <f>VLOOKUP($B377,'Gas wholesale lookups'!$A$4:$L$15,'Gas wholesale index'!I$2,FALSE)</f>
        <v>208526.18181818182</v>
      </c>
      <c r="J377" s="13">
        <f>VLOOKUP($B377,'Gas wholesale lookups'!$A$4:$L$15,'Gas wholesale index'!J$2,FALSE)</f>
        <v>166168.27272727274</v>
      </c>
      <c r="K377" s="13">
        <f>VLOOKUP($B377,'Gas wholesale lookups'!$A$4:$L$15,'Gas wholesale index'!K$2,FALSE)</f>
        <v>291847.5</v>
      </c>
      <c r="L377" s="13">
        <f>VLOOKUP($B377,'Gas wholesale lookups'!$A$4:$L$15,'Gas wholesale index'!L$2,FALSE)</f>
        <v>332991.45454545453</v>
      </c>
      <c r="M377" s="13">
        <f>VLOOKUP($B377,'Gas wholesale lookups'!$A$4:$L$15,'Gas wholesale index'!M$2,FALSE)</f>
        <v>208526.18181818182</v>
      </c>
      <c r="N377" s="13">
        <f>VLOOKUP($B377,'Gas wholesale lookups'!$A$4:$L$15,'Gas wholesale index'!N$2,FALSE)</f>
        <v>166168.27272727274</v>
      </c>
      <c r="O377" s="38">
        <f>VLOOKUP($B377,'Gas wholesale lookups'!$A$4:$R$15,'Gas wholesale index'!O$2,FALSE)</f>
        <v>1</v>
      </c>
      <c r="P377" s="38">
        <f>VLOOKUP($B377,'Gas wholesale lookups'!$A$4:$R$15,'Gas wholesale index'!P$2,FALSE)</f>
        <v>1</v>
      </c>
      <c r="Q377" s="38">
        <f>VLOOKUP($B377,'Gas wholesale lookups'!$A$4:$R$15,'Gas wholesale index'!Q$2,FALSE)</f>
        <v>1</v>
      </c>
      <c r="R377" s="38">
        <f>VLOOKUP($B377,'Gas wholesale lookups'!$A$4:$R$15,'Gas wholesale index'!R$2,FALSE)</f>
        <v>1</v>
      </c>
      <c r="S377" s="38">
        <f>VLOOKUP($B377,'Gas wholesale lookups'!$A$4:$R$15,'Gas wholesale index'!S$2,FALSE)</f>
        <v>0</v>
      </c>
      <c r="T377" s="38">
        <f>VLOOKUP($B377,'Gas wholesale lookups'!$A$4:$R$15,'Gas wholesale index'!T$2,FALSE)</f>
        <v>0</v>
      </c>
      <c r="U377" s="13">
        <f t="shared" si="91"/>
        <v>208526.18181818182</v>
      </c>
      <c r="V377" s="13">
        <f t="shared" si="92"/>
        <v>166168.27272727274</v>
      </c>
      <c r="W377" s="13">
        <f t="shared" si="93"/>
        <v>291847.5</v>
      </c>
      <c r="X377" s="13">
        <f t="shared" si="94"/>
        <v>332991.45454545453</v>
      </c>
      <c r="Y377" s="13">
        <f t="shared" si="95"/>
        <v>0</v>
      </c>
      <c r="Z377" s="13">
        <f t="shared" si="96"/>
        <v>0</v>
      </c>
      <c r="AA377" s="13">
        <f t="shared" si="97"/>
        <v>999533.40909090918</v>
      </c>
      <c r="AB377" s="23">
        <f t="shared" si="98"/>
        <v>0</v>
      </c>
      <c r="AC377" s="23">
        <f t="shared" si="99"/>
        <v>0</v>
      </c>
      <c r="AD377" s="23">
        <f t="shared" si="100"/>
        <v>0</v>
      </c>
      <c r="AE377" s="23">
        <f t="shared" si="101"/>
        <v>0</v>
      </c>
      <c r="AF377" s="23">
        <f t="shared" si="102"/>
        <v>0</v>
      </c>
      <c r="AG377" s="23">
        <f t="shared" si="103"/>
        <v>0</v>
      </c>
      <c r="AH377" s="23">
        <f t="shared" si="104"/>
        <v>0</v>
      </c>
      <c r="AI377" s="44" t="str">
        <f t="shared" si="105"/>
        <v>n/a</v>
      </c>
      <c r="AJ377" s="2" t="str">
        <f t="shared" si="106"/>
        <v>2016-17 Summer</v>
      </c>
      <c r="AK377" s="2" t="str">
        <f t="shared" si="107"/>
        <v>2015-16 Winter</v>
      </c>
      <c r="AL377" s="41">
        <v>0</v>
      </c>
      <c r="AM377" s="8"/>
    </row>
    <row r="378" spans="1:39" x14ac:dyDescent="0.3">
      <c r="A378" s="47">
        <v>42389</v>
      </c>
      <c r="B378" s="14" t="str">
        <f t="shared" si="108"/>
        <v>Jan</v>
      </c>
      <c r="C378" s="3"/>
      <c r="D378" s="3"/>
      <c r="E378" s="3"/>
      <c r="F378" s="3"/>
      <c r="G378" s="3"/>
      <c r="H378" s="3"/>
      <c r="I378" s="13">
        <f>VLOOKUP($B378,'Gas wholesale lookups'!$A$4:$L$15,'Gas wholesale index'!I$2,FALSE)</f>
        <v>208526.18181818182</v>
      </c>
      <c r="J378" s="13">
        <f>VLOOKUP($B378,'Gas wholesale lookups'!$A$4:$L$15,'Gas wholesale index'!J$2,FALSE)</f>
        <v>166168.27272727274</v>
      </c>
      <c r="K378" s="13">
        <f>VLOOKUP($B378,'Gas wholesale lookups'!$A$4:$L$15,'Gas wholesale index'!K$2,FALSE)</f>
        <v>291847.5</v>
      </c>
      <c r="L378" s="13">
        <f>VLOOKUP($B378,'Gas wholesale lookups'!$A$4:$L$15,'Gas wholesale index'!L$2,FALSE)</f>
        <v>332991.45454545453</v>
      </c>
      <c r="M378" s="13">
        <f>VLOOKUP($B378,'Gas wholesale lookups'!$A$4:$L$15,'Gas wholesale index'!M$2,FALSE)</f>
        <v>208526.18181818182</v>
      </c>
      <c r="N378" s="13">
        <f>VLOOKUP($B378,'Gas wholesale lookups'!$A$4:$L$15,'Gas wholesale index'!N$2,FALSE)</f>
        <v>166168.27272727274</v>
      </c>
      <c r="O378" s="38">
        <f>VLOOKUP($B378,'Gas wholesale lookups'!$A$4:$R$15,'Gas wholesale index'!O$2,FALSE)</f>
        <v>1</v>
      </c>
      <c r="P378" s="38">
        <f>VLOOKUP($B378,'Gas wholesale lookups'!$A$4:$R$15,'Gas wholesale index'!P$2,FALSE)</f>
        <v>1</v>
      </c>
      <c r="Q378" s="38">
        <f>VLOOKUP($B378,'Gas wholesale lookups'!$A$4:$R$15,'Gas wholesale index'!Q$2,FALSE)</f>
        <v>1</v>
      </c>
      <c r="R378" s="38">
        <f>VLOOKUP($B378,'Gas wholesale lookups'!$A$4:$R$15,'Gas wholesale index'!R$2,FALSE)</f>
        <v>1</v>
      </c>
      <c r="S378" s="38">
        <f>VLOOKUP($B378,'Gas wholesale lookups'!$A$4:$R$15,'Gas wholesale index'!S$2,FALSE)</f>
        <v>0</v>
      </c>
      <c r="T378" s="38">
        <f>VLOOKUP($B378,'Gas wholesale lookups'!$A$4:$R$15,'Gas wholesale index'!T$2,FALSE)</f>
        <v>0</v>
      </c>
      <c r="U378" s="13">
        <f t="shared" si="91"/>
        <v>208526.18181818182</v>
      </c>
      <c r="V378" s="13">
        <f t="shared" si="92"/>
        <v>166168.27272727274</v>
      </c>
      <c r="W378" s="13">
        <f t="shared" si="93"/>
        <v>291847.5</v>
      </c>
      <c r="X378" s="13">
        <f t="shared" si="94"/>
        <v>332991.45454545453</v>
      </c>
      <c r="Y378" s="13">
        <f t="shared" si="95"/>
        <v>0</v>
      </c>
      <c r="Z378" s="13">
        <f t="shared" si="96"/>
        <v>0</v>
      </c>
      <c r="AA378" s="13">
        <f t="shared" si="97"/>
        <v>999533.40909090918</v>
      </c>
      <c r="AB378" s="23">
        <f t="shared" si="98"/>
        <v>0</v>
      </c>
      <c r="AC378" s="23">
        <f t="shared" si="99"/>
        <v>0</v>
      </c>
      <c r="AD378" s="23">
        <f t="shared" si="100"/>
        <v>0</v>
      </c>
      <c r="AE378" s="23">
        <f t="shared" si="101"/>
        <v>0</v>
      </c>
      <c r="AF378" s="23">
        <f t="shared" si="102"/>
        <v>0</v>
      </c>
      <c r="AG378" s="23">
        <f t="shared" si="103"/>
        <v>0</v>
      </c>
      <c r="AH378" s="23">
        <f t="shared" si="104"/>
        <v>0</v>
      </c>
      <c r="AI378" s="44" t="str">
        <f t="shared" si="105"/>
        <v>n/a</v>
      </c>
      <c r="AJ378" s="2" t="str">
        <f t="shared" si="106"/>
        <v>2016-17 Summer</v>
      </c>
      <c r="AK378" s="2" t="str">
        <f t="shared" si="107"/>
        <v>2015-16 Winter</v>
      </c>
      <c r="AL378" s="41">
        <v>0</v>
      </c>
      <c r="AM378" s="8"/>
    </row>
    <row r="379" spans="1:39" x14ac:dyDescent="0.3">
      <c r="A379" s="47">
        <v>42390</v>
      </c>
      <c r="B379" s="14" t="str">
        <f t="shared" si="108"/>
        <v>Jan</v>
      </c>
      <c r="C379" s="3"/>
      <c r="D379" s="3"/>
      <c r="E379" s="3"/>
      <c r="F379" s="3"/>
      <c r="G379" s="3"/>
      <c r="H379" s="3"/>
      <c r="I379" s="13">
        <f>VLOOKUP($B379,'Gas wholesale lookups'!$A$4:$L$15,'Gas wholesale index'!I$2,FALSE)</f>
        <v>208526.18181818182</v>
      </c>
      <c r="J379" s="13">
        <f>VLOOKUP($B379,'Gas wholesale lookups'!$A$4:$L$15,'Gas wholesale index'!J$2,FALSE)</f>
        <v>166168.27272727274</v>
      </c>
      <c r="K379" s="13">
        <f>VLOOKUP($B379,'Gas wholesale lookups'!$A$4:$L$15,'Gas wholesale index'!K$2,FALSE)</f>
        <v>291847.5</v>
      </c>
      <c r="L379" s="13">
        <f>VLOOKUP($B379,'Gas wholesale lookups'!$A$4:$L$15,'Gas wholesale index'!L$2,FALSE)</f>
        <v>332991.45454545453</v>
      </c>
      <c r="M379" s="13">
        <f>VLOOKUP($B379,'Gas wholesale lookups'!$A$4:$L$15,'Gas wholesale index'!M$2,FALSE)</f>
        <v>208526.18181818182</v>
      </c>
      <c r="N379" s="13">
        <f>VLOOKUP($B379,'Gas wholesale lookups'!$A$4:$L$15,'Gas wholesale index'!N$2,FALSE)</f>
        <v>166168.27272727274</v>
      </c>
      <c r="O379" s="38">
        <f>VLOOKUP($B379,'Gas wholesale lookups'!$A$4:$R$15,'Gas wholesale index'!O$2,FALSE)</f>
        <v>1</v>
      </c>
      <c r="P379" s="38">
        <f>VLOOKUP($B379,'Gas wholesale lookups'!$A$4:$R$15,'Gas wholesale index'!P$2,FALSE)</f>
        <v>1</v>
      </c>
      <c r="Q379" s="38">
        <f>VLOOKUP($B379,'Gas wholesale lookups'!$A$4:$R$15,'Gas wholesale index'!Q$2,FALSE)</f>
        <v>1</v>
      </c>
      <c r="R379" s="38">
        <f>VLOOKUP($B379,'Gas wholesale lookups'!$A$4:$R$15,'Gas wholesale index'!R$2,FALSE)</f>
        <v>1</v>
      </c>
      <c r="S379" s="38">
        <f>VLOOKUP($B379,'Gas wholesale lookups'!$A$4:$R$15,'Gas wholesale index'!S$2,FALSE)</f>
        <v>0</v>
      </c>
      <c r="T379" s="38">
        <f>VLOOKUP($B379,'Gas wholesale lookups'!$A$4:$R$15,'Gas wholesale index'!T$2,FALSE)</f>
        <v>0</v>
      </c>
      <c r="U379" s="13">
        <f t="shared" si="91"/>
        <v>208526.18181818182</v>
      </c>
      <c r="V379" s="13">
        <f t="shared" si="92"/>
        <v>166168.27272727274</v>
      </c>
      <c r="W379" s="13">
        <f t="shared" si="93"/>
        <v>291847.5</v>
      </c>
      <c r="X379" s="13">
        <f t="shared" si="94"/>
        <v>332991.45454545453</v>
      </c>
      <c r="Y379" s="13">
        <f t="shared" si="95"/>
        <v>0</v>
      </c>
      <c r="Z379" s="13">
        <f t="shared" si="96"/>
        <v>0</v>
      </c>
      <c r="AA379" s="13">
        <f t="shared" si="97"/>
        <v>999533.40909090918</v>
      </c>
      <c r="AB379" s="23">
        <f t="shared" si="98"/>
        <v>0</v>
      </c>
      <c r="AC379" s="23">
        <f t="shared" si="99"/>
        <v>0</v>
      </c>
      <c r="AD379" s="23">
        <f t="shared" si="100"/>
        <v>0</v>
      </c>
      <c r="AE379" s="23">
        <f t="shared" si="101"/>
        <v>0</v>
      </c>
      <c r="AF379" s="23">
        <f t="shared" si="102"/>
        <v>0</v>
      </c>
      <c r="AG379" s="23">
        <f t="shared" si="103"/>
        <v>0</v>
      </c>
      <c r="AH379" s="23">
        <f t="shared" si="104"/>
        <v>0</v>
      </c>
      <c r="AI379" s="44" t="str">
        <f t="shared" si="105"/>
        <v>n/a</v>
      </c>
      <c r="AJ379" s="2" t="str">
        <f t="shared" si="106"/>
        <v>2016-17 Summer</v>
      </c>
      <c r="AK379" s="2" t="str">
        <f t="shared" si="107"/>
        <v>2015-16 Winter</v>
      </c>
      <c r="AL379" s="41">
        <v>0</v>
      </c>
      <c r="AM379" s="8"/>
    </row>
    <row r="380" spans="1:39" x14ac:dyDescent="0.3">
      <c r="A380" s="47">
        <v>42391</v>
      </c>
      <c r="B380" s="14" t="str">
        <f t="shared" si="108"/>
        <v>Jan</v>
      </c>
      <c r="C380" s="3"/>
      <c r="D380" s="3"/>
      <c r="E380" s="3"/>
      <c r="F380" s="3"/>
      <c r="G380" s="3"/>
      <c r="H380" s="3"/>
      <c r="I380" s="13">
        <f>VLOOKUP($B380,'Gas wholesale lookups'!$A$4:$L$15,'Gas wholesale index'!I$2,FALSE)</f>
        <v>208526.18181818182</v>
      </c>
      <c r="J380" s="13">
        <f>VLOOKUP($B380,'Gas wholesale lookups'!$A$4:$L$15,'Gas wholesale index'!J$2,FALSE)</f>
        <v>166168.27272727274</v>
      </c>
      <c r="K380" s="13">
        <f>VLOOKUP($B380,'Gas wholesale lookups'!$A$4:$L$15,'Gas wholesale index'!K$2,FALSE)</f>
        <v>291847.5</v>
      </c>
      <c r="L380" s="13">
        <f>VLOOKUP($B380,'Gas wholesale lookups'!$A$4:$L$15,'Gas wholesale index'!L$2,FALSE)</f>
        <v>332991.45454545453</v>
      </c>
      <c r="M380" s="13">
        <f>VLOOKUP($B380,'Gas wholesale lookups'!$A$4:$L$15,'Gas wholesale index'!M$2,FALSE)</f>
        <v>208526.18181818182</v>
      </c>
      <c r="N380" s="13">
        <f>VLOOKUP($B380,'Gas wholesale lookups'!$A$4:$L$15,'Gas wholesale index'!N$2,FALSE)</f>
        <v>166168.27272727274</v>
      </c>
      <c r="O380" s="38">
        <f>VLOOKUP($B380,'Gas wholesale lookups'!$A$4:$R$15,'Gas wholesale index'!O$2,FALSE)</f>
        <v>1</v>
      </c>
      <c r="P380" s="38">
        <f>VLOOKUP($B380,'Gas wholesale lookups'!$A$4:$R$15,'Gas wholesale index'!P$2,FALSE)</f>
        <v>1</v>
      </c>
      <c r="Q380" s="38">
        <f>VLOOKUP($B380,'Gas wholesale lookups'!$A$4:$R$15,'Gas wholesale index'!Q$2,FALSE)</f>
        <v>1</v>
      </c>
      <c r="R380" s="38">
        <f>VLOOKUP($B380,'Gas wholesale lookups'!$A$4:$R$15,'Gas wholesale index'!R$2,FALSE)</f>
        <v>1</v>
      </c>
      <c r="S380" s="38">
        <f>VLOOKUP($B380,'Gas wholesale lookups'!$A$4:$R$15,'Gas wholesale index'!S$2,FALSE)</f>
        <v>0</v>
      </c>
      <c r="T380" s="38">
        <f>VLOOKUP($B380,'Gas wholesale lookups'!$A$4:$R$15,'Gas wholesale index'!T$2,FALSE)</f>
        <v>0</v>
      </c>
      <c r="U380" s="13">
        <f t="shared" si="91"/>
        <v>208526.18181818182</v>
      </c>
      <c r="V380" s="13">
        <f t="shared" si="92"/>
        <v>166168.27272727274</v>
      </c>
      <c r="W380" s="13">
        <f t="shared" si="93"/>
        <v>291847.5</v>
      </c>
      <c r="X380" s="13">
        <f t="shared" si="94"/>
        <v>332991.45454545453</v>
      </c>
      <c r="Y380" s="13">
        <f t="shared" si="95"/>
        <v>0</v>
      </c>
      <c r="Z380" s="13">
        <f t="shared" si="96"/>
        <v>0</v>
      </c>
      <c r="AA380" s="13">
        <f t="shared" si="97"/>
        <v>999533.40909090918</v>
      </c>
      <c r="AB380" s="23">
        <f t="shared" si="98"/>
        <v>0</v>
      </c>
      <c r="AC380" s="23">
        <f t="shared" si="99"/>
        <v>0</v>
      </c>
      <c r="AD380" s="23">
        <f t="shared" si="100"/>
        <v>0</v>
      </c>
      <c r="AE380" s="23">
        <f t="shared" si="101"/>
        <v>0</v>
      </c>
      <c r="AF380" s="23">
        <f t="shared" si="102"/>
        <v>0</v>
      </c>
      <c r="AG380" s="23">
        <f t="shared" si="103"/>
        <v>0</v>
      </c>
      <c r="AH380" s="23">
        <f t="shared" si="104"/>
        <v>0</v>
      </c>
      <c r="AI380" s="44" t="str">
        <f t="shared" si="105"/>
        <v>n/a</v>
      </c>
      <c r="AJ380" s="2" t="str">
        <f t="shared" si="106"/>
        <v>2016-17 Summer</v>
      </c>
      <c r="AK380" s="2" t="str">
        <f t="shared" si="107"/>
        <v>2015-16 Winter</v>
      </c>
      <c r="AL380" s="41">
        <v>0</v>
      </c>
      <c r="AM380" s="8"/>
    </row>
    <row r="381" spans="1:39" x14ac:dyDescent="0.3">
      <c r="A381" s="47">
        <v>42394</v>
      </c>
      <c r="B381" s="14" t="str">
        <f t="shared" si="108"/>
        <v>Jan</v>
      </c>
      <c r="C381" s="3"/>
      <c r="D381" s="3"/>
      <c r="E381" s="3"/>
      <c r="F381" s="3"/>
      <c r="G381" s="3"/>
      <c r="H381" s="3"/>
      <c r="I381" s="13">
        <f>VLOOKUP($B381,'Gas wholesale lookups'!$A$4:$L$15,'Gas wholesale index'!I$2,FALSE)</f>
        <v>208526.18181818182</v>
      </c>
      <c r="J381" s="13">
        <f>VLOOKUP($B381,'Gas wholesale lookups'!$A$4:$L$15,'Gas wholesale index'!J$2,FALSE)</f>
        <v>166168.27272727274</v>
      </c>
      <c r="K381" s="13">
        <f>VLOOKUP($B381,'Gas wholesale lookups'!$A$4:$L$15,'Gas wholesale index'!K$2,FALSE)</f>
        <v>291847.5</v>
      </c>
      <c r="L381" s="13">
        <f>VLOOKUP($B381,'Gas wholesale lookups'!$A$4:$L$15,'Gas wholesale index'!L$2,FALSE)</f>
        <v>332991.45454545453</v>
      </c>
      <c r="M381" s="13">
        <f>VLOOKUP($B381,'Gas wholesale lookups'!$A$4:$L$15,'Gas wholesale index'!M$2,FALSE)</f>
        <v>208526.18181818182</v>
      </c>
      <c r="N381" s="13">
        <f>VLOOKUP($B381,'Gas wholesale lookups'!$A$4:$L$15,'Gas wholesale index'!N$2,FALSE)</f>
        <v>166168.27272727274</v>
      </c>
      <c r="O381" s="38">
        <f>VLOOKUP($B381,'Gas wholesale lookups'!$A$4:$R$15,'Gas wholesale index'!O$2,FALSE)</f>
        <v>1</v>
      </c>
      <c r="P381" s="38">
        <f>VLOOKUP($B381,'Gas wholesale lookups'!$A$4:$R$15,'Gas wholesale index'!P$2,FALSE)</f>
        <v>1</v>
      </c>
      <c r="Q381" s="38">
        <f>VLOOKUP($B381,'Gas wholesale lookups'!$A$4:$R$15,'Gas wholesale index'!Q$2,FALSE)</f>
        <v>1</v>
      </c>
      <c r="R381" s="38">
        <f>VLOOKUP($B381,'Gas wholesale lookups'!$A$4:$R$15,'Gas wholesale index'!R$2,FALSE)</f>
        <v>1</v>
      </c>
      <c r="S381" s="38">
        <f>VLOOKUP($B381,'Gas wholesale lookups'!$A$4:$R$15,'Gas wholesale index'!S$2,FALSE)</f>
        <v>0</v>
      </c>
      <c r="T381" s="38">
        <f>VLOOKUP($B381,'Gas wholesale lookups'!$A$4:$R$15,'Gas wholesale index'!T$2,FALSE)</f>
        <v>0</v>
      </c>
      <c r="U381" s="13">
        <f t="shared" si="91"/>
        <v>208526.18181818182</v>
      </c>
      <c r="V381" s="13">
        <f t="shared" si="92"/>
        <v>166168.27272727274</v>
      </c>
      <c r="W381" s="13">
        <f t="shared" si="93"/>
        <v>291847.5</v>
      </c>
      <c r="X381" s="13">
        <f t="shared" si="94"/>
        <v>332991.45454545453</v>
      </c>
      <c r="Y381" s="13">
        <f t="shared" si="95"/>
        <v>0</v>
      </c>
      <c r="Z381" s="13">
        <f t="shared" si="96"/>
        <v>0</v>
      </c>
      <c r="AA381" s="13">
        <f t="shared" si="97"/>
        <v>999533.40909090918</v>
      </c>
      <c r="AB381" s="23">
        <f t="shared" si="98"/>
        <v>0</v>
      </c>
      <c r="AC381" s="23">
        <f t="shared" si="99"/>
        <v>0</v>
      </c>
      <c r="AD381" s="23">
        <f t="shared" si="100"/>
        <v>0</v>
      </c>
      <c r="AE381" s="23">
        <f t="shared" si="101"/>
        <v>0</v>
      </c>
      <c r="AF381" s="23">
        <f t="shared" si="102"/>
        <v>0</v>
      </c>
      <c r="AG381" s="23">
        <f t="shared" si="103"/>
        <v>0</v>
      </c>
      <c r="AH381" s="23">
        <f t="shared" si="104"/>
        <v>0</v>
      </c>
      <c r="AI381" s="44" t="str">
        <f t="shared" si="105"/>
        <v>n/a</v>
      </c>
      <c r="AJ381" s="2" t="str">
        <f t="shared" si="106"/>
        <v>2016-17 Summer</v>
      </c>
      <c r="AK381" s="2" t="str">
        <f t="shared" si="107"/>
        <v>2015-16 Winter</v>
      </c>
      <c r="AL381" s="41">
        <v>0</v>
      </c>
      <c r="AM381" s="8"/>
    </row>
    <row r="382" spans="1:39" x14ac:dyDescent="0.3">
      <c r="A382" s="47">
        <v>42395</v>
      </c>
      <c r="B382" s="14" t="str">
        <f t="shared" si="108"/>
        <v>Jan</v>
      </c>
      <c r="C382" s="3"/>
      <c r="D382" s="3"/>
      <c r="E382" s="3"/>
      <c r="F382" s="3"/>
      <c r="G382" s="3"/>
      <c r="H382" s="3"/>
      <c r="I382" s="13">
        <f>VLOOKUP($B382,'Gas wholesale lookups'!$A$4:$L$15,'Gas wholesale index'!I$2,FALSE)</f>
        <v>208526.18181818182</v>
      </c>
      <c r="J382" s="13">
        <f>VLOOKUP($B382,'Gas wholesale lookups'!$A$4:$L$15,'Gas wholesale index'!J$2,FALSE)</f>
        <v>166168.27272727274</v>
      </c>
      <c r="K382" s="13">
        <f>VLOOKUP($B382,'Gas wholesale lookups'!$A$4:$L$15,'Gas wholesale index'!K$2,FALSE)</f>
        <v>291847.5</v>
      </c>
      <c r="L382" s="13">
        <f>VLOOKUP($B382,'Gas wholesale lookups'!$A$4:$L$15,'Gas wholesale index'!L$2,FALSE)</f>
        <v>332991.45454545453</v>
      </c>
      <c r="M382" s="13">
        <f>VLOOKUP($B382,'Gas wholesale lookups'!$A$4:$L$15,'Gas wholesale index'!M$2,FALSE)</f>
        <v>208526.18181818182</v>
      </c>
      <c r="N382" s="13">
        <f>VLOOKUP($B382,'Gas wholesale lookups'!$A$4:$L$15,'Gas wholesale index'!N$2,FALSE)</f>
        <v>166168.27272727274</v>
      </c>
      <c r="O382" s="38">
        <f>VLOOKUP($B382,'Gas wholesale lookups'!$A$4:$R$15,'Gas wholesale index'!O$2,FALSE)</f>
        <v>1</v>
      </c>
      <c r="P382" s="38">
        <f>VLOOKUP($B382,'Gas wholesale lookups'!$A$4:$R$15,'Gas wholesale index'!P$2,FALSE)</f>
        <v>1</v>
      </c>
      <c r="Q382" s="38">
        <f>VLOOKUP($B382,'Gas wholesale lookups'!$A$4:$R$15,'Gas wholesale index'!Q$2,FALSE)</f>
        <v>1</v>
      </c>
      <c r="R382" s="38">
        <f>VLOOKUP($B382,'Gas wholesale lookups'!$A$4:$R$15,'Gas wholesale index'!R$2,FALSE)</f>
        <v>1</v>
      </c>
      <c r="S382" s="38">
        <f>VLOOKUP($B382,'Gas wholesale lookups'!$A$4:$R$15,'Gas wholesale index'!S$2,FALSE)</f>
        <v>0</v>
      </c>
      <c r="T382" s="38">
        <f>VLOOKUP($B382,'Gas wholesale lookups'!$A$4:$R$15,'Gas wholesale index'!T$2,FALSE)</f>
        <v>0</v>
      </c>
      <c r="U382" s="13">
        <f t="shared" si="91"/>
        <v>208526.18181818182</v>
      </c>
      <c r="V382" s="13">
        <f t="shared" si="92"/>
        <v>166168.27272727274</v>
      </c>
      <c r="W382" s="13">
        <f t="shared" si="93"/>
        <v>291847.5</v>
      </c>
      <c r="X382" s="13">
        <f t="shared" si="94"/>
        <v>332991.45454545453</v>
      </c>
      <c r="Y382" s="13">
        <f t="shared" si="95"/>
        <v>0</v>
      </c>
      <c r="Z382" s="13">
        <f t="shared" si="96"/>
        <v>0</v>
      </c>
      <c r="AA382" s="13">
        <f t="shared" si="97"/>
        <v>999533.40909090918</v>
      </c>
      <c r="AB382" s="23">
        <f t="shared" si="98"/>
        <v>0</v>
      </c>
      <c r="AC382" s="23">
        <f t="shared" si="99"/>
        <v>0</v>
      </c>
      <c r="AD382" s="23">
        <f t="shared" si="100"/>
        <v>0</v>
      </c>
      <c r="AE382" s="23">
        <f t="shared" si="101"/>
        <v>0</v>
      </c>
      <c r="AF382" s="23">
        <f t="shared" si="102"/>
        <v>0</v>
      </c>
      <c r="AG382" s="23">
        <f t="shared" si="103"/>
        <v>0</v>
      </c>
      <c r="AH382" s="23">
        <f t="shared" si="104"/>
        <v>0</v>
      </c>
      <c r="AI382" s="44" t="str">
        <f t="shared" si="105"/>
        <v>n/a</v>
      </c>
      <c r="AJ382" s="2" t="str">
        <f t="shared" si="106"/>
        <v>2016-17 Summer</v>
      </c>
      <c r="AK382" s="2" t="str">
        <f t="shared" si="107"/>
        <v>2015-16 Winter</v>
      </c>
      <c r="AL382" s="41">
        <v>0</v>
      </c>
      <c r="AM382" s="8"/>
    </row>
    <row r="383" spans="1:39" x14ac:dyDescent="0.3">
      <c r="A383" s="47">
        <v>42396</v>
      </c>
      <c r="B383" s="14" t="str">
        <f t="shared" si="108"/>
        <v>Jan</v>
      </c>
      <c r="C383" s="3"/>
      <c r="D383" s="3"/>
      <c r="E383" s="3"/>
      <c r="F383" s="3"/>
      <c r="G383" s="3"/>
      <c r="H383" s="3"/>
      <c r="I383" s="13">
        <f>VLOOKUP($B383,'Gas wholesale lookups'!$A$4:$L$15,'Gas wholesale index'!I$2,FALSE)</f>
        <v>208526.18181818182</v>
      </c>
      <c r="J383" s="13">
        <f>VLOOKUP($B383,'Gas wholesale lookups'!$A$4:$L$15,'Gas wholesale index'!J$2,FALSE)</f>
        <v>166168.27272727274</v>
      </c>
      <c r="K383" s="13">
        <f>VLOOKUP($B383,'Gas wholesale lookups'!$A$4:$L$15,'Gas wholesale index'!K$2,FALSE)</f>
        <v>291847.5</v>
      </c>
      <c r="L383" s="13">
        <f>VLOOKUP($B383,'Gas wholesale lookups'!$A$4:$L$15,'Gas wholesale index'!L$2,FALSE)</f>
        <v>332991.45454545453</v>
      </c>
      <c r="M383" s="13">
        <f>VLOOKUP($B383,'Gas wholesale lookups'!$A$4:$L$15,'Gas wholesale index'!M$2,FALSE)</f>
        <v>208526.18181818182</v>
      </c>
      <c r="N383" s="13">
        <f>VLOOKUP($B383,'Gas wholesale lookups'!$A$4:$L$15,'Gas wholesale index'!N$2,FALSE)</f>
        <v>166168.27272727274</v>
      </c>
      <c r="O383" s="38">
        <f>VLOOKUP($B383,'Gas wholesale lookups'!$A$4:$R$15,'Gas wholesale index'!O$2,FALSE)</f>
        <v>1</v>
      </c>
      <c r="P383" s="38">
        <f>VLOOKUP($B383,'Gas wholesale lookups'!$A$4:$R$15,'Gas wholesale index'!P$2,FALSE)</f>
        <v>1</v>
      </c>
      <c r="Q383" s="38">
        <f>VLOOKUP($B383,'Gas wholesale lookups'!$A$4:$R$15,'Gas wholesale index'!Q$2,FALSE)</f>
        <v>1</v>
      </c>
      <c r="R383" s="38">
        <f>VLOOKUP($B383,'Gas wholesale lookups'!$A$4:$R$15,'Gas wholesale index'!R$2,FALSE)</f>
        <v>1</v>
      </c>
      <c r="S383" s="38">
        <f>VLOOKUP($B383,'Gas wholesale lookups'!$A$4:$R$15,'Gas wholesale index'!S$2,FALSE)</f>
        <v>0</v>
      </c>
      <c r="T383" s="38">
        <f>VLOOKUP($B383,'Gas wholesale lookups'!$A$4:$R$15,'Gas wholesale index'!T$2,FALSE)</f>
        <v>0</v>
      </c>
      <c r="U383" s="13">
        <f t="shared" si="91"/>
        <v>208526.18181818182</v>
      </c>
      <c r="V383" s="13">
        <f t="shared" si="92"/>
        <v>166168.27272727274</v>
      </c>
      <c r="W383" s="13">
        <f t="shared" si="93"/>
        <v>291847.5</v>
      </c>
      <c r="X383" s="13">
        <f t="shared" si="94"/>
        <v>332991.45454545453</v>
      </c>
      <c r="Y383" s="13">
        <f t="shared" si="95"/>
        <v>0</v>
      </c>
      <c r="Z383" s="13">
        <f t="shared" si="96"/>
        <v>0</v>
      </c>
      <c r="AA383" s="13">
        <f t="shared" si="97"/>
        <v>999533.40909090918</v>
      </c>
      <c r="AB383" s="23">
        <f t="shared" si="98"/>
        <v>0</v>
      </c>
      <c r="AC383" s="23">
        <f t="shared" si="99"/>
        <v>0</v>
      </c>
      <c r="AD383" s="23">
        <f t="shared" si="100"/>
        <v>0</v>
      </c>
      <c r="AE383" s="23">
        <f t="shared" si="101"/>
        <v>0</v>
      </c>
      <c r="AF383" s="23">
        <f t="shared" si="102"/>
        <v>0</v>
      </c>
      <c r="AG383" s="23">
        <f t="shared" si="103"/>
        <v>0</v>
      </c>
      <c r="AH383" s="23">
        <f t="shared" si="104"/>
        <v>0</v>
      </c>
      <c r="AI383" s="44" t="str">
        <f t="shared" si="105"/>
        <v>n/a</v>
      </c>
      <c r="AJ383" s="2" t="str">
        <f t="shared" si="106"/>
        <v>2016-17 Summer</v>
      </c>
      <c r="AK383" s="2" t="str">
        <f t="shared" si="107"/>
        <v>2015-16 Winter</v>
      </c>
      <c r="AL383" s="41">
        <v>0</v>
      </c>
      <c r="AM383" s="8"/>
    </row>
    <row r="384" spans="1:39" x14ac:dyDescent="0.3">
      <c r="A384" s="47">
        <v>42397</v>
      </c>
      <c r="B384" s="14" t="str">
        <f t="shared" si="108"/>
        <v>Jan</v>
      </c>
      <c r="C384" s="3"/>
      <c r="D384" s="3"/>
      <c r="E384" s="3"/>
      <c r="F384" s="3"/>
      <c r="G384" s="3"/>
      <c r="H384" s="3"/>
      <c r="I384" s="13">
        <f>VLOOKUP($B384,'Gas wholesale lookups'!$A$4:$L$15,'Gas wholesale index'!I$2,FALSE)</f>
        <v>208526.18181818182</v>
      </c>
      <c r="J384" s="13">
        <f>VLOOKUP($B384,'Gas wholesale lookups'!$A$4:$L$15,'Gas wholesale index'!J$2,FALSE)</f>
        <v>166168.27272727274</v>
      </c>
      <c r="K384" s="13">
        <f>VLOOKUP($B384,'Gas wholesale lookups'!$A$4:$L$15,'Gas wholesale index'!K$2,FALSE)</f>
        <v>291847.5</v>
      </c>
      <c r="L384" s="13">
        <f>VLOOKUP($B384,'Gas wholesale lookups'!$A$4:$L$15,'Gas wholesale index'!L$2,FALSE)</f>
        <v>332991.45454545453</v>
      </c>
      <c r="M384" s="13">
        <f>VLOOKUP($B384,'Gas wholesale lookups'!$A$4:$L$15,'Gas wholesale index'!M$2,FALSE)</f>
        <v>208526.18181818182</v>
      </c>
      <c r="N384" s="13">
        <f>VLOOKUP($B384,'Gas wholesale lookups'!$A$4:$L$15,'Gas wholesale index'!N$2,FALSE)</f>
        <v>166168.27272727274</v>
      </c>
      <c r="O384" s="38">
        <f>VLOOKUP($B384,'Gas wholesale lookups'!$A$4:$R$15,'Gas wholesale index'!O$2,FALSE)</f>
        <v>1</v>
      </c>
      <c r="P384" s="38">
        <f>VLOOKUP($B384,'Gas wholesale lookups'!$A$4:$R$15,'Gas wholesale index'!P$2,FALSE)</f>
        <v>1</v>
      </c>
      <c r="Q384" s="38">
        <f>VLOOKUP($B384,'Gas wholesale lookups'!$A$4:$R$15,'Gas wholesale index'!Q$2,FALSE)</f>
        <v>1</v>
      </c>
      <c r="R384" s="38">
        <f>VLOOKUP($B384,'Gas wholesale lookups'!$A$4:$R$15,'Gas wholesale index'!R$2,FALSE)</f>
        <v>1</v>
      </c>
      <c r="S384" s="38">
        <f>VLOOKUP($B384,'Gas wholesale lookups'!$A$4:$R$15,'Gas wholesale index'!S$2,FALSE)</f>
        <v>0</v>
      </c>
      <c r="T384" s="38">
        <f>VLOOKUP($B384,'Gas wholesale lookups'!$A$4:$R$15,'Gas wholesale index'!T$2,FALSE)</f>
        <v>0</v>
      </c>
      <c r="U384" s="13">
        <f t="shared" si="91"/>
        <v>208526.18181818182</v>
      </c>
      <c r="V384" s="13">
        <f t="shared" si="92"/>
        <v>166168.27272727274</v>
      </c>
      <c r="W384" s="13">
        <f t="shared" si="93"/>
        <v>291847.5</v>
      </c>
      <c r="X384" s="13">
        <f t="shared" si="94"/>
        <v>332991.45454545453</v>
      </c>
      <c r="Y384" s="13">
        <f t="shared" si="95"/>
        <v>0</v>
      </c>
      <c r="Z384" s="13">
        <f t="shared" si="96"/>
        <v>0</v>
      </c>
      <c r="AA384" s="13">
        <f t="shared" si="97"/>
        <v>999533.40909090918</v>
      </c>
      <c r="AB384" s="23">
        <f t="shared" si="98"/>
        <v>0</v>
      </c>
      <c r="AC384" s="23">
        <f t="shared" si="99"/>
        <v>0</v>
      </c>
      <c r="AD384" s="23">
        <f t="shared" si="100"/>
        <v>0</v>
      </c>
      <c r="AE384" s="23">
        <f t="shared" si="101"/>
        <v>0</v>
      </c>
      <c r="AF384" s="23">
        <f t="shared" si="102"/>
        <v>0</v>
      </c>
      <c r="AG384" s="23">
        <f t="shared" si="103"/>
        <v>0</v>
      </c>
      <c r="AH384" s="23">
        <f t="shared" si="104"/>
        <v>0</v>
      </c>
      <c r="AI384" s="44" t="str">
        <f t="shared" si="105"/>
        <v>n/a</v>
      </c>
      <c r="AJ384" s="2" t="str">
        <f t="shared" si="106"/>
        <v>2016-17 Summer</v>
      </c>
      <c r="AK384" s="2" t="str">
        <f t="shared" si="107"/>
        <v>2015-16 Winter</v>
      </c>
      <c r="AL384" s="41">
        <v>0</v>
      </c>
      <c r="AM384" s="8"/>
    </row>
    <row r="385" spans="1:39" x14ac:dyDescent="0.3">
      <c r="A385" s="47">
        <v>42398</v>
      </c>
      <c r="B385" s="14" t="str">
        <f t="shared" si="108"/>
        <v>Jan</v>
      </c>
      <c r="C385" s="3"/>
      <c r="D385" s="3"/>
      <c r="E385" s="3"/>
      <c r="F385" s="3"/>
      <c r="G385" s="3"/>
      <c r="H385" s="3"/>
      <c r="I385" s="13">
        <f>VLOOKUP($B385,'Gas wholesale lookups'!$A$4:$L$15,'Gas wholesale index'!I$2,FALSE)</f>
        <v>208526.18181818182</v>
      </c>
      <c r="J385" s="13">
        <f>VLOOKUP($B385,'Gas wholesale lookups'!$A$4:$L$15,'Gas wholesale index'!J$2,FALSE)</f>
        <v>166168.27272727274</v>
      </c>
      <c r="K385" s="13">
        <f>VLOOKUP($B385,'Gas wholesale lookups'!$A$4:$L$15,'Gas wholesale index'!K$2,FALSE)</f>
        <v>291847.5</v>
      </c>
      <c r="L385" s="13">
        <f>VLOOKUP($B385,'Gas wholesale lookups'!$A$4:$L$15,'Gas wholesale index'!L$2,FALSE)</f>
        <v>332991.45454545453</v>
      </c>
      <c r="M385" s="13">
        <f>VLOOKUP($B385,'Gas wholesale lookups'!$A$4:$L$15,'Gas wholesale index'!M$2,FALSE)</f>
        <v>208526.18181818182</v>
      </c>
      <c r="N385" s="13">
        <f>VLOOKUP($B385,'Gas wholesale lookups'!$A$4:$L$15,'Gas wholesale index'!N$2,FALSE)</f>
        <v>166168.27272727274</v>
      </c>
      <c r="O385" s="38">
        <f>VLOOKUP($B385,'Gas wholesale lookups'!$A$4:$R$15,'Gas wholesale index'!O$2,FALSE)</f>
        <v>1</v>
      </c>
      <c r="P385" s="38">
        <f>VLOOKUP($B385,'Gas wholesale lookups'!$A$4:$R$15,'Gas wholesale index'!P$2,FALSE)</f>
        <v>1</v>
      </c>
      <c r="Q385" s="38">
        <f>VLOOKUP($B385,'Gas wholesale lookups'!$A$4:$R$15,'Gas wholesale index'!Q$2,FALSE)</f>
        <v>1</v>
      </c>
      <c r="R385" s="38">
        <f>VLOOKUP($B385,'Gas wholesale lookups'!$A$4:$R$15,'Gas wholesale index'!R$2,FALSE)</f>
        <v>1</v>
      </c>
      <c r="S385" s="38">
        <f>VLOOKUP($B385,'Gas wholesale lookups'!$A$4:$R$15,'Gas wholesale index'!S$2,FALSE)</f>
        <v>0</v>
      </c>
      <c r="T385" s="38">
        <f>VLOOKUP($B385,'Gas wholesale lookups'!$A$4:$R$15,'Gas wholesale index'!T$2,FALSE)</f>
        <v>0</v>
      </c>
      <c r="U385" s="13">
        <f t="shared" si="91"/>
        <v>208526.18181818182</v>
      </c>
      <c r="V385" s="13">
        <f t="shared" si="92"/>
        <v>166168.27272727274</v>
      </c>
      <c r="W385" s="13">
        <f t="shared" si="93"/>
        <v>291847.5</v>
      </c>
      <c r="X385" s="13">
        <f t="shared" si="94"/>
        <v>332991.45454545453</v>
      </c>
      <c r="Y385" s="13">
        <f t="shared" si="95"/>
        <v>0</v>
      </c>
      <c r="Z385" s="13">
        <f t="shared" si="96"/>
        <v>0</v>
      </c>
      <c r="AA385" s="13">
        <f t="shared" si="97"/>
        <v>999533.40909090918</v>
      </c>
      <c r="AB385" s="23">
        <f t="shared" si="98"/>
        <v>0</v>
      </c>
      <c r="AC385" s="23">
        <f t="shared" si="99"/>
        <v>0</v>
      </c>
      <c r="AD385" s="23">
        <f t="shared" si="100"/>
        <v>0</v>
      </c>
      <c r="AE385" s="23">
        <f t="shared" si="101"/>
        <v>0</v>
      </c>
      <c r="AF385" s="23">
        <f t="shared" si="102"/>
        <v>0</v>
      </c>
      <c r="AG385" s="23">
        <f t="shared" si="103"/>
        <v>0</v>
      </c>
      <c r="AH385" s="23">
        <f t="shared" si="104"/>
        <v>0</v>
      </c>
      <c r="AI385" s="44" t="str">
        <f t="shared" si="105"/>
        <v>n/a</v>
      </c>
      <c r="AJ385" s="2" t="str">
        <f t="shared" si="106"/>
        <v>2016-17 Summer</v>
      </c>
      <c r="AK385" s="2" t="str">
        <f t="shared" si="107"/>
        <v>2015-16 Winter</v>
      </c>
      <c r="AL385" s="41">
        <v>0</v>
      </c>
      <c r="AM385" s="8"/>
    </row>
    <row r="386" spans="1:39" x14ac:dyDescent="0.3">
      <c r="A386" s="47">
        <v>42401</v>
      </c>
      <c r="B386" s="14" t="str">
        <f t="shared" si="108"/>
        <v>Feb</v>
      </c>
      <c r="C386" s="3"/>
      <c r="D386" s="3"/>
      <c r="E386" s="3"/>
      <c r="F386" s="3"/>
      <c r="G386" s="3"/>
      <c r="H386" s="3"/>
      <c r="I386" s="13">
        <f>VLOOKUP($B386,'Gas wholesale lookups'!$A$4:$L$15,'Gas wholesale index'!I$2,FALSE)</f>
        <v>208526.18181818182</v>
      </c>
      <c r="J386" s="13">
        <f>VLOOKUP($B386,'Gas wholesale lookups'!$A$4:$L$15,'Gas wholesale index'!J$2,FALSE)</f>
        <v>166168.27272727274</v>
      </c>
      <c r="K386" s="13">
        <f>VLOOKUP($B386,'Gas wholesale lookups'!$A$4:$L$15,'Gas wholesale index'!K$2,FALSE)</f>
        <v>291847.5</v>
      </c>
      <c r="L386" s="13">
        <f>VLOOKUP($B386,'Gas wholesale lookups'!$A$4:$L$15,'Gas wholesale index'!L$2,FALSE)</f>
        <v>332991.45454545453</v>
      </c>
      <c r="M386" s="13">
        <f>VLOOKUP($B386,'Gas wholesale lookups'!$A$4:$L$15,'Gas wholesale index'!M$2,FALSE)</f>
        <v>208526.18181818182</v>
      </c>
      <c r="N386" s="13">
        <f>VLOOKUP($B386,'Gas wholesale lookups'!$A$4:$L$15,'Gas wholesale index'!N$2,FALSE)</f>
        <v>166168.27272727274</v>
      </c>
      <c r="O386" s="38">
        <f>VLOOKUP($B386,'Gas wholesale lookups'!$A$4:$R$15,'Gas wholesale index'!O$2,FALSE)</f>
        <v>0</v>
      </c>
      <c r="P386" s="38">
        <f>VLOOKUP($B386,'Gas wholesale lookups'!$A$4:$R$15,'Gas wholesale index'!P$2,FALSE)</f>
        <v>0</v>
      </c>
      <c r="Q386" s="38">
        <f>VLOOKUP($B386,'Gas wholesale lookups'!$A$4:$R$15,'Gas wholesale index'!Q$2,FALSE)</f>
        <v>1</v>
      </c>
      <c r="R386" s="38">
        <f>VLOOKUP($B386,'Gas wholesale lookups'!$A$4:$R$15,'Gas wholesale index'!R$2,FALSE)</f>
        <v>1</v>
      </c>
      <c r="S386" s="38">
        <f>VLOOKUP($B386,'Gas wholesale lookups'!$A$4:$R$15,'Gas wholesale index'!S$2,FALSE)</f>
        <v>1</v>
      </c>
      <c r="T386" s="38">
        <f>VLOOKUP($B386,'Gas wholesale lookups'!$A$4:$R$15,'Gas wholesale index'!T$2,FALSE)</f>
        <v>1</v>
      </c>
      <c r="U386" s="13">
        <f t="shared" si="91"/>
        <v>0</v>
      </c>
      <c r="V386" s="13">
        <f t="shared" si="92"/>
        <v>0</v>
      </c>
      <c r="W386" s="13">
        <f t="shared" si="93"/>
        <v>291847.5</v>
      </c>
      <c r="X386" s="13">
        <f t="shared" si="94"/>
        <v>332991.45454545453</v>
      </c>
      <c r="Y386" s="13">
        <f t="shared" si="95"/>
        <v>208526.18181818182</v>
      </c>
      <c r="Z386" s="13">
        <f t="shared" si="96"/>
        <v>166168.27272727274</v>
      </c>
      <c r="AA386" s="13">
        <f t="shared" si="97"/>
        <v>999533.40909090918</v>
      </c>
      <c r="AB386" s="23">
        <f t="shared" si="98"/>
        <v>0</v>
      </c>
      <c r="AC386" s="23">
        <f t="shared" si="99"/>
        <v>0</v>
      </c>
      <c r="AD386" s="23">
        <f t="shared" si="100"/>
        <v>0</v>
      </c>
      <c r="AE386" s="23">
        <f t="shared" si="101"/>
        <v>0</v>
      </c>
      <c r="AF386" s="23">
        <f t="shared" si="102"/>
        <v>0</v>
      </c>
      <c r="AG386" s="23">
        <f t="shared" si="103"/>
        <v>0</v>
      </c>
      <c r="AH386" s="23">
        <f t="shared" si="104"/>
        <v>0</v>
      </c>
      <c r="AI386" s="44" t="str">
        <f t="shared" si="105"/>
        <v>n/a</v>
      </c>
      <c r="AJ386" s="2" t="str">
        <f t="shared" si="106"/>
        <v>2016-17 Winter</v>
      </c>
      <c r="AK386" s="2" t="str">
        <f t="shared" si="107"/>
        <v>2015-16 Winter</v>
      </c>
      <c r="AL386" s="41">
        <v>0</v>
      </c>
      <c r="AM386" s="8"/>
    </row>
    <row r="387" spans="1:39" x14ac:dyDescent="0.3">
      <c r="A387" s="47">
        <v>42402</v>
      </c>
      <c r="B387" s="14" t="str">
        <f t="shared" si="108"/>
        <v>Feb</v>
      </c>
      <c r="C387" s="3"/>
      <c r="D387" s="3"/>
      <c r="E387" s="3"/>
      <c r="F387" s="3"/>
      <c r="G387" s="3"/>
      <c r="H387" s="3"/>
      <c r="I387" s="13">
        <f>VLOOKUP($B387,'Gas wholesale lookups'!$A$4:$L$15,'Gas wholesale index'!I$2,FALSE)</f>
        <v>208526.18181818182</v>
      </c>
      <c r="J387" s="13">
        <f>VLOOKUP($B387,'Gas wholesale lookups'!$A$4:$L$15,'Gas wholesale index'!J$2,FALSE)</f>
        <v>166168.27272727274</v>
      </c>
      <c r="K387" s="13">
        <f>VLOOKUP($B387,'Gas wholesale lookups'!$A$4:$L$15,'Gas wholesale index'!K$2,FALSE)</f>
        <v>291847.5</v>
      </c>
      <c r="L387" s="13">
        <f>VLOOKUP($B387,'Gas wholesale lookups'!$A$4:$L$15,'Gas wholesale index'!L$2,FALSE)</f>
        <v>332991.45454545453</v>
      </c>
      <c r="M387" s="13">
        <f>VLOOKUP($B387,'Gas wholesale lookups'!$A$4:$L$15,'Gas wholesale index'!M$2,FALSE)</f>
        <v>208526.18181818182</v>
      </c>
      <c r="N387" s="13">
        <f>VLOOKUP($B387,'Gas wholesale lookups'!$A$4:$L$15,'Gas wholesale index'!N$2,FALSE)</f>
        <v>166168.27272727274</v>
      </c>
      <c r="O387" s="38">
        <f>VLOOKUP($B387,'Gas wholesale lookups'!$A$4:$R$15,'Gas wholesale index'!O$2,FALSE)</f>
        <v>0</v>
      </c>
      <c r="P387" s="38">
        <f>VLOOKUP($B387,'Gas wholesale lookups'!$A$4:$R$15,'Gas wholesale index'!P$2,FALSE)</f>
        <v>0</v>
      </c>
      <c r="Q387" s="38">
        <f>VLOOKUP($B387,'Gas wholesale lookups'!$A$4:$R$15,'Gas wholesale index'!Q$2,FALSE)</f>
        <v>1</v>
      </c>
      <c r="R387" s="38">
        <f>VLOOKUP($B387,'Gas wholesale lookups'!$A$4:$R$15,'Gas wholesale index'!R$2,FALSE)</f>
        <v>1</v>
      </c>
      <c r="S387" s="38">
        <f>VLOOKUP($B387,'Gas wholesale lookups'!$A$4:$R$15,'Gas wholesale index'!S$2,FALSE)</f>
        <v>1</v>
      </c>
      <c r="T387" s="38">
        <f>VLOOKUP($B387,'Gas wholesale lookups'!$A$4:$R$15,'Gas wholesale index'!T$2,FALSE)</f>
        <v>1</v>
      </c>
      <c r="U387" s="13">
        <f t="shared" si="91"/>
        <v>0</v>
      </c>
      <c r="V387" s="13">
        <f t="shared" si="92"/>
        <v>0</v>
      </c>
      <c r="W387" s="13">
        <f t="shared" si="93"/>
        <v>291847.5</v>
      </c>
      <c r="X387" s="13">
        <f t="shared" si="94"/>
        <v>332991.45454545453</v>
      </c>
      <c r="Y387" s="13">
        <f t="shared" si="95"/>
        <v>208526.18181818182</v>
      </c>
      <c r="Z387" s="13">
        <f t="shared" si="96"/>
        <v>166168.27272727274</v>
      </c>
      <c r="AA387" s="13">
        <f t="shared" si="97"/>
        <v>999533.40909090918</v>
      </c>
      <c r="AB387" s="23">
        <f t="shared" si="98"/>
        <v>0</v>
      </c>
      <c r="AC387" s="23">
        <f t="shared" si="99"/>
        <v>0</v>
      </c>
      <c r="AD387" s="23">
        <f t="shared" si="100"/>
        <v>0</v>
      </c>
      <c r="AE387" s="23">
        <f t="shared" si="101"/>
        <v>0</v>
      </c>
      <c r="AF387" s="23">
        <f t="shared" si="102"/>
        <v>0</v>
      </c>
      <c r="AG387" s="23">
        <f t="shared" si="103"/>
        <v>0</v>
      </c>
      <c r="AH387" s="23">
        <f t="shared" si="104"/>
        <v>0</v>
      </c>
      <c r="AI387" s="44" t="str">
        <f t="shared" si="105"/>
        <v>n/a</v>
      </c>
      <c r="AJ387" s="2" t="str">
        <f t="shared" si="106"/>
        <v>2016-17 Winter</v>
      </c>
      <c r="AK387" s="2" t="str">
        <f t="shared" si="107"/>
        <v>2015-16 Winter</v>
      </c>
      <c r="AL387" s="41">
        <v>0</v>
      </c>
      <c r="AM387" s="8"/>
    </row>
    <row r="388" spans="1:39" x14ac:dyDescent="0.3">
      <c r="A388" s="47">
        <v>42403</v>
      </c>
      <c r="B388" s="14" t="str">
        <f t="shared" si="108"/>
        <v>Feb</v>
      </c>
      <c r="C388" s="3"/>
      <c r="D388" s="3"/>
      <c r="E388" s="3"/>
      <c r="F388" s="3"/>
      <c r="G388" s="3"/>
      <c r="H388" s="3"/>
      <c r="I388" s="13">
        <f>VLOOKUP($B388,'Gas wholesale lookups'!$A$4:$L$15,'Gas wholesale index'!I$2,FALSE)</f>
        <v>208526.18181818182</v>
      </c>
      <c r="J388" s="13">
        <f>VLOOKUP($B388,'Gas wholesale lookups'!$A$4:$L$15,'Gas wholesale index'!J$2,FALSE)</f>
        <v>166168.27272727274</v>
      </c>
      <c r="K388" s="13">
        <f>VLOOKUP($B388,'Gas wholesale lookups'!$A$4:$L$15,'Gas wholesale index'!K$2,FALSE)</f>
        <v>291847.5</v>
      </c>
      <c r="L388" s="13">
        <f>VLOOKUP($B388,'Gas wholesale lookups'!$A$4:$L$15,'Gas wholesale index'!L$2,FALSE)</f>
        <v>332991.45454545453</v>
      </c>
      <c r="M388" s="13">
        <f>VLOOKUP($B388,'Gas wholesale lookups'!$A$4:$L$15,'Gas wholesale index'!M$2,FALSE)</f>
        <v>208526.18181818182</v>
      </c>
      <c r="N388" s="13">
        <f>VLOOKUP($B388,'Gas wholesale lookups'!$A$4:$L$15,'Gas wholesale index'!N$2,FALSE)</f>
        <v>166168.27272727274</v>
      </c>
      <c r="O388" s="38">
        <f>VLOOKUP($B388,'Gas wholesale lookups'!$A$4:$R$15,'Gas wholesale index'!O$2,FALSE)</f>
        <v>0</v>
      </c>
      <c r="P388" s="38">
        <f>VLOOKUP($B388,'Gas wholesale lookups'!$A$4:$R$15,'Gas wholesale index'!P$2,FALSE)</f>
        <v>0</v>
      </c>
      <c r="Q388" s="38">
        <f>VLOOKUP($B388,'Gas wholesale lookups'!$A$4:$R$15,'Gas wholesale index'!Q$2,FALSE)</f>
        <v>1</v>
      </c>
      <c r="R388" s="38">
        <f>VLOOKUP($B388,'Gas wholesale lookups'!$A$4:$R$15,'Gas wholesale index'!R$2,FALSE)</f>
        <v>1</v>
      </c>
      <c r="S388" s="38">
        <f>VLOOKUP($B388,'Gas wholesale lookups'!$A$4:$R$15,'Gas wholesale index'!S$2,FALSE)</f>
        <v>1</v>
      </c>
      <c r="T388" s="38">
        <f>VLOOKUP($B388,'Gas wholesale lookups'!$A$4:$R$15,'Gas wholesale index'!T$2,FALSE)</f>
        <v>1</v>
      </c>
      <c r="U388" s="13">
        <f t="shared" ref="U388:U451" si="109">IF(O388="","",I388*O388)</f>
        <v>0</v>
      </c>
      <c r="V388" s="13">
        <f t="shared" ref="V388:V451" si="110">IF(P388="","",J388*P388)</f>
        <v>0</v>
      </c>
      <c r="W388" s="13">
        <f t="shared" ref="W388:W451" si="111">IF(Q388="","",K388*Q388)</f>
        <v>291847.5</v>
      </c>
      <c r="X388" s="13">
        <f t="shared" ref="X388:X451" si="112">IF(R388="","",L388*R388)</f>
        <v>332991.45454545453</v>
      </c>
      <c r="Y388" s="13">
        <f t="shared" ref="Y388:Y451" si="113">IF(S388="","",M388*S388)</f>
        <v>208526.18181818182</v>
      </c>
      <c r="Z388" s="13">
        <f t="shared" ref="Z388:Z451" si="114">IF(T388="","",N388*T388)</f>
        <v>166168.27272727274</v>
      </c>
      <c r="AA388" s="13">
        <f t="shared" ref="AA388:AA451" si="115">SUM(U388:Z388)</f>
        <v>999533.40909090918</v>
      </c>
      <c r="AB388" s="23">
        <f t="shared" ref="AB388:AB451" si="116">IF(U388="","",U388*C388)</f>
        <v>0</v>
      </c>
      <c r="AC388" s="23">
        <f t="shared" ref="AC388:AC451" si="117">IF(V388="","",V388*D388)</f>
        <v>0</v>
      </c>
      <c r="AD388" s="23">
        <f t="shared" ref="AD388:AD451" si="118">IF(W388="","",W388*E388)</f>
        <v>0</v>
      </c>
      <c r="AE388" s="23">
        <f t="shared" ref="AE388:AE451" si="119">IF(X388="","",X388*F388)</f>
        <v>0</v>
      </c>
      <c r="AF388" s="23">
        <f t="shared" ref="AF388:AF451" si="120">IF(Y388="","",Y388*G388)</f>
        <v>0</v>
      </c>
      <c r="AG388" s="23">
        <f t="shared" ref="AG388:AG451" si="121">IF(Z388="","",Z388*H388)</f>
        <v>0</v>
      </c>
      <c r="AH388" s="23">
        <f t="shared" ref="AH388:AH451" si="122">SUM(AB388:AG388)</f>
        <v>0</v>
      </c>
      <c r="AI388" s="44" t="str">
        <f t="shared" ref="AI388:AI451" si="123">IF(MIN(C388:H388)&lt;1,"n/a",AH388/AA388)</f>
        <v>n/a</v>
      </c>
      <c r="AJ388" s="2" t="str">
        <f t="shared" si="106"/>
        <v>2016-17 Winter</v>
      </c>
      <c r="AK388" s="2" t="str">
        <f t="shared" si="107"/>
        <v>2015-16 Winter</v>
      </c>
      <c r="AL388" s="41">
        <v>0</v>
      </c>
      <c r="AM388" s="8"/>
    </row>
    <row r="389" spans="1:39" x14ac:dyDescent="0.3">
      <c r="A389" s="47">
        <v>42404</v>
      </c>
      <c r="B389" s="14" t="str">
        <f t="shared" si="108"/>
        <v>Feb</v>
      </c>
      <c r="C389" s="3"/>
      <c r="D389" s="3"/>
      <c r="E389" s="3"/>
      <c r="F389" s="3"/>
      <c r="G389" s="3"/>
      <c r="H389" s="3"/>
      <c r="I389" s="13">
        <f>VLOOKUP($B389,'Gas wholesale lookups'!$A$4:$L$15,'Gas wholesale index'!I$2,FALSE)</f>
        <v>208526.18181818182</v>
      </c>
      <c r="J389" s="13">
        <f>VLOOKUP($B389,'Gas wholesale lookups'!$A$4:$L$15,'Gas wholesale index'!J$2,FALSE)</f>
        <v>166168.27272727274</v>
      </c>
      <c r="K389" s="13">
        <f>VLOOKUP($B389,'Gas wholesale lookups'!$A$4:$L$15,'Gas wholesale index'!K$2,FALSE)</f>
        <v>291847.5</v>
      </c>
      <c r="L389" s="13">
        <f>VLOOKUP($B389,'Gas wholesale lookups'!$A$4:$L$15,'Gas wholesale index'!L$2,FALSE)</f>
        <v>332991.45454545453</v>
      </c>
      <c r="M389" s="13">
        <f>VLOOKUP($B389,'Gas wholesale lookups'!$A$4:$L$15,'Gas wholesale index'!M$2,FALSE)</f>
        <v>208526.18181818182</v>
      </c>
      <c r="N389" s="13">
        <f>VLOOKUP($B389,'Gas wholesale lookups'!$A$4:$L$15,'Gas wholesale index'!N$2,FALSE)</f>
        <v>166168.27272727274</v>
      </c>
      <c r="O389" s="38">
        <f>VLOOKUP($B389,'Gas wholesale lookups'!$A$4:$R$15,'Gas wholesale index'!O$2,FALSE)</f>
        <v>0</v>
      </c>
      <c r="P389" s="38">
        <f>VLOOKUP($B389,'Gas wholesale lookups'!$A$4:$R$15,'Gas wholesale index'!P$2,FALSE)</f>
        <v>0</v>
      </c>
      <c r="Q389" s="38">
        <f>VLOOKUP($B389,'Gas wholesale lookups'!$A$4:$R$15,'Gas wholesale index'!Q$2,FALSE)</f>
        <v>1</v>
      </c>
      <c r="R389" s="38">
        <f>VLOOKUP($B389,'Gas wholesale lookups'!$A$4:$R$15,'Gas wholesale index'!R$2,FALSE)</f>
        <v>1</v>
      </c>
      <c r="S389" s="38">
        <f>VLOOKUP($B389,'Gas wholesale lookups'!$A$4:$R$15,'Gas wholesale index'!S$2,FALSE)</f>
        <v>1</v>
      </c>
      <c r="T389" s="38">
        <f>VLOOKUP($B389,'Gas wholesale lookups'!$A$4:$R$15,'Gas wholesale index'!T$2,FALSE)</f>
        <v>1</v>
      </c>
      <c r="U389" s="13">
        <f t="shared" si="109"/>
        <v>0</v>
      </c>
      <c r="V389" s="13">
        <f t="shared" si="110"/>
        <v>0</v>
      </c>
      <c r="W389" s="13">
        <f t="shared" si="111"/>
        <v>291847.5</v>
      </c>
      <c r="X389" s="13">
        <f t="shared" si="112"/>
        <v>332991.45454545453</v>
      </c>
      <c r="Y389" s="13">
        <f t="shared" si="113"/>
        <v>208526.18181818182</v>
      </c>
      <c r="Z389" s="13">
        <f t="shared" si="114"/>
        <v>166168.27272727274</v>
      </c>
      <c r="AA389" s="13">
        <f t="shared" si="115"/>
        <v>999533.40909090918</v>
      </c>
      <c r="AB389" s="23">
        <f t="shared" si="116"/>
        <v>0</v>
      </c>
      <c r="AC389" s="23">
        <f t="shared" si="117"/>
        <v>0</v>
      </c>
      <c r="AD389" s="23">
        <f t="shared" si="118"/>
        <v>0</v>
      </c>
      <c r="AE389" s="23">
        <f t="shared" si="119"/>
        <v>0</v>
      </c>
      <c r="AF389" s="23">
        <f t="shared" si="120"/>
        <v>0</v>
      </c>
      <c r="AG389" s="23">
        <f t="shared" si="121"/>
        <v>0</v>
      </c>
      <c r="AH389" s="23">
        <f t="shared" si="122"/>
        <v>0</v>
      </c>
      <c r="AI389" s="44" t="str">
        <f t="shared" si="123"/>
        <v>n/a</v>
      </c>
      <c r="AJ389" s="2" t="str">
        <f t="shared" si="106"/>
        <v>2016-17 Winter</v>
      </c>
      <c r="AK389" s="2" t="str">
        <f t="shared" si="107"/>
        <v>2015-16 Winter</v>
      </c>
      <c r="AL389" s="41">
        <v>0</v>
      </c>
      <c r="AM389" s="8"/>
    </row>
    <row r="390" spans="1:39" x14ac:dyDescent="0.3">
      <c r="A390" s="47">
        <v>42405</v>
      </c>
      <c r="B390" s="14" t="str">
        <f t="shared" si="108"/>
        <v>Feb</v>
      </c>
      <c r="C390" s="3"/>
      <c r="D390" s="3"/>
      <c r="E390" s="3"/>
      <c r="F390" s="3"/>
      <c r="G390" s="3"/>
      <c r="H390" s="3"/>
      <c r="I390" s="13">
        <f>VLOOKUP($B390,'Gas wholesale lookups'!$A$4:$L$15,'Gas wholesale index'!I$2,FALSE)</f>
        <v>208526.18181818182</v>
      </c>
      <c r="J390" s="13">
        <f>VLOOKUP($B390,'Gas wholesale lookups'!$A$4:$L$15,'Gas wholesale index'!J$2,FALSE)</f>
        <v>166168.27272727274</v>
      </c>
      <c r="K390" s="13">
        <f>VLOOKUP($B390,'Gas wholesale lookups'!$A$4:$L$15,'Gas wholesale index'!K$2,FALSE)</f>
        <v>291847.5</v>
      </c>
      <c r="L390" s="13">
        <f>VLOOKUP($B390,'Gas wholesale lookups'!$A$4:$L$15,'Gas wholesale index'!L$2,FALSE)</f>
        <v>332991.45454545453</v>
      </c>
      <c r="M390" s="13">
        <f>VLOOKUP($B390,'Gas wholesale lookups'!$A$4:$L$15,'Gas wholesale index'!M$2,FALSE)</f>
        <v>208526.18181818182</v>
      </c>
      <c r="N390" s="13">
        <f>VLOOKUP($B390,'Gas wholesale lookups'!$A$4:$L$15,'Gas wholesale index'!N$2,FALSE)</f>
        <v>166168.27272727274</v>
      </c>
      <c r="O390" s="38">
        <f>VLOOKUP($B390,'Gas wholesale lookups'!$A$4:$R$15,'Gas wholesale index'!O$2,FALSE)</f>
        <v>0</v>
      </c>
      <c r="P390" s="38">
        <f>VLOOKUP($B390,'Gas wholesale lookups'!$A$4:$R$15,'Gas wholesale index'!P$2,FALSE)</f>
        <v>0</v>
      </c>
      <c r="Q390" s="38">
        <f>VLOOKUP($B390,'Gas wholesale lookups'!$A$4:$R$15,'Gas wholesale index'!Q$2,FALSE)</f>
        <v>1</v>
      </c>
      <c r="R390" s="38">
        <f>VLOOKUP($B390,'Gas wholesale lookups'!$A$4:$R$15,'Gas wholesale index'!R$2,FALSE)</f>
        <v>1</v>
      </c>
      <c r="S390" s="38">
        <f>VLOOKUP($B390,'Gas wholesale lookups'!$A$4:$R$15,'Gas wholesale index'!S$2,FALSE)</f>
        <v>1</v>
      </c>
      <c r="T390" s="38">
        <f>VLOOKUP($B390,'Gas wholesale lookups'!$A$4:$R$15,'Gas wholesale index'!T$2,FALSE)</f>
        <v>1</v>
      </c>
      <c r="U390" s="13">
        <f t="shared" si="109"/>
        <v>0</v>
      </c>
      <c r="V390" s="13">
        <f t="shared" si="110"/>
        <v>0</v>
      </c>
      <c r="W390" s="13">
        <f t="shared" si="111"/>
        <v>291847.5</v>
      </c>
      <c r="X390" s="13">
        <f t="shared" si="112"/>
        <v>332991.45454545453</v>
      </c>
      <c r="Y390" s="13">
        <f t="shared" si="113"/>
        <v>208526.18181818182</v>
      </c>
      <c r="Z390" s="13">
        <f t="shared" si="114"/>
        <v>166168.27272727274</v>
      </c>
      <c r="AA390" s="13">
        <f t="shared" si="115"/>
        <v>999533.40909090918</v>
      </c>
      <c r="AB390" s="23">
        <f t="shared" si="116"/>
        <v>0</v>
      </c>
      <c r="AC390" s="23">
        <f t="shared" si="117"/>
        <v>0</v>
      </c>
      <c r="AD390" s="23">
        <f t="shared" si="118"/>
        <v>0</v>
      </c>
      <c r="AE390" s="23">
        <f t="shared" si="119"/>
        <v>0</v>
      </c>
      <c r="AF390" s="23">
        <f t="shared" si="120"/>
        <v>0</v>
      </c>
      <c r="AG390" s="23">
        <f t="shared" si="121"/>
        <v>0</v>
      </c>
      <c r="AH390" s="23">
        <f t="shared" si="122"/>
        <v>0</v>
      </c>
      <c r="AI390" s="44" t="str">
        <f t="shared" si="123"/>
        <v>n/a</v>
      </c>
      <c r="AJ390" s="2" t="str">
        <f t="shared" si="106"/>
        <v>2016-17 Winter</v>
      </c>
      <c r="AK390" s="2" t="str">
        <f t="shared" si="107"/>
        <v>2015-16 Winter</v>
      </c>
      <c r="AL390" s="41">
        <v>0</v>
      </c>
      <c r="AM390" s="8"/>
    </row>
    <row r="391" spans="1:39" x14ac:dyDescent="0.3">
      <c r="A391" s="47">
        <v>42408</v>
      </c>
      <c r="B391" s="14" t="str">
        <f t="shared" si="108"/>
        <v>Feb</v>
      </c>
      <c r="C391" s="3"/>
      <c r="D391" s="3"/>
      <c r="E391" s="3"/>
      <c r="F391" s="3"/>
      <c r="G391" s="3"/>
      <c r="H391" s="3"/>
      <c r="I391" s="13">
        <f>VLOOKUP($B391,'Gas wholesale lookups'!$A$4:$L$15,'Gas wholesale index'!I$2,FALSE)</f>
        <v>208526.18181818182</v>
      </c>
      <c r="J391" s="13">
        <f>VLOOKUP($B391,'Gas wholesale lookups'!$A$4:$L$15,'Gas wholesale index'!J$2,FALSE)</f>
        <v>166168.27272727274</v>
      </c>
      <c r="K391" s="13">
        <f>VLOOKUP($B391,'Gas wholesale lookups'!$A$4:$L$15,'Gas wholesale index'!K$2,FALSE)</f>
        <v>291847.5</v>
      </c>
      <c r="L391" s="13">
        <f>VLOOKUP($B391,'Gas wholesale lookups'!$A$4:$L$15,'Gas wholesale index'!L$2,FALSE)</f>
        <v>332991.45454545453</v>
      </c>
      <c r="M391" s="13">
        <f>VLOOKUP($B391,'Gas wholesale lookups'!$A$4:$L$15,'Gas wholesale index'!M$2,FALSE)</f>
        <v>208526.18181818182</v>
      </c>
      <c r="N391" s="13">
        <f>VLOOKUP($B391,'Gas wholesale lookups'!$A$4:$L$15,'Gas wholesale index'!N$2,FALSE)</f>
        <v>166168.27272727274</v>
      </c>
      <c r="O391" s="38">
        <f>VLOOKUP($B391,'Gas wholesale lookups'!$A$4:$R$15,'Gas wholesale index'!O$2,FALSE)</f>
        <v>0</v>
      </c>
      <c r="P391" s="38">
        <f>VLOOKUP($B391,'Gas wholesale lookups'!$A$4:$R$15,'Gas wholesale index'!P$2,FALSE)</f>
        <v>0</v>
      </c>
      <c r="Q391" s="38">
        <f>VLOOKUP($B391,'Gas wholesale lookups'!$A$4:$R$15,'Gas wholesale index'!Q$2,FALSE)</f>
        <v>1</v>
      </c>
      <c r="R391" s="38">
        <f>VLOOKUP($B391,'Gas wholesale lookups'!$A$4:$R$15,'Gas wholesale index'!R$2,FALSE)</f>
        <v>1</v>
      </c>
      <c r="S391" s="38">
        <f>VLOOKUP($B391,'Gas wholesale lookups'!$A$4:$R$15,'Gas wholesale index'!S$2,FALSE)</f>
        <v>1</v>
      </c>
      <c r="T391" s="38">
        <f>VLOOKUP($B391,'Gas wholesale lookups'!$A$4:$R$15,'Gas wholesale index'!T$2,FALSE)</f>
        <v>1</v>
      </c>
      <c r="U391" s="13">
        <f t="shared" si="109"/>
        <v>0</v>
      </c>
      <c r="V391" s="13">
        <f t="shared" si="110"/>
        <v>0</v>
      </c>
      <c r="W391" s="13">
        <f t="shared" si="111"/>
        <v>291847.5</v>
      </c>
      <c r="X391" s="13">
        <f t="shared" si="112"/>
        <v>332991.45454545453</v>
      </c>
      <c r="Y391" s="13">
        <f t="shared" si="113"/>
        <v>208526.18181818182</v>
      </c>
      <c r="Z391" s="13">
        <f t="shared" si="114"/>
        <v>166168.27272727274</v>
      </c>
      <c r="AA391" s="13">
        <f t="shared" si="115"/>
        <v>999533.40909090918</v>
      </c>
      <c r="AB391" s="23">
        <f t="shared" si="116"/>
        <v>0</v>
      </c>
      <c r="AC391" s="23">
        <f t="shared" si="117"/>
        <v>0</v>
      </c>
      <c r="AD391" s="23">
        <f t="shared" si="118"/>
        <v>0</v>
      </c>
      <c r="AE391" s="23">
        <f t="shared" si="119"/>
        <v>0</v>
      </c>
      <c r="AF391" s="23">
        <f t="shared" si="120"/>
        <v>0</v>
      </c>
      <c r="AG391" s="23">
        <f t="shared" si="121"/>
        <v>0</v>
      </c>
      <c r="AH391" s="23">
        <f t="shared" si="122"/>
        <v>0</v>
      </c>
      <c r="AI391" s="44" t="str">
        <f t="shared" si="123"/>
        <v>n/a</v>
      </c>
      <c r="AJ391" s="2" t="str">
        <f t="shared" ref="AJ391:AJ454" si="124">IF(AND(MONTH(A391)=8,MONTH(A390)=7),YEAR(A391)+1&amp;"-"&amp;YEAR(A391)-1998&amp;" Summer",IF(AND(MONTH(A391)=2,MONTH(A390)=1),YEAR(A391)&amp;"-"&amp;YEAR(A391)-1999&amp;" Winter",AJ390))</f>
        <v>2016-17 Winter</v>
      </c>
      <c r="AK391" s="2" t="str">
        <f t="shared" ref="AK391:AK454" si="125">IF(AND(MONTH(A391)=4,MONTH(A390)=3),YEAR(A391)&amp;"-"&amp;YEAR(A391)-1999&amp;" Summer",IF(AND(MONTH(A391)=10,MONTH(A390)=9),YEAR(A391)&amp;"-"&amp;YEAR(A391)-1999&amp;" Winter",AK390))</f>
        <v>2015-16 Winter</v>
      </c>
      <c r="AL391" s="41">
        <v>0</v>
      </c>
      <c r="AM391" s="8"/>
    </row>
    <row r="392" spans="1:39" x14ac:dyDescent="0.3">
      <c r="A392" s="47">
        <v>42409</v>
      </c>
      <c r="B392" s="14" t="str">
        <f t="shared" si="108"/>
        <v>Feb</v>
      </c>
      <c r="C392" s="3"/>
      <c r="D392" s="3"/>
      <c r="E392" s="3"/>
      <c r="F392" s="3"/>
      <c r="G392" s="3"/>
      <c r="H392" s="3"/>
      <c r="I392" s="13">
        <f>VLOOKUP($B392,'Gas wholesale lookups'!$A$4:$L$15,'Gas wholesale index'!I$2,FALSE)</f>
        <v>208526.18181818182</v>
      </c>
      <c r="J392" s="13">
        <f>VLOOKUP($B392,'Gas wholesale lookups'!$A$4:$L$15,'Gas wholesale index'!J$2,FALSE)</f>
        <v>166168.27272727274</v>
      </c>
      <c r="K392" s="13">
        <f>VLOOKUP($B392,'Gas wholesale lookups'!$A$4:$L$15,'Gas wholesale index'!K$2,FALSE)</f>
        <v>291847.5</v>
      </c>
      <c r="L392" s="13">
        <f>VLOOKUP($B392,'Gas wholesale lookups'!$A$4:$L$15,'Gas wholesale index'!L$2,FALSE)</f>
        <v>332991.45454545453</v>
      </c>
      <c r="M392" s="13">
        <f>VLOOKUP($B392,'Gas wholesale lookups'!$A$4:$L$15,'Gas wholesale index'!M$2,FALSE)</f>
        <v>208526.18181818182</v>
      </c>
      <c r="N392" s="13">
        <f>VLOOKUP($B392,'Gas wholesale lookups'!$A$4:$L$15,'Gas wholesale index'!N$2,FALSE)</f>
        <v>166168.27272727274</v>
      </c>
      <c r="O392" s="38">
        <f>VLOOKUP($B392,'Gas wholesale lookups'!$A$4:$R$15,'Gas wholesale index'!O$2,FALSE)</f>
        <v>0</v>
      </c>
      <c r="P392" s="38">
        <f>VLOOKUP($B392,'Gas wholesale lookups'!$A$4:$R$15,'Gas wholesale index'!P$2,FALSE)</f>
        <v>0</v>
      </c>
      <c r="Q392" s="38">
        <f>VLOOKUP($B392,'Gas wholesale lookups'!$A$4:$R$15,'Gas wholesale index'!Q$2,FALSE)</f>
        <v>1</v>
      </c>
      <c r="R392" s="38">
        <f>VLOOKUP($B392,'Gas wholesale lookups'!$A$4:$R$15,'Gas wholesale index'!R$2,FALSE)</f>
        <v>1</v>
      </c>
      <c r="S392" s="38">
        <f>VLOOKUP($B392,'Gas wholesale lookups'!$A$4:$R$15,'Gas wholesale index'!S$2,FALSE)</f>
        <v>1</v>
      </c>
      <c r="T392" s="38">
        <f>VLOOKUP($B392,'Gas wholesale lookups'!$A$4:$R$15,'Gas wholesale index'!T$2,FALSE)</f>
        <v>1</v>
      </c>
      <c r="U392" s="13">
        <f t="shared" si="109"/>
        <v>0</v>
      </c>
      <c r="V392" s="13">
        <f t="shared" si="110"/>
        <v>0</v>
      </c>
      <c r="W392" s="13">
        <f t="shared" si="111"/>
        <v>291847.5</v>
      </c>
      <c r="X392" s="13">
        <f t="shared" si="112"/>
        <v>332991.45454545453</v>
      </c>
      <c r="Y392" s="13">
        <f t="shared" si="113"/>
        <v>208526.18181818182</v>
      </c>
      <c r="Z392" s="13">
        <f t="shared" si="114"/>
        <v>166168.27272727274</v>
      </c>
      <c r="AA392" s="13">
        <f t="shared" si="115"/>
        <v>999533.40909090918</v>
      </c>
      <c r="AB392" s="23">
        <f t="shared" si="116"/>
        <v>0</v>
      </c>
      <c r="AC392" s="23">
        <f t="shared" si="117"/>
        <v>0</v>
      </c>
      <c r="AD392" s="23">
        <f t="shared" si="118"/>
        <v>0</v>
      </c>
      <c r="AE392" s="23">
        <f t="shared" si="119"/>
        <v>0</v>
      </c>
      <c r="AF392" s="23">
        <f t="shared" si="120"/>
        <v>0</v>
      </c>
      <c r="AG392" s="23">
        <f t="shared" si="121"/>
        <v>0</v>
      </c>
      <c r="AH392" s="23">
        <f t="shared" si="122"/>
        <v>0</v>
      </c>
      <c r="AI392" s="44" t="str">
        <f t="shared" si="123"/>
        <v>n/a</v>
      </c>
      <c r="AJ392" s="2" t="str">
        <f t="shared" si="124"/>
        <v>2016-17 Winter</v>
      </c>
      <c r="AK392" s="2" t="str">
        <f t="shared" si="125"/>
        <v>2015-16 Winter</v>
      </c>
      <c r="AL392" s="41">
        <v>0</v>
      </c>
      <c r="AM392" s="8"/>
    </row>
    <row r="393" spans="1:39" x14ac:dyDescent="0.3">
      <c r="A393" s="47">
        <v>42410</v>
      </c>
      <c r="B393" s="14" t="str">
        <f t="shared" si="108"/>
        <v>Feb</v>
      </c>
      <c r="C393" s="3"/>
      <c r="D393" s="3"/>
      <c r="E393" s="3"/>
      <c r="F393" s="3"/>
      <c r="G393" s="3"/>
      <c r="H393" s="3"/>
      <c r="I393" s="13">
        <f>VLOOKUP($B393,'Gas wholesale lookups'!$A$4:$L$15,'Gas wholesale index'!I$2,FALSE)</f>
        <v>208526.18181818182</v>
      </c>
      <c r="J393" s="13">
        <f>VLOOKUP($B393,'Gas wholesale lookups'!$A$4:$L$15,'Gas wholesale index'!J$2,FALSE)</f>
        <v>166168.27272727274</v>
      </c>
      <c r="K393" s="13">
        <f>VLOOKUP($B393,'Gas wholesale lookups'!$A$4:$L$15,'Gas wholesale index'!K$2,FALSE)</f>
        <v>291847.5</v>
      </c>
      <c r="L393" s="13">
        <f>VLOOKUP($B393,'Gas wholesale lookups'!$A$4:$L$15,'Gas wholesale index'!L$2,FALSE)</f>
        <v>332991.45454545453</v>
      </c>
      <c r="M393" s="13">
        <f>VLOOKUP($B393,'Gas wholesale lookups'!$A$4:$L$15,'Gas wholesale index'!M$2,FALSE)</f>
        <v>208526.18181818182</v>
      </c>
      <c r="N393" s="13">
        <f>VLOOKUP($B393,'Gas wholesale lookups'!$A$4:$L$15,'Gas wholesale index'!N$2,FALSE)</f>
        <v>166168.27272727274</v>
      </c>
      <c r="O393" s="38">
        <f>VLOOKUP($B393,'Gas wholesale lookups'!$A$4:$R$15,'Gas wholesale index'!O$2,FALSE)</f>
        <v>0</v>
      </c>
      <c r="P393" s="38">
        <f>VLOOKUP($B393,'Gas wholesale lookups'!$A$4:$R$15,'Gas wholesale index'!P$2,FALSE)</f>
        <v>0</v>
      </c>
      <c r="Q393" s="38">
        <f>VLOOKUP($B393,'Gas wholesale lookups'!$A$4:$R$15,'Gas wholesale index'!Q$2,FALSE)</f>
        <v>1</v>
      </c>
      <c r="R393" s="38">
        <f>VLOOKUP($B393,'Gas wholesale lookups'!$A$4:$R$15,'Gas wholesale index'!R$2,FALSE)</f>
        <v>1</v>
      </c>
      <c r="S393" s="38">
        <f>VLOOKUP($B393,'Gas wholesale lookups'!$A$4:$R$15,'Gas wholesale index'!S$2,FALSE)</f>
        <v>1</v>
      </c>
      <c r="T393" s="38">
        <f>VLOOKUP($B393,'Gas wholesale lookups'!$A$4:$R$15,'Gas wholesale index'!T$2,FALSE)</f>
        <v>1</v>
      </c>
      <c r="U393" s="13">
        <f t="shared" si="109"/>
        <v>0</v>
      </c>
      <c r="V393" s="13">
        <f t="shared" si="110"/>
        <v>0</v>
      </c>
      <c r="W393" s="13">
        <f t="shared" si="111"/>
        <v>291847.5</v>
      </c>
      <c r="X393" s="13">
        <f t="shared" si="112"/>
        <v>332991.45454545453</v>
      </c>
      <c r="Y393" s="13">
        <f t="shared" si="113"/>
        <v>208526.18181818182</v>
      </c>
      <c r="Z393" s="13">
        <f t="shared" si="114"/>
        <v>166168.27272727274</v>
      </c>
      <c r="AA393" s="13">
        <f t="shared" si="115"/>
        <v>999533.40909090918</v>
      </c>
      <c r="AB393" s="23">
        <f t="shared" si="116"/>
        <v>0</v>
      </c>
      <c r="AC393" s="23">
        <f t="shared" si="117"/>
        <v>0</v>
      </c>
      <c r="AD393" s="23">
        <f t="shared" si="118"/>
        <v>0</v>
      </c>
      <c r="AE393" s="23">
        <f t="shared" si="119"/>
        <v>0</v>
      </c>
      <c r="AF393" s="23">
        <f t="shared" si="120"/>
        <v>0</v>
      </c>
      <c r="AG393" s="23">
        <f t="shared" si="121"/>
        <v>0</v>
      </c>
      <c r="AH393" s="23">
        <f t="shared" si="122"/>
        <v>0</v>
      </c>
      <c r="AI393" s="44" t="str">
        <f t="shared" si="123"/>
        <v>n/a</v>
      </c>
      <c r="AJ393" s="2" t="str">
        <f t="shared" si="124"/>
        <v>2016-17 Winter</v>
      </c>
      <c r="AK393" s="2" t="str">
        <f t="shared" si="125"/>
        <v>2015-16 Winter</v>
      </c>
      <c r="AL393" s="41">
        <v>0</v>
      </c>
      <c r="AM393" s="8"/>
    </row>
    <row r="394" spans="1:39" x14ac:dyDescent="0.3">
      <c r="A394" s="47">
        <v>42411</v>
      </c>
      <c r="B394" s="14" t="str">
        <f t="shared" si="108"/>
        <v>Feb</v>
      </c>
      <c r="C394" s="3"/>
      <c r="D394" s="3"/>
      <c r="E394" s="3"/>
      <c r="F394" s="3"/>
      <c r="G394" s="3"/>
      <c r="H394" s="3"/>
      <c r="I394" s="13">
        <f>VLOOKUP($B394,'Gas wholesale lookups'!$A$4:$L$15,'Gas wholesale index'!I$2,FALSE)</f>
        <v>208526.18181818182</v>
      </c>
      <c r="J394" s="13">
        <f>VLOOKUP($B394,'Gas wholesale lookups'!$A$4:$L$15,'Gas wholesale index'!J$2,FALSE)</f>
        <v>166168.27272727274</v>
      </c>
      <c r="K394" s="13">
        <f>VLOOKUP($B394,'Gas wholesale lookups'!$A$4:$L$15,'Gas wholesale index'!K$2,FALSE)</f>
        <v>291847.5</v>
      </c>
      <c r="L394" s="13">
        <f>VLOOKUP($B394,'Gas wholesale lookups'!$A$4:$L$15,'Gas wholesale index'!L$2,FALSE)</f>
        <v>332991.45454545453</v>
      </c>
      <c r="M394" s="13">
        <f>VLOOKUP($B394,'Gas wholesale lookups'!$A$4:$L$15,'Gas wholesale index'!M$2,FALSE)</f>
        <v>208526.18181818182</v>
      </c>
      <c r="N394" s="13">
        <f>VLOOKUP($B394,'Gas wholesale lookups'!$A$4:$L$15,'Gas wholesale index'!N$2,FALSE)</f>
        <v>166168.27272727274</v>
      </c>
      <c r="O394" s="38">
        <f>VLOOKUP($B394,'Gas wholesale lookups'!$A$4:$R$15,'Gas wholesale index'!O$2,FALSE)</f>
        <v>0</v>
      </c>
      <c r="P394" s="38">
        <f>VLOOKUP($B394,'Gas wholesale lookups'!$A$4:$R$15,'Gas wholesale index'!P$2,FALSE)</f>
        <v>0</v>
      </c>
      <c r="Q394" s="38">
        <f>VLOOKUP($B394,'Gas wholesale lookups'!$A$4:$R$15,'Gas wholesale index'!Q$2,FALSE)</f>
        <v>1</v>
      </c>
      <c r="R394" s="38">
        <f>VLOOKUP($B394,'Gas wholesale lookups'!$A$4:$R$15,'Gas wholesale index'!R$2,FALSE)</f>
        <v>1</v>
      </c>
      <c r="S394" s="38">
        <f>VLOOKUP($B394,'Gas wholesale lookups'!$A$4:$R$15,'Gas wholesale index'!S$2,FALSE)</f>
        <v>1</v>
      </c>
      <c r="T394" s="38">
        <f>VLOOKUP($B394,'Gas wholesale lookups'!$A$4:$R$15,'Gas wholesale index'!T$2,FALSE)</f>
        <v>1</v>
      </c>
      <c r="U394" s="13">
        <f t="shared" si="109"/>
        <v>0</v>
      </c>
      <c r="V394" s="13">
        <f t="shared" si="110"/>
        <v>0</v>
      </c>
      <c r="W394" s="13">
        <f t="shared" si="111"/>
        <v>291847.5</v>
      </c>
      <c r="X394" s="13">
        <f t="shared" si="112"/>
        <v>332991.45454545453</v>
      </c>
      <c r="Y394" s="13">
        <f t="shared" si="113"/>
        <v>208526.18181818182</v>
      </c>
      <c r="Z394" s="13">
        <f t="shared" si="114"/>
        <v>166168.27272727274</v>
      </c>
      <c r="AA394" s="13">
        <f t="shared" si="115"/>
        <v>999533.40909090918</v>
      </c>
      <c r="AB394" s="23">
        <f t="shared" si="116"/>
        <v>0</v>
      </c>
      <c r="AC394" s="23">
        <f t="shared" si="117"/>
        <v>0</v>
      </c>
      <c r="AD394" s="23">
        <f t="shared" si="118"/>
        <v>0</v>
      </c>
      <c r="AE394" s="23">
        <f t="shared" si="119"/>
        <v>0</v>
      </c>
      <c r="AF394" s="23">
        <f t="shared" si="120"/>
        <v>0</v>
      </c>
      <c r="AG394" s="23">
        <f t="shared" si="121"/>
        <v>0</v>
      </c>
      <c r="AH394" s="23">
        <f t="shared" si="122"/>
        <v>0</v>
      </c>
      <c r="AI394" s="44" t="str">
        <f t="shared" si="123"/>
        <v>n/a</v>
      </c>
      <c r="AJ394" s="2" t="str">
        <f t="shared" si="124"/>
        <v>2016-17 Winter</v>
      </c>
      <c r="AK394" s="2" t="str">
        <f t="shared" si="125"/>
        <v>2015-16 Winter</v>
      </c>
      <c r="AL394" s="41">
        <v>0</v>
      </c>
      <c r="AM394" s="8"/>
    </row>
    <row r="395" spans="1:39" x14ac:dyDescent="0.3">
      <c r="A395" s="47">
        <v>42412</v>
      </c>
      <c r="B395" s="14" t="str">
        <f t="shared" si="108"/>
        <v>Feb</v>
      </c>
      <c r="C395" s="3"/>
      <c r="D395" s="3"/>
      <c r="E395" s="3"/>
      <c r="F395" s="3"/>
      <c r="G395" s="3"/>
      <c r="H395" s="3"/>
      <c r="I395" s="13">
        <f>VLOOKUP($B395,'Gas wholesale lookups'!$A$4:$L$15,'Gas wholesale index'!I$2,FALSE)</f>
        <v>208526.18181818182</v>
      </c>
      <c r="J395" s="13">
        <f>VLOOKUP($B395,'Gas wholesale lookups'!$A$4:$L$15,'Gas wholesale index'!J$2,FALSE)</f>
        <v>166168.27272727274</v>
      </c>
      <c r="K395" s="13">
        <f>VLOOKUP($B395,'Gas wholesale lookups'!$A$4:$L$15,'Gas wholesale index'!K$2,FALSE)</f>
        <v>291847.5</v>
      </c>
      <c r="L395" s="13">
        <f>VLOOKUP($B395,'Gas wholesale lookups'!$A$4:$L$15,'Gas wholesale index'!L$2,FALSE)</f>
        <v>332991.45454545453</v>
      </c>
      <c r="M395" s="13">
        <f>VLOOKUP($B395,'Gas wholesale lookups'!$A$4:$L$15,'Gas wholesale index'!M$2,FALSE)</f>
        <v>208526.18181818182</v>
      </c>
      <c r="N395" s="13">
        <f>VLOOKUP($B395,'Gas wholesale lookups'!$A$4:$L$15,'Gas wholesale index'!N$2,FALSE)</f>
        <v>166168.27272727274</v>
      </c>
      <c r="O395" s="38">
        <f>VLOOKUP($B395,'Gas wholesale lookups'!$A$4:$R$15,'Gas wholesale index'!O$2,FALSE)</f>
        <v>0</v>
      </c>
      <c r="P395" s="38">
        <f>VLOOKUP($B395,'Gas wholesale lookups'!$A$4:$R$15,'Gas wholesale index'!P$2,FALSE)</f>
        <v>0</v>
      </c>
      <c r="Q395" s="38">
        <f>VLOOKUP($B395,'Gas wholesale lookups'!$A$4:$R$15,'Gas wholesale index'!Q$2,FALSE)</f>
        <v>1</v>
      </c>
      <c r="R395" s="38">
        <f>VLOOKUP($B395,'Gas wholesale lookups'!$A$4:$R$15,'Gas wholesale index'!R$2,FALSE)</f>
        <v>1</v>
      </c>
      <c r="S395" s="38">
        <f>VLOOKUP($B395,'Gas wholesale lookups'!$A$4:$R$15,'Gas wholesale index'!S$2,FALSE)</f>
        <v>1</v>
      </c>
      <c r="T395" s="38">
        <f>VLOOKUP($B395,'Gas wholesale lookups'!$A$4:$R$15,'Gas wholesale index'!T$2,FALSE)</f>
        <v>1</v>
      </c>
      <c r="U395" s="13">
        <f t="shared" si="109"/>
        <v>0</v>
      </c>
      <c r="V395" s="13">
        <f t="shared" si="110"/>
        <v>0</v>
      </c>
      <c r="W395" s="13">
        <f t="shared" si="111"/>
        <v>291847.5</v>
      </c>
      <c r="X395" s="13">
        <f t="shared" si="112"/>
        <v>332991.45454545453</v>
      </c>
      <c r="Y395" s="13">
        <f t="shared" si="113"/>
        <v>208526.18181818182</v>
      </c>
      <c r="Z395" s="13">
        <f t="shared" si="114"/>
        <v>166168.27272727274</v>
      </c>
      <c r="AA395" s="13">
        <f t="shared" si="115"/>
        <v>999533.40909090918</v>
      </c>
      <c r="AB395" s="23">
        <f t="shared" si="116"/>
        <v>0</v>
      </c>
      <c r="AC395" s="23">
        <f t="shared" si="117"/>
        <v>0</v>
      </c>
      <c r="AD395" s="23">
        <f t="shared" si="118"/>
        <v>0</v>
      </c>
      <c r="AE395" s="23">
        <f t="shared" si="119"/>
        <v>0</v>
      </c>
      <c r="AF395" s="23">
        <f t="shared" si="120"/>
        <v>0</v>
      </c>
      <c r="AG395" s="23">
        <f t="shared" si="121"/>
        <v>0</v>
      </c>
      <c r="AH395" s="23">
        <f t="shared" si="122"/>
        <v>0</v>
      </c>
      <c r="AI395" s="44" t="str">
        <f t="shared" si="123"/>
        <v>n/a</v>
      </c>
      <c r="AJ395" s="2" t="str">
        <f t="shared" si="124"/>
        <v>2016-17 Winter</v>
      </c>
      <c r="AK395" s="2" t="str">
        <f t="shared" si="125"/>
        <v>2015-16 Winter</v>
      </c>
      <c r="AL395" s="41">
        <v>0</v>
      </c>
      <c r="AM395" s="8"/>
    </row>
    <row r="396" spans="1:39" x14ac:dyDescent="0.3">
      <c r="A396" s="47">
        <v>42415</v>
      </c>
      <c r="B396" s="14" t="str">
        <f t="shared" si="108"/>
        <v>Feb</v>
      </c>
      <c r="C396" s="3"/>
      <c r="D396" s="3"/>
      <c r="E396" s="3"/>
      <c r="F396" s="3"/>
      <c r="G396" s="3"/>
      <c r="H396" s="3"/>
      <c r="I396" s="13">
        <f>VLOOKUP($B396,'Gas wholesale lookups'!$A$4:$L$15,'Gas wholesale index'!I$2,FALSE)</f>
        <v>208526.18181818182</v>
      </c>
      <c r="J396" s="13">
        <f>VLOOKUP($B396,'Gas wholesale lookups'!$A$4:$L$15,'Gas wholesale index'!J$2,FALSE)</f>
        <v>166168.27272727274</v>
      </c>
      <c r="K396" s="13">
        <f>VLOOKUP($B396,'Gas wholesale lookups'!$A$4:$L$15,'Gas wholesale index'!K$2,FALSE)</f>
        <v>291847.5</v>
      </c>
      <c r="L396" s="13">
        <f>VLOOKUP($B396,'Gas wholesale lookups'!$A$4:$L$15,'Gas wholesale index'!L$2,FALSE)</f>
        <v>332991.45454545453</v>
      </c>
      <c r="M396" s="13">
        <f>VLOOKUP($B396,'Gas wholesale lookups'!$A$4:$L$15,'Gas wholesale index'!M$2,FALSE)</f>
        <v>208526.18181818182</v>
      </c>
      <c r="N396" s="13">
        <f>VLOOKUP($B396,'Gas wholesale lookups'!$A$4:$L$15,'Gas wholesale index'!N$2,FALSE)</f>
        <v>166168.27272727274</v>
      </c>
      <c r="O396" s="38">
        <f>VLOOKUP($B396,'Gas wholesale lookups'!$A$4:$R$15,'Gas wholesale index'!O$2,FALSE)</f>
        <v>0</v>
      </c>
      <c r="P396" s="38">
        <f>VLOOKUP($B396,'Gas wholesale lookups'!$A$4:$R$15,'Gas wholesale index'!P$2,FALSE)</f>
        <v>0</v>
      </c>
      <c r="Q396" s="38">
        <f>VLOOKUP($B396,'Gas wholesale lookups'!$A$4:$R$15,'Gas wholesale index'!Q$2,FALSE)</f>
        <v>1</v>
      </c>
      <c r="R396" s="38">
        <f>VLOOKUP($B396,'Gas wholesale lookups'!$A$4:$R$15,'Gas wholesale index'!R$2,FALSE)</f>
        <v>1</v>
      </c>
      <c r="S396" s="38">
        <f>VLOOKUP($B396,'Gas wholesale lookups'!$A$4:$R$15,'Gas wholesale index'!S$2,FALSE)</f>
        <v>1</v>
      </c>
      <c r="T396" s="38">
        <f>VLOOKUP($B396,'Gas wholesale lookups'!$A$4:$R$15,'Gas wholesale index'!T$2,FALSE)</f>
        <v>1</v>
      </c>
      <c r="U396" s="13">
        <f t="shared" si="109"/>
        <v>0</v>
      </c>
      <c r="V396" s="13">
        <f t="shared" si="110"/>
        <v>0</v>
      </c>
      <c r="W396" s="13">
        <f t="shared" si="111"/>
        <v>291847.5</v>
      </c>
      <c r="X396" s="13">
        <f t="shared" si="112"/>
        <v>332991.45454545453</v>
      </c>
      <c r="Y396" s="13">
        <f t="shared" si="113"/>
        <v>208526.18181818182</v>
      </c>
      <c r="Z396" s="13">
        <f t="shared" si="114"/>
        <v>166168.27272727274</v>
      </c>
      <c r="AA396" s="13">
        <f t="shared" si="115"/>
        <v>999533.40909090918</v>
      </c>
      <c r="AB396" s="23">
        <f t="shared" si="116"/>
        <v>0</v>
      </c>
      <c r="AC396" s="23">
        <f t="shared" si="117"/>
        <v>0</v>
      </c>
      <c r="AD396" s="23">
        <f t="shared" si="118"/>
        <v>0</v>
      </c>
      <c r="AE396" s="23">
        <f t="shared" si="119"/>
        <v>0</v>
      </c>
      <c r="AF396" s="23">
        <f t="shared" si="120"/>
        <v>0</v>
      </c>
      <c r="AG396" s="23">
        <f t="shared" si="121"/>
        <v>0</v>
      </c>
      <c r="AH396" s="23">
        <f t="shared" si="122"/>
        <v>0</v>
      </c>
      <c r="AI396" s="44" t="str">
        <f t="shared" si="123"/>
        <v>n/a</v>
      </c>
      <c r="AJ396" s="2" t="str">
        <f t="shared" si="124"/>
        <v>2016-17 Winter</v>
      </c>
      <c r="AK396" s="2" t="str">
        <f t="shared" si="125"/>
        <v>2015-16 Winter</v>
      </c>
      <c r="AL396" s="41">
        <v>0</v>
      </c>
      <c r="AM396" s="8"/>
    </row>
    <row r="397" spans="1:39" x14ac:dyDescent="0.3">
      <c r="A397" s="47">
        <v>42416</v>
      </c>
      <c r="B397" s="14" t="str">
        <f t="shared" si="108"/>
        <v>Feb</v>
      </c>
      <c r="C397" s="3"/>
      <c r="D397" s="3"/>
      <c r="E397" s="3"/>
      <c r="F397" s="3"/>
      <c r="G397" s="3"/>
      <c r="H397" s="3"/>
      <c r="I397" s="13">
        <f>VLOOKUP($B397,'Gas wholesale lookups'!$A$4:$L$15,'Gas wholesale index'!I$2,FALSE)</f>
        <v>208526.18181818182</v>
      </c>
      <c r="J397" s="13">
        <f>VLOOKUP($B397,'Gas wholesale lookups'!$A$4:$L$15,'Gas wholesale index'!J$2,FALSE)</f>
        <v>166168.27272727274</v>
      </c>
      <c r="K397" s="13">
        <f>VLOOKUP($B397,'Gas wholesale lookups'!$A$4:$L$15,'Gas wholesale index'!K$2,FALSE)</f>
        <v>291847.5</v>
      </c>
      <c r="L397" s="13">
        <f>VLOOKUP($B397,'Gas wholesale lookups'!$A$4:$L$15,'Gas wholesale index'!L$2,FALSE)</f>
        <v>332991.45454545453</v>
      </c>
      <c r="M397" s="13">
        <f>VLOOKUP($B397,'Gas wholesale lookups'!$A$4:$L$15,'Gas wholesale index'!M$2,FALSE)</f>
        <v>208526.18181818182</v>
      </c>
      <c r="N397" s="13">
        <f>VLOOKUP($B397,'Gas wholesale lookups'!$A$4:$L$15,'Gas wholesale index'!N$2,FALSE)</f>
        <v>166168.27272727274</v>
      </c>
      <c r="O397" s="38">
        <f>VLOOKUP($B397,'Gas wholesale lookups'!$A$4:$R$15,'Gas wholesale index'!O$2,FALSE)</f>
        <v>0</v>
      </c>
      <c r="P397" s="38">
        <f>VLOOKUP($B397,'Gas wholesale lookups'!$A$4:$R$15,'Gas wholesale index'!P$2,FALSE)</f>
        <v>0</v>
      </c>
      <c r="Q397" s="38">
        <f>VLOOKUP($B397,'Gas wholesale lookups'!$A$4:$R$15,'Gas wholesale index'!Q$2,FALSE)</f>
        <v>1</v>
      </c>
      <c r="R397" s="38">
        <f>VLOOKUP($B397,'Gas wholesale lookups'!$A$4:$R$15,'Gas wholesale index'!R$2,FALSE)</f>
        <v>1</v>
      </c>
      <c r="S397" s="38">
        <f>VLOOKUP($B397,'Gas wholesale lookups'!$A$4:$R$15,'Gas wholesale index'!S$2,FALSE)</f>
        <v>1</v>
      </c>
      <c r="T397" s="38">
        <f>VLOOKUP($B397,'Gas wholesale lookups'!$A$4:$R$15,'Gas wholesale index'!T$2,FALSE)</f>
        <v>1</v>
      </c>
      <c r="U397" s="13">
        <f t="shared" si="109"/>
        <v>0</v>
      </c>
      <c r="V397" s="13">
        <f t="shared" si="110"/>
        <v>0</v>
      </c>
      <c r="W397" s="13">
        <f t="shared" si="111"/>
        <v>291847.5</v>
      </c>
      <c r="X397" s="13">
        <f t="shared" si="112"/>
        <v>332991.45454545453</v>
      </c>
      <c r="Y397" s="13">
        <f t="shared" si="113"/>
        <v>208526.18181818182</v>
      </c>
      <c r="Z397" s="13">
        <f t="shared" si="114"/>
        <v>166168.27272727274</v>
      </c>
      <c r="AA397" s="13">
        <f t="shared" si="115"/>
        <v>999533.40909090918</v>
      </c>
      <c r="AB397" s="23">
        <f t="shared" si="116"/>
        <v>0</v>
      </c>
      <c r="AC397" s="23">
        <f t="shared" si="117"/>
        <v>0</v>
      </c>
      <c r="AD397" s="23">
        <f t="shared" si="118"/>
        <v>0</v>
      </c>
      <c r="AE397" s="23">
        <f t="shared" si="119"/>
        <v>0</v>
      </c>
      <c r="AF397" s="23">
        <f t="shared" si="120"/>
        <v>0</v>
      </c>
      <c r="AG397" s="23">
        <f t="shared" si="121"/>
        <v>0</v>
      </c>
      <c r="AH397" s="23">
        <f t="shared" si="122"/>
        <v>0</v>
      </c>
      <c r="AI397" s="44" t="str">
        <f t="shared" si="123"/>
        <v>n/a</v>
      </c>
      <c r="AJ397" s="2" t="str">
        <f t="shared" si="124"/>
        <v>2016-17 Winter</v>
      </c>
      <c r="AK397" s="2" t="str">
        <f t="shared" si="125"/>
        <v>2015-16 Winter</v>
      </c>
      <c r="AL397" s="41">
        <v>0</v>
      </c>
      <c r="AM397" s="8"/>
    </row>
    <row r="398" spans="1:39" x14ac:dyDescent="0.3">
      <c r="A398" s="47">
        <v>42417</v>
      </c>
      <c r="B398" s="14" t="str">
        <f t="shared" si="108"/>
        <v>Feb</v>
      </c>
      <c r="C398" s="3"/>
      <c r="D398" s="3"/>
      <c r="E398" s="3"/>
      <c r="F398" s="3"/>
      <c r="G398" s="3"/>
      <c r="H398" s="3"/>
      <c r="I398" s="13">
        <f>VLOOKUP($B398,'Gas wholesale lookups'!$A$4:$L$15,'Gas wholesale index'!I$2,FALSE)</f>
        <v>208526.18181818182</v>
      </c>
      <c r="J398" s="13">
        <f>VLOOKUP($B398,'Gas wholesale lookups'!$A$4:$L$15,'Gas wholesale index'!J$2,FALSE)</f>
        <v>166168.27272727274</v>
      </c>
      <c r="K398" s="13">
        <f>VLOOKUP($B398,'Gas wholesale lookups'!$A$4:$L$15,'Gas wholesale index'!K$2,FALSE)</f>
        <v>291847.5</v>
      </c>
      <c r="L398" s="13">
        <f>VLOOKUP($B398,'Gas wholesale lookups'!$A$4:$L$15,'Gas wholesale index'!L$2,FALSE)</f>
        <v>332991.45454545453</v>
      </c>
      <c r="M398" s="13">
        <f>VLOOKUP($B398,'Gas wholesale lookups'!$A$4:$L$15,'Gas wholesale index'!M$2,FALSE)</f>
        <v>208526.18181818182</v>
      </c>
      <c r="N398" s="13">
        <f>VLOOKUP($B398,'Gas wholesale lookups'!$A$4:$L$15,'Gas wholesale index'!N$2,FALSE)</f>
        <v>166168.27272727274</v>
      </c>
      <c r="O398" s="38">
        <f>VLOOKUP($B398,'Gas wholesale lookups'!$A$4:$R$15,'Gas wholesale index'!O$2,FALSE)</f>
        <v>0</v>
      </c>
      <c r="P398" s="38">
        <f>VLOOKUP($B398,'Gas wholesale lookups'!$A$4:$R$15,'Gas wholesale index'!P$2,FALSE)</f>
        <v>0</v>
      </c>
      <c r="Q398" s="38">
        <f>VLOOKUP($B398,'Gas wholesale lookups'!$A$4:$R$15,'Gas wholesale index'!Q$2,FALSE)</f>
        <v>1</v>
      </c>
      <c r="R398" s="38">
        <f>VLOOKUP($B398,'Gas wholesale lookups'!$A$4:$R$15,'Gas wholesale index'!R$2,FALSE)</f>
        <v>1</v>
      </c>
      <c r="S398" s="38">
        <f>VLOOKUP($B398,'Gas wholesale lookups'!$A$4:$R$15,'Gas wholesale index'!S$2,FALSE)</f>
        <v>1</v>
      </c>
      <c r="T398" s="38">
        <f>VLOOKUP($B398,'Gas wholesale lookups'!$A$4:$R$15,'Gas wholesale index'!T$2,FALSE)</f>
        <v>1</v>
      </c>
      <c r="U398" s="13">
        <f t="shared" si="109"/>
        <v>0</v>
      </c>
      <c r="V398" s="13">
        <f t="shared" si="110"/>
        <v>0</v>
      </c>
      <c r="W398" s="13">
        <f t="shared" si="111"/>
        <v>291847.5</v>
      </c>
      <c r="X398" s="13">
        <f t="shared" si="112"/>
        <v>332991.45454545453</v>
      </c>
      <c r="Y398" s="13">
        <f t="shared" si="113"/>
        <v>208526.18181818182</v>
      </c>
      <c r="Z398" s="13">
        <f t="shared" si="114"/>
        <v>166168.27272727274</v>
      </c>
      <c r="AA398" s="13">
        <f t="shared" si="115"/>
        <v>999533.40909090918</v>
      </c>
      <c r="AB398" s="23">
        <f t="shared" si="116"/>
        <v>0</v>
      </c>
      <c r="AC398" s="23">
        <f t="shared" si="117"/>
        <v>0</v>
      </c>
      <c r="AD398" s="23">
        <f t="shared" si="118"/>
        <v>0</v>
      </c>
      <c r="AE398" s="23">
        <f t="shared" si="119"/>
        <v>0</v>
      </c>
      <c r="AF398" s="23">
        <f t="shared" si="120"/>
        <v>0</v>
      </c>
      <c r="AG398" s="23">
        <f t="shared" si="121"/>
        <v>0</v>
      </c>
      <c r="AH398" s="23">
        <f t="shared" si="122"/>
        <v>0</v>
      </c>
      <c r="AI398" s="44" t="str">
        <f t="shared" si="123"/>
        <v>n/a</v>
      </c>
      <c r="AJ398" s="2" t="str">
        <f t="shared" si="124"/>
        <v>2016-17 Winter</v>
      </c>
      <c r="AK398" s="2" t="str">
        <f t="shared" si="125"/>
        <v>2015-16 Winter</v>
      </c>
      <c r="AL398" s="41">
        <v>0</v>
      </c>
      <c r="AM398" s="8"/>
    </row>
    <row r="399" spans="1:39" x14ac:dyDescent="0.3">
      <c r="A399" s="47">
        <v>42418</v>
      </c>
      <c r="B399" s="14" t="str">
        <f t="shared" si="108"/>
        <v>Feb</v>
      </c>
      <c r="C399" s="3"/>
      <c r="D399" s="3"/>
      <c r="E399" s="3"/>
      <c r="F399" s="3"/>
      <c r="G399" s="3"/>
      <c r="H399" s="3"/>
      <c r="I399" s="13">
        <f>VLOOKUP($B399,'Gas wholesale lookups'!$A$4:$L$15,'Gas wholesale index'!I$2,FALSE)</f>
        <v>208526.18181818182</v>
      </c>
      <c r="J399" s="13">
        <f>VLOOKUP($B399,'Gas wholesale lookups'!$A$4:$L$15,'Gas wholesale index'!J$2,FALSE)</f>
        <v>166168.27272727274</v>
      </c>
      <c r="K399" s="13">
        <f>VLOOKUP($B399,'Gas wholesale lookups'!$A$4:$L$15,'Gas wholesale index'!K$2,FALSE)</f>
        <v>291847.5</v>
      </c>
      <c r="L399" s="13">
        <f>VLOOKUP($B399,'Gas wholesale lookups'!$A$4:$L$15,'Gas wholesale index'!L$2,FALSE)</f>
        <v>332991.45454545453</v>
      </c>
      <c r="M399" s="13">
        <f>VLOOKUP($B399,'Gas wholesale lookups'!$A$4:$L$15,'Gas wholesale index'!M$2,FALSE)</f>
        <v>208526.18181818182</v>
      </c>
      <c r="N399" s="13">
        <f>VLOOKUP($B399,'Gas wholesale lookups'!$A$4:$L$15,'Gas wholesale index'!N$2,FALSE)</f>
        <v>166168.27272727274</v>
      </c>
      <c r="O399" s="38">
        <f>VLOOKUP($B399,'Gas wholesale lookups'!$A$4:$R$15,'Gas wholesale index'!O$2,FALSE)</f>
        <v>0</v>
      </c>
      <c r="P399" s="38">
        <f>VLOOKUP($B399,'Gas wholesale lookups'!$A$4:$R$15,'Gas wholesale index'!P$2,FALSE)</f>
        <v>0</v>
      </c>
      <c r="Q399" s="38">
        <f>VLOOKUP($B399,'Gas wholesale lookups'!$A$4:$R$15,'Gas wholesale index'!Q$2,FALSE)</f>
        <v>1</v>
      </c>
      <c r="R399" s="38">
        <f>VLOOKUP($B399,'Gas wholesale lookups'!$A$4:$R$15,'Gas wholesale index'!R$2,FALSE)</f>
        <v>1</v>
      </c>
      <c r="S399" s="38">
        <f>VLOOKUP($B399,'Gas wholesale lookups'!$A$4:$R$15,'Gas wholesale index'!S$2,FALSE)</f>
        <v>1</v>
      </c>
      <c r="T399" s="38">
        <f>VLOOKUP($B399,'Gas wholesale lookups'!$A$4:$R$15,'Gas wholesale index'!T$2,FALSE)</f>
        <v>1</v>
      </c>
      <c r="U399" s="13">
        <f t="shared" si="109"/>
        <v>0</v>
      </c>
      <c r="V399" s="13">
        <f t="shared" si="110"/>
        <v>0</v>
      </c>
      <c r="W399" s="13">
        <f t="shared" si="111"/>
        <v>291847.5</v>
      </c>
      <c r="X399" s="13">
        <f t="shared" si="112"/>
        <v>332991.45454545453</v>
      </c>
      <c r="Y399" s="13">
        <f t="shared" si="113"/>
        <v>208526.18181818182</v>
      </c>
      <c r="Z399" s="13">
        <f t="shared" si="114"/>
        <v>166168.27272727274</v>
      </c>
      <c r="AA399" s="13">
        <f t="shared" si="115"/>
        <v>999533.40909090918</v>
      </c>
      <c r="AB399" s="23">
        <f t="shared" si="116"/>
        <v>0</v>
      </c>
      <c r="AC399" s="23">
        <f t="shared" si="117"/>
        <v>0</v>
      </c>
      <c r="AD399" s="23">
        <f t="shared" si="118"/>
        <v>0</v>
      </c>
      <c r="AE399" s="23">
        <f t="shared" si="119"/>
        <v>0</v>
      </c>
      <c r="AF399" s="23">
        <f t="shared" si="120"/>
        <v>0</v>
      </c>
      <c r="AG399" s="23">
        <f t="shared" si="121"/>
        <v>0</v>
      </c>
      <c r="AH399" s="23">
        <f t="shared" si="122"/>
        <v>0</v>
      </c>
      <c r="AI399" s="44" t="str">
        <f t="shared" si="123"/>
        <v>n/a</v>
      </c>
      <c r="AJ399" s="2" t="str">
        <f t="shared" si="124"/>
        <v>2016-17 Winter</v>
      </c>
      <c r="AK399" s="2" t="str">
        <f t="shared" si="125"/>
        <v>2015-16 Winter</v>
      </c>
      <c r="AL399" s="41">
        <v>0</v>
      </c>
      <c r="AM399" s="8"/>
    </row>
    <row r="400" spans="1:39" x14ac:dyDescent="0.3">
      <c r="A400" s="47">
        <v>42419</v>
      </c>
      <c r="B400" s="14" t="str">
        <f t="shared" si="108"/>
        <v>Feb</v>
      </c>
      <c r="C400" s="3"/>
      <c r="D400" s="3"/>
      <c r="E400" s="3"/>
      <c r="F400" s="3"/>
      <c r="G400" s="3"/>
      <c r="H400" s="3"/>
      <c r="I400" s="13">
        <f>VLOOKUP($B400,'Gas wholesale lookups'!$A$4:$L$15,'Gas wholesale index'!I$2,FALSE)</f>
        <v>208526.18181818182</v>
      </c>
      <c r="J400" s="13">
        <f>VLOOKUP($B400,'Gas wholesale lookups'!$A$4:$L$15,'Gas wholesale index'!J$2,FALSE)</f>
        <v>166168.27272727274</v>
      </c>
      <c r="K400" s="13">
        <f>VLOOKUP($B400,'Gas wholesale lookups'!$A$4:$L$15,'Gas wholesale index'!K$2,FALSE)</f>
        <v>291847.5</v>
      </c>
      <c r="L400" s="13">
        <f>VLOOKUP($B400,'Gas wholesale lookups'!$A$4:$L$15,'Gas wholesale index'!L$2,FALSE)</f>
        <v>332991.45454545453</v>
      </c>
      <c r="M400" s="13">
        <f>VLOOKUP($B400,'Gas wholesale lookups'!$A$4:$L$15,'Gas wholesale index'!M$2,FALSE)</f>
        <v>208526.18181818182</v>
      </c>
      <c r="N400" s="13">
        <f>VLOOKUP($B400,'Gas wholesale lookups'!$A$4:$L$15,'Gas wholesale index'!N$2,FALSE)</f>
        <v>166168.27272727274</v>
      </c>
      <c r="O400" s="38">
        <f>VLOOKUP($B400,'Gas wholesale lookups'!$A$4:$R$15,'Gas wholesale index'!O$2,FALSE)</f>
        <v>0</v>
      </c>
      <c r="P400" s="38">
        <f>VLOOKUP($B400,'Gas wholesale lookups'!$A$4:$R$15,'Gas wholesale index'!P$2,FALSE)</f>
        <v>0</v>
      </c>
      <c r="Q400" s="38">
        <f>VLOOKUP($B400,'Gas wholesale lookups'!$A$4:$R$15,'Gas wholesale index'!Q$2,FALSE)</f>
        <v>1</v>
      </c>
      <c r="R400" s="38">
        <f>VLOOKUP($B400,'Gas wholesale lookups'!$A$4:$R$15,'Gas wholesale index'!R$2,FALSE)</f>
        <v>1</v>
      </c>
      <c r="S400" s="38">
        <f>VLOOKUP($B400,'Gas wholesale lookups'!$A$4:$R$15,'Gas wholesale index'!S$2,FALSE)</f>
        <v>1</v>
      </c>
      <c r="T400" s="38">
        <f>VLOOKUP($B400,'Gas wholesale lookups'!$A$4:$R$15,'Gas wholesale index'!T$2,FALSE)</f>
        <v>1</v>
      </c>
      <c r="U400" s="13">
        <f t="shared" si="109"/>
        <v>0</v>
      </c>
      <c r="V400" s="13">
        <f t="shared" si="110"/>
        <v>0</v>
      </c>
      <c r="W400" s="13">
        <f t="shared" si="111"/>
        <v>291847.5</v>
      </c>
      <c r="X400" s="13">
        <f t="shared" si="112"/>
        <v>332991.45454545453</v>
      </c>
      <c r="Y400" s="13">
        <f t="shared" si="113"/>
        <v>208526.18181818182</v>
      </c>
      <c r="Z400" s="13">
        <f t="shared" si="114"/>
        <v>166168.27272727274</v>
      </c>
      <c r="AA400" s="13">
        <f t="shared" si="115"/>
        <v>999533.40909090918</v>
      </c>
      <c r="AB400" s="23">
        <f t="shared" si="116"/>
        <v>0</v>
      </c>
      <c r="AC400" s="23">
        <f t="shared" si="117"/>
        <v>0</v>
      </c>
      <c r="AD400" s="23">
        <f t="shared" si="118"/>
        <v>0</v>
      </c>
      <c r="AE400" s="23">
        <f t="shared" si="119"/>
        <v>0</v>
      </c>
      <c r="AF400" s="23">
        <f t="shared" si="120"/>
        <v>0</v>
      </c>
      <c r="AG400" s="23">
        <f t="shared" si="121"/>
        <v>0</v>
      </c>
      <c r="AH400" s="23">
        <f t="shared" si="122"/>
        <v>0</v>
      </c>
      <c r="AI400" s="44" t="str">
        <f t="shared" si="123"/>
        <v>n/a</v>
      </c>
      <c r="AJ400" s="2" t="str">
        <f t="shared" si="124"/>
        <v>2016-17 Winter</v>
      </c>
      <c r="AK400" s="2" t="str">
        <f t="shared" si="125"/>
        <v>2015-16 Winter</v>
      </c>
      <c r="AL400" s="41">
        <v>0</v>
      </c>
      <c r="AM400" s="8"/>
    </row>
    <row r="401" spans="1:39" x14ac:dyDescent="0.3">
      <c r="A401" s="47">
        <v>42422</v>
      </c>
      <c r="B401" s="14" t="str">
        <f t="shared" si="108"/>
        <v>Feb</v>
      </c>
      <c r="C401" s="3"/>
      <c r="D401" s="3"/>
      <c r="E401" s="3"/>
      <c r="F401" s="3"/>
      <c r="G401" s="3"/>
      <c r="H401" s="3"/>
      <c r="I401" s="13">
        <f>VLOOKUP($B401,'Gas wholesale lookups'!$A$4:$L$15,'Gas wholesale index'!I$2,FALSE)</f>
        <v>208526.18181818182</v>
      </c>
      <c r="J401" s="13">
        <f>VLOOKUP($B401,'Gas wholesale lookups'!$A$4:$L$15,'Gas wholesale index'!J$2,FALSE)</f>
        <v>166168.27272727274</v>
      </c>
      <c r="K401" s="13">
        <f>VLOOKUP($B401,'Gas wholesale lookups'!$A$4:$L$15,'Gas wholesale index'!K$2,FALSE)</f>
        <v>291847.5</v>
      </c>
      <c r="L401" s="13">
        <f>VLOOKUP($B401,'Gas wholesale lookups'!$A$4:$L$15,'Gas wholesale index'!L$2,FALSE)</f>
        <v>332991.45454545453</v>
      </c>
      <c r="M401" s="13">
        <f>VLOOKUP($B401,'Gas wholesale lookups'!$A$4:$L$15,'Gas wholesale index'!M$2,FALSE)</f>
        <v>208526.18181818182</v>
      </c>
      <c r="N401" s="13">
        <f>VLOOKUP($B401,'Gas wholesale lookups'!$A$4:$L$15,'Gas wholesale index'!N$2,FALSE)</f>
        <v>166168.27272727274</v>
      </c>
      <c r="O401" s="38">
        <f>VLOOKUP($B401,'Gas wholesale lookups'!$A$4:$R$15,'Gas wholesale index'!O$2,FALSE)</f>
        <v>0</v>
      </c>
      <c r="P401" s="38">
        <f>VLOOKUP($B401,'Gas wholesale lookups'!$A$4:$R$15,'Gas wholesale index'!P$2,FALSE)</f>
        <v>0</v>
      </c>
      <c r="Q401" s="38">
        <f>VLOOKUP($B401,'Gas wholesale lookups'!$A$4:$R$15,'Gas wholesale index'!Q$2,FALSE)</f>
        <v>1</v>
      </c>
      <c r="R401" s="38">
        <f>VLOOKUP($B401,'Gas wholesale lookups'!$A$4:$R$15,'Gas wholesale index'!R$2,FALSE)</f>
        <v>1</v>
      </c>
      <c r="S401" s="38">
        <f>VLOOKUP($B401,'Gas wholesale lookups'!$A$4:$R$15,'Gas wholesale index'!S$2,FALSE)</f>
        <v>1</v>
      </c>
      <c r="T401" s="38">
        <f>VLOOKUP($B401,'Gas wholesale lookups'!$A$4:$R$15,'Gas wholesale index'!T$2,FALSE)</f>
        <v>1</v>
      </c>
      <c r="U401" s="13">
        <f t="shared" si="109"/>
        <v>0</v>
      </c>
      <c r="V401" s="13">
        <f t="shared" si="110"/>
        <v>0</v>
      </c>
      <c r="W401" s="13">
        <f t="shared" si="111"/>
        <v>291847.5</v>
      </c>
      <c r="X401" s="13">
        <f t="shared" si="112"/>
        <v>332991.45454545453</v>
      </c>
      <c r="Y401" s="13">
        <f t="shared" si="113"/>
        <v>208526.18181818182</v>
      </c>
      <c r="Z401" s="13">
        <f t="shared" si="114"/>
        <v>166168.27272727274</v>
      </c>
      <c r="AA401" s="13">
        <f t="shared" si="115"/>
        <v>999533.40909090918</v>
      </c>
      <c r="AB401" s="23">
        <f t="shared" si="116"/>
        <v>0</v>
      </c>
      <c r="AC401" s="23">
        <f t="shared" si="117"/>
        <v>0</v>
      </c>
      <c r="AD401" s="23">
        <f t="shared" si="118"/>
        <v>0</v>
      </c>
      <c r="AE401" s="23">
        <f t="shared" si="119"/>
        <v>0</v>
      </c>
      <c r="AF401" s="23">
        <f t="shared" si="120"/>
        <v>0</v>
      </c>
      <c r="AG401" s="23">
        <f t="shared" si="121"/>
        <v>0</v>
      </c>
      <c r="AH401" s="23">
        <f t="shared" si="122"/>
        <v>0</v>
      </c>
      <c r="AI401" s="44" t="str">
        <f t="shared" si="123"/>
        <v>n/a</v>
      </c>
      <c r="AJ401" s="2" t="str">
        <f t="shared" si="124"/>
        <v>2016-17 Winter</v>
      </c>
      <c r="AK401" s="2" t="str">
        <f t="shared" si="125"/>
        <v>2015-16 Winter</v>
      </c>
      <c r="AL401" s="41">
        <v>0</v>
      </c>
      <c r="AM401" s="8"/>
    </row>
    <row r="402" spans="1:39" x14ac:dyDescent="0.3">
      <c r="A402" s="47">
        <v>42423</v>
      </c>
      <c r="B402" s="14" t="str">
        <f t="shared" si="108"/>
        <v>Feb</v>
      </c>
      <c r="C402" s="3"/>
      <c r="D402" s="3"/>
      <c r="E402" s="3"/>
      <c r="F402" s="3"/>
      <c r="G402" s="3"/>
      <c r="H402" s="3"/>
      <c r="I402" s="13">
        <f>VLOOKUP($B402,'Gas wholesale lookups'!$A$4:$L$15,'Gas wholesale index'!I$2,FALSE)</f>
        <v>208526.18181818182</v>
      </c>
      <c r="J402" s="13">
        <f>VLOOKUP($B402,'Gas wholesale lookups'!$A$4:$L$15,'Gas wholesale index'!J$2,FALSE)</f>
        <v>166168.27272727274</v>
      </c>
      <c r="K402" s="13">
        <f>VLOOKUP($B402,'Gas wholesale lookups'!$A$4:$L$15,'Gas wholesale index'!K$2,FALSE)</f>
        <v>291847.5</v>
      </c>
      <c r="L402" s="13">
        <f>VLOOKUP($B402,'Gas wholesale lookups'!$A$4:$L$15,'Gas wholesale index'!L$2,FALSE)</f>
        <v>332991.45454545453</v>
      </c>
      <c r="M402" s="13">
        <f>VLOOKUP($B402,'Gas wholesale lookups'!$A$4:$L$15,'Gas wholesale index'!M$2,FALSE)</f>
        <v>208526.18181818182</v>
      </c>
      <c r="N402" s="13">
        <f>VLOOKUP($B402,'Gas wholesale lookups'!$A$4:$L$15,'Gas wholesale index'!N$2,FALSE)</f>
        <v>166168.27272727274</v>
      </c>
      <c r="O402" s="38">
        <f>VLOOKUP($B402,'Gas wholesale lookups'!$A$4:$R$15,'Gas wholesale index'!O$2,FALSE)</f>
        <v>0</v>
      </c>
      <c r="P402" s="38">
        <f>VLOOKUP($B402,'Gas wholesale lookups'!$A$4:$R$15,'Gas wholesale index'!P$2,FALSE)</f>
        <v>0</v>
      </c>
      <c r="Q402" s="38">
        <f>VLOOKUP($B402,'Gas wholesale lookups'!$A$4:$R$15,'Gas wholesale index'!Q$2,FALSE)</f>
        <v>1</v>
      </c>
      <c r="R402" s="38">
        <f>VLOOKUP($B402,'Gas wholesale lookups'!$A$4:$R$15,'Gas wholesale index'!R$2,FALSE)</f>
        <v>1</v>
      </c>
      <c r="S402" s="38">
        <f>VLOOKUP($B402,'Gas wholesale lookups'!$A$4:$R$15,'Gas wholesale index'!S$2,FALSE)</f>
        <v>1</v>
      </c>
      <c r="T402" s="38">
        <f>VLOOKUP($B402,'Gas wholesale lookups'!$A$4:$R$15,'Gas wholesale index'!T$2,FALSE)</f>
        <v>1</v>
      </c>
      <c r="U402" s="13">
        <f t="shared" si="109"/>
        <v>0</v>
      </c>
      <c r="V402" s="13">
        <f t="shared" si="110"/>
        <v>0</v>
      </c>
      <c r="W402" s="13">
        <f t="shared" si="111"/>
        <v>291847.5</v>
      </c>
      <c r="X402" s="13">
        <f t="shared" si="112"/>
        <v>332991.45454545453</v>
      </c>
      <c r="Y402" s="13">
        <f t="shared" si="113"/>
        <v>208526.18181818182</v>
      </c>
      <c r="Z402" s="13">
        <f t="shared" si="114"/>
        <v>166168.27272727274</v>
      </c>
      <c r="AA402" s="13">
        <f t="shared" si="115"/>
        <v>999533.40909090918</v>
      </c>
      <c r="AB402" s="23">
        <f t="shared" si="116"/>
        <v>0</v>
      </c>
      <c r="AC402" s="23">
        <f t="shared" si="117"/>
        <v>0</v>
      </c>
      <c r="AD402" s="23">
        <f t="shared" si="118"/>
        <v>0</v>
      </c>
      <c r="AE402" s="23">
        <f t="shared" si="119"/>
        <v>0</v>
      </c>
      <c r="AF402" s="23">
        <f t="shared" si="120"/>
        <v>0</v>
      </c>
      <c r="AG402" s="23">
        <f t="shared" si="121"/>
        <v>0</v>
      </c>
      <c r="AH402" s="23">
        <f t="shared" si="122"/>
        <v>0</v>
      </c>
      <c r="AI402" s="44" t="str">
        <f t="shared" si="123"/>
        <v>n/a</v>
      </c>
      <c r="AJ402" s="2" t="str">
        <f t="shared" si="124"/>
        <v>2016-17 Winter</v>
      </c>
      <c r="AK402" s="2" t="str">
        <f t="shared" si="125"/>
        <v>2015-16 Winter</v>
      </c>
      <c r="AL402" s="41">
        <v>0</v>
      </c>
      <c r="AM402" s="8"/>
    </row>
    <row r="403" spans="1:39" x14ac:dyDescent="0.3">
      <c r="A403" s="47">
        <v>42424</v>
      </c>
      <c r="B403" s="14" t="str">
        <f t="shared" si="108"/>
        <v>Feb</v>
      </c>
      <c r="C403" s="3"/>
      <c r="D403" s="3"/>
      <c r="E403" s="3"/>
      <c r="F403" s="3"/>
      <c r="G403" s="3"/>
      <c r="H403" s="3"/>
      <c r="I403" s="13">
        <f>VLOOKUP($B403,'Gas wholesale lookups'!$A$4:$L$15,'Gas wholesale index'!I$2,FALSE)</f>
        <v>208526.18181818182</v>
      </c>
      <c r="J403" s="13">
        <f>VLOOKUP($B403,'Gas wholesale lookups'!$A$4:$L$15,'Gas wholesale index'!J$2,FALSE)</f>
        <v>166168.27272727274</v>
      </c>
      <c r="K403" s="13">
        <f>VLOOKUP($B403,'Gas wholesale lookups'!$A$4:$L$15,'Gas wholesale index'!K$2,FALSE)</f>
        <v>291847.5</v>
      </c>
      <c r="L403" s="13">
        <f>VLOOKUP($B403,'Gas wholesale lookups'!$A$4:$L$15,'Gas wholesale index'!L$2,FALSE)</f>
        <v>332991.45454545453</v>
      </c>
      <c r="M403" s="13">
        <f>VLOOKUP($B403,'Gas wholesale lookups'!$A$4:$L$15,'Gas wholesale index'!M$2,FALSE)</f>
        <v>208526.18181818182</v>
      </c>
      <c r="N403" s="13">
        <f>VLOOKUP($B403,'Gas wholesale lookups'!$A$4:$L$15,'Gas wholesale index'!N$2,FALSE)</f>
        <v>166168.27272727274</v>
      </c>
      <c r="O403" s="38">
        <f>VLOOKUP($B403,'Gas wholesale lookups'!$A$4:$R$15,'Gas wholesale index'!O$2,FALSE)</f>
        <v>0</v>
      </c>
      <c r="P403" s="38">
        <f>VLOOKUP($B403,'Gas wholesale lookups'!$A$4:$R$15,'Gas wholesale index'!P$2,FALSE)</f>
        <v>0</v>
      </c>
      <c r="Q403" s="38">
        <f>VLOOKUP($B403,'Gas wholesale lookups'!$A$4:$R$15,'Gas wholesale index'!Q$2,FALSE)</f>
        <v>1</v>
      </c>
      <c r="R403" s="38">
        <f>VLOOKUP($B403,'Gas wholesale lookups'!$A$4:$R$15,'Gas wholesale index'!R$2,FALSE)</f>
        <v>1</v>
      </c>
      <c r="S403" s="38">
        <f>VLOOKUP($B403,'Gas wholesale lookups'!$A$4:$R$15,'Gas wholesale index'!S$2,FALSE)</f>
        <v>1</v>
      </c>
      <c r="T403" s="38">
        <f>VLOOKUP($B403,'Gas wholesale lookups'!$A$4:$R$15,'Gas wholesale index'!T$2,FALSE)</f>
        <v>1</v>
      </c>
      <c r="U403" s="13">
        <f t="shared" si="109"/>
        <v>0</v>
      </c>
      <c r="V403" s="13">
        <f t="shared" si="110"/>
        <v>0</v>
      </c>
      <c r="W403" s="13">
        <f t="shared" si="111"/>
        <v>291847.5</v>
      </c>
      <c r="X403" s="13">
        <f t="shared" si="112"/>
        <v>332991.45454545453</v>
      </c>
      <c r="Y403" s="13">
        <f t="shared" si="113"/>
        <v>208526.18181818182</v>
      </c>
      <c r="Z403" s="13">
        <f t="shared" si="114"/>
        <v>166168.27272727274</v>
      </c>
      <c r="AA403" s="13">
        <f t="shared" si="115"/>
        <v>999533.40909090918</v>
      </c>
      <c r="AB403" s="23">
        <f t="shared" si="116"/>
        <v>0</v>
      </c>
      <c r="AC403" s="23">
        <f t="shared" si="117"/>
        <v>0</v>
      </c>
      <c r="AD403" s="23">
        <f t="shared" si="118"/>
        <v>0</v>
      </c>
      <c r="AE403" s="23">
        <f t="shared" si="119"/>
        <v>0</v>
      </c>
      <c r="AF403" s="23">
        <f t="shared" si="120"/>
        <v>0</v>
      </c>
      <c r="AG403" s="23">
        <f t="shared" si="121"/>
        <v>0</v>
      </c>
      <c r="AH403" s="23">
        <f t="shared" si="122"/>
        <v>0</v>
      </c>
      <c r="AI403" s="44" t="str">
        <f t="shared" si="123"/>
        <v>n/a</v>
      </c>
      <c r="AJ403" s="2" t="str">
        <f t="shared" si="124"/>
        <v>2016-17 Winter</v>
      </c>
      <c r="AK403" s="2" t="str">
        <f t="shared" si="125"/>
        <v>2015-16 Winter</v>
      </c>
      <c r="AL403" s="41">
        <v>0</v>
      </c>
      <c r="AM403" s="8"/>
    </row>
    <row r="404" spans="1:39" x14ac:dyDescent="0.3">
      <c r="A404" s="47">
        <v>42425</v>
      </c>
      <c r="B404" s="14" t="str">
        <f t="shared" si="108"/>
        <v>Feb</v>
      </c>
      <c r="C404" s="3"/>
      <c r="D404" s="3"/>
      <c r="E404" s="3"/>
      <c r="F404" s="3"/>
      <c r="G404" s="3"/>
      <c r="H404" s="3"/>
      <c r="I404" s="13">
        <f>VLOOKUP($B404,'Gas wholesale lookups'!$A$4:$L$15,'Gas wholesale index'!I$2,FALSE)</f>
        <v>208526.18181818182</v>
      </c>
      <c r="J404" s="13">
        <f>VLOOKUP($B404,'Gas wholesale lookups'!$A$4:$L$15,'Gas wholesale index'!J$2,FALSE)</f>
        <v>166168.27272727274</v>
      </c>
      <c r="K404" s="13">
        <f>VLOOKUP($B404,'Gas wholesale lookups'!$A$4:$L$15,'Gas wholesale index'!K$2,FALSE)</f>
        <v>291847.5</v>
      </c>
      <c r="L404" s="13">
        <f>VLOOKUP($B404,'Gas wholesale lookups'!$A$4:$L$15,'Gas wholesale index'!L$2,FALSE)</f>
        <v>332991.45454545453</v>
      </c>
      <c r="M404" s="13">
        <f>VLOOKUP($B404,'Gas wholesale lookups'!$A$4:$L$15,'Gas wholesale index'!M$2,FALSE)</f>
        <v>208526.18181818182</v>
      </c>
      <c r="N404" s="13">
        <f>VLOOKUP($B404,'Gas wholesale lookups'!$A$4:$L$15,'Gas wholesale index'!N$2,FALSE)</f>
        <v>166168.27272727274</v>
      </c>
      <c r="O404" s="38">
        <f>VLOOKUP($B404,'Gas wholesale lookups'!$A$4:$R$15,'Gas wholesale index'!O$2,FALSE)</f>
        <v>0</v>
      </c>
      <c r="P404" s="38">
        <f>VLOOKUP($B404,'Gas wholesale lookups'!$A$4:$R$15,'Gas wholesale index'!P$2,FALSE)</f>
        <v>0</v>
      </c>
      <c r="Q404" s="38">
        <f>VLOOKUP($B404,'Gas wholesale lookups'!$A$4:$R$15,'Gas wholesale index'!Q$2,FALSE)</f>
        <v>1</v>
      </c>
      <c r="R404" s="38">
        <f>VLOOKUP($B404,'Gas wholesale lookups'!$A$4:$R$15,'Gas wholesale index'!R$2,FALSE)</f>
        <v>1</v>
      </c>
      <c r="S404" s="38">
        <f>VLOOKUP($B404,'Gas wholesale lookups'!$A$4:$R$15,'Gas wholesale index'!S$2,FALSE)</f>
        <v>1</v>
      </c>
      <c r="T404" s="38">
        <f>VLOOKUP($B404,'Gas wholesale lookups'!$A$4:$R$15,'Gas wholesale index'!T$2,FALSE)</f>
        <v>1</v>
      </c>
      <c r="U404" s="13">
        <f t="shared" si="109"/>
        <v>0</v>
      </c>
      <c r="V404" s="13">
        <f t="shared" si="110"/>
        <v>0</v>
      </c>
      <c r="W404" s="13">
        <f t="shared" si="111"/>
        <v>291847.5</v>
      </c>
      <c r="X404" s="13">
        <f t="shared" si="112"/>
        <v>332991.45454545453</v>
      </c>
      <c r="Y404" s="13">
        <f t="shared" si="113"/>
        <v>208526.18181818182</v>
      </c>
      <c r="Z404" s="13">
        <f t="shared" si="114"/>
        <v>166168.27272727274</v>
      </c>
      <c r="AA404" s="13">
        <f t="shared" si="115"/>
        <v>999533.40909090918</v>
      </c>
      <c r="AB404" s="23">
        <f t="shared" si="116"/>
        <v>0</v>
      </c>
      <c r="AC404" s="23">
        <f t="shared" si="117"/>
        <v>0</v>
      </c>
      <c r="AD404" s="23">
        <f t="shared" si="118"/>
        <v>0</v>
      </c>
      <c r="AE404" s="23">
        <f t="shared" si="119"/>
        <v>0</v>
      </c>
      <c r="AF404" s="23">
        <f t="shared" si="120"/>
        <v>0</v>
      </c>
      <c r="AG404" s="23">
        <f t="shared" si="121"/>
        <v>0</v>
      </c>
      <c r="AH404" s="23">
        <f t="shared" si="122"/>
        <v>0</v>
      </c>
      <c r="AI404" s="44" t="str">
        <f t="shared" si="123"/>
        <v>n/a</v>
      </c>
      <c r="AJ404" s="2" t="str">
        <f t="shared" si="124"/>
        <v>2016-17 Winter</v>
      </c>
      <c r="AK404" s="2" t="str">
        <f t="shared" si="125"/>
        <v>2015-16 Winter</v>
      </c>
      <c r="AL404" s="41">
        <v>0</v>
      </c>
      <c r="AM404" s="8"/>
    </row>
    <row r="405" spans="1:39" x14ac:dyDescent="0.3">
      <c r="A405" s="47">
        <v>42426</v>
      </c>
      <c r="B405" s="14" t="str">
        <f t="shared" si="108"/>
        <v>Feb</v>
      </c>
      <c r="C405" s="3"/>
      <c r="D405" s="3"/>
      <c r="E405" s="3"/>
      <c r="F405" s="3"/>
      <c r="G405" s="3"/>
      <c r="H405" s="3"/>
      <c r="I405" s="13">
        <f>VLOOKUP($B405,'Gas wholesale lookups'!$A$4:$L$15,'Gas wholesale index'!I$2,FALSE)</f>
        <v>208526.18181818182</v>
      </c>
      <c r="J405" s="13">
        <f>VLOOKUP($B405,'Gas wholesale lookups'!$A$4:$L$15,'Gas wholesale index'!J$2,FALSE)</f>
        <v>166168.27272727274</v>
      </c>
      <c r="K405" s="13">
        <f>VLOOKUP($B405,'Gas wholesale lookups'!$A$4:$L$15,'Gas wholesale index'!K$2,FALSE)</f>
        <v>291847.5</v>
      </c>
      <c r="L405" s="13">
        <f>VLOOKUP($B405,'Gas wholesale lookups'!$A$4:$L$15,'Gas wholesale index'!L$2,FALSE)</f>
        <v>332991.45454545453</v>
      </c>
      <c r="M405" s="13">
        <f>VLOOKUP($B405,'Gas wholesale lookups'!$A$4:$L$15,'Gas wholesale index'!M$2,FALSE)</f>
        <v>208526.18181818182</v>
      </c>
      <c r="N405" s="13">
        <f>VLOOKUP($B405,'Gas wholesale lookups'!$A$4:$L$15,'Gas wholesale index'!N$2,FALSE)</f>
        <v>166168.27272727274</v>
      </c>
      <c r="O405" s="38">
        <f>VLOOKUP($B405,'Gas wholesale lookups'!$A$4:$R$15,'Gas wholesale index'!O$2,FALSE)</f>
        <v>0</v>
      </c>
      <c r="P405" s="38">
        <f>VLOOKUP($B405,'Gas wholesale lookups'!$A$4:$R$15,'Gas wholesale index'!P$2,FALSE)</f>
        <v>0</v>
      </c>
      <c r="Q405" s="38">
        <f>VLOOKUP($B405,'Gas wholesale lookups'!$A$4:$R$15,'Gas wholesale index'!Q$2,FALSE)</f>
        <v>1</v>
      </c>
      <c r="R405" s="38">
        <f>VLOOKUP($B405,'Gas wholesale lookups'!$A$4:$R$15,'Gas wholesale index'!R$2,FALSE)</f>
        <v>1</v>
      </c>
      <c r="S405" s="38">
        <f>VLOOKUP($B405,'Gas wholesale lookups'!$A$4:$R$15,'Gas wholesale index'!S$2,FALSE)</f>
        <v>1</v>
      </c>
      <c r="T405" s="38">
        <f>VLOOKUP($B405,'Gas wholesale lookups'!$A$4:$R$15,'Gas wholesale index'!T$2,FALSE)</f>
        <v>1</v>
      </c>
      <c r="U405" s="13">
        <f t="shared" si="109"/>
        <v>0</v>
      </c>
      <c r="V405" s="13">
        <f t="shared" si="110"/>
        <v>0</v>
      </c>
      <c r="W405" s="13">
        <f t="shared" si="111"/>
        <v>291847.5</v>
      </c>
      <c r="X405" s="13">
        <f t="shared" si="112"/>
        <v>332991.45454545453</v>
      </c>
      <c r="Y405" s="13">
        <f t="shared" si="113"/>
        <v>208526.18181818182</v>
      </c>
      <c r="Z405" s="13">
        <f t="shared" si="114"/>
        <v>166168.27272727274</v>
      </c>
      <c r="AA405" s="13">
        <f t="shared" si="115"/>
        <v>999533.40909090918</v>
      </c>
      <c r="AB405" s="23">
        <f t="shared" si="116"/>
        <v>0</v>
      </c>
      <c r="AC405" s="23">
        <f t="shared" si="117"/>
        <v>0</v>
      </c>
      <c r="AD405" s="23">
        <f t="shared" si="118"/>
        <v>0</v>
      </c>
      <c r="AE405" s="23">
        <f t="shared" si="119"/>
        <v>0</v>
      </c>
      <c r="AF405" s="23">
        <f t="shared" si="120"/>
        <v>0</v>
      </c>
      <c r="AG405" s="23">
        <f t="shared" si="121"/>
        <v>0</v>
      </c>
      <c r="AH405" s="23">
        <f t="shared" si="122"/>
        <v>0</v>
      </c>
      <c r="AI405" s="44" t="str">
        <f t="shared" si="123"/>
        <v>n/a</v>
      </c>
      <c r="AJ405" s="2" t="str">
        <f t="shared" si="124"/>
        <v>2016-17 Winter</v>
      </c>
      <c r="AK405" s="2" t="str">
        <f t="shared" si="125"/>
        <v>2015-16 Winter</v>
      </c>
      <c r="AL405" s="41">
        <v>0</v>
      </c>
      <c r="AM405" s="8"/>
    </row>
    <row r="406" spans="1:39" x14ac:dyDescent="0.3">
      <c r="A406" s="47">
        <v>42429</v>
      </c>
      <c r="B406" s="14" t="str">
        <f t="shared" si="108"/>
        <v>Feb</v>
      </c>
      <c r="C406" s="3"/>
      <c r="D406" s="3"/>
      <c r="E406" s="3"/>
      <c r="F406" s="3"/>
      <c r="G406" s="3"/>
      <c r="H406" s="3"/>
      <c r="I406" s="13">
        <f>VLOOKUP($B406,'Gas wholesale lookups'!$A$4:$L$15,'Gas wholesale index'!I$2,FALSE)</f>
        <v>208526.18181818182</v>
      </c>
      <c r="J406" s="13">
        <f>VLOOKUP($B406,'Gas wholesale lookups'!$A$4:$L$15,'Gas wholesale index'!J$2,FALSE)</f>
        <v>166168.27272727274</v>
      </c>
      <c r="K406" s="13">
        <f>VLOOKUP($B406,'Gas wholesale lookups'!$A$4:$L$15,'Gas wholesale index'!K$2,FALSE)</f>
        <v>291847.5</v>
      </c>
      <c r="L406" s="13">
        <f>VLOOKUP($B406,'Gas wholesale lookups'!$A$4:$L$15,'Gas wholesale index'!L$2,FALSE)</f>
        <v>332991.45454545453</v>
      </c>
      <c r="M406" s="13">
        <f>VLOOKUP($B406,'Gas wholesale lookups'!$A$4:$L$15,'Gas wholesale index'!M$2,FALSE)</f>
        <v>208526.18181818182</v>
      </c>
      <c r="N406" s="13">
        <f>VLOOKUP($B406,'Gas wholesale lookups'!$A$4:$L$15,'Gas wholesale index'!N$2,FALSE)</f>
        <v>166168.27272727274</v>
      </c>
      <c r="O406" s="38">
        <f>VLOOKUP($B406,'Gas wholesale lookups'!$A$4:$R$15,'Gas wholesale index'!O$2,FALSE)</f>
        <v>0</v>
      </c>
      <c r="P406" s="38">
        <f>VLOOKUP($B406,'Gas wholesale lookups'!$A$4:$R$15,'Gas wholesale index'!P$2,FALSE)</f>
        <v>0</v>
      </c>
      <c r="Q406" s="38">
        <f>VLOOKUP($B406,'Gas wholesale lookups'!$A$4:$R$15,'Gas wholesale index'!Q$2,FALSE)</f>
        <v>1</v>
      </c>
      <c r="R406" s="38">
        <f>VLOOKUP($B406,'Gas wholesale lookups'!$A$4:$R$15,'Gas wholesale index'!R$2,FALSE)</f>
        <v>1</v>
      </c>
      <c r="S406" s="38">
        <f>VLOOKUP($B406,'Gas wholesale lookups'!$A$4:$R$15,'Gas wholesale index'!S$2,FALSE)</f>
        <v>1</v>
      </c>
      <c r="T406" s="38">
        <f>VLOOKUP($B406,'Gas wholesale lookups'!$A$4:$R$15,'Gas wholesale index'!T$2,FALSE)</f>
        <v>1</v>
      </c>
      <c r="U406" s="13">
        <f t="shared" si="109"/>
        <v>0</v>
      </c>
      <c r="V406" s="13">
        <f t="shared" si="110"/>
        <v>0</v>
      </c>
      <c r="W406" s="13">
        <f t="shared" si="111"/>
        <v>291847.5</v>
      </c>
      <c r="X406" s="13">
        <f t="shared" si="112"/>
        <v>332991.45454545453</v>
      </c>
      <c r="Y406" s="13">
        <f t="shared" si="113"/>
        <v>208526.18181818182</v>
      </c>
      <c r="Z406" s="13">
        <f t="shared" si="114"/>
        <v>166168.27272727274</v>
      </c>
      <c r="AA406" s="13">
        <f t="shared" si="115"/>
        <v>999533.40909090918</v>
      </c>
      <c r="AB406" s="23">
        <f t="shared" si="116"/>
        <v>0</v>
      </c>
      <c r="AC406" s="23">
        <f t="shared" si="117"/>
        <v>0</v>
      </c>
      <c r="AD406" s="23">
        <f t="shared" si="118"/>
        <v>0</v>
      </c>
      <c r="AE406" s="23">
        <f t="shared" si="119"/>
        <v>0</v>
      </c>
      <c r="AF406" s="23">
        <f t="shared" si="120"/>
        <v>0</v>
      </c>
      <c r="AG406" s="23">
        <f t="shared" si="121"/>
        <v>0</v>
      </c>
      <c r="AH406" s="23">
        <f t="shared" si="122"/>
        <v>0</v>
      </c>
      <c r="AI406" s="44" t="str">
        <f t="shared" si="123"/>
        <v>n/a</v>
      </c>
      <c r="AJ406" s="2" t="str">
        <f t="shared" si="124"/>
        <v>2016-17 Winter</v>
      </c>
      <c r="AK406" s="2" t="str">
        <f t="shared" si="125"/>
        <v>2015-16 Winter</v>
      </c>
      <c r="AL406" s="41">
        <v>0</v>
      </c>
      <c r="AM406" s="8"/>
    </row>
    <row r="407" spans="1:39" x14ac:dyDescent="0.3">
      <c r="A407" s="47">
        <v>42430</v>
      </c>
      <c r="B407" s="14" t="str">
        <f t="shared" si="108"/>
        <v>Mar</v>
      </c>
      <c r="C407" s="3"/>
      <c r="D407" s="3"/>
      <c r="E407" s="3"/>
      <c r="F407" s="3"/>
      <c r="G407" s="3"/>
      <c r="H407" s="3"/>
      <c r="I407" s="13">
        <f>VLOOKUP($B407,'Gas wholesale lookups'!$A$4:$L$15,'Gas wholesale index'!I$2,FALSE)</f>
        <v>208526.18181818182</v>
      </c>
      <c r="J407" s="13">
        <f>VLOOKUP($B407,'Gas wholesale lookups'!$A$4:$L$15,'Gas wholesale index'!J$2,FALSE)</f>
        <v>166168.27272727274</v>
      </c>
      <c r="K407" s="13">
        <f>VLOOKUP($B407,'Gas wholesale lookups'!$A$4:$L$15,'Gas wholesale index'!K$2,FALSE)</f>
        <v>291847.5</v>
      </c>
      <c r="L407" s="13">
        <f>VLOOKUP($B407,'Gas wholesale lookups'!$A$4:$L$15,'Gas wholesale index'!L$2,FALSE)</f>
        <v>332991.45454545453</v>
      </c>
      <c r="M407" s="13">
        <f>VLOOKUP($B407,'Gas wholesale lookups'!$A$4:$L$15,'Gas wholesale index'!M$2,FALSE)</f>
        <v>208526.18181818182</v>
      </c>
      <c r="N407" s="13">
        <f>VLOOKUP($B407,'Gas wholesale lookups'!$A$4:$L$15,'Gas wholesale index'!N$2,FALSE)</f>
        <v>166168.27272727274</v>
      </c>
      <c r="O407" s="38">
        <f>VLOOKUP($B407,'Gas wholesale lookups'!$A$4:$R$15,'Gas wholesale index'!O$2,FALSE)</f>
        <v>0</v>
      </c>
      <c r="P407" s="38">
        <f>VLOOKUP($B407,'Gas wholesale lookups'!$A$4:$R$15,'Gas wholesale index'!P$2,FALSE)</f>
        <v>0</v>
      </c>
      <c r="Q407" s="38">
        <f>VLOOKUP($B407,'Gas wholesale lookups'!$A$4:$R$15,'Gas wholesale index'!Q$2,FALSE)</f>
        <v>1</v>
      </c>
      <c r="R407" s="38">
        <f>VLOOKUP($B407,'Gas wholesale lookups'!$A$4:$R$15,'Gas wholesale index'!R$2,FALSE)</f>
        <v>1</v>
      </c>
      <c r="S407" s="38">
        <f>VLOOKUP($B407,'Gas wholesale lookups'!$A$4:$R$15,'Gas wholesale index'!S$2,FALSE)</f>
        <v>1</v>
      </c>
      <c r="T407" s="38">
        <f>VLOOKUP($B407,'Gas wholesale lookups'!$A$4:$R$15,'Gas wholesale index'!T$2,FALSE)</f>
        <v>1</v>
      </c>
      <c r="U407" s="13">
        <f t="shared" si="109"/>
        <v>0</v>
      </c>
      <c r="V407" s="13">
        <f t="shared" si="110"/>
        <v>0</v>
      </c>
      <c r="W407" s="13">
        <f t="shared" si="111"/>
        <v>291847.5</v>
      </c>
      <c r="X407" s="13">
        <f t="shared" si="112"/>
        <v>332991.45454545453</v>
      </c>
      <c r="Y407" s="13">
        <f t="shared" si="113"/>
        <v>208526.18181818182</v>
      </c>
      <c r="Z407" s="13">
        <f t="shared" si="114"/>
        <v>166168.27272727274</v>
      </c>
      <c r="AA407" s="13">
        <f t="shared" si="115"/>
        <v>999533.40909090918</v>
      </c>
      <c r="AB407" s="23">
        <f t="shared" si="116"/>
        <v>0</v>
      </c>
      <c r="AC407" s="23">
        <f t="shared" si="117"/>
        <v>0</v>
      </c>
      <c r="AD407" s="23">
        <f t="shared" si="118"/>
        <v>0</v>
      </c>
      <c r="AE407" s="23">
        <f t="shared" si="119"/>
        <v>0</v>
      </c>
      <c r="AF407" s="23">
        <f t="shared" si="120"/>
        <v>0</v>
      </c>
      <c r="AG407" s="23">
        <f t="shared" si="121"/>
        <v>0</v>
      </c>
      <c r="AH407" s="23">
        <f t="shared" si="122"/>
        <v>0</v>
      </c>
      <c r="AI407" s="44" t="str">
        <f t="shared" si="123"/>
        <v>n/a</v>
      </c>
      <c r="AJ407" s="2" t="str">
        <f t="shared" si="124"/>
        <v>2016-17 Winter</v>
      </c>
      <c r="AK407" s="2" t="str">
        <f t="shared" si="125"/>
        <v>2015-16 Winter</v>
      </c>
      <c r="AL407" s="41">
        <v>0</v>
      </c>
      <c r="AM407" s="8"/>
    </row>
    <row r="408" spans="1:39" x14ac:dyDescent="0.3">
      <c r="A408" s="47">
        <v>42431</v>
      </c>
      <c r="B408" s="14" t="str">
        <f t="shared" si="108"/>
        <v>Mar</v>
      </c>
      <c r="C408" s="3"/>
      <c r="D408" s="3"/>
      <c r="E408" s="3"/>
      <c r="F408" s="3"/>
      <c r="G408" s="3"/>
      <c r="H408" s="3"/>
      <c r="I408" s="13">
        <f>VLOOKUP($B408,'Gas wholesale lookups'!$A$4:$L$15,'Gas wholesale index'!I$2,FALSE)</f>
        <v>208526.18181818182</v>
      </c>
      <c r="J408" s="13">
        <f>VLOOKUP($B408,'Gas wholesale lookups'!$A$4:$L$15,'Gas wholesale index'!J$2,FALSE)</f>
        <v>166168.27272727274</v>
      </c>
      <c r="K408" s="13">
        <f>VLOOKUP($B408,'Gas wholesale lookups'!$A$4:$L$15,'Gas wholesale index'!K$2,FALSE)</f>
        <v>291847.5</v>
      </c>
      <c r="L408" s="13">
        <f>VLOOKUP($B408,'Gas wholesale lookups'!$A$4:$L$15,'Gas wholesale index'!L$2,FALSE)</f>
        <v>332991.45454545453</v>
      </c>
      <c r="M408" s="13">
        <f>VLOOKUP($B408,'Gas wholesale lookups'!$A$4:$L$15,'Gas wholesale index'!M$2,FALSE)</f>
        <v>208526.18181818182</v>
      </c>
      <c r="N408" s="13">
        <f>VLOOKUP($B408,'Gas wholesale lookups'!$A$4:$L$15,'Gas wholesale index'!N$2,FALSE)</f>
        <v>166168.27272727274</v>
      </c>
      <c r="O408" s="38">
        <f>VLOOKUP($B408,'Gas wholesale lookups'!$A$4:$R$15,'Gas wholesale index'!O$2,FALSE)</f>
        <v>0</v>
      </c>
      <c r="P408" s="38">
        <f>VLOOKUP($B408,'Gas wholesale lookups'!$A$4:$R$15,'Gas wholesale index'!P$2,FALSE)</f>
        <v>0</v>
      </c>
      <c r="Q408" s="38">
        <f>VLOOKUP($B408,'Gas wholesale lookups'!$A$4:$R$15,'Gas wholesale index'!Q$2,FALSE)</f>
        <v>1</v>
      </c>
      <c r="R408" s="38">
        <f>VLOOKUP($B408,'Gas wholesale lookups'!$A$4:$R$15,'Gas wholesale index'!R$2,FALSE)</f>
        <v>1</v>
      </c>
      <c r="S408" s="38">
        <f>VLOOKUP($B408,'Gas wholesale lookups'!$A$4:$R$15,'Gas wholesale index'!S$2,FALSE)</f>
        <v>1</v>
      </c>
      <c r="T408" s="38">
        <f>VLOOKUP($B408,'Gas wholesale lookups'!$A$4:$R$15,'Gas wholesale index'!T$2,FALSE)</f>
        <v>1</v>
      </c>
      <c r="U408" s="13">
        <f t="shared" si="109"/>
        <v>0</v>
      </c>
      <c r="V408" s="13">
        <f t="shared" si="110"/>
        <v>0</v>
      </c>
      <c r="W408" s="13">
        <f t="shared" si="111"/>
        <v>291847.5</v>
      </c>
      <c r="X408" s="13">
        <f t="shared" si="112"/>
        <v>332991.45454545453</v>
      </c>
      <c r="Y408" s="13">
        <f t="shared" si="113"/>
        <v>208526.18181818182</v>
      </c>
      <c r="Z408" s="13">
        <f t="shared" si="114"/>
        <v>166168.27272727274</v>
      </c>
      <c r="AA408" s="13">
        <f t="shared" si="115"/>
        <v>999533.40909090918</v>
      </c>
      <c r="AB408" s="23">
        <f t="shared" si="116"/>
        <v>0</v>
      </c>
      <c r="AC408" s="23">
        <f t="shared" si="117"/>
        <v>0</v>
      </c>
      <c r="AD408" s="23">
        <f t="shared" si="118"/>
        <v>0</v>
      </c>
      <c r="AE408" s="23">
        <f t="shared" si="119"/>
        <v>0</v>
      </c>
      <c r="AF408" s="23">
        <f t="shared" si="120"/>
        <v>0</v>
      </c>
      <c r="AG408" s="23">
        <f t="shared" si="121"/>
        <v>0</v>
      </c>
      <c r="AH408" s="23">
        <f t="shared" si="122"/>
        <v>0</v>
      </c>
      <c r="AI408" s="44" t="str">
        <f t="shared" si="123"/>
        <v>n/a</v>
      </c>
      <c r="AJ408" s="2" t="str">
        <f t="shared" si="124"/>
        <v>2016-17 Winter</v>
      </c>
      <c r="AK408" s="2" t="str">
        <f t="shared" si="125"/>
        <v>2015-16 Winter</v>
      </c>
      <c r="AL408" s="41">
        <v>0</v>
      </c>
      <c r="AM408" s="8"/>
    </row>
    <row r="409" spans="1:39" x14ac:dyDescent="0.3">
      <c r="A409" s="47">
        <v>42432</v>
      </c>
      <c r="B409" s="14" t="str">
        <f t="shared" ref="B409:B456" si="126">TEXT(A409,"mmm")</f>
        <v>Mar</v>
      </c>
      <c r="C409" s="3"/>
      <c r="D409" s="3"/>
      <c r="E409" s="3"/>
      <c r="F409" s="3"/>
      <c r="G409" s="3"/>
      <c r="H409" s="3"/>
      <c r="I409" s="13">
        <f>VLOOKUP($B409,'Gas wholesale lookups'!$A$4:$L$15,'Gas wholesale index'!I$2,FALSE)</f>
        <v>208526.18181818182</v>
      </c>
      <c r="J409" s="13">
        <f>VLOOKUP($B409,'Gas wholesale lookups'!$A$4:$L$15,'Gas wholesale index'!J$2,FALSE)</f>
        <v>166168.27272727274</v>
      </c>
      <c r="K409" s="13">
        <f>VLOOKUP($B409,'Gas wholesale lookups'!$A$4:$L$15,'Gas wholesale index'!K$2,FALSE)</f>
        <v>291847.5</v>
      </c>
      <c r="L409" s="13">
        <f>VLOOKUP($B409,'Gas wholesale lookups'!$A$4:$L$15,'Gas wholesale index'!L$2,FALSE)</f>
        <v>332991.45454545453</v>
      </c>
      <c r="M409" s="13">
        <f>VLOOKUP($B409,'Gas wholesale lookups'!$A$4:$L$15,'Gas wholesale index'!M$2,FALSE)</f>
        <v>208526.18181818182</v>
      </c>
      <c r="N409" s="13">
        <f>VLOOKUP($B409,'Gas wholesale lookups'!$A$4:$L$15,'Gas wholesale index'!N$2,FALSE)</f>
        <v>166168.27272727274</v>
      </c>
      <c r="O409" s="38">
        <f>VLOOKUP($B409,'Gas wholesale lookups'!$A$4:$R$15,'Gas wholesale index'!O$2,FALSE)</f>
        <v>0</v>
      </c>
      <c r="P409" s="38">
        <f>VLOOKUP($B409,'Gas wholesale lookups'!$A$4:$R$15,'Gas wholesale index'!P$2,FALSE)</f>
        <v>0</v>
      </c>
      <c r="Q409" s="38">
        <f>VLOOKUP($B409,'Gas wholesale lookups'!$A$4:$R$15,'Gas wholesale index'!Q$2,FALSE)</f>
        <v>1</v>
      </c>
      <c r="R409" s="38">
        <f>VLOOKUP($B409,'Gas wholesale lookups'!$A$4:$R$15,'Gas wholesale index'!R$2,FALSE)</f>
        <v>1</v>
      </c>
      <c r="S409" s="38">
        <f>VLOOKUP($B409,'Gas wholesale lookups'!$A$4:$R$15,'Gas wholesale index'!S$2,FALSE)</f>
        <v>1</v>
      </c>
      <c r="T409" s="38">
        <f>VLOOKUP($B409,'Gas wholesale lookups'!$A$4:$R$15,'Gas wholesale index'!T$2,FALSE)</f>
        <v>1</v>
      </c>
      <c r="U409" s="13">
        <f t="shared" si="109"/>
        <v>0</v>
      </c>
      <c r="V409" s="13">
        <f t="shared" si="110"/>
        <v>0</v>
      </c>
      <c r="W409" s="13">
        <f t="shared" si="111"/>
        <v>291847.5</v>
      </c>
      <c r="X409" s="13">
        <f t="shared" si="112"/>
        <v>332991.45454545453</v>
      </c>
      <c r="Y409" s="13">
        <f t="shared" si="113"/>
        <v>208526.18181818182</v>
      </c>
      <c r="Z409" s="13">
        <f t="shared" si="114"/>
        <v>166168.27272727274</v>
      </c>
      <c r="AA409" s="13">
        <f t="shared" si="115"/>
        <v>999533.40909090918</v>
      </c>
      <c r="AB409" s="23">
        <f t="shared" si="116"/>
        <v>0</v>
      </c>
      <c r="AC409" s="23">
        <f t="shared" si="117"/>
        <v>0</v>
      </c>
      <c r="AD409" s="23">
        <f t="shared" si="118"/>
        <v>0</v>
      </c>
      <c r="AE409" s="23">
        <f t="shared" si="119"/>
        <v>0</v>
      </c>
      <c r="AF409" s="23">
        <f t="shared" si="120"/>
        <v>0</v>
      </c>
      <c r="AG409" s="23">
        <f t="shared" si="121"/>
        <v>0</v>
      </c>
      <c r="AH409" s="23">
        <f t="shared" si="122"/>
        <v>0</v>
      </c>
      <c r="AI409" s="44" t="str">
        <f t="shared" si="123"/>
        <v>n/a</v>
      </c>
      <c r="AJ409" s="2" t="str">
        <f t="shared" si="124"/>
        <v>2016-17 Winter</v>
      </c>
      <c r="AK409" s="2" t="str">
        <f t="shared" si="125"/>
        <v>2015-16 Winter</v>
      </c>
      <c r="AL409" s="41">
        <v>0</v>
      </c>
      <c r="AM409" s="8"/>
    </row>
    <row r="410" spans="1:39" x14ac:dyDescent="0.3">
      <c r="A410" s="47">
        <v>42433</v>
      </c>
      <c r="B410" s="14" t="str">
        <f t="shared" si="126"/>
        <v>Mar</v>
      </c>
      <c r="C410" s="3"/>
      <c r="D410" s="3"/>
      <c r="E410" s="3"/>
      <c r="F410" s="3"/>
      <c r="G410" s="3"/>
      <c r="H410" s="3"/>
      <c r="I410" s="13">
        <f>VLOOKUP($B410,'Gas wholesale lookups'!$A$4:$L$15,'Gas wholesale index'!I$2,FALSE)</f>
        <v>208526.18181818182</v>
      </c>
      <c r="J410" s="13">
        <f>VLOOKUP($B410,'Gas wholesale lookups'!$A$4:$L$15,'Gas wholesale index'!J$2,FALSE)</f>
        <v>166168.27272727274</v>
      </c>
      <c r="K410" s="13">
        <f>VLOOKUP($B410,'Gas wholesale lookups'!$A$4:$L$15,'Gas wholesale index'!K$2,FALSE)</f>
        <v>291847.5</v>
      </c>
      <c r="L410" s="13">
        <f>VLOOKUP($B410,'Gas wholesale lookups'!$A$4:$L$15,'Gas wholesale index'!L$2,FALSE)</f>
        <v>332991.45454545453</v>
      </c>
      <c r="M410" s="13">
        <f>VLOOKUP($B410,'Gas wholesale lookups'!$A$4:$L$15,'Gas wholesale index'!M$2,FALSE)</f>
        <v>208526.18181818182</v>
      </c>
      <c r="N410" s="13">
        <f>VLOOKUP($B410,'Gas wholesale lookups'!$A$4:$L$15,'Gas wholesale index'!N$2,FALSE)</f>
        <v>166168.27272727274</v>
      </c>
      <c r="O410" s="38">
        <f>VLOOKUP($B410,'Gas wholesale lookups'!$A$4:$R$15,'Gas wholesale index'!O$2,FALSE)</f>
        <v>0</v>
      </c>
      <c r="P410" s="38">
        <f>VLOOKUP($B410,'Gas wholesale lookups'!$A$4:$R$15,'Gas wholesale index'!P$2,FALSE)</f>
        <v>0</v>
      </c>
      <c r="Q410" s="38">
        <f>VLOOKUP($B410,'Gas wholesale lookups'!$A$4:$R$15,'Gas wholesale index'!Q$2,FALSE)</f>
        <v>1</v>
      </c>
      <c r="R410" s="38">
        <f>VLOOKUP($B410,'Gas wholesale lookups'!$A$4:$R$15,'Gas wholesale index'!R$2,FALSE)</f>
        <v>1</v>
      </c>
      <c r="S410" s="38">
        <f>VLOOKUP($B410,'Gas wholesale lookups'!$A$4:$R$15,'Gas wholesale index'!S$2,FALSE)</f>
        <v>1</v>
      </c>
      <c r="T410" s="38">
        <f>VLOOKUP($B410,'Gas wholesale lookups'!$A$4:$R$15,'Gas wholesale index'!T$2,FALSE)</f>
        <v>1</v>
      </c>
      <c r="U410" s="13">
        <f t="shared" si="109"/>
        <v>0</v>
      </c>
      <c r="V410" s="13">
        <f t="shared" si="110"/>
        <v>0</v>
      </c>
      <c r="W410" s="13">
        <f t="shared" si="111"/>
        <v>291847.5</v>
      </c>
      <c r="X410" s="13">
        <f t="shared" si="112"/>
        <v>332991.45454545453</v>
      </c>
      <c r="Y410" s="13">
        <f t="shared" si="113"/>
        <v>208526.18181818182</v>
      </c>
      <c r="Z410" s="13">
        <f t="shared" si="114"/>
        <v>166168.27272727274</v>
      </c>
      <c r="AA410" s="13">
        <f t="shared" si="115"/>
        <v>999533.40909090918</v>
      </c>
      <c r="AB410" s="23">
        <f t="shared" si="116"/>
        <v>0</v>
      </c>
      <c r="AC410" s="23">
        <f t="shared" si="117"/>
        <v>0</v>
      </c>
      <c r="AD410" s="23">
        <f t="shared" si="118"/>
        <v>0</v>
      </c>
      <c r="AE410" s="23">
        <f t="shared" si="119"/>
        <v>0</v>
      </c>
      <c r="AF410" s="23">
        <f t="shared" si="120"/>
        <v>0</v>
      </c>
      <c r="AG410" s="23">
        <f t="shared" si="121"/>
        <v>0</v>
      </c>
      <c r="AH410" s="23">
        <f t="shared" si="122"/>
        <v>0</v>
      </c>
      <c r="AI410" s="44" t="str">
        <f t="shared" si="123"/>
        <v>n/a</v>
      </c>
      <c r="AJ410" s="2" t="str">
        <f t="shared" si="124"/>
        <v>2016-17 Winter</v>
      </c>
      <c r="AK410" s="2" t="str">
        <f t="shared" si="125"/>
        <v>2015-16 Winter</v>
      </c>
      <c r="AL410" s="41">
        <v>0</v>
      </c>
      <c r="AM410" s="8"/>
    </row>
    <row r="411" spans="1:39" x14ac:dyDescent="0.3">
      <c r="A411" s="47">
        <v>42436</v>
      </c>
      <c r="B411" s="14" t="str">
        <f t="shared" si="126"/>
        <v>Mar</v>
      </c>
      <c r="C411" s="3"/>
      <c r="D411" s="3"/>
      <c r="E411" s="3"/>
      <c r="F411" s="3"/>
      <c r="G411" s="3"/>
      <c r="H411" s="3"/>
      <c r="I411" s="13">
        <f>VLOOKUP($B411,'Gas wholesale lookups'!$A$4:$L$15,'Gas wholesale index'!I$2,FALSE)</f>
        <v>208526.18181818182</v>
      </c>
      <c r="J411" s="13">
        <f>VLOOKUP($B411,'Gas wholesale lookups'!$A$4:$L$15,'Gas wholesale index'!J$2,FALSE)</f>
        <v>166168.27272727274</v>
      </c>
      <c r="K411" s="13">
        <f>VLOOKUP($B411,'Gas wholesale lookups'!$A$4:$L$15,'Gas wholesale index'!K$2,FALSE)</f>
        <v>291847.5</v>
      </c>
      <c r="L411" s="13">
        <f>VLOOKUP($B411,'Gas wholesale lookups'!$A$4:$L$15,'Gas wholesale index'!L$2,FALSE)</f>
        <v>332991.45454545453</v>
      </c>
      <c r="M411" s="13">
        <f>VLOOKUP($B411,'Gas wholesale lookups'!$A$4:$L$15,'Gas wholesale index'!M$2,FALSE)</f>
        <v>208526.18181818182</v>
      </c>
      <c r="N411" s="13">
        <f>VLOOKUP($B411,'Gas wholesale lookups'!$A$4:$L$15,'Gas wholesale index'!N$2,FALSE)</f>
        <v>166168.27272727274</v>
      </c>
      <c r="O411" s="38">
        <f>VLOOKUP($B411,'Gas wholesale lookups'!$A$4:$R$15,'Gas wholesale index'!O$2,FALSE)</f>
        <v>0</v>
      </c>
      <c r="P411" s="38">
        <f>VLOOKUP($B411,'Gas wholesale lookups'!$A$4:$R$15,'Gas wholesale index'!P$2,FALSE)</f>
        <v>0</v>
      </c>
      <c r="Q411" s="38">
        <f>VLOOKUP($B411,'Gas wholesale lookups'!$A$4:$R$15,'Gas wholesale index'!Q$2,FALSE)</f>
        <v>1</v>
      </c>
      <c r="R411" s="38">
        <f>VLOOKUP($B411,'Gas wholesale lookups'!$A$4:$R$15,'Gas wholesale index'!R$2,FALSE)</f>
        <v>1</v>
      </c>
      <c r="S411" s="38">
        <f>VLOOKUP($B411,'Gas wholesale lookups'!$A$4:$R$15,'Gas wholesale index'!S$2,FALSE)</f>
        <v>1</v>
      </c>
      <c r="T411" s="38">
        <f>VLOOKUP($B411,'Gas wholesale lookups'!$A$4:$R$15,'Gas wholesale index'!T$2,FALSE)</f>
        <v>1</v>
      </c>
      <c r="U411" s="13">
        <f t="shared" si="109"/>
        <v>0</v>
      </c>
      <c r="V411" s="13">
        <f t="shared" si="110"/>
        <v>0</v>
      </c>
      <c r="W411" s="13">
        <f t="shared" si="111"/>
        <v>291847.5</v>
      </c>
      <c r="X411" s="13">
        <f t="shared" si="112"/>
        <v>332991.45454545453</v>
      </c>
      <c r="Y411" s="13">
        <f t="shared" si="113"/>
        <v>208526.18181818182</v>
      </c>
      <c r="Z411" s="13">
        <f t="shared" si="114"/>
        <v>166168.27272727274</v>
      </c>
      <c r="AA411" s="13">
        <f t="shared" si="115"/>
        <v>999533.40909090918</v>
      </c>
      <c r="AB411" s="23">
        <f t="shared" si="116"/>
        <v>0</v>
      </c>
      <c r="AC411" s="23">
        <f t="shared" si="117"/>
        <v>0</v>
      </c>
      <c r="AD411" s="23">
        <f t="shared" si="118"/>
        <v>0</v>
      </c>
      <c r="AE411" s="23">
        <f t="shared" si="119"/>
        <v>0</v>
      </c>
      <c r="AF411" s="23">
        <f t="shared" si="120"/>
        <v>0</v>
      </c>
      <c r="AG411" s="23">
        <f t="shared" si="121"/>
        <v>0</v>
      </c>
      <c r="AH411" s="23">
        <f t="shared" si="122"/>
        <v>0</v>
      </c>
      <c r="AI411" s="44" t="str">
        <f t="shared" si="123"/>
        <v>n/a</v>
      </c>
      <c r="AJ411" s="2" t="str">
        <f t="shared" si="124"/>
        <v>2016-17 Winter</v>
      </c>
      <c r="AK411" s="2" t="str">
        <f t="shared" si="125"/>
        <v>2015-16 Winter</v>
      </c>
      <c r="AL411" s="41">
        <v>0</v>
      </c>
      <c r="AM411" s="8"/>
    </row>
    <row r="412" spans="1:39" x14ac:dyDescent="0.3">
      <c r="A412" s="47">
        <v>42437</v>
      </c>
      <c r="B412" s="14" t="str">
        <f t="shared" si="126"/>
        <v>Mar</v>
      </c>
      <c r="C412" s="3"/>
      <c r="D412" s="3"/>
      <c r="E412" s="3"/>
      <c r="F412" s="3"/>
      <c r="G412" s="3"/>
      <c r="H412" s="3"/>
      <c r="I412" s="13">
        <f>VLOOKUP($B412,'Gas wholesale lookups'!$A$4:$L$15,'Gas wholesale index'!I$2,FALSE)</f>
        <v>208526.18181818182</v>
      </c>
      <c r="J412" s="13">
        <f>VLOOKUP($B412,'Gas wholesale lookups'!$A$4:$L$15,'Gas wholesale index'!J$2,FALSE)</f>
        <v>166168.27272727274</v>
      </c>
      <c r="K412" s="13">
        <f>VLOOKUP($B412,'Gas wholesale lookups'!$A$4:$L$15,'Gas wholesale index'!K$2,FALSE)</f>
        <v>291847.5</v>
      </c>
      <c r="L412" s="13">
        <f>VLOOKUP($B412,'Gas wholesale lookups'!$A$4:$L$15,'Gas wholesale index'!L$2,FALSE)</f>
        <v>332991.45454545453</v>
      </c>
      <c r="M412" s="13">
        <f>VLOOKUP($B412,'Gas wholesale lookups'!$A$4:$L$15,'Gas wholesale index'!M$2,FALSE)</f>
        <v>208526.18181818182</v>
      </c>
      <c r="N412" s="13">
        <f>VLOOKUP($B412,'Gas wholesale lookups'!$A$4:$L$15,'Gas wholesale index'!N$2,FALSE)</f>
        <v>166168.27272727274</v>
      </c>
      <c r="O412" s="38">
        <f>VLOOKUP($B412,'Gas wholesale lookups'!$A$4:$R$15,'Gas wholesale index'!O$2,FALSE)</f>
        <v>0</v>
      </c>
      <c r="P412" s="38">
        <f>VLOOKUP($B412,'Gas wholesale lookups'!$A$4:$R$15,'Gas wholesale index'!P$2,FALSE)</f>
        <v>0</v>
      </c>
      <c r="Q412" s="38">
        <f>VLOOKUP($B412,'Gas wholesale lookups'!$A$4:$R$15,'Gas wholesale index'!Q$2,FALSE)</f>
        <v>1</v>
      </c>
      <c r="R412" s="38">
        <f>VLOOKUP($B412,'Gas wholesale lookups'!$A$4:$R$15,'Gas wholesale index'!R$2,FALSE)</f>
        <v>1</v>
      </c>
      <c r="S412" s="38">
        <f>VLOOKUP($B412,'Gas wholesale lookups'!$A$4:$R$15,'Gas wholesale index'!S$2,FALSE)</f>
        <v>1</v>
      </c>
      <c r="T412" s="38">
        <f>VLOOKUP($B412,'Gas wholesale lookups'!$A$4:$R$15,'Gas wholesale index'!T$2,FALSE)</f>
        <v>1</v>
      </c>
      <c r="U412" s="13">
        <f t="shared" si="109"/>
        <v>0</v>
      </c>
      <c r="V412" s="13">
        <f t="shared" si="110"/>
        <v>0</v>
      </c>
      <c r="W412" s="13">
        <f t="shared" si="111"/>
        <v>291847.5</v>
      </c>
      <c r="X412" s="13">
        <f t="shared" si="112"/>
        <v>332991.45454545453</v>
      </c>
      <c r="Y412" s="13">
        <f t="shared" si="113"/>
        <v>208526.18181818182</v>
      </c>
      <c r="Z412" s="13">
        <f t="shared" si="114"/>
        <v>166168.27272727274</v>
      </c>
      <c r="AA412" s="13">
        <f t="shared" si="115"/>
        <v>999533.40909090918</v>
      </c>
      <c r="AB412" s="23">
        <f t="shared" si="116"/>
        <v>0</v>
      </c>
      <c r="AC412" s="23">
        <f t="shared" si="117"/>
        <v>0</v>
      </c>
      <c r="AD412" s="23">
        <f t="shared" si="118"/>
        <v>0</v>
      </c>
      <c r="AE412" s="23">
        <f t="shared" si="119"/>
        <v>0</v>
      </c>
      <c r="AF412" s="23">
        <f t="shared" si="120"/>
        <v>0</v>
      </c>
      <c r="AG412" s="23">
        <f t="shared" si="121"/>
        <v>0</v>
      </c>
      <c r="AH412" s="23">
        <f t="shared" si="122"/>
        <v>0</v>
      </c>
      <c r="AI412" s="44" t="str">
        <f t="shared" si="123"/>
        <v>n/a</v>
      </c>
      <c r="AJ412" s="2" t="str">
        <f t="shared" si="124"/>
        <v>2016-17 Winter</v>
      </c>
      <c r="AK412" s="2" t="str">
        <f t="shared" si="125"/>
        <v>2015-16 Winter</v>
      </c>
      <c r="AL412" s="41">
        <v>0</v>
      </c>
      <c r="AM412" s="8"/>
    </row>
    <row r="413" spans="1:39" x14ac:dyDescent="0.3">
      <c r="A413" s="47">
        <v>42438</v>
      </c>
      <c r="B413" s="14" t="str">
        <f t="shared" si="126"/>
        <v>Mar</v>
      </c>
      <c r="C413" s="3"/>
      <c r="D413" s="3"/>
      <c r="E413" s="3"/>
      <c r="F413" s="3"/>
      <c r="G413" s="3"/>
      <c r="H413" s="3"/>
      <c r="I413" s="13">
        <f>VLOOKUP($B413,'Gas wholesale lookups'!$A$4:$L$15,'Gas wholesale index'!I$2,FALSE)</f>
        <v>208526.18181818182</v>
      </c>
      <c r="J413" s="13">
        <f>VLOOKUP($B413,'Gas wholesale lookups'!$A$4:$L$15,'Gas wholesale index'!J$2,FALSE)</f>
        <v>166168.27272727274</v>
      </c>
      <c r="K413" s="13">
        <f>VLOOKUP($B413,'Gas wholesale lookups'!$A$4:$L$15,'Gas wholesale index'!K$2,FALSE)</f>
        <v>291847.5</v>
      </c>
      <c r="L413" s="13">
        <f>VLOOKUP($B413,'Gas wholesale lookups'!$A$4:$L$15,'Gas wholesale index'!L$2,FALSE)</f>
        <v>332991.45454545453</v>
      </c>
      <c r="M413" s="13">
        <f>VLOOKUP($B413,'Gas wholesale lookups'!$A$4:$L$15,'Gas wholesale index'!M$2,FALSE)</f>
        <v>208526.18181818182</v>
      </c>
      <c r="N413" s="13">
        <f>VLOOKUP($B413,'Gas wholesale lookups'!$A$4:$L$15,'Gas wholesale index'!N$2,FALSE)</f>
        <v>166168.27272727274</v>
      </c>
      <c r="O413" s="38">
        <f>VLOOKUP($B413,'Gas wholesale lookups'!$A$4:$R$15,'Gas wholesale index'!O$2,FALSE)</f>
        <v>0</v>
      </c>
      <c r="P413" s="38">
        <f>VLOOKUP($B413,'Gas wholesale lookups'!$A$4:$R$15,'Gas wholesale index'!P$2,FALSE)</f>
        <v>0</v>
      </c>
      <c r="Q413" s="38">
        <f>VLOOKUP($B413,'Gas wholesale lookups'!$A$4:$R$15,'Gas wholesale index'!Q$2,FALSE)</f>
        <v>1</v>
      </c>
      <c r="R413" s="38">
        <f>VLOOKUP($B413,'Gas wholesale lookups'!$A$4:$R$15,'Gas wholesale index'!R$2,FALSE)</f>
        <v>1</v>
      </c>
      <c r="S413" s="38">
        <f>VLOOKUP($B413,'Gas wholesale lookups'!$A$4:$R$15,'Gas wholesale index'!S$2,FALSE)</f>
        <v>1</v>
      </c>
      <c r="T413" s="38">
        <f>VLOOKUP($B413,'Gas wholesale lookups'!$A$4:$R$15,'Gas wholesale index'!T$2,FALSE)</f>
        <v>1</v>
      </c>
      <c r="U413" s="13">
        <f t="shared" si="109"/>
        <v>0</v>
      </c>
      <c r="V413" s="13">
        <f t="shared" si="110"/>
        <v>0</v>
      </c>
      <c r="W413" s="13">
        <f t="shared" si="111"/>
        <v>291847.5</v>
      </c>
      <c r="X413" s="13">
        <f t="shared" si="112"/>
        <v>332991.45454545453</v>
      </c>
      <c r="Y413" s="13">
        <f t="shared" si="113"/>
        <v>208526.18181818182</v>
      </c>
      <c r="Z413" s="13">
        <f t="shared" si="114"/>
        <v>166168.27272727274</v>
      </c>
      <c r="AA413" s="13">
        <f t="shared" si="115"/>
        <v>999533.40909090918</v>
      </c>
      <c r="AB413" s="23">
        <f t="shared" si="116"/>
        <v>0</v>
      </c>
      <c r="AC413" s="23">
        <f t="shared" si="117"/>
        <v>0</v>
      </c>
      <c r="AD413" s="23">
        <f t="shared" si="118"/>
        <v>0</v>
      </c>
      <c r="AE413" s="23">
        <f t="shared" si="119"/>
        <v>0</v>
      </c>
      <c r="AF413" s="23">
        <f t="shared" si="120"/>
        <v>0</v>
      </c>
      <c r="AG413" s="23">
        <f t="shared" si="121"/>
        <v>0</v>
      </c>
      <c r="AH413" s="23">
        <f t="shared" si="122"/>
        <v>0</v>
      </c>
      <c r="AI413" s="44" t="str">
        <f t="shared" si="123"/>
        <v>n/a</v>
      </c>
      <c r="AJ413" s="2" t="str">
        <f t="shared" si="124"/>
        <v>2016-17 Winter</v>
      </c>
      <c r="AK413" s="2" t="str">
        <f t="shared" si="125"/>
        <v>2015-16 Winter</v>
      </c>
      <c r="AL413" s="41">
        <v>0</v>
      </c>
      <c r="AM413" s="8"/>
    </row>
    <row r="414" spans="1:39" x14ac:dyDescent="0.3">
      <c r="A414" s="47">
        <v>42439</v>
      </c>
      <c r="B414" s="14" t="str">
        <f t="shared" si="126"/>
        <v>Mar</v>
      </c>
      <c r="C414" s="3"/>
      <c r="D414" s="3"/>
      <c r="E414" s="3"/>
      <c r="F414" s="3"/>
      <c r="G414" s="3"/>
      <c r="H414" s="3"/>
      <c r="I414" s="13">
        <f>VLOOKUP($B414,'Gas wholesale lookups'!$A$4:$L$15,'Gas wholesale index'!I$2,FALSE)</f>
        <v>208526.18181818182</v>
      </c>
      <c r="J414" s="13">
        <f>VLOOKUP($B414,'Gas wholesale lookups'!$A$4:$L$15,'Gas wholesale index'!J$2,FALSE)</f>
        <v>166168.27272727274</v>
      </c>
      <c r="K414" s="13">
        <f>VLOOKUP($B414,'Gas wholesale lookups'!$A$4:$L$15,'Gas wholesale index'!K$2,FALSE)</f>
        <v>291847.5</v>
      </c>
      <c r="L414" s="13">
        <f>VLOOKUP($B414,'Gas wholesale lookups'!$A$4:$L$15,'Gas wholesale index'!L$2,FALSE)</f>
        <v>332991.45454545453</v>
      </c>
      <c r="M414" s="13">
        <f>VLOOKUP($B414,'Gas wholesale lookups'!$A$4:$L$15,'Gas wholesale index'!M$2,FALSE)</f>
        <v>208526.18181818182</v>
      </c>
      <c r="N414" s="13">
        <f>VLOOKUP($B414,'Gas wholesale lookups'!$A$4:$L$15,'Gas wholesale index'!N$2,FALSE)</f>
        <v>166168.27272727274</v>
      </c>
      <c r="O414" s="38">
        <f>VLOOKUP($B414,'Gas wholesale lookups'!$A$4:$R$15,'Gas wholesale index'!O$2,FALSE)</f>
        <v>0</v>
      </c>
      <c r="P414" s="38">
        <f>VLOOKUP($B414,'Gas wholesale lookups'!$A$4:$R$15,'Gas wholesale index'!P$2,FALSE)</f>
        <v>0</v>
      </c>
      <c r="Q414" s="38">
        <f>VLOOKUP($B414,'Gas wholesale lookups'!$A$4:$R$15,'Gas wholesale index'!Q$2,FALSE)</f>
        <v>1</v>
      </c>
      <c r="R414" s="38">
        <f>VLOOKUP($B414,'Gas wholesale lookups'!$A$4:$R$15,'Gas wholesale index'!R$2,FALSE)</f>
        <v>1</v>
      </c>
      <c r="S414" s="38">
        <f>VLOOKUP($B414,'Gas wholesale lookups'!$A$4:$R$15,'Gas wholesale index'!S$2,FALSE)</f>
        <v>1</v>
      </c>
      <c r="T414" s="38">
        <f>VLOOKUP($B414,'Gas wholesale lookups'!$A$4:$R$15,'Gas wholesale index'!T$2,FALSE)</f>
        <v>1</v>
      </c>
      <c r="U414" s="13">
        <f t="shared" si="109"/>
        <v>0</v>
      </c>
      <c r="V414" s="13">
        <f t="shared" si="110"/>
        <v>0</v>
      </c>
      <c r="W414" s="13">
        <f t="shared" si="111"/>
        <v>291847.5</v>
      </c>
      <c r="X414" s="13">
        <f t="shared" si="112"/>
        <v>332991.45454545453</v>
      </c>
      <c r="Y414" s="13">
        <f t="shared" si="113"/>
        <v>208526.18181818182</v>
      </c>
      <c r="Z414" s="13">
        <f t="shared" si="114"/>
        <v>166168.27272727274</v>
      </c>
      <c r="AA414" s="13">
        <f t="shared" si="115"/>
        <v>999533.40909090918</v>
      </c>
      <c r="AB414" s="23">
        <f t="shared" si="116"/>
        <v>0</v>
      </c>
      <c r="AC414" s="23">
        <f t="shared" si="117"/>
        <v>0</v>
      </c>
      <c r="AD414" s="23">
        <f t="shared" si="118"/>
        <v>0</v>
      </c>
      <c r="AE414" s="23">
        <f t="shared" si="119"/>
        <v>0</v>
      </c>
      <c r="AF414" s="23">
        <f t="shared" si="120"/>
        <v>0</v>
      </c>
      <c r="AG414" s="23">
        <f t="shared" si="121"/>
        <v>0</v>
      </c>
      <c r="AH414" s="23">
        <f t="shared" si="122"/>
        <v>0</v>
      </c>
      <c r="AI414" s="44" t="str">
        <f t="shared" si="123"/>
        <v>n/a</v>
      </c>
      <c r="AJ414" s="2" t="str">
        <f t="shared" si="124"/>
        <v>2016-17 Winter</v>
      </c>
      <c r="AK414" s="2" t="str">
        <f t="shared" si="125"/>
        <v>2015-16 Winter</v>
      </c>
      <c r="AL414" s="41">
        <v>0</v>
      </c>
      <c r="AM414" s="8"/>
    </row>
    <row r="415" spans="1:39" x14ac:dyDescent="0.3">
      <c r="A415" s="47">
        <v>42440</v>
      </c>
      <c r="B415" s="14" t="str">
        <f t="shared" si="126"/>
        <v>Mar</v>
      </c>
      <c r="C415" s="3"/>
      <c r="D415" s="3"/>
      <c r="E415" s="3"/>
      <c r="F415" s="3"/>
      <c r="G415" s="3"/>
      <c r="H415" s="3"/>
      <c r="I415" s="13">
        <f>VLOOKUP($B415,'Gas wholesale lookups'!$A$4:$L$15,'Gas wholesale index'!I$2,FALSE)</f>
        <v>208526.18181818182</v>
      </c>
      <c r="J415" s="13">
        <f>VLOOKUP($B415,'Gas wholesale lookups'!$A$4:$L$15,'Gas wholesale index'!J$2,FALSE)</f>
        <v>166168.27272727274</v>
      </c>
      <c r="K415" s="13">
        <f>VLOOKUP($B415,'Gas wholesale lookups'!$A$4:$L$15,'Gas wholesale index'!K$2,FALSE)</f>
        <v>291847.5</v>
      </c>
      <c r="L415" s="13">
        <f>VLOOKUP($B415,'Gas wholesale lookups'!$A$4:$L$15,'Gas wholesale index'!L$2,FALSE)</f>
        <v>332991.45454545453</v>
      </c>
      <c r="M415" s="13">
        <f>VLOOKUP($B415,'Gas wholesale lookups'!$A$4:$L$15,'Gas wholesale index'!M$2,FALSE)</f>
        <v>208526.18181818182</v>
      </c>
      <c r="N415" s="13">
        <f>VLOOKUP($B415,'Gas wholesale lookups'!$A$4:$L$15,'Gas wholesale index'!N$2,FALSE)</f>
        <v>166168.27272727274</v>
      </c>
      <c r="O415" s="38">
        <f>VLOOKUP($B415,'Gas wholesale lookups'!$A$4:$R$15,'Gas wholesale index'!O$2,FALSE)</f>
        <v>0</v>
      </c>
      <c r="P415" s="38">
        <f>VLOOKUP($B415,'Gas wholesale lookups'!$A$4:$R$15,'Gas wholesale index'!P$2,FALSE)</f>
        <v>0</v>
      </c>
      <c r="Q415" s="38">
        <f>VLOOKUP($B415,'Gas wholesale lookups'!$A$4:$R$15,'Gas wholesale index'!Q$2,FALSE)</f>
        <v>1</v>
      </c>
      <c r="R415" s="38">
        <f>VLOOKUP($B415,'Gas wholesale lookups'!$A$4:$R$15,'Gas wholesale index'!R$2,FALSE)</f>
        <v>1</v>
      </c>
      <c r="S415" s="38">
        <f>VLOOKUP($B415,'Gas wholesale lookups'!$A$4:$R$15,'Gas wholesale index'!S$2,FALSE)</f>
        <v>1</v>
      </c>
      <c r="T415" s="38">
        <f>VLOOKUP($B415,'Gas wholesale lookups'!$A$4:$R$15,'Gas wholesale index'!T$2,FALSE)</f>
        <v>1</v>
      </c>
      <c r="U415" s="13">
        <f t="shared" si="109"/>
        <v>0</v>
      </c>
      <c r="V415" s="13">
        <f t="shared" si="110"/>
        <v>0</v>
      </c>
      <c r="W415" s="13">
        <f t="shared" si="111"/>
        <v>291847.5</v>
      </c>
      <c r="X415" s="13">
        <f t="shared" si="112"/>
        <v>332991.45454545453</v>
      </c>
      <c r="Y415" s="13">
        <f t="shared" si="113"/>
        <v>208526.18181818182</v>
      </c>
      <c r="Z415" s="13">
        <f t="shared" si="114"/>
        <v>166168.27272727274</v>
      </c>
      <c r="AA415" s="13">
        <f t="shared" si="115"/>
        <v>999533.40909090918</v>
      </c>
      <c r="AB415" s="23">
        <f t="shared" si="116"/>
        <v>0</v>
      </c>
      <c r="AC415" s="23">
        <f t="shared" si="117"/>
        <v>0</v>
      </c>
      <c r="AD415" s="23">
        <f t="shared" si="118"/>
        <v>0</v>
      </c>
      <c r="AE415" s="23">
        <f t="shared" si="119"/>
        <v>0</v>
      </c>
      <c r="AF415" s="23">
        <f t="shared" si="120"/>
        <v>0</v>
      </c>
      <c r="AG415" s="23">
        <f t="shared" si="121"/>
        <v>0</v>
      </c>
      <c r="AH415" s="23">
        <f t="shared" si="122"/>
        <v>0</v>
      </c>
      <c r="AI415" s="44" t="str">
        <f t="shared" si="123"/>
        <v>n/a</v>
      </c>
      <c r="AJ415" s="2" t="str">
        <f t="shared" si="124"/>
        <v>2016-17 Winter</v>
      </c>
      <c r="AK415" s="2" t="str">
        <f t="shared" si="125"/>
        <v>2015-16 Winter</v>
      </c>
      <c r="AL415" s="41">
        <v>0</v>
      </c>
      <c r="AM415" s="8"/>
    </row>
    <row r="416" spans="1:39" x14ac:dyDescent="0.3">
      <c r="A416" s="47">
        <v>42443</v>
      </c>
      <c r="B416" s="14" t="str">
        <f t="shared" si="126"/>
        <v>Mar</v>
      </c>
      <c r="C416" s="3"/>
      <c r="D416" s="3"/>
      <c r="E416" s="3"/>
      <c r="F416" s="3"/>
      <c r="G416" s="3"/>
      <c r="H416" s="3"/>
      <c r="I416" s="13">
        <f>VLOOKUP($B416,'Gas wholesale lookups'!$A$4:$L$15,'Gas wholesale index'!I$2,FALSE)</f>
        <v>208526.18181818182</v>
      </c>
      <c r="J416" s="13">
        <f>VLOOKUP($B416,'Gas wholesale lookups'!$A$4:$L$15,'Gas wholesale index'!J$2,FALSE)</f>
        <v>166168.27272727274</v>
      </c>
      <c r="K416" s="13">
        <f>VLOOKUP($B416,'Gas wholesale lookups'!$A$4:$L$15,'Gas wholesale index'!K$2,FALSE)</f>
        <v>291847.5</v>
      </c>
      <c r="L416" s="13">
        <f>VLOOKUP($B416,'Gas wholesale lookups'!$A$4:$L$15,'Gas wholesale index'!L$2,FALSE)</f>
        <v>332991.45454545453</v>
      </c>
      <c r="M416" s="13">
        <f>VLOOKUP($B416,'Gas wholesale lookups'!$A$4:$L$15,'Gas wholesale index'!M$2,FALSE)</f>
        <v>208526.18181818182</v>
      </c>
      <c r="N416" s="13">
        <f>VLOOKUP($B416,'Gas wholesale lookups'!$A$4:$L$15,'Gas wholesale index'!N$2,FALSE)</f>
        <v>166168.27272727274</v>
      </c>
      <c r="O416" s="38">
        <f>VLOOKUP($B416,'Gas wholesale lookups'!$A$4:$R$15,'Gas wholesale index'!O$2,FALSE)</f>
        <v>0</v>
      </c>
      <c r="P416" s="38">
        <f>VLOOKUP($B416,'Gas wholesale lookups'!$A$4:$R$15,'Gas wholesale index'!P$2,FALSE)</f>
        <v>0</v>
      </c>
      <c r="Q416" s="38">
        <f>VLOOKUP($B416,'Gas wholesale lookups'!$A$4:$R$15,'Gas wholesale index'!Q$2,FALSE)</f>
        <v>1</v>
      </c>
      <c r="R416" s="38">
        <f>VLOOKUP($B416,'Gas wholesale lookups'!$A$4:$R$15,'Gas wholesale index'!R$2,FALSE)</f>
        <v>1</v>
      </c>
      <c r="S416" s="38">
        <f>VLOOKUP($B416,'Gas wholesale lookups'!$A$4:$R$15,'Gas wholesale index'!S$2,FALSE)</f>
        <v>1</v>
      </c>
      <c r="T416" s="38">
        <f>VLOOKUP($B416,'Gas wholesale lookups'!$A$4:$R$15,'Gas wholesale index'!T$2,FALSE)</f>
        <v>1</v>
      </c>
      <c r="U416" s="13">
        <f t="shared" si="109"/>
        <v>0</v>
      </c>
      <c r="V416" s="13">
        <f t="shared" si="110"/>
        <v>0</v>
      </c>
      <c r="W416" s="13">
        <f t="shared" si="111"/>
        <v>291847.5</v>
      </c>
      <c r="X416" s="13">
        <f t="shared" si="112"/>
        <v>332991.45454545453</v>
      </c>
      <c r="Y416" s="13">
        <f t="shared" si="113"/>
        <v>208526.18181818182</v>
      </c>
      <c r="Z416" s="13">
        <f t="shared" si="114"/>
        <v>166168.27272727274</v>
      </c>
      <c r="AA416" s="13">
        <f t="shared" si="115"/>
        <v>999533.40909090918</v>
      </c>
      <c r="AB416" s="23">
        <f t="shared" si="116"/>
        <v>0</v>
      </c>
      <c r="AC416" s="23">
        <f t="shared" si="117"/>
        <v>0</v>
      </c>
      <c r="AD416" s="23">
        <f t="shared" si="118"/>
        <v>0</v>
      </c>
      <c r="AE416" s="23">
        <f t="shared" si="119"/>
        <v>0</v>
      </c>
      <c r="AF416" s="23">
        <f t="shared" si="120"/>
        <v>0</v>
      </c>
      <c r="AG416" s="23">
        <f t="shared" si="121"/>
        <v>0</v>
      </c>
      <c r="AH416" s="23">
        <f t="shared" si="122"/>
        <v>0</v>
      </c>
      <c r="AI416" s="44" t="str">
        <f t="shared" si="123"/>
        <v>n/a</v>
      </c>
      <c r="AJ416" s="2" t="str">
        <f t="shared" si="124"/>
        <v>2016-17 Winter</v>
      </c>
      <c r="AK416" s="2" t="str">
        <f t="shared" si="125"/>
        <v>2015-16 Winter</v>
      </c>
      <c r="AL416" s="41">
        <v>0</v>
      </c>
      <c r="AM416" s="8"/>
    </row>
    <row r="417" spans="1:39" x14ac:dyDescent="0.3">
      <c r="A417" s="47">
        <v>42444</v>
      </c>
      <c r="B417" s="14" t="str">
        <f t="shared" si="126"/>
        <v>Mar</v>
      </c>
      <c r="C417" s="3"/>
      <c r="D417" s="3"/>
      <c r="E417" s="3"/>
      <c r="F417" s="3"/>
      <c r="G417" s="3"/>
      <c r="H417" s="3"/>
      <c r="I417" s="13">
        <f>VLOOKUP($B417,'Gas wholesale lookups'!$A$4:$L$15,'Gas wholesale index'!I$2,FALSE)</f>
        <v>208526.18181818182</v>
      </c>
      <c r="J417" s="13">
        <f>VLOOKUP($B417,'Gas wholesale lookups'!$A$4:$L$15,'Gas wholesale index'!J$2,FALSE)</f>
        <v>166168.27272727274</v>
      </c>
      <c r="K417" s="13">
        <f>VLOOKUP($B417,'Gas wholesale lookups'!$A$4:$L$15,'Gas wholesale index'!K$2,FALSE)</f>
        <v>291847.5</v>
      </c>
      <c r="L417" s="13">
        <f>VLOOKUP($B417,'Gas wholesale lookups'!$A$4:$L$15,'Gas wholesale index'!L$2,FALSE)</f>
        <v>332991.45454545453</v>
      </c>
      <c r="M417" s="13">
        <f>VLOOKUP($B417,'Gas wholesale lookups'!$A$4:$L$15,'Gas wholesale index'!M$2,FALSE)</f>
        <v>208526.18181818182</v>
      </c>
      <c r="N417" s="13">
        <f>VLOOKUP($B417,'Gas wholesale lookups'!$A$4:$L$15,'Gas wholesale index'!N$2,FALSE)</f>
        <v>166168.27272727274</v>
      </c>
      <c r="O417" s="38">
        <f>VLOOKUP($B417,'Gas wholesale lookups'!$A$4:$R$15,'Gas wholesale index'!O$2,FALSE)</f>
        <v>0</v>
      </c>
      <c r="P417" s="38">
        <f>VLOOKUP($B417,'Gas wholesale lookups'!$A$4:$R$15,'Gas wholesale index'!P$2,FALSE)</f>
        <v>0</v>
      </c>
      <c r="Q417" s="38">
        <f>VLOOKUP($B417,'Gas wholesale lookups'!$A$4:$R$15,'Gas wholesale index'!Q$2,FALSE)</f>
        <v>1</v>
      </c>
      <c r="R417" s="38">
        <f>VLOOKUP($B417,'Gas wholesale lookups'!$A$4:$R$15,'Gas wholesale index'!R$2,FALSE)</f>
        <v>1</v>
      </c>
      <c r="S417" s="38">
        <f>VLOOKUP($B417,'Gas wholesale lookups'!$A$4:$R$15,'Gas wholesale index'!S$2,FALSE)</f>
        <v>1</v>
      </c>
      <c r="T417" s="38">
        <f>VLOOKUP($B417,'Gas wholesale lookups'!$A$4:$R$15,'Gas wholesale index'!T$2,FALSE)</f>
        <v>1</v>
      </c>
      <c r="U417" s="13">
        <f t="shared" si="109"/>
        <v>0</v>
      </c>
      <c r="V417" s="13">
        <f t="shared" si="110"/>
        <v>0</v>
      </c>
      <c r="W417" s="13">
        <f t="shared" si="111"/>
        <v>291847.5</v>
      </c>
      <c r="X417" s="13">
        <f t="shared" si="112"/>
        <v>332991.45454545453</v>
      </c>
      <c r="Y417" s="13">
        <f t="shared" si="113"/>
        <v>208526.18181818182</v>
      </c>
      <c r="Z417" s="13">
        <f t="shared" si="114"/>
        <v>166168.27272727274</v>
      </c>
      <c r="AA417" s="13">
        <f t="shared" si="115"/>
        <v>999533.40909090918</v>
      </c>
      <c r="AB417" s="23">
        <f t="shared" si="116"/>
        <v>0</v>
      </c>
      <c r="AC417" s="23">
        <f t="shared" si="117"/>
        <v>0</v>
      </c>
      <c r="AD417" s="23">
        <f t="shared" si="118"/>
        <v>0</v>
      </c>
      <c r="AE417" s="23">
        <f t="shared" si="119"/>
        <v>0</v>
      </c>
      <c r="AF417" s="23">
        <f t="shared" si="120"/>
        <v>0</v>
      </c>
      <c r="AG417" s="23">
        <f t="shared" si="121"/>
        <v>0</v>
      </c>
      <c r="AH417" s="23">
        <f t="shared" si="122"/>
        <v>0</v>
      </c>
      <c r="AI417" s="44" t="str">
        <f t="shared" si="123"/>
        <v>n/a</v>
      </c>
      <c r="AJ417" s="2" t="str">
        <f t="shared" si="124"/>
        <v>2016-17 Winter</v>
      </c>
      <c r="AK417" s="2" t="str">
        <f t="shared" si="125"/>
        <v>2015-16 Winter</v>
      </c>
      <c r="AL417" s="41">
        <v>0</v>
      </c>
      <c r="AM417" s="8"/>
    </row>
    <row r="418" spans="1:39" x14ac:dyDescent="0.3">
      <c r="A418" s="47">
        <v>42445</v>
      </c>
      <c r="B418" s="14" t="str">
        <f t="shared" si="126"/>
        <v>Mar</v>
      </c>
      <c r="C418" s="3"/>
      <c r="D418" s="3"/>
      <c r="E418" s="3"/>
      <c r="F418" s="3"/>
      <c r="G418" s="3"/>
      <c r="H418" s="3"/>
      <c r="I418" s="13">
        <f>VLOOKUP($B418,'Gas wholesale lookups'!$A$4:$L$15,'Gas wholesale index'!I$2,FALSE)</f>
        <v>208526.18181818182</v>
      </c>
      <c r="J418" s="13">
        <f>VLOOKUP($B418,'Gas wholesale lookups'!$A$4:$L$15,'Gas wholesale index'!J$2,FALSE)</f>
        <v>166168.27272727274</v>
      </c>
      <c r="K418" s="13">
        <f>VLOOKUP($B418,'Gas wholesale lookups'!$A$4:$L$15,'Gas wholesale index'!K$2,FALSE)</f>
        <v>291847.5</v>
      </c>
      <c r="L418" s="13">
        <f>VLOOKUP($B418,'Gas wholesale lookups'!$A$4:$L$15,'Gas wholesale index'!L$2,FALSE)</f>
        <v>332991.45454545453</v>
      </c>
      <c r="M418" s="13">
        <f>VLOOKUP($B418,'Gas wholesale lookups'!$A$4:$L$15,'Gas wholesale index'!M$2,FALSE)</f>
        <v>208526.18181818182</v>
      </c>
      <c r="N418" s="13">
        <f>VLOOKUP($B418,'Gas wholesale lookups'!$A$4:$L$15,'Gas wholesale index'!N$2,FALSE)</f>
        <v>166168.27272727274</v>
      </c>
      <c r="O418" s="38">
        <f>VLOOKUP($B418,'Gas wholesale lookups'!$A$4:$R$15,'Gas wholesale index'!O$2,FALSE)</f>
        <v>0</v>
      </c>
      <c r="P418" s="38">
        <f>VLOOKUP($B418,'Gas wholesale lookups'!$A$4:$R$15,'Gas wholesale index'!P$2,FALSE)</f>
        <v>0</v>
      </c>
      <c r="Q418" s="38">
        <f>VLOOKUP($B418,'Gas wholesale lookups'!$A$4:$R$15,'Gas wholesale index'!Q$2,FALSE)</f>
        <v>1</v>
      </c>
      <c r="R418" s="38">
        <f>VLOOKUP($B418,'Gas wholesale lookups'!$A$4:$R$15,'Gas wholesale index'!R$2,FALSE)</f>
        <v>1</v>
      </c>
      <c r="S418" s="38">
        <f>VLOOKUP($B418,'Gas wholesale lookups'!$A$4:$R$15,'Gas wholesale index'!S$2,FALSE)</f>
        <v>1</v>
      </c>
      <c r="T418" s="38">
        <f>VLOOKUP($B418,'Gas wholesale lookups'!$A$4:$R$15,'Gas wholesale index'!T$2,FALSE)</f>
        <v>1</v>
      </c>
      <c r="U418" s="13">
        <f t="shared" si="109"/>
        <v>0</v>
      </c>
      <c r="V418" s="13">
        <f t="shared" si="110"/>
        <v>0</v>
      </c>
      <c r="W418" s="13">
        <f t="shared" si="111"/>
        <v>291847.5</v>
      </c>
      <c r="X418" s="13">
        <f t="shared" si="112"/>
        <v>332991.45454545453</v>
      </c>
      <c r="Y418" s="13">
        <f t="shared" si="113"/>
        <v>208526.18181818182</v>
      </c>
      <c r="Z418" s="13">
        <f t="shared" si="114"/>
        <v>166168.27272727274</v>
      </c>
      <c r="AA418" s="13">
        <f t="shared" si="115"/>
        <v>999533.40909090918</v>
      </c>
      <c r="AB418" s="23">
        <f t="shared" si="116"/>
        <v>0</v>
      </c>
      <c r="AC418" s="23">
        <f t="shared" si="117"/>
        <v>0</v>
      </c>
      <c r="AD418" s="23">
        <f t="shared" si="118"/>
        <v>0</v>
      </c>
      <c r="AE418" s="23">
        <f t="shared" si="119"/>
        <v>0</v>
      </c>
      <c r="AF418" s="23">
        <f t="shared" si="120"/>
        <v>0</v>
      </c>
      <c r="AG418" s="23">
        <f t="shared" si="121"/>
        <v>0</v>
      </c>
      <c r="AH418" s="23">
        <f t="shared" si="122"/>
        <v>0</v>
      </c>
      <c r="AI418" s="44" t="str">
        <f t="shared" si="123"/>
        <v>n/a</v>
      </c>
      <c r="AJ418" s="2" t="str">
        <f t="shared" si="124"/>
        <v>2016-17 Winter</v>
      </c>
      <c r="AK418" s="2" t="str">
        <f t="shared" si="125"/>
        <v>2015-16 Winter</v>
      </c>
      <c r="AL418" s="41">
        <v>0</v>
      </c>
      <c r="AM418" s="8"/>
    </row>
    <row r="419" spans="1:39" x14ac:dyDescent="0.3">
      <c r="A419" s="47">
        <v>42446</v>
      </c>
      <c r="B419" s="14" t="str">
        <f t="shared" si="126"/>
        <v>Mar</v>
      </c>
      <c r="C419" s="3"/>
      <c r="D419" s="3"/>
      <c r="E419" s="3"/>
      <c r="F419" s="3"/>
      <c r="G419" s="3"/>
      <c r="H419" s="3"/>
      <c r="I419" s="13">
        <f>VLOOKUP($B419,'Gas wholesale lookups'!$A$4:$L$15,'Gas wholesale index'!I$2,FALSE)</f>
        <v>208526.18181818182</v>
      </c>
      <c r="J419" s="13">
        <f>VLOOKUP($B419,'Gas wholesale lookups'!$A$4:$L$15,'Gas wholesale index'!J$2,FALSE)</f>
        <v>166168.27272727274</v>
      </c>
      <c r="K419" s="13">
        <f>VLOOKUP($B419,'Gas wholesale lookups'!$A$4:$L$15,'Gas wholesale index'!K$2,FALSE)</f>
        <v>291847.5</v>
      </c>
      <c r="L419" s="13">
        <f>VLOOKUP($B419,'Gas wholesale lookups'!$A$4:$L$15,'Gas wholesale index'!L$2,FALSE)</f>
        <v>332991.45454545453</v>
      </c>
      <c r="M419" s="13">
        <f>VLOOKUP($B419,'Gas wholesale lookups'!$A$4:$L$15,'Gas wholesale index'!M$2,FALSE)</f>
        <v>208526.18181818182</v>
      </c>
      <c r="N419" s="13">
        <f>VLOOKUP($B419,'Gas wholesale lookups'!$A$4:$L$15,'Gas wholesale index'!N$2,FALSE)</f>
        <v>166168.27272727274</v>
      </c>
      <c r="O419" s="38">
        <f>VLOOKUP($B419,'Gas wholesale lookups'!$A$4:$R$15,'Gas wholesale index'!O$2,FALSE)</f>
        <v>0</v>
      </c>
      <c r="P419" s="38">
        <f>VLOOKUP($B419,'Gas wholesale lookups'!$A$4:$R$15,'Gas wholesale index'!P$2,FALSE)</f>
        <v>0</v>
      </c>
      <c r="Q419" s="38">
        <f>VLOOKUP($B419,'Gas wholesale lookups'!$A$4:$R$15,'Gas wholesale index'!Q$2,FALSE)</f>
        <v>1</v>
      </c>
      <c r="R419" s="38">
        <f>VLOOKUP($B419,'Gas wholesale lookups'!$A$4:$R$15,'Gas wholesale index'!R$2,FALSE)</f>
        <v>1</v>
      </c>
      <c r="S419" s="38">
        <f>VLOOKUP($B419,'Gas wholesale lookups'!$A$4:$R$15,'Gas wholesale index'!S$2,FALSE)</f>
        <v>1</v>
      </c>
      <c r="T419" s="38">
        <f>VLOOKUP($B419,'Gas wholesale lookups'!$A$4:$R$15,'Gas wholesale index'!T$2,FALSE)</f>
        <v>1</v>
      </c>
      <c r="U419" s="13">
        <f t="shared" si="109"/>
        <v>0</v>
      </c>
      <c r="V419" s="13">
        <f t="shared" si="110"/>
        <v>0</v>
      </c>
      <c r="W419" s="13">
        <f t="shared" si="111"/>
        <v>291847.5</v>
      </c>
      <c r="X419" s="13">
        <f t="shared" si="112"/>
        <v>332991.45454545453</v>
      </c>
      <c r="Y419" s="13">
        <f t="shared" si="113"/>
        <v>208526.18181818182</v>
      </c>
      <c r="Z419" s="13">
        <f t="shared" si="114"/>
        <v>166168.27272727274</v>
      </c>
      <c r="AA419" s="13">
        <f t="shared" si="115"/>
        <v>999533.40909090918</v>
      </c>
      <c r="AB419" s="23">
        <f t="shared" si="116"/>
        <v>0</v>
      </c>
      <c r="AC419" s="23">
        <f t="shared" si="117"/>
        <v>0</v>
      </c>
      <c r="AD419" s="23">
        <f t="shared" si="118"/>
        <v>0</v>
      </c>
      <c r="AE419" s="23">
        <f t="shared" si="119"/>
        <v>0</v>
      </c>
      <c r="AF419" s="23">
        <f t="shared" si="120"/>
        <v>0</v>
      </c>
      <c r="AG419" s="23">
        <f t="shared" si="121"/>
        <v>0</v>
      </c>
      <c r="AH419" s="23">
        <f t="shared" si="122"/>
        <v>0</v>
      </c>
      <c r="AI419" s="44" t="str">
        <f t="shared" si="123"/>
        <v>n/a</v>
      </c>
      <c r="AJ419" s="2" t="str">
        <f t="shared" si="124"/>
        <v>2016-17 Winter</v>
      </c>
      <c r="AK419" s="2" t="str">
        <f t="shared" si="125"/>
        <v>2015-16 Winter</v>
      </c>
      <c r="AL419" s="41">
        <v>0</v>
      </c>
      <c r="AM419" s="8"/>
    </row>
    <row r="420" spans="1:39" x14ac:dyDescent="0.3">
      <c r="A420" s="47">
        <v>42447</v>
      </c>
      <c r="B420" s="14" t="str">
        <f t="shared" si="126"/>
        <v>Mar</v>
      </c>
      <c r="C420" s="3"/>
      <c r="D420" s="3"/>
      <c r="E420" s="3"/>
      <c r="F420" s="3"/>
      <c r="G420" s="3"/>
      <c r="H420" s="3"/>
      <c r="I420" s="13">
        <f>VLOOKUP($B420,'Gas wholesale lookups'!$A$4:$L$15,'Gas wholesale index'!I$2,FALSE)</f>
        <v>208526.18181818182</v>
      </c>
      <c r="J420" s="13">
        <f>VLOOKUP($B420,'Gas wholesale lookups'!$A$4:$L$15,'Gas wholesale index'!J$2,FALSE)</f>
        <v>166168.27272727274</v>
      </c>
      <c r="K420" s="13">
        <f>VLOOKUP($B420,'Gas wholesale lookups'!$A$4:$L$15,'Gas wholesale index'!K$2,FALSE)</f>
        <v>291847.5</v>
      </c>
      <c r="L420" s="13">
        <f>VLOOKUP($B420,'Gas wholesale lookups'!$A$4:$L$15,'Gas wholesale index'!L$2,FALSE)</f>
        <v>332991.45454545453</v>
      </c>
      <c r="M420" s="13">
        <f>VLOOKUP($B420,'Gas wholesale lookups'!$A$4:$L$15,'Gas wholesale index'!M$2,FALSE)</f>
        <v>208526.18181818182</v>
      </c>
      <c r="N420" s="13">
        <f>VLOOKUP($B420,'Gas wholesale lookups'!$A$4:$L$15,'Gas wholesale index'!N$2,FALSE)</f>
        <v>166168.27272727274</v>
      </c>
      <c r="O420" s="38">
        <f>VLOOKUP($B420,'Gas wholesale lookups'!$A$4:$R$15,'Gas wholesale index'!O$2,FALSE)</f>
        <v>0</v>
      </c>
      <c r="P420" s="38">
        <f>VLOOKUP($B420,'Gas wholesale lookups'!$A$4:$R$15,'Gas wholesale index'!P$2,FALSE)</f>
        <v>0</v>
      </c>
      <c r="Q420" s="38">
        <f>VLOOKUP($B420,'Gas wholesale lookups'!$A$4:$R$15,'Gas wholesale index'!Q$2,FALSE)</f>
        <v>1</v>
      </c>
      <c r="R420" s="38">
        <f>VLOOKUP($B420,'Gas wholesale lookups'!$A$4:$R$15,'Gas wholesale index'!R$2,FALSE)</f>
        <v>1</v>
      </c>
      <c r="S420" s="38">
        <f>VLOOKUP($B420,'Gas wholesale lookups'!$A$4:$R$15,'Gas wholesale index'!S$2,FALSE)</f>
        <v>1</v>
      </c>
      <c r="T420" s="38">
        <f>VLOOKUP($B420,'Gas wholesale lookups'!$A$4:$R$15,'Gas wholesale index'!T$2,FALSE)</f>
        <v>1</v>
      </c>
      <c r="U420" s="13">
        <f t="shared" si="109"/>
        <v>0</v>
      </c>
      <c r="V420" s="13">
        <f t="shared" si="110"/>
        <v>0</v>
      </c>
      <c r="W420" s="13">
        <f t="shared" si="111"/>
        <v>291847.5</v>
      </c>
      <c r="X420" s="13">
        <f t="shared" si="112"/>
        <v>332991.45454545453</v>
      </c>
      <c r="Y420" s="13">
        <f t="shared" si="113"/>
        <v>208526.18181818182</v>
      </c>
      <c r="Z420" s="13">
        <f t="shared" si="114"/>
        <v>166168.27272727274</v>
      </c>
      <c r="AA420" s="13">
        <f t="shared" si="115"/>
        <v>999533.40909090918</v>
      </c>
      <c r="AB420" s="23">
        <f t="shared" si="116"/>
        <v>0</v>
      </c>
      <c r="AC420" s="23">
        <f t="shared" si="117"/>
        <v>0</v>
      </c>
      <c r="AD420" s="23">
        <f t="shared" si="118"/>
        <v>0</v>
      </c>
      <c r="AE420" s="23">
        <f t="shared" si="119"/>
        <v>0</v>
      </c>
      <c r="AF420" s="23">
        <f t="shared" si="120"/>
        <v>0</v>
      </c>
      <c r="AG420" s="23">
        <f t="shared" si="121"/>
        <v>0</v>
      </c>
      <c r="AH420" s="23">
        <f t="shared" si="122"/>
        <v>0</v>
      </c>
      <c r="AI420" s="44" t="str">
        <f t="shared" si="123"/>
        <v>n/a</v>
      </c>
      <c r="AJ420" s="2" t="str">
        <f t="shared" si="124"/>
        <v>2016-17 Winter</v>
      </c>
      <c r="AK420" s="2" t="str">
        <f t="shared" si="125"/>
        <v>2015-16 Winter</v>
      </c>
      <c r="AL420" s="41">
        <v>0</v>
      </c>
      <c r="AM420" s="8"/>
    </row>
    <row r="421" spans="1:39" x14ac:dyDescent="0.3">
      <c r="A421" s="47">
        <v>42450</v>
      </c>
      <c r="B421" s="14" t="str">
        <f t="shared" si="126"/>
        <v>Mar</v>
      </c>
      <c r="C421" s="3"/>
      <c r="D421" s="3"/>
      <c r="E421" s="3"/>
      <c r="F421" s="3"/>
      <c r="G421" s="3"/>
      <c r="H421" s="3"/>
      <c r="I421" s="13">
        <f>VLOOKUP($B421,'Gas wholesale lookups'!$A$4:$L$15,'Gas wholesale index'!I$2,FALSE)</f>
        <v>208526.18181818182</v>
      </c>
      <c r="J421" s="13">
        <f>VLOOKUP($B421,'Gas wholesale lookups'!$A$4:$L$15,'Gas wholesale index'!J$2,FALSE)</f>
        <v>166168.27272727274</v>
      </c>
      <c r="K421" s="13">
        <f>VLOOKUP($B421,'Gas wholesale lookups'!$A$4:$L$15,'Gas wholesale index'!K$2,FALSE)</f>
        <v>291847.5</v>
      </c>
      <c r="L421" s="13">
        <f>VLOOKUP($B421,'Gas wholesale lookups'!$A$4:$L$15,'Gas wholesale index'!L$2,FALSE)</f>
        <v>332991.45454545453</v>
      </c>
      <c r="M421" s="13">
        <f>VLOOKUP($B421,'Gas wholesale lookups'!$A$4:$L$15,'Gas wholesale index'!M$2,FALSE)</f>
        <v>208526.18181818182</v>
      </c>
      <c r="N421" s="13">
        <f>VLOOKUP($B421,'Gas wholesale lookups'!$A$4:$L$15,'Gas wholesale index'!N$2,FALSE)</f>
        <v>166168.27272727274</v>
      </c>
      <c r="O421" s="38">
        <f>VLOOKUP($B421,'Gas wholesale lookups'!$A$4:$R$15,'Gas wholesale index'!O$2,FALSE)</f>
        <v>0</v>
      </c>
      <c r="P421" s="38">
        <f>VLOOKUP($B421,'Gas wholesale lookups'!$A$4:$R$15,'Gas wholesale index'!P$2,FALSE)</f>
        <v>0</v>
      </c>
      <c r="Q421" s="38">
        <f>VLOOKUP($B421,'Gas wholesale lookups'!$A$4:$R$15,'Gas wholesale index'!Q$2,FALSE)</f>
        <v>1</v>
      </c>
      <c r="R421" s="38">
        <f>VLOOKUP($B421,'Gas wholesale lookups'!$A$4:$R$15,'Gas wholesale index'!R$2,FALSE)</f>
        <v>1</v>
      </c>
      <c r="S421" s="38">
        <f>VLOOKUP($B421,'Gas wholesale lookups'!$A$4:$R$15,'Gas wholesale index'!S$2,FALSE)</f>
        <v>1</v>
      </c>
      <c r="T421" s="38">
        <f>VLOOKUP($B421,'Gas wholesale lookups'!$A$4:$R$15,'Gas wholesale index'!T$2,FALSE)</f>
        <v>1</v>
      </c>
      <c r="U421" s="13">
        <f t="shared" si="109"/>
        <v>0</v>
      </c>
      <c r="V421" s="13">
        <f t="shared" si="110"/>
        <v>0</v>
      </c>
      <c r="W421" s="13">
        <f t="shared" si="111"/>
        <v>291847.5</v>
      </c>
      <c r="X421" s="13">
        <f t="shared" si="112"/>
        <v>332991.45454545453</v>
      </c>
      <c r="Y421" s="13">
        <f t="shared" si="113"/>
        <v>208526.18181818182</v>
      </c>
      <c r="Z421" s="13">
        <f t="shared" si="114"/>
        <v>166168.27272727274</v>
      </c>
      <c r="AA421" s="13">
        <f t="shared" si="115"/>
        <v>999533.40909090918</v>
      </c>
      <c r="AB421" s="23">
        <f t="shared" si="116"/>
        <v>0</v>
      </c>
      <c r="AC421" s="23">
        <f t="shared" si="117"/>
        <v>0</v>
      </c>
      <c r="AD421" s="23">
        <f t="shared" si="118"/>
        <v>0</v>
      </c>
      <c r="AE421" s="23">
        <f t="shared" si="119"/>
        <v>0</v>
      </c>
      <c r="AF421" s="23">
        <f t="shared" si="120"/>
        <v>0</v>
      </c>
      <c r="AG421" s="23">
        <f t="shared" si="121"/>
        <v>0</v>
      </c>
      <c r="AH421" s="23">
        <f t="shared" si="122"/>
        <v>0</v>
      </c>
      <c r="AI421" s="44" t="str">
        <f t="shared" si="123"/>
        <v>n/a</v>
      </c>
      <c r="AJ421" s="2" t="str">
        <f t="shared" si="124"/>
        <v>2016-17 Winter</v>
      </c>
      <c r="AK421" s="2" t="str">
        <f t="shared" si="125"/>
        <v>2015-16 Winter</v>
      </c>
      <c r="AL421" s="41">
        <v>0</v>
      </c>
      <c r="AM421" s="8"/>
    </row>
    <row r="422" spans="1:39" x14ac:dyDescent="0.3">
      <c r="A422" s="47">
        <v>42451</v>
      </c>
      <c r="B422" s="14" t="str">
        <f t="shared" si="126"/>
        <v>Mar</v>
      </c>
      <c r="C422" s="3"/>
      <c r="D422" s="3"/>
      <c r="E422" s="3"/>
      <c r="F422" s="3"/>
      <c r="G422" s="3"/>
      <c r="H422" s="3"/>
      <c r="I422" s="13">
        <f>VLOOKUP($B422,'Gas wholesale lookups'!$A$4:$L$15,'Gas wholesale index'!I$2,FALSE)</f>
        <v>208526.18181818182</v>
      </c>
      <c r="J422" s="13">
        <f>VLOOKUP($B422,'Gas wholesale lookups'!$A$4:$L$15,'Gas wholesale index'!J$2,FALSE)</f>
        <v>166168.27272727274</v>
      </c>
      <c r="K422" s="13">
        <f>VLOOKUP($B422,'Gas wholesale lookups'!$A$4:$L$15,'Gas wholesale index'!K$2,FALSE)</f>
        <v>291847.5</v>
      </c>
      <c r="L422" s="13">
        <f>VLOOKUP($B422,'Gas wholesale lookups'!$A$4:$L$15,'Gas wholesale index'!L$2,FALSE)</f>
        <v>332991.45454545453</v>
      </c>
      <c r="M422" s="13">
        <f>VLOOKUP($B422,'Gas wholesale lookups'!$A$4:$L$15,'Gas wholesale index'!M$2,FALSE)</f>
        <v>208526.18181818182</v>
      </c>
      <c r="N422" s="13">
        <f>VLOOKUP($B422,'Gas wholesale lookups'!$A$4:$L$15,'Gas wholesale index'!N$2,FALSE)</f>
        <v>166168.27272727274</v>
      </c>
      <c r="O422" s="38">
        <f>VLOOKUP($B422,'Gas wholesale lookups'!$A$4:$R$15,'Gas wholesale index'!O$2,FALSE)</f>
        <v>0</v>
      </c>
      <c r="P422" s="38">
        <f>VLOOKUP($B422,'Gas wholesale lookups'!$A$4:$R$15,'Gas wholesale index'!P$2,FALSE)</f>
        <v>0</v>
      </c>
      <c r="Q422" s="38">
        <f>VLOOKUP($B422,'Gas wholesale lookups'!$A$4:$R$15,'Gas wholesale index'!Q$2,FALSE)</f>
        <v>1</v>
      </c>
      <c r="R422" s="38">
        <f>VLOOKUP($B422,'Gas wholesale lookups'!$A$4:$R$15,'Gas wholesale index'!R$2,FALSE)</f>
        <v>1</v>
      </c>
      <c r="S422" s="38">
        <f>VLOOKUP($B422,'Gas wholesale lookups'!$A$4:$R$15,'Gas wholesale index'!S$2,FALSE)</f>
        <v>1</v>
      </c>
      <c r="T422" s="38">
        <f>VLOOKUP($B422,'Gas wholesale lookups'!$A$4:$R$15,'Gas wholesale index'!T$2,FALSE)</f>
        <v>1</v>
      </c>
      <c r="U422" s="13">
        <f t="shared" si="109"/>
        <v>0</v>
      </c>
      <c r="V422" s="13">
        <f t="shared" si="110"/>
        <v>0</v>
      </c>
      <c r="W422" s="13">
        <f t="shared" si="111"/>
        <v>291847.5</v>
      </c>
      <c r="X422" s="13">
        <f t="shared" si="112"/>
        <v>332991.45454545453</v>
      </c>
      <c r="Y422" s="13">
        <f t="shared" si="113"/>
        <v>208526.18181818182</v>
      </c>
      <c r="Z422" s="13">
        <f t="shared" si="114"/>
        <v>166168.27272727274</v>
      </c>
      <c r="AA422" s="13">
        <f t="shared" si="115"/>
        <v>999533.40909090918</v>
      </c>
      <c r="AB422" s="23">
        <f t="shared" si="116"/>
        <v>0</v>
      </c>
      <c r="AC422" s="23">
        <f t="shared" si="117"/>
        <v>0</v>
      </c>
      <c r="AD422" s="23">
        <f t="shared" si="118"/>
        <v>0</v>
      </c>
      <c r="AE422" s="23">
        <f t="shared" si="119"/>
        <v>0</v>
      </c>
      <c r="AF422" s="23">
        <f t="shared" si="120"/>
        <v>0</v>
      </c>
      <c r="AG422" s="23">
        <f t="shared" si="121"/>
        <v>0</v>
      </c>
      <c r="AH422" s="23">
        <f t="shared" si="122"/>
        <v>0</v>
      </c>
      <c r="AI422" s="44" t="str">
        <f t="shared" si="123"/>
        <v>n/a</v>
      </c>
      <c r="AJ422" s="2" t="str">
        <f t="shared" si="124"/>
        <v>2016-17 Winter</v>
      </c>
      <c r="AK422" s="2" t="str">
        <f t="shared" si="125"/>
        <v>2015-16 Winter</v>
      </c>
      <c r="AL422" s="41">
        <v>0</v>
      </c>
      <c r="AM422" s="8"/>
    </row>
    <row r="423" spans="1:39" x14ac:dyDescent="0.3">
      <c r="A423" s="47">
        <v>42452</v>
      </c>
      <c r="B423" s="14" t="str">
        <f t="shared" si="126"/>
        <v>Mar</v>
      </c>
      <c r="C423" s="3"/>
      <c r="D423" s="3"/>
      <c r="E423" s="3"/>
      <c r="F423" s="3"/>
      <c r="G423" s="3"/>
      <c r="H423" s="3"/>
      <c r="I423" s="13">
        <f>VLOOKUP($B423,'Gas wholesale lookups'!$A$4:$L$15,'Gas wholesale index'!I$2,FALSE)</f>
        <v>208526.18181818182</v>
      </c>
      <c r="J423" s="13">
        <f>VLOOKUP($B423,'Gas wholesale lookups'!$A$4:$L$15,'Gas wholesale index'!J$2,FALSE)</f>
        <v>166168.27272727274</v>
      </c>
      <c r="K423" s="13">
        <f>VLOOKUP($B423,'Gas wholesale lookups'!$A$4:$L$15,'Gas wholesale index'!K$2,FALSE)</f>
        <v>291847.5</v>
      </c>
      <c r="L423" s="13">
        <f>VLOOKUP($B423,'Gas wholesale lookups'!$A$4:$L$15,'Gas wholesale index'!L$2,FALSE)</f>
        <v>332991.45454545453</v>
      </c>
      <c r="M423" s="13">
        <f>VLOOKUP($B423,'Gas wholesale lookups'!$A$4:$L$15,'Gas wholesale index'!M$2,FALSE)</f>
        <v>208526.18181818182</v>
      </c>
      <c r="N423" s="13">
        <f>VLOOKUP($B423,'Gas wholesale lookups'!$A$4:$L$15,'Gas wholesale index'!N$2,FALSE)</f>
        <v>166168.27272727274</v>
      </c>
      <c r="O423" s="38">
        <f>VLOOKUP($B423,'Gas wholesale lookups'!$A$4:$R$15,'Gas wholesale index'!O$2,FALSE)</f>
        <v>0</v>
      </c>
      <c r="P423" s="38">
        <f>VLOOKUP($B423,'Gas wholesale lookups'!$A$4:$R$15,'Gas wholesale index'!P$2,FALSE)</f>
        <v>0</v>
      </c>
      <c r="Q423" s="38">
        <f>VLOOKUP($B423,'Gas wholesale lookups'!$A$4:$R$15,'Gas wholesale index'!Q$2,FALSE)</f>
        <v>1</v>
      </c>
      <c r="R423" s="38">
        <f>VLOOKUP($B423,'Gas wholesale lookups'!$A$4:$R$15,'Gas wholesale index'!R$2,FALSE)</f>
        <v>1</v>
      </c>
      <c r="S423" s="38">
        <f>VLOOKUP($B423,'Gas wholesale lookups'!$A$4:$R$15,'Gas wholesale index'!S$2,FALSE)</f>
        <v>1</v>
      </c>
      <c r="T423" s="38">
        <f>VLOOKUP($B423,'Gas wholesale lookups'!$A$4:$R$15,'Gas wholesale index'!T$2,FALSE)</f>
        <v>1</v>
      </c>
      <c r="U423" s="13">
        <f t="shared" si="109"/>
        <v>0</v>
      </c>
      <c r="V423" s="13">
        <f t="shared" si="110"/>
        <v>0</v>
      </c>
      <c r="W423" s="13">
        <f t="shared" si="111"/>
        <v>291847.5</v>
      </c>
      <c r="X423" s="13">
        <f t="shared" si="112"/>
        <v>332991.45454545453</v>
      </c>
      <c r="Y423" s="13">
        <f t="shared" si="113"/>
        <v>208526.18181818182</v>
      </c>
      <c r="Z423" s="13">
        <f t="shared" si="114"/>
        <v>166168.27272727274</v>
      </c>
      <c r="AA423" s="13">
        <f t="shared" si="115"/>
        <v>999533.40909090918</v>
      </c>
      <c r="AB423" s="23">
        <f t="shared" si="116"/>
        <v>0</v>
      </c>
      <c r="AC423" s="23">
        <f t="shared" si="117"/>
        <v>0</v>
      </c>
      <c r="AD423" s="23">
        <f t="shared" si="118"/>
        <v>0</v>
      </c>
      <c r="AE423" s="23">
        <f t="shared" si="119"/>
        <v>0</v>
      </c>
      <c r="AF423" s="23">
        <f t="shared" si="120"/>
        <v>0</v>
      </c>
      <c r="AG423" s="23">
        <f t="shared" si="121"/>
        <v>0</v>
      </c>
      <c r="AH423" s="23">
        <f t="shared" si="122"/>
        <v>0</v>
      </c>
      <c r="AI423" s="44" t="str">
        <f t="shared" si="123"/>
        <v>n/a</v>
      </c>
      <c r="AJ423" s="2" t="str">
        <f t="shared" si="124"/>
        <v>2016-17 Winter</v>
      </c>
      <c r="AK423" s="2" t="str">
        <f t="shared" si="125"/>
        <v>2015-16 Winter</v>
      </c>
      <c r="AL423" s="41">
        <v>0</v>
      </c>
      <c r="AM423" s="8"/>
    </row>
    <row r="424" spans="1:39" x14ac:dyDescent="0.3">
      <c r="A424" s="47">
        <v>42453</v>
      </c>
      <c r="B424" s="14" t="str">
        <f t="shared" si="126"/>
        <v>Mar</v>
      </c>
      <c r="C424" s="3"/>
      <c r="D424" s="3"/>
      <c r="E424" s="3"/>
      <c r="F424" s="3"/>
      <c r="G424" s="3"/>
      <c r="H424" s="3"/>
      <c r="I424" s="13">
        <f>VLOOKUP($B424,'Gas wholesale lookups'!$A$4:$L$15,'Gas wholesale index'!I$2,FALSE)</f>
        <v>208526.18181818182</v>
      </c>
      <c r="J424" s="13">
        <f>VLOOKUP($B424,'Gas wholesale lookups'!$A$4:$L$15,'Gas wholesale index'!J$2,FALSE)</f>
        <v>166168.27272727274</v>
      </c>
      <c r="K424" s="13">
        <f>VLOOKUP($B424,'Gas wholesale lookups'!$A$4:$L$15,'Gas wholesale index'!K$2,FALSE)</f>
        <v>291847.5</v>
      </c>
      <c r="L424" s="13">
        <f>VLOOKUP($B424,'Gas wholesale lookups'!$A$4:$L$15,'Gas wholesale index'!L$2,FALSE)</f>
        <v>332991.45454545453</v>
      </c>
      <c r="M424" s="13">
        <f>VLOOKUP($B424,'Gas wholesale lookups'!$A$4:$L$15,'Gas wholesale index'!M$2,FALSE)</f>
        <v>208526.18181818182</v>
      </c>
      <c r="N424" s="13">
        <f>VLOOKUP($B424,'Gas wholesale lookups'!$A$4:$L$15,'Gas wholesale index'!N$2,FALSE)</f>
        <v>166168.27272727274</v>
      </c>
      <c r="O424" s="38">
        <f>VLOOKUP($B424,'Gas wholesale lookups'!$A$4:$R$15,'Gas wholesale index'!O$2,FALSE)</f>
        <v>0</v>
      </c>
      <c r="P424" s="38">
        <f>VLOOKUP($B424,'Gas wholesale lookups'!$A$4:$R$15,'Gas wholesale index'!P$2,FALSE)</f>
        <v>0</v>
      </c>
      <c r="Q424" s="38">
        <f>VLOOKUP($B424,'Gas wholesale lookups'!$A$4:$R$15,'Gas wholesale index'!Q$2,FALSE)</f>
        <v>1</v>
      </c>
      <c r="R424" s="38">
        <f>VLOOKUP($B424,'Gas wholesale lookups'!$A$4:$R$15,'Gas wholesale index'!R$2,FALSE)</f>
        <v>1</v>
      </c>
      <c r="S424" s="38">
        <f>VLOOKUP($B424,'Gas wholesale lookups'!$A$4:$R$15,'Gas wholesale index'!S$2,FALSE)</f>
        <v>1</v>
      </c>
      <c r="T424" s="38">
        <f>VLOOKUP($B424,'Gas wholesale lookups'!$A$4:$R$15,'Gas wholesale index'!T$2,FALSE)</f>
        <v>1</v>
      </c>
      <c r="U424" s="13">
        <f t="shared" si="109"/>
        <v>0</v>
      </c>
      <c r="V424" s="13">
        <f t="shared" si="110"/>
        <v>0</v>
      </c>
      <c r="W424" s="13">
        <f t="shared" si="111"/>
        <v>291847.5</v>
      </c>
      <c r="X424" s="13">
        <f t="shared" si="112"/>
        <v>332991.45454545453</v>
      </c>
      <c r="Y424" s="13">
        <f t="shared" si="113"/>
        <v>208526.18181818182</v>
      </c>
      <c r="Z424" s="13">
        <f t="shared" si="114"/>
        <v>166168.27272727274</v>
      </c>
      <c r="AA424" s="13">
        <f t="shared" si="115"/>
        <v>999533.40909090918</v>
      </c>
      <c r="AB424" s="23">
        <f t="shared" si="116"/>
        <v>0</v>
      </c>
      <c r="AC424" s="23">
        <f t="shared" si="117"/>
        <v>0</v>
      </c>
      <c r="AD424" s="23">
        <f t="shared" si="118"/>
        <v>0</v>
      </c>
      <c r="AE424" s="23">
        <f t="shared" si="119"/>
        <v>0</v>
      </c>
      <c r="AF424" s="23">
        <f t="shared" si="120"/>
        <v>0</v>
      </c>
      <c r="AG424" s="23">
        <f t="shared" si="121"/>
        <v>0</v>
      </c>
      <c r="AH424" s="23">
        <f t="shared" si="122"/>
        <v>0</v>
      </c>
      <c r="AI424" s="44" t="str">
        <f t="shared" si="123"/>
        <v>n/a</v>
      </c>
      <c r="AJ424" s="2" t="str">
        <f t="shared" si="124"/>
        <v>2016-17 Winter</v>
      </c>
      <c r="AK424" s="2" t="str">
        <f t="shared" si="125"/>
        <v>2015-16 Winter</v>
      </c>
      <c r="AL424" s="41">
        <v>0</v>
      </c>
      <c r="AM424" s="8"/>
    </row>
    <row r="425" spans="1:39" x14ac:dyDescent="0.3">
      <c r="A425" s="47">
        <v>42458</v>
      </c>
      <c r="B425" s="14" t="str">
        <f t="shared" si="126"/>
        <v>Mar</v>
      </c>
      <c r="C425" s="3"/>
      <c r="D425" s="3"/>
      <c r="E425" s="3"/>
      <c r="F425" s="3"/>
      <c r="G425" s="3"/>
      <c r="H425" s="3"/>
      <c r="I425" s="13">
        <f>VLOOKUP($B425,'Gas wholesale lookups'!$A$4:$L$15,'Gas wholesale index'!I$2,FALSE)</f>
        <v>208526.18181818182</v>
      </c>
      <c r="J425" s="13">
        <f>VLOOKUP($B425,'Gas wholesale lookups'!$A$4:$L$15,'Gas wholesale index'!J$2,FALSE)</f>
        <v>166168.27272727274</v>
      </c>
      <c r="K425" s="13">
        <f>VLOOKUP($B425,'Gas wholesale lookups'!$A$4:$L$15,'Gas wholesale index'!K$2,FALSE)</f>
        <v>291847.5</v>
      </c>
      <c r="L425" s="13">
        <f>VLOOKUP($B425,'Gas wholesale lookups'!$A$4:$L$15,'Gas wholesale index'!L$2,FALSE)</f>
        <v>332991.45454545453</v>
      </c>
      <c r="M425" s="13">
        <f>VLOOKUP($B425,'Gas wholesale lookups'!$A$4:$L$15,'Gas wholesale index'!M$2,FALSE)</f>
        <v>208526.18181818182</v>
      </c>
      <c r="N425" s="13">
        <f>VLOOKUP($B425,'Gas wholesale lookups'!$A$4:$L$15,'Gas wholesale index'!N$2,FALSE)</f>
        <v>166168.27272727274</v>
      </c>
      <c r="O425" s="38">
        <f>VLOOKUP($B425,'Gas wholesale lookups'!$A$4:$R$15,'Gas wholesale index'!O$2,FALSE)</f>
        <v>0</v>
      </c>
      <c r="P425" s="38">
        <f>VLOOKUP($B425,'Gas wholesale lookups'!$A$4:$R$15,'Gas wholesale index'!P$2,FALSE)</f>
        <v>0</v>
      </c>
      <c r="Q425" s="38">
        <f>VLOOKUP($B425,'Gas wholesale lookups'!$A$4:$R$15,'Gas wholesale index'!Q$2,FALSE)</f>
        <v>1</v>
      </c>
      <c r="R425" s="38">
        <f>VLOOKUP($B425,'Gas wholesale lookups'!$A$4:$R$15,'Gas wholesale index'!R$2,FALSE)</f>
        <v>1</v>
      </c>
      <c r="S425" s="38">
        <f>VLOOKUP($B425,'Gas wholesale lookups'!$A$4:$R$15,'Gas wholesale index'!S$2,FALSE)</f>
        <v>1</v>
      </c>
      <c r="T425" s="38">
        <f>VLOOKUP($B425,'Gas wholesale lookups'!$A$4:$R$15,'Gas wholesale index'!T$2,FALSE)</f>
        <v>1</v>
      </c>
      <c r="U425" s="13">
        <f t="shared" si="109"/>
        <v>0</v>
      </c>
      <c r="V425" s="13">
        <f t="shared" si="110"/>
        <v>0</v>
      </c>
      <c r="W425" s="13">
        <f t="shared" si="111"/>
        <v>291847.5</v>
      </c>
      <c r="X425" s="13">
        <f t="shared" si="112"/>
        <v>332991.45454545453</v>
      </c>
      <c r="Y425" s="13">
        <f t="shared" si="113"/>
        <v>208526.18181818182</v>
      </c>
      <c r="Z425" s="13">
        <f t="shared" si="114"/>
        <v>166168.27272727274</v>
      </c>
      <c r="AA425" s="13">
        <f t="shared" si="115"/>
        <v>999533.40909090918</v>
      </c>
      <c r="AB425" s="23">
        <f t="shared" si="116"/>
        <v>0</v>
      </c>
      <c r="AC425" s="23">
        <f t="shared" si="117"/>
        <v>0</v>
      </c>
      <c r="AD425" s="23">
        <f t="shared" si="118"/>
        <v>0</v>
      </c>
      <c r="AE425" s="23">
        <f t="shared" si="119"/>
        <v>0</v>
      </c>
      <c r="AF425" s="23">
        <f t="shared" si="120"/>
        <v>0</v>
      </c>
      <c r="AG425" s="23">
        <f t="shared" si="121"/>
        <v>0</v>
      </c>
      <c r="AH425" s="23">
        <f t="shared" si="122"/>
        <v>0</v>
      </c>
      <c r="AI425" s="44" t="str">
        <f t="shared" si="123"/>
        <v>n/a</v>
      </c>
      <c r="AJ425" s="2" t="str">
        <f t="shared" si="124"/>
        <v>2016-17 Winter</v>
      </c>
      <c r="AK425" s="2" t="str">
        <f t="shared" si="125"/>
        <v>2015-16 Winter</v>
      </c>
      <c r="AL425" s="41">
        <v>0</v>
      </c>
      <c r="AM425" s="8"/>
    </row>
    <row r="426" spans="1:39" x14ac:dyDescent="0.3">
      <c r="A426" s="47">
        <v>42459</v>
      </c>
      <c r="B426" s="14" t="str">
        <f t="shared" si="126"/>
        <v>Mar</v>
      </c>
      <c r="C426" s="3"/>
      <c r="D426" s="3"/>
      <c r="E426" s="3"/>
      <c r="F426" s="3"/>
      <c r="G426" s="3"/>
      <c r="H426" s="3"/>
      <c r="I426" s="13">
        <f>VLOOKUP($B426,'Gas wholesale lookups'!$A$4:$L$15,'Gas wholesale index'!I$2,FALSE)</f>
        <v>208526.18181818182</v>
      </c>
      <c r="J426" s="13">
        <f>VLOOKUP($B426,'Gas wholesale lookups'!$A$4:$L$15,'Gas wholesale index'!J$2,FALSE)</f>
        <v>166168.27272727274</v>
      </c>
      <c r="K426" s="13">
        <f>VLOOKUP($B426,'Gas wholesale lookups'!$A$4:$L$15,'Gas wholesale index'!K$2,FALSE)</f>
        <v>291847.5</v>
      </c>
      <c r="L426" s="13">
        <f>VLOOKUP($B426,'Gas wholesale lookups'!$A$4:$L$15,'Gas wholesale index'!L$2,FALSE)</f>
        <v>332991.45454545453</v>
      </c>
      <c r="M426" s="13">
        <f>VLOOKUP($B426,'Gas wholesale lookups'!$A$4:$L$15,'Gas wholesale index'!M$2,FALSE)</f>
        <v>208526.18181818182</v>
      </c>
      <c r="N426" s="13">
        <f>VLOOKUP($B426,'Gas wholesale lookups'!$A$4:$L$15,'Gas wholesale index'!N$2,FALSE)</f>
        <v>166168.27272727274</v>
      </c>
      <c r="O426" s="38">
        <f>VLOOKUP($B426,'Gas wholesale lookups'!$A$4:$R$15,'Gas wholesale index'!O$2,FALSE)</f>
        <v>0</v>
      </c>
      <c r="P426" s="38">
        <f>VLOOKUP($B426,'Gas wholesale lookups'!$A$4:$R$15,'Gas wholesale index'!P$2,FALSE)</f>
        <v>0</v>
      </c>
      <c r="Q426" s="38">
        <f>VLOOKUP($B426,'Gas wholesale lookups'!$A$4:$R$15,'Gas wholesale index'!Q$2,FALSE)</f>
        <v>1</v>
      </c>
      <c r="R426" s="38">
        <f>VLOOKUP($B426,'Gas wholesale lookups'!$A$4:$R$15,'Gas wholesale index'!R$2,FALSE)</f>
        <v>1</v>
      </c>
      <c r="S426" s="38">
        <f>VLOOKUP($B426,'Gas wholesale lookups'!$A$4:$R$15,'Gas wholesale index'!S$2,FALSE)</f>
        <v>1</v>
      </c>
      <c r="T426" s="38">
        <f>VLOOKUP($B426,'Gas wholesale lookups'!$A$4:$R$15,'Gas wholesale index'!T$2,FALSE)</f>
        <v>1</v>
      </c>
      <c r="U426" s="13">
        <f t="shared" si="109"/>
        <v>0</v>
      </c>
      <c r="V426" s="13">
        <f t="shared" si="110"/>
        <v>0</v>
      </c>
      <c r="W426" s="13">
        <f t="shared" si="111"/>
        <v>291847.5</v>
      </c>
      <c r="X426" s="13">
        <f t="shared" si="112"/>
        <v>332991.45454545453</v>
      </c>
      <c r="Y426" s="13">
        <f t="shared" si="113"/>
        <v>208526.18181818182</v>
      </c>
      <c r="Z426" s="13">
        <f t="shared" si="114"/>
        <v>166168.27272727274</v>
      </c>
      <c r="AA426" s="13">
        <f t="shared" si="115"/>
        <v>999533.40909090918</v>
      </c>
      <c r="AB426" s="23">
        <f t="shared" si="116"/>
        <v>0</v>
      </c>
      <c r="AC426" s="23">
        <f t="shared" si="117"/>
        <v>0</v>
      </c>
      <c r="AD426" s="23">
        <f t="shared" si="118"/>
        <v>0</v>
      </c>
      <c r="AE426" s="23">
        <f t="shared" si="119"/>
        <v>0</v>
      </c>
      <c r="AF426" s="23">
        <f t="shared" si="120"/>
        <v>0</v>
      </c>
      <c r="AG426" s="23">
        <f t="shared" si="121"/>
        <v>0</v>
      </c>
      <c r="AH426" s="23">
        <f t="shared" si="122"/>
        <v>0</v>
      </c>
      <c r="AI426" s="44" t="str">
        <f t="shared" si="123"/>
        <v>n/a</v>
      </c>
      <c r="AJ426" s="2" t="str">
        <f t="shared" si="124"/>
        <v>2016-17 Winter</v>
      </c>
      <c r="AK426" s="2" t="str">
        <f t="shared" si="125"/>
        <v>2015-16 Winter</v>
      </c>
      <c r="AL426" s="41">
        <v>0</v>
      </c>
      <c r="AM426" s="8"/>
    </row>
    <row r="427" spans="1:39" x14ac:dyDescent="0.3">
      <c r="A427" s="47">
        <v>42460</v>
      </c>
      <c r="B427" s="14" t="str">
        <f t="shared" si="126"/>
        <v>Mar</v>
      </c>
      <c r="C427" s="3"/>
      <c r="D427" s="3"/>
      <c r="E427" s="3"/>
      <c r="F427" s="3"/>
      <c r="G427" s="3"/>
      <c r="H427" s="3"/>
      <c r="I427" s="13">
        <f>VLOOKUP($B427,'Gas wholesale lookups'!$A$4:$L$15,'Gas wholesale index'!I$2,FALSE)</f>
        <v>208526.18181818182</v>
      </c>
      <c r="J427" s="13">
        <f>VLOOKUP($B427,'Gas wholesale lookups'!$A$4:$L$15,'Gas wholesale index'!J$2,FALSE)</f>
        <v>166168.27272727274</v>
      </c>
      <c r="K427" s="13">
        <f>VLOOKUP($B427,'Gas wholesale lookups'!$A$4:$L$15,'Gas wholesale index'!K$2,FALSE)</f>
        <v>291847.5</v>
      </c>
      <c r="L427" s="13">
        <f>VLOOKUP($B427,'Gas wholesale lookups'!$A$4:$L$15,'Gas wholesale index'!L$2,FALSE)</f>
        <v>332991.45454545453</v>
      </c>
      <c r="M427" s="13">
        <f>VLOOKUP($B427,'Gas wholesale lookups'!$A$4:$L$15,'Gas wholesale index'!M$2,FALSE)</f>
        <v>208526.18181818182</v>
      </c>
      <c r="N427" s="13">
        <f>VLOOKUP($B427,'Gas wholesale lookups'!$A$4:$L$15,'Gas wholesale index'!N$2,FALSE)</f>
        <v>166168.27272727274</v>
      </c>
      <c r="O427" s="38">
        <f>VLOOKUP($B427,'Gas wholesale lookups'!$A$4:$R$15,'Gas wholesale index'!O$2,FALSE)</f>
        <v>0</v>
      </c>
      <c r="P427" s="38">
        <f>VLOOKUP($B427,'Gas wholesale lookups'!$A$4:$R$15,'Gas wholesale index'!P$2,FALSE)</f>
        <v>0</v>
      </c>
      <c r="Q427" s="38">
        <f>VLOOKUP($B427,'Gas wholesale lookups'!$A$4:$R$15,'Gas wholesale index'!Q$2,FALSE)</f>
        <v>1</v>
      </c>
      <c r="R427" s="38">
        <f>VLOOKUP($B427,'Gas wholesale lookups'!$A$4:$R$15,'Gas wholesale index'!R$2,FALSE)</f>
        <v>1</v>
      </c>
      <c r="S427" s="38">
        <f>VLOOKUP($B427,'Gas wholesale lookups'!$A$4:$R$15,'Gas wholesale index'!S$2,FALSE)</f>
        <v>1</v>
      </c>
      <c r="T427" s="38">
        <f>VLOOKUP($B427,'Gas wholesale lookups'!$A$4:$R$15,'Gas wholesale index'!T$2,FALSE)</f>
        <v>1</v>
      </c>
      <c r="U427" s="13">
        <f t="shared" si="109"/>
        <v>0</v>
      </c>
      <c r="V427" s="13">
        <f t="shared" si="110"/>
        <v>0</v>
      </c>
      <c r="W427" s="13">
        <f t="shared" si="111"/>
        <v>291847.5</v>
      </c>
      <c r="X427" s="13">
        <f t="shared" si="112"/>
        <v>332991.45454545453</v>
      </c>
      <c r="Y427" s="13">
        <f t="shared" si="113"/>
        <v>208526.18181818182</v>
      </c>
      <c r="Z427" s="13">
        <f t="shared" si="114"/>
        <v>166168.27272727274</v>
      </c>
      <c r="AA427" s="13">
        <f t="shared" si="115"/>
        <v>999533.40909090918</v>
      </c>
      <c r="AB427" s="23">
        <f t="shared" si="116"/>
        <v>0</v>
      </c>
      <c r="AC427" s="23">
        <f t="shared" si="117"/>
        <v>0</v>
      </c>
      <c r="AD427" s="23">
        <f t="shared" si="118"/>
        <v>0</v>
      </c>
      <c r="AE427" s="23">
        <f t="shared" si="119"/>
        <v>0</v>
      </c>
      <c r="AF427" s="23">
        <f t="shared" si="120"/>
        <v>0</v>
      </c>
      <c r="AG427" s="23">
        <f t="shared" si="121"/>
        <v>0</v>
      </c>
      <c r="AH427" s="23">
        <f t="shared" si="122"/>
        <v>0</v>
      </c>
      <c r="AI427" s="44" t="str">
        <f t="shared" si="123"/>
        <v>n/a</v>
      </c>
      <c r="AJ427" s="2" t="str">
        <f t="shared" si="124"/>
        <v>2016-17 Winter</v>
      </c>
      <c r="AK427" s="2" t="str">
        <f t="shared" si="125"/>
        <v>2015-16 Winter</v>
      </c>
      <c r="AL427" s="41">
        <v>0</v>
      </c>
      <c r="AM427" s="8"/>
    </row>
    <row r="428" spans="1:39" x14ac:dyDescent="0.3">
      <c r="A428" s="47">
        <v>42461</v>
      </c>
      <c r="B428" s="14" t="str">
        <f t="shared" si="126"/>
        <v>Apr</v>
      </c>
      <c r="C428" s="3"/>
      <c r="D428" s="3"/>
      <c r="E428" s="3"/>
      <c r="F428" s="3"/>
      <c r="G428" s="3"/>
      <c r="H428" s="3"/>
      <c r="I428" s="13">
        <f>VLOOKUP($B428,'Gas wholesale lookups'!$A$4:$L$15,'Gas wholesale index'!I$2,FALSE)</f>
        <v>166168.27272727274</v>
      </c>
      <c r="J428" s="13">
        <f>VLOOKUP($B428,'Gas wholesale lookups'!$A$4:$L$15,'Gas wholesale index'!J$2,FALSE)</f>
        <v>291847.5</v>
      </c>
      <c r="K428" s="13">
        <f>VLOOKUP($B428,'Gas wholesale lookups'!$A$4:$L$15,'Gas wholesale index'!K$2,FALSE)</f>
        <v>332991.45454545453</v>
      </c>
      <c r="L428" s="13">
        <f>VLOOKUP($B428,'Gas wholesale lookups'!$A$4:$L$15,'Gas wholesale index'!L$2,FALSE)</f>
        <v>208526.18181818182</v>
      </c>
      <c r="M428" s="13">
        <f>VLOOKUP($B428,'Gas wholesale lookups'!$A$4:$L$15,'Gas wholesale index'!M$2,FALSE)</f>
        <v>166168.27272727274</v>
      </c>
      <c r="N428" s="13">
        <f>VLOOKUP($B428,'Gas wholesale lookups'!$A$4:$L$15,'Gas wholesale index'!N$2,FALSE)</f>
        <v>291847.5</v>
      </c>
      <c r="O428" s="38">
        <f>VLOOKUP($B428,'Gas wholesale lookups'!$A$4:$R$15,'Gas wholesale index'!O$2,FALSE)</f>
        <v>0</v>
      </c>
      <c r="P428" s="38">
        <f>VLOOKUP($B428,'Gas wholesale lookups'!$A$4:$R$15,'Gas wholesale index'!P$2,FALSE)</f>
        <v>1</v>
      </c>
      <c r="Q428" s="38">
        <f>VLOOKUP($B428,'Gas wholesale lookups'!$A$4:$R$15,'Gas wholesale index'!Q$2,FALSE)</f>
        <v>1</v>
      </c>
      <c r="R428" s="38">
        <f>VLOOKUP($B428,'Gas wholesale lookups'!$A$4:$R$15,'Gas wholesale index'!R$2,FALSE)</f>
        <v>1</v>
      </c>
      <c r="S428" s="38">
        <f>VLOOKUP($B428,'Gas wholesale lookups'!$A$4:$R$15,'Gas wholesale index'!S$2,FALSE)</f>
        <v>1</v>
      </c>
      <c r="T428" s="38">
        <f>VLOOKUP($B428,'Gas wholesale lookups'!$A$4:$R$15,'Gas wholesale index'!T$2,FALSE)</f>
        <v>0</v>
      </c>
      <c r="U428" s="13">
        <f t="shared" si="109"/>
        <v>0</v>
      </c>
      <c r="V428" s="13">
        <f t="shared" si="110"/>
        <v>291847.5</v>
      </c>
      <c r="W428" s="13">
        <f t="shared" si="111"/>
        <v>332991.45454545453</v>
      </c>
      <c r="X428" s="13">
        <f t="shared" si="112"/>
        <v>208526.18181818182</v>
      </c>
      <c r="Y428" s="13">
        <f t="shared" si="113"/>
        <v>166168.27272727274</v>
      </c>
      <c r="Z428" s="13">
        <f t="shared" si="114"/>
        <v>0</v>
      </c>
      <c r="AA428" s="13">
        <f t="shared" si="115"/>
        <v>999533.40909090918</v>
      </c>
      <c r="AB428" s="23">
        <f t="shared" si="116"/>
        <v>0</v>
      </c>
      <c r="AC428" s="23">
        <f t="shared" si="117"/>
        <v>0</v>
      </c>
      <c r="AD428" s="23">
        <f t="shared" si="118"/>
        <v>0</v>
      </c>
      <c r="AE428" s="23">
        <f t="shared" si="119"/>
        <v>0</v>
      </c>
      <c r="AF428" s="23">
        <f t="shared" si="120"/>
        <v>0</v>
      </c>
      <c r="AG428" s="23">
        <f t="shared" si="121"/>
        <v>0</v>
      </c>
      <c r="AH428" s="23">
        <f t="shared" si="122"/>
        <v>0</v>
      </c>
      <c r="AI428" s="44" t="str">
        <f t="shared" si="123"/>
        <v>n/a</v>
      </c>
      <c r="AJ428" s="2" t="str">
        <f t="shared" si="124"/>
        <v>2016-17 Winter</v>
      </c>
      <c r="AK428" s="2" t="str">
        <f t="shared" si="125"/>
        <v>2016-17 Summer</v>
      </c>
      <c r="AL428" s="41">
        <v>0</v>
      </c>
      <c r="AM428" s="8"/>
    </row>
    <row r="429" spans="1:39" x14ac:dyDescent="0.3">
      <c r="A429" s="47">
        <v>42464</v>
      </c>
      <c r="B429" s="14" t="str">
        <f t="shared" si="126"/>
        <v>Apr</v>
      </c>
      <c r="C429" s="3"/>
      <c r="D429" s="3"/>
      <c r="E429" s="3"/>
      <c r="F429" s="3"/>
      <c r="G429" s="3"/>
      <c r="H429" s="3"/>
      <c r="I429" s="13">
        <f>VLOOKUP($B429,'Gas wholesale lookups'!$A$4:$L$15,'Gas wholesale index'!I$2,FALSE)</f>
        <v>166168.27272727274</v>
      </c>
      <c r="J429" s="13">
        <f>VLOOKUP($B429,'Gas wholesale lookups'!$A$4:$L$15,'Gas wholesale index'!J$2,FALSE)</f>
        <v>291847.5</v>
      </c>
      <c r="K429" s="13">
        <f>VLOOKUP($B429,'Gas wholesale lookups'!$A$4:$L$15,'Gas wholesale index'!K$2,FALSE)</f>
        <v>332991.45454545453</v>
      </c>
      <c r="L429" s="13">
        <f>VLOOKUP($B429,'Gas wholesale lookups'!$A$4:$L$15,'Gas wholesale index'!L$2,FALSE)</f>
        <v>208526.18181818182</v>
      </c>
      <c r="M429" s="13">
        <f>VLOOKUP($B429,'Gas wholesale lookups'!$A$4:$L$15,'Gas wholesale index'!M$2,FALSE)</f>
        <v>166168.27272727274</v>
      </c>
      <c r="N429" s="13">
        <f>VLOOKUP($B429,'Gas wholesale lookups'!$A$4:$L$15,'Gas wholesale index'!N$2,FALSE)</f>
        <v>291847.5</v>
      </c>
      <c r="O429" s="38">
        <f>VLOOKUP($B429,'Gas wholesale lookups'!$A$4:$R$15,'Gas wholesale index'!O$2,FALSE)</f>
        <v>0</v>
      </c>
      <c r="P429" s="38">
        <f>VLOOKUP($B429,'Gas wholesale lookups'!$A$4:$R$15,'Gas wholesale index'!P$2,FALSE)</f>
        <v>1</v>
      </c>
      <c r="Q429" s="38">
        <f>VLOOKUP($B429,'Gas wholesale lookups'!$A$4:$R$15,'Gas wholesale index'!Q$2,FALSE)</f>
        <v>1</v>
      </c>
      <c r="R429" s="38">
        <f>VLOOKUP($B429,'Gas wholesale lookups'!$A$4:$R$15,'Gas wholesale index'!R$2,FALSE)</f>
        <v>1</v>
      </c>
      <c r="S429" s="38">
        <f>VLOOKUP($B429,'Gas wholesale lookups'!$A$4:$R$15,'Gas wholesale index'!S$2,FALSE)</f>
        <v>1</v>
      </c>
      <c r="T429" s="38">
        <f>VLOOKUP($B429,'Gas wholesale lookups'!$A$4:$R$15,'Gas wholesale index'!T$2,FALSE)</f>
        <v>0</v>
      </c>
      <c r="U429" s="13">
        <f t="shared" si="109"/>
        <v>0</v>
      </c>
      <c r="V429" s="13">
        <f t="shared" si="110"/>
        <v>291847.5</v>
      </c>
      <c r="W429" s="13">
        <f t="shared" si="111"/>
        <v>332991.45454545453</v>
      </c>
      <c r="X429" s="13">
        <f t="shared" si="112"/>
        <v>208526.18181818182</v>
      </c>
      <c r="Y429" s="13">
        <f t="shared" si="113"/>
        <v>166168.27272727274</v>
      </c>
      <c r="Z429" s="13">
        <f t="shared" si="114"/>
        <v>0</v>
      </c>
      <c r="AA429" s="13">
        <f t="shared" si="115"/>
        <v>999533.40909090918</v>
      </c>
      <c r="AB429" s="23">
        <f t="shared" si="116"/>
        <v>0</v>
      </c>
      <c r="AC429" s="23">
        <f t="shared" si="117"/>
        <v>0</v>
      </c>
      <c r="AD429" s="23">
        <f t="shared" si="118"/>
        <v>0</v>
      </c>
      <c r="AE429" s="23">
        <f t="shared" si="119"/>
        <v>0</v>
      </c>
      <c r="AF429" s="23">
        <f t="shared" si="120"/>
        <v>0</v>
      </c>
      <c r="AG429" s="23">
        <f t="shared" si="121"/>
        <v>0</v>
      </c>
      <c r="AH429" s="23">
        <f t="shared" si="122"/>
        <v>0</v>
      </c>
      <c r="AI429" s="44" t="str">
        <f t="shared" si="123"/>
        <v>n/a</v>
      </c>
      <c r="AJ429" s="2" t="str">
        <f t="shared" si="124"/>
        <v>2016-17 Winter</v>
      </c>
      <c r="AK429" s="2" t="str">
        <f t="shared" si="125"/>
        <v>2016-17 Summer</v>
      </c>
      <c r="AL429" s="41">
        <v>0</v>
      </c>
      <c r="AM429" s="8"/>
    </row>
    <row r="430" spans="1:39" x14ac:dyDescent="0.3">
      <c r="A430" s="47">
        <v>42465</v>
      </c>
      <c r="B430" s="14" t="str">
        <f t="shared" si="126"/>
        <v>Apr</v>
      </c>
      <c r="C430" s="3"/>
      <c r="D430" s="3"/>
      <c r="E430" s="3"/>
      <c r="F430" s="3"/>
      <c r="G430" s="3"/>
      <c r="H430" s="3"/>
      <c r="I430" s="13">
        <f>VLOOKUP($B430,'Gas wholesale lookups'!$A$4:$L$15,'Gas wholesale index'!I$2,FALSE)</f>
        <v>166168.27272727274</v>
      </c>
      <c r="J430" s="13">
        <f>VLOOKUP($B430,'Gas wholesale lookups'!$A$4:$L$15,'Gas wholesale index'!J$2,FALSE)</f>
        <v>291847.5</v>
      </c>
      <c r="K430" s="13">
        <f>VLOOKUP($B430,'Gas wholesale lookups'!$A$4:$L$15,'Gas wholesale index'!K$2,FALSE)</f>
        <v>332991.45454545453</v>
      </c>
      <c r="L430" s="13">
        <f>VLOOKUP($B430,'Gas wholesale lookups'!$A$4:$L$15,'Gas wholesale index'!L$2,FALSE)</f>
        <v>208526.18181818182</v>
      </c>
      <c r="M430" s="13">
        <f>VLOOKUP($B430,'Gas wholesale lookups'!$A$4:$L$15,'Gas wholesale index'!M$2,FALSE)</f>
        <v>166168.27272727274</v>
      </c>
      <c r="N430" s="13">
        <f>VLOOKUP($B430,'Gas wholesale lookups'!$A$4:$L$15,'Gas wholesale index'!N$2,FALSE)</f>
        <v>291847.5</v>
      </c>
      <c r="O430" s="38">
        <f>VLOOKUP($B430,'Gas wholesale lookups'!$A$4:$R$15,'Gas wholesale index'!O$2,FALSE)</f>
        <v>0</v>
      </c>
      <c r="P430" s="38">
        <f>VLOOKUP($B430,'Gas wholesale lookups'!$A$4:$R$15,'Gas wholesale index'!P$2,FALSE)</f>
        <v>1</v>
      </c>
      <c r="Q430" s="38">
        <f>VLOOKUP($B430,'Gas wholesale lookups'!$A$4:$R$15,'Gas wholesale index'!Q$2,FALSE)</f>
        <v>1</v>
      </c>
      <c r="R430" s="38">
        <f>VLOOKUP($B430,'Gas wholesale lookups'!$A$4:$R$15,'Gas wholesale index'!R$2,FALSE)</f>
        <v>1</v>
      </c>
      <c r="S430" s="38">
        <f>VLOOKUP($B430,'Gas wholesale lookups'!$A$4:$R$15,'Gas wholesale index'!S$2,FALSE)</f>
        <v>1</v>
      </c>
      <c r="T430" s="38">
        <f>VLOOKUP($B430,'Gas wholesale lookups'!$A$4:$R$15,'Gas wholesale index'!T$2,FALSE)</f>
        <v>0</v>
      </c>
      <c r="U430" s="13">
        <f t="shared" si="109"/>
        <v>0</v>
      </c>
      <c r="V430" s="13">
        <f t="shared" si="110"/>
        <v>291847.5</v>
      </c>
      <c r="W430" s="13">
        <f t="shared" si="111"/>
        <v>332991.45454545453</v>
      </c>
      <c r="X430" s="13">
        <f t="shared" si="112"/>
        <v>208526.18181818182</v>
      </c>
      <c r="Y430" s="13">
        <f t="shared" si="113"/>
        <v>166168.27272727274</v>
      </c>
      <c r="Z430" s="13">
        <f t="shared" si="114"/>
        <v>0</v>
      </c>
      <c r="AA430" s="13">
        <f t="shared" si="115"/>
        <v>999533.40909090918</v>
      </c>
      <c r="AB430" s="23">
        <f t="shared" si="116"/>
        <v>0</v>
      </c>
      <c r="AC430" s="23">
        <f t="shared" si="117"/>
        <v>0</v>
      </c>
      <c r="AD430" s="23">
        <f t="shared" si="118"/>
        <v>0</v>
      </c>
      <c r="AE430" s="23">
        <f t="shared" si="119"/>
        <v>0</v>
      </c>
      <c r="AF430" s="23">
        <f t="shared" si="120"/>
        <v>0</v>
      </c>
      <c r="AG430" s="23">
        <f t="shared" si="121"/>
        <v>0</v>
      </c>
      <c r="AH430" s="23">
        <f t="shared" si="122"/>
        <v>0</v>
      </c>
      <c r="AI430" s="44" t="str">
        <f t="shared" si="123"/>
        <v>n/a</v>
      </c>
      <c r="AJ430" s="2" t="str">
        <f t="shared" si="124"/>
        <v>2016-17 Winter</v>
      </c>
      <c r="AK430" s="2" t="str">
        <f t="shared" si="125"/>
        <v>2016-17 Summer</v>
      </c>
      <c r="AL430" s="41">
        <v>0</v>
      </c>
      <c r="AM430" s="8"/>
    </row>
    <row r="431" spans="1:39" x14ac:dyDescent="0.3">
      <c r="A431" s="47">
        <v>42466</v>
      </c>
      <c r="B431" s="14" t="str">
        <f t="shared" si="126"/>
        <v>Apr</v>
      </c>
      <c r="C431" s="3"/>
      <c r="D431" s="3"/>
      <c r="E431" s="3"/>
      <c r="F431" s="3"/>
      <c r="G431" s="3"/>
      <c r="H431" s="3"/>
      <c r="I431" s="13">
        <f>VLOOKUP($B431,'Gas wholesale lookups'!$A$4:$L$15,'Gas wholesale index'!I$2,FALSE)</f>
        <v>166168.27272727274</v>
      </c>
      <c r="J431" s="13">
        <f>VLOOKUP($B431,'Gas wholesale lookups'!$A$4:$L$15,'Gas wholesale index'!J$2,FALSE)</f>
        <v>291847.5</v>
      </c>
      <c r="K431" s="13">
        <f>VLOOKUP($B431,'Gas wholesale lookups'!$A$4:$L$15,'Gas wholesale index'!K$2,FALSE)</f>
        <v>332991.45454545453</v>
      </c>
      <c r="L431" s="13">
        <f>VLOOKUP($B431,'Gas wholesale lookups'!$A$4:$L$15,'Gas wholesale index'!L$2,FALSE)</f>
        <v>208526.18181818182</v>
      </c>
      <c r="M431" s="13">
        <f>VLOOKUP($B431,'Gas wholesale lookups'!$A$4:$L$15,'Gas wholesale index'!M$2,FALSE)</f>
        <v>166168.27272727274</v>
      </c>
      <c r="N431" s="13">
        <f>VLOOKUP($B431,'Gas wholesale lookups'!$A$4:$L$15,'Gas wholesale index'!N$2,FALSE)</f>
        <v>291847.5</v>
      </c>
      <c r="O431" s="38">
        <f>VLOOKUP($B431,'Gas wholesale lookups'!$A$4:$R$15,'Gas wholesale index'!O$2,FALSE)</f>
        <v>0</v>
      </c>
      <c r="P431" s="38">
        <f>VLOOKUP($B431,'Gas wholesale lookups'!$A$4:$R$15,'Gas wholesale index'!P$2,FALSE)</f>
        <v>1</v>
      </c>
      <c r="Q431" s="38">
        <f>VLOOKUP($B431,'Gas wholesale lookups'!$A$4:$R$15,'Gas wholesale index'!Q$2,FALSE)</f>
        <v>1</v>
      </c>
      <c r="R431" s="38">
        <f>VLOOKUP($B431,'Gas wholesale lookups'!$A$4:$R$15,'Gas wholesale index'!R$2,FALSE)</f>
        <v>1</v>
      </c>
      <c r="S431" s="38">
        <f>VLOOKUP($B431,'Gas wholesale lookups'!$A$4:$R$15,'Gas wholesale index'!S$2,FALSE)</f>
        <v>1</v>
      </c>
      <c r="T431" s="38">
        <f>VLOOKUP($B431,'Gas wholesale lookups'!$A$4:$R$15,'Gas wholesale index'!T$2,FALSE)</f>
        <v>0</v>
      </c>
      <c r="U431" s="13">
        <f t="shared" si="109"/>
        <v>0</v>
      </c>
      <c r="V431" s="13">
        <f t="shared" si="110"/>
        <v>291847.5</v>
      </c>
      <c r="W431" s="13">
        <f t="shared" si="111"/>
        <v>332991.45454545453</v>
      </c>
      <c r="X431" s="13">
        <f t="shared" si="112"/>
        <v>208526.18181818182</v>
      </c>
      <c r="Y431" s="13">
        <f t="shared" si="113"/>
        <v>166168.27272727274</v>
      </c>
      <c r="Z431" s="13">
        <f t="shared" si="114"/>
        <v>0</v>
      </c>
      <c r="AA431" s="13">
        <f t="shared" si="115"/>
        <v>999533.40909090918</v>
      </c>
      <c r="AB431" s="23">
        <f t="shared" si="116"/>
        <v>0</v>
      </c>
      <c r="AC431" s="23">
        <f t="shared" si="117"/>
        <v>0</v>
      </c>
      <c r="AD431" s="23">
        <f t="shared" si="118"/>
        <v>0</v>
      </c>
      <c r="AE431" s="23">
        <f t="shared" si="119"/>
        <v>0</v>
      </c>
      <c r="AF431" s="23">
        <f t="shared" si="120"/>
        <v>0</v>
      </c>
      <c r="AG431" s="23">
        <f t="shared" si="121"/>
        <v>0</v>
      </c>
      <c r="AH431" s="23">
        <f t="shared" si="122"/>
        <v>0</v>
      </c>
      <c r="AI431" s="44" t="str">
        <f t="shared" si="123"/>
        <v>n/a</v>
      </c>
      <c r="AJ431" s="2" t="str">
        <f t="shared" si="124"/>
        <v>2016-17 Winter</v>
      </c>
      <c r="AK431" s="2" t="str">
        <f t="shared" si="125"/>
        <v>2016-17 Summer</v>
      </c>
      <c r="AL431" s="41">
        <v>0</v>
      </c>
      <c r="AM431" s="8"/>
    </row>
    <row r="432" spans="1:39" x14ac:dyDescent="0.3">
      <c r="A432" s="47">
        <v>42467</v>
      </c>
      <c r="B432" s="14" t="str">
        <f t="shared" si="126"/>
        <v>Apr</v>
      </c>
      <c r="C432" s="3"/>
      <c r="D432" s="3"/>
      <c r="E432" s="3"/>
      <c r="F432" s="3"/>
      <c r="G432" s="3"/>
      <c r="H432" s="3"/>
      <c r="I432" s="13">
        <f>VLOOKUP($B432,'Gas wholesale lookups'!$A$4:$L$15,'Gas wholesale index'!I$2,FALSE)</f>
        <v>166168.27272727274</v>
      </c>
      <c r="J432" s="13">
        <f>VLOOKUP($B432,'Gas wholesale lookups'!$A$4:$L$15,'Gas wholesale index'!J$2,FALSE)</f>
        <v>291847.5</v>
      </c>
      <c r="K432" s="13">
        <f>VLOOKUP($B432,'Gas wholesale lookups'!$A$4:$L$15,'Gas wholesale index'!K$2,FALSE)</f>
        <v>332991.45454545453</v>
      </c>
      <c r="L432" s="13">
        <f>VLOOKUP($B432,'Gas wholesale lookups'!$A$4:$L$15,'Gas wholesale index'!L$2,FALSE)</f>
        <v>208526.18181818182</v>
      </c>
      <c r="M432" s="13">
        <f>VLOOKUP($B432,'Gas wholesale lookups'!$A$4:$L$15,'Gas wholesale index'!M$2,FALSE)</f>
        <v>166168.27272727274</v>
      </c>
      <c r="N432" s="13">
        <f>VLOOKUP($B432,'Gas wholesale lookups'!$A$4:$L$15,'Gas wholesale index'!N$2,FALSE)</f>
        <v>291847.5</v>
      </c>
      <c r="O432" s="38">
        <f>VLOOKUP($B432,'Gas wholesale lookups'!$A$4:$R$15,'Gas wholesale index'!O$2,FALSE)</f>
        <v>0</v>
      </c>
      <c r="P432" s="38">
        <f>VLOOKUP($B432,'Gas wholesale lookups'!$A$4:$R$15,'Gas wholesale index'!P$2,FALSE)</f>
        <v>1</v>
      </c>
      <c r="Q432" s="38">
        <f>VLOOKUP($B432,'Gas wholesale lookups'!$A$4:$R$15,'Gas wholesale index'!Q$2,FALSE)</f>
        <v>1</v>
      </c>
      <c r="R432" s="38">
        <f>VLOOKUP($B432,'Gas wholesale lookups'!$A$4:$R$15,'Gas wholesale index'!R$2,FALSE)</f>
        <v>1</v>
      </c>
      <c r="S432" s="38">
        <f>VLOOKUP($B432,'Gas wholesale lookups'!$A$4:$R$15,'Gas wholesale index'!S$2,FALSE)</f>
        <v>1</v>
      </c>
      <c r="T432" s="38">
        <f>VLOOKUP($B432,'Gas wholesale lookups'!$A$4:$R$15,'Gas wholesale index'!T$2,FALSE)</f>
        <v>0</v>
      </c>
      <c r="U432" s="13">
        <f t="shared" si="109"/>
        <v>0</v>
      </c>
      <c r="V432" s="13">
        <f t="shared" si="110"/>
        <v>291847.5</v>
      </c>
      <c r="W432" s="13">
        <f t="shared" si="111"/>
        <v>332991.45454545453</v>
      </c>
      <c r="X432" s="13">
        <f t="shared" si="112"/>
        <v>208526.18181818182</v>
      </c>
      <c r="Y432" s="13">
        <f t="shared" si="113"/>
        <v>166168.27272727274</v>
      </c>
      <c r="Z432" s="13">
        <f t="shared" si="114"/>
        <v>0</v>
      </c>
      <c r="AA432" s="13">
        <f t="shared" si="115"/>
        <v>999533.40909090918</v>
      </c>
      <c r="AB432" s="23">
        <f t="shared" si="116"/>
        <v>0</v>
      </c>
      <c r="AC432" s="23">
        <f t="shared" si="117"/>
        <v>0</v>
      </c>
      <c r="AD432" s="23">
        <f t="shared" si="118"/>
        <v>0</v>
      </c>
      <c r="AE432" s="23">
        <f t="shared" si="119"/>
        <v>0</v>
      </c>
      <c r="AF432" s="23">
        <f t="shared" si="120"/>
        <v>0</v>
      </c>
      <c r="AG432" s="23">
        <f t="shared" si="121"/>
        <v>0</v>
      </c>
      <c r="AH432" s="23">
        <f t="shared" si="122"/>
        <v>0</v>
      </c>
      <c r="AI432" s="44" t="str">
        <f t="shared" si="123"/>
        <v>n/a</v>
      </c>
      <c r="AJ432" s="2" t="str">
        <f t="shared" si="124"/>
        <v>2016-17 Winter</v>
      </c>
      <c r="AK432" s="2" t="str">
        <f t="shared" si="125"/>
        <v>2016-17 Summer</v>
      </c>
      <c r="AL432" s="41">
        <v>0</v>
      </c>
      <c r="AM432" s="8"/>
    </row>
    <row r="433" spans="1:39" x14ac:dyDescent="0.3">
      <c r="A433" s="47">
        <v>42468</v>
      </c>
      <c r="B433" s="14" t="str">
        <f t="shared" si="126"/>
        <v>Apr</v>
      </c>
      <c r="C433" s="3"/>
      <c r="D433" s="3"/>
      <c r="E433" s="3"/>
      <c r="F433" s="3"/>
      <c r="G433" s="3"/>
      <c r="H433" s="3"/>
      <c r="I433" s="13">
        <f>VLOOKUP($B433,'Gas wholesale lookups'!$A$4:$L$15,'Gas wholesale index'!I$2,FALSE)</f>
        <v>166168.27272727274</v>
      </c>
      <c r="J433" s="13">
        <f>VLOOKUP($B433,'Gas wholesale lookups'!$A$4:$L$15,'Gas wholesale index'!J$2,FALSE)</f>
        <v>291847.5</v>
      </c>
      <c r="K433" s="13">
        <f>VLOOKUP($B433,'Gas wholesale lookups'!$A$4:$L$15,'Gas wholesale index'!K$2,FALSE)</f>
        <v>332991.45454545453</v>
      </c>
      <c r="L433" s="13">
        <f>VLOOKUP($B433,'Gas wholesale lookups'!$A$4:$L$15,'Gas wholesale index'!L$2,FALSE)</f>
        <v>208526.18181818182</v>
      </c>
      <c r="M433" s="13">
        <f>VLOOKUP($B433,'Gas wholesale lookups'!$A$4:$L$15,'Gas wholesale index'!M$2,FALSE)</f>
        <v>166168.27272727274</v>
      </c>
      <c r="N433" s="13">
        <f>VLOOKUP($B433,'Gas wholesale lookups'!$A$4:$L$15,'Gas wholesale index'!N$2,FALSE)</f>
        <v>291847.5</v>
      </c>
      <c r="O433" s="38">
        <f>VLOOKUP($B433,'Gas wholesale lookups'!$A$4:$R$15,'Gas wholesale index'!O$2,FALSE)</f>
        <v>0</v>
      </c>
      <c r="P433" s="38">
        <f>VLOOKUP($B433,'Gas wholesale lookups'!$A$4:$R$15,'Gas wholesale index'!P$2,FALSE)</f>
        <v>1</v>
      </c>
      <c r="Q433" s="38">
        <f>VLOOKUP($B433,'Gas wholesale lookups'!$A$4:$R$15,'Gas wholesale index'!Q$2,FALSE)</f>
        <v>1</v>
      </c>
      <c r="R433" s="38">
        <f>VLOOKUP($B433,'Gas wholesale lookups'!$A$4:$R$15,'Gas wholesale index'!R$2,FALSE)</f>
        <v>1</v>
      </c>
      <c r="S433" s="38">
        <f>VLOOKUP($B433,'Gas wholesale lookups'!$A$4:$R$15,'Gas wholesale index'!S$2,FALSE)</f>
        <v>1</v>
      </c>
      <c r="T433" s="38">
        <f>VLOOKUP($B433,'Gas wholesale lookups'!$A$4:$R$15,'Gas wholesale index'!T$2,FALSE)</f>
        <v>0</v>
      </c>
      <c r="U433" s="13">
        <f t="shared" si="109"/>
        <v>0</v>
      </c>
      <c r="V433" s="13">
        <f t="shared" si="110"/>
        <v>291847.5</v>
      </c>
      <c r="W433" s="13">
        <f t="shared" si="111"/>
        <v>332991.45454545453</v>
      </c>
      <c r="X433" s="13">
        <f t="shared" si="112"/>
        <v>208526.18181818182</v>
      </c>
      <c r="Y433" s="13">
        <f t="shared" si="113"/>
        <v>166168.27272727274</v>
      </c>
      <c r="Z433" s="13">
        <f t="shared" si="114"/>
        <v>0</v>
      </c>
      <c r="AA433" s="13">
        <f t="shared" si="115"/>
        <v>999533.40909090918</v>
      </c>
      <c r="AB433" s="23">
        <f t="shared" si="116"/>
        <v>0</v>
      </c>
      <c r="AC433" s="23">
        <f t="shared" si="117"/>
        <v>0</v>
      </c>
      <c r="AD433" s="23">
        <f t="shared" si="118"/>
        <v>0</v>
      </c>
      <c r="AE433" s="23">
        <f t="shared" si="119"/>
        <v>0</v>
      </c>
      <c r="AF433" s="23">
        <f t="shared" si="120"/>
        <v>0</v>
      </c>
      <c r="AG433" s="23">
        <f t="shared" si="121"/>
        <v>0</v>
      </c>
      <c r="AH433" s="23">
        <f t="shared" si="122"/>
        <v>0</v>
      </c>
      <c r="AI433" s="44" t="str">
        <f t="shared" si="123"/>
        <v>n/a</v>
      </c>
      <c r="AJ433" s="2" t="str">
        <f t="shared" si="124"/>
        <v>2016-17 Winter</v>
      </c>
      <c r="AK433" s="2" t="str">
        <f t="shared" si="125"/>
        <v>2016-17 Summer</v>
      </c>
      <c r="AL433" s="41">
        <v>0</v>
      </c>
      <c r="AM433" s="8"/>
    </row>
    <row r="434" spans="1:39" x14ac:dyDescent="0.3">
      <c r="A434" s="47">
        <v>42471</v>
      </c>
      <c r="B434" s="14" t="str">
        <f t="shared" si="126"/>
        <v>Apr</v>
      </c>
      <c r="C434" s="3"/>
      <c r="D434" s="3"/>
      <c r="E434" s="3"/>
      <c r="F434" s="3"/>
      <c r="G434" s="3"/>
      <c r="H434" s="3"/>
      <c r="I434" s="13">
        <f>VLOOKUP($B434,'Gas wholesale lookups'!$A$4:$L$15,'Gas wholesale index'!I$2,FALSE)</f>
        <v>166168.27272727274</v>
      </c>
      <c r="J434" s="13">
        <f>VLOOKUP($B434,'Gas wholesale lookups'!$A$4:$L$15,'Gas wholesale index'!J$2,FALSE)</f>
        <v>291847.5</v>
      </c>
      <c r="K434" s="13">
        <f>VLOOKUP($B434,'Gas wholesale lookups'!$A$4:$L$15,'Gas wholesale index'!K$2,FALSE)</f>
        <v>332991.45454545453</v>
      </c>
      <c r="L434" s="13">
        <f>VLOOKUP($B434,'Gas wholesale lookups'!$A$4:$L$15,'Gas wholesale index'!L$2,FALSE)</f>
        <v>208526.18181818182</v>
      </c>
      <c r="M434" s="13">
        <f>VLOOKUP($B434,'Gas wholesale lookups'!$A$4:$L$15,'Gas wholesale index'!M$2,FALSE)</f>
        <v>166168.27272727274</v>
      </c>
      <c r="N434" s="13">
        <f>VLOOKUP($B434,'Gas wholesale lookups'!$A$4:$L$15,'Gas wholesale index'!N$2,FALSE)</f>
        <v>291847.5</v>
      </c>
      <c r="O434" s="38">
        <f>VLOOKUP($B434,'Gas wholesale lookups'!$A$4:$R$15,'Gas wholesale index'!O$2,FALSE)</f>
        <v>0</v>
      </c>
      <c r="P434" s="38">
        <f>VLOOKUP($B434,'Gas wholesale lookups'!$A$4:$R$15,'Gas wholesale index'!P$2,FALSE)</f>
        <v>1</v>
      </c>
      <c r="Q434" s="38">
        <f>VLOOKUP($B434,'Gas wholesale lookups'!$A$4:$R$15,'Gas wholesale index'!Q$2,FALSE)</f>
        <v>1</v>
      </c>
      <c r="R434" s="38">
        <f>VLOOKUP($B434,'Gas wholesale lookups'!$A$4:$R$15,'Gas wholesale index'!R$2,FALSE)</f>
        <v>1</v>
      </c>
      <c r="S434" s="38">
        <f>VLOOKUP($B434,'Gas wholesale lookups'!$A$4:$R$15,'Gas wholesale index'!S$2,FALSE)</f>
        <v>1</v>
      </c>
      <c r="T434" s="38">
        <f>VLOOKUP($B434,'Gas wholesale lookups'!$A$4:$R$15,'Gas wholesale index'!T$2,FALSE)</f>
        <v>0</v>
      </c>
      <c r="U434" s="13">
        <f t="shared" si="109"/>
        <v>0</v>
      </c>
      <c r="V434" s="13">
        <f t="shared" si="110"/>
        <v>291847.5</v>
      </c>
      <c r="W434" s="13">
        <f t="shared" si="111"/>
        <v>332991.45454545453</v>
      </c>
      <c r="X434" s="13">
        <f t="shared" si="112"/>
        <v>208526.18181818182</v>
      </c>
      <c r="Y434" s="13">
        <f t="shared" si="113"/>
        <v>166168.27272727274</v>
      </c>
      <c r="Z434" s="13">
        <f t="shared" si="114"/>
        <v>0</v>
      </c>
      <c r="AA434" s="13">
        <f t="shared" si="115"/>
        <v>999533.40909090918</v>
      </c>
      <c r="AB434" s="23">
        <f t="shared" si="116"/>
        <v>0</v>
      </c>
      <c r="AC434" s="23">
        <f t="shared" si="117"/>
        <v>0</v>
      </c>
      <c r="AD434" s="23">
        <f t="shared" si="118"/>
        <v>0</v>
      </c>
      <c r="AE434" s="23">
        <f t="shared" si="119"/>
        <v>0</v>
      </c>
      <c r="AF434" s="23">
        <f t="shared" si="120"/>
        <v>0</v>
      </c>
      <c r="AG434" s="23">
        <f t="shared" si="121"/>
        <v>0</v>
      </c>
      <c r="AH434" s="23">
        <f t="shared" si="122"/>
        <v>0</v>
      </c>
      <c r="AI434" s="44" t="str">
        <f t="shared" si="123"/>
        <v>n/a</v>
      </c>
      <c r="AJ434" s="2" t="str">
        <f t="shared" si="124"/>
        <v>2016-17 Winter</v>
      </c>
      <c r="AK434" s="2" t="str">
        <f t="shared" si="125"/>
        <v>2016-17 Summer</v>
      </c>
      <c r="AL434" s="41">
        <v>0</v>
      </c>
      <c r="AM434" s="8"/>
    </row>
    <row r="435" spans="1:39" x14ac:dyDescent="0.3">
      <c r="A435" s="47">
        <v>42472</v>
      </c>
      <c r="B435" s="14" t="str">
        <f t="shared" si="126"/>
        <v>Apr</v>
      </c>
      <c r="C435" s="3"/>
      <c r="D435" s="3"/>
      <c r="E435" s="3"/>
      <c r="F435" s="3"/>
      <c r="G435" s="3"/>
      <c r="H435" s="3"/>
      <c r="I435" s="13">
        <f>VLOOKUP($B435,'Gas wholesale lookups'!$A$4:$L$15,'Gas wholesale index'!I$2,FALSE)</f>
        <v>166168.27272727274</v>
      </c>
      <c r="J435" s="13">
        <f>VLOOKUP($B435,'Gas wholesale lookups'!$A$4:$L$15,'Gas wholesale index'!J$2,FALSE)</f>
        <v>291847.5</v>
      </c>
      <c r="K435" s="13">
        <f>VLOOKUP($B435,'Gas wholesale lookups'!$A$4:$L$15,'Gas wholesale index'!K$2,FALSE)</f>
        <v>332991.45454545453</v>
      </c>
      <c r="L435" s="13">
        <f>VLOOKUP($B435,'Gas wholesale lookups'!$A$4:$L$15,'Gas wholesale index'!L$2,FALSE)</f>
        <v>208526.18181818182</v>
      </c>
      <c r="M435" s="13">
        <f>VLOOKUP($B435,'Gas wholesale lookups'!$A$4:$L$15,'Gas wholesale index'!M$2,FALSE)</f>
        <v>166168.27272727274</v>
      </c>
      <c r="N435" s="13">
        <f>VLOOKUP($B435,'Gas wholesale lookups'!$A$4:$L$15,'Gas wholesale index'!N$2,FALSE)</f>
        <v>291847.5</v>
      </c>
      <c r="O435" s="38">
        <f>VLOOKUP($B435,'Gas wholesale lookups'!$A$4:$R$15,'Gas wholesale index'!O$2,FALSE)</f>
        <v>0</v>
      </c>
      <c r="P435" s="38">
        <f>VLOOKUP($B435,'Gas wholesale lookups'!$A$4:$R$15,'Gas wholesale index'!P$2,FALSE)</f>
        <v>1</v>
      </c>
      <c r="Q435" s="38">
        <f>VLOOKUP($B435,'Gas wholesale lookups'!$A$4:$R$15,'Gas wholesale index'!Q$2,FALSE)</f>
        <v>1</v>
      </c>
      <c r="R435" s="38">
        <f>VLOOKUP($B435,'Gas wholesale lookups'!$A$4:$R$15,'Gas wholesale index'!R$2,FALSE)</f>
        <v>1</v>
      </c>
      <c r="S435" s="38">
        <f>VLOOKUP($B435,'Gas wholesale lookups'!$A$4:$R$15,'Gas wholesale index'!S$2,FALSE)</f>
        <v>1</v>
      </c>
      <c r="T435" s="38">
        <f>VLOOKUP($B435,'Gas wholesale lookups'!$A$4:$R$15,'Gas wholesale index'!T$2,FALSE)</f>
        <v>0</v>
      </c>
      <c r="U435" s="13">
        <f t="shared" si="109"/>
        <v>0</v>
      </c>
      <c r="V435" s="13">
        <f t="shared" si="110"/>
        <v>291847.5</v>
      </c>
      <c r="W435" s="13">
        <f t="shared" si="111"/>
        <v>332991.45454545453</v>
      </c>
      <c r="X435" s="13">
        <f t="shared" si="112"/>
        <v>208526.18181818182</v>
      </c>
      <c r="Y435" s="13">
        <f t="shared" si="113"/>
        <v>166168.27272727274</v>
      </c>
      <c r="Z435" s="13">
        <f t="shared" si="114"/>
        <v>0</v>
      </c>
      <c r="AA435" s="13">
        <f t="shared" si="115"/>
        <v>999533.40909090918</v>
      </c>
      <c r="AB435" s="23">
        <f t="shared" si="116"/>
        <v>0</v>
      </c>
      <c r="AC435" s="23">
        <f t="shared" si="117"/>
        <v>0</v>
      </c>
      <c r="AD435" s="23">
        <f t="shared" si="118"/>
        <v>0</v>
      </c>
      <c r="AE435" s="23">
        <f t="shared" si="119"/>
        <v>0</v>
      </c>
      <c r="AF435" s="23">
        <f t="shared" si="120"/>
        <v>0</v>
      </c>
      <c r="AG435" s="23">
        <f t="shared" si="121"/>
        <v>0</v>
      </c>
      <c r="AH435" s="23">
        <f t="shared" si="122"/>
        <v>0</v>
      </c>
      <c r="AI435" s="44" t="str">
        <f t="shared" si="123"/>
        <v>n/a</v>
      </c>
      <c r="AJ435" s="2" t="str">
        <f t="shared" si="124"/>
        <v>2016-17 Winter</v>
      </c>
      <c r="AK435" s="2" t="str">
        <f t="shared" si="125"/>
        <v>2016-17 Summer</v>
      </c>
      <c r="AL435" s="41">
        <v>0</v>
      </c>
      <c r="AM435" s="8"/>
    </row>
    <row r="436" spans="1:39" x14ac:dyDescent="0.3">
      <c r="A436" s="47">
        <v>42473</v>
      </c>
      <c r="B436" s="14" t="str">
        <f t="shared" si="126"/>
        <v>Apr</v>
      </c>
      <c r="C436" s="3"/>
      <c r="D436" s="3"/>
      <c r="E436" s="3"/>
      <c r="F436" s="3"/>
      <c r="G436" s="3"/>
      <c r="H436" s="3"/>
      <c r="I436" s="13">
        <f>VLOOKUP($B436,'Gas wholesale lookups'!$A$4:$L$15,'Gas wholesale index'!I$2,FALSE)</f>
        <v>166168.27272727274</v>
      </c>
      <c r="J436" s="13">
        <f>VLOOKUP($B436,'Gas wholesale lookups'!$A$4:$L$15,'Gas wholesale index'!J$2,FALSE)</f>
        <v>291847.5</v>
      </c>
      <c r="K436" s="13">
        <f>VLOOKUP($B436,'Gas wholesale lookups'!$A$4:$L$15,'Gas wholesale index'!K$2,FALSE)</f>
        <v>332991.45454545453</v>
      </c>
      <c r="L436" s="13">
        <f>VLOOKUP($B436,'Gas wholesale lookups'!$A$4:$L$15,'Gas wholesale index'!L$2,FALSE)</f>
        <v>208526.18181818182</v>
      </c>
      <c r="M436" s="13">
        <f>VLOOKUP($B436,'Gas wholesale lookups'!$A$4:$L$15,'Gas wholesale index'!M$2,FALSE)</f>
        <v>166168.27272727274</v>
      </c>
      <c r="N436" s="13">
        <f>VLOOKUP($B436,'Gas wholesale lookups'!$A$4:$L$15,'Gas wholesale index'!N$2,FALSE)</f>
        <v>291847.5</v>
      </c>
      <c r="O436" s="38">
        <f>VLOOKUP($B436,'Gas wholesale lookups'!$A$4:$R$15,'Gas wholesale index'!O$2,FALSE)</f>
        <v>0</v>
      </c>
      <c r="P436" s="38">
        <f>VLOOKUP($B436,'Gas wholesale lookups'!$A$4:$R$15,'Gas wholesale index'!P$2,FALSE)</f>
        <v>1</v>
      </c>
      <c r="Q436" s="38">
        <f>VLOOKUP($B436,'Gas wholesale lookups'!$A$4:$R$15,'Gas wholesale index'!Q$2,FALSE)</f>
        <v>1</v>
      </c>
      <c r="R436" s="38">
        <f>VLOOKUP($B436,'Gas wholesale lookups'!$A$4:$R$15,'Gas wholesale index'!R$2,FALSE)</f>
        <v>1</v>
      </c>
      <c r="S436" s="38">
        <f>VLOOKUP($B436,'Gas wholesale lookups'!$A$4:$R$15,'Gas wholesale index'!S$2,FALSE)</f>
        <v>1</v>
      </c>
      <c r="T436" s="38">
        <f>VLOOKUP($B436,'Gas wholesale lookups'!$A$4:$R$15,'Gas wholesale index'!T$2,FALSE)</f>
        <v>0</v>
      </c>
      <c r="U436" s="13">
        <f t="shared" si="109"/>
        <v>0</v>
      </c>
      <c r="V436" s="13">
        <f t="shared" si="110"/>
        <v>291847.5</v>
      </c>
      <c r="W436" s="13">
        <f t="shared" si="111"/>
        <v>332991.45454545453</v>
      </c>
      <c r="X436" s="13">
        <f t="shared" si="112"/>
        <v>208526.18181818182</v>
      </c>
      <c r="Y436" s="13">
        <f t="shared" si="113"/>
        <v>166168.27272727274</v>
      </c>
      <c r="Z436" s="13">
        <f t="shared" si="114"/>
        <v>0</v>
      </c>
      <c r="AA436" s="13">
        <f t="shared" si="115"/>
        <v>999533.40909090918</v>
      </c>
      <c r="AB436" s="23">
        <f t="shared" si="116"/>
        <v>0</v>
      </c>
      <c r="AC436" s="23">
        <f t="shared" si="117"/>
        <v>0</v>
      </c>
      <c r="AD436" s="23">
        <f t="shared" si="118"/>
        <v>0</v>
      </c>
      <c r="AE436" s="23">
        <f t="shared" si="119"/>
        <v>0</v>
      </c>
      <c r="AF436" s="23">
        <f t="shared" si="120"/>
        <v>0</v>
      </c>
      <c r="AG436" s="23">
        <f t="shared" si="121"/>
        <v>0</v>
      </c>
      <c r="AH436" s="23">
        <f t="shared" si="122"/>
        <v>0</v>
      </c>
      <c r="AI436" s="44" t="str">
        <f t="shared" si="123"/>
        <v>n/a</v>
      </c>
      <c r="AJ436" s="2" t="str">
        <f t="shared" si="124"/>
        <v>2016-17 Winter</v>
      </c>
      <c r="AK436" s="2" t="str">
        <f t="shared" si="125"/>
        <v>2016-17 Summer</v>
      </c>
      <c r="AL436" s="41">
        <v>0</v>
      </c>
      <c r="AM436" s="8"/>
    </row>
    <row r="437" spans="1:39" x14ac:dyDescent="0.3">
      <c r="A437" s="47">
        <v>42474</v>
      </c>
      <c r="B437" s="14" t="str">
        <f t="shared" si="126"/>
        <v>Apr</v>
      </c>
      <c r="C437" s="3"/>
      <c r="D437" s="3"/>
      <c r="E437" s="3"/>
      <c r="F437" s="3"/>
      <c r="G437" s="3"/>
      <c r="H437" s="3"/>
      <c r="I437" s="13">
        <f>VLOOKUP($B437,'Gas wholesale lookups'!$A$4:$L$15,'Gas wholesale index'!I$2,FALSE)</f>
        <v>166168.27272727274</v>
      </c>
      <c r="J437" s="13">
        <f>VLOOKUP($B437,'Gas wholesale lookups'!$A$4:$L$15,'Gas wholesale index'!J$2,FALSE)</f>
        <v>291847.5</v>
      </c>
      <c r="K437" s="13">
        <f>VLOOKUP($B437,'Gas wholesale lookups'!$A$4:$L$15,'Gas wholesale index'!K$2,FALSE)</f>
        <v>332991.45454545453</v>
      </c>
      <c r="L437" s="13">
        <f>VLOOKUP($B437,'Gas wholesale lookups'!$A$4:$L$15,'Gas wholesale index'!L$2,FALSE)</f>
        <v>208526.18181818182</v>
      </c>
      <c r="M437" s="13">
        <f>VLOOKUP($B437,'Gas wholesale lookups'!$A$4:$L$15,'Gas wholesale index'!M$2,FALSE)</f>
        <v>166168.27272727274</v>
      </c>
      <c r="N437" s="13">
        <f>VLOOKUP($B437,'Gas wholesale lookups'!$A$4:$L$15,'Gas wholesale index'!N$2,FALSE)</f>
        <v>291847.5</v>
      </c>
      <c r="O437" s="38">
        <f>VLOOKUP($B437,'Gas wholesale lookups'!$A$4:$R$15,'Gas wholesale index'!O$2,FALSE)</f>
        <v>0</v>
      </c>
      <c r="P437" s="38">
        <f>VLOOKUP($B437,'Gas wholesale lookups'!$A$4:$R$15,'Gas wholesale index'!P$2,FALSE)</f>
        <v>1</v>
      </c>
      <c r="Q437" s="38">
        <f>VLOOKUP($B437,'Gas wholesale lookups'!$A$4:$R$15,'Gas wholesale index'!Q$2,FALSE)</f>
        <v>1</v>
      </c>
      <c r="R437" s="38">
        <f>VLOOKUP($B437,'Gas wholesale lookups'!$A$4:$R$15,'Gas wholesale index'!R$2,FALSE)</f>
        <v>1</v>
      </c>
      <c r="S437" s="38">
        <f>VLOOKUP($B437,'Gas wholesale lookups'!$A$4:$R$15,'Gas wholesale index'!S$2,FALSE)</f>
        <v>1</v>
      </c>
      <c r="T437" s="38">
        <f>VLOOKUP($B437,'Gas wholesale lookups'!$A$4:$R$15,'Gas wholesale index'!T$2,FALSE)</f>
        <v>0</v>
      </c>
      <c r="U437" s="13">
        <f t="shared" si="109"/>
        <v>0</v>
      </c>
      <c r="V437" s="13">
        <f t="shared" si="110"/>
        <v>291847.5</v>
      </c>
      <c r="W437" s="13">
        <f t="shared" si="111"/>
        <v>332991.45454545453</v>
      </c>
      <c r="X437" s="13">
        <f t="shared" si="112"/>
        <v>208526.18181818182</v>
      </c>
      <c r="Y437" s="13">
        <f t="shared" si="113"/>
        <v>166168.27272727274</v>
      </c>
      <c r="Z437" s="13">
        <f t="shared" si="114"/>
        <v>0</v>
      </c>
      <c r="AA437" s="13">
        <f t="shared" si="115"/>
        <v>999533.40909090918</v>
      </c>
      <c r="AB437" s="23">
        <f t="shared" si="116"/>
        <v>0</v>
      </c>
      <c r="AC437" s="23">
        <f t="shared" si="117"/>
        <v>0</v>
      </c>
      <c r="AD437" s="23">
        <f t="shared" si="118"/>
        <v>0</v>
      </c>
      <c r="AE437" s="23">
        <f t="shared" si="119"/>
        <v>0</v>
      </c>
      <c r="AF437" s="23">
        <f t="shared" si="120"/>
        <v>0</v>
      </c>
      <c r="AG437" s="23">
        <f t="shared" si="121"/>
        <v>0</v>
      </c>
      <c r="AH437" s="23">
        <f t="shared" si="122"/>
        <v>0</v>
      </c>
      <c r="AI437" s="44" t="str">
        <f t="shared" si="123"/>
        <v>n/a</v>
      </c>
      <c r="AJ437" s="2" t="str">
        <f t="shared" si="124"/>
        <v>2016-17 Winter</v>
      </c>
      <c r="AK437" s="2" t="str">
        <f t="shared" si="125"/>
        <v>2016-17 Summer</v>
      </c>
      <c r="AL437" s="41">
        <v>0</v>
      </c>
      <c r="AM437" s="8"/>
    </row>
    <row r="438" spans="1:39" x14ac:dyDescent="0.3">
      <c r="A438" s="47">
        <v>42475</v>
      </c>
      <c r="B438" s="14" t="str">
        <f t="shared" si="126"/>
        <v>Apr</v>
      </c>
      <c r="C438" s="3"/>
      <c r="D438" s="3"/>
      <c r="E438" s="3"/>
      <c r="F438" s="3"/>
      <c r="G438" s="3"/>
      <c r="H438" s="3"/>
      <c r="I438" s="13">
        <f>VLOOKUP($B438,'Gas wholesale lookups'!$A$4:$L$15,'Gas wholesale index'!I$2,FALSE)</f>
        <v>166168.27272727274</v>
      </c>
      <c r="J438" s="13">
        <f>VLOOKUP($B438,'Gas wholesale lookups'!$A$4:$L$15,'Gas wholesale index'!J$2,FALSE)</f>
        <v>291847.5</v>
      </c>
      <c r="K438" s="13">
        <f>VLOOKUP($B438,'Gas wholesale lookups'!$A$4:$L$15,'Gas wholesale index'!K$2,FALSE)</f>
        <v>332991.45454545453</v>
      </c>
      <c r="L438" s="13">
        <f>VLOOKUP($B438,'Gas wholesale lookups'!$A$4:$L$15,'Gas wholesale index'!L$2,FALSE)</f>
        <v>208526.18181818182</v>
      </c>
      <c r="M438" s="13">
        <f>VLOOKUP($B438,'Gas wholesale lookups'!$A$4:$L$15,'Gas wholesale index'!M$2,FALSE)</f>
        <v>166168.27272727274</v>
      </c>
      <c r="N438" s="13">
        <f>VLOOKUP($B438,'Gas wholesale lookups'!$A$4:$L$15,'Gas wholesale index'!N$2,FALSE)</f>
        <v>291847.5</v>
      </c>
      <c r="O438" s="38">
        <f>VLOOKUP($B438,'Gas wholesale lookups'!$A$4:$R$15,'Gas wholesale index'!O$2,FALSE)</f>
        <v>0</v>
      </c>
      <c r="P438" s="38">
        <f>VLOOKUP($B438,'Gas wholesale lookups'!$A$4:$R$15,'Gas wholesale index'!P$2,FALSE)</f>
        <v>1</v>
      </c>
      <c r="Q438" s="38">
        <f>VLOOKUP($B438,'Gas wholesale lookups'!$A$4:$R$15,'Gas wholesale index'!Q$2,FALSE)</f>
        <v>1</v>
      </c>
      <c r="R438" s="38">
        <f>VLOOKUP($B438,'Gas wholesale lookups'!$A$4:$R$15,'Gas wholesale index'!R$2,FALSE)</f>
        <v>1</v>
      </c>
      <c r="S438" s="38">
        <f>VLOOKUP($B438,'Gas wholesale lookups'!$A$4:$R$15,'Gas wholesale index'!S$2,FALSE)</f>
        <v>1</v>
      </c>
      <c r="T438" s="38">
        <f>VLOOKUP($B438,'Gas wholesale lookups'!$A$4:$R$15,'Gas wholesale index'!T$2,FALSE)</f>
        <v>0</v>
      </c>
      <c r="U438" s="13">
        <f t="shared" si="109"/>
        <v>0</v>
      </c>
      <c r="V438" s="13">
        <f t="shared" si="110"/>
        <v>291847.5</v>
      </c>
      <c r="W438" s="13">
        <f t="shared" si="111"/>
        <v>332991.45454545453</v>
      </c>
      <c r="X438" s="13">
        <f t="shared" si="112"/>
        <v>208526.18181818182</v>
      </c>
      <c r="Y438" s="13">
        <f t="shared" si="113"/>
        <v>166168.27272727274</v>
      </c>
      <c r="Z438" s="13">
        <f t="shared" si="114"/>
        <v>0</v>
      </c>
      <c r="AA438" s="13">
        <f t="shared" si="115"/>
        <v>999533.40909090918</v>
      </c>
      <c r="AB438" s="23">
        <f t="shared" si="116"/>
        <v>0</v>
      </c>
      <c r="AC438" s="23">
        <f t="shared" si="117"/>
        <v>0</v>
      </c>
      <c r="AD438" s="23">
        <f t="shared" si="118"/>
        <v>0</v>
      </c>
      <c r="AE438" s="23">
        <f t="shared" si="119"/>
        <v>0</v>
      </c>
      <c r="AF438" s="23">
        <f t="shared" si="120"/>
        <v>0</v>
      </c>
      <c r="AG438" s="23">
        <f t="shared" si="121"/>
        <v>0</v>
      </c>
      <c r="AH438" s="23">
        <f t="shared" si="122"/>
        <v>0</v>
      </c>
      <c r="AI438" s="44" t="str">
        <f t="shared" si="123"/>
        <v>n/a</v>
      </c>
      <c r="AJ438" s="2" t="str">
        <f t="shared" si="124"/>
        <v>2016-17 Winter</v>
      </c>
      <c r="AK438" s="2" t="str">
        <f t="shared" si="125"/>
        <v>2016-17 Summer</v>
      </c>
      <c r="AL438" s="41">
        <v>0</v>
      </c>
      <c r="AM438" s="8"/>
    </row>
    <row r="439" spans="1:39" x14ac:dyDescent="0.3">
      <c r="A439" s="47">
        <v>42478</v>
      </c>
      <c r="B439" s="14" t="str">
        <f t="shared" si="126"/>
        <v>Apr</v>
      </c>
      <c r="C439" s="3"/>
      <c r="D439" s="3"/>
      <c r="E439" s="3"/>
      <c r="F439" s="3"/>
      <c r="G439" s="3"/>
      <c r="H439" s="3"/>
      <c r="I439" s="13">
        <f>VLOOKUP($B439,'Gas wholesale lookups'!$A$4:$L$15,'Gas wholesale index'!I$2,FALSE)</f>
        <v>166168.27272727274</v>
      </c>
      <c r="J439" s="13">
        <f>VLOOKUP($B439,'Gas wholesale lookups'!$A$4:$L$15,'Gas wholesale index'!J$2,FALSE)</f>
        <v>291847.5</v>
      </c>
      <c r="K439" s="13">
        <f>VLOOKUP($B439,'Gas wholesale lookups'!$A$4:$L$15,'Gas wholesale index'!K$2,FALSE)</f>
        <v>332991.45454545453</v>
      </c>
      <c r="L439" s="13">
        <f>VLOOKUP($B439,'Gas wholesale lookups'!$A$4:$L$15,'Gas wholesale index'!L$2,FALSE)</f>
        <v>208526.18181818182</v>
      </c>
      <c r="M439" s="13">
        <f>VLOOKUP($B439,'Gas wholesale lookups'!$A$4:$L$15,'Gas wholesale index'!M$2,FALSE)</f>
        <v>166168.27272727274</v>
      </c>
      <c r="N439" s="13">
        <f>VLOOKUP($B439,'Gas wholesale lookups'!$A$4:$L$15,'Gas wholesale index'!N$2,FALSE)</f>
        <v>291847.5</v>
      </c>
      <c r="O439" s="38">
        <f>VLOOKUP($B439,'Gas wholesale lookups'!$A$4:$R$15,'Gas wholesale index'!O$2,FALSE)</f>
        <v>0</v>
      </c>
      <c r="P439" s="38">
        <f>VLOOKUP($B439,'Gas wholesale lookups'!$A$4:$R$15,'Gas wholesale index'!P$2,FALSE)</f>
        <v>1</v>
      </c>
      <c r="Q439" s="38">
        <f>VLOOKUP($B439,'Gas wholesale lookups'!$A$4:$R$15,'Gas wholesale index'!Q$2,FALSE)</f>
        <v>1</v>
      </c>
      <c r="R439" s="38">
        <f>VLOOKUP($B439,'Gas wholesale lookups'!$A$4:$R$15,'Gas wholesale index'!R$2,FALSE)</f>
        <v>1</v>
      </c>
      <c r="S439" s="38">
        <f>VLOOKUP($B439,'Gas wholesale lookups'!$A$4:$R$15,'Gas wholesale index'!S$2,FALSE)</f>
        <v>1</v>
      </c>
      <c r="T439" s="38">
        <f>VLOOKUP($B439,'Gas wholesale lookups'!$A$4:$R$15,'Gas wholesale index'!T$2,FALSE)</f>
        <v>0</v>
      </c>
      <c r="U439" s="13">
        <f t="shared" si="109"/>
        <v>0</v>
      </c>
      <c r="V439" s="13">
        <f t="shared" si="110"/>
        <v>291847.5</v>
      </c>
      <c r="W439" s="13">
        <f t="shared" si="111"/>
        <v>332991.45454545453</v>
      </c>
      <c r="X439" s="13">
        <f t="shared" si="112"/>
        <v>208526.18181818182</v>
      </c>
      <c r="Y439" s="13">
        <f t="shared" si="113"/>
        <v>166168.27272727274</v>
      </c>
      <c r="Z439" s="13">
        <f t="shared" si="114"/>
        <v>0</v>
      </c>
      <c r="AA439" s="13">
        <f t="shared" si="115"/>
        <v>999533.40909090918</v>
      </c>
      <c r="AB439" s="23">
        <f t="shared" si="116"/>
        <v>0</v>
      </c>
      <c r="AC439" s="23">
        <f t="shared" si="117"/>
        <v>0</v>
      </c>
      <c r="AD439" s="23">
        <f t="shared" si="118"/>
        <v>0</v>
      </c>
      <c r="AE439" s="23">
        <f t="shared" si="119"/>
        <v>0</v>
      </c>
      <c r="AF439" s="23">
        <f t="shared" si="120"/>
        <v>0</v>
      </c>
      <c r="AG439" s="23">
        <f t="shared" si="121"/>
        <v>0</v>
      </c>
      <c r="AH439" s="23">
        <f t="shared" si="122"/>
        <v>0</v>
      </c>
      <c r="AI439" s="44" t="str">
        <f t="shared" si="123"/>
        <v>n/a</v>
      </c>
      <c r="AJ439" s="2" t="str">
        <f t="shared" si="124"/>
        <v>2016-17 Winter</v>
      </c>
      <c r="AK439" s="2" t="str">
        <f t="shared" si="125"/>
        <v>2016-17 Summer</v>
      </c>
      <c r="AL439" s="41">
        <v>0</v>
      </c>
      <c r="AM439" s="8"/>
    </row>
    <row r="440" spans="1:39" x14ac:dyDescent="0.3">
      <c r="A440" s="47">
        <v>42479</v>
      </c>
      <c r="B440" s="14" t="str">
        <f t="shared" si="126"/>
        <v>Apr</v>
      </c>
      <c r="C440" s="3"/>
      <c r="D440" s="3"/>
      <c r="E440" s="3"/>
      <c r="F440" s="3"/>
      <c r="G440" s="3"/>
      <c r="H440" s="3"/>
      <c r="I440" s="13">
        <f>VLOOKUP($B440,'Gas wholesale lookups'!$A$4:$L$15,'Gas wholesale index'!I$2,FALSE)</f>
        <v>166168.27272727274</v>
      </c>
      <c r="J440" s="13">
        <f>VLOOKUP($B440,'Gas wholesale lookups'!$A$4:$L$15,'Gas wholesale index'!J$2,FALSE)</f>
        <v>291847.5</v>
      </c>
      <c r="K440" s="13">
        <f>VLOOKUP($B440,'Gas wholesale lookups'!$A$4:$L$15,'Gas wholesale index'!K$2,FALSE)</f>
        <v>332991.45454545453</v>
      </c>
      <c r="L440" s="13">
        <f>VLOOKUP($B440,'Gas wholesale lookups'!$A$4:$L$15,'Gas wholesale index'!L$2,FALSE)</f>
        <v>208526.18181818182</v>
      </c>
      <c r="M440" s="13">
        <f>VLOOKUP($B440,'Gas wholesale lookups'!$A$4:$L$15,'Gas wholesale index'!M$2,FALSE)</f>
        <v>166168.27272727274</v>
      </c>
      <c r="N440" s="13">
        <f>VLOOKUP($B440,'Gas wholesale lookups'!$A$4:$L$15,'Gas wholesale index'!N$2,FALSE)</f>
        <v>291847.5</v>
      </c>
      <c r="O440" s="38">
        <f>VLOOKUP($B440,'Gas wholesale lookups'!$A$4:$R$15,'Gas wholesale index'!O$2,FALSE)</f>
        <v>0</v>
      </c>
      <c r="P440" s="38">
        <f>VLOOKUP($B440,'Gas wholesale lookups'!$A$4:$R$15,'Gas wholesale index'!P$2,FALSE)</f>
        <v>1</v>
      </c>
      <c r="Q440" s="38">
        <f>VLOOKUP($B440,'Gas wholesale lookups'!$A$4:$R$15,'Gas wholesale index'!Q$2,FALSE)</f>
        <v>1</v>
      </c>
      <c r="R440" s="38">
        <f>VLOOKUP($B440,'Gas wholesale lookups'!$A$4:$R$15,'Gas wholesale index'!R$2,FALSE)</f>
        <v>1</v>
      </c>
      <c r="S440" s="38">
        <f>VLOOKUP($B440,'Gas wholesale lookups'!$A$4:$R$15,'Gas wholesale index'!S$2,FALSE)</f>
        <v>1</v>
      </c>
      <c r="T440" s="38">
        <f>VLOOKUP($B440,'Gas wholesale lookups'!$A$4:$R$15,'Gas wholesale index'!T$2,FALSE)</f>
        <v>0</v>
      </c>
      <c r="U440" s="13">
        <f t="shared" si="109"/>
        <v>0</v>
      </c>
      <c r="V440" s="13">
        <f t="shared" si="110"/>
        <v>291847.5</v>
      </c>
      <c r="W440" s="13">
        <f t="shared" si="111"/>
        <v>332991.45454545453</v>
      </c>
      <c r="X440" s="13">
        <f t="shared" si="112"/>
        <v>208526.18181818182</v>
      </c>
      <c r="Y440" s="13">
        <f t="shared" si="113"/>
        <v>166168.27272727274</v>
      </c>
      <c r="Z440" s="13">
        <f t="shared" si="114"/>
        <v>0</v>
      </c>
      <c r="AA440" s="13">
        <f t="shared" si="115"/>
        <v>999533.40909090918</v>
      </c>
      <c r="AB440" s="23">
        <f t="shared" si="116"/>
        <v>0</v>
      </c>
      <c r="AC440" s="23">
        <f t="shared" si="117"/>
        <v>0</v>
      </c>
      <c r="AD440" s="23">
        <f t="shared" si="118"/>
        <v>0</v>
      </c>
      <c r="AE440" s="23">
        <f t="shared" si="119"/>
        <v>0</v>
      </c>
      <c r="AF440" s="23">
        <f t="shared" si="120"/>
        <v>0</v>
      </c>
      <c r="AG440" s="23">
        <f t="shared" si="121"/>
        <v>0</v>
      </c>
      <c r="AH440" s="23">
        <f t="shared" si="122"/>
        <v>0</v>
      </c>
      <c r="AI440" s="44" t="str">
        <f t="shared" si="123"/>
        <v>n/a</v>
      </c>
      <c r="AJ440" s="2" t="str">
        <f t="shared" si="124"/>
        <v>2016-17 Winter</v>
      </c>
      <c r="AK440" s="2" t="str">
        <f t="shared" si="125"/>
        <v>2016-17 Summer</v>
      </c>
      <c r="AL440" s="41">
        <v>0</v>
      </c>
      <c r="AM440" s="8"/>
    </row>
    <row r="441" spans="1:39" x14ac:dyDescent="0.3">
      <c r="A441" s="47">
        <v>42480</v>
      </c>
      <c r="B441" s="14" t="str">
        <f t="shared" si="126"/>
        <v>Apr</v>
      </c>
      <c r="C441" s="3"/>
      <c r="D441" s="3"/>
      <c r="E441" s="3"/>
      <c r="F441" s="3"/>
      <c r="G441" s="3"/>
      <c r="H441" s="3"/>
      <c r="I441" s="13">
        <f>VLOOKUP($B441,'Gas wholesale lookups'!$A$4:$L$15,'Gas wholesale index'!I$2,FALSE)</f>
        <v>166168.27272727274</v>
      </c>
      <c r="J441" s="13">
        <f>VLOOKUP($B441,'Gas wholesale lookups'!$A$4:$L$15,'Gas wholesale index'!J$2,FALSE)</f>
        <v>291847.5</v>
      </c>
      <c r="K441" s="13">
        <f>VLOOKUP($B441,'Gas wholesale lookups'!$A$4:$L$15,'Gas wholesale index'!K$2,FALSE)</f>
        <v>332991.45454545453</v>
      </c>
      <c r="L441" s="13">
        <f>VLOOKUP($B441,'Gas wholesale lookups'!$A$4:$L$15,'Gas wholesale index'!L$2,FALSE)</f>
        <v>208526.18181818182</v>
      </c>
      <c r="M441" s="13">
        <f>VLOOKUP($B441,'Gas wholesale lookups'!$A$4:$L$15,'Gas wholesale index'!M$2,FALSE)</f>
        <v>166168.27272727274</v>
      </c>
      <c r="N441" s="13">
        <f>VLOOKUP($B441,'Gas wholesale lookups'!$A$4:$L$15,'Gas wholesale index'!N$2,FALSE)</f>
        <v>291847.5</v>
      </c>
      <c r="O441" s="38">
        <f>VLOOKUP($B441,'Gas wholesale lookups'!$A$4:$R$15,'Gas wholesale index'!O$2,FALSE)</f>
        <v>0</v>
      </c>
      <c r="P441" s="38">
        <f>VLOOKUP($B441,'Gas wholesale lookups'!$A$4:$R$15,'Gas wholesale index'!P$2,FALSE)</f>
        <v>1</v>
      </c>
      <c r="Q441" s="38">
        <f>VLOOKUP($B441,'Gas wholesale lookups'!$A$4:$R$15,'Gas wholesale index'!Q$2,FALSE)</f>
        <v>1</v>
      </c>
      <c r="R441" s="38">
        <f>VLOOKUP($B441,'Gas wholesale lookups'!$A$4:$R$15,'Gas wholesale index'!R$2,FALSE)</f>
        <v>1</v>
      </c>
      <c r="S441" s="38">
        <f>VLOOKUP($B441,'Gas wholesale lookups'!$A$4:$R$15,'Gas wholesale index'!S$2,FALSE)</f>
        <v>1</v>
      </c>
      <c r="T441" s="38">
        <f>VLOOKUP($B441,'Gas wholesale lookups'!$A$4:$R$15,'Gas wholesale index'!T$2,FALSE)</f>
        <v>0</v>
      </c>
      <c r="U441" s="13">
        <f t="shared" si="109"/>
        <v>0</v>
      </c>
      <c r="V441" s="13">
        <f t="shared" si="110"/>
        <v>291847.5</v>
      </c>
      <c r="W441" s="13">
        <f t="shared" si="111"/>
        <v>332991.45454545453</v>
      </c>
      <c r="X441" s="13">
        <f t="shared" si="112"/>
        <v>208526.18181818182</v>
      </c>
      <c r="Y441" s="13">
        <f t="shared" si="113"/>
        <v>166168.27272727274</v>
      </c>
      <c r="Z441" s="13">
        <f t="shared" si="114"/>
        <v>0</v>
      </c>
      <c r="AA441" s="13">
        <f t="shared" si="115"/>
        <v>999533.40909090918</v>
      </c>
      <c r="AB441" s="23">
        <f t="shared" si="116"/>
        <v>0</v>
      </c>
      <c r="AC441" s="23">
        <f t="shared" si="117"/>
        <v>0</v>
      </c>
      <c r="AD441" s="23">
        <f t="shared" si="118"/>
        <v>0</v>
      </c>
      <c r="AE441" s="23">
        <f t="shared" si="119"/>
        <v>0</v>
      </c>
      <c r="AF441" s="23">
        <f t="shared" si="120"/>
        <v>0</v>
      </c>
      <c r="AG441" s="23">
        <f t="shared" si="121"/>
        <v>0</v>
      </c>
      <c r="AH441" s="23">
        <f t="shared" si="122"/>
        <v>0</v>
      </c>
      <c r="AI441" s="44" t="str">
        <f t="shared" si="123"/>
        <v>n/a</v>
      </c>
      <c r="AJ441" s="2" t="str">
        <f t="shared" si="124"/>
        <v>2016-17 Winter</v>
      </c>
      <c r="AK441" s="2" t="str">
        <f t="shared" si="125"/>
        <v>2016-17 Summer</v>
      </c>
      <c r="AL441" s="41">
        <v>0</v>
      </c>
      <c r="AM441" s="8"/>
    </row>
    <row r="442" spans="1:39" x14ac:dyDescent="0.3">
      <c r="A442" s="47">
        <v>42481</v>
      </c>
      <c r="B442" s="14" t="str">
        <f t="shared" si="126"/>
        <v>Apr</v>
      </c>
      <c r="C442" s="3"/>
      <c r="D442" s="3"/>
      <c r="E442" s="3"/>
      <c r="F442" s="3"/>
      <c r="G442" s="3"/>
      <c r="H442" s="3"/>
      <c r="I442" s="13">
        <f>VLOOKUP($B442,'Gas wholesale lookups'!$A$4:$L$15,'Gas wholesale index'!I$2,FALSE)</f>
        <v>166168.27272727274</v>
      </c>
      <c r="J442" s="13">
        <f>VLOOKUP($B442,'Gas wholesale lookups'!$A$4:$L$15,'Gas wholesale index'!J$2,FALSE)</f>
        <v>291847.5</v>
      </c>
      <c r="K442" s="13">
        <f>VLOOKUP($B442,'Gas wholesale lookups'!$A$4:$L$15,'Gas wholesale index'!K$2,FALSE)</f>
        <v>332991.45454545453</v>
      </c>
      <c r="L442" s="13">
        <f>VLOOKUP($B442,'Gas wholesale lookups'!$A$4:$L$15,'Gas wholesale index'!L$2,FALSE)</f>
        <v>208526.18181818182</v>
      </c>
      <c r="M442" s="13">
        <f>VLOOKUP($B442,'Gas wholesale lookups'!$A$4:$L$15,'Gas wholesale index'!M$2,FALSE)</f>
        <v>166168.27272727274</v>
      </c>
      <c r="N442" s="13">
        <f>VLOOKUP($B442,'Gas wholesale lookups'!$A$4:$L$15,'Gas wholesale index'!N$2,FALSE)</f>
        <v>291847.5</v>
      </c>
      <c r="O442" s="38">
        <f>VLOOKUP($B442,'Gas wholesale lookups'!$A$4:$R$15,'Gas wholesale index'!O$2,FALSE)</f>
        <v>0</v>
      </c>
      <c r="P442" s="38">
        <f>VLOOKUP($B442,'Gas wholesale lookups'!$A$4:$R$15,'Gas wholesale index'!P$2,FALSE)</f>
        <v>1</v>
      </c>
      <c r="Q442" s="38">
        <f>VLOOKUP($B442,'Gas wholesale lookups'!$A$4:$R$15,'Gas wholesale index'!Q$2,FALSE)</f>
        <v>1</v>
      </c>
      <c r="R442" s="38">
        <f>VLOOKUP($B442,'Gas wholesale lookups'!$A$4:$R$15,'Gas wholesale index'!R$2,FALSE)</f>
        <v>1</v>
      </c>
      <c r="S442" s="38">
        <f>VLOOKUP($B442,'Gas wholesale lookups'!$A$4:$R$15,'Gas wholesale index'!S$2,FALSE)</f>
        <v>1</v>
      </c>
      <c r="T442" s="38">
        <f>VLOOKUP($B442,'Gas wholesale lookups'!$A$4:$R$15,'Gas wholesale index'!T$2,FALSE)</f>
        <v>0</v>
      </c>
      <c r="U442" s="13">
        <f t="shared" si="109"/>
        <v>0</v>
      </c>
      <c r="V442" s="13">
        <f t="shared" si="110"/>
        <v>291847.5</v>
      </c>
      <c r="W442" s="13">
        <f t="shared" si="111"/>
        <v>332991.45454545453</v>
      </c>
      <c r="X442" s="13">
        <f t="shared" si="112"/>
        <v>208526.18181818182</v>
      </c>
      <c r="Y442" s="13">
        <f t="shared" si="113"/>
        <v>166168.27272727274</v>
      </c>
      <c r="Z442" s="13">
        <f t="shared" si="114"/>
        <v>0</v>
      </c>
      <c r="AA442" s="13">
        <f t="shared" si="115"/>
        <v>999533.40909090918</v>
      </c>
      <c r="AB442" s="23">
        <f t="shared" si="116"/>
        <v>0</v>
      </c>
      <c r="AC442" s="23">
        <f t="shared" si="117"/>
        <v>0</v>
      </c>
      <c r="AD442" s="23">
        <f t="shared" si="118"/>
        <v>0</v>
      </c>
      <c r="AE442" s="23">
        <f t="shared" si="119"/>
        <v>0</v>
      </c>
      <c r="AF442" s="23">
        <f t="shared" si="120"/>
        <v>0</v>
      </c>
      <c r="AG442" s="23">
        <f t="shared" si="121"/>
        <v>0</v>
      </c>
      <c r="AH442" s="23">
        <f t="shared" si="122"/>
        <v>0</v>
      </c>
      <c r="AI442" s="44" t="str">
        <f t="shared" si="123"/>
        <v>n/a</v>
      </c>
      <c r="AJ442" s="2" t="str">
        <f t="shared" si="124"/>
        <v>2016-17 Winter</v>
      </c>
      <c r="AK442" s="2" t="str">
        <f t="shared" si="125"/>
        <v>2016-17 Summer</v>
      </c>
      <c r="AL442" s="41">
        <v>0</v>
      </c>
      <c r="AM442" s="8"/>
    </row>
    <row r="443" spans="1:39" x14ac:dyDescent="0.3">
      <c r="A443" s="47">
        <v>42482</v>
      </c>
      <c r="B443" s="14" t="str">
        <f t="shared" si="126"/>
        <v>Apr</v>
      </c>
      <c r="C443" s="3"/>
      <c r="D443" s="3"/>
      <c r="E443" s="3"/>
      <c r="F443" s="3"/>
      <c r="G443" s="3"/>
      <c r="H443" s="3"/>
      <c r="I443" s="13">
        <f>VLOOKUP($B443,'Gas wholesale lookups'!$A$4:$L$15,'Gas wholesale index'!I$2,FALSE)</f>
        <v>166168.27272727274</v>
      </c>
      <c r="J443" s="13">
        <f>VLOOKUP($B443,'Gas wholesale lookups'!$A$4:$L$15,'Gas wholesale index'!J$2,FALSE)</f>
        <v>291847.5</v>
      </c>
      <c r="K443" s="13">
        <f>VLOOKUP($B443,'Gas wholesale lookups'!$A$4:$L$15,'Gas wholesale index'!K$2,FALSE)</f>
        <v>332991.45454545453</v>
      </c>
      <c r="L443" s="13">
        <f>VLOOKUP($B443,'Gas wholesale lookups'!$A$4:$L$15,'Gas wholesale index'!L$2,FALSE)</f>
        <v>208526.18181818182</v>
      </c>
      <c r="M443" s="13">
        <f>VLOOKUP($B443,'Gas wholesale lookups'!$A$4:$L$15,'Gas wholesale index'!M$2,FALSE)</f>
        <v>166168.27272727274</v>
      </c>
      <c r="N443" s="13">
        <f>VLOOKUP($B443,'Gas wholesale lookups'!$A$4:$L$15,'Gas wholesale index'!N$2,FALSE)</f>
        <v>291847.5</v>
      </c>
      <c r="O443" s="38">
        <f>VLOOKUP($B443,'Gas wholesale lookups'!$A$4:$R$15,'Gas wholesale index'!O$2,FALSE)</f>
        <v>0</v>
      </c>
      <c r="P443" s="38">
        <f>VLOOKUP($B443,'Gas wholesale lookups'!$A$4:$R$15,'Gas wholesale index'!P$2,FALSE)</f>
        <v>1</v>
      </c>
      <c r="Q443" s="38">
        <f>VLOOKUP($B443,'Gas wholesale lookups'!$A$4:$R$15,'Gas wholesale index'!Q$2,FALSE)</f>
        <v>1</v>
      </c>
      <c r="R443" s="38">
        <f>VLOOKUP($B443,'Gas wholesale lookups'!$A$4:$R$15,'Gas wholesale index'!R$2,FALSE)</f>
        <v>1</v>
      </c>
      <c r="S443" s="38">
        <f>VLOOKUP($B443,'Gas wholesale lookups'!$A$4:$R$15,'Gas wholesale index'!S$2,FALSE)</f>
        <v>1</v>
      </c>
      <c r="T443" s="38">
        <f>VLOOKUP($B443,'Gas wholesale lookups'!$A$4:$R$15,'Gas wholesale index'!T$2,FALSE)</f>
        <v>0</v>
      </c>
      <c r="U443" s="13">
        <f t="shared" si="109"/>
        <v>0</v>
      </c>
      <c r="V443" s="13">
        <f t="shared" si="110"/>
        <v>291847.5</v>
      </c>
      <c r="W443" s="13">
        <f t="shared" si="111"/>
        <v>332991.45454545453</v>
      </c>
      <c r="X443" s="13">
        <f t="shared" si="112"/>
        <v>208526.18181818182</v>
      </c>
      <c r="Y443" s="13">
        <f t="shared" si="113"/>
        <v>166168.27272727274</v>
      </c>
      <c r="Z443" s="13">
        <f t="shared" si="114"/>
        <v>0</v>
      </c>
      <c r="AA443" s="13">
        <f t="shared" si="115"/>
        <v>999533.40909090918</v>
      </c>
      <c r="AB443" s="23">
        <f t="shared" si="116"/>
        <v>0</v>
      </c>
      <c r="AC443" s="23">
        <f t="shared" si="117"/>
        <v>0</v>
      </c>
      <c r="AD443" s="23">
        <f t="shared" si="118"/>
        <v>0</v>
      </c>
      <c r="AE443" s="23">
        <f t="shared" si="119"/>
        <v>0</v>
      </c>
      <c r="AF443" s="23">
        <f t="shared" si="120"/>
        <v>0</v>
      </c>
      <c r="AG443" s="23">
        <f t="shared" si="121"/>
        <v>0</v>
      </c>
      <c r="AH443" s="23">
        <f t="shared" si="122"/>
        <v>0</v>
      </c>
      <c r="AI443" s="44" t="str">
        <f t="shared" si="123"/>
        <v>n/a</v>
      </c>
      <c r="AJ443" s="2" t="str">
        <f t="shared" si="124"/>
        <v>2016-17 Winter</v>
      </c>
      <c r="AK443" s="2" t="str">
        <f t="shared" si="125"/>
        <v>2016-17 Summer</v>
      </c>
      <c r="AL443" s="41">
        <v>0</v>
      </c>
      <c r="AM443" s="8"/>
    </row>
    <row r="444" spans="1:39" x14ac:dyDescent="0.3">
      <c r="A444" s="47">
        <v>42485</v>
      </c>
      <c r="B444" s="14" t="str">
        <f t="shared" si="126"/>
        <v>Apr</v>
      </c>
      <c r="C444" s="3"/>
      <c r="D444" s="3"/>
      <c r="E444" s="3"/>
      <c r="F444" s="3"/>
      <c r="G444" s="3"/>
      <c r="H444" s="3"/>
      <c r="I444" s="13">
        <f>VLOOKUP($B444,'Gas wholesale lookups'!$A$4:$L$15,'Gas wholesale index'!I$2,FALSE)</f>
        <v>166168.27272727274</v>
      </c>
      <c r="J444" s="13">
        <f>VLOOKUP($B444,'Gas wholesale lookups'!$A$4:$L$15,'Gas wholesale index'!J$2,FALSE)</f>
        <v>291847.5</v>
      </c>
      <c r="K444" s="13">
        <f>VLOOKUP($B444,'Gas wholesale lookups'!$A$4:$L$15,'Gas wholesale index'!K$2,FALSE)</f>
        <v>332991.45454545453</v>
      </c>
      <c r="L444" s="13">
        <f>VLOOKUP($B444,'Gas wholesale lookups'!$A$4:$L$15,'Gas wholesale index'!L$2,FALSE)</f>
        <v>208526.18181818182</v>
      </c>
      <c r="M444" s="13">
        <f>VLOOKUP($B444,'Gas wholesale lookups'!$A$4:$L$15,'Gas wholesale index'!M$2,FALSE)</f>
        <v>166168.27272727274</v>
      </c>
      <c r="N444" s="13">
        <f>VLOOKUP($B444,'Gas wholesale lookups'!$A$4:$L$15,'Gas wholesale index'!N$2,FALSE)</f>
        <v>291847.5</v>
      </c>
      <c r="O444" s="38">
        <f>VLOOKUP($B444,'Gas wholesale lookups'!$A$4:$R$15,'Gas wholesale index'!O$2,FALSE)</f>
        <v>0</v>
      </c>
      <c r="P444" s="38">
        <f>VLOOKUP($B444,'Gas wholesale lookups'!$A$4:$R$15,'Gas wholesale index'!P$2,FALSE)</f>
        <v>1</v>
      </c>
      <c r="Q444" s="38">
        <f>VLOOKUP($B444,'Gas wholesale lookups'!$A$4:$R$15,'Gas wholesale index'!Q$2,FALSE)</f>
        <v>1</v>
      </c>
      <c r="R444" s="38">
        <f>VLOOKUP($B444,'Gas wholesale lookups'!$A$4:$R$15,'Gas wholesale index'!R$2,FALSE)</f>
        <v>1</v>
      </c>
      <c r="S444" s="38">
        <f>VLOOKUP($B444,'Gas wholesale lookups'!$A$4:$R$15,'Gas wholesale index'!S$2,FALSE)</f>
        <v>1</v>
      </c>
      <c r="T444" s="38">
        <f>VLOOKUP($B444,'Gas wholesale lookups'!$A$4:$R$15,'Gas wholesale index'!T$2,FALSE)</f>
        <v>0</v>
      </c>
      <c r="U444" s="13">
        <f t="shared" si="109"/>
        <v>0</v>
      </c>
      <c r="V444" s="13">
        <f t="shared" si="110"/>
        <v>291847.5</v>
      </c>
      <c r="W444" s="13">
        <f t="shared" si="111"/>
        <v>332991.45454545453</v>
      </c>
      <c r="X444" s="13">
        <f t="shared" si="112"/>
        <v>208526.18181818182</v>
      </c>
      <c r="Y444" s="13">
        <f t="shared" si="113"/>
        <v>166168.27272727274</v>
      </c>
      <c r="Z444" s="13">
        <f t="shared" si="114"/>
        <v>0</v>
      </c>
      <c r="AA444" s="13">
        <f t="shared" si="115"/>
        <v>999533.40909090918</v>
      </c>
      <c r="AB444" s="23">
        <f t="shared" si="116"/>
        <v>0</v>
      </c>
      <c r="AC444" s="23">
        <f t="shared" si="117"/>
        <v>0</v>
      </c>
      <c r="AD444" s="23">
        <f t="shared" si="118"/>
        <v>0</v>
      </c>
      <c r="AE444" s="23">
        <f t="shared" si="119"/>
        <v>0</v>
      </c>
      <c r="AF444" s="23">
        <f t="shared" si="120"/>
        <v>0</v>
      </c>
      <c r="AG444" s="23">
        <f t="shared" si="121"/>
        <v>0</v>
      </c>
      <c r="AH444" s="23">
        <f t="shared" si="122"/>
        <v>0</v>
      </c>
      <c r="AI444" s="44" t="str">
        <f t="shared" si="123"/>
        <v>n/a</v>
      </c>
      <c r="AJ444" s="2" t="str">
        <f t="shared" si="124"/>
        <v>2016-17 Winter</v>
      </c>
      <c r="AK444" s="2" t="str">
        <f t="shared" si="125"/>
        <v>2016-17 Summer</v>
      </c>
      <c r="AL444" s="41">
        <v>0</v>
      </c>
      <c r="AM444" s="8"/>
    </row>
    <row r="445" spans="1:39" x14ac:dyDescent="0.3">
      <c r="A445" s="47">
        <v>42486</v>
      </c>
      <c r="B445" s="14" t="str">
        <f t="shared" si="126"/>
        <v>Apr</v>
      </c>
      <c r="C445" s="3"/>
      <c r="D445" s="3"/>
      <c r="E445" s="3"/>
      <c r="F445" s="3"/>
      <c r="G445" s="3"/>
      <c r="H445" s="3"/>
      <c r="I445" s="13">
        <f>VLOOKUP($B445,'Gas wholesale lookups'!$A$4:$L$15,'Gas wholesale index'!I$2,FALSE)</f>
        <v>166168.27272727274</v>
      </c>
      <c r="J445" s="13">
        <f>VLOOKUP($B445,'Gas wholesale lookups'!$A$4:$L$15,'Gas wholesale index'!J$2,FALSE)</f>
        <v>291847.5</v>
      </c>
      <c r="K445" s="13">
        <f>VLOOKUP($B445,'Gas wholesale lookups'!$A$4:$L$15,'Gas wholesale index'!K$2,FALSE)</f>
        <v>332991.45454545453</v>
      </c>
      <c r="L445" s="13">
        <f>VLOOKUP($B445,'Gas wholesale lookups'!$A$4:$L$15,'Gas wholesale index'!L$2,FALSE)</f>
        <v>208526.18181818182</v>
      </c>
      <c r="M445" s="13">
        <f>VLOOKUP($B445,'Gas wholesale lookups'!$A$4:$L$15,'Gas wholesale index'!M$2,FALSE)</f>
        <v>166168.27272727274</v>
      </c>
      <c r="N445" s="13">
        <f>VLOOKUP($B445,'Gas wholesale lookups'!$A$4:$L$15,'Gas wholesale index'!N$2,FALSE)</f>
        <v>291847.5</v>
      </c>
      <c r="O445" s="38">
        <f>VLOOKUP($B445,'Gas wholesale lookups'!$A$4:$R$15,'Gas wholesale index'!O$2,FALSE)</f>
        <v>0</v>
      </c>
      <c r="P445" s="38">
        <f>VLOOKUP($B445,'Gas wholesale lookups'!$A$4:$R$15,'Gas wholesale index'!P$2,FALSE)</f>
        <v>1</v>
      </c>
      <c r="Q445" s="38">
        <f>VLOOKUP($B445,'Gas wholesale lookups'!$A$4:$R$15,'Gas wholesale index'!Q$2,FALSE)</f>
        <v>1</v>
      </c>
      <c r="R445" s="38">
        <f>VLOOKUP($B445,'Gas wholesale lookups'!$A$4:$R$15,'Gas wholesale index'!R$2,FALSE)</f>
        <v>1</v>
      </c>
      <c r="S445" s="38">
        <f>VLOOKUP($B445,'Gas wholesale lookups'!$A$4:$R$15,'Gas wholesale index'!S$2,FALSE)</f>
        <v>1</v>
      </c>
      <c r="T445" s="38">
        <f>VLOOKUP($B445,'Gas wholesale lookups'!$A$4:$R$15,'Gas wholesale index'!T$2,FALSE)</f>
        <v>0</v>
      </c>
      <c r="U445" s="13">
        <f t="shared" si="109"/>
        <v>0</v>
      </c>
      <c r="V445" s="13">
        <f t="shared" si="110"/>
        <v>291847.5</v>
      </c>
      <c r="W445" s="13">
        <f t="shared" si="111"/>
        <v>332991.45454545453</v>
      </c>
      <c r="X445" s="13">
        <f t="shared" si="112"/>
        <v>208526.18181818182</v>
      </c>
      <c r="Y445" s="13">
        <f t="shared" si="113"/>
        <v>166168.27272727274</v>
      </c>
      <c r="Z445" s="13">
        <f t="shared" si="114"/>
        <v>0</v>
      </c>
      <c r="AA445" s="13">
        <f t="shared" si="115"/>
        <v>999533.40909090918</v>
      </c>
      <c r="AB445" s="23">
        <f t="shared" si="116"/>
        <v>0</v>
      </c>
      <c r="AC445" s="23">
        <f t="shared" si="117"/>
        <v>0</v>
      </c>
      <c r="AD445" s="23">
        <f t="shared" si="118"/>
        <v>0</v>
      </c>
      <c r="AE445" s="23">
        <f t="shared" si="119"/>
        <v>0</v>
      </c>
      <c r="AF445" s="23">
        <f t="shared" si="120"/>
        <v>0</v>
      </c>
      <c r="AG445" s="23">
        <f t="shared" si="121"/>
        <v>0</v>
      </c>
      <c r="AH445" s="23">
        <f t="shared" si="122"/>
        <v>0</v>
      </c>
      <c r="AI445" s="44" t="str">
        <f t="shared" si="123"/>
        <v>n/a</v>
      </c>
      <c r="AJ445" s="2" t="str">
        <f t="shared" si="124"/>
        <v>2016-17 Winter</v>
      </c>
      <c r="AK445" s="2" t="str">
        <f t="shared" si="125"/>
        <v>2016-17 Summer</v>
      </c>
      <c r="AL445" s="41">
        <v>0</v>
      </c>
      <c r="AM445" s="8"/>
    </row>
    <row r="446" spans="1:39" x14ac:dyDescent="0.3">
      <c r="A446" s="47">
        <v>42487</v>
      </c>
      <c r="B446" s="14" t="str">
        <f t="shared" si="126"/>
        <v>Apr</v>
      </c>
      <c r="C446" s="3"/>
      <c r="D446" s="3"/>
      <c r="E446" s="3"/>
      <c r="F446" s="3"/>
      <c r="G446" s="3"/>
      <c r="H446" s="3"/>
      <c r="I446" s="13">
        <f>VLOOKUP($B446,'Gas wholesale lookups'!$A$4:$L$15,'Gas wholesale index'!I$2,FALSE)</f>
        <v>166168.27272727274</v>
      </c>
      <c r="J446" s="13">
        <f>VLOOKUP($B446,'Gas wholesale lookups'!$A$4:$L$15,'Gas wholesale index'!J$2,FALSE)</f>
        <v>291847.5</v>
      </c>
      <c r="K446" s="13">
        <f>VLOOKUP($B446,'Gas wholesale lookups'!$A$4:$L$15,'Gas wholesale index'!K$2,FALSE)</f>
        <v>332991.45454545453</v>
      </c>
      <c r="L446" s="13">
        <f>VLOOKUP($B446,'Gas wholesale lookups'!$A$4:$L$15,'Gas wholesale index'!L$2,FALSE)</f>
        <v>208526.18181818182</v>
      </c>
      <c r="M446" s="13">
        <f>VLOOKUP($B446,'Gas wholesale lookups'!$A$4:$L$15,'Gas wholesale index'!M$2,FALSE)</f>
        <v>166168.27272727274</v>
      </c>
      <c r="N446" s="13">
        <f>VLOOKUP($B446,'Gas wholesale lookups'!$A$4:$L$15,'Gas wholesale index'!N$2,FALSE)</f>
        <v>291847.5</v>
      </c>
      <c r="O446" s="38">
        <f>VLOOKUP($B446,'Gas wholesale lookups'!$A$4:$R$15,'Gas wholesale index'!O$2,FALSE)</f>
        <v>0</v>
      </c>
      <c r="P446" s="38">
        <f>VLOOKUP($B446,'Gas wholesale lookups'!$A$4:$R$15,'Gas wholesale index'!P$2,FALSE)</f>
        <v>1</v>
      </c>
      <c r="Q446" s="38">
        <f>VLOOKUP($B446,'Gas wholesale lookups'!$A$4:$R$15,'Gas wholesale index'!Q$2,FALSE)</f>
        <v>1</v>
      </c>
      <c r="R446" s="38">
        <f>VLOOKUP($B446,'Gas wholesale lookups'!$A$4:$R$15,'Gas wholesale index'!R$2,FALSE)</f>
        <v>1</v>
      </c>
      <c r="S446" s="38">
        <f>VLOOKUP($B446,'Gas wholesale lookups'!$A$4:$R$15,'Gas wholesale index'!S$2,FALSE)</f>
        <v>1</v>
      </c>
      <c r="T446" s="38">
        <f>VLOOKUP($B446,'Gas wholesale lookups'!$A$4:$R$15,'Gas wholesale index'!T$2,FALSE)</f>
        <v>0</v>
      </c>
      <c r="U446" s="13">
        <f t="shared" si="109"/>
        <v>0</v>
      </c>
      <c r="V446" s="13">
        <f t="shared" si="110"/>
        <v>291847.5</v>
      </c>
      <c r="W446" s="13">
        <f t="shared" si="111"/>
        <v>332991.45454545453</v>
      </c>
      <c r="X446" s="13">
        <f t="shared" si="112"/>
        <v>208526.18181818182</v>
      </c>
      <c r="Y446" s="13">
        <f t="shared" si="113"/>
        <v>166168.27272727274</v>
      </c>
      <c r="Z446" s="13">
        <f t="shared" si="114"/>
        <v>0</v>
      </c>
      <c r="AA446" s="13">
        <f t="shared" si="115"/>
        <v>999533.40909090918</v>
      </c>
      <c r="AB446" s="23">
        <f t="shared" si="116"/>
        <v>0</v>
      </c>
      <c r="AC446" s="23">
        <f t="shared" si="117"/>
        <v>0</v>
      </c>
      <c r="AD446" s="23">
        <f t="shared" si="118"/>
        <v>0</v>
      </c>
      <c r="AE446" s="23">
        <f t="shared" si="119"/>
        <v>0</v>
      </c>
      <c r="AF446" s="23">
        <f t="shared" si="120"/>
        <v>0</v>
      </c>
      <c r="AG446" s="23">
        <f t="shared" si="121"/>
        <v>0</v>
      </c>
      <c r="AH446" s="23">
        <f t="shared" si="122"/>
        <v>0</v>
      </c>
      <c r="AI446" s="44" t="str">
        <f t="shared" si="123"/>
        <v>n/a</v>
      </c>
      <c r="AJ446" s="2" t="str">
        <f t="shared" si="124"/>
        <v>2016-17 Winter</v>
      </c>
      <c r="AK446" s="2" t="str">
        <f t="shared" si="125"/>
        <v>2016-17 Summer</v>
      </c>
      <c r="AL446" s="41">
        <v>0</v>
      </c>
      <c r="AM446" s="8"/>
    </row>
    <row r="447" spans="1:39" x14ac:dyDescent="0.3">
      <c r="A447" s="47">
        <v>42488</v>
      </c>
      <c r="B447" s="14" t="str">
        <f t="shared" si="126"/>
        <v>Apr</v>
      </c>
      <c r="C447" s="3"/>
      <c r="D447" s="3"/>
      <c r="E447" s="3"/>
      <c r="F447" s="3"/>
      <c r="G447" s="3"/>
      <c r="H447" s="3"/>
      <c r="I447" s="13">
        <f>VLOOKUP($B447,'Gas wholesale lookups'!$A$4:$L$15,'Gas wholesale index'!I$2,FALSE)</f>
        <v>166168.27272727274</v>
      </c>
      <c r="J447" s="13">
        <f>VLOOKUP($B447,'Gas wholesale lookups'!$A$4:$L$15,'Gas wholesale index'!J$2,FALSE)</f>
        <v>291847.5</v>
      </c>
      <c r="K447" s="13">
        <f>VLOOKUP($B447,'Gas wholesale lookups'!$A$4:$L$15,'Gas wholesale index'!K$2,FALSE)</f>
        <v>332991.45454545453</v>
      </c>
      <c r="L447" s="13">
        <f>VLOOKUP($B447,'Gas wholesale lookups'!$A$4:$L$15,'Gas wholesale index'!L$2,FALSE)</f>
        <v>208526.18181818182</v>
      </c>
      <c r="M447" s="13">
        <f>VLOOKUP($B447,'Gas wholesale lookups'!$A$4:$L$15,'Gas wholesale index'!M$2,FALSE)</f>
        <v>166168.27272727274</v>
      </c>
      <c r="N447" s="13">
        <f>VLOOKUP($B447,'Gas wholesale lookups'!$A$4:$L$15,'Gas wholesale index'!N$2,FALSE)</f>
        <v>291847.5</v>
      </c>
      <c r="O447" s="38">
        <f>VLOOKUP($B447,'Gas wholesale lookups'!$A$4:$R$15,'Gas wholesale index'!O$2,FALSE)</f>
        <v>0</v>
      </c>
      <c r="P447" s="38">
        <f>VLOOKUP($B447,'Gas wholesale lookups'!$A$4:$R$15,'Gas wholesale index'!P$2,FALSE)</f>
        <v>1</v>
      </c>
      <c r="Q447" s="38">
        <f>VLOOKUP($B447,'Gas wholesale lookups'!$A$4:$R$15,'Gas wholesale index'!Q$2,FALSE)</f>
        <v>1</v>
      </c>
      <c r="R447" s="38">
        <f>VLOOKUP($B447,'Gas wholesale lookups'!$A$4:$R$15,'Gas wholesale index'!R$2,FALSE)</f>
        <v>1</v>
      </c>
      <c r="S447" s="38">
        <f>VLOOKUP($B447,'Gas wholesale lookups'!$A$4:$R$15,'Gas wholesale index'!S$2,FALSE)</f>
        <v>1</v>
      </c>
      <c r="T447" s="38">
        <f>VLOOKUP($B447,'Gas wholesale lookups'!$A$4:$R$15,'Gas wholesale index'!T$2,FALSE)</f>
        <v>0</v>
      </c>
      <c r="U447" s="13">
        <f t="shared" si="109"/>
        <v>0</v>
      </c>
      <c r="V447" s="13">
        <f t="shared" si="110"/>
        <v>291847.5</v>
      </c>
      <c r="W447" s="13">
        <f t="shared" si="111"/>
        <v>332991.45454545453</v>
      </c>
      <c r="X447" s="13">
        <f t="shared" si="112"/>
        <v>208526.18181818182</v>
      </c>
      <c r="Y447" s="13">
        <f t="shared" si="113"/>
        <v>166168.27272727274</v>
      </c>
      <c r="Z447" s="13">
        <f t="shared" si="114"/>
        <v>0</v>
      </c>
      <c r="AA447" s="13">
        <f t="shared" si="115"/>
        <v>999533.40909090918</v>
      </c>
      <c r="AB447" s="23">
        <f t="shared" si="116"/>
        <v>0</v>
      </c>
      <c r="AC447" s="23">
        <f t="shared" si="117"/>
        <v>0</v>
      </c>
      <c r="AD447" s="23">
        <f t="shared" si="118"/>
        <v>0</v>
      </c>
      <c r="AE447" s="23">
        <f t="shared" si="119"/>
        <v>0</v>
      </c>
      <c r="AF447" s="23">
        <f t="shared" si="120"/>
        <v>0</v>
      </c>
      <c r="AG447" s="23">
        <f t="shared" si="121"/>
        <v>0</v>
      </c>
      <c r="AH447" s="23">
        <f t="shared" si="122"/>
        <v>0</v>
      </c>
      <c r="AI447" s="44" t="str">
        <f t="shared" si="123"/>
        <v>n/a</v>
      </c>
      <c r="AJ447" s="2" t="str">
        <f t="shared" si="124"/>
        <v>2016-17 Winter</v>
      </c>
      <c r="AK447" s="2" t="str">
        <f t="shared" si="125"/>
        <v>2016-17 Summer</v>
      </c>
      <c r="AL447" s="41">
        <v>0</v>
      </c>
      <c r="AM447" s="8"/>
    </row>
    <row r="448" spans="1:39" x14ac:dyDescent="0.3">
      <c r="A448" s="47">
        <v>42489</v>
      </c>
      <c r="B448" s="14" t="str">
        <f t="shared" si="126"/>
        <v>Apr</v>
      </c>
      <c r="C448" s="3"/>
      <c r="D448" s="3"/>
      <c r="E448" s="3"/>
      <c r="F448" s="3"/>
      <c r="G448" s="3"/>
      <c r="H448" s="3"/>
      <c r="I448" s="13">
        <f>VLOOKUP($B448,'Gas wholesale lookups'!$A$4:$L$15,'Gas wholesale index'!I$2,FALSE)</f>
        <v>166168.27272727274</v>
      </c>
      <c r="J448" s="13">
        <f>VLOOKUP($B448,'Gas wholesale lookups'!$A$4:$L$15,'Gas wholesale index'!J$2,FALSE)</f>
        <v>291847.5</v>
      </c>
      <c r="K448" s="13">
        <f>VLOOKUP($B448,'Gas wholesale lookups'!$A$4:$L$15,'Gas wholesale index'!K$2,FALSE)</f>
        <v>332991.45454545453</v>
      </c>
      <c r="L448" s="13">
        <f>VLOOKUP($B448,'Gas wholesale lookups'!$A$4:$L$15,'Gas wholesale index'!L$2,FALSE)</f>
        <v>208526.18181818182</v>
      </c>
      <c r="M448" s="13">
        <f>VLOOKUP($B448,'Gas wholesale lookups'!$A$4:$L$15,'Gas wholesale index'!M$2,FALSE)</f>
        <v>166168.27272727274</v>
      </c>
      <c r="N448" s="13">
        <f>VLOOKUP($B448,'Gas wholesale lookups'!$A$4:$L$15,'Gas wholesale index'!N$2,FALSE)</f>
        <v>291847.5</v>
      </c>
      <c r="O448" s="38">
        <f>VLOOKUP($B448,'Gas wholesale lookups'!$A$4:$R$15,'Gas wholesale index'!O$2,FALSE)</f>
        <v>0</v>
      </c>
      <c r="P448" s="38">
        <f>VLOOKUP($B448,'Gas wholesale lookups'!$A$4:$R$15,'Gas wholesale index'!P$2,FALSE)</f>
        <v>1</v>
      </c>
      <c r="Q448" s="38">
        <f>VLOOKUP($B448,'Gas wholesale lookups'!$A$4:$R$15,'Gas wholesale index'!Q$2,FALSE)</f>
        <v>1</v>
      </c>
      <c r="R448" s="38">
        <f>VLOOKUP($B448,'Gas wholesale lookups'!$A$4:$R$15,'Gas wholesale index'!R$2,FALSE)</f>
        <v>1</v>
      </c>
      <c r="S448" s="38">
        <f>VLOOKUP($B448,'Gas wholesale lookups'!$A$4:$R$15,'Gas wholesale index'!S$2,FALSE)</f>
        <v>1</v>
      </c>
      <c r="T448" s="38">
        <f>VLOOKUP($B448,'Gas wholesale lookups'!$A$4:$R$15,'Gas wholesale index'!T$2,FALSE)</f>
        <v>0</v>
      </c>
      <c r="U448" s="13">
        <f t="shared" si="109"/>
        <v>0</v>
      </c>
      <c r="V448" s="13">
        <f t="shared" si="110"/>
        <v>291847.5</v>
      </c>
      <c r="W448" s="13">
        <f t="shared" si="111"/>
        <v>332991.45454545453</v>
      </c>
      <c r="X448" s="13">
        <f t="shared" si="112"/>
        <v>208526.18181818182</v>
      </c>
      <c r="Y448" s="13">
        <f t="shared" si="113"/>
        <v>166168.27272727274</v>
      </c>
      <c r="Z448" s="13">
        <f t="shared" si="114"/>
        <v>0</v>
      </c>
      <c r="AA448" s="13">
        <f t="shared" si="115"/>
        <v>999533.40909090918</v>
      </c>
      <c r="AB448" s="23">
        <f t="shared" si="116"/>
        <v>0</v>
      </c>
      <c r="AC448" s="23">
        <f t="shared" si="117"/>
        <v>0</v>
      </c>
      <c r="AD448" s="23">
        <f t="shared" si="118"/>
        <v>0</v>
      </c>
      <c r="AE448" s="23">
        <f t="shared" si="119"/>
        <v>0</v>
      </c>
      <c r="AF448" s="23">
        <f t="shared" si="120"/>
        <v>0</v>
      </c>
      <c r="AG448" s="23">
        <f t="shared" si="121"/>
        <v>0</v>
      </c>
      <c r="AH448" s="23">
        <f t="shared" si="122"/>
        <v>0</v>
      </c>
      <c r="AI448" s="44" t="str">
        <f t="shared" si="123"/>
        <v>n/a</v>
      </c>
      <c r="AJ448" s="2" t="str">
        <f t="shared" si="124"/>
        <v>2016-17 Winter</v>
      </c>
      <c r="AK448" s="2" t="str">
        <f t="shared" si="125"/>
        <v>2016-17 Summer</v>
      </c>
      <c r="AL448" s="41">
        <v>0</v>
      </c>
      <c r="AM448" s="8"/>
    </row>
    <row r="449" spans="1:39" x14ac:dyDescent="0.3">
      <c r="A449" s="47">
        <v>42493</v>
      </c>
      <c r="B449" s="14" t="str">
        <f t="shared" si="126"/>
        <v>May</v>
      </c>
      <c r="C449" s="3"/>
      <c r="D449" s="3"/>
      <c r="E449" s="3"/>
      <c r="F449" s="3"/>
      <c r="G449" s="3"/>
      <c r="H449" s="3"/>
      <c r="I449" s="13">
        <f>VLOOKUP($B449,'Gas wholesale lookups'!$A$4:$L$15,'Gas wholesale index'!I$2,FALSE)</f>
        <v>166168.27272727274</v>
      </c>
      <c r="J449" s="13">
        <f>VLOOKUP($B449,'Gas wholesale lookups'!$A$4:$L$15,'Gas wholesale index'!J$2,FALSE)</f>
        <v>291847.5</v>
      </c>
      <c r="K449" s="13">
        <f>VLOOKUP($B449,'Gas wholesale lookups'!$A$4:$L$15,'Gas wholesale index'!K$2,FALSE)</f>
        <v>332991.45454545453</v>
      </c>
      <c r="L449" s="13">
        <f>VLOOKUP($B449,'Gas wholesale lookups'!$A$4:$L$15,'Gas wholesale index'!L$2,FALSE)</f>
        <v>208526.18181818182</v>
      </c>
      <c r="M449" s="13">
        <f>VLOOKUP($B449,'Gas wholesale lookups'!$A$4:$L$15,'Gas wholesale index'!M$2,FALSE)</f>
        <v>166168.27272727274</v>
      </c>
      <c r="N449" s="13">
        <f>VLOOKUP($B449,'Gas wholesale lookups'!$A$4:$L$15,'Gas wholesale index'!N$2,FALSE)</f>
        <v>291847.5</v>
      </c>
      <c r="O449" s="38">
        <f>VLOOKUP($B449,'Gas wholesale lookups'!$A$4:$R$15,'Gas wholesale index'!O$2,FALSE)</f>
        <v>0</v>
      </c>
      <c r="P449" s="38">
        <f>VLOOKUP($B449,'Gas wholesale lookups'!$A$4:$R$15,'Gas wholesale index'!P$2,FALSE)</f>
        <v>1</v>
      </c>
      <c r="Q449" s="38">
        <f>VLOOKUP($B449,'Gas wholesale lookups'!$A$4:$R$15,'Gas wholesale index'!Q$2,FALSE)</f>
        <v>1</v>
      </c>
      <c r="R449" s="38">
        <f>VLOOKUP($B449,'Gas wholesale lookups'!$A$4:$R$15,'Gas wholesale index'!R$2,FALSE)</f>
        <v>1</v>
      </c>
      <c r="S449" s="38">
        <f>VLOOKUP($B449,'Gas wholesale lookups'!$A$4:$R$15,'Gas wholesale index'!S$2,FALSE)</f>
        <v>1</v>
      </c>
      <c r="T449" s="38">
        <f>VLOOKUP($B449,'Gas wholesale lookups'!$A$4:$R$15,'Gas wholesale index'!T$2,FALSE)</f>
        <v>0</v>
      </c>
      <c r="U449" s="13">
        <f t="shared" si="109"/>
        <v>0</v>
      </c>
      <c r="V449" s="13">
        <f t="shared" si="110"/>
        <v>291847.5</v>
      </c>
      <c r="W449" s="13">
        <f t="shared" si="111"/>
        <v>332991.45454545453</v>
      </c>
      <c r="X449" s="13">
        <f t="shared" si="112"/>
        <v>208526.18181818182</v>
      </c>
      <c r="Y449" s="13">
        <f t="shared" si="113"/>
        <v>166168.27272727274</v>
      </c>
      <c r="Z449" s="13">
        <f t="shared" si="114"/>
        <v>0</v>
      </c>
      <c r="AA449" s="13">
        <f t="shared" si="115"/>
        <v>999533.40909090918</v>
      </c>
      <c r="AB449" s="23">
        <f t="shared" si="116"/>
        <v>0</v>
      </c>
      <c r="AC449" s="23">
        <f t="shared" si="117"/>
        <v>0</v>
      </c>
      <c r="AD449" s="23">
        <f t="shared" si="118"/>
        <v>0</v>
      </c>
      <c r="AE449" s="23">
        <f t="shared" si="119"/>
        <v>0</v>
      </c>
      <c r="AF449" s="23">
        <f t="shared" si="120"/>
        <v>0</v>
      </c>
      <c r="AG449" s="23">
        <f t="shared" si="121"/>
        <v>0</v>
      </c>
      <c r="AH449" s="23">
        <f t="shared" si="122"/>
        <v>0</v>
      </c>
      <c r="AI449" s="44" t="str">
        <f t="shared" si="123"/>
        <v>n/a</v>
      </c>
      <c r="AJ449" s="2" t="str">
        <f t="shared" si="124"/>
        <v>2016-17 Winter</v>
      </c>
      <c r="AK449" s="2" t="str">
        <f t="shared" si="125"/>
        <v>2016-17 Summer</v>
      </c>
      <c r="AL449" s="41">
        <v>0</v>
      </c>
      <c r="AM449" s="8"/>
    </row>
    <row r="450" spans="1:39" x14ac:dyDescent="0.3">
      <c r="A450" s="47">
        <v>42494</v>
      </c>
      <c r="B450" s="14" t="str">
        <f t="shared" si="126"/>
        <v>May</v>
      </c>
      <c r="C450" s="3"/>
      <c r="D450" s="3"/>
      <c r="E450" s="3"/>
      <c r="F450" s="3"/>
      <c r="G450" s="3"/>
      <c r="H450" s="3"/>
      <c r="I450" s="13">
        <f>VLOOKUP($B450,'Gas wholesale lookups'!$A$4:$L$15,'Gas wholesale index'!I$2,FALSE)</f>
        <v>166168.27272727274</v>
      </c>
      <c r="J450" s="13">
        <f>VLOOKUP($B450,'Gas wholesale lookups'!$A$4:$L$15,'Gas wholesale index'!J$2,FALSE)</f>
        <v>291847.5</v>
      </c>
      <c r="K450" s="13">
        <f>VLOOKUP($B450,'Gas wholesale lookups'!$A$4:$L$15,'Gas wholesale index'!K$2,FALSE)</f>
        <v>332991.45454545453</v>
      </c>
      <c r="L450" s="13">
        <f>VLOOKUP($B450,'Gas wholesale lookups'!$A$4:$L$15,'Gas wholesale index'!L$2,FALSE)</f>
        <v>208526.18181818182</v>
      </c>
      <c r="M450" s="13">
        <f>VLOOKUP($B450,'Gas wholesale lookups'!$A$4:$L$15,'Gas wholesale index'!M$2,FALSE)</f>
        <v>166168.27272727274</v>
      </c>
      <c r="N450" s="13">
        <f>VLOOKUP($B450,'Gas wholesale lookups'!$A$4:$L$15,'Gas wholesale index'!N$2,FALSE)</f>
        <v>291847.5</v>
      </c>
      <c r="O450" s="38">
        <f>VLOOKUP($B450,'Gas wholesale lookups'!$A$4:$R$15,'Gas wholesale index'!O$2,FALSE)</f>
        <v>0</v>
      </c>
      <c r="P450" s="38">
        <f>VLOOKUP($B450,'Gas wholesale lookups'!$A$4:$R$15,'Gas wholesale index'!P$2,FALSE)</f>
        <v>1</v>
      </c>
      <c r="Q450" s="38">
        <f>VLOOKUP($B450,'Gas wholesale lookups'!$A$4:$R$15,'Gas wholesale index'!Q$2,FALSE)</f>
        <v>1</v>
      </c>
      <c r="R450" s="38">
        <f>VLOOKUP($B450,'Gas wholesale lookups'!$A$4:$R$15,'Gas wholesale index'!R$2,FALSE)</f>
        <v>1</v>
      </c>
      <c r="S450" s="38">
        <f>VLOOKUP($B450,'Gas wholesale lookups'!$A$4:$R$15,'Gas wholesale index'!S$2,FALSE)</f>
        <v>1</v>
      </c>
      <c r="T450" s="38">
        <f>VLOOKUP($B450,'Gas wholesale lookups'!$A$4:$R$15,'Gas wholesale index'!T$2,FALSE)</f>
        <v>0</v>
      </c>
      <c r="U450" s="13">
        <f t="shared" si="109"/>
        <v>0</v>
      </c>
      <c r="V450" s="13">
        <f t="shared" si="110"/>
        <v>291847.5</v>
      </c>
      <c r="W450" s="13">
        <f t="shared" si="111"/>
        <v>332991.45454545453</v>
      </c>
      <c r="X450" s="13">
        <f t="shared" si="112"/>
        <v>208526.18181818182</v>
      </c>
      <c r="Y450" s="13">
        <f t="shared" si="113"/>
        <v>166168.27272727274</v>
      </c>
      <c r="Z450" s="13">
        <f t="shared" si="114"/>
        <v>0</v>
      </c>
      <c r="AA450" s="13">
        <f t="shared" si="115"/>
        <v>999533.40909090918</v>
      </c>
      <c r="AB450" s="23">
        <f t="shared" si="116"/>
        <v>0</v>
      </c>
      <c r="AC450" s="23">
        <f t="shared" si="117"/>
        <v>0</v>
      </c>
      <c r="AD450" s="23">
        <f t="shared" si="118"/>
        <v>0</v>
      </c>
      <c r="AE450" s="23">
        <f t="shared" si="119"/>
        <v>0</v>
      </c>
      <c r="AF450" s="23">
        <f t="shared" si="120"/>
        <v>0</v>
      </c>
      <c r="AG450" s="23">
        <f t="shared" si="121"/>
        <v>0</v>
      </c>
      <c r="AH450" s="23">
        <f t="shared" si="122"/>
        <v>0</v>
      </c>
      <c r="AI450" s="44" t="str">
        <f t="shared" si="123"/>
        <v>n/a</v>
      </c>
      <c r="AJ450" s="2" t="str">
        <f t="shared" si="124"/>
        <v>2016-17 Winter</v>
      </c>
      <c r="AK450" s="2" t="str">
        <f t="shared" si="125"/>
        <v>2016-17 Summer</v>
      </c>
      <c r="AL450" s="41">
        <v>0</v>
      </c>
      <c r="AM450" s="8"/>
    </row>
    <row r="451" spans="1:39" x14ac:dyDescent="0.3">
      <c r="A451" s="47">
        <v>42495</v>
      </c>
      <c r="B451" s="14" t="str">
        <f t="shared" si="126"/>
        <v>May</v>
      </c>
      <c r="C451" s="3"/>
      <c r="D451" s="3"/>
      <c r="E451" s="3"/>
      <c r="F451" s="3"/>
      <c r="G451" s="3"/>
      <c r="H451" s="3"/>
      <c r="I451" s="13">
        <f>VLOOKUP($B451,'Gas wholesale lookups'!$A$4:$L$15,'Gas wholesale index'!I$2,FALSE)</f>
        <v>166168.27272727274</v>
      </c>
      <c r="J451" s="13">
        <f>VLOOKUP($B451,'Gas wholesale lookups'!$A$4:$L$15,'Gas wholesale index'!J$2,FALSE)</f>
        <v>291847.5</v>
      </c>
      <c r="K451" s="13">
        <f>VLOOKUP($B451,'Gas wholesale lookups'!$A$4:$L$15,'Gas wholesale index'!K$2,FALSE)</f>
        <v>332991.45454545453</v>
      </c>
      <c r="L451" s="13">
        <f>VLOOKUP($B451,'Gas wholesale lookups'!$A$4:$L$15,'Gas wholesale index'!L$2,FALSE)</f>
        <v>208526.18181818182</v>
      </c>
      <c r="M451" s="13">
        <f>VLOOKUP($B451,'Gas wholesale lookups'!$A$4:$L$15,'Gas wholesale index'!M$2,FALSE)</f>
        <v>166168.27272727274</v>
      </c>
      <c r="N451" s="13">
        <f>VLOOKUP($B451,'Gas wholesale lookups'!$A$4:$L$15,'Gas wholesale index'!N$2,FALSE)</f>
        <v>291847.5</v>
      </c>
      <c r="O451" s="38">
        <f>VLOOKUP($B451,'Gas wholesale lookups'!$A$4:$R$15,'Gas wholesale index'!O$2,FALSE)</f>
        <v>0</v>
      </c>
      <c r="P451" s="38">
        <f>VLOOKUP($B451,'Gas wholesale lookups'!$A$4:$R$15,'Gas wholesale index'!P$2,FALSE)</f>
        <v>1</v>
      </c>
      <c r="Q451" s="38">
        <f>VLOOKUP($B451,'Gas wholesale lookups'!$A$4:$R$15,'Gas wholesale index'!Q$2,FALSE)</f>
        <v>1</v>
      </c>
      <c r="R451" s="38">
        <f>VLOOKUP($B451,'Gas wholesale lookups'!$A$4:$R$15,'Gas wholesale index'!R$2,FALSE)</f>
        <v>1</v>
      </c>
      <c r="S451" s="38">
        <f>VLOOKUP($B451,'Gas wholesale lookups'!$A$4:$R$15,'Gas wholesale index'!S$2,FALSE)</f>
        <v>1</v>
      </c>
      <c r="T451" s="38">
        <f>VLOOKUP($B451,'Gas wholesale lookups'!$A$4:$R$15,'Gas wholesale index'!T$2,FALSE)</f>
        <v>0</v>
      </c>
      <c r="U451" s="13">
        <f t="shared" si="109"/>
        <v>0</v>
      </c>
      <c r="V451" s="13">
        <f t="shared" si="110"/>
        <v>291847.5</v>
      </c>
      <c r="W451" s="13">
        <f t="shared" si="111"/>
        <v>332991.45454545453</v>
      </c>
      <c r="X451" s="13">
        <f t="shared" si="112"/>
        <v>208526.18181818182</v>
      </c>
      <c r="Y451" s="13">
        <f t="shared" si="113"/>
        <v>166168.27272727274</v>
      </c>
      <c r="Z451" s="13">
        <f t="shared" si="114"/>
        <v>0</v>
      </c>
      <c r="AA451" s="13">
        <f t="shared" si="115"/>
        <v>999533.40909090918</v>
      </c>
      <c r="AB451" s="23">
        <f t="shared" si="116"/>
        <v>0</v>
      </c>
      <c r="AC451" s="23">
        <f t="shared" si="117"/>
        <v>0</v>
      </c>
      <c r="AD451" s="23">
        <f t="shared" si="118"/>
        <v>0</v>
      </c>
      <c r="AE451" s="23">
        <f t="shared" si="119"/>
        <v>0</v>
      </c>
      <c r="AF451" s="23">
        <f t="shared" si="120"/>
        <v>0</v>
      </c>
      <c r="AG451" s="23">
        <f t="shared" si="121"/>
        <v>0</v>
      </c>
      <c r="AH451" s="23">
        <f t="shared" si="122"/>
        <v>0</v>
      </c>
      <c r="AI451" s="44" t="str">
        <f t="shared" si="123"/>
        <v>n/a</v>
      </c>
      <c r="AJ451" s="2" t="str">
        <f t="shared" si="124"/>
        <v>2016-17 Winter</v>
      </c>
      <c r="AK451" s="2" t="str">
        <f t="shared" si="125"/>
        <v>2016-17 Summer</v>
      </c>
      <c r="AL451" s="41">
        <v>0</v>
      </c>
      <c r="AM451" s="8"/>
    </row>
    <row r="452" spans="1:39" x14ac:dyDescent="0.3">
      <c r="A452" s="47">
        <v>42496</v>
      </c>
      <c r="B452" s="14" t="str">
        <f t="shared" si="126"/>
        <v>May</v>
      </c>
      <c r="C452" s="3"/>
      <c r="D452" s="3"/>
      <c r="E452" s="3"/>
      <c r="F452" s="3"/>
      <c r="G452" s="3"/>
      <c r="H452" s="3"/>
      <c r="I452" s="13">
        <f>VLOOKUP($B452,'Gas wholesale lookups'!$A$4:$L$15,'Gas wholesale index'!I$2,FALSE)</f>
        <v>166168.27272727274</v>
      </c>
      <c r="J452" s="13">
        <f>VLOOKUP($B452,'Gas wholesale lookups'!$A$4:$L$15,'Gas wholesale index'!J$2,FALSE)</f>
        <v>291847.5</v>
      </c>
      <c r="K452" s="13">
        <f>VLOOKUP($B452,'Gas wholesale lookups'!$A$4:$L$15,'Gas wholesale index'!K$2,FALSE)</f>
        <v>332991.45454545453</v>
      </c>
      <c r="L452" s="13">
        <f>VLOOKUP($B452,'Gas wholesale lookups'!$A$4:$L$15,'Gas wholesale index'!L$2,FALSE)</f>
        <v>208526.18181818182</v>
      </c>
      <c r="M452" s="13">
        <f>VLOOKUP($B452,'Gas wholesale lookups'!$A$4:$L$15,'Gas wholesale index'!M$2,FALSE)</f>
        <v>166168.27272727274</v>
      </c>
      <c r="N452" s="13">
        <f>VLOOKUP($B452,'Gas wholesale lookups'!$A$4:$L$15,'Gas wholesale index'!N$2,FALSE)</f>
        <v>291847.5</v>
      </c>
      <c r="O452" s="38">
        <f>VLOOKUP($B452,'Gas wholesale lookups'!$A$4:$R$15,'Gas wholesale index'!O$2,FALSE)</f>
        <v>0</v>
      </c>
      <c r="P452" s="38">
        <f>VLOOKUP($B452,'Gas wholesale lookups'!$A$4:$R$15,'Gas wholesale index'!P$2,FALSE)</f>
        <v>1</v>
      </c>
      <c r="Q452" s="38">
        <f>VLOOKUP($B452,'Gas wholesale lookups'!$A$4:$R$15,'Gas wholesale index'!Q$2,FALSE)</f>
        <v>1</v>
      </c>
      <c r="R452" s="38">
        <f>VLOOKUP($B452,'Gas wholesale lookups'!$A$4:$R$15,'Gas wholesale index'!R$2,FALSE)</f>
        <v>1</v>
      </c>
      <c r="S452" s="38">
        <f>VLOOKUP($B452,'Gas wholesale lookups'!$A$4:$R$15,'Gas wholesale index'!S$2,FALSE)</f>
        <v>1</v>
      </c>
      <c r="T452" s="38">
        <f>VLOOKUP($B452,'Gas wholesale lookups'!$A$4:$R$15,'Gas wholesale index'!T$2,FALSE)</f>
        <v>0</v>
      </c>
      <c r="U452" s="13">
        <f t="shared" ref="U452:U457" si="127">IF(O452="","",I452*O452)</f>
        <v>0</v>
      </c>
      <c r="V452" s="13">
        <f t="shared" ref="V452:V457" si="128">IF(P452="","",J452*P452)</f>
        <v>291847.5</v>
      </c>
      <c r="W452" s="13">
        <f t="shared" ref="W452:W457" si="129">IF(Q452="","",K452*Q452)</f>
        <v>332991.45454545453</v>
      </c>
      <c r="X452" s="13">
        <f t="shared" ref="X452:X457" si="130">IF(R452="","",L452*R452)</f>
        <v>208526.18181818182</v>
      </c>
      <c r="Y452" s="13">
        <f t="shared" ref="Y452:Y457" si="131">IF(S452="","",M452*S452)</f>
        <v>166168.27272727274</v>
      </c>
      <c r="Z452" s="13">
        <f t="shared" ref="Z452:Z457" si="132">IF(T452="","",N452*T452)</f>
        <v>0</v>
      </c>
      <c r="AA452" s="13">
        <f t="shared" ref="AA452:AA457" si="133">SUM(U452:Z452)</f>
        <v>999533.40909090918</v>
      </c>
      <c r="AB452" s="23">
        <f t="shared" ref="AB452:AB457" si="134">IF(U452="","",U452*C452)</f>
        <v>0</v>
      </c>
      <c r="AC452" s="23">
        <f t="shared" ref="AC452:AC457" si="135">IF(V452="","",V452*D452)</f>
        <v>0</v>
      </c>
      <c r="AD452" s="23">
        <f t="shared" ref="AD452:AD457" si="136">IF(W452="","",W452*E452)</f>
        <v>0</v>
      </c>
      <c r="AE452" s="23">
        <f t="shared" ref="AE452:AE457" si="137">IF(X452="","",X452*F452)</f>
        <v>0</v>
      </c>
      <c r="AF452" s="23">
        <f t="shared" ref="AF452:AF457" si="138">IF(Y452="","",Y452*G452)</f>
        <v>0</v>
      </c>
      <c r="AG452" s="23">
        <f t="shared" ref="AG452:AG457" si="139">IF(Z452="","",Z452*H452)</f>
        <v>0</v>
      </c>
      <c r="AH452" s="23">
        <f t="shared" ref="AH452:AH457" si="140">SUM(AB452:AG452)</f>
        <v>0</v>
      </c>
      <c r="AI452" s="44" t="str">
        <f t="shared" ref="AI452:AI457" si="141">IF(MIN(C452:H452)&lt;1,"n/a",AH452/AA452)</f>
        <v>n/a</v>
      </c>
      <c r="AJ452" s="2" t="str">
        <f t="shared" si="124"/>
        <v>2016-17 Winter</v>
      </c>
      <c r="AK452" s="2" t="str">
        <f t="shared" si="125"/>
        <v>2016-17 Summer</v>
      </c>
      <c r="AL452" s="41">
        <v>0</v>
      </c>
      <c r="AM452" s="8"/>
    </row>
    <row r="453" spans="1:39" x14ac:dyDescent="0.3">
      <c r="A453" s="47">
        <v>42499</v>
      </c>
      <c r="B453" s="14" t="str">
        <f t="shared" si="126"/>
        <v>May</v>
      </c>
      <c r="C453" s="3"/>
      <c r="D453" s="3"/>
      <c r="E453" s="3"/>
      <c r="F453" s="3"/>
      <c r="G453" s="3"/>
      <c r="H453" s="3"/>
      <c r="I453" s="13">
        <f>VLOOKUP($B453,'Gas wholesale lookups'!$A$4:$L$15,'Gas wholesale index'!I$2,FALSE)</f>
        <v>166168.27272727274</v>
      </c>
      <c r="J453" s="13">
        <f>VLOOKUP($B453,'Gas wholesale lookups'!$A$4:$L$15,'Gas wholesale index'!J$2,FALSE)</f>
        <v>291847.5</v>
      </c>
      <c r="K453" s="13">
        <f>VLOOKUP($B453,'Gas wholesale lookups'!$A$4:$L$15,'Gas wholesale index'!K$2,FALSE)</f>
        <v>332991.45454545453</v>
      </c>
      <c r="L453" s="13">
        <f>VLOOKUP($B453,'Gas wholesale lookups'!$A$4:$L$15,'Gas wholesale index'!L$2,FALSE)</f>
        <v>208526.18181818182</v>
      </c>
      <c r="M453" s="13">
        <f>VLOOKUP($B453,'Gas wholesale lookups'!$A$4:$L$15,'Gas wholesale index'!M$2,FALSE)</f>
        <v>166168.27272727274</v>
      </c>
      <c r="N453" s="13">
        <f>VLOOKUP($B453,'Gas wholesale lookups'!$A$4:$L$15,'Gas wholesale index'!N$2,FALSE)</f>
        <v>291847.5</v>
      </c>
      <c r="O453" s="38">
        <f>VLOOKUP($B453,'Gas wholesale lookups'!$A$4:$R$15,'Gas wholesale index'!O$2,FALSE)</f>
        <v>0</v>
      </c>
      <c r="P453" s="38">
        <f>VLOOKUP($B453,'Gas wholesale lookups'!$A$4:$R$15,'Gas wholesale index'!P$2,FALSE)</f>
        <v>1</v>
      </c>
      <c r="Q453" s="38">
        <f>VLOOKUP($B453,'Gas wholesale lookups'!$A$4:$R$15,'Gas wholesale index'!Q$2,FALSE)</f>
        <v>1</v>
      </c>
      <c r="R453" s="38">
        <f>VLOOKUP($B453,'Gas wholesale lookups'!$A$4:$R$15,'Gas wholesale index'!R$2,FALSE)</f>
        <v>1</v>
      </c>
      <c r="S453" s="38">
        <f>VLOOKUP($B453,'Gas wholesale lookups'!$A$4:$R$15,'Gas wholesale index'!S$2,FALSE)</f>
        <v>1</v>
      </c>
      <c r="T453" s="38">
        <f>VLOOKUP($B453,'Gas wholesale lookups'!$A$4:$R$15,'Gas wholesale index'!T$2,FALSE)</f>
        <v>0</v>
      </c>
      <c r="U453" s="13">
        <f t="shared" si="127"/>
        <v>0</v>
      </c>
      <c r="V453" s="13">
        <f t="shared" si="128"/>
        <v>291847.5</v>
      </c>
      <c r="W453" s="13">
        <f t="shared" si="129"/>
        <v>332991.45454545453</v>
      </c>
      <c r="X453" s="13">
        <f t="shared" si="130"/>
        <v>208526.18181818182</v>
      </c>
      <c r="Y453" s="13">
        <f t="shared" si="131"/>
        <v>166168.27272727274</v>
      </c>
      <c r="Z453" s="13">
        <f t="shared" si="132"/>
        <v>0</v>
      </c>
      <c r="AA453" s="13">
        <f t="shared" si="133"/>
        <v>999533.40909090918</v>
      </c>
      <c r="AB453" s="23">
        <f t="shared" si="134"/>
        <v>0</v>
      </c>
      <c r="AC453" s="23">
        <f t="shared" si="135"/>
        <v>0</v>
      </c>
      <c r="AD453" s="23">
        <f t="shared" si="136"/>
        <v>0</v>
      </c>
      <c r="AE453" s="23">
        <f t="shared" si="137"/>
        <v>0</v>
      </c>
      <c r="AF453" s="23">
        <f t="shared" si="138"/>
        <v>0</v>
      </c>
      <c r="AG453" s="23">
        <f t="shared" si="139"/>
        <v>0</v>
      </c>
      <c r="AH453" s="23">
        <f t="shared" si="140"/>
        <v>0</v>
      </c>
      <c r="AI453" s="44" t="str">
        <f t="shared" si="141"/>
        <v>n/a</v>
      </c>
      <c r="AJ453" s="2" t="str">
        <f t="shared" si="124"/>
        <v>2016-17 Winter</v>
      </c>
      <c r="AK453" s="2" t="str">
        <f t="shared" si="125"/>
        <v>2016-17 Summer</v>
      </c>
      <c r="AL453" s="41">
        <v>0</v>
      </c>
      <c r="AM453" s="8"/>
    </row>
    <row r="454" spans="1:39" x14ac:dyDescent="0.3">
      <c r="A454" s="47">
        <v>42500</v>
      </c>
      <c r="B454" s="14" t="str">
        <f t="shared" si="126"/>
        <v>May</v>
      </c>
      <c r="C454" s="3"/>
      <c r="D454" s="3"/>
      <c r="E454" s="3"/>
      <c r="F454" s="3"/>
      <c r="G454" s="3"/>
      <c r="H454" s="3"/>
      <c r="I454" s="13">
        <f>VLOOKUP($B454,'Gas wholesale lookups'!$A$4:$L$15,'Gas wholesale index'!I$2,FALSE)</f>
        <v>166168.27272727274</v>
      </c>
      <c r="J454" s="13">
        <f>VLOOKUP($B454,'Gas wholesale lookups'!$A$4:$L$15,'Gas wholesale index'!J$2,FALSE)</f>
        <v>291847.5</v>
      </c>
      <c r="K454" s="13">
        <f>VLOOKUP($B454,'Gas wholesale lookups'!$A$4:$L$15,'Gas wholesale index'!K$2,FALSE)</f>
        <v>332991.45454545453</v>
      </c>
      <c r="L454" s="13">
        <f>VLOOKUP($B454,'Gas wholesale lookups'!$A$4:$L$15,'Gas wholesale index'!L$2,FALSE)</f>
        <v>208526.18181818182</v>
      </c>
      <c r="M454" s="13">
        <f>VLOOKUP($B454,'Gas wholesale lookups'!$A$4:$L$15,'Gas wholesale index'!M$2,FALSE)</f>
        <v>166168.27272727274</v>
      </c>
      <c r="N454" s="13">
        <f>VLOOKUP($B454,'Gas wholesale lookups'!$A$4:$L$15,'Gas wholesale index'!N$2,FALSE)</f>
        <v>291847.5</v>
      </c>
      <c r="O454" s="38">
        <f>VLOOKUP($B454,'Gas wholesale lookups'!$A$4:$R$15,'Gas wholesale index'!O$2,FALSE)</f>
        <v>0</v>
      </c>
      <c r="P454" s="38">
        <f>VLOOKUP($B454,'Gas wholesale lookups'!$A$4:$R$15,'Gas wholesale index'!P$2,FALSE)</f>
        <v>1</v>
      </c>
      <c r="Q454" s="38">
        <f>VLOOKUP($B454,'Gas wholesale lookups'!$A$4:$R$15,'Gas wholesale index'!Q$2,FALSE)</f>
        <v>1</v>
      </c>
      <c r="R454" s="38">
        <f>VLOOKUP($B454,'Gas wholesale lookups'!$A$4:$R$15,'Gas wholesale index'!R$2,FALSE)</f>
        <v>1</v>
      </c>
      <c r="S454" s="38">
        <f>VLOOKUP($B454,'Gas wholesale lookups'!$A$4:$R$15,'Gas wholesale index'!S$2,FALSE)</f>
        <v>1</v>
      </c>
      <c r="T454" s="38">
        <f>VLOOKUP($B454,'Gas wholesale lookups'!$A$4:$R$15,'Gas wholesale index'!T$2,FALSE)</f>
        <v>0</v>
      </c>
      <c r="U454" s="13">
        <f t="shared" si="127"/>
        <v>0</v>
      </c>
      <c r="V454" s="13">
        <f t="shared" si="128"/>
        <v>291847.5</v>
      </c>
      <c r="W454" s="13">
        <f t="shared" si="129"/>
        <v>332991.45454545453</v>
      </c>
      <c r="X454" s="13">
        <f t="shared" si="130"/>
        <v>208526.18181818182</v>
      </c>
      <c r="Y454" s="13">
        <f t="shared" si="131"/>
        <v>166168.27272727274</v>
      </c>
      <c r="Z454" s="13">
        <f t="shared" si="132"/>
        <v>0</v>
      </c>
      <c r="AA454" s="13">
        <f t="shared" si="133"/>
        <v>999533.40909090918</v>
      </c>
      <c r="AB454" s="23">
        <f t="shared" si="134"/>
        <v>0</v>
      </c>
      <c r="AC454" s="23">
        <f t="shared" si="135"/>
        <v>0</v>
      </c>
      <c r="AD454" s="23">
        <f t="shared" si="136"/>
        <v>0</v>
      </c>
      <c r="AE454" s="23">
        <f t="shared" si="137"/>
        <v>0</v>
      </c>
      <c r="AF454" s="23">
        <f t="shared" si="138"/>
        <v>0</v>
      </c>
      <c r="AG454" s="23">
        <f t="shared" si="139"/>
        <v>0</v>
      </c>
      <c r="AH454" s="23">
        <f t="shared" si="140"/>
        <v>0</v>
      </c>
      <c r="AI454" s="44" t="str">
        <f t="shared" si="141"/>
        <v>n/a</v>
      </c>
      <c r="AJ454" s="2" t="str">
        <f t="shared" si="124"/>
        <v>2016-17 Winter</v>
      </c>
      <c r="AK454" s="2" t="str">
        <f t="shared" si="125"/>
        <v>2016-17 Summer</v>
      </c>
      <c r="AL454" s="41">
        <v>0</v>
      </c>
      <c r="AM454" s="8"/>
    </row>
    <row r="455" spans="1:39" x14ac:dyDescent="0.3">
      <c r="A455" s="47">
        <v>42501</v>
      </c>
      <c r="B455" s="14" t="str">
        <f t="shared" si="126"/>
        <v>May</v>
      </c>
      <c r="C455" s="3"/>
      <c r="D455" s="3"/>
      <c r="E455" s="3"/>
      <c r="F455" s="3"/>
      <c r="G455" s="3"/>
      <c r="H455" s="3"/>
      <c r="I455" s="13">
        <f>VLOOKUP($B455,'Gas wholesale lookups'!$A$4:$L$15,'Gas wholesale index'!I$2,FALSE)</f>
        <v>166168.27272727274</v>
      </c>
      <c r="J455" s="13">
        <f>VLOOKUP($B455,'Gas wholesale lookups'!$A$4:$L$15,'Gas wholesale index'!J$2,FALSE)</f>
        <v>291847.5</v>
      </c>
      <c r="K455" s="13">
        <f>VLOOKUP($B455,'Gas wholesale lookups'!$A$4:$L$15,'Gas wholesale index'!K$2,FALSE)</f>
        <v>332991.45454545453</v>
      </c>
      <c r="L455" s="13">
        <f>VLOOKUP($B455,'Gas wholesale lookups'!$A$4:$L$15,'Gas wholesale index'!L$2,FALSE)</f>
        <v>208526.18181818182</v>
      </c>
      <c r="M455" s="13">
        <f>VLOOKUP($B455,'Gas wholesale lookups'!$A$4:$L$15,'Gas wholesale index'!M$2,FALSE)</f>
        <v>166168.27272727274</v>
      </c>
      <c r="N455" s="13">
        <f>VLOOKUP($B455,'Gas wholesale lookups'!$A$4:$L$15,'Gas wholesale index'!N$2,FALSE)</f>
        <v>291847.5</v>
      </c>
      <c r="O455" s="38">
        <f>VLOOKUP($B455,'Gas wholesale lookups'!$A$4:$R$15,'Gas wholesale index'!O$2,FALSE)</f>
        <v>0</v>
      </c>
      <c r="P455" s="38">
        <f>VLOOKUP($B455,'Gas wholesale lookups'!$A$4:$R$15,'Gas wholesale index'!P$2,FALSE)</f>
        <v>1</v>
      </c>
      <c r="Q455" s="38">
        <f>VLOOKUP($B455,'Gas wholesale lookups'!$A$4:$R$15,'Gas wholesale index'!Q$2,FALSE)</f>
        <v>1</v>
      </c>
      <c r="R455" s="38">
        <f>VLOOKUP($B455,'Gas wholesale lookups'!$A$4:$R$15,'Gas wholesale index'!R$2,FALSE)</f>
        <v>1</v>
      </c>
      <c r="S455" s="38">
        <f>VLOOKUP($B455,'Gas wholesale lookups'!$A$4:$R$15,'Gas wholesale index'!S$2,FALSE)</f>
        <v>1</v>
      </c>
      <c r="T455" s="38">
        <f>VLOOKUP($B455,'Gas wholesale lookups'!$A$4:$R$15,'Gas wholesale index'!T$2,FALSE)</f>
        <v>0</v>
      </c>
      <c r="U455" s="13">
        <f t="shared" si="127"/>
        <v>0</v>
      </c>
      <c r="V455" s="13">
        <f t="shared" si="128"/>
        <v>291847.5</v>
      </c>
      <c r="W455" s="13">
        <f t="shared" si="129"/>
        <v>332991.45454545453</v>
      </c>
      <c r="X455" s="13">
        <f t="shared" si="130"/>
        <v>208526.18181818182</v>
      </c>
      <c r="Y455" s="13">
        <f t="shared" si="131"/>
        <v>166168.27272727274</v>
      </c>
      <c r="Z455" s="13">
        <f t="shared" si="132"/>
        <v>0</v>
      </c>
      <c r="AA455" s="13">
        <f t="shared" si="133"/>
        <v>999533.40909090918</v>
      </c>
      <c r="AB455" s="23">
        <f t="shared" si="134"/>
        <v>0</v>
      </c>
      <c r="AC455" s="23">
        <f t="shared" si="135"/>
        <v>0</v>
      </c>
      <c r="AD455" s="23">
        <f t="shared" si="136"/>
        <v>0</v>
      </c>
      <c r="AE455" s="23">
        <f t="shared" si="137"/>
        <v>0</v>
      </c>
      <c r="AF455" s="23">
        <f t="shared" si="138"/>
        <v>0</v>
      </c>
      <c r="AG455" s="23">
        <f t="shared" si="139"/>
        <v>0</v>
      </c>
      <c r="AH455" s="23">
        <f t="shared" si="140"/>
        <v>0</v>
      </c>
      <c r="AI455" s="44" t="str">
        <f t="shared" si="141"/>
        <v>n/a</v>
      </c>
      <c r="AJ455" s="2" t="str">
        <f t="shared" ref="AJ455:AJ518" si="142">IF(AND(MONTH(A455)=8,MONTH(A454)=7),YEAR(A455)+1&amp;"-"&amp;YEAR(A455)-1998&amp;" Summer",IF(AND(MONTH(A455)=2,MONTH(A454)=1),YEAR(A455)&amp;"-"&amp;YEAR(A455)-1999&amp;" Winter",AJ454))</f>
        <v>2016-17 Winter</v>
      </c>
      <c r="AK455" s="2" t="str">
        <f t="shared" ref="AK455:AK518" si="143">IF(AND(MONTH(A455)=4,MONTH(A454)=3),YEAR(A455)&amp;"-"&amp;YEAR(A455)-1999&amp;" Summer",IF(AND(MONTH(A455)=10,MONTH(A454)=9),YEAR(A455)&amp;"-"&amp;YEAR(A455)-1999&amp;" Winter",AK454))</f>
        <v>2016-17 Summer</v>
      </c>
      <c r="AL455" s="41">
        <v>0</v>
      </c>
      <c r="AM455" s="8"/>
    </row>
    <row r="456" spans="1:39" x14ac:dyDescent="0.3">
      <c r="A456" s="47">
        <v>42502</v>
      </c>
      <c r="B456" s="14" t="str">
        <f t="shared" si="126"/>
        <v>May</v>
      </c>
      <c r="C456" s="3"/>
      <c r="D456" s="3"/>
      <c r="E456" s="3"/>
      <c r="F456" s="3"/>
      <c r="G456" s="3"/>
      <c r="H456" s="3"/>
      <c r="I456" s="13">
        <f>VLOOKUP($B456,'Gas wholesale lookups'!$A$4:$L$15,'Gas wholesale index'!I$2,FALSE)</f>
        <v>166168.27272727274</v>
      </c>
      <c r="J456" s="13">
        <f>VLOOKUP($B456,'Gas wholesale lookups'!$A$4:$L$15,'Gas wholesale index'!J$2,FALSE)</f>
        <v>291847.5</v>
      </c>
      <c r="K456" s="13">
        <f>VLOOKUP($B456,'Gas wholesale lookups'!$A$4:$L$15,'Gas wholesale index'!K$2,FALSE)</f>
        <v>332991.45454545453</v>
      </c>
      <c r="L456" s="13">
        <f>VLOOKUP($B456,'Gas wholesale lookups'!$A$4:$L$15,'Gas wholesale index'!L$2,FALSE)</f>
        <v>208526.18181818182</v>
      </c>
      <c r="M456" s="13">
        <f>VLOOKUP($B456,'Gas wholesale lookups'!$A$4:$L$15,'Gas wholesale index'!M$2,FALSE)</f>
        <v>166168.27272727274</v>
      </c>
      <c r="N456" s="13">
        <f>VLOOKUP($B456,'Gas wholesale lookups'!$A$4:$L$15,'Gas wholesale index'!N$2,FALSE)</f>
        <v>291847.5</v>
      </c>
      <c r="O456" s="38">
        <f>VLOOKUP($B456,'Gas wholesale lookups'!$A$4:$R$15,'Gas wholesale index'!O$2,FALSE)</f>
        <v>0</v>
      </c>
      <c r="P456" s="38">
        <f>VLOOKUP($B456,'Gas wholesale lookups'!$A$4:$R$15,'Gas wholesale index'!P$2,FALSE)</f>
        <v>1</v>
      </c>
      <c r="Q456" s="38">
        <f>VLOOKUP($B456,'Gas wholesale lookups'!$A$4:$R$15,'Gas wholesale index'!Q$2,FALSE)</f>
        <v>1</v>
      </c>
      <c r="R456" s="38">
        <f>VLOOKUP($B456,'Gas wholesale lookups'!$A$4:$R$15,'Gas wholesale index'!R$2,FALSE)</f>
        <v>1</v>
      </c>
      <c r="S456" s="38">
        <f>VLOOKUP($B456,'Gas wholesale lookups'!$A$4:$R$15,'Gas wholesale index'!S$2,FALSE)</f>
        <v>1</v>
      </c>
      <c r="T456" s="38">
        <f>VLOOKUP($B456,'Gas wholesale lookups'!$A$4:$R$15,'Gas wholesale index'!T$2,FALSE)</f>
        <v>0</v>
      </c>
      <c r="U456" s="13">
        <f t="shared" si="127"/>
        <v>0</v>
      </c>
      <c r="V456" s="13">
        <f t="shared" si="128"/>
        <v>291847.5</v>
      </c>
      <c r="W456" s="13">
        <f t="shared" si="129"/>
        <v>332991.45454545453</v>
      </c>
      <c r="X456" s="13">
        <f t="shared" si="130"/>
        <v>208526.18181818182</v>
      </c>
      <c r="Y456" s="13">
        <f t="shared" si="131"/>
        <v>166168.27272727274</v>
      </c>
      <c r="Z456" s="13">
        <f t="shared" si="132"/>
        <v>0</v>
      </c>
      <c r="AA456" s="13">
        <f t="shared" si="133"/>
        <v>999533.40909090918</v>
      </c>
      <c r="AB456" s="23">
        <f t="shared" si="134"/>
        <v>0</v>
      </c>
      <c r="AC456" s="23">
        <f t="shared" si="135"/>
        <v>0</v>
      </c>
      <c r="AD456" s="23">
        <f t="shared" si="136"/>
        <v>0</v>
      </c>
      <c r="AE456" s="23">
        <f t="shared" si="137"/>
        <v>0</v>
      </c>
      <c r="AF456" s="23">
        <f t="shared" si="138"/>
        <v>0</v>
      </c>
      <c r="AG456" s="23">
        <f t="shared" si="139"/>
        <v>0</v>
      </c>
      <c r="AH456" s="23">
        <f t="shared" si="140"/>
        <v>0</v>
      </c>
      <c r="AI456" s="44" t="str">
        <f t="shared" si="141"/>
        <v>n/a</v>
      </c>
      <c r="AJ456" s="2" t="str">
        <f t="shared" si="142"/>
        <v>2016-17 Winter</v>
      </c>
      <c r="AK456" s="2" t="str">
        <f t="shared" si="143"/>
        <v>2016-17 Summer</v>
      </c>
      <c r="AL456" s="41">
        <v>0</v>
      </c>
      <c r="AM456" s="8"/>
    </row>
    <row r="457" spans="1:39" x14ac:dyDescent="0.3">
      <c r="A457" s="47">
        <v>42503</v>
      </c>
      <c r="B457" s="14" t="str">
        <f t="shared" ref="B457" si="144">TEXT(A457,"mmm")</f>
        <v>May</v>
      </c>
      <c r="C457" s="3"/>
      <c r="D457" s="3"/>
      <c r="E457" s="3"/>
      <c r="F457" s="3"/>
      <c r="G457" s="3"/>
      <c r="H457" s="3"/>
      <c r="I457" s="13">
        <f>VLOOKUP($B457,'Gas wholesale lookups'!$A$4:$L$15,'Gas wholesale index'!I$2,FALSE)</f>
        <v>166168.27272727274</v>
      </c>
      <c r="J457" s="13">
        <f>VLOOKUP($B457,'Gas wholesale lookups'!$A$4:$L$15,'Gas wholesale index'!J$2,FALSE)</f>
        <v>291847.5</v>
      </c>
      <c r="K457" s="13">
        <f>VLOOKUP($B457,'Gas wholesale lookups'!$A$4:$L$15,'Gas wholesale index'!K$2,FALSE)</f>
        <v>332991.45454545453</v>
      </c>
      <c r="L457" s="13">
        <f>VLOOKUP($B457,'Gas wholesale lookups'!$A$4:$L$15,'Gas wholesale index'!L$2,FALSE)</f>
        <v>208526.18181818182</v>
      </c>
      <c r="M457" s="13">
        <f>VLOOKUP($B457,'Gas wholesale lookups'!$A$4:$L$15,'Gas wholesale index'!M$2,FALSE)</f>
        <v>166168.27272727274</v>
      </c>
      <c r="N457" s="13">
        <f>VLOOKUP($B457,'Gas wholesale lookups'!$A$4:$L$15,'Gas wholesale index'!N$2,FALSE)</f>
        <v>291847.5</v>
      </c>
      <c r="O457" s="38">
        <f>VLOOKUP($B457,'Gas wholesale lookups'!$A$4:$R$15,'Gas wholesale index'!O$2,FALSE)</f>
        <v>0</v>
      </c>
      <c r="P457" s="38">
        <f>VLOOKUP($B457,'Gas wholesale lookups'!$A$4:$R$15,'Gas wholesale index'!P$2,FALSE)</f>
        <v>1</v>
      </c>
      <c r="Q457" s="38">
        <f>VLOOKUP($B457,'Gas wholesale lookups'!$A$4:$R$15,'Gas wholesale index'!Q$2,FALSE)</f>
        <v>1</v>
      </c>
      <c r="R457" s="38">
        <f>VLOOKUP($B457,'Gas wholesale lookups'!$A$4:$R$15,'Gas wholesale index'!R$2,FALSE)</f>
        <v>1</v>
      </c>
      <c r="S457" s="38">
        <f>VLOOKUP($B457,'Gas wholesale lookups'!$A$4:$R$15,'Gas wholesale index'!S$2,FALSE)</f>
        <v>1</v>
      </c>
      <c r="T457" s="38">
        <f>VLOOKUP($B457,'Gas wholesale lookups'!$A$4:$R$15,'Gas wholesale index'!T$2,FALSE)</f>
        <v>0</v>
      </c>
      <c r="U457" s="13">
        <f t="shared" si="127"/>
        <v>0</v>
      </c>
      <c r="V457" s="13">
        <f t="shared" si="128"/>
        <v>291847.5</v>
      </c>
      <c r="W457" s="13">
        <f t="shared" si="129"/>
        <v>332991.45454545453</v>
      </c>
      <c r="X457" s="13">
        <f t="shared" si="130"/>
        <v>208526.18181818182</v>
      </c>
      <c r="Y457" s="13">
        <f t="shared" si="131"/>
        <v>166168.27272727274</v>
      </c>
      <c r="Z457" s="13">
        <f t="shared" si="132"/>
        <v>0</v>
      </c>
      <c r="AA457" s="13">
        <f t="shared" si="133"/>
        <v>999533.40909090918</v>
      </c>
      <c r="AB457" s="23">
        <f t="shared" si="134"/>
        <v>0</v>
      </c>
      <c r="AC457" s="23">
        <f t="shared" si="135"/>
        <v>0</v>
      </c>
      <c r="AD457" s="23">
        <f t="shared" si="136"/>
        <v>0</v>
      </c>
      <c r="AE457" s="23">
        <f t="shared" si="137"/>
        <v>0</v>
      </c>
      <c r="AF457" s="23">
        <f t="shared" si="138"/>
        <v>0</v>
      </c>
      <c r="AG457" s="23">
        <f t="shared" si="139"/>
        <v>0</v>
      </c>
      <c r="AH457" s="23">
        <f t="shared" si="140"/>
        <v>0</v>
      </c>
      <c r="AI457" s="44" t="str">
        <f t="shared" si="141"/>
        <v>n/a</v>
      </c>
      <c r="AJ457" s="2" t="str">
        <f t="shared" si="142"/>
        <v>2016-17 Winter</v>
      </c>
      <c r="AK457" s="2" t="str">
        <f t="shared" si="143"/>
        <v>2016-17 Summer</v>
      </c>
      <c r="AL457" s="41">
        <v>0</v>
      </c>
      <c r="AM457" s="8"/>
    </row>
    <row r="458" spans="1:39" x14ac:dyDescent="0.3">
      <c r="A458" s="47">
        <v>42506</v>
      </c>
      <c r="B458" s="14" t="str">
        <f t="shared" ref="B458:B521" si="145">TEXT(A458,"mmm")</f>
        <v>May</v>
      </c>
      <c r="C458" s="3"/>
      <c r="D458" s="3"/>
      <c r="E458" s="3"/>
      <c r="F458" s="3"/>
      <c r="G458" s="3"/>
      <c r="H458" s="3"/>
      <c r="I458" s="13">
        <f>VLOOKUP($B458,'Gas wholesale lookups'!$A$4:$L$15,'Gas wholesale index'!I$2,FALSE)</f>
        <v>166168.27272727274</v>
      </c>
      <c r="J458" s="13">
        <f>VLOOKUP($B458,'Gas wholesale lookups'!$A$4:$L$15,'Gas wholesale index'!J$2,FALSE)</f>
        <v>291847.5</v>
      </c>
      <c r="K458" s="13">
        <f>VLOOKUP($B458,'Gas wholesale lookups'!$A$4:$L$15,'Gas wholesale index'!K$2,FALSE)</f>
        <v>332991.45454545453</v>
      </c>
      <c r="L458" s="13">
        <f>VLOOKUP($B458,'Gas wholesale lookups'!$A$4:$L$15,'Gas wholesale index'!L$2,FALSE)</f>
        <v>208526.18181818182</v>
      </c>
      <c r="M458" s="13">
        <f>VLOOKUP($B458,'Gas wholesale lookups'!$A$4:$L$15,'Gas wholesale index'!M$2,FALSE)</f>
        <v>166168.27272727274</v>
      </c>
      <c r="N458" s="13">
        <f>VLOOKUP($B458,'Gas wholesale lookups'!$A$4:$L$15,'Gas wholesale index'!N$2,FALSE)</f>
        <v>291847.5</v>
      </c>
      <c r="O458" s="38">
        <f>VLOOKUP($B458,'Gas wholesale lookups'!$A$4:$R$15,'Gas wholesale index'!O$2,FALSE)</f>
        <v>0</v>
      </c>
      <c r="P458" s="38">
        <f>VLOOKUP($B458,'Gas wholesale lookups'!$A$4:$R$15,'Gas wholesale index'!P$2,FALSE)</f>
        <v>1</v>
      </c>
      <c r="Q458" s="38">
        <f>VLOOKUP($B458,'Gas wholesale lookups'!$A$4:$R$15,'Gas wholesale index'!Q$2,FALSE)</f>
        <v>1</v>
      </c>
      <c r="R458" s="38">
        <f>VLOOKUP($B458,'Gas wholesale lookups'!$A$4:$R$15,'Gas wholesale index'!R$2,FALSE)</f>
        <v>1</v>
      </c>
      <c r="S458" s="38">
        <f>VLOOKUP($B458,'Gas wholesale lookups'!$A$4:$R$15,'Gas wholesale index'!S$2,FALSE)</f>
        <v>1</v>
      </c>
      <c r="T458" s="38">
        <f>VLOOKUP($B458,'Gas wholesale lookups'!$A$4:$R$15,'Gas wholesale index'!T$2,FALSE)</f>
        <v>0</v>
      </c>
      <c r="U458" s="13">
        <f t="shared" ref="U458:U521" si="146">IF(O458="","",I458*O458)</f>
        <v>0</v>
      </c>
      <c r="V458" s="13">
        <f t="shared" ref="V458:V521" si="147">IF(P458="","",J458*P458)</f>
        <v>291847.5</v>
      </c>
      <c r="W458" s="13">
        <f t="shared" ref="W458:W521" si="148">IF(Q458="","",K458*Q458)</f>
        <v>332991.45454545453</v>
      </c>
      <c r="X458" s="13">
        <f t="shared" ref="X458:X521" si="149">IF(R458="","",L458*R458)</f>
        <v>208526.18181818182</v>
      </c>
      <c r="Y458" s="13">
        <f t="shared" ref="Y458:Y521" si="150">IF(S458="","",M458*S458)</f>
        <v>166168.27272727274</v>
      </c>
      <c r="Z458" s="13">
        <f t="shared" ref="Z458:Z521" si="151">IF(T458="","",N458*T458)</f>
        <v>0</v>
      </c>
      <c r="AA458" s="13">
        <f t="shared" ref="AA458:AA521" si="152">SUM(U458:Z458)</f>
        <v>999533.40909090918</v>
      </c>
      <c r="AB458" s="23">
        <f t="shared" ref="AB458:AB521" si="153">IF(U458="","",U458*C458)</f>
        <v>0</v>
      </c>
      <c r="AC458" s="23">
        <f t="shared" ref="AC458:AC521" si="154">IF(V458="","",V458*D458)</f>
        <v>0</v>
      </c>
      <c r="AD458" s="23">
        <f t="shared" ref="AD458:AD521" si="155">IF(W458="","",W458*E458)</f>
        <v>0</v>
      </c>
      <c r="AE458" s="23">
        <f t="shared" ref="AE458:AE521" si="156">IF(X458="","",X458*F458)</f>
        <v>0</v>
      </c>
      <c r="AF458" s="23">
        <f t="shared" ref="AF458:AF521" si="157">IF(Y458="","",Y458*G458)</f>
        <v>0</v>
      </c>
      <c r="AG458" s="23">
        <f t="shared" ref="AG458:AG521" si="158">IF(Z458="","",Z458*H458)</f>
        <v>0</v>
      </c>
      <c r="AH458" s="23">
        <f t="shared" ref="AH458:AH521" si="159">SUM(AB458:AG458)</f>
        <v>0</v>
      </c>
      <c r="AI458" s="44" t="str">
        <f t="shared" ref="AI458:AI521" si="160">IF(MIN(C458:H458)&lt;1,"n/a",AH458/AA458)</f>
        <v>n/a</v>
      </c>
      <c r="AJ458" s="2" t="str">
        <f t="shared" si="142"/>
        <v>2016-17 Winter</v>
      </c>
      <c r="AK458" s="2" t="str">
        <f t="shared" si="143"/>
        <v>2016-17 Summer</v>
      </c>
      <c r="AL458" s="41">
        <v>0</v>
      </c>
      <c r="AM458" s="8"/>
    </row>
    <row r="459" spans="1:39" x14ac:dyDescent="0.3">
      <c r="A459" s="47">
        <v>42507</v>
      </c>
      <c r="B459" s="14" t="str">
        <f t="shared" si="145"/>
        <v>May</v>
      </c>
      <c r="C459" s="3"/>
      <c r="D459" s="3"/>
      <c r="E459" s="3"/>
      <c r="F459" s="3"/>
      <c r="G459" s="3"/>
      <c r="H459" s="3"/>
      <c r="I459" s="13">
        <f>VLOOKUP($B459,'Gas wholesale lookups'!$A$4:$L$15,'Gas wholesale index'!I$2,FALSE)</f>
        <v>166168.27272727274</v>
      </c>
      <c r="J459" s="13">
        <f>VLOOKUP($B459,'Gas wholesale lookups'!$A$4:$L$15,'Gas wholesale index'!J$2,FALSE)</f>
        <v>291847.5</v>
      </c>
      <c r="K459" s="13">
        <f>VLOOKUP($B459,'Gas wholesale lookups'!$A$4:$L$15,'Gas wholesale index'!K$2,FALSE)</f>
        <v>332991.45454545453</v>
      </c>
      <c r="L459" s="13">
        <f>VLOOKUP($B459,'Gas wholesale lookups'!$A$4:$L$15,'Gas wholesale index'!L$2,FALSE)</f>
        <v>208526.18181818182</v>
      </c>
      <c r="M459" s="13">
        <f>VLOOKUP($B459,'Gas wholesale lookups'!$A$4:$L$15,'Gas wholesale index'!M$2,FALSE)</f>
        <v>166168.27272727274</v>
      </c>
      <c r="N459" s="13">
        <f>VLOOKUP($B459,'Gas wholesale lookups'!$A$4:$L$15,'Gas wholesale index'!N$2,FALSE)</f>
        <v>291847.5</v>
      </c>
      <c r="O459" s="38">
        <f>VLOOKUP($B459,'Gas wholesale lookups'!$A$4:$R$15,'Gas wholesale index'!O$2,FALSE)</f>
        <v>0</v>
      </c>
      <c r="P459" s="38">
        <f>VLOOKUP($B459,'Gas wholesale lookups'!$A$4:$R$15,'Gas wholesale index'!P$2,FALSE)</f>
        <v>1</v>
      </c>
      <c r="Q459" s="38">
        <f>VLOOKUP($B459,'Gas wholesale lookups'!$A$4:$R$15,'Gas wholesale index'!Q$2,FALSE)</f>
        <v>1</v>
      </c>
      <c r="R459" s="38">
        <f>VLOOKUP($B459,'Gas wholesale lookups'!$A$4:$R$15,'Gas wholesale index'!R$2,FALSE)</f>
        <v>1</v>
      </c>
      <c r="S459" s="38">
        <f>VLOOKUP($B459,'Gas wholesale lookups'!$A$4:$R$15,'Gas wholesale index'!S$2,FALSE)</f>
        <v>1</v>
      </c>
      <c r="T459" s="38">
        <f>VLOOKUP($B459,'Gas wholesale lookups'!$A$4:$R$15,'Gas wholesale index'!T$2,FALSE)</f>
        <v>0</v>
      </c>
      <c r="U459" s="13">
        <f t="shared" si="146"/>
        <v>0</v>
      </c>
      <c r="V459" s="13">
        <f t="shared" si="147"/>
        <v>291847.5</v>
      </c>
      <c r="W459" s="13">
        <f t="shared" si="148"/>
        <v>332991.45454545453</v>
      </c>
      <c r="X459" s="13">
        <f t="shared" si="149"/>
        <v>208526.18181818182</v>
      </c>
      <c r="Y459" s="13">
        <f t="shared" si="150"/>
        <v>166168.27272727274</v>
      </c>
      <c r="Z459" s="13">
        <f t="shared" si="151"/>
        <v>0</v>
      </c>
      <c r="AA459" s="13">
        <f t="shared" si="152"/>
        <v>999533.40909090918</v>
      </c>
      <c r="AB459" s="23">
        <f t="shared" si="153"/>
        <v>0</v>
      </c>
      <c r="AC459" s="23">
        <f t="shared" si="154"/>
        <v>0</v>
      </c>
      <c r="AD459" s="23">
        <f t="shared" si="155"/>
        <v>0</v>
      </c>
      <c r="AE459" s="23">
        <f t="shared" si="156"/>
        <v>0</v>
      </c>
      <c r="AF459" s="23">
        <f t="shared" si="157"/>
        <v>0</v>
      </c>
      <c r="AG459" s="23">
        <f t="shared" si="158"/>
        <v>0</v>
      </c>
      <c r="AH459" s="23">
        <f t="shared" si="159"/>
        <v>0</v>
      </c>
      <c r="AI459" s="44" t="str">
        <f t="shared" si="160"/>
        <v>n/a</v>
      </c>
      <c r="AJ459" s="2" t="str">
        <f t="shared" si="142"/>
        <v>2016-17 Winter</v>
      </c>
      <c r="AK459" s="2" t="str">
        <f t="shared" si="143"/>
        <v>2016-17 Summer</v>
      </c>
      <c r="AL459" s="41">
        <v>0</v>
      </c>
      <c r="AM459" s="8"/>
    </row>
    <row r="460" spans="1:39" x14ac:dyDescent="0.3">
      <c r="A460" s="47">
        <v>42508</v>
      </c>
      <c r="B460" s="14" t="str">
        <f t="shared" si="145"/>
        <v>May</v>
      </c>
      <c r="C460" s="3"/>
      <c r="D460" s="3"/>
      <c r="E460" s="3"/>
      <c r="F460" s="3"/>
      <c r="G460" s="3"/>
      <c r="H460" s="3"/>
      <c r="I460" s="13">
        <f>VLOOKUP($B460,'Gas wholesale lookups'!$A$4:$L$15,'Gas wholesale index'!I$2,FALSE)</f>
        <v>166168.27272727274</v>
      </c>
      <c r="J460" s="13">
        <f>VLOOKUP($B460,'Gas wholesale lookups'!$A$4:$L$15,'Gas wholesale index'!J$2,FALSE)</f>
        <v>291847.5</v>
      </c>
      <c r="K460" s="13">
        <f>VLOOKUP($B460,'Gas wholesale lookups'!$A$4:$L$15,'Gas wholesale index'!K$2,FALSE)</f>
        <v>332991.45454545453</v>
      </c>
      <c r="L460" s="13">
        <f>VLOOKUP($B460,'Gas wholesale lookups'!$A$4:$L$15,'Gas wholesale index'!L$2,FALSE)</f>
        <v>208526.18181818182</v>
      </c>
      <c r="M460" s="13">
        <f>VLOOKUP($B460,'Gas wholesale lookups'!$A$4:$L$15,'Gas wholesale index'!M$2,FALSE)</f>
        <v>166168.27272727274</v>
      </c>
      <c r="N460" s="13">
        <f>VLOOKUP($B460,'Gas wholesale lookups'!$A$4:$L$15,'Gas wholesale index'!N$2,FALSE)</f>
        <v>291847.5</v>
      </c>
      <c r="O460" s="38">
        <f>VLOOKUP($B460,'Gas wholesale lookups'!$A$4:$R$15,'Gas wholesale index'!O$2,FALSE)</f>
        <v>0</v>
      </c>
      <c r="P460" s="38">
        <f>VLOOKUP($B460,'Gas wholesale lookups'!$A$4:$R$15,'Gas wholesale index'!P$2,FALSE)</f>
        <v>1</v>
      </c>
      <c r="Q460" s="38">
        <f>VLOOKUP($B460,'Gas wholesale lookups'!$A$4:$R$15,'Gas wholesale index'!Q$2,FALSE)</f>
        <v>1</v>
      </c>
      <c r="R460" s="38">
        <f>VLOOKUP($B460,'Gas wholesale lookups'!$A$4:$R$15,'Gas wholesale index'!R$2,FALSE)</f>
        <v>1</v>
      </c>
      <c r="S460" s="38">
        <f>VLOOKUP($B460,'Gas wholesale lookups'!$A$4:$R$15,'Gas wholesale index'!S$2,FALSE)</f>
        <v>1</v>
      </c>
      <c r="T460" s="38">
        <f>VLOOKUP($B460,'Gas wholesale lookups'!$A$4:$R$15,'Gas wholesale index'!T$2,FALSE)</f>
        <v>0</v>
      </c>
      <c r="U460" s="13">
        <f t="shared" si="146"/>
        <v>0</v>
      </c>
      <c r="V460" s="13">
        <f t="shared" si="147"/>
        <v>291847.5</v>
      </c>
      <c r="W460" s="13">
        <f t="shared" si="148"/>
        <v>332991.45454545453</v>
      </c>
      <c r="X460" s="13">
        <f t="shared" si="149"/>
        <v>208526.18181818182</v>
      </c>
      <c r="Y460" s="13">
        <f t="shared" si="150"/>
        <v>166168.27272727274</v>
      </c>
      <c r="Z460" s="13">
        <f t="shared" si="151"/>
        <v>0</v>
      </c>
      <c r="AA460" s="13">
        <f t="shared" si="152"/>
        <v>999533.40909090918</v>
      </c>
      <c r="AB460" s="23">
        <f t="shared" si="153"/>
        <v>0</v>
      </c>
      <c r="AC460" s="23">
        <f t="shared" si="154"/>
        <v>0</v>
      </c>
      <c r="AD460" s="23">
        <f t="shared" si="155"/>
        <v>0</v>
      </c>
      <c r="AE460" s="23">
        <f t="shared" si="156"/>
        <v>0</v>
      </c>
      <c r="AF460" s="23">
        <f t="shared" si="157"/>
        <v>0</v>
      </c>
      <c r="AG460" s="23">
        <f t="shared" si="158"/>
        <v>0</v>
      </c>
      <c r="AH460" s="23">
        <f t="shared" si="159"/>
        <v>0</v>
      </c>
      <c r="AI460" s="44" t="str">
        <f t="shared" si="160"/>
        <v>n/a</v>
      </c>
      <c r="AJ460" s="2" t="str">
        <f t="shared" si="142"/>
        <v>2016-17 Winter</v>
      </c>
      <c r="AK460" s="2" t="str">
        <f t="shared" si="143"/>
        <v>2016-17 Summer</v>
      </c>
      <c r="AL460" s="41">
        <v>0</v>
      </c>
      <c r="AM460" s="8"/>
    </row>
    <row r="461" spans="1:39" x14ac:dyDescent="0.3">
      <c r="A461" s="47">
        <v>42509</v>
      </c>
      <c r="B461" s="14" t="str">
        <f t="shared" si="145"/>
        <v>May</v>
      </c>
      <c r="C461" s="3"/>
      <c r="D461" s="3"/>
      <c r="E461" s="3"/>
      <c r="F461" s="3"/>
      <c r="G461" s="3"/>
      <c r="H461" s="3"/>
      <c r="I461" s="13">
        <f>VLOOKUP($B461,'Gas wholesale lookups'!$A$4:$L$15,'Gas wholesale index'!I$2,FALSE)</f>
        <v>166168.27272727274</v>
      </c>
      <c r="J461" s="13">
        <f>VLOOKUP($B461,'Gas wholesale lookups'!$A$4:$L$15,'Gas wholesale index'!J$2,FALSE)</f>
        <v>291847.5</v>
      </c>
      <c r="K461" s="13">
        <f>VLOOKUP($B461,'Gas wholesale lookups'!$A$4:$L$15,'Gas wholesale index'!K$2,FALSE)</f>
        <v>332991.45454545453</v>
      </c>
      <c r="L461" s="13">
        <f>VLOOKUP($B461,'Gas wholesale lookups'!$A$4:$L$15,'Gas wholesale index'!L$2,FALSE)</f>
        <v>208526.18181818182</v>
      </c>
      <c r="M461" s="13">
        <f>VLOOKUP($B461,'Gas wholesale lookups'!$A$4:$L$15,'Gas wholesale index'!M$2,FALSE)</f>
        <v>166168.27272727274</v>
      </c>
      <c r="N461" s="13">
        <f>VLOOKUP($B461,'Gas wholesale lookups'!$A$4:$L$15,'Gas wholesale index'!N$2,FALSE)</f>
        <v>291847.5</v>
      </c>
      <c r="O461" s="38">
        <f>VLOOKUP($B461,'Gas wholesale lookups'!$A$4:$R$15,'Gas wholesale index'!O$2,FALSE)</f>
        <v>0</v>
      </c>
      <c r="P461" s="38">
        <f>VLOOKUP($B461,'Gas wholesale lookups'!$A$4:$R$15,'Gas wholesale index'!P$2,FALSE)</f>
        <v>1</v>
      </c>
      <c r="Q461" s="38">
        <f>VLOOKUP($B461,'Gas wholesale lookups'!$A$4:$R$15,'Gas wholesale index'!Q$2,FALSE)</f>
        <v>1</v>
      </c>
      <c r="R461" s="38">
        <f>VLOOKUP($B461,'Gas wholesale lookups'!$A$4:$R$15,'Gas wholesale index'!R$2,FALSE)</f>
        <v>1</v>
      </c>
      <c r="S461" s="38">
        <f>VLOOKUP($B461,'Gas wholesale lookups'!$A$4:$R$15,'Gas wholesale index'!S$2,FALSE)</f>
        <v>1</v>
      </c>
      <c r="T461" s="38">
        <f>VLOOKUP($B461,'Gas wholesale lookups'!$A$4:$R$15,'Gas wholesale index'!T$2,FALSE)</f>
        <v>0</v>
      </c>
      <c r="U461" s="13">
        <f t="shared" si="146"/>
        <v>0</v>
      </c>
      <c r="V461" s="13">
        <f t="shared" si="147"/>
        <v>291847.5</v>
      </c>
      <c r="W461" s="13">
        <f t="shared" si="148"/>
        <v>332991.45454545453</v>
      </c>
      <c r="X461" s="13">
        <f t="shared" si="149"/>
        <v>208526.18181818182</v>
      </c>
      <c r="Y461" s="13">
        <f t="shared" si="150"/>
        <v>166168.27272727274</v>
      </c>
      <c r="Z461" s="13">
        <f t="shared" si="151"/>
        <v>0</v>
      </c>
      <c r="AA461" s="13">
        <f t="shared" si="152"/>
        <v>999533.40909090918</v>
      </c>
      <c r="AB461" s="23">
        <f t="shared" si="153"/>
        <v>0</v>
      </c>
      <c r="AC461" s="23">
        <f t="shared" si="154"/>
        <v>0</v>
      </c>
      <c r="AD461" s="23">
        <f t="shared" si="155"/>
        <v>0</v>
      </c>
      <c r="AE461" s="23">
        <f t="shared" si="156"/>
        <v>0</v>
      </c>
      <c r="AF461" s="23">
        <f t="shared" si="157"/>
        <v>0</v>
      </c>
      <c r="AG461" s="23">
        <f t="shared" si="158"/>
        <v>0</v>
      </c>
      <c r="AH461" s="23">
        <f t="shared" si="159"/>
        <v>0</v>
      </c>
      <c r="AI461" s="44" t="str">
        <f t="shared" si="160"/>
        <v>n/a</v>
      </c>
      <c r="AJ461" s="2" t="str">
        <f t="shared" si="142"/>
        <v>2016-17 Winter</v>
      </c>
      <c r="AK461" s="2" t="str">
        <f t="shared" si="143"/>
        <v>2016-17 Summer</v>
      </c>
      <c r="AL461" s="41">
        <v>0</v>
      </c>
      <c r="AM461" s="8"/>
    </row>
    <row r="462" spans="1:39" x14ac:dyDescent="0.3">
      <c r="A462" s="47">
        <v>42510</v>
      </c>
      <c r="B462" s="14" t="str">
        <f t="shared" si="145"/>
        <v>May</v>
      </c>
      <c r="C462" s="3"/>
      <c r="D462" s="3"/>
      <c r="E462" s="3"/>
      <c r="F462" s="3"/>
      <c r="G462" s="3"/>
      <c r="H462" s="3"/>
      <c r="I462" s="13">
        <f>VLOOKUP($B462,'Gas wholesale lookups'!$A$4:$L$15,'Gas wholesale index'!I$2,FALSE)</f>
        <v>166168.27272727274</v>
      </c>
      <c r="J462" s="13">
        <f>VLOOKUP($B462,'Gas wholesale lookups'!$A$4:$L$15,'Gas wholesale index'!J$2,FALSE)</f>
        <v>291847.5</v>
      </c>
      <c r="K462" s="13">
        <f>VLOOKUP($B462,'Gas wholesale lookups'!$A$4:$L$15,'Gas wholesale index'!K$2,FALSE)</f>
        <v>332991.45454545453</v>
      </c>
      <c r="L462" s="13">
        <f>VLOOKUP($B462,'Gas wholesale lookups'!$A$4:$L$15,'Gas wholesale index'!L$2,FALSE)</f>
        <v>208526.18181818182</v>
      </c>
      <c r="M462" s="13">
        <f>VLOOKUP($B462,'Gas wholesale lookups'!$A$4:$L$15,'Gas wholesale index'!M$2,FALSE)</f>
        <v>166168.27272727274</v>
      </c>
      <c r="N462" s="13">
        <f>VLOOKUP($B462,'Gas wholesale lookups'!$A$4:$L$15,'Gas wholesale index'!N$2,FALSE)</f>
        <v>291847.5</v>
      </c>
      <c r="O462" s="38">
        <f>VLOOKUP($B462,'Gas wholesale lookups'!$A$4:$R$15,'Gas wholesale index'!O$2,FALSE)</f>
        <v>0</v>
      </c>
      <c r="P462" s="38">
        <f>VLOOKUP($B462,'Gas wholesale lookups'!$A$4:$R$15,'Gas wholesale index'!P$2,FALSE)</f>
        <v>1</v>
      </c>
      <c r="Q462" s="38">
        <f>VLOOKUP($B462,'Gas wholesale lookups'!$A$4:$R$15,'Gas wholesale index'!Q$2,FALSE)</f>
        <v>1</v>
      </c>
      <c r="R462" s="38">
        <f>VLOOKUP($B462,'Gas wholesale lookups'!$A$4:$R$15,'Gas wholesale index'!R$2,FALSE)</f>
        <v>1</v>
      </c>
      <c r="S462" s="38">
        <f>VLOOKUP($B462,'Gas wholesale lookups'!$A$4:$R$15,'Gas wholesale index'!S$2,FALSE)</f>
        <v>1</v>
      </c>
      <c r="T462" s="38">
        <f>VLOOKUP($B462,'Gas wholesale lookups'!$A$4:$R$15,'Gas wholesale index'!T$2,FALSE)</f>
        <v>0</v>
      </c>
      <c r="U462" s="13">
        <f t="shared" si="146"/>
        <v>0</v>
      </c>
      <c r="V462" s="13">
        <f t="shared" si="147"/>
        <v>291847.5</v>
      </c>
      <c r="W462" s="13">
        <f t="shared" si="148"/>
        <v>332991.45454545453</v>
      </c>
      <c r="X462" s="13">
        <f t="shared" si="149"/>
        <v>208526.18181818182</v>
      </c>
      <c r="Y462" s="13">
        <f t="shared" si="150"/>
        <v>166168.27272727274</v>
      </c>
      <c r="Z462" s="13">
        <f t="shared" si="151"/>
        <v>0</v>
      </c>
      <c r="AA462" s="13">
        <f t="shared" si="152"/>
        <v>999533.40909090918</v>
      </c>
      <c r="AB462" s="23">
        <f t="shared" si="153"/>
        <v>0</v>
      </c>
      <c r="AC462" s="23">
        <f t="shared" si="154"/>
        <v>0</v>
      </c>
      <c r="AD462" s="23">
        <f t="shared" si="155"/>
        <v>0</v>
      </c>
      <c r="AE462" s="23">
        <f t="shared" si="156"/>
        <v>0</v>
      </c>
      <c r="AF462" s="23">
        <f t="shared" si="157"/>
        <v>0</v>
      </c>
      <c r="AG462" s="23">
        <f t="shared" si="158"/>
        <v>0</v>
      </c>
      <c r="AH462" s="23">
        <f t="shared" si="159"/>
        <v>0</v>
      </c>
      <c r="AI462" s="44" t="str">
        <f t="shared" si="160"/>
        <v>n/a</v>
      </c>
      <c r="AJ462" s="2" t="str">
        <f t="shared" si="142"/>
        <v>2016-17 Winter</v>
      </c>
      <c r="AK462" s="2" t="str">
        <f t="shared" si="143"/>
        <v>2016-17 Summer</v>
      </c>
      <c r="AL462" s="41">
        <v>0</v>
      </c>
      <c r="AM462" s="8"/>
    </row>
    <row r="463" spans="1:39" x14ac:dyDescent="0.3">
      <c r="A463" s="47">
        <v>42513</v>
      </c>
      <c r="B463" s="14" t="str">
        <f t="shared" si="145"/>
        <v>May</v>
      </c>
      <c r="C463" s="3"/>
      <c r="D463" s="3"/>
      <c r="E463" s="3"/>
      <c r="F463" s="3"/>
      <c r="G463" s="3"/>
      <c r="H463" s="3"/>
      <c r="I463" s="13">
        <f>VLOOKUP($B463,'Gas wholesale lookups'!$A$4:$L$15,'Gas wholesale index'!I$2,FALSE)</f>
        <v>166168.27272727274</v>
      </c>
      <c r="J463" s="13">
        <f>VLOOKUP($B463,'Gas wholesale lookups'!$A$4:$L$15,'Gas wholesale index'!J$2,FALSE)</f>
        <v>291847.5</v>
      </c>
      <c r="K463" s="13">
        <f>VLOOKUP($B463,'Gas wholesale lookups'!$A$4:$L$15,'Gas wholesale index'!K$2,FALSE)</f>
        <v>332991.45454545453</v>
      </c>
      <c r="L463" s="13">
        <f>VLOOKUP($B463,'Gas wholesale lookups'!$A$4:$L$15,'Gas wholesale index'!L$2,FALSE)</f>
        <v>208526.18181818182</v>
      </c>
      <c r="M463" s="13">
        <f>VLOOKUP($B463,'Gas wholesale lookups'!$A$4:$L$15,'Gas wholesale index'!M$2,FALSE)</f>
        <v>166168.27272727274</v>
      </c>
      <c r="N463" s="13">
        <f>VLOOKUP($B463,'Gas wholesale lookups'!$A$4:$L$15,'Gas wholesale index'!N$2,FALSE)</f>
        <v>291847.5</v>
      </c>
      <c r="O463" s="38">
        <f>VLOOKUP($B463,'Gas wholesale lookups'!$A$4:$R$15,'Gas wholesale index'!O$2,FALSE)</f>
        <v>0</v>
      </c>
      <c r="P463" s="38">
        <f>VLOOKUP($B463,'Gas wholesale lookups'!$A$4:$R$15,'Gas wholesale index'!P$2,FALSE)</f>
        <v>1</v>
      </c>
      <c r="Q463" s="38">
        <f>VLOOKUP($B463,'Gas wholesale lookups'!$A$4:$R$15,'Gas wholesale index'!Q$2,FALSE)</f>
        <v>1</v>
      </c>
      <c r="R463" s="38">
        <f>VLOOKUP($B463,'Gas wholesale lookups'!$A$4:$R$15,'Gas wholesale index'!R$2,FALSE)</f>
        <v>1</v>
      </c>
      <c r="S463" s="38">
        <f>VLOOKUP($B463,'Gas wholesale lookups'!$A$4:$R$15,'Gas wholesale index'!S$2,FALSE)</f>
        <v>1</v>
      </c>
      <c r="T463" s="38">
        <f>VLOOKUP($B463,'Gas wholesale lookups'!$A$4:$R$15,'Gas wholesale index'!T$2,FALSE)</f>
        <v>0</v>
      </c>
      <c r="U463" s="13">
        <f t="shared" si="146"/>
        <v>0</v>
      </c>
      <c r="V463" s="13">
        <f t="shared" si="147"/>
        <v>291847.5</v>
      </c>
      <c r="W463" s="13">
        <f t="shared" si="148"/>
        <v>332991.45454545453</v>
      </c>
      <c r="X463" s="13">
        <f t="shared" si="149"/>
        <v>208526.18181818182</v>
      </c>
      <c r="Y463" s="13">
        <f t="shared" si="150"/>
        <v>166168.27272727274</v>
      </c>
      <c r="Z463" s="13">
        <f t="shared" si="151"/>
        <v>0</v>
      </c>
      <c r="AA463" s="13">
        <f t="shared" si="152"/>
        <v>999533.40909090918</v>
      </c>
      <c r="AB463" s="23">
        <f t="shared" si="153"/>
        <v>0</v>
      </c>
      <c r="AC463" s="23">
        <f t="shared" si="154"/>
        <v>0</v>
      </c>
      <c r="AD463" s="23">
        <f t="shared" si="155"/>
        <v>0</v>
      </c>
      <c r="AE463" s="23">
        <f t="shared" si="156"/>
        <v>0</v>
      </c>
      <c r="AF463" s="23">
        <f t="shared" si="157"/>
        <v>0</v>
      </c>
      <c r="AG463" s="23">
        <f t="shared" si="158"/>
        <v>0</v>
      </c>
      <c r="AH463" s="23">
        <f t="shared" si="159"/>
        <v>0</v>
      </c>
      <c r="AI463" s="44" t="str">
        <f t="shared" si="160"/>
        <v>n/a</v>
      </c>
      <c r="AJ463" s="2" t="str">
        <f t="shared" si="142"/>
        <v>2016-17 Winter</v>
      </c>
      <c r="AK463" s="2" t="str">
        <f t="shared" si="143"/>
        <v>2016-17 Summer</v>
      </c>
      <c r="AL463" s="41">
        <v>0</v>
      </c>
      <c r="AM463" s="8"/>
    </row>
    <row r="464" spans="1:39" x14ac:dyDescent="0.3">
      <c r="A464" s="47">
        <v>42514</v>
      </c>
      <c r="B464" s="14" t="str">
        <f t="shared" si="145"/>
        <v>May</v>
      </c>
      <c r="C464" s="3"/>
      <c r="D464" s="3"/>
      <c r="E464" s="3"/>
      <c r="F464" s="3"/>
      <c r="G464" s="3"/>
      <c r="H464" s="3"/>
      <c r="I464" s="13">
        <f>VLOOKUP($B464,'Gas wholesale lookups'!$A$4:$L$15,'Gas wholesale index'!I$2,FALSE)</f>
        <v>166168.27272727274</v>
      </c>
      <c r="J464" s="13">
        <f>VLOOKUP($B464,'Gas wholesale lookups'!$A$4:$L$15,'Gas wholesale index'!J$2,FALSE)</f>
        <v>291847.5</v>
      </c>
      <c r="K464" s="13">
        <f>VLOOKUP($B464,'Gas wholesale lookups'!$A$4:$L$15,'Gas wholesale index'!K$2,FALSE)</f>
        <v>332991.45454545453</v>
      </c>
      <c r="L464" s="13">
        <f>VLOOKUP($B464,'Gas wholesale lookups'!$A$4:$L$15,'Gas wholesale index'!L$2,FALSE)</f>
        <v>208526.18181818182</v>
      </c>
      <c r="M464" s="13">
        <f>VLOOKUP($B464,'Gas wholesale lookups'!$A$4:$L$15,'Gas wholesale index'!M$2,FALSE)</f>
        <v>166168.27272727274</v>
      </c>
      <c r="N464" s="13">
        <f>VLOOKUP($B464,'Gas wholesale lookups'!$A$4:$L$15,'Gas wholesale index'!N$2,FALSE)</f>
        <v>291847.5</v>
      </c>
      <c r="O464" s="38">
        <f>VLOOKUP($B464,'Gas wholesale lookups'!$A$4:$R$15,'Gas wholesale index'!O$2,FALSE)</f>
        <v>0</v>
      </c>
      <c r="P464" s="38">
        <f>VLOOKUP($B464,'Gas wholesale lookups'!$A$4:$R$15,'Gas wholesale index'!P$2,FALSE)</f>
        <v>1</v>
      </c>
      <c r="Q464" s="38">
        <f>VLOOKUP($B464,'Gas wholesale lookups'!$A$4:$R$15,'Gas wholesale index'!Q$2,FALSE)</f>
        <v>1</v>
      </c>
      <c r="R464" s="38">
        <f>VLOOKUP($B464,'Gas wholesale lookups'!$A$4:$R$15,'Gas wholesale index'!R$2,FALSE)</f>
        <v>1</v>
      </c>
      <c r="S464" s="38">
        <f>VLOOKUP($B464,'Gas wholesale lookups'!$A$4:$R$15,'Gas wholesale index'!S$2,FALSE)</f>
        <v>1</v>
      </c>
      <c r="T464" s="38">
        <f>VLOOKUP($B464,'Gas wholesale lookups'!$A$4:$R$15,'Gas wholesale index'!T$2,FALSE)</f>
        <v>0</v>
      </c>
      <c r="U464" s="13">
        <f t="shared" si="146"/>
        <v>0</v>
      </c>
      <c r="V464" s="13">
        <f t="shared" si="147"/>
        <v>291847.5</v>
      </c>
      <c r="W464" s="13">
        <f t="shared" si="148"/>
        <v>332991.45454545453</v>
      </c>
      <c r="X464" s="13">
        <f t="shared" si="149"/>
        <v>208526.18181818182</v>
      </c>
      <c r="Y464" s="13">
        <f t="shared" si="150"/>
        <v>166168.27272727274</v>
      </c>
      <c r="Z464" s="13">
        <f t="shared" si="151"/>
        <v>0</v>
      </c>
      <c r="AA464" s="13">
        <f t="shared" si="152"/>
        <v>999533.40909090918</v>
      </c>
      <c r="AB464" s="23">
        <f t="shared" si="153"/>
        <v>0</v>
      </c>
      <c r="AC464" s="23">
        <f t="shared" si="154"/>
        <v>0</v>
      </c>
      <c r="AD464" s="23">
        <f t="shared" si="155"/>
        <v>0</v>
      </c>
      <c r="AE464" s="23">
        <f t="shared" si="156"/>
        <v>0</v>
      </c>
      <c r="AF464" s="23">
        <f t="shared" si="157"/>
        <v>0</v>
      </c>
      <c r="AG464" s="23">
        <f t="shared" si="158"/>
        <v>0</v>
      </c>
      <c r="AH464" s="23">
        <f t="shared" si="159"/>
        <v>0</v>
      </c>
      <c r="AI464" s="44" t="str">
        <f t="shared" si="160"/>
        <v>n/a</v>
      </c>
      <c r="AJ464" s="2" t="str">
        <f t="shared" si="142"/>
        <v>2016-17 Winter</v>
      </c>
      <c r="AK464" s="2" t="str">
        <f t="shared" si="143"/>
        <v>2016-17 Summer</v>
      </c>
      <c r="AL464" s="41">
        <v>0</v>
      </c>
      <c r="AM464" s="8"/>
    </row>
    <row r="465" spans="1:39" x14ac:dyDescent="0.3">
      <c r="A465" s="47">
        <v>42515</v>
      </c>
      <c r="B465" s="14" t="str">
        <f t="shared" si="145"/>
        <v>May</v>
      </c>
      <c r="C465" s="3"/>
      <c r="D465" s="3"/>
      <c r="E465" s="3"/>
      <c r="F465" s="3"/>
      <c r="G465" s="3"/>
      <c r="H465" s="3"/>
      <c r="I465" s="13">
        <f>VLOOKUP($B465,'Gas wholesale lookups'!$A$4:$L$15,'Gas wholesale index'!I$2,FALSE)</f>
        <v>166168.27272727274</v>
      </c>
      <c r="J465" s="13">
        <f>VLOOKUP($B465,'Gas wholesale lookups'!$A$4:$L$15,'Gas wholesale index'!J$2,FALSE)</f>
        <v>291847.5</v>
      </c>
      <c r="K465" s="13">
        <f>VLOOKUP($B465,'Gas wholesale lookups'!$A$4:$L$15,'Gas wholesale index'!K$2,FALSE)</f>
        <v>332991.45454545453</v>
      </c>
      <c r="L465" s="13">
        <f>VLOOKUP($B465,'Gas wholesale lookups'!$A$4:$L$15,'Gas wholesale index'!L$2,FALSE)</f>
        <v>208526.18181818182</v>
      </c>
      <c r="M465" s="13">
        <f>VLOOKUP($B465,'Gas wholesale lookups'!$A$4:$L$15,'Gas wholesale index'!M$2,FALSE)</f>
        <v>166168.27272727274</v>
      </c>
      <c r="N465" s="13">
        <f>VLOOKUP($B465,'Gas wholesale lookups'!$A$4:$L$15,'Gas wholesale index'!N$2,FALSE)</f>
        <v>291847.5</v>
      </c>
      <c r="O465" s="38">
        <f>VLOOKUP($B465,'Gas wholesale lookups'!$A$4:$R$15,'Gas wholesale index'!O$2,FALSE)</f>
        <v>0</v>
      </c>
      <c r="P465" s="38">
        <f>VLOOKUP($B465,'Gas wholesale lookups'!$A$4:$R$15,'Gas wholesale index'!P$2,FALSE)</f>
        <v>1</v>
      </c>
      <c r="Q465" s="38">
        <f>VLOOKUP($B465,'Gas wholesale lookups'!$A$4:$R$15,'Gas wholesale index'!Q$2,FALSE)</f>
        <v>1</v>
      </c>
      <c r="R465" s="38">
        <f>VLOOKUP($B465,'Gas wholesale lookups'!$A$4:$R$15,'Gas wholesale index'!R$2,FALSE)</f>
        <v>1</v>
      </c>
      <c r="S465" s="38">
        <f>VLOOKUP($B465,'Gas wholesale lookups'!$A$4:$R$15,'Gas wholesale index'!S$2,FALSE)</f>
        <v>1</v>
      </c>
      <c r="T465" s="38">
        <f>VLOOKUP($B465,'Gas wholesale lookups'!$A$4:$R$15,'Gas wholesale index'!T$2,FALSE)</f>
        <v>0</v>
      </c>
      <c r="U465" s="13">
        <f t="shared" si="146"/>
        <v>0</v>
      </c>
      <c r="V465" s="13">
        <f t="shared" si="147"/>
        <v>291847.5</v>
      </c>
      <c r="W465" s="13">
        <f t="shared" si="148"/>
        <v>332991.45454545453</v>
      </c>
      <c r="X465" s="13">
        <f t="shared" si="149"/>
        <v>208526.18181818182</v>
      </c>
      <c r="Y465" s="13">
        <f t="shared" si="150"/>
        <v>166168.27272727274</v>
      </c>
      <c r="Z465" s="13">
        <f t="shared" si="151"/>
        <v>0</v>
      </c>
      <c r="AA465" s="13">
        <f t="shared" si="152"/>
        <v>999533.40909090918</v>
      </c>
      <c r="AB465" s="23">
        <f t="shared" si="153"/>
        <v>0</v>
      </c>
      <c r="AC465" s="23">
        <f t="shared" si="154"/>
        <v>0</v>
      </c>
      <c r="AD465" s="23">
        <f t="shared" si="155"/>
        <v>0</v>
      </c>
      <c r="AE465" s="23">
        <f t="shared" si="156"/>
        <v>0</v>
      </c>
      <c r="AF465" s="23">
        <f t="shared" si="157"/>
        <v>0</v>
      </c>
      <c r="AG465" s="23">
        <f t="shared" si="158"/>
        <v>0</v>
      </c>
      <c r="AH465" s="23">
        <f t="shared" si="159"/>
        <v>0</v>
      </c>
      <c r="AI465" s="44" t="str">
        <f t="shared" si="160"/>
        <v>n/a</v>
      </c>
      <c r="AJ465" s="2" t="str">
        <f t="shared" si="142"/>
        <v>2016-17 Winter</v>
      </c>
      <c r="AK465" s="2" t="str">
        <f t="shared" si="143"/>
        <v>2016-17 Summer</v>
      </c>
      <c r="AL465" s="41">
        <v>0</v>
      </c>
      <c r="AM465" s="8"/>
    </row>
    <row r="466" spans="1:39" x14ac:dyDescent="0.3">
      <c r="A466" s="47">
        <v>42516</v>
      </c>
      <c r="B466" s="14" t="str">
        <f t="shared" si="145"/>
        <v>May</v>
      </c>
      <c r="C466" s="3"/>
      <c r="D466" s="3"/>
      <c r="E466" s="3"/>
      <c r="F466" s="3"/>
      <c r="G466" s="3"/>
      <c r="H466" s="3"/>
      <c r="I466" s="13">
        <f>VLOOKUP($B466,'Gas wholesale lookups'!$A$4:$L$15,'Gas wholesale index'!I$2,FALSE)</f>
        <v>166168.27272727274</v>
      </c>
      <c r="J466" s="13">
        <f>VLOOKUP($B466,'Gas wholesale lookups'!$A$4:$L$15,'Gas wholesale index'!J$2,FALSE)</f>
        <v>291847.5</v>
      </c>
      <c r="K466" s="13">
        <f>VLOOKUP($B466,'Gas wholesale lookups'!$A$4:$L$15,'Gas wholesale index'!K$2,FALSE)</f>
        <v>332991.45454545453</v>
      </c>
      <c r="L466" s="13">
        <f>VLOOKUP($B466,'Gas wholesale lookups'!$A$4:$L$15,'Gas wholesale index'!L$2,FALSE)</f>
        <v>208526.18181818182</v>
      </c>
      <c r="M466" s="13">
        <f>VLOOKUP($B466,'Gas wholesale lookups'!$A$4:$L$15,'Gas wholesale index'!M$2,FALSE)</f>
        <v>166168.27272727274</v>
      </c>
      <c r="N466" s="13">
        <f>VLOOKUP($B466,'Gas wholesale lookups'!$A$4:$L$15,'Gas wholesale index'!N$2,FALSE)</f>
        <v>291847.5</v>
      </c>
      <c r="O466" s="38">
        <f>VLOOKUP($B466,'Gas wholesale lookups'!$A$4:$R$15,'Gas wholesale index'!O$2,FALSE)</f>
        <v>0</v>
      </c>
      <c r="P466" s="38">
        <f>VLOOKUP($B466,'Gas wholesale lookups'!$A$4:$R$15,'Gas wholesale index'!P$2,FALSE)</f>
        <v>1</v>
      </c>
      <c r="Q466" s="38">
        <f>VLOOKUP($B466,'Gas wholesale lookups'!$A$4:$R$15,'Gas wholesale index'!Q$2,FALSE)</f>
        <v>1</v>
      </c>
      <c r="R466" s="38">
        <f>VLOOKUP($B466,'Gas wholesale lookups'!$A$4:$R$15,'Gas wholesale index'!R$2,FALSE)</f>
        <v>1</v>
      </c>
      <c r="S466" s="38">
        <f>VLOOKUP($B466,'Gas wholesale lookups'!$A$4:$R$15,'Gas wholesale index'!S$2,FALSE)</f>
        <v>1</v>
      </c>
      <c r="T466" s="38">
        <f>VLOOKUP($B466,'Gas wholesale lookups'!$A$4:$R$15,'Gas wholesale index'!T$2,FALSE)</f>
        <v>0</v>
      </c>
      <c r="U466" s="13">
        <f t="shared" si="146"/>
        <v>0</v>
      </c>
      <c r="V466" s="13">
        <f t="shared" si="147"/>
        <v>291847.5</v>
      </c>
      <c r="W466" s="13">
        <f t="shared" si="148"/>
        <v>332991.45454545453</v>
      </c>
      <c r="X466" s="13">
        <f t="shared" si="149"/>
        <v>208526.18181818182</v>
      </c>
      <c r="Y466" s="13">
        <f t="shared" si="150"/>
        <v>166168.27272727274</v>
      </c>
      <c r="Z466" s="13">
        <f t="shared" si="151"/>
        <v>0</v>
      </c>
      <c r="AA466" s="13">
        <f t="shared" si="152"/>
        <v>999533.40909090918</v>
      </c>
      <c r="AB466" s="23">
        <f t="shared" si="153"/>
        <v>0</v>
      </c>
      <c r="AC466" s="23">
        <f t="shared" si="154"/>
        <v>0</v>
      </c>
      <c r="AD466" s="23">
        <f t="shared" si="155"/>
        <v>0</v>
      </c>
      <c r="AE466" s="23">
        <f t="shared" si="156"/>
        <v>0</v>
      </c>
      <c r="AF466" s="23">
        <f t="shared" si="157"/>
        <v>0</v>
      </c>
      <c r="AG466" s="23">
        <f t="shared" si="158"/>
        <v>0</v>
      </c>
      <c r="AH466" s="23">
        <f t="shared" si="159"/>
        <v>0</v>
      </c>
      <c r="AI466" s="44" t="str">
        <f t="shared" si="160"/>
        <v>n/a</v>
      </c>
      <c r="AJ466" s="2" t="str">
        <f t="shared" si="142"/>
        <v>2016-17 Winter</v>
      </c>
      <c r="AK466" s="2" t="str">
        <f t="shared" si="143"/>
        <v>2016-17 Summer</v>
      </c>
      <c r="AL466" s="41">
        <v>0</v>
      </c>
      <c r="AM466" s="8"/>
    </row>
    <row r="467" spans="1:39" x14ac:dyDescent="0.3">
      <c r="A467" s="47">
        <v>42517</v>
      </c>
      <c r="B467" s="14" t="str">
        <f t="shared" si="145"/>
        <v>May</v>
      </c>
      <c r="C467" s="3"/>
      <c r="D467" s="3"/>
      <c r="E467" s="3"/>
      <c r="F467" s="3"/>
      <c r="G467" s="3"/>
      <c r="H467" s="3"/>
      <c r="I467" s="13">
        <f>VLOOKUP($B467,'Gas wholesale lookups'!$A$4:$L$15,'Gas wholesale index'!I$2,FALSE)</f>
        <v>166168.27272727274</v>
      </c>
      <c r="J467" s="13">
        <f>VLOOKUP($B467,'Gas wholesale lookups'!$A$4:$L$15,'Gas wholesale index'!J$2,FALSE)</f>
        <v>291847.5</v>
      </c>
      <c r="K467" s="13">
        <f>VLOOKUP($B467,'Gas wholesale lookups'!$A$4:$L$15,'Gas wholesale index'!K$2,FALSE)</f>
        <v>332991.45454545453</v>
      </c>
      <c r="L467" s="13">
        <f>VLOOKUP($B467,'Gas wholesale lookups'!$A$4:$L$15,'Gas wholesale index'!L$2,FALSE)</f>
        <v>208526.18181818182</v>
      </c>
      <c r="M467" s="13">
        <f>VLOOKUP($B467,'Gas wholesale lookups'!$A$4:$L$15,'Gas wholesale index'!M$2,FALSE)</f>
        <v>166168.27272727274</v>
      </c>
      <c r="N467" s="13">
        <f>VLOOKUP($B467,'Gas wholesale lookups'!$A$4:$L$15,'Gas wholesale index'!N$2,FALSE)</f>
        <v>291847.5</v>
      </c>
      <c r="O467" s="38">
        <f>VLOOKUP($B467,'Gas wholesale lookups'!$A$4:$R$15,'Gas wholesale index'!O$2,FALSE)</f>
        <v>0</v>
      </c>
      <c r="P467" s="38">
        <f>VLOOKUP($B467,'Gas wholesale lookups'!$A$4:$R$15,'Gas wholesale index'!P$2,FALSE)</f>
        <v>1</v>
      </c>
      <c r="Q467" s="38">
        <f>VLOOKUP($B467,'Gas wholesale lookups'!$A$4:$R$15,'Gas wholesale index'!Q$2,FALSE)</f>
        <v>1</v>
      </c>
      <c r="R467" s="38">
        <f>VLOOKUP($B467,'Gas wholesale lookups'!$A$4:$R$15,'Gas wholesale index'!R$2,FALSE)</f>
        <v>1</v>
      </c>
      <c r="S467" s="38">
        <f>VLOOKUP($B467,'Gas wholesale lookups'!$A$4:$R$15,'Gas wholesale index'!S$2,FALSE)</f>
        <v>1</v>
      </c>
      <c r="T467" s="38">
        <f>VLOOKUP($B467,'Gas wholesale lookups'!$A$4:$R$15,'Gas wholesale index'!T$2,FALSE)</f>
        <v>0</v>
      </c>
      <c r="U467" s="13">
        <f t="shared" si="146"/>
        <v>0</v>
      </c>
      <c r="V467" s="13">
        <f t="shared" si="147"/>
        <v>291847.5</v>
      </c>
      <c r="W467" s="13">
        <f t="shared" si="148"/>
        <v>332991.45454545453</v>
      </c>
      <c r="X467" s="13">
        <f t="shared" si="149"/>
        <v>208526.18181818182</v>
      </c>
      <c r="Y467" s="13">
        <f t="shared" si="150"/>
        <v>166168.27272727274</v>
      </c>
      <c r="Z467" s="13">
        <f t="shared" si="151"/>
        <v>0</v>
      </c>
      <c r="AA467" s="13">
        <f t="shared" si="152"/>
        <v>999533.40909090918</v>
      </c>
      <c r="AB467" s="23">
        <f t="shared" si="153"/>
        <v>0</v>
      </c>
      <c r="AC467" s="23">
        <f t="shared" si="154"/>
        <v>0</v>
      </c>
      <c r="AD467" s="23">
        <f t="shared" si="155"/>
        <v>0</v>
      </c>
      <c r="AE467" s="23">
        <f t="shared" si="156"/>
        <v>0</v>
      </c>
      <c r="AF467" s="23">
        <f t="shared" si="157"/>
        <v>0</v>
      </c>
      <c r="AG467" s="23">
        <f t="shared" si="158"/>
        <v>0</v>
      </c>
      <c r="AH467" s="23">
        <f t="shared" si="159"/>
        <v>0</v>
      </c>
      <c r="AI467" s="44" t="str">
        <f t="shared" si="160"/>
        <v>n/a</v>
      </c>
      <c r="AJ467" s="2" t="str">
        <f t="shared" si="142"/>
        <v>2016-17 Winter</v>
      </c>
      <c r="AK467" s="2" t="str">
        <f t="shared" si="143"/>
        <v>2016-17 Summer</v>
      </c>
      <c r="AL467" s="41">
        <v>0</v>
      </c>
      <c r="AM467" s="8"/>
    </row>
    <row r="468" spans="1:39" x14ac:dyDescent="0.3">
      <c r="A468" s="47">
        <v>42521</v>
      </c>
      <c r="B468" s="14" t="str">
        <f t="shared" si="145"/>
        <v>May</v>
      </c>
      <c r="C468" s="3"/>
      <c r="D468" s="3"/>
      <c r="E468" s="3"/>
      <c r="F468" s="3"/>
      <c r="G468" s="3"/>
      <c r="H468" s="3"/>
      <c r="I468" s="13">
        <f>VLOOKUP($B468,'Gas wholesale lookups'!$A$4:$L$15,'Gas wholesale index'!I$2,FALSE)</f>
        <v>166168.27272727274</v>
      </c>
      <c r="J468" s="13">
        <f>VLOOKUP($B468,'Gas wholesale lookups'!$A$4:$L$15,'Gas wholesale index'!J$2,FALSE)</f>
        <v>291847.5</v>
      </c>
      <c r="K468" s="13">
        <f>VLOOKUP($B468,'Gas wholesale lookups'!$A$4:$L$15,'Gas wholesale index'!K$2,FALSE)</f>
        <v>332991.45454545453</v>
      </c>
      <c r="L468" s="13">
        <f>VLOOKUP($B468,'Gas wholesale lookups'!$A$4:$L$15,'Gas wholesale index'!L$2,FALSE)</f>
        <v>208526.18181818182</v>
      </c>
      <c r="M468" s="13">
        <f>VLOOKUP($B468,'Gas wholesale lookups'!$A$4:$L$15,'Gas wholesale index'!M$2,FALSE)</f>
        <v>166168.27272727274</v>
      </c>
      <c r="N468" s="13">
        <f>VLOOKUP($B468,'Gas wholesale lookups'!$A$4:$L$15,'Gas wholesale index'!N$2,FALSE)</f>
        <v>291847.5</v>
      </c>
      <c r="O468" s="38">
        <f>VLOOKUP($B468,'Gas wholesale lookups'!$A$4:$R$15,'Gas wholesale index'!O$2,FALSE)</f>
        <v>0</v>
      </c>
      <c r="P468" s="38">
        <f>VLOOKUP($B468,'Gas wholesale lookups'!$A$4:$R$15,'Gas wholesale index'!P$2,FALSE)</f>
        <v>1</v>
      </c>
      <c r="Q468" s="38">
        <f>VLOOKUP($B468,'Gas wholesale lookups'!$A$4:$R$15,'Gas wholesale index'!Q$2,FALSE)</f>
        <v>1</v>
      </c>
      <c r="R468" s="38">
        <f>VLOOKUP($B468,'Gas wholesale lookups'!$A$4:$R$15,'Gas wholesale index'!R$2,FALSE)</f>
        <v>1</v>
      </c>
      <c r="S468" s="38">
        <f>VLOOKUP($B468,'Gas wholesale lookups'!$A$4:$R$15,'Gas wholesale index'!S$2,FALSE)</f>
        <v>1</v>
      </c>
      <c r="T468" s="38">
        <f>VLOOKUP($B468,'Gas wholesale lookups'!$A$4:$R$15,'Gas wholesale index'!T$2,FALSE)</f>
        <v>0</v>
      </c>
      <c r="U468" s="13">
        <f t="shared" si="146"/>
        <v>0</v>
      </c>
      <c r="V468" s="13">
        <f t="shared" si="147"/>
        <v>291847.5</v>
      </c>
      <c r="W468" s="13">
        <f t="shared" si="148"/>
        <v>332991.45454545453</v>
      </c>
      <c r="X468" s="13">
        <f t="shared" si="149"/>
        <v>208526.18181818182</v>
      </c>
      <c r="Y468" s="13">
        <f t="shared" si="150"/>
        <v>166168.27272727274</v>
      </c>
      <c r="Z468" s="13">
        <f t="shared" si="151"/>
        <v>0</v>
      </c>
      <c r="AA468" s="13">
        <f t="shared" si="152"/>
        <v>999533.40909090918</v>
      </c>
      <c r="AB468" s="23">
        <f t="shared" si="153"/>
        <v>0</v>
      </c>
      <c r="AC468" s="23">
        <f t="shared" si="154"/>
        <v>0</v>
      </c>
      <c r="AD468" s="23">
        <f t="shared" si="155"/>
        <v>0</v>
      </c>
      <c r="AE468" s="23">
        <f t="shared" si="156"/>
        <v>0</v>
      </c>
      <c r="AF468" s="23">
        <f t="shared" si="157"/>
        <v>0</v>
      </c>
      <c r="AG468" s="23">
        <f t="shared" si="158"/>
        <v>0</v>
      </c>
      <c r="AH468" s="23">
        <f t="shared" si="159"/>
        <v>0</v>
      </c>
      <c r="AI468" s="44" t="str">
        <f t="shared" si="160"/>
        <v>n/a</v>
      </c>
      <c r="AJ468" s="2" t="str">
        <f t="shared" si="142"/>
        <v>2016-17 Winter</v>
      </c>
      <c r="AK468" s="2" t="str">
        <f t="shared" si="143"/>
        <v>2016-17 Summer</v>
      </c>
      <c r="AL468" s="41">
        <v>0</v>
      </c>
      <c r="AM468" s="8"/>
    </row>
    <row r="469" spans="1:39" x14ac:dyDescent="0.3">
      <c r="A469" s="47">
        <v>42522</v>
      </c>
      <c r="B469" s="14" t="str">
        <f t="shared" si="145"/>
        <v>Jun</v>
      </c>
      <c r="C469" s="3"/>
      <c r="D469" s="3"/>
      <c r="E469" s="3"/>
      <c r="F469" s="3"/>
      <c r="G469" s="3"/>
      <c r="H469" s="3"/>
      <c r="I469" s="13">
        <f>VLOOKUP($B469,'Gas wholesale lookups'!$A$4:$L$15,'Gas wholesale index'!I$2,FALSE)</f>
        <v>166168.27272727274</v>
      </c>
      <c r="J469" s="13">
        <f>VLOOKUP($B469,'Gas wholesale lookups'!$A$4:$L$15,'Gas wholesale index'!J$2,FALSE)</f>
        <v>291847.5</v>
      </c>
      <c r="K469" s="13">
        <f>VLOOKUP($B469,'Gas wholesale lookups'!$A$4:$L$15,'Gas wholesale index'!K$2,FALSE)</f>
        <v>332991.45454545453</v>
      </c>
      <c r="L469" s="13">
        <f>VLOOKUP($B469,'Gas wholesale lookups'!$A$4:$L$15,'Gas wholesale index'!L$2,FALSE)</f>
        <v>208526.18181818182</v>
      </c>
      <c r="M469" s="13">
        <f>VLOOKUP($B469,'Gas wholesale lookups'!$A$4:$L$15,'Gas wholesale index'!M$2,FALSE)</f>
        <v>166168.27272727274</v>
      </c>
      <c r="N469" s="13">
        <f>VLOOKUP($B469,'Gas wholesale lookups'!$A$4:$L$15,'Gas wholesale index'!N$2,FALSE)</f>
        <v>291847.5</v>
      </c>
      <c r="O469" s="38">
        <f>VLOOKUP($B469,'Gas wholesale lookups'!$A$4:$R$15,'Gas wholesale index'!O$2,FALSE)</f>
        <v>0</v>
      </c>
      <c r="P469" s="38">
        <f>VLOOKUP($B469,'Gas wholesale lookups'!$A$4:$R$15,'Gas wholesale index'!P$2,FALSE)</f>
        <v>1</v>
      </c>
      <c r="Q469" s="38">
        <f>VLOOKUP($B469,'Gas wholesale lookups'!$A$4:$R$15,'Gas wholesale index'!Q$2,FALSE)</f>
        <v>1</v>
      </c>
      <c r="R469" s="38">
        <f>VLOOKUP($B469,'Gas wholesale lookups'!$A$4:$R$15,'Gas wholesale index'!R$2,FALSE)</f>
        <v>1</v>
      </c>
      <c r="S469" s="38">
        <f>VLOOKUP($B469,'Gas wholesale lookups'!$A$4:$R$15,'Gas wholesale index'!S$2,FALSE)</f>
        <v>1</v>
      </c>
      <c r="T469" s="38">
        <f>VLOOKUP($B469,'Gas wholesale lookups'!$A$4:$R$15,'Gas wholesale index'!T$2,FALSE)</f>
        <v>0</v>
      </c>
      <c r="U469" s="13">
        <f t="shared" si="146"/>
        <v>0</v>
      </c>
      <c r="V469" s="13">
        <f t="shared" si="147"/>
        <v>291847.5</v>
      </c>
      <c r="W469" s="13">
        <f t="shared" si="148"/>
        <v>332991.45454545453</v>
      </c>
      <c r="X469" s="13">
        <f t="shared" si="149"/>
        <v>208526.18181818182</v>
      </c>
      <c r="Y469" s="13">
        <f t="shared" si="150"/>
        <v>166168.27272727274</v>
      </c>
      <c r="Z469" s="13">
        <f t="shared" si="151"/>
        <v>0</v>
      </c>
      <c r="AA469" s="13">
        <f t="shared" si="152"/>
        <v>999533.40909090918</v>
      </c>
      <c r="AB469" s="23">
        <f t="shared" si="153"/>
        <v>0</v>
      </c>
      <c r="AC469" s="23">
        <f t="shared" si="154"/>
        <v>0</v>
      </c>
      <c r="AD469" s="23">
        <f t="shared" si="155"/>
        <v>0</v>
      </c>
      <c r="AE469" s="23">
        <f t="shared" si="156"/>
        <v>0</v>
      </c>
      <c r="AF469" s="23">
        <f t="shared" si="157"/>
        <v>0</v>
      </c>
      <c r="AG469" s="23">
        <f t="shared" si="158"/>
        <v>0</v>
      </c>
      <c r="AH469" s="23">
        <f t="shared" si="159"/>
        <v>0</v>
      </c>
      <c r="AI469" s="44" t="str">
        <f t="shared" si="160"/>
        <v>n/a</v>
      </c>
      <c r="AJ469" s="2" t="str">
        <f t="shared" si="142"/>
        <v>2016-17 Winter</v>
      </c>
      <c r="AK469" s="2" t="str">
        <f t="shared" si="143"/>
        <v>2016-17 Summer</v>
      </c>
      <c r="AL469" s="41">
        <v>0</v>
      </c>
      <c r="AM469" s="8"/>
    </row>
    <row r="470" spans="1:39" x14ac:dyDescent="0.3">
      <c r="A470" s="47">
        <v>42523</v>
      </c>
      <c r="B470" s="14" t="str">
        <f t="shared" si="145"/>
        <v>Jun</v>
      </c>
      <c r="C470" s="3"/>
      <c r="D470" s="3"/>
      <c r="E470" s="3"/>
      <c r="F470" s="3"/>
      <c r="G470" s="3"/>
      <c r="H470" s="3"/>
      <c r="I470" s="13">
        <f>VLOOKUP($B470,'Gas wholesale lookups'!$A$4:$L$15,'Gas wholesale index'!I$2,FALSE)</f>
        <v>166168.27272727274</v>
      </c>
      <c r="J470" s="13">
        <f>VLOOKUP($B470,'Gas wholesale lookups'!$A$4:$L$15,'Gas wholesale index'!J$2,FALSE)</f>
        <v>291847.5</v>
      </c>
      <c r="K470" s="13">
        <f>VLOOKUP($B470,'Gas wholesale lookups'!$A$4:$L$15,'Gas wholesale index'!K$2,FALSE)</f>
        <v>332991.45454545453</v>
      </c>
      <c r="L470" s="13">
        <f>VLOOKUP($B470,'Gas wholesale lookups'!$A$4:$L$15,'Gas wholesale index'!L$2,FALSE)</f>
        <v>208526.18181818182</v>
      </c>
      <c r="M470" s="13">
        <f>VLOOKUP($B470,'Gas wholesale lookups'!$A$4:$L$15,'Gas wholesale index'!M$2,FALSE)</f>
        <v>166168.27272727274</v>
      </c>
      <c r="N470" s="13">
        <f>VLOOKUP($B470,'Gas wholesale lookups'!$A$4:$L$15,'Gas wholesale index'!N$2,FALSE)</f>
        <v>291847.5</v>
      </c>
      <c r="O470" s="38">
        <f>VLOOKUP($B470,'Gas wholesale lookups'!$A$4:$R$15,'Gas wholesale index'!O$2,FALSE)</f>
        <v>0</v>
      </c>
      <c r="P470" s="38">
        <f>VLOOKUP($B470,'Gas wholesale lookups'!$A$4:$R$15,'Gas wholesale index'!P$2,FALSE)</f>
        <v>1</v>
      </c>
      <c r="Q470" s="38">
        <f>VLOOKUP($B470,'Gas wholesale lookups'!$A$4:$R$15,'Gas wholesale index'!Q$2,FALSE)</f>
        <v>1</v>
      </c>
      <c r="R470" s="38">
        <f>VLOOKUP($B470,'Gas wholesale lookups'!$A$4:$R$15,'Gas wholesale index'!R$2,FALSE)</f>
        <v>1</v>
      </c>
      <c r="S470" s="38">
        <f>VLOOKUP($B470,'Gas wholesale lookups'!$A$4:$R$15,'Gas wholesale index'!S$2,FALSE)</f>
        <v>1</v>
      </c>
      <c r="T470" s="38">
        <f>VLOOKUP($B470,'Gas wholesale lookups'!$A$4:$R$15,'Gas wholesale index'!T$2,FALSE)</f>
        <v>0</v>
      </c>
      <c r="U470" s="13">
        <f t="shared" si="146"/>
        <v>0</v>
      </c>
      <c r="V470" s="13">
        <f t="shared" si="147"/>
        <v>291847.5</v>
      </c>
      <c r="W470" s="13">
        <f t="shared" si="148"/>
        <v>332991.45454545453</v>
      </c>
      <c r="X470" s="13">
        <f t="shared" si="149"/>
        <v>208526.18181818182</v>
      </c>
      <c r="Y470" s="13">
        <f t="shared" si="150"/>
        <v>166168.27272727274</v>
      </c>
      <c r="Z470" s="13">
        <f t="shared" si="151"/>
        <v>0</v>
      </c>
      <c r="AA470" s="13">
        <f t="shared" si="152"/>
        <v>999533.40909090918</v>
      </c>
      <c r="AB470" s="23">
        <f t="shared" si="153"/>
        <v>0</v>
      </c>
      <c r="AC470" s="23">
        <f t="shared" si="154"/>
        <v>0</v>
      </c>
      <c r="AD470" s="23">
        <f t="shared" si="155"/>
        <v>0</v>
      </c>
      <c r="AE470" s="23">
        <f t="shared" si="156"/>
        <v>0</v>
      </c>
      <c r="AF470" s="23">
        <f t="shared" si="157"/>
        <v>0</v>
      </c>
      <c r="AG470" s="23">
        <f t="shared" si="158"/>
        <v>0</v>
      </c>
      <c r="AH470" s="23">
        <f t="shared" si="159"/>
        <v>0</v>
      </c>
      <c r="AI470" s="44" t="str">
        <f t="shared" si="160"/>
        <v>n/a</v>
      </c>
      <c r="AJ470" s="2" t="str">
        <f t="shared" si="142"/>
        <v>2016-17 Winter</v>
      </c>
      <c r="AK470" s="2" t="str">
        <f t="shared" si="143"/>
        <v>2016-17 Summer</v>
      </c>
      <c r="AL470" s="41">
        <v>0</v>
      </c>
      <c r="AM470" s="8"/>
    </row>
    <row r="471" spans="1:39" x14ac:dyDescent="0.3">
      <c r="A471" s="47">
        <v>42524</v>
      </c>
      <c r="B471" s="14" t="str">
        <f t="shared" si="145"/>
        <v>Jun</v>
      </c>
      <c r="C471" s="3"/>
      <c r="D471" s="3"/>
      <c r="E471" s="3"/>
      <c r="F471" s="3"/>
      <c r="G471" s="3"/>
      <c r="H471" s="3"/>
      <c r="I471" s="13">
        <f>VLOOKUP($B471,'Gas wholesale lookups'!$A$4:$L$15,'Gas wholesale index'!I$2,FALSE)</f>
        <v>166168.27272727274</v>
      </c>
      <c r="J471" s="13">
        <f>VLOOKUP($B471,'Gas wholesale lookups'!$A$4:$L$15,'Gas wholesale index'!J$2,FALSE)</f>
        <v>291847.5</v>
      </c>
      <c r="K471" s="13">
        <f>VLOOKUP($B471,'Gas wholesale lookups'!$A$4:$L$15,'Gas wholesale index'!K$2,FALSE)</f>
        <v>332991.45454545453</v>
      </c>
      <c r="L471" s="13">
        <f>VLOOKUP($B471,'Gas wholesale lookups'!$A$4:$L$15,'Gas wholesale index'!L$2,FALSE)</f>
        <v>208526.18181818182</v>
      </c>
      <c r="M471" s="13">
        <f>VLOOKUP($B471,'Gas wholesale lookups'!$A$4:$L$15,'Gas wholesale index'!M$2,FALSE)</f>
        <v>166168.27272727274</v>
      </c>
      <c r="N471" s="13">
        <f>VLOOKUP($B471,'Gas wholesale lookups'!$A$4:$L$15,'Gas wholesale index'!N$2,FALSE)</f>
        <v>291847.5</v>
      </c>
      <c r="O471" s="38">
        <f>VLOOKUP($B471,'Gas wholesale lookups'!$A$4:$R$15,'Gas wholesale index'!O$2,FALSE)</f>
        <v>0</v>
      </c>
      <c r="P471" s="38">
        <f>VLOOKUP($B471,'Gas wholesale lookups'!$A$4:$R$15,'Gas wholesale index'!P$2,FALSE)</f>
        <v>1</v>
      </c>
      <c r="Q471" s="38">
        <f>VLOOKUP($B471,'Gas wholesale lookups'!$A$4:$R$15,'Gas wholesale index'!Q$2,FALSE)</f>
        <v>1</v>
      </c>
      <c r="R471" s="38">
        <f>VLOOKUP($B471,'Gas wholesale lookups'!$A$4:$R$15,'Gas wholesale index'!R$2,FALSE)</f>
        <v>1</v>
      </c>
      <c r="S471" s="38">
        <f>VLOOKUP($B471,'Gas wholesale lookups'!$A$4:$R$15,'Gas wholesale index'!S$2,FALSE)</f>
        <v>1</v>
      </c>
      <c r="T471" s="38">
        <f>VLOOKUP($B471,'Gas wholesale lookups'!$A$4:$R$15,'Gas wholesale index'!T$2,FALSE)</f>
        <v>0</v>
      </c>
      <c r="U471" s="13">
        <f t="shared" si="146"/>
        <v>0</v>
      </c>
      <c r="V471" s="13">
        <f t="shared" si="147"/>
        <v>291847.5</v>
      </c>
      <c r="W471" s="13">
        <f t="shared" si="148"/>
        <v>332991.45454545453</v>
      </c>
      <c r="X471" s="13">
        <f t="shared" si="149"/>
        <v>208526.18181818182</v>
      </c>
      <c r="Y471" s="13">
        <f t="shared" si="150"/>
        <v>166168.27272727274</v>
      </c>
      <c r="Z471" s="13">
        <f t="shared" si="151"/>
        <v>0</v>
      </c>
      <c r="AA471" s="13">
        <f t="shared" si="152"/>
        <v>999533.40909090918</v>
      </c>
      <c r="AB471" s="23">
        <f t="shared" si="153"/>
        <v>0</v>
      </c>
      <c r="AC471" s="23">
        <f t="shared" si="154"/>
        <v>0</v>
      </c>
      <c r="AD471" s="23">
        <f t="shared" si="155"/>
        <v>0</v>
      </c>
      <c r="AE471" s="23">
        <f t="shared" si="156"/>
        <v>0</v>
      </c>
      <c r="AF471" s="23">
        <f t="shared" si="157"/>
        <v>0</v>
      </c>
      <c r="AG471" s="23">
        <f t="shared" si="158"/>
        <v>0</v>
      </c>
      <c r="AH471" s="23">
        <f t="shared" si="159"/>
        <v>0</v>
      </c>
      <c r="AI471" s="44" t="str">
        <f t="shared" si="160"/>
        <v>n/a</v>
      </c>
      <c r="AJ471" s="2" t="str">
        <f t="shared" si="142"/>
        <v>2016-17 Winter</v>
      </c>
      <c r="AK471" s="2" t="str">
        <f t="shared" si="143"/>
        <v>2016-17 Summer</v>
      </c>
      <c r="AL471" s="41">
        <v>0</v>
      </c>
      <c r="AM471" s="8"/>
    </row>
    <row r="472" spans="1:39" x14ac:dyDescent="0.3">
      <c r="A472" s="47">
        <v>42527</v>
      </c>
      <c r="B472" s="14" t="str">
        <f t="shared" si="145"/>
        <v>Jun</v>
      </c>
      <c r="C472" s="3"/>
      <c r="D472" s="3"/>
      <c r="E472" s="3"/>
      <c r="F472" s="3"/>
      <c r="G472" s="3"/>
      <c r="H472" s="3"/>
      <c r="I472" s="13">
        <f>VLOOKUP($B472,'Gas wholesale lookups'!$A$4:$L$15,'Gas wholesale index'!I$2,FALSE)</f>
        <v>166168.27272727274</v>
      </c>
      <c r="J472" s="13">
        <f>VLOOKUP($B472,'Gas wholesale lookups'!$A$4:$L$15,'Gas wholesale index'!J$2,FALSE)</f>
        <v>291847.5</v>
      </c>
      <c r="K472" s="13">
        <f>VLOOKUP($B472,'Gas wholesale lookups'!$A$4:$L$15,'Gas wholesale index'!K$2,FALSE)</f>
        <v>332991.45454545453</v>
      </c>
      <c r="L472" s="13">
        <f>VLOOKUP($B472,'Gas wholesale lookups'!$A$4:$L$15,'Gas wholesale index'!L$2,FALSE)</f>
        <v>208526.18181818182</v>
      </c>
      <c r="M472" s="13">
        <f>VLOOKUP($B472,'Gas wholesale lookups'!$A$4:$L$15,'Gas wholesale index'!M$2,FALSE)</f>
        <v>166168.27272727274</v>
      </c>
      <c r="N472" s="13">
        <f>VLOOKUP($B472,'Gas wholesale lookups'!$A$4:$L$15,'Gas wholesale index'!N$2,FALSE)</f>
        <v>291847.5</v>
      </c>
      <c r="O472" s="38">
        <f>VLOOKUP($B472,'Gas wholesale lookups'!$A$4:$R$15,'Gas wholesale index'!O$2,FALSE)</f>
        <v>0</v>
      </c>
      <c r="P472" s="38">
        <f>VLOOKUP($B472,'Gas wholesale lookups'!$A$4:$R$15,'Gas wholesale index'!P$2,FALSE)</f>
        <v>1</v>
      </c>
      <c r="Q472" s="38">
        <f>VLOOKUP($B472,'Gas wholesale lookups'!$A$4:$R$15,'Gas wholesale index'!Q$2,FALSE)</f>
        <v>1</v>
      </c>
      <c r="R472" s="38">
        <f>VLOOKUP($B472,'Gas wholesale lookups'!$A$4:$R$15,'Gas wholesale index'!R$2,FALSE)</f>
        <v>1</v>
      </c>
      <c r="S472" s="38">
        <f>VLOOKUP($B472,'Gas wholesale lookups'!$A$4:$R$15,'Gas wholesale index'!S$2,FALSE)</f>
        <v>1</v>
      </c>
      <c r="T472" s="38">
        <f>VLOOKUP($B472,'Gas wholesale lookups'!$A$4:$R$15,'Gas wholesale index'!T$2,FALSE)</f>
        <v>0</v>
      </c>
      <c r="U472" s="13">
        <f t="shared" si="146"/>
        <v>0</v>
      </c>
      <c r="V472" s="13">
        <f t="shared" si="147"/>
        <v>291847.5</v>
      </c>
      <c r="W472" s="13">
        <f t="shared" si="148"/>
        <v>332991.45454545453</v>
      </c>
      <c r="X472" s="13">
        <f t="shared" si="149"/>
        <v>208526.18181818182</v>
      </c>
      <c r="Y472" s="13">
        <f t="shared" si="150"/>
        <v>166168.27272727274</v>
      </c>
      <c r="Z472" s="13">
        <f t="shared" si="151"/>
        <v>0</v>
      </c>
      <c r="AA472" s="13">
        <f t="shared" si="152"/>
        <v>999533.40909090918</v>
      </c>
      <c r="AB472" s="23">
        <f t="shared" si="153"/>
        <v>0</v>
      </c>
      <c r="AC472" s="23">
        <f t="shared" si="154"/>
        <v>0</v>
      </c>
      <c r="AD472" s="23">
        <f t="shared" si="155"/>
        <v>0</v>
      </c>
      <c r="AE472" s="23">
        <f t="shared" si="156"/>
        <v>0</v>
      </c>
      <c r="AF472" s="23">
        <f t="shared" si="157"/>
        <v>0</v>
      </c>
      <c r="AG472" s="23">
        <f t="shared" si="158"/>
        <v>0</v>
      </c>
      <c r="AH472" s="23">
        <f t="shared" si="159"/>
        <v>0</v>
      </c>
      <c r="AI472" s="44" t="str">
        <f t="shared" si="160"/>
        <v>n/a</v>
      </c>
      <c r="AJ472" s="2" t="str">
        <f t="shared" si="142"/>
        <v>2016-17 Winter</v>
      </c>
      <c r="AK472" s="2" t="str">
        <f t="shared" si="143"/>
        <v>2016-17 Summer</v>
      </c>
      <c r="AL472" s="41">
        <v>0</v>
      </c>
      <c r="AM472" s="8"/>
    </row>
    <row r="473" spans="1:39" x14ac:dyDescent="0.3">
      <c r="A473" s="47">
        <v>42528</v>
      </c>
      <c r="B473" s="14" t="str">
        <f t="shared" si="145"/>
        <v>Jun</v>
      </c>
      <c r="C473" s="3"/>
      <c r="D473" s="3"/>
      <c r="E473" s="3"/>
      <c r="F473" s="3"/>
      <c r="G473" s="3"/>
      <c r="H473" s="3"/>
      <c r="I473" s="13">
        <f>VLOOKUP($B473,'Gas wholesale lookups'!$A$4:$L$15,'Gas wholesale index'!I$2,FALSE)</f>
        <v>166168.27272727274</v>
      </c>
      <c r="J473" s="13">
        <f>VLOOKUP($B473,'Gas wholesale lookups'!$A$4:$L$15,'Gas wholesale index'!J$2,FALSE)</f>
        <v>291847.5</v>
      </c>
      <c r="K473" s="13">
        <f>VLOOKUP($B473,'Gas wholesale lookups'!$A$4:$L$15,'Gas wholesale index'!K$2,FALSE)</f>
        <v>332991.45454545453</v>
      </c>
      <c r="L473" s="13">
        <f>VLOOKUP($B473,'Gas wholesale lookups'!$A$4:$L$15,'Gas wholesale index'!L$2,FALSE)</f>
        <v>208526.18181818182</v>
      </c>
      <c r="M473" s="13">
        <f>VLOOKUP($B473,'Gas wholesale lookups'!$A$4:$L$15,'Gas wholesale index'!M$2,FALSE)</f>
        <v>166168.27272727274</v>
      </c>
      <c r="N473" s="13">
        <f>VLOOKUP($B473,'Gas wholesale lookups'!$A$4:$L$15,'Gas wholesale index'!N$2,FALSE)</f>
        <v>291847.5</v>
      </c>
      <c r="O473" s="38">
        <f>VLOOKUP($B473,'Gas wholesale lookups'!$A$4:$R$15,'Gas wholesale index'!O$2,FALSE)</f>
        <v>0</v>
      </c>
      <c r="P473" s="38">
        <f>VLOOKUP($B473,'Gas wholesale lookups'!$A$4:$R$15,'Gas wholesale index'!P$2,FALSE)</f>
        <v>1</v>
      </c>
      <c r="Q473" s="38">
        <f>VLOOKUP($B473,'Gas wholesale lookups'!$A$4:$R$15,'Gas wholesale index'!Q$2,FALSE)</f>
        <v>1</v>
      </c>
      <c r="R473" s="38">
        <f>VLOOKUP($B473,'Gas wholesale lookups'!$A$4:$R$15,'Gas wholesale index'!R$2,FALSE)</f>
        <v>1</v>
      </c>
      <c r="S473" s="38">
        <f>VLOOKUP($B473,'Gas wholesale lookups'!$A$4:$R$15,'Gas wholesale index'!S$2,FALSE)</f>
        <v>1</v>
      </c>
      <c r="T473" s="38">
        <f>VLOOKUP($B473,'Gas wholesale lookups'!$A$4:$R$15,'Gas wholesale index'!T$2,FALSE)</f>
        <v>0</v>
      </c>
      <c r="U473" s="13">
        <f t="shared" si="146"/>
        <v>0</v>
      </c>
      <c r="V473" s="13">
        <f t="shared" si="147"/>
        <v>291847.5</v>
      </c>
      <c r="W473" s="13">
        <f t="shared" si="148"/>
        <v>332991.45454545453</v>
      </c>
      <c r="X473" s="13">
        <f t="shared" si="149"/>
        <v>208526.18181818182</v>
      </c>
      <c r="Y473" s="13">
        <f t="shared" si="150"/>
        <v>166168.27272727274</v>
      </c>
      <c r="Z473" s="13">
        <f t="shared" si="151"/>
        <v>0</v>
      </c>
      <c r="AA473" s="13">
        <f t="shared" si="152"/>
        <v>999533.40909090918</v>
      </c>
      <c r="AB473" s="23">
        <f t="shared" si="153"/>
        <v>0</v>
      </c>
      <c r="AC473" s="23">
        <f t="shared" si="154"/>
        <v>0</v>
      </c>
      <c r="AD473" s="23">
        <f t="shared" si="155"/>
        <v>0</v>
      </c>
      <c r="AE473" s="23">
        <f t="shared" si="156"/>
        <v>0</v>
      </c>
      <c r="AF473" s="23">
        <f t="shared" si="157"/>
        <v>0</v>
      </c>
      <c r="AG473" s="23">
        <f t="shared" si="158"/>
        <v>0</v>
      </c>
      <c r="AH473" s="23">
        <f t="shared" si="159"/>
        <v>0</v>
      </c>
      <c r="AI473" s="44" t="str">
        <f t="shared" si="160"/>
        <v>n/a</v>
      </c>
      <c r="AJ473" s="2" t="str">
        <f t="shared" si="142"/>
        <v>2016-17 Winter</v>
      </c>
      <c r="AK473" s="2" t="str">
        <f t="shared" si="143"/>
        <v>2016-17 Summer</v>
      </c>
      <c r="AL473" s="41">
        <v>0</v>
      </c>
      <c r="AM473" s="8"/>
    </row>
    <row r="474" spans="1:39" x14ac:dyDescent="0.3">
      <c r="A474" s="47">
        <v>42529</v>
      </c>
      <c r="B474" s="14" t="str">
        <f t="shared" si="145"/>
        <v>Jun</v>
      </c>
      <c r="C474" s="3"/>
      <c r="D474" s="3"/>
      <c r="E474" s="3"/>
      <c r="F474" s="3"/>
      <c r="G474" s="3"/>
      <c r="H474" s="3"/>
      <c r="I474" s="13">
        <f>VLOOKUP($B474,'Gas wholesale lookups'!$A$4:$L$15,'Gas wholesale index'!I$2,FALSE)</f>
        <v>166168.27272727274</v>
      </c>
      <c r="J474" s="13">
        <f>VLOOKUP($B474,'Gas wholesale lookups'!$A$4:$L$15,'Gas wholesale index'!J$2,FALSE)</f>
        <v>291847.5</v>
      </c>
      <c r="K474" s="13">
        <f>VLOOKUP($B474,'Gas wholesale lookups'!$A$4:$L$15,'Gas wholesale index'!K$2,FALSE)</f>
        <v>332991.45454545453</v>
      </c>
      <c r="L474" s="13">
        <f>VLOOKUP($B474,'Gas wholesale lookups'!$A$4:$L$15,'Gas wholesale index'!L$2,FALSE)</f>
        <v>208526.18181818182</v>
      </c>
      <c r="M474" s="13">
        <f>VLOOKUP($B474,'Gas wholesale lookups'!$A$4:$L$15,'Gas wholesale index'!M$2,FALSE)</f>
        <v>166168.27272727274</v>
      </c>
      <c r="N474" s="13">
        <f>VLOOKUP($B474,'Gas wholesale lookups'!$A$4:$L$15,'Gas wholesale index'!N$2,FALSE)</f>
        <v>291847.5</v>
      </c>
      <c r="O474" s="38">
        <f>VLOOKUP($B474,'Gas wholesale lookups'!$A$4:$R$15,'Gas wholesale index'!O$2,FALSE)</f>
        <v>0</v>
      </c>
      <c r="P474" s="38">
        <f>VLOOKUP($B474,'Gas wholesale lookups'!$A$4:$R$15,'Gas wholesale index'!P$2,FALSE)</f>
        <v>1</v>
      </c>
      <c r="Q474" s="38">
        <f>VLOOKUP($B474,'Gas wholesale lookups'!$A$4:$R$15,'Gas wholesale index'!Q$2,FALSE)</f>
        <v>1</v>
      </c>
      <c r="R474" s="38">
        <f>VLOOKUP($B474,'Gas wholesale lookups'!$A$4:$R$15,'Gas wholesale index'!R$2,FALSE)</f>
        <v>1</v>
      </c>
      <c r="S474" s="38">
        <f>VLOOKUP($B474,'Gas wholesale lookups'!$A$4:$R$15,'Gas wholesale index'!S$2,FALSE)</f>
        <v>1</v>
      </c>
      <c r="T474" s="38">
        <f>VLOOKUP($B474,'Gas wholesale lookups'!$A$4:$R$15,'Gas wholesale index'!T$2,FALSE)</f>
        <v>0</v>
      </c>
      <c r="U474" s="13">
        <f t="shared" si="146"/>
        <v>0</v>
      </c>
      <c r="V474" s="13">
        <f t="shared" si="147"/>
        <v>291847.5</v>
      </c>
      <c r="W474" s="13">
        <f t="shared" si="148"/>
        <v>332991.45454545453</v>
      </c>
      <c r="X474" s="13">
        <f t="shared" si="149"/>
        <v>208526.18181818182</v>
      </c>
      <c r="Y474" s="13">
        <f t="shared" si="150"/>
        <v>166168.27272727274</v>
      </c>
      <c r="Z474" s="13">
        <f t="shared" si="151"/>
        <v>0</v>
      </c>
      <c r="AA474" s="13">
        <f t="shared" si="152"/>
        <v>999533.40909090918</v>
      </c>
      <c r="AB474" s="23">
        <f t="shared" si="153"/>
        <v>0</v>
      </c>
      <c r="AC474" s="23">
        <f t="shared" si="154"/>
        <v>0</v>
      </c>
      <c r="AD474" s="23">
        <f t="shared" si="155"/>
        <v>0</v>
      </c>
      <c r="AE474" s="23">
        <f t="shared" si="156"/>
        <v>0</v>
      </c>
      <c r="AF474" s="23">
        <f t="shared" si="157"/>
        <v>0</v>
      </c>
      <c r="AG474" s="23">
        <f t="shared" si="158"/>
        <v>0</v>
      </c>
      <c r="AH474" s="23">
        <f t="shared" si="159"/>
        <v>0</v>
      </c>
      <c r="AI474" s="44" t="str">
        <f t="shared" si="160"/>
        <v>n/a</v>
      </c>
      <c r="AJ474" s="2" t="str">
        <f t="shared" si="142"/>
        <v>2016-17 Winter</v>
      </c>
      <c r="AK474" s="2" t="str">
        <f t="shared" si="143"/>
        <v>2016-17 Summer</v>
      </c>
      <c r="AL474" s="41">
        <v>0</v>
      </c>
      <c r="AM474" s="8"/>
    </row>
    <row r="475" spans="1:39" x14ac:dyDescent="0.3">
      <c r="A475" s="47">
        <v>42530</v>
      </c>
      <c r="B475" s="14" t="str">
        <f t="shared" si="145"/>
        <v>Jun</v>
      </c>
      <c r="C475" s="3"/>
      <c r="D475" s="3"/>
      <c r="E475" s="3"/>
      <c r="F475" s="3"/>
      <c r="G475" s="3"/>
      <c r="H475" s="3"/>
      <c r="I475" s="13">
        <f>VLOOKUP($B475,'Gas wholesale lookups'!$A$4:$L$15,'Gas wholesale index'!I$2,FALSE)</f>
        <v>166168.27272727274</v>
      </c>
      <c r="J475" s="13">
        <f>VLOOKUP($B475,'Gas wholesale lookups'!$A$4:$L$15,'Gas wholesale index'!J$2,FALSE)</f>
        <v>291847.5</v>
      </c>
      <c r="K475" s="13">
        <f>VLOOKUP($B475,'Gas wholesale lookups'!$A$4:$L$15,'Gas wholesale index'!K$2,FALSE)</f>
        <v>332991.45454545453</v>
      </c>
      <c r="L475" s="13">
        <f>VLOOKUP($B475,'Gas wholesale lookups'!$A$4:$L$15,'Gas wholesale index'!L$2,FALSE)</f>
        <v>208526.18181818182</v>
      </c>
      <c r="M475" s="13">
        <f>VLOOKUP($B475,'Gas wholesale lookups'!$A$4:$L$15,'Gas wholesale index'!M$2,FALSE)</f>
        <v>166168.27272727274</v>
      </c>
      <c r="N475" s="13">
        <f>VLOOKUP($B475,'Gas wholesale lookups'!$A$4:$L$15,'Gas wholesale index'!N$2,FALSE)</f>
        <v>291847.5</v>
      </c>
      <c r="O475" s="38">
        <f>VLOOKUP($B475,'Gas wholesale lookups'!$A$4:$R$15,'Gas wholesale index'!O$2,FALSE)</f>
        <v>0</v>
      </c>
      <c r="P475" s="38">
        <f>VLOOKUP($B475,'Gas wholesale lookups'!$A$4:$R$15,'Gas wholesale index'!P$2,FALSE)</f>
        <v>1</v>
      </c>
      <c r="Q475" s="38">
        <f>VLOOKUP($B475,'Gas wholesale lookups'!$A$4:$R$15,'Gas wholesale index'!Q$2,FALSE)</f>
        <v>1</v>
      </c>
      <c r="R475" s="38">
        <f>VLOOKUP($B475,'Gas wholesale lookups'!$A$4:$R$15,'Gas wholesale index'!R$2,FALSE)</f>
        <v>1</v>
      </c>
      <c r="S475" s="38">
        <f>VLOOKUP($B475,'Gas wholesale lookups'!$A$4:$R$15,'Gas wholesale index'!S$2,FALSE)</f>
        <v>1</v>
      </c>
      <c r="T475" s="38">
        <f>VLOOKUP($B475,'Gas wholesale lookups'!$A$4:$R$15,'Gas wholesale index'!T$2,FALSE)</f>
        <v>0</v>
      </c>
      <c r="U475" s="13">
        <f t="shared" si="146"/>
        <v>0</v>
      </c>
      <c r="V475" s="13">
        <f t="shared" si="147"/>
        <v>291847.5</v>
      </c>
      <c r="W475" s="13">
        <f t="shared" si="148"/>
        <v>332991.45454545453</v>
      </c>
      <c r="X475" s="13">
        <f t="shared" si="149"/>
        <v>208526.18181818182</v>
      </c>
      <c r="Y475" s="13">
        <f t="shared" si="150"/>
        <v>166168.27272727274</v>
      </c>
      <c r="Z475" s="13">
        <f t="shared" si="151"/>
        <v>0</v>
      </c>
      <c r="AA475" s="13">
        <f t="shared" si="152"/>
        <v>999533.40909090918</v>
      </c>
      <c r="AB475" s="23">
        <f t="shared" si="153"/>
        <v>0</v>
      </c>
      <c r="AC475" s="23">
        <f t="shared" si="154"/>
        <v>0</v>
      </c>
      <c r="AD475" s="23">
        <f t="shared" si="155"/>
        <v>0</v>
      </c>
      <c r="AE475" s="23">
        <f t="shared" si="156"/>
        <v>0</v>
      </c>
      <c r="AF475" s="23">
        <f t="shared" si="157"/>
        <v>0</v>
      </c>
      <c r="AG475" s="23">
        <f t="shared" si="158"/>
        <v>0</v>
      </c>
      <c r="AH475" s="23">
        <f t="shared" si="159"/>
        <v>0</v>
      </c>
      <c r="AI475" s="44" t="str">
        <f t="shared" si="160"/>
        <v>n/a</v>
      </c>
      <c r="AJ475" s="2" t="str">
        <f t="shared" si="142"/>
        <v>2016-17 Winter</v>
      </c>
      <c r="AK475" s="2" t="str">
        <f t="shared" si="143"/>
        <v>2016-17 Summer</v>
      </c>
      <c r="AL475" s="41">
        <v>0</v>
      </c>
      <c r="AM475" s="8"/>
    </row>
    <row r="476" spans="1:39" x14ac:dyDescent="0.3">
      <c r="A476" s="47">
        <v>42531</v>
      </c>
      <c r="B476" s="14" t="str">
        <f t="shared" si="145"/>
        <v>Jun</v>
      </c>
      <c r="C476" s="3"/>
      <c r="D476" s="3"/>
      <c r="E476" s="3"/>
      <c r="F476" s="3"/>
      <c r="G476" s="3"/>
      <c r="H476" s="3"/>
      <c r="I476" s="13">
        <f>VLOOKUP($B476,'Gas wholesale lookups'!$A$4:$L$15,'Gas wholesale index'!I$2,FALSE)</f>
        <v>166168.27272727274</v>
      </c>
      <c r="J476" s="13">
        <f>VLOOKUP($B476,'Gas wholesale lookups'!$A$4:$L$15,'Gas wholesale index'!J$2,FALSE)</f>
        <v>291847.5</v>
      </c>
      <c r="K476" s="13">
        <f>VLOOKUP($B476,'Gas wholesale lookups'!$A$4:$L$15,'Gas wholesale index'!K$2,FALSE)</f>
        <v>332991.45454545453</v>
      </c>
      <c r="L476" s="13">
        <f>VLOOKUP($B476,'Gas wholesale lookups'!$A$4:$L$15,'Gas wholesale index'!L$2,FALSE)</f>
        <v>208526.18181818182</v>
      </c>
      <c r="M476" s="13">
        <f>VLOOKUP($B476,'Gas wholesale lookups'!$A$4:$L$15,'Gas wholesale index'!M$2,FALSE)</f>
        <v>166168.27272727274</v>
      </c>
      <c r="N476" s="13">
        <f>VLOOKUP($B476,'Gas wholesale lookups'!$A$4:$L$15,'Gas wholesale index'!N$2,FALSE)</f>
        <v>291847.5</v>
      </c>
      <c r="O476" s="38">
        <f>VLOOKUP($B476,'Gas wholesale lookups'!$A$4:$R$15,'Gas wholesale index'!O$2,FALSE)</f>
        <v>0</v>
      </c>
      <c r="P476" s="38">
        <f>VLOOKUP($B476,'Gas wholesale lookups'!$A$4:$R$15,'Gas wholesale index'!P$2,FALSE)</f>
        <v>1</v>
      </c>
      <c r="Q476" s="38">
        <f>VLOOKUP($B476,'Gas wholesale lookups'!$A$4:$R$15,'Gas wholesale index'!Q$2,FALSE)</f>
        <v>1</v>
      </c>
      <c r="R476" s="38">
        <f>VLOOKUP($B476,'Gas wholesale lookups'!$A$4:$R$15,'Gas wholesale index'!R$2,FALSE)</f>
        <v>1</v>
      </c>
      <c r="S476" s="38">
        <f>VLOOKUP($B476,'Gas wholesale lookups'!$A$4:$R$15,'Gas wholesale index'!S$2,FALSE)</f>
        <v>1</v>
      </c>
      <c r="T476" s="38">
        <f>VLOOKUP($B476,'Gas wholesale lookups'!$A$4:$R$15,'Gas wholesale index'!T$2,FALSE)</f>
        <v>0</v>
      </c>
      <c r="U476" s="13">
        <f t="shared" si="146"/>
        <v>0</v>
      </c>
      <c r="V476" s="13">
        <f t="shared" si="147"/>
        <v>291847.5</v>
      </c>
      <c r="W476" s="13">
        <f t="shared" si="148"/>
        <v>332991.45454545453</v>
      </c>
      <c r="X476" s="13">
        <f t="shared" si="149"/>
        <v>208526.18181818182</v>
      </c>
      <c r="Y476" s="13">
        <f t="shared" si="150"/>
        <v>166168.27272727274</v>
      </c>
      <c r="Z476" s="13">
        <f t="shared" si="151"/>
        <v>0</v>
      </c>
      <c r="AA476" s="13">
        <f t="shared" si="152"/>
        <v>999533.40909090918</v>
      </c>
      <c r="AB476" s="23">
        <f t="shared" si="153"/>
        <v>0</v>
      </c>
      <c r="AC476" s="23">
        <f t="shared" si="154"/>
        <v>0</v>
      </c>
      <c r="AD476" s="23">
        <f t="shared" si="155"/>
        <v>0</v>
      </c>
      <c r="AE476" s="23">
        <f t="shared" si="156"/>
        <v>0</v>
      </c>
      <c r="AF476" s="23">
        <f t="shared" si="157"/>
        <v>0</v>
      </c>
      <c r="AG476" s="23">
        <f t="shared" si="158"/>
        <v>0</v>
      </c>
      <c r="AH476" s="23">
        <f t="shared" si="159"/>
        <v>0</v>
      </c>
      <c r="AI476" s="44" t="str">
        <f t="shared" si="160"/>
        <v>n/a</v>
      </c>
      <c r="AJ476" s="2" t="str">
        <f t="shared" si="142"/>
        <v>2016-17 Winter</v>
      </c>
      <c r="AK476" s="2" t="str">
        <f t="shared" si="143"/>
        <v>2016-17 Summer</v>
      </c>
      <c r="AL476" s="41">
        <v>0</v>
      </c>
      <c r="AM476" s="8"/>
    </row>
    <row r="477" spans="1:39" x14ac:dyDescent="0.3">
      <c r="A477" s="47">
        <v>42534</v>
      </c>
      <c r="B477" s="14" t="str">
        <f t="shared" si="145"/>
        <v>Jun</v>
      </c>
      <c r="C477" s="3"/>
      <c r="D477" s="3"/>
      <c r="E477" s="3"/>
      <c r="F477" s="3"/>
      <c r="G477" s="3"/>
      <c r="H477" s="3"/>
      <c r="I477" s="13">
        <f>VLOOKUP($B477,'Gas wholesale lookups'!$A$4:$L$15,'Gas wholesale index'!I$2,FALSE)</f>
        <v>166168.27272727274</v>
      </c>
      <c r="J477" s="13">
        <f>VLOOKUP($B477,'Gas wholesale lookups'!$A$4:$L$15,'Gas wholesale index'!J$2,FALSE)</f>
        <v>291847.5</v>
      </c>
      <c r="K477" s="13">
        <f>VLOOKUP($B477,'Gas wholesale lookups'!$A$4:$L$15,'Gas wholesale index'!K$2,FALSE)</f>
        <v>332991.45454545453</v>
      </c>
      <c r="L477" s="13">
        <f>VLOOKUP($B477,'Gas wholesale lookups'!$A$4:$L$15,'Gas wholesale index'!L$2,FALSE)</f>
        <v>208526.18181818182</v>
      </c>
      <c r="M477" s="13">
        <f>VLOOKUP($B477,'Gas wholesale lookups'!$A$4:$L$15,'Gas wholesale index'!M$2,FALSE)</f>
        <v>166168.27272727274</v>
      </c>
      <c r="N477" s="13">
        <f>VLOOKUP($B477,'Gas wholesale lookups'!$A$4:$L$15,'Gas wholesale index'!N$2,FALSE)</f>
        <v>291847.5</v>
      </c>
      <c r="O477" s="38">
        <f>VLOOKUP($B477,'Gas wholesale lookups'!$A$4:$R$15,'Gas wholesale index'!O$2,FALSE)</f>
        <v>0</v>
      </c>
      <c r="P477" s="38">
        <f>VLOOKUP($B477,'Gas wholesale lookups'!$A$4:$R$15,'Gas wholesale index'!P$2,FALSE)</f>
        <v>1</v>
      </c>
      <c r="Q477" s="38">
        <f>VLOOKUP($B477,'Gas wholesale lookups'!$A$4:$R$15,'Gas wholesale index'!Q$2,FALSE)</f>
        <v>1</v>
      </c>
      <c r="R477" s="38">
        <f>VLOOKUP($B477,'Gas wholesale lookups'!$A$4:$R$15,'Gas wholesale index'!R$2,FALSE)</f>
        <v>1</v>
      </c>
      <c r="S477" s="38">
        <f>VLOOKUP($B477,'Gas wholesale lookups'!$A$4:$R$15,'Gas wholesale index'!S$2,FALSE)</f>
        <v>1</v>
      </c>
      <c r="T477" s="38">
        <f>VLOOKUP($B477,'Gas wholesale lookups'!$A$4:$R$15,'Gas wholesale index'!T$2,FALSE)</f>
        <v>0</v>
      </c>
      <c r="U477" s="13">
        <f t="shared" si="146"/>
        <v>0</v>
      </c>
      <c r="V477" s="13">
        <f t="shared" si="147"/>
        <v>291847.5</v>
      </c>
      <c r="W477" s="13">
        <f t="shared" si="148"/>
        <v>332991.45454545453</v>
      </c>
      <c r="X477" s="13">
        <f t="shared" si="149"/>
        <v>208526.18181818182</v>
      </c>
      <c r="Y477" s="13">
        <f t="shared" si="150"/>
        <v>166168.27272727274</v>
      </c>
      <c r="Z477" s="13">
        <f t="shared" si="151"/>
        <v>0</v>
      </c>
      <c r="AA477" s="13">
        <f t="shared" si="152"/>
        <v>999533.40909090918</v>
      </c>
      <c r="AB477" s="23">
        <f t="shared" si="153"/>
        <v>0</v>
      </c>
      <c r="AC477" s="23">
        <f t="shared" si="154"/>
        <v>0</v>
      </c>
      <c r="AD477" s="23">
        <f t="shared" si="155"/>
        <v>0</v>
      </c>
      <c r="AE477" s="23">
        <f t="shared" si="156"/>
        <v>0</v>
      </c>
      <c r="AF477" s="23">
        <f t="shared" si="157"/>
        <v>0</v>
      </c>
      <c r="AG477" s="23">
        <f t="shared" si="158"/>
        <v>0</v>
      </c>
      <c r="AH477" s="23">
        <f t="shared" si="159"/>
        <v>0</v>
      </c>
      <c r="AI477" s="44" t="str">
        <f t="shared" si="160"/>
        <v>n/a</v>
      </c>
      <c r="AJ477" s="2" t="str">
        <f t="shared" si="142"/>
        <v>2016-17 Winter</v>
      </c>
      <c r="AK477" s="2" t="str">
        <f t="shared" si="143"/>
        <v>2016-17 Summer</v>
      </c>
      <c r="AL477" s="41">
        <v>0</v>
      </c>
      <c r="AM477" s="8"/>
    </row>
    <row r="478" spans="1:39" x14ac:dyDescent="0.3">
      <c r="A478" s="47">
        <v>42535</v>
      </c>
      <c r="B478" s="14" t="str">
        <f t="shared" si="145"/>
        <v>Jun</v>
      </c>
      <c r="C478" s="3"/>
      <c r="D478" s="3"/>
      <c r="E478" s="3"/>
      <c r="F478" s="3"/>
      <c r="G478" s="3"/>
      <c r="H478" s="3"/>
      <c r="I478" s="13">
        <f>VLOOKUP($B478,'Gas wholesale lookups'!$A$4:$L$15,'Gas wholesale index'!I$2,FALSE)</f>
        <v>166168.27272727274</v>
      </c>
      <c r="J478" s="13">
        <f>VLOOKUP($B478,'Gas wholesale lookups'!$A$4:$L$15,'Gas wholesale index'!J$2,FALSE)</f>
        <v>291847.5</v>
      </c>
      <c r="K478" s="13">
        <f>VLOOKUP($B478,'Gas wholesale lookups'!$A$4:$L$15,'Gas wholesale index'!K$2,FALSE)</f>
        <v>332991.45454545453</v>
      </c>
      <c r="L478" s="13">
        <f>VLOOKUP($B478,'Gas wholesale lookups'!$A$4:$L$15,'Gas wholesale index'!L$2,FALSE)</f>
        <v>208526.18181818182</v>
      </c>
      <c r="M478" s="13">
        <f>VLOOKUP($B478,'Gas wholesale lookups'!$A$4:$L$15,'Gas wholesale index'!M$2,FALSE)</f>
        <v>166168.27272727274</v>
      </c>
      <c r="N478" s="13">
        <f>VLOOKUP($B478,'Gas wholesale lookups'!$A$4:$L$15,'Gas wholesale index'!N$2,FALSE)</f>
        <v>291847.5</v>
      </c>
      <c r="O478" s="38">
        <f>VLOOKUP($B478,'Gas wholesale lookups'!$A$4:$R$15,'Gas wholesale index'!O$2,FALSE)</f>
        <v>0</v>
      </c>
      <c r="P478" s="38">
        <f>VLOOKUP($B478,'Gas wholesale lookups'!$A$4:$R$15,'Gas wholesale index'!P$2,FALSE)</f>
        <v>1</v>
      </c>
      <c r="Q478" s="38">
        <f>VLOOKUP($B478,'Gas wholesale lookups'!$A$4:$R$15,'Gas wholesale index'!Q$2,FALSE)</f>
        <v>1</v>
      </c>
      <c r="R478" s="38">
        <f>VLOOKUP($B478,'Gas wholesale lookups'!$A$4:$R$15,'Gas wholesale index'!R$2,FALSE)</f>
        <v>1</v>
      </c>
      <c r="S478" s="38">
        <f>VLOOKUP($B478,'Gas wholesale lookups'!$A$4:$R$15,'Gas wholesale index'!S$2,FALSE)</f>
        <v>1</v>
      </c>
      <c r="T478" s="38">
        <f>VLOOKUP($B478,'Gas wholesale lookups'!$A$4:$R$15,'Gas wholesale index'!T$2,FALSE)</f>
        <v>0</v>
      </c>
      <c r="U478" s="13">
        <f t="shared" si="146"/>
        <v>0</v>
      </c>
      <c r="V478" s="13">
        <f t="shared" si="147"/>
        <v>291847.5</v>
      </c>
      <c r="W478" s="13">
        <f t="shared" si="148"/>
        <v>332991.45454545453</v>
      </c>
      <c r="X478" s="13">
        <f t="shared" si="149"/>
        <v>208526.18181818182</v>
      </c>
      <c r="Y478" s="13">
        <f t="shared" si="150"/>
        <v>166168.27272727274</v>
      </c>
      <c r="Z478" s="13">
        <f t="shared" si="151"/>
        <v>0</v>
      </c>
      <c r="AA478" s="13">
        <f t="shared" si="152"/>
        <v>999533.40909090918</v>
      </c>
      <c r="AB478" s="23">
        <f t="shared" si="153"/>
        <v>0</v>
      </c>
      <c r="AC478" s="23">
        <f t="shared" si="154"/>
        <v>0</v>
      </c>
      <c r="AD478" s="23">
        <f t="shared" si="155"/>
        <v>0</v>
      </c>
      <c r="AE478" s="23">
        <f t="shared" si="156"/>
        <v>0</v>
      </c>
      <c r="AF478" s="23">
        <f t="shared" si="157"/>
        <v>0</v>
      </c>
      <c r="AG478" s="23">
        <f t="shared" si="158"/>
        <v>0</v>
      </c>
      <c r="AH478" s="23">
        <f t="shared" si="159"/>
        <v>0</v>
      </c>
      <c r="AI478" s="44" t="str">
        <f t="shared" si="160"/>
        <v>n/a</v>
      </c>
      <c r="AJ478" s="2" t="str">
        <f t="shared" si="142"/>
        <v>2016-17 Winter</v>
      </c>
      <c r="AK478" s="2" t="str">
        <f t="shared" si="143"/>
        <v>2016-17 Summer</v>
      </c>
      <c r="AL478" s="41">
        <v>0</v>
      </c>
      <c r="AM478" s="8"/>
    </row>
    <row r="479" spans="1:39" x14ac:dyDescent="0.3">
      <c r="A479" s="47">
        <v>42536</v>
      </c>
      <c r="B479" s="14" t="str">
        <f t="shared" si="145"/>
        <v>Jun</v>
      </c>
      <c r="C479" s="3"/>
      <c r="D479" s="3"/>
      <c r="E479" s="3"/>
      <c r="F479" s="3"/>
      <c r="G479" s="3"/>
      <c r="H479" s="3"/>
      <c r="I479" s="13">
        <f>VLOOKUP($B479,'Gas wholesale lookups'!$A$4:$L$15,'Gas wholesale index'!I$2,FALSE)</f>
        <v>166168.27272727274</v>
      </c>
      <c r="J479" s="13">
        <f>VLOOKUP($B479,'Gas wholesale lookups'!$A$4:$L$15,'Gas wholesale index'!J$2,FALSE)</f>
        <v>291847.5</v>
      </c>
      <c r="K479" s="13">
        <f>VLOOKUP($B479,'Gas wholesale lookups'!$A$4:$L$15,'Gas wholesale index'!K$2,FALSE)</f>
        <v>332991.45454545453</v>
      </c>
      <c r="L479" s="13">
        <f>VLOOKUP($B479,'Gas wholesale lookups'!$A$4:$L$15,'Gas wholesale index'!L$2,FALSE)</f>
        <v>208526.18181818182</v>
      </c>
      <c r="M479" s="13">
        <f>VLOOKUP($B479,'Gas wholesale lookups'!$A$4:$L$15,'Gas wholesale index'!M$2,FALSE)</f>
        <v>166168.27272727274</v>
      </c>
      <c r="N479" s="13">
        <f>VLOOKUP($B479,'Gas wholesale lookups'!$A$4:$L$15,'Gas wholesale index'!N$2,FALSE)</f>
        <v>291847.5</v>
      </c>
      <c r="O479" s="38">
        <f>VLOOKUP($B479,'Gas wholesale lookups'!$A$4:$R$15,'Gas wholesale index'!O$2,FALSE)</f>
        <v>0</v>
      </c>
      <c r="P479" s="38">
        <f>VLOOKUP($B479,'Gas wholesale lookups'!$A$4:$R$15,'Gas wholesale index'!P$2,FALSE)</f>
        <v>1</v>
      </c>
      <c r="Q479" s="38">
        <f>VLOOKUP($B479,'Gas wholesale lookups'!$A$4:$R$15,'Gas wholesale index'!Q$2,FALSE)</f>
        <v>1</v>
      </c>
      <c r="R479" s="38">
        <f>VLOOKUP($B479,'Gas wholesale lookups'!$A$4:$R$15,'Gas wholesale index'!R$2,FALSE)</f>
        <v>1</v>
      </c>
      <c r="S479" s="38">
        <f>VLOOKUP($B479,'Gas wholesale lookups'!$A$4:$R$15,'Gas wholesale index'!S$2,FALSE)</f>
        <v>1</v>
      </c>
      <c r="T479" s="38">
        <f>VLOOKUP($B479,'Gas wholesale lookups'!$A$4:$R$15,'Gas wholesale index'!T$2,FALSE)</f>
        <v>0</v>
      </c>
      <c r="U479" s="13">
        <f t="shared" si="146"/>
        <v>0</v>
      </c>
      <c r="V479" s="13">
        <f t="shared" si="147"/>
        <v>291847.5</v>
      </c>
      <c r="W479" s="13">
        <f t="shared" si="148"/>
        <v>332991.45454545453</v>
      </c>
      <c r="X479" s="13">
        <f t="shared" si="149"/>
        <v>208526.18181818182</v>
      </c>
      <c r="Y479" s="13">
        <f t="shared" si="150"/>
        <v>166168.27272727274</v>
      </c>
      <c r="Z479" s="13">
        <f t="shared" si="151"/>
        <v>0</v>
      </c>
      <c r="AA479" s="13">
        <f t="shared" si="152"/>
        <v>999533.40909090918</v>
      </c>
      <c r="AB479" s="23">
        <f t="shared" si="153"/>
        <v>0</v>
      </c>
      <c r="AC479" s="23">
        <f t="shared" si="154"/>
        <v>0</v>
      </c>
      <c r="AD479" s="23">
        <f t="shared" si="155"/>
        <v>0</v>
      </c>
      <c r="AE479" s="23">
        <f t="shared" si="156"/>
        <v>0</v>
      </c>
      <c r="AF479" s="23">
        <f t="shared" si="157"/>
        <v>0</v>
      </c>
      <c r="AG479" s="23">
        <f t="shared" si="158"/>
        <v>0</v>
      </c>
      <c r="AH479" s="23">
        <f t="shared" si="159"/>
        <v>0</v>
      </c>
      <c r="AI479" s="44" t="str">
        <f t="shared" si="160"/>
        <v>n/a</v>
      </c>
      <c r="AJ479" s="2" t="str">
        <f t="shared" si="142"/>
        <v>2016-17 Winter</v>
      </c>
      <c r="AK479" s="2" t="str">
        <f t="shared" si="143"/>
        <v>2016-17 Summer</v>
      </c>
      <c r="AL479" s="41">
        <v>0</v>
      </c>
      <c r="AM479" s="8"/>
    </row>
    <row r="480" spans="1:39" x14ac:dyDescent="0.3">
      <c r="A480" s="47">
        <v>42537</v>
      </c>
      <c r="B480" s="14" t="str">
        <f t="shared" si="145"/>
        <v>Jun</v>
      </c>
      <c r="C480" s="3"/>
      <c r="D480" s="3"/>
      <c r="E480" s="3"/>
      <c r="F480" s="3"/>
      <c r="G480" s="3"/>
      <c r="H480" s="3"/>
      <c r="I480" s="13">
        <f>VLOOKUP($B480,'Gas wholesale lookups'!$A$4:$L$15,'Gas wholesale index'!I$2,FALSE)</f>
        <v>166168.27272727274</v>
      </c>
      <c r="J480" s="13">
        <f>VLOOKUP($B480,'Gas wholesale lookups'!$A$4:$L$15,'Gas wholesale index'!J$2,FALSE)</f>
        <v>291847.5</v>
      </c>
      <c r="K480" s="13">
        <f>VLOOKUP($B480,'Gas wholesale lookups'!$A$4:$L$15,'Gas wholesale index'!K$2,FALSE)</f>
        <v>332991.45454545453</v>
      </c>
      <c r="L480" s="13">
        <f>VLOOKUP($B480,'Gas wholesale lookups'!$A$4:$L$15,'Gas wholesale index'!L$2,FALSE)</f>
        <v>208526.18181818182</v>
      </c>
      <c r="M480" s="13">
        <f>VLOOKUP($B480,'Gas wholesale lookups'!$A$4:$L$15,'Gas wholesale index'!M$2,FALSE)</f>
        <v>166168.27272727274</v>
      </c>
      <c r="N480" s="13">
        <f>VLOOKUP($B480,'Gas wholesale lookups'!$A$4:$L$15,'Gas wholesale index'!N$2,FALSE)</f>
        <v>291847.5</v>
      </c>
      <c r="O480" s="38">
        <f>VLOOKUP($B480,'Gas wholesale lookups'!$A$4:$R$15,'Gas wholesale index'!O$2,FALSE)</f>
        <v>0</v>
      </c>
      <c r="P480" s="38">
        <f>VLOOKUP($B480,'Gas wholesale lookups'!$A$4:$R$15,'Gas wholesale index'!P$2,FALSE)</f>
        <v>1</v>
      </c>
      <c r="Q480" s="38">
        <f>VLOOKUP($B480,'Gas wholesale lookups'!$A$4:$R$15,'Gas wholesale index'!Q$2,FALSE)</f>
        <v>1</v>
      </c>
      <c r="R480" s="38">
        <f>VLOOKUP($B480,'Gas wholesale lookups'!$A$4:$R$15,'Gas wholesale index'!R$2,FALSE)</f>
        <v>1</v>
      </c>
      <c r="S480" s="38">
        <f>VLOOKUP($B480,'Gas wholesale lookups'!$A$4:$R$15,'Gas wholesale index'!S$2,FALSE)</f>
        <v>1</v>
      </c>
      <c r="T480" s="38">
        <f>VLOOKUP($B480,'Gas wholesale lookups'!$A$4:$R$15,'Gas wholesale index'!T$2,FALSE)</f>
        <v>0</v>
      </c>
      <c r="U480" s="13">
        <f t="shared" si="146"/>
        <v>0</v>
      </c>
      <c r="V480" s="13">
        <f t="shared" si="147"/>
        <v>291847.5</v>
      </c>
      <c r="W480" s="13">
        <f t="shared" si="148"/>
        <v>332991.45454545453</v>
      </c>
      <c r="X480" s="13">
        <f t="shared" si="149"/>
        <v>208526.18181818182</v>
      </c>
      <c r="Y480" s="13">
        <f t="shared" si="150"/>
        <v>166168.27272727274</v>
      </c>
      <c r="Z480" s="13">
        <f t="shared" si="151"/>
        <v>0</v>
      </c>
      <c r="AA480" s="13">
        <f t="shared" si="152"/>
        <v>999533.40909090918</v>
      </c>
      <c r="AB480" s="23">
        <f t="shared" si="153"/>
        <v>0</v>
      </c>
      <c r="AC480" s="23">
        <f t="shared" si="154"/>
        <v>0</v>
      </c>
      <c r="AD480" s="23">
        <f t="shared" si="155"/>
        <v>0</v>
      </c>
      <c r="AE480" s="23">
        <f t="shared" si="156"/>
        <v>0</v>
      </c>
      <c r="AF480" s="23">
        <f t="shared" si="157"/>
        <v>0</v>
      </c>
      <c r="AG480" s="23">
        <f t="shared" si="158"/>
        <v>0</v>
      </c>
      <c r="AH480" s="23">
        <f t="shared" si="159"/>
        <v>0</v>
      </c>
      <c r="AI480" s="44" t="str">
        <f t="shared" si="160"/>
        <v>n/a</v>
      </c>
      <c r="AJ480" s="2" t="str">
        <f t="shared" si="142"/>
        <v>2016-17 Winter</v>
      </c>
      <c r="AK480" s="2" t="str">
        <f t="shared" si="143"/>
        <v>2016-17 Summer</v>
      </c>
      <c r="AL480" s="41">
        <v>0</v>
      </c>
      <c r="AM480" s="8"/>
    </row>
    <row r="481" spans="1:39" x14ac:dyDescent="0.3">
      <c r="A481" s="47">
        <v>42538</v>
      </c>
      <c r="B481" s="14" t="str">
        <f t="shared" si="145"/>
        <v>Jun</v>
      </c>
      <c r="C481" s="3"/>
      <c r="D481" s="3"/>
      <c r="E481" s="3"/>
      <c r="F481" s="3"/>
      <c r="G481" s="3"/>
      <c r="H481" s="3"/>
      <c r="I481" s="13">
        <f>VLOOKUP($B481,'Gas wholesale lookups'!$A$4:$L$15,'Gas wholesale index'!I$2,FALSE)</f>
        <v>166168.27272727274</v>
      </c>
      <c r="J481" s="13">
        <f>VLOOKUP($B481,'Gas wholesale lookups'!$A$4:$L$15,'Gas wholesale index'!J$2,FALSE)</f>
        <v>291847.5</v>
      </c>
      <c r="K481" s="13">
        <f>VLOOKUP($B481,'Gas wholesale lookups'!$A$4:$L$15,'Gas wholesale index'!K$2,FALSE)</f>
        <v>332991.45454545453</v>
      </c>
      <c r="L481" s="13">
        <f>VLOOKUP($B481,'Gas wholesale lookups'!$A$4:$L$15,'Gas wholesale index'!L$2,FALSE)</f>
        <v>208526.18181818182</v>
      </c>
      <c r="M481" s="13">
        <f>VLOOKUP($B481,'Gas wholesale lookups'!$A$4:$L$15,'Gas wholesale index'!M$2,FALSE)</f>
        <v>166168.27272727274</v>
      </c>
      <c r="N481" s="13">
        <f>VLOOKUP($B481,'Gas wholesale lookups'!$A$4:$L$15,'Gas wholesale index'!N$2,FALSE)</f>
        <v>291847.5</v>
      </c>
      <c r="O481" s="38">
        <f>VLOOKUP($B481,'Gas wholesale lookups'!$A$4:$R$15,'Gas wholesale index'!O$2,FALSE)</f>
        <v>0</v>
      </c>
      <c r="P481" s="38">
        <f>VLOOKUP($B481,'Gas wholesale lookups'!$A$4:$R$15,'Gas wholesale index'!P$2,FALSE)</f>
        <v>1</v>
      </c>
      <c r="Q481" s="38">
        <f>VLOOKUP($B481,'Gas wholesale lookups'!$A$4:$R$15,'Gas wholesale index'!Q$2,FALSE)</f>
        <v>1</v>
      </c>
      <c r="R481" s="38">
        <f>VLOOKUP($B481,'Gas wholesale lookups'!$A$4:$R$15,'Gas wholesale index'!R$2,FALSE)</f>
        <v>1</v>
      </c>
      <c r="S481" s="38">
        <f>VLOOKUP($B481,'Gas wholesale lookups'!$A$4:$R$15,'Gas wholesale index'!S$2,FALSE)</f>
        <v>1</v>
      </c>
      <c r="T481" s="38">
        <f>VLOOKUP($B481,'Gas wholesale lookups'!$A$4:$R$15,'Gas wholesale index'!T$2,FALSE)</f>
        <v>0</v>
      </c>
      <c r="U481" s="13">
        <f t="shared" si="146"/>
        <v>0</v>
      </c>
      <c r="V481" s="13">
        <f t="shared" si="147"/>
        <v>291847.5</v>
      </c>
      <c r="W481" s="13">
        <f t="shared" si="148"/>
        <v>332991.45454545453</v>
      </c>
      <c r="X481" s="13">
        <f t="shared" si="149"/>
        <v>208526.18181818182</v>
      </c>
      <c r="Y481" s="13">
        <f t="shared" si="150"/>
        <v>166168.27272727274</v>
      </c>
      <c r="Z481" s="13">
        <f t="shared" si="151"/>
        <v>0</v>
      </c>
      <c r="AA481" s="13">
        <f t="shared" si="152"/>
        <v>999533.40909090918</v>
      </c>
      <c r="AB481" s="23">
        <f t="shared" si="153"/>
        <v>0</v>
      </c>
      <c r="AC481" s="23">
        <f t="shared" si="154"/>
        <v>0</v>
      </c>
      <c r="AD481" s="23">
        <f t="shared" si="155"/>
        <v>0</v>
      </c>
      <c r="AE481" s="23">
        <f t="shared" si="156"/>
        <v>0</v>
      </c>
      <c r="AF481" s="23">
        <f t="shared" si="157"/>
        <v>0</v>
      </c>
      <c r="AG481" s="23">
        <f t="shared" si="158"/>
        <v>0</v>
      </c>
      <c r="AH481" s="23">
        <f t="shared" si="159"/>
        <v>0</v>
      </c>
      <c r="AI481" s="44" t="str">
        <f t="shared" si="160"/>
        <v>n/a</v>
      </c>
      <c r="AJ481" s="2" t="str">
        <f t="shared" si="142"/>
        <v>2016-17 Winter</v>
      </c>
      <c r="AK481" s="2" t="str">
        <f t="shared" si="143"/>
        <v>2016-17 Summer</v>
      </c>
      <c r="AL481" s="41">
        <v>0</v>
      </c>
      <c r="AM481" s="8"/>
    </row>
    <row r="482" spans="1:39" x14ac:dyDescent="0.3">
      <c r="A482" s="47">
        <v>42541</v>
      </c>
      <c r="B482" s="14" t="str">
        <f t="shared" si="145"/>
        <v>Jun</v>
      </c>
      <c r="C482" s="3"/>
      <c r="D482" s="3"/>
      <c r="E482" s="3"/>
      <c r="F482" s="3"/>
      <c r="G482" s="3"/>
      <c r="H482" s="3"/>
      <c r="I482" s="13">
        <f>VLOOKUP($B482,'Gas wholesale lookups'!$A$4:$L$15,'Gas wholesale index'!I$2,FALSE)</f>
        <v>166168.27272727274</v>
      </c>
      <c r="J482" s="13">
        <f>VLOOKUP($B482,'Gas wholesale lookups'!$A$4:$L$15,'Gas wholesale index'!J$2,FALSE)</f>
        <v>291847.5</v>
      </c>
      <c r="K482" s="13">
        <f>VLOOKUP($B482,'Gas wholesale lookups'!$A$4:$L$15,'Gas wholesale index'!K$2,FALSE)</f>
        <v>332991.45454545453</v>
      </c>
      <c r="L482" s="13">
        <f>VLOOKUP($B482,'Gas wholesale lookups'!$A$4:$L$15,'Gas wholesale index'!L$2,FALSE)</f>
        <v>208526.18181818182</v>
      </c>
      <c r="M482" s="13">
        <f>VLOOKUP($B482,'Gas wholesale lookups'!$A$4:$L$15,'Gas wholesale index'!M$2,FALSE)</f>
        <v>166168.27272727274</v>
      </c>
      <c r="N482" s="13">
        <f>VLOOKUP($B482,'Gas wholesale lookups'!$A$4:$L$15,'Gas wholesale index'!N$2,FALSE)</f>
        <v>291847.5</v>
      </c>
      <c r="O482" s="38">
        <f>VLOOKUP($B482,'Gas wholesale lookups'!$A$4:$R$15,'Gas wholesale index'!O$2,FALSE)</f>
        <v>0</v>
      </c>
      <c r="P482" s="38">
        <f>VLOOKUP($B482,'Gas wholesale lookups'!$A$4:$R$15,'Gas wholesale index'!P$2,FALSE)</f>
        <v>1</v>
      </c>
      <c r="Q482" s="38">
        <f>VLOOKUP($B482,'Gas wholesale lookups'!$A$4:$R$15,'Gas wholesale index'!Q$2,FALSE)</f>
        <v>1</v>
      </c>
      <c r="R482" s="38">
        <f>VLOOKUP($B482,'Gas wholesale lookups'!$A$4:$R$15,'Gas wholesale index'!R$2,FALSE)</f>
        <v>1</v>
      </c>
      <c r="S482" s="38">
        <f>VLOOKUP($B482,'Gas wholesale lookups'!$A$4:$R$15,'Gas wholesale index'!S$2,FALSE)</f>
        <v>1</v>
      </c>
      <c r="T482" s="38">
        <f>VLOOKUP($B482,'Gas wholesale lookups'!$A$4:$R$15,'Gas wholesale index'!T$2,FALSE)</f>
        <v>0</v>
      </c>
      <c r="U482" s="13">
        <f t="shared" si="146"/>
        <v>0</v>
      </c>
      <c r="V482" s="13">
        <f t="shared" si="147"/>
        <v>291847.5</v>
      </c>
      <c r="W482" s="13">
        <f t="shared" si="148"/>
        <v>332991.45454545453</v>
      </c>
      <c r="X482" s="13">
        <f t="shared" si="149"/>
        <v>208526.18181818182</v>
      </c>
      <c r="Y482" s="13">
        <f t="shared" si="150"/>
        <v>166168.27272727274</v>
      </c>
      <c r="Z482" s="13">
        <f t="shared" si="151"/>
        <v>0</v>
      </c>
      <c r="AA482" s="13">
        <f t="shared" si="152"/>
        <v>999533.40909090918</v>
      </c>
      <c r="AB482" s="23">
        <f t="shared" si="153"/>
        <v>0</v>
      </c>
      <c r="AC482" s="23">
        <f t="shared" si="154"/>
        <v>0</v>
      </c>
      <c r="AD482" s="23">
        <f t="shared" si="155"/>
        <v>0</v>
      </c>
      <c r="AE482" s="23">
        <f t="shared" si="156"/>
        <v>0</v>
      </c>
      <c r="AF482" s="23">
        <f t="shared" si="157"/>
        <v>0</v>
      </c>
      <c r="AG482" s="23">
        <f t="shared" si="158"/>
        <v>0</v>
      </c>
      <c r="AH482" s="23">
        <f t="shared" si="159"/>
        <v>0</v>
      </c>
      <c r="AI482" s="44" t="str">
        <f t="shared" si="160"/>
        <v>n/a</v>
      </c>
      <c r="AJ482" s="2" t="str">
        <f t="shared" si="142"/>
        <v>2016-17 Winter</v>
      </c>
      <c r="AK482" s="2" t="str">
        <f t="shared" si="143"/>
        <v>2016-17 Summer</v>
      </c>
      <c r="AL482" s="41">
        <v>0</v>
      </c>
      <c r="AM482" s="8"/>
    </row>
    <row r="483" spans="1:39" x14ac:dyDescent="0.3">
      <c r="A483" s="47">
        <v>42542</v>
      </c>
      <c r="B483" s="14" t="str">
        <f t="shared" si="145"/>
        <v>Jun</v>
      </c>
      <c r="C483" s="3"/>
      <c r="D483" s="3"/>
      <c r="E483" s="3"/>
      <c r="F483" s="3"/>
      <c r="G483" s="3"/>
      <c r="H483" s="3"/>
      <c r="I483" s="13">
        <f>VLOOKUP($B483,'Gas wholesale lookups'!$A$4:$L$15,'Gas wholesale index'!I$2,FALSE)</f>
        <v>166168.27272727274</v>
      </c>
      <c r="J483" s="13">
        <f>VLOOKUP($B483,'Gas wholesale lookups'!$A$4:$L$15,'Gas wholesale index'!J$2,FALSE)</f>
        <v>291847.5</v>
      </c>
      <c r="K483" s="13">
        <f>VLOOKUP($B483,'Gas wholesale lookups'!$A$4:$L$15,'Gas wholesale index'!K$2,FALSE)</f>
        <v>332991.45454545453</v>
      </c>
      <c r="L483" s="13">
        <f>VLOOKUP($B483,'Gas wholesale lookups'!$A$4:$L$15,'Gas wholesale index'!L$2,FALSE)</f>
        <v>208526.18181818182</v>
      </c>
      <c r="M483" s="13">
        <f>VLOOKUP($B483,'Gas wholesale lookups'!$A$4:$L$15,'Gas wholesale index'!M$2,FALSE)</f>
        <v>166168.27272727274</v>
      </c>
      <c r="N483" s="13">
        <f>VLOOKUP($B483,'Gas wholesale lookups'!$A$4:$L$15,'Gas wholesale index'!N$2,FALSE)</f>
        <v>291847.5</v>
      </c>
      <c r="O483" s="38">
        <f>VLOOKUP($B483,'Gas wholesale lookups'!$A$4:$R$15,'Gas wholesale index'!O$2,FALSE)</f>
        <v>0</v>
      </c>
      <c r="P483" s="38">
        <f>VLOOKUP($B483,'Gas wholesale lookups'!$A$4:$R$15,'Gas wholesale index'!P$2,FALSE)</f>
        <v>1</v>
      </c>
      <c r="Q483" s="38">
        <f>VLOOKUP($B483,'Gas wholesale lookups'!$A$4:$R$15,'Gas wholesale index'!Q$2,FALSE)</f>
        <v>1</v>
      </c>
      <c r="R483" s="38">
        <f>VLOOKUP($B483,'Gas wholesale lookups'!$A$4:$R$15,'Gas wholesale index'!R$2,FALSE)</f>
        <v>1</v>
      </c>
      <c r="S483" s="38">
        <f>VLOOKUP($B483,'Gas wholesale lookups'!$A$4:$R$15,'Gas wholesale index'!S$2,FALSE)</f>
        <v>1</v>
      </c>
      <c r="T483" s="38">
        <f>VLOOKUP($B483,'Gas wholesale lookups'!$A$4:$R$15,'Gas wholesale index'!T$2,FALSE)</f>
        <v>0</v>
      </c>
      <c r="U483" s="13">
        <f t="shared" si="146"/>
        <v>0</v>
      </c>
      <c r="V483" s="13">
        <f t="shared" si="147"/>
        <v>291847.5</v>
      </c>
      <c r="W483" s="13">
        <f t="shared" si="148"/>
        <v>332991.45454545453</v>
      </c>
      <c r="X483" s="13">
        <f t="shared" si="149"/>
        <v>208526.18181818182</v>
      </c>
      <c r="Y483" s="13">
        <f t="shared" si="150"/>
        <v>166168.27272727274</v>
      </c>
      <c r="Z483" s="13">
        <f t="shared" si="151"/>
        <v>0</v>
      </c>
      <c r="AA483" s="13">
        <f t="shared" si="152"/>
        <v>999533.40909090918</v>
      </c>
      <c r="AB483" s="23">
        <f t="shared" si="153"/>
        <v>0</v>
      </c>
      <c r="AC483" s="23">
        <f t="shared" si="154"/>
        <v>0</v>
      </c>
      <c r="AD483" s="23">
        <f t="shared" si="155"/>
        <v>0</v>
      </c>
      <c r="AE483" s="23">
        <f t="shared" si="156"/>
        <v>0</v>
      </c>
      <c r="AF483" s="23">
        <f t="shared" si="157"/>
        <v>0</v>
      </c>
      <c r="AG483" s="23">
        <f t="shared" si="158"/>
        <v>0</v>
      </c>
      <c r="AH483" s="23">
        <f t="shared" si="159"/>
        <v>0</v>
      </c>
      <c r="AI483" s="44" t="str">
        <f t="shared" si="160"/>
        <v>n/a</v>
      </c>
      <c r="AJ483" s="2" t="str">
        <f t="shared" si="142"/>
        <v>2016-17 Winter</v>
      </c>
      <c r="AK483" s="2" t="str">
        <f t="shared" si="143"/>
        <v>2016-17 Summer</v>
      </c>
      <c r="AL483" s="41">
        <v>0</v>
      </c>
      <c r="AM483" s="8"/>
    </row>
    <row r="484" spans="1:39" x14ac:dyDescent="0.3">
      <c r="A484" s="47">
        <v>42543</v>
      </c>
      <c r="B484" s="14" t="str">
        <f t="shared" si="145"/>
        <v>Jun</v>
      </c>
      <c r="C484" s="3"/>
      <c r="D484" s="3"/>
      <c r="E484" s="3"/>
      <c r="F484" s="3"/>
      <c r="G484" s="3"/>
      <c r="H484" s="3"/>
      <c r="I484" s="13">
        <f>VLOOKUP($B484,'Gas wholesale lookups'!$A$4:$L$15,'Gas wholesale index'!I$2,FALSE)</f>
        <v>166168.27272727274</v>
      </c>
      <c r="J484" s="13">
        <f>VLOOKUP($B484,'Gas wholesale lookups'!$A$4:$L$15,'Gas wholesale index'!J$2,FALSE)</f>
        <v>291847.5</v>
      </c>
      <c r="K484" s="13">
        <f>VLOOKUP($B484,'Gas wholesale lookups'!$A$4:$L$15,'Gas wholesale index'!K$2,FALSE)</f>
        <v>332991.45454545453</v>
      </c>
      <c r="L484" s="13">
        <f>VLOOKUP($B484,'Gas wholesale lookups'!$A$4:$L$15,'Gas wholesale index'!L$2,FALSE)</f>
        <v>208526.18181818182</v>
      </c>
      <c r="M484" s="13">
        <f>VLOOKUP($B484,'Gas wholesale lookups'!$A$4:$L$15,'Gas wholesale index'!M$2,FALSE)</f>
        <v>166168.27272727274</v>
      </c>
      <c r="N484" s="13">
        <f>VLOOKUP($B484,'Gas wholesale lookups'!$A$4:$L$15,'Gas wholesale index'!N$2,FALSE)</f>
        <v>291847.5</v>
      </c>
      <c r="O484" s="38">
        <f>VLOOKUP($B484,'Gas wholesale lookups'!$A$4:$R$15,'Gas wholesale index'!O$2,FALSE)</f>
        <v>0</v>
      </c>
      <c r="P484" s="38">
        <f>VLOOKUP($B484,'Gas wholesale lookups'!$A$4:$R$15,'Gas wholesale index'!P$2,FALSE)</f>
        <v>1</v>
      </c>
      <c r="Q484" s="38">
        <f>VLOOKUP($B484,'Gas wholesale lookups'!$A$4:$R$15,'Gas wholesale index'!Q$2,FALSE)</f>
        <v>1</v>
      </c>
      <c r="R484" s="38">
        <f>VLOOKUP($B484,'Gas wholesale lookups'!$A$4:$R$15,'Gas wholesale index'!R$2,FALSE)</f>
        <v>1</v>
      </c>
      <c r="S484" s="38">
        <f>VLOOKUP($B484,'Gas wholesale lookups'!$A$4:$R$15,'Gas wholesale index'!S$2,FALSE)</f>
        <v>1</v>
      </c>
      <c r="T484" s="38">
        <f>VLOOKUP($B484,'Gas wholesale lookups'!$A$4:$R$15,'Gas wholesale index'!T$2,FALSE)</f>
        <v>0</v>
      </c>
      <c r="U484" s="13">
        <f t="shared" si="146"/>
        <v>0</v>
      </c>
      <c r="V484" s="13">
        <f t="shared" si="147"/>
        <v>291847.5</v>
      </c>
      <c r="W484" s="13">
        <f t="shared" si="148"/>
        <v>332991.45454545453</v>
      </c>
      <c r="X484" s="13">
        <f t="shared" si="149"/>
        <v>208526.18181818182</v>
      </c>
      <c r="Y484" s="13">
        <f t="shared" si="150"/>
        <v>166168.27272727274</v>
      </c>
      <c r="Z484" s="13">
        <f t="shared" si="151"/>
        <v>0</v>
      </c>
      <c r="AA484" s="13">
        <f t="shared" si="152"/>
        <v>999533.40909090918</v>
      </c>
      <c r="AB484" s="23">
        <f t="shared" si="153"/>
        <v>0</v>
      </c>
      <c r="AC484" s="23">
        <f t="shared" si="154"/>
        <v>0</v>
      </c>
      <c r="AD484" s="23">
        <f t="shared" si="155"/>
        <v>0</v>
      </c>
      <c r="AE484" s="23">
        <f t="shared" si="156"/>
        <v>0</v>
      </c>
      <c r="AF484" s="23">
        <f t="shared" si="157"/>
        <v>0</v>
      </c>
      <c r="AG484" s="23">
        <f t="shared" si="158"/>
        <v>0</v>
      </c>
      <c r="AH484" s="23">
        <f t="shared" si="159"/>
        <v>0</v>
      </c>
      <c r="AI484" s="44" t="str">
        <f t="shared" si="160"/>
        <v>n/a</v>
      </c>
      <c r="AJ484" s="2" t="str">
        <f t="shared" si="142"/>
        <v>2016-17 Winter</v>
      </c>
      <c r="AK484" s="2" t="str">
        <f t="shared" si="143"/>
        <v>2016-17 Summer</v>
      </c>
      <c r="AL484" s="41">
        <v>0</v>
      </c>
      <c r="AM484" s="8"/>
    </row>
    <row r="485" spans="1:39" x14ac:dyDescent="0.3">
      <c r="A485" s="47">
        <v>42544</v>
      </c>
      <c r="B485" s="14" t="str">
        <f t="shared" si="145"/>
        <v>Jun</v>
      </c>
      <c r="C485" s="3"/>
      <c r="D485" s="3"/>
      <c r="E485" s="3"/>
      <c r="F485" s="3"/>
      <c r="G485" s="3"/>
      <c r="H485" s="3"/>
      <c r="I485" s="13">
        <f>VLOOKUP($B485,'Gas wholesale lookups'!$A$4:$L$15,'Gas wholesale index'!I$2,FALSE)</f>
        <v>166168.27272727274</v>
      </c>
      <c r="J485" s="13">
        <f>VLOOKUP($B485,'Gas wholesale lookups'!$A$4:$L$15,'Gas wholesale index'!J$2,FALSE)</f>
        <v>291847.5</v>
      </c>
      <c r="K485" s="13">
        <f>VLOOKUP($B485,'Gas wholesale lookups'!$A$4:$L$15,'Gas wholesale index'!K$2,FALSE)</f>
        <v>332991.45454545453</v>
      </c>
      <c r="L485" s="13">
        <f>VLOOKUP($B485,'Gas wholesale lookups'!$A$4:$L$15,'Gas wholesale index'!L$2,FALSE)</f>
        <v>208526.18181818182</v>
      </c>
      <c r="M485" s="13">
        <f>VLOOKUP($B485,'Gas wholesale lookups'!$A$4:$L$15,'Gas wholesale index'!M$2,FALSE)</f>
        <v>166168.27272727274</v>
      </c>
      <c r="N485" s="13">
        <f>VLOOKUP($B485,'Gas wholesale lookups'!$A$4:$L$15,'Gas wholesale index'!N$2,FALSE)</f>
        <v>291847.5</v>
      </c>
      <c r="O485" s="38">
        <f>VLOOKUP($B485,'Gas wholesale lookups'!$A$4:$R$15,'Gas wholesale index'!O$2,FALSE)</f>
        <v>0</v>
      </c>
      <c r="P485" s="38">
        <f>VLOOKUP($B485,'Gas wholesale lookups'!$A$4:$R$15,'Gas wholesale index'!P$2,FALSE)</f>
        <v>1</v>
      </c>
      <c r="Q485" s="38">
        <f>VLOOKUP($B485,'Gas wholesale lookups'!$A$4:$R$15,'Gas wholesale index'!Q$2,FALSE)</f>
        <v>1</v>
      </c>
      <c r="R485" s="38">
        <f>VLOOKUP($B485,'Gas wholesale lookups'!$A$4:$R$15,'Gas wholesale index'!R$2,FALSE)</f>
        <v>1</v>
      </c>
      <c r="S485" s="38">
        <f>VLOOKUP($B485,'Gas wholesale lookups'!$A$4:$R$15,'Gas wholesale index'!S$2,FALSE)</f>
        <v>1</v>
      </c>
      <c r="T485" s="38">
        <f>VLOOKUP($B485,'Gas wholesale lookups'!$A$4:$R$15,'Gas wholesale index'!T$2,FALSE)</f>
        <v>0</v>
      </c>
      <c r="U485" s="13">
        <f t="shared" si="146"/>
        <v>0</v>
      </c>
      <c r="V485" s="13">
        <f t="shared" si="147"/>
        <v>291847.5</v>
      </c>
      <c r="W485" s="13">
        <f t="shared" si="148"/>
        <v>332991.45454545453</v>
      </c>
      <c r="X485" s="13">
        <f t="shared" si="149"/>
        <v>208526.18181818182</v>
      </c>
      <c r="Y485" s="13">
        <f t="shared" si="150"/>
        <v>166168.27272727274</v>
      </c>
      <c r="Z485" s="13">
        <f t="shared" si="151"/>
        <v>0</v>
      </c>
      <c r="AA485" s="13">
        <f t="shared" si="152"/>
        <v>999533.40909090918</v>
      </c>
      <c r="AB485" s="23">
        <f t="shared" si="153"/>
        <v>0</v>
      </c>
      <c r="AC485" s="23">
        <f t="shared" si="154"/>
        <v>0</v>
      </c>
      <c r="AD485" s="23">
        <f t="shared" si="155"/>
        <v>0</v>
      </c>
      <c r="AE485" s="23">
        <f t="shared" si="156"/>
        <v>0</v>
      </c>
      <c r="AF485" s="23">
        <f t="shared" si="157"/>
        <v>0</v>
      </c>
      <c r="AG485" s="23">
        <f t="shared" si="158"/>
        <v>0</v>
      </c>
      <c r="AH485" s="23">
        <f t="shared" si="159"/>
        <v>0</v>
      </c>
      <c r="AI485" s="44" t="str">
        <f t="shared" si="160"/>
        <v>n/a</v>
      </c>
      <c r="AJ485" s="2" t="str">
        <f t="shared" si="142"/>
        <v>2016-17 Winter</v>
      </c>
      <c r="AK485" s="2" t="str">
        <f t="shared" si="143"/>
        <v>2016-17 Summer</v>
      </c>
      <c r="AL485" s="41">
        <v>0</v>
      </c>
      <c r="AM485" s="8"/>
    </row>
    <row r="486" spans="1:39" x14ac:dyDescent="0.3">
      <c r="A486" s="47">
        <v>42545</v>
      </c>
      <c r="B486" s="14" t="str">
        <f t="shared" si="145"/>
        <v>Jun</v>
      </c>
      <c r="C486" s="3"/>
      <c r="D486" s="3"/>
      <c r="E486" s="3"/>
      <c r="F486" s="3"/>
      <c r="G486" s="3"/>
      <c r="H486" s="3"/>
      <c r="I486" s="13">
        <f>VLOOKUP($B486,'Gas wholesale lookups'!$A$4:$L$15,'Gas wholesale index'!I$2,FALSE)</f>
        <v>166168.27272727274</v>
      </c>
      <c r="J486" s="13">
        <f>VLOOKUP($B486,'Gas wholesale lookups'!$A$4:$L$15,'Gas wholesale index'!J$2,FALSE)</f>
        <v>291847.5</v>
      </c>
      <c r="K486" s="13">
        <f>VLOOKUP($B486,'Gas wholesale lookups'!$A$4:$L$15,'Gas wholesale index'!K$2,FALSE)</f>
        <v>332991.45454545453</v>
      </c>
      <c r="L486" s="13">
        <f>VLOOKUP($B486,'Gas wholesale lookups'!$A$4:$L$15,'Gas wholesale index'!L$2,FALSE)</f>
        <v>208526.18181818182</v>
      </c>
      <c r="M486" s="13">
        <f>VLOOKUP($B486,'Gas wholesale lookups'!$A$4:$L$15,'Gas wholesale index'!M$2,FALSE)</f>
        <v>166168.27272727274</v>
      </c>
      <c r="N486" s="13">
        <f>VLOOKUP($B486,'Gas wholesale lookups'!$A$4:$L$15,'Gas wholesale index'!N$2,FALSE)</f>
        <v>291847.5</v>
      </c>
      <c r="O486" s="38">
        <f>VLOOKUP($B486,'Gas wholesale lookups'!$A$4:$R$15,'Gas wholesale index'!O$2,FALSE)</f>
        <v>0</v>
      </c>
      <c r="P486" s="38">
        <f>VLOOKUP($B486,'Gas wholesale lookups'!$A$4:$R$15,'Gas wholesale index'!P$2,FALSE)</f>
        <v>1</v>
      </c>
      <c r="Q486" s="38">
        <f>VLOOKUP($B486,'Gas wholesale lookups'!$A$4:$R$15,'Gas wholesale index'!Q$2,FALSE)</f>
        <v>1</v>
      </c>
      <c r="R486" s="38">
        <f>VLOOKUP($B486,'Gas wholesale lookups'!$A$4:$R$15,'Gas wholesale index'!R$2,FALSE)</f>
        <v>1</v>
      </c>
      <c r="S486" s="38">
        <f>VLOOKUP($B486,'Gas wholesale lookups'!$A$4:$R$15,'Gas wholesale index'!S$2,FALSE)</f>
        <v>1</v>
      </c>
      <c r="T486" s="38">
        <f>VLOOKUP($B486,'Gas wholesale lookups'!$A$4:$R$15,'Gas wholesale index'!T$2,FALSE)</f>
        <v>0</v>
      </c>
      <c r="U486" s="13">
        <f t="shared" si="146"/>
        <v>0</v>
      </c>
      <c r="V486" s="13">
        <f t="shared" si="147"/>
        <v>291847.5</v>
      </c>
      <c r="W486" s="13">
        <f t="shared" si="148"/>
        <v>332991.45454545453</v>
      </c>
      <c r="X486" s="13">
        <f t="shared" si="149"/>
        <v>208526.18181818182</v>
      </c>
      <c r="Y486" s="13">
        <f t="shared" si="150"/>
        <v>166168.27272727274</v>
      </c>
      <c r="Z486" s="13">
        <f t="shared" si="151"/>
        <v>0</v>
      </c>
      <c r="AA486" s="13">
        <f t="shared" si="152"/>
        <v>999533.40909090918</v>
      </c>
      <c r="AB486" s="23">
        <f t="shared" si="153"/>
        <v>0</v>
      </c>
      <c r="AC486" s="23">
        <f t="shared" si="154"/>
        <v>0</v>
      </c>
      <c r="AD486" s="23">
        <f t="shared" si="155"/>
        <v>0</v>
      </c>
      <c r="AE486" s="23">
        <f t="shared" si="156"/>
        <v>0</v>
      </c>
      <c r="AF486" s="23">
        <f t="shared" si="157"/>
        <v>0</v>
      </c>
      <c r="AG486" s="23">
        <f t="shared" si="158"/>
        <v>0</v>
      </c>
      <c r="AH486" s="23">
        <f t="shared" si="159"/>
        <v>0</v>
      </c>
      <c r="AI486" s="44" t="str">
        <f t="shared" si="160"/>
        <v>n/a</v>
      </c>
      <c r="AJ486" s="2" t="str">
        <f t="shared" si="142"/>
        <v>2016-17 Winter</v>
      </c>
      <c r="AK486" s="2" t="str">
        <f t="shared" si="143"/>
        <v>2016-17 Summer</v>
      </c>
      <c r="AL486" s="41">
        <v>0</v>
      </c>
      <c r="AM486" s="8"/>
    </row>
    <row r="487" spans="1:39" x14ac:dyDescent="0.3">
      <c r="A487" s="47">
        <v>42548</v>
      </c>
      <c r="B487" s="14" t="str">
        <f t="shared" si="145"/>
        <v>Jun</v>
      </c>
      <c r="C487" s="3"/>
      <c r="D487" s="3"/>
      <c r="E487" s="3"/>
      <c r="F487" s="3"/>
      <c r="G487" s="3"/>
      <c r="H487" s="3"/>
      <c r="I487" s="13">
        <f>VLOOKUP($B487,'Gas wholesale lookups'!$A$4:$L$15,'Gas wholesale index'!I$2,FALSE)</f>
        <v>166168.27272727274</v>
      </c>
      <c r="J487" s="13">
        <f>VLOOKUP($B487,'Gas wholesale lookups'!$A$4:$L$15,'Gas wholesale index'!J$2,FALSE)</f>
        <v>291847.5</v>
      </c>
      <c r="K487" s="13">
        <f>VLOOKUP($B487,'Gas wholesale lookups'!$A$4:$L$15,'Gas wholesale index'!K$2,FALSE)</f>
        <v>332991.45454545453</v>
      </c>
      <c r="L487" s="13">
        <f>VLOOKUP($B487,'Gas wholesale lookups'!$A$4:$L$15,'Gas wholesale index'!L$2,FALSE)</f>
        <v>208526.18181818182</v>
      </c>
      <c r="M487" s="13">
        <f>VLOOKUP($B487,'Gas wholesale lookups'!$A$4:$L$15,'Gas wholesale index'!M$2,FALSE)</f>
        <v>166168.27272727274</v>
      </c>
      <c r="N487" s="13">
        <f>VLOOKUP($B487,'Gas wholesale lookups'!$A$4:$L$15,'Gas wholesale index'!N$2,FALSE)</f>
        <v>291847.5</v>
      </c>
      <c r="O487" s="38">
        <f>VLOOKUP($B487,'Gas wholesale lookups'!$A$4:$R$15,'Gas wholesale index'!O$2,FALSE)</f>
        <v>0</v>
      </c>
      <c r="P487" s="38">
        <f>VLOOKUP($B487,'Gas wholesale lookups'!$A$4:$R$15,'Gas wholesale index'!P$2,FALSE)</f>
        <v>1</v>
      </c>
      <c r="Q487" s="38">
        <f>VLOOKUP($B487,'Gas wholesale lookups'!$A$4:$R$15,'Gas wholesale index'!Q$2,FALSE)</f>
        <v>1</v>
      </c>
      <c r="R487" s="38">
        <f>VLOOKUP($B487,'Gas wholesale lookups'!$A$4:$R$15,'Gas wholesale index'!R$2,FALSE)</f>
        <v>1</v>
      </c>
      <c r="S487" s="38">
        <f>VLOOKUP($B487,'Gas wholesale lookups'!$A$4:$R$15,'Gas wholesale index'!S$2,FALSE)</f>
        <v>1</v>
      </c>
      <c r="T487" s="38">
        <f>VLOOKUP($B487,'Gas wholesale lookups'!$A$4:$R$15,'Gas wholesale index'!T$2,FALSE)</f>
        <v>0</v>
      </c>
      <c r="U487" s="13">
        <f t="shared" si="146"/>
        <v>0</v>
      </c>
      <c r="V487" s="13">
        <f t="shared" si="147"/>
        <v>291847.5</v>
      </c>
      <c r="W487" s="13">
        <f t="shared" si="148"/>
        <v>332991.45454545453</v>
      </c>
      <c r="X487" s="13">
        <f t="shared" si="149"/>
        <v>208526.18181818182</v>
      </c>
      <c r="Y487" s="13">
        <f t="shared" si="150"/>
        <v>166168.27272727274</v>
      </c>
      <c r="Z487" s="13">
        <f t="shared" si="151"/>
        <v>0</v>
      </c>
      <c r="AA487" s="13">
        <f t="shared" si="152"/>
        <v>999533.40909090918</v>
      </c>
      <c r="AB487" s="23">
        <f t="shared" si="153"/>
        <v>0</v>
      </c>
      <c r="AC487" s="23">
        <f t="shared" si="154"/>
        <v>0</v>
      </c>
      <c r="AD487" s="23">
        <f t="shared" si="155"/>
        <v>0</v>
      </c>
      <c r="AE487" s="23">
        <f t="shared" si="156"/>
        <v>0</v>
      </c>
      <c r="AF487" s="23">
        <f t="shared" si="157"/>
        <v>0</v>
      </c>
      <c r="AG487" s="23">
        <f t="shared" si="158"/>
        <v>0</v>
      </c>
      <c r="AH487" s="23">
        <f t="shared" si="159"/>
        <v>0</v>
      </c>
      <c r="AI487" s="44" t="str">
        <f t="shared" si="160"/>
        <v>n/a</v>
      </c>
      <c r="AJ487" s="2" t="str">
        <f t="shared" si="142"/>
        <v>2016-17 Winter</v>
      </c>
      <c r="AK487" s="2" t="str">
        <f t="shared" si="143"/>
        <v>2016-17 Summer</v>
      </c>
      <c r="AL487" s="41">
        <v>0</v>
      </c>
      <c r="AM487" s="8"/>
    </row>
    <row r="488" spans="1:39" x14ac:dyDescent="0.3">
      <c r="A488" s="47">
        <v>42549</v>
      </c>
      <c r="B488" s="14" t="str">
        <f t="shared" si="145"/>
        <v>Jun</v>
      </c>
      <c r="C488" s="3"/>
      <c r="D488" s="3"/>
      <c r="E488" s="3"/>
      <c r="F488" s="3"/>
      <c r="G488" s="3"/>
      <c r="H488" s="3"/>
      <c r="I488" s="13">
        <f>VLOOKUP($B488,'Gas wholesale lookups'!$A$4:$L$15,'Gas wholesale index'!I$2,FALSE)</f>
        <v>166168.27272727274</v>
      </c>
      <c r="J488" s="13">
        <f>VLOOKUP($B488,'Gas wholesale lookups'!$A$4:$L$15,'Gas wholesale index'!J$2,FALSE)</f>
        <v>291847.5</v>
      </c>
      <c r="K488" s="13">
        <f>VLOOKUP($B488,'Gas wholesale lookups'!$A$4:$L$15,'Gas wholesale index'!K$2,FALSE)</f>
        <v>332991.45454545453</v>
      </c>
      <c r="L488" s="13">
        <f>VLOOKUP($B488,'Gas wholesale lookups'!$A$4:$L$15,'Gas wholesale index'!L$2,FALSE)</f>
        <v>208526.18181818182</v>
      </c>
      <c r="M488" s="13">
        <f>VLOOKUP($B488,'Gas wholesale lookups'!$A$4:$L$15,'Gas wholesale index'!M$2,FALSE)</f>
        <v>166168.27272727274</v>
      </c>
      <c r="N488" s="13">
        <f>VLOOKUP($B488,'Gas wholesale lookups'!$A$4:$L$15,'Gas wholesale index'!N$2,FALSE)</f>
        <v>291847.5</v>
      </c>
      <c r="O488" s="38">
        <f>VLOOKUP($B488,'Gas wholesale lookups'!$A$4:$R$15,'Gas wholesale index'!O$2,FALSE)</f>
        <v>0</v>
      </c>
      <c r="P488" s="38">
        <f>VLOOKUP($B488,'Gas wholesale lookups'!$A$4:$R$15,'Gas wholesale index'!P$2,FALSE)</f>
        <v>1</v>
      </c>
      <c r="Q488" s="38">
        <f>VLOOKUP($B488,'Gas wholesale lookups'!$A$4:$R$15,'Gas wholesale index'!Q$2,FALSE)</f>
        <v>1</v>
      </c>
      <c r="R488" s="38">
        <f>VLOOKUP($B488,'Gas wholesale lookups'!$A$4:$R$15,'Gas wholesale index'!R$2,FALSE)</f>
        <v>1</v>
      </c>
      <c r="S488" s="38">
        <f>VLOOKUP($B488,'Gas wholesale lookups'!$A$4:$R$15,'Gas wholesale index'!S$2,FALSE)</f>
        <v>1</v>
      </c>
      <c r="T488" s="38">
        <f>VLOOKUP($B488,'Gas wholesale lookups'!$A$4:$R$15,'Gas wholesale index'!T$2,FALSE)</f>
        <v>0</v>
      </c>
      <c r="U488" s="13">
        <f t="shared" si="146"/>
        <v>0</v>
      </c>
      <c r="V488" s="13">
        <f t="shared" si="147"/>
        <v>291847.5</v>
      </c>
      <c r="W488" s="13">
        <f t="shared" si="148"/>
        <v>332991.45454545453</v>
      </c>
      <c r="X488" s="13">
        <f t="shared" si="149"/>
        <v>208526.18181818182</v>
      </c>
      <c r="Y488" s="13">
        <f t="shared" si="150"/>
        <v>166168.27272727274</v>
      </c>
      <c r="Z488" s="13">
        <f t="shared" si="151"/>
        <v>0</v>
      </c>
      <c r="AA488" s="13">
        <f t="shared" si="152"/>
        <v>999533.40909090918</v>
      </c>
      <c r="AB488" s="23">
        <f t="shared" si="153"/>
        <v>0</v>
      </c>
      <c r="AC488" s="23">
        <f t="shared" si="154"/>
        <v>0</v>
      </c>
      <c r="AD488" s="23">
        <f t="shared" si="155"/>
        <v>0</v>
      </c>
      <c r="AE488" s="23">
        <f t="shared" si="156"/>
        <v>0</v>
      </c>
      <c r="AF488" s="23">
        <f t="shared" si="157"/>
        <v>0</v>
      </c>
      <c r="AG488" s="23">
        <f t="shared" si="158"/>
        <v>0</v>
      </c>
      <c r="AH488" s="23">
        <f t="shared" si="159"/>
        <v>0</v>
      </c>
      <c r="AI488" s="44" t="str">
        <f t="shared" si="160"/>
        <v>n/a</v>
      </c>
      <c r="AJ488" s="2" t="str">
        <f t="shared" si="142"/>
        <v>2016-17 Winter</v>
      </c>
      <c r="AK488" s="2" t="str">
        <f t="shared" si="143"/>
        <v>2016-17 Summer</v>
      </c>
      <c r="AL488" s="41">
        <v>0</v>
      </c>
      <c r="AM488" s="8"/>
    </row>
    <row r="489" spans="1:39" x14ac:dyDescent="0.3">
      <c r="A489" s="47">
        <v>42550</v>
      </c>
      <c r="B489" s="14" t="str">
        <f t="shared" si="145"/>
        <v>Jun</v>
      </c>
      <c r="C489" s="3"/>
      <c r="D489" s="3"/>
      <c r="E489" s="3"/>
      <c r="F489" s="3"/>
      <c r="G489" s="3"/>
      <c r="H489" s="3"/>
      <c r="I489" s="13">
        <f>VLOOKUP($B489,'Gas wholesale lookups'!$A$4:$L$15,'Gas wholesale index'!I$2,FALSE)</f>
        <v>166168.27272727274</v>
      </c>
      <c r="J489" s="13">
        <f>VLOOKUP($B489,'Gas wholesale lookups'!$A$4:$L$15,'Gas wholesale index'!J$2,FALSE)</f>
        <v>291847.5</v>
      </c>
      <c r="K489" s="13">
        <f>VLOOKUP($B489,'Gas wholesale lookups'!$A$4:$L$15,'Gas wholesale index'!K$2,FALSE)</f>
        <v>332991.45454545453</v>
      </c>
      <c r="L489" s="13">
        <f>VLOOKUP($B489,'Gas wholesale lookups'!$A$4:$L$15,'Gas wholesale index'!L$2,FALSE)</f>
        <v>208526.18181818182</v>
      </c>
      <c r="M489" s="13">
        <f>VLOOKUP($B489,'Gas wholesale lookups'!$A$4:$L$15,'Gas wholesale index'!M$2,FALSE)</f>
        <v>166168.27272727274</v>
      </c>
      <c r="N489" s="13">
        <f>VLOOKUP($B489,'Gas wholesale lookups'!$A$4:$L$15,'Gas wholesale index'!N$2,FALSE)</f>
        <v>291847.5</v>
      </c>
      <c r="O489" s="38">
        <f>VLOOKUP($B489,'Gas wholesale lookups'!$A$4:$R$15,'Gas wholesale index'!O$2,FALSE)</f>
        <v>0</v>
      </c>
      <c r="P489" s="38">
        <f>VLOOKUP($B489,'Gas wholesale lookups'!$A$4:$R$15,'Gas wholesale index'!P$2,FALSE)</f>
        <v>1</v>
      </c>
      <c r="Q489" s="38">
        <f>VLOOKUP($B489,'Gas wholesale lookups'!$A$4:$R$15,'Gas wholesale index'!Q$2,FALSE)</f>
        <v>1</v>
      </c>
      <c r="R489" s="38">
        <f>VLOOKUP($B489,'Gas wholesale lookups'!$A$4:$R$15,'Gas wholesale index'!R$2,FALSE)</f>
        <v>1</v>
      </c>
      <c r="S489" s="38">
        <f>VLOOKUP($B489,'Gas wholesale lookups'!$A$4:$R$15,'Gas wholesale index'!S$2,FALSE)</f>
        <v>1</v>
      </c>
      <c r="T489" s="38">
        <f>VLOOKUP($B489,'Gas wholesale lookups'!$A$4:$R$15,'Gas wholesale index'!T$2,FALSE)</f>
        <v>0</v>
      </c>
      <c r="U489" s="13">
        <f t="shared" si="146"/>
        <v>0</v>
      </c>
      <c r="V489" s="13">
        <f t="shared" si="147"/>
        <v>291847.5</v>
      </c>
      <c r="W489" s="13">
        <f t="shared" si="148"/>
        <v>332991.45454545453</v>
      </c>
      <c r="X489" s="13">
        <f t="shared" si="149"/>
        <v>208526.18181818182</v>
      </c>
      <c r="Y489" s="13">
        <f t="shared" si="150"/>
        <v>166168.27272727274</v>
      </c>
      <c r="Z489" s="13">
        <f t="shared" si="151"/>
        <v>0</v>
      </c>
      <c r="AA489" s="13">
        <f t="shared" si="152"/>
        <v>999533.40909090918</v>
      </c>
      <c r="AB489" s="23">
        <f t="shared" si="153"/>
        <v>0</v>
      </c>
      <c r="AC489" s="23">
        <f t="shared" si="154"/>
        <v>0</v>
      </c>
      <c r="AD489" s="23">
        <f t="shared" si="155"/>
        <v>0</v>
      </c>
      <c r="AE489" s="23">
        <f t="shared" si="156"/>
        <v>0</v>
      </c>
      <c r="AF489" s="23">
        <f t="shared" si="157"/>
        <v>0</v>
      </c>
      <c r="AG489" s="23">
        <f t="shared" si="158"/>
        <v>0</v>
      </c>
      <c r="AH489" s="23">
        <f t="shared" si="159"/>
        <v>0</v>
      </c>
      <c r="AI489" s="44" t="str">
        <f t="shared" si="160"/>
        <v>n/a</v>
      </c>
      <c r="AJ489" s="2" t="str">
        <f t="shared" si="142"/>
        <v>2016-17 Winter</v>
      </c>
      <c r="AK489" s="2" t="str">
        <f t="shared" si="143"/>
        <v>2016-17 Summer</v>
      </c>
      <c r="AL489" s="41">
        <v>0</v>
      </c>
      <c r="AM489" s="8"/>
    </row>
    <row r="490" spans="1:39" x14ac:dyDescent="0.3">
      <c r="A490" s="47">
        <v>42551</v>
      </c>
      <c r="B490" s="14" t="str">
        <f t="shared" si="145"/>
        <v>Jun</v>
      </c>
      <c r="C490" s="3"/>
      <c r="D490" s="3"/>
      <c r="E490" s="3"/>
      <c r="F490" s="3"/>
      <c r="G490" s="3"/>
      <c r="H490" s="3"/>
      <c r="I490" s="13">
        <f>VLOOKUP($B490,'Gas wholesale lookups'!$A$4:$L$15,'Gas wholesale index'!I$2,FALSE)</f>
        <v>166168.27272727274</v>
      </c>
      <c r="J490" s="13">
        <f>VLOOKUP($B490,'Gas wholesale lookups'!$A$4:$L$15,'Gas wholesale index'!J$2,FALSE)</f>
        <v>291847.5</v>
      </c>
      <c r="K490" s="13">
        <f>VLOOKUP($B490,'Gas wholesale lookups'!$A$4:$L$15,'Gas wholesale index'!K$2,FALSE)</f>
        <v>332991.45454545453</v>
      </c>
      <c r="L490" s="13">
        <f>VLOOKUP($B490,'Gas wholesale lookups'!$A$4:$L$15,'Gas wholesale index'!L$2,FALSE)</f>
        <v>208526.18181818182</v>
      </c>
      <c r="M490" s="13">
        <f>VLOOKUP($B490,'Gas wholesale lookups'!$A$4:$L$15,'Gas wholesale index'!M$2,FALSE)</f>
        <v>166168.27272727274</v>
      </c>
      <c r="N490" s="13">
        <f>VLOOKUP($B490,'Gas wholesale lookups'!$A$4:$L$15,'Gas wholesale index'!N$2,FALSE)</f>
        <v>291847.5</v>
      </c>
      <c r="O490" s="38">
        <f>VLOOKUP($B490,'Gas wholesale lookups'!$A$4:$R$15,'Gas wholesale index'!O$2,FALSE)</f>
        <v>0</v>
      </c>
      <c r="P490" s="38">
        <f>VLOOKUP($B490,'Gas wholesale lookups'!$A$4:$R$15,'Gas wholesale index'!P$2,FALSE)</f>
        <v>1</v>
      </c>
      <c r="Q490" s="38">
        <f>VLOOKUP($B490,'Gas wholesale lookups'!$A$4:$R$15,'Gas wholesale index'!Q$2,FALSE)</f>
        <v>1</v>
      </c>
      <c r="R490" s="38">
        <f>VLOOKUP($B490,'Gas wholesale lookups'!$A$4:$R$15,'Gas wholesale index'!R$2,FALSE)</f>
        <v>1</v>
      </c>
      <c r="S490" s="38">
        <f>VLOOKUP($B490,'Gas wholesale lookups'!$A$4:$R$15,'Gas wholesale index'!S$2,FALSE)</f>
        <v>1</v>
      </c>
      <c r="T490" s="38">
        <f>VLOOKUP($B490,'Gas wholesale lookups'!$A$4:$R$15,'Gas wholesale index'!T$2,FALSE)</f>
        <v>0</v>
      </c>
      <c r="U490" s="13">
        <f t="shared" si="146"/>
        <v>0</v>
      </c>
      <c r="V490" s="13">
        <f t="shared" si="147"/>
        <v>291847.5</v>
      </c>
      <c r="W490" s="13">
        <f t="shared" si="148"/>
        <v>332991.45454545453</v>
      </c>
      <c r="X490" s="13">
        <f t="shared" si="149"/>
        <v>208526.18181818182</v>
      </c>
      <c r="Y490" s="13">
        <f t="shared" si="150"/>
        <v>166168.27272727274</v>
      </c>
      <c r="Z490" s="13">
        <f t="shared" si="151"/>
        <v>0</v>
      </c>
      <c r="AA490" s="13">
        <f t="shared" si="152"/>
        <v>999533.40909090918</v>
      </c>
      <c r="AB490" s="23">
        <f t="shared" si="153"/>
        <v>0</v>
      </c>
      <c r="AC490" s="23">
        <f t="shared" si="154"/>
        <v>0</v>
      </c>
      <c r="AD490" s="23">
        <f t="shared" si="155"/>
        <v>0</v>
      </c>
      <c r="AE490" s="23">
        <f t="shared" si="156"/>
        <v>0</v>
      </c>
      <c r="AF490" s="23">
        <f t="shared" si="157"/>
        <v>0</v>
      </c>
      <c r="AG490" s="23">
        <f t="shared" si="158"/>
        <v>0</v>
      </c>
      <c r="AH490" s="23">
        <f t="shared" si="159"/>
        <v>0</v>
      </c>
      <c r="AI490" s="44" t="str">
        <f t="shared" si="160"/>
        <v>n/a</v>
      </c>
      <c r="AJ490" s="2" t="str">
        <f t="shared" si="142"/>
        <v>2016-17 Winter</v>
      </c>
      <c r="AK490" s="2" t="str">
        <f t="shared" si="143"/>
        <v>2016-17 Summer</v>
      </c>
      <c r="AL490" s="41">
        <v>0</v>
      </c>
      <c r="AM490" s="8"/>
    </row>
    <row r="491" spans="1:39" x14ac:dyDescent="0.3">
      <c r="A491" s="47">
        <v>42552</v>
      </c>
      <c r="B491" s="14" t="str">
        <f t="shared" si="145"/>
        <v>Jul</v>
      </c>
      <c r="C491" s="3"/>
      <c r="D491" s="3"/>
      <c r="E491" s="3"/>
      <c r="F491" s="3"/>
      <c r="G491" s="3"/>
      <c r="H491" s="3"/>
      <c r="I491" s="13">
        <f>VLOOKUP($B491,'Gas wholesale lookups'!$A$4:$L$15,'Gas wholesale index'!I$2,FALSE)</f>
        <v>291847.5</v>
      </c>
      <c r="J491" s="13">
        <f>VLOOKUP($B491,'Gas wholesale lookups'!$A$4:$L$15,'Gas wholesale index'!J$2,FALSE)</f>
        <v>332991.45454545453</v>
      </c>
      <c r="K491" s="13">
        <f>VLOOKUP($B491,'Gas wholesale lookups'!$A$4:$L$15,'Gas wholesale index'!K$2,FALSE)</f>
        <v>208526.18181818182</v>
      </c>
      <c r="L491" s="13">
        <f>VLOOKUP($B491,'Gas wholesale lookups'!$A$4:$L$15,'Gas wholesale index'!L$2,FALSE)</f>
        <v>166168.27272727274</v>
      </c>
      <c r="M491" s="13">
        <f>VLOOKUP($B491,'Gas wholesale lookups'!$A$4:$L$15,'Gas wholesale index'!M$2,FALSE)</f>
        <v>291847.5</v>
      </c>
      <c r="N491" s="13">
        <f>VLOOKUP($B491,'Gas wholesale lookups'!$A$4:$L$15,'Gas wholesale index'!N$2,FALSE)</f>
        <v>332991.45454545453</v>
      </c>
      <c r="O491" s="38">
        <f>VLOOKUP($B491,'Gas wholesale lookups'!$A$4:$R$15,'Gas wholesale index'!O$2,FALSE)</f>
        <v>1</v>
      </c>
      <c r="P491" s="38">
        <f>VLOOKUP($B491,'Gas wholesale lookups'!$A$4:$R$15,'Gas wholesale index'!P$2,FALSE)</f>
        <v>1</v>
      </c>
      <c r="Q491" s="38">
        <f>VLOOKUP($B491,'Gas wholesale lookups'!$A$4:$R$15,'Gas wholesale index'!Q$2,FALSE)</f>
        <v>1</v>
      </c>
      <c r="R491" s="38">
        <f>VLOOKUP($B491,'Gas wholesale lookups'!$A$4:$R$15,'Gas wholesale index'!R$2,FALSE)</f>
        <v>1</v>
      </c>
      <c r="S491" s="38">
        <f>VLOOKUP($B491,'Gas wholesale lookups'!$A$4:$R$15,'Gas wholesale index'!S$2,FALSE)</f>
        <v>0</v>
      </c>
      <c r="T491" s="38">
        <f>VLOOKUP($B491,'Gas wholesale lookups'!$A$4:$R$15,'Gas wholesale index'!T$2,FALSE)</f>
        <v>0</v>
      </c>
      <c r="U491" s="13">
        <f t="shared" si="146"/>
        <v>291847.5</v>
      </c>
      <c r="V491" s="13">
        <f t="shared" si="147"/>
        <v>332991.45454545453</v>
      </c>
      <c r="W491" s="13">
        <f t="shared" si="148"/>
        <v>208526.18181818182</v>
      </c>
      <c r="X491" s="13">
        <f t="shared" si="149"/>
        <v>166168.27272727274</v>
      </c>
      <c r="Y491" s="13">
        <f t="shared" si="150"/>
        <v>0</v>
      </c>
      <c r="Z491" s="13">
        <f t="shared" si="151"/>
        <v>0</v>
      </c>
      <c r="AA491" s="13">
        <f t="shared" si="152"/>
        <v>999533.40909090918</v>
      </c>
      <c r="AB491" s="23">
        <f t="shared" si="153"/>
        <v>0</v>
      </c>
      <c r="AC491" s="23">
        <f t="shared" si="154"/>
        <v>0</v>
      </c>
      <c r="AD491" s="23">
        <f t="shared" si="155"/>
        <v>0</v>
      </c>
      <c r="AE491" s="23">
        <f t="shared" si="156"/>
        <v>0</v>
      </c>
      <c r="AF491" s="23">
        <f t="shared" si="157"/>
        <v>0</v>
      </c>
      <c r="AG491" s="23">
        <f t="shared" si="158"/>
        <v>0</v>
      </c>
      <c r="AH491" s="23">
        <f t="shared" si="159"/>
        <v>0</v>
      </c>
      <c r="AI491" s="44" t="str">
        <f t="shared" si="160"/>
        <v>n/a</v>
      </c>
      <c r="AJ491" s="2" t="str">
        <f t="shared" si="142"/>
        <v>2016-17 Winter</v>
      </c>
      <c r="AK491" s="2" t="str">
        <f t="shared" si="143"/>
        <v>2016-17 Summer</v>
      </c>
      <c r="AL491" s="41">
        <v>0</v>
      </c>
      <c r="AM491" s="8"/>
    </row>
    <row r="492" spans="1:39" x14ac:dyDescent="0.3">
      <c r="A492" s="47">
        <v>42555</v>
      </c>
      <c r="B492" s="14" t="str">
        <f t="shared" si="145"/>
        <v>Jul</v>
      </c>
      <c r="C492" s="3"/>
      <c r="D492" s="3"/>
      <c r="E492" s="3"/>
      <c r="F492" s="3"/>
      <c r="G492" s="3"/>
      <c r="H492" s="3"/>
      <c r="I492" s="13">
        <f>VLOOKUP($B492,'Gas wholesale lookups'!$A$4:$L$15,'Gas wholesale index'!I$2,FALSE)</f>
        <v>291847.5</v>
      </c>
      <c r="J492" s="13">
        <f>VLOOKUP($B492,'Gas wholesale lookups'!$A$4:$L$15,'Gas wholesale index'!J$2,FALSE)</f>
        <v>332991.45454545453</v>
      </c>
      <c r="K492" s="13">
        <f>VLOOKUP($B492,'Gas wholesale lookups'!$A$4:$L$15,'Gas wholesale index'!K$2,FALSE)</f>
        <v>208526.18181818182</v>
      </c>
      <c r="L492" s="13">
        <f>VLOOKUP($B492,'Gas wholesale lookups'!$A$4:$L$15,'Gas wholesale index'!L$2,FALSE)</f>
        <v>166168.27272727274</v>
      </c>
      <c r="M492" s="13">
        <f>VLOOKUP($B492,'Gas wholesale lookups'!$A$4:$L$15,'Gas wholesale index'!M$2,FALSE)</f>
        <v>291847.5</v>
      </c>
      <c r="N492" s="13">
        <f>VLOOKUP($B492,'Gas wholesale lookups'!$A$4:$L$15,'Gas wholesale index'!N$2,FALSE)</f>
        <v>332991.45454545453</v>
      </c>
      <c r="O492" s="38">
        <f>VLOOKUP($B492,'Gas wholesale lookups'!$A$4:$R$15,'Gas wholesale index'!O$2,FALSE)</f>
        <v>1</v>
      </c>
      <c r="P492" s="38">
        <f>VLOOKUP($B492,'Gas wholesale lookups'!$A$4:$R$15,'Gas wholesale index'!P$2,FALSE)</f>
        <v>1</v>
      </c>
      <c r="Q492" s="38">
        <f>VLOOKUP($B492,'Gas wholesale lookups'!$A$4:$R$15,'Gas wholesale index'!Q$2,FALSE)</f>
        <v>1</v>
      </c>
      <c r="R492" s="38">
        <f>VLOOKUP($B492,'Gas wholesale lookups'!$A$4:$R$15,'Gas wholesale index'!R$2,FALSE)</f>
        <v>1</v>
      </c>
      <c r="S492" s="38">
        <f>VLOOKUP($B492,'Gas wholesale lookups'!$A$4:$R$15,'Gas wholesale index'!S$2,FALSE)</f>
        <v>0</v>
      </c>
      <c r="T492" s="38">
        <f>VLOOKUP($B492,'Gas wholesale lookups'!$A$4:$R$15,'Gas wholesale index'!T$2,FALSE)</f>
        <v>0</v>
      </c>
      <c r="U492" s="13">
        <f t="shared" si="146"/>
        <v>291847.5</v>
      </c>
      <c r="V492" s="13">
        <f t="shared" si="147"/>
        <v>332991.45454545453</v>
      </c>
      <c r="W492" s="13">
        <f t="shared" si="148"/>
        <v>208526.18181818182</v>
      </c>
      <c r="X492" s="13">
        <f t="shared" si="149"/>
        <v>166168.27272727274</v>
      </c>
      <c r="Y492" s="13">
        <f t="shared" si="150"/>
        <v>0</v>
      </c>
      <c r="Z492" s="13">
        <f t="shared" si="151"/>
        <v>0</v>
      </c>
      <c r="AA492" s="13">
        <f t="shared" si="152"/>
        <v>999533.40909090918</v>
      </c>
      <c r="AB492" s="23">
        <f t="shared" si="153"/>
        <v>0</v>
      </c>
      <c r="AC492" s="23">
        <f t="shared" si="154"/>
        <v>0</v>
      </c>
      <c r="AD492" s="23">
        <f t="shared" si="155"/>
        <v>0</v>
      </c>
      <c r="AE492" s="23">
        <f t="shared" si="156"/>
        <v>0</v>
      </c>
      <c r="AF492" s="23">
        <f t="shared" si="157"/>
        <v>0</v>
      </c>
      <c r="AG492" s="23">
        <f t="shared" si="158"/>
        <v>0</v>
      </c>
      <c r="AH492" s="23">
        <f t="shared" si="159"/>
        <v>0</v>
      </c>
      <c r="AI492" s="44" t="str">
        <f t="shared" si="160"/>
        <v>n/a</v>
      </c>
      <c r="AJ492" s="2" t="str">
        <f t="shared" si="142"/>
        <v>2016-17 Winter</v>
      </c>
      <c r="AK492" s="2" t="str">
        <f t="shared" si="143"/>
        <v>2016-17 Summer</v>
      </c>
      <c r="AL492" s="41">
        <v>0</v>
      </c>
      <c r="AM492" s="8"/>
    </row>
    <row r="493" spans="1:39" x14ac:dyDescent="0.3">
      <c r="A493" s="47">
        <v>42556</v>
      </c>
      <c r="B493" s="14" t="str">
        <f t="shared" si="145"/>
        <v>Jul</v>
      </c>
      <c r="C493" s="3"/>
      <c r="D493" s="3"/>
      <c r="E493" s="3"/>
      <c r="F493" s="3"/>
      <c r="G493" s="3"/>
      <c r="H493" s="3"/>
      <c r="I493" s="13">
        <f>VLOOKUP($B493,'Gas wholesale lookups'!$A$4:$L$15,'Gas wholesale index'!I$2,FALSE)</f>
        <v>291847.5</v>
      </c>
      <c r="J493" s="13">
        <f>VLOOKUP($B493,'Gas wholesale lookups'!$A$4:$L$15,'Gas wholesale index'!J$2,FALSE)</f>
        <v>332991.45454545453</v>
      </c>
      <c r="K493" s="13">
        <f>VLOOKUP($B493,'Gas wholesale lookups'!$A$4:$L$15,'Gas wholesale index'!K$2,FALSE)</f>
        <v>208526.18181818182</v>
      </c>
      <c r="L493" s="13">
        <f>VLOOKUP($B493,'Gas wholesale lookups'!$A$4:$L$15,'Gas wholesale index'!L$2,FALSE)</f>
        <v>166168.27272727274</v>
      </c>
      <c r="M493" s="13">
        <f>VLOOKUP($B493,'Gas wholesale lookups'!$A$4:$L$15,'Gas wholesale index'!M$2,FALSE)</f>
        <v>291847.5</v>
      </c>
      <c r="N493" s="13">
        <f>VLOOKUP($B493,'Gas wholesale lookups'!$A$4:$L$15,'Gas wholesale index'!N$2,FALSE)</f>
        <v>332991.45454545453</v>
      </c>
      <c r="O493" s="38">
        <f>VLOOKUP($B493,'Gas wholesale lookups'!$A$4:$R$15,'Gas wholesale index'!O$2,FALSE)</f>
        <v>1</v>
      </c>
      <c r="P493" s="38">
        <f>VLOOKUP($B493,'Gas wholesale lookups'!$A$4:$R$15,'Gas wholesale index'!P$2,FALSE)</f>
        <v>1</v>
      </c>
      <c r="Q493" s="38">
        <f>VLOOKUP($B493,'Gas wholesale lookups'!$A$4:$R$15,'Gas wholesale index'!Q$2,FALSE)</f>
        <v>1</v>
      </c>
      <c r="R493" s="38">
        <f>VLOOKUP($B493,'Gas wholesale lookups'!$A$4:$R$15,'Gas wholesale index'!R$2,FALSE)</f>
        <v>1</v>
      </c>
      <c r="S493" s="38">
        <f>VLOOKUP($B493,'Gas wholesale lookups'!$A$4:$R$15,'Gas wholesale index'!S$2,FALSE)</f>
        <v>0</v>
      </c>
      <c r="T493" s="38">
        <f>VLOOKUP($B493,'Gas wholesale lookups'!$A$4:$R$15,'Gas wholesale index'!T$2,FALSE)</f>
        <v>0</v>
      </c>
      <c r="U493" s="13">
        <f t="shared" si="146"/>
        <v>291847.5</v>
      </c>
      <c r="V493" s="13">
        <f t="shared" si="147"/>
        <v>332991.45454545453</v>
      </c>
      <c r="W493" s="13">
        <f t="shared" si="148"/>
        <v>208526.18181818182</v>
      </c>
      <c r="X493" s="13">
        <f t="shared" si="149"/>
        <v>166168.27272727274</v>
      </c>
      <c r="Y493" s="13">
        <f t="shared" si="150"/>
        <v>0</v>
      </c>
      <c r="Z493" s="13">
        <f t="shared" si="151"/>
        <v>0</v>
      </c>
      <c r="AA493" s="13">
        <f t="shared" si="152"/>
        <v>999533.40909090918</v>
      </c>
      <c r="AB493" s="23">
        <f t="shared" si="153"/>
        <v>0</v>
      </c>
      <c r="AC493" s="23">
        <f t="shared" si="154"/>
        <v>0</v>
      </c>
      <c r="AD493" s="23">
        <f t="shared" si="155"/>
        <v>0</v>
      </c>
      <c r="AE493" s="23">
        <f t="shared" si="156"/>
        <v>0</v>
      </c>
      <c r="AF493" s="23">
        <f t="shared" si="157"/>
        <v>0</v>
      </c>
      <c r="AG493" s="23">
        <f t="shared" si="158"/>
        <v>0</v>
      </c>
      <c r="AH493" s="23">
        <f t="shared" si="159"/>
        <v>0</v>
      </c>
      <c r="AI493" s="44" t="str">
        <f t="shared" si="160"/>
        <v>n/a</v>
      </c>
      <c r="AJ493" s="2" t="str">
        <f t="shared" si="142"/>
        <v>2016-17 Winter</v>
      </c>
      <c r="AK493" s="2" t="str">
        <f t="shared" si="143"/>
        <v>2016-17 Summer</v>
      </c>
      <c r="AL493" s="41">
        <v>0</v>
      </c>
      <c r="AM493" s="8"/>
    </row>
    <row r="494" spans="1:39" x14ac:dyDescent="0.3">
      <c r="A494" s="47">
        <v>42557</v>
      </c>
      <c r="B494" s="14" t="str">
        <f t="shared" si="145"/>
        <v>Jul</v>
      </c>
      <c r="C494" s="3"/>
      <c r="D494" s="3"/>
      <c r="E494" s="3"/>
      <c r="F494" s="3"/>
      <c r="G494" s="3"/>
      <c r="H494" s="3"/>
      <c r="I494" s="13">
        <f>VLOOKUP($B494,'Gas wholesale lookups'!$A$4:$L$15,'Gas wholesale index'!I$2,FALSE)</f>
        <v>291847.5</v>
      </c>
      <c r="J494" s="13">
        <f>VLOOKUP($B494,'Gas wholesale lookups'!$A$4:$L$15,'Gas wholesale index'!J$2,FALSE)</f>
        <v>332991.45454545453</v>
      </c>
      <c r="K494" s="13">
        <f>VLOOKUP($B494,'Gas wholesale lookups'!$A$4:$L$15,'Gas wholesale index'!K$2,FALSE)</f>
        <v>208526.18181818182</v>
      </c>
      <c r="L494" s="13">
        <f>VLOOKUP($B494,'Gas wholesale lookups'!$A$4:$L$15,'Gas wholesale index'!L$2,FALSE)</f>
        <v>166168.27272727274</v>
      </c>
      <c r="M494" s="13">
        <f>VLOOKUP($B494,'Gas wholesale lookups'!$A$4:$L$15,'Gas wholesale index'!M$2,FALSE)</f>
        <v>291847.5</v>
      </c>
      <c r="N494" s="13">
        <f>VLOOKUP($B494,'Gas wholesale lookups'!$A$4:$L$15,'Gas wholesale index'!N$2,FALSE)</f>
        <v>332991.45454545453</v>
      </c>
      <c r="O494" s="38">
        <f>VLOOKUP($B494,'Gas wholesale lookups'!$A$4:$R$15,'Gas wholesale index'!O$2,FALSE)</f>
        <v>1</v>
      </c>
      <c r="P494" s="38">
        <f>VLOOKUP($B494,'Gas wholesale lookups'!$A$4:$R$15,'Gas wholesale index'!P$2,FALSE)</f>
        <v>1</v>
      </c>
      <c r="Q494" s="38">
        <f>VLOOKUP($B494,'Gas wholesale lookups'!$A$4:$R$15,'Gas wholesale index'!Q$2,FALSE)</f>
        <v>1</v>
      </c>
      <c r="R494" s="38">
        <f>VLOOKUP($B494,'Gas wholesale lookups'!$A$4:$R$15,'Gas wholesale index'!R$2,FALSE)</f>
        <v>1</v>
      </c>
      <c r="S494" s="38">
        <f>VLOOKUP($B494,'Gas wholesale lookups'!$A$4:$R$15,'Gas wholesale index'!S$2,FALSE)</f>
        <v>0</v>
      </c>
      <c r="T494" s="38">
        <f>VLOOKUP($B494,'Gas wholesale lookups'!$A$4:$R$15,'Gas wholesale index'!T$2,FALSE)</f>
        <v>0</v>
      </c>
      <c r="U494" s="13">
        <f t="shared" si="146"/>
        <v>291847.5</v>
      </c>
      <c r="V494" s="13">
        <f t="shared" si="147"/>
        <v>332991.45454545453</v>
      </c>
      <c r="W494" s="13">
        <f t="shared" si="148"/>
        <v>208526.18181818182</v>
      </c>
      <c r="X494" s="13">
        <f t="shared" si="149"/>
        <v>166168.27272727274</v>
      </c>
      <c r="Y494" s="13">
        <f t="shared" si="150"/>
        <v>0</v>
      </c>
      <c r="Z494" s="13">
        <f t="shared" si="151"/>
        <v>0</v>
      </c>
      <c r="AA494" s="13">
        <f t="shared" si="152"/>
        <v>999533.40909090918</v>
      </c>
      <c r="AB494" s="23">
        <f t="shared" si="153"/>
        <v>0</v>
      </c>
      <c r="AC494" s="23">
        <f t="shared" si="154"/>
        <v>0</v>
      </c>
      <c r="AD494" s="23">
        <f t="shared" si="155"/>
        <v>0</v>
      </c>
      <c r="AE494" s="23">
        <f t="shared" si="156"/>
        <v>0</v>
      </c>
      <c r="AF494" s="23">
        <f t="shared" si="157"/>
        <v>0</v>
      </c>
      <c r="AG494" s="23">
        <f t="shared" si="158"/>
        <v>0</v>
      </c>
      <c r="AH494" s="23">
        <f t="shared" si="159"/>
        <v>0</v>
      </c>
      <c r="AI494" s="44" t="str">
        <f t="shared" si="160"/>
        <v>n/a</v>
      </c>
      <c r="AJ494" s="2" t="str">
        <f t="shared" si="142"/>
        <v>2016-17 Winter</v>
      </c>
      <c r="AK494" s="2" t="str">
        <f t="shared" si="143"/>
        <v>2016-17 Summer</v>
      </c>
      <c r="AL494" s="41">
        <v>0</v>
      </c>
      <c r="AM494" s="8"/>
    </row>
    <row r="495" spans="1:39" x14ac:dyDescent="0.3">
      <c r="A495" s="47">
        <v>42558</v>
      </c>
      <c r="B495" s="14" t="str">
        <f t="shared" si="145"/>
        <v>Jul</v>
      </c>
      <c r="C495" s="3"/>
      <c r="D495" s="3"/>
      <c r="E495" s="3"/>
      <c r="F495" s="3"/>
      <c r="G495" s="3"/>
      <c r="H495" s="3"/>
      <c r="I495" s="13">
        <f>VLOOKUP($B495,'Gas wholesale lookups'!$A$4:$L$15,'Gas wholesale index'!I$2,FALSE)</f>
        <v>291847.5</v>
      </c>
      <c r="J495" s="13">
        <f>VLOOKUP($B495,'Gas wholesale lookups'!$A$4:$L$15,'Gas wholesale index'!J$2,FALSE)</f>
        <v>332991.45454545453</v>
      </c>
      <c r="K495" s="13">
        <f>VLOOKUP($B495,'Gas wholesale lookups'!$A$4:$L$15,'Gas wholesale index'!K$2,FALSE)</f>
        <v>208526.18181818182</v>
      </c>
      <c r="L495" s="13">
        <f>VLOOKUP($B495,'Gas wholesale lookups'!$A$4:$L$15,'Gas wholesale index'!L$2,FALSE)</f>
        <v>166168.27272727274</v>
      </c>
      <c r="M495" s="13">
        <f>VLOOKUP($B495,'Gas wholesale lookups'!$A$4:$L$15,'Gas wholesale index'!M$2,FALSE)</f>
        <v>291847.5</v>
      </c>
      <c r="N495" s="13">
        <f>VLOOKUP($B495,'Gas wholesale lookups'!$A$4:$L$15,'Gas wholesale index'!N$2,FALSE)</f>
        <v>332991.45454545453</v>
      </c>
      <c r="O495" s="38">
        <f>VLOOKUP($B495,'Gas wholesale lookups'!$A$4:$R$15,'Gas wholesale index'!O$2,FALSE)</f>
        <v>1</v>
      </c>
      <c r="P495" s="38">
        <f>VLOOKUP($B495,'Gas wholesale lookups'!$A$4:$R$15,'Gas wholesale index'!P$2,FALSE)</f>
        <v>1</v>
      </c>
      <c r="Q495" s="38">
        <f>VLOOKUP($B495,'Gas wholesale lookups'!$A$4:$R$15,'Gas wholesale index'!Q$2,FALSE)</f>
        <v>1</v>
      </c>
      <c r="R495" s="38">
        <f>VLOOKUP($B495,'Gas wholesale lookups'!$A$4:$R$15,'Gas wholesale index'!R$2,FALSE)</f>
        <v>1</v>
      </c>
      <c r="S495" s="38">
        <f>VLOOKUP($B495,'Gas wholesale lookups'!$A$4:$R$15,'Gas wholesale index'!S$2,FALSE)</f>
        <v>0</v>
      </c>
      <c r="T495" s="38">
        <f>VLOOKUP($B495,'Gas wholesale lookups'!$A$4:$R$15,'Gas wholesale index'!T$2,FALSE)</f>
        <v>0</v>
      </c>
      <c r="U495" s="13">
        <f t="shared" si="146"/>
        <v>291847.5</v>
      </c>
      <c r="V495" s="13">
        <f t="shared" si="147"/>
        <v>332991.45454545453</v>
      </c>
      <c r="W495" s="13">
        <f t="shared" si="148"/>
        <v>208526.18181818182</v>
      </c>
      <c r="X495" s="13">
        <f t="shared" si="149"/>
        <v>166168.27272727274</v>
      </c>
      <c r="Y495" s="13">
        <f t="shared" si="150"/>
        <v>0</v>
      </c>
      <c r="Z495" s="13">
        <f t="shared" si="151"/>
        <v>0</v>
      </c>
      <c r="AA495" s="13">
        <f t="shared" si="152"/>
        <v>999533.40909090918</v>
      </c>
      <c r="AB495" s="23">
        <f t="shared" si="153"/>
        <v>0</v>
      </c>
      <c r="AC495" s="23">
        <f t="shared" si="154"/>
        <v>0</v>
      </c>
      <c r="AD495" s="23">
        <f t="shared" si="155"/>
        <v>0</v>
      </c>
      <c r="AE495" s="23">
        <f t="shared" si="156"/>
        <v>0</v>
      </c>
      <c r="AF495" s="23">
        <f t="shared" si="157"/>
        <v>0</v>
      </c>
      <c r="AG495" s="23">
        <f t="shared" si="158"/>
        <v>0</v>
      </c>
      <c r="AH495" s="23">
        <f t="shared" si="159"/>
        <v>0</v>
      </c>
      <c r="AI495" s="44" t="str">
        <f t="shared" si="160"/>
        <v>n/a</v>
      </c>
      <c r="AJ495" s="2" t="str">
        <f t="shared" si="142"/>
        <v>2016-17 Winter</v>
      </c>
      <c r="AK495" s="2" t="str">
        <f t="shared" si="143"/>
        <v>2016-17 Summer</v>
      </c>
      <c r="AL495" s="41">
        <v>0</v>
      </c>
      <c r="AM495" s="8"/>
    </row>
    <row r="496" spans="1:39" x14ac:dyDescent="0.3">
      <c r="A496" s="47">
        <v>42559</v>
      </c>
      <c r="B496" s="14" t="str">
        <f t="shared" si="145"/>
        <v>Jul</v>
      </c>
      <c r="C496" s="3"/>
      <c r="D496" s="3"/>
      <c r="E496" s="3"/>
      <c r="F496" s="3"/>
      <c r="G496" s="3"/>
      <c r="H496" s="3"/>
      <c r="I496" s="13">
        <f>VLOOKUP($B496,'Gas wholesale lookups'!$A$4:$L$15,'Gas wholesale index'!I$2,FALSE)</f>
        <v>291847.5</v>
      </c>
      <c r="J496" s="13">
        <f>VLOOKUP($B496,'Gas wholesale lookups'!$A$4:$L$15,'Gas wholesale index'!J$2,FALSE)</f>
        <v>332991.45454545453</v>
      </c>
      <c r="K496" s="13">
        <f>VLOOKUP($B496,'Gas wholesale lookups'!$A$4:$L$15,'Gas wholesale index'!K$2,FALSE)</f>
        <v>208526.18181818182</v>
      </c>
      <c r="L496" s="13">
        <f>VLOOKUP($B496,'Gas wholesale lookups'!$A$4:$L$15,'Gas wholesale index'!L$2,FALSE)</f>
        <v>166168.27272727274</v>
      </c>
      <c r="M496" s="13">
        <f>VLOOKUP($B496,'Gas wholesale lookups'!$A$4:$L$15,'Gas wholesale index'!M$2,FALSE)</f>
        <v>291847.5</v>
      </c>
      <c r="N496" s="13">
        <f>VLOOKUP($B496,'Gas wholesale lookups'!$A$4:$L$15,'Gas wholesale index'!N$2,FALSE)</f>
        <v>332991.45454545453</v>
      </c>
      <c r="O496" s="38">
        <f>VLOOKUP($B496,'Gas wholesale lookups'!$A$4:$R$15,'Gas wholesale index'!O$2,FALSE)</f>
        <v>1</v>
      </c>
      <c r="P496" s="38">
        <f>VLOOKUP($B496,'Gas wholesale lookups'!$A$4:$R$15,'Gas wholesale index'!P$2,FALSE)</f>
        <v>1</v>
      </c>
      <c r="Q496" s="38">
        <f>VLOOKUP($B496,'Gas wholesale lookups'!$A$4:$R$15,'Gas wholesale index'!Q$2,FALSE)</f>
        <v>1</v>
      </c>
      <c r="R496" s="38">
        <f>VLOOKUP($B496,'Gas wholesale lookups'!$A$4:$R$15,'Gas wholesale index'!R$2,FALSE)</f>
        <v>1</v>
      </c>
      <c r="S496" s="38">
        <f>VLOOKUP($B496,'Gas wholesale lookups'!$A$4:$R$15,'Gas wholesale index'!S$2,FALSE)</f>
        <v>0</v>
      </c>
      <c r="T496" s="38">
        <f>VLOOKUP($B496,'Gas wholesale lookups'!$A$4:$R$15,'Gas wholesale index'!T$2,FALSE)</f>
        <v>0</v>
      </c>
      <c r="U496" s="13">
        <f t="shared" si="146"/>
        <v>291847.5</v>
      </c>
      <c r="V496" s="13">
        <f t="shared" si="147"/>
        <v>332991.45454545453</v>
      </c>
      <c r="W496" s="13">
        <f t="shared" si="148"/>
        <v>208526.18181818182</v>
      </c>
      <c r="X496" s="13">
        <f t="shared" si="149"/>
        <v>166168.27272727274</v>
      </c>
      <c r="Y496" s="13">
        <f t="shared" si="150"/>
        <v>0</v>
      </c>
      <c r="Z496" s="13">
        <f t="shared" si="151"/>
        <v>0</v>
      </c>
      <c r="AA496" s="13">
        <f t="shared" si="152"/>
        <v>999533.40909090918</v>
      </c>
      <c r="AB496" s="23">
        <f t="shared" si="153"/>
        <v>0</v>
      </c>
      <c r="AC496" s="23">
        <f t="shared" si="154"/>
        <v>0</v>
      </c>
      <c r="AD496" s="23">
        <f t="shared" si="155"/>
        <v>0</v>
      </c>
      <c r="AE496" s="23">
        <f t="shared" si="156"/>
        <v>0</v>
      </c>
      <c r="AF496" s="23">
        <f t="shared" si="157"/>
        <v>0</v>
      </c>
      <c r="AG496" s="23">
        <f t="shared" si="158"/>
        <v>0</v>
      </c>
      <c r="AH496" s="23">
        <f t="shared" si="159"/>
        <v>0</v>
      </c>
      <c r="AI496" s="44" t="str">
        <f t="shared" si="160"/>
        <v>n/a</v>
      </c>
      <c r="AJ496" s="2" t="str">
        <f t="shared" si="142"/>
        <v>2016-17 Winter</v>
      </c>
      <c r="AK496" s="2" t="str">
        <f t="shared" si="143"/>
        <v>2016-17 Summer</v>
      </c>
      <c r="AL496" s="41">
        <v>0</v>
      </c>
      <c r="AM496" s="8"/>
    </row>
    <row r="497" spans="1:39" x14ac:dyDescent="0.3">
      <c r="A497" s="47">
        <v>42562</v>
      </c>
      <c r="B497" s="14" t="str">
        <f t="shared" si="145"/>
        <v>Jul</v>
      </c>
      <c r="C497" s="3"/>
      <c r="D497" s="3"/>
      <c r="E497" s="3"/>
      <c r="F497" s="3"/>
      <c r="G497" s="3"/>
      <c r="H497" s="3"/>
      <c r="I497" s="13">
        <f>VLOOKUP($B497,'Gas wholesale lookups'!$A$4:$L$15,'Gas wholesale index'!I$2,FALSE)</f>
        <v>291847.5</v>
      </c>
      <c r="J497" s="13">
        <f>VLOOKUP($B497,'Gas wholesale lookups'!$A$4:$L$15,'Gas wholesale index'!J$2,FALSE)</f>
        <v>332991.45454545453</v>
      </c>
      <c r="K497" s="13">
        <f>VLOOKUP($B497,'Gas wholesale lookups'!$A$4:$L$15,'Gas wholesale index'!K$2,FALSE)</f>
        <v>208526.18181818182</v>
      </c>
      <c r="L497" s="13">
        <f>VLOOKUP($B497,'Gas wholesale lookups'!$A$4:$L$15,'Gas wholesale index'!L$2,FALSE)</f>
        <v>166168.27272727274</v>
      </c>
      <c r="M497" s="13">
        <f>VLOOKUP($B497,'Gas wholesale lookups'!$A$4:$L$15,'Gas wholesale index'!M$2,FALSE)</f>
        <v>291847.5</v>
      </c>
      <c r="N497" s="13">
        <f>VLOOKUP($B497,'Gas wholesale lookups'!$A$4:$L$15,'Gas wholesale index'!N$2,FALSE)</f>
        <v>332991.45454545453</v>
      </c>
      <c r="O497" s="38">
        <f>VLOOKUP($B497,'Gas wholesale lookups'!$A$4:$R$15,'Gas wholesale index'!O$2,FALSE)</f>
        <v>1</v>
      </c>
      <c r="P497" s="38">
        <f>VLOOKUP($B497,'Gas wholesale lookups'!$A$4:$R$15,'Gas wholesale index'!P$2,FALSE)</f>
        <v>1</v>
      </c>
      <c r="Q497" s="38">
        <f>VLOOKUP($B497,'Gas wholesale lookups'!$A$4:$R$15,'Gas wholesale index'!Q$2,FALSE)</f>
        <v>1</v>
      </c>
      <c r="R497" s="38">
        <f>VLOOKUP($B497,'Gas wholesale lookups'!$A$4:$R$15,'Gas wholesale index'!R$2,FALSE)</f>
        <v>1</v>
      </c>
      <c r="S497" s="38">
        <f>VLOOKUP($B497,'Gas wholesale lookups'!$A$4:$R$15,'Gas wholesale index'!S$2,FALSE)</f>
        <v>0</v>
      </c>
      <c r="T497" s="38">
        <f>VLOOKUP($B497,'Gas wholesale lookups'!$A$4:$R$15,'Gas wholesale index'!T$2,FALSE)</f>
        <v>0</v>
      </c>
      <c r="U497" s="13">
        <f t="shared" si="146"/>
        <v>291847.5</v>
      </c>
      <c r="V497" s="13">
        <f t="shared" si="147"/>
        <v>332991.45454545453</v>
      </c>
      <c r="W497" s="13">
        <f t="shared" si="148"/>
        <v>208526.18181818182</v>
      </c>
      <c r="X497" s="13">
        <f t="shared" si="149"/>
        <v>166168.27272727274</v>
      </c>
      <c r="Y497" s="13">
        <f t="shared" si="150"/>
        <v>0</v>
      </c>
      <c r="Z497" s="13">
        <f t="shared" si="151"/>
        <v>0</v>
      </c>
      <c r="AA497" s="13">
        <f t="shared" si="152"/>
        <v>999533.40909090918</v>
      </c>
      <c r="AB497" s="23">
        <f t="shared" si="153"/>
        <v>0</v>
      </c>
      <c r="AC497" s="23">
        <f t="shared" si="154"/>
        <v>0</v>
      </c>
      <c r="AD497" s="23">
        <f t="shared" si="155"/>
        <v>0</v>
      </c>
      <c r="AE497" s="23">
        <f t="shared" si="156"/>
        <v>0</v>
      </c>
      <c r="AF497" s="23">
        <f t="shared" si="157"/>
        <v>0</v>
      </c>
      <c r="AG497" s="23">
        <f t="shared" si="158"/>
        <v>0</v>
      </c>
      <c r="AH497" s="23">
        <f t="shared" si="159"/>
        <v>0</v>
      </c>
      <c r="AI497" s="44" t="str">
        <f t="shared" si="160"/>
        <v>n/a</v>
      </c>
      <c r="AJ497" s="2" t="str">
        <f t="shared" si="142"/>
        <v>2016-17 Winter</v>
      </c>
      <c r="AK497" s="2" t="str">
        <f t="shared" si="143"/>
        <v>2016-17 Summer</v>
      </c>
      <c r="AL497" s="41">
        <v>0</v>
      </c>
      <c r="AM497" s="8"/>
    </row>
    <row r="498" spans="1:39" x14ac:dyDescent="0.3">
      <c r="A498" s="47">
        <v>42563</v>
      </c>
      <c r="B498" s="14" t="str">
        <f t="shared" si="145"/>
        <v>Jul</v>
      </c>
      <c r="C498" s="3"/>
      <c r="D498" s="3"/>
      <c r="E498" s="3"/>
      <c r="F498" s="3"/>
      <c r="G498" s="3"/>
      <c r="H498" s="3"/>
      <c r="I498" s="13">
        <f>VLOOKUP($B498,'Gas wholesale lookups'!$A$4:$L$15,'Gas wholesale index'!I$2,FALSE)</f>
        <v>291847.5</v>
      </c>
      <c r="J498" s="13">
        <f>VLOOKUP($B498,'Gas wholesale lookups'!$A$4:$L$15,'Gas wholesale index'!J$2,FALSE)</f>
        <v>332991.45454545453</v>
      </c>
      <c r="K498" s="13">
        <f>VLOOKUP($B498,'Gas wholesale lookups'!$A$4:$L$15,'Gas wholesale index'!K$2,FALSE)</f>
        <v>208526.18181818182</v>
      </c>
      <c r="L498" s="13">
        <f>VLOOKUP($B498,'Gas wholesale lookups'!$A$4:$L$15,'Gas wholesale index'!L$2,FALSE)</f>
        <v>166168.27272727274</v>
      </c>
      <c r="M498" s="13">
        <f>VLOOKUP($B498,'Gas wholesale lookups'!$A$4:$L$15,'Gas wholesale index'!M$2,FALSE)</f>
        <v>291847.5</v>
      </c>
      <c r="N498" s="13">
        <f>VLOOKUP($B498,'Gas wholesale lookups'!$A$4:$L$15,'Gas wholesale index'!N$2,FALSE)</f>
        <v>332991.45454545453</v>
      </c>
      <c r="O498" s="38">
        <f>VLOOKUP($B498,'Gas wholesale lookups'!$A$4:$R$15,'Gas wholesale index'!O$2,FALSE)</f>
        <v>1</v>
      </c>
      <c r="P498" s="38">
        <f>VLOOKUP($B498,'Gas wholesale lookups'!$A$4:$R$15,'Gas wholesale index'!P$2,FALSE)</f>
        <v>1</v>
      </c>
      <c r="Q498" s="38">
        <f>VLOOKUP($B498,'Gas wholesale lookups'!$A$4:$R$15,'Gas wholesale index'!Q$2,FALSE)</f>
        <v>1</v>
      </c>
      <c r="R498" s="38">
        <f>VLOOKUP($B498,'Gas wholesale lookups'!$A$4:$R$15,'Gas wholesale index'!R$2,FALSE)</f>
        <v>1</v>
      </c>
      <c r="S498" s="38">
        <f>VLOOKUP($B498,'Gas wholesale lookups'!$A$4:$R$15,'Gas wholesale index'!S$2,FALSE)</f>
        <v>0</v>
      </c>
      <c r="T498" s="38">
        <f>VLOOKUP($B498,'Gas wholesale lookups'!$A$4:$R$15,'Gas wholesale index'!T$2,FALSE)</f>
        <v>0</v>
      </c>
      <c r="U498" s="13">
        <f t="shared" si="146"/>
        <v>291847.5</v>
      </c>
      <c r="V498" s="13">
        <f t="shared" si="147"/>
        <v>332991.45454545453</v>
      </c>
      <c r="W498" s="13">
        <f t="shared" si="148"/>
        <v>208526.18181818182</v>
      </c>
      <c r="X498" s="13">
        <f t="shared" si="149"/>
        <v>166168.27272727274</v>
      </c>
      <c r="Y498" s="13">
        <f t="shared" si="150"/>
        <v>0</v>
      </c>
      <c r="Z498" s="13">
        <f t="shared" si="151"/>
        <v>0</v>
      </c>
      <c r="AA498" s="13">
        <f t="shared" si="152"/>
        <v>999533.40909090918</v>
      </c>
      <c r="AB498" s="23">
        <f t="shared" si="153"/>
        <v>0</v>
      </c>
      <c r="AC498" s="23">
        <f t="shared" si="154"/>
        <v>0</v>
      </c>
      <c r="AD498" s="23">
        <f t="shared" si="155"/>
        <v>0</v>
      </c>
      <c r="AE498" s="23">
        <f t="shared" si="156"/>
        <v>0</v>
      </c>
      <c r="AF498" s="23">
        <f t="shared" si="157"/>
        <v>0</v>
      </c>
      <c r="AG498" s="23">
        <f t="shared" si="158"/>
        <v>0</v>
      </c>
      <c r="AH498" s="23">
        <f t="shared" si="159"/>
        <v>0</v>
      </c>
      <c r="AI498" s="44" t="str">
        <f t="shared" si="160"/>
        <v>n/a</v>
      </c>
      <c r="AJ498" s="2" t="str">
        <f t="shared" si="142"/>
        <v>2016-17 Winter</v>
      </c>
      <c r="AK498" s="2" t="str">
        <f t="shared" si="143"/>
        <v>2016-17 Summer</v>
      </c>
      <c r="AL498" s="41">
        <v>0</v>
      </c>
      <c r="AM498" s="8"/>
    </row>
    <row r="499" spans="1:39" x14ac:dyDescent="0.3">
      <c r="A499" s="47">
        <v>42564</v>
      </c>
      <c r="B499" s="14" t="str">
        <f t="shared" si="145"/>
        <v>Jul</v>
      </c>
      <c r="C499" s="3"/>
      <c r="D499" s="3"/>
      <c r="E499" s="3"/>
      <c r="F499" s="3"/>
      <c r="G499" s="3"/>
      <c r="H499" s="3"/>
      <c r="I499" s="13">
        <f>VLOOKUP($B499,'Gas wholesale lookups'!$A$4:$L$15,'Gas wholesale index'!I$2,FALSE)</f>
        <v>291847.5</v>
      </c>
      <c r="J499" s="13">
        <f>VLOOKUP($B499,'Gas wholesale lookups'!$A$4:$L$15,'Gas wholesale index'!J$2,FALSE)</f>
        <v>332991.45454545453</v>
      </c>
      <c r="K499" s="13">
        <f>VLOOKUP($B499,'Gas wholesale lookups'!$A$4:$L$15,'Gas wholesale index'!K$2,FALSE)</f>
        <v>208526.18181818182</v>
      </c>
      <c r="L499" s="13">
        <f>VLOOKUP($B499,'Gas wholesale lookups'!$A$4:$L$15,'Gas wholesale index'!L$2,FALSE)</f>
        <v>166168.27272727274</v>
      </c>
      <c r="M499" s="13">
        <f>VLOOKUP($B499,'Gas wholesale lookups'!$A$4:$L$15,'Gas wholesale index'!M$2,FALSE)</f>
        <v>291847.5</v>
      </c>
      <c r="N499" s="13">
        <f>VLOOKUP($B499,'Gas wholesale lookups'!$A$4:$L$15,'Gas wholesale index'!N$2,FALSE)</f>
        <v>332991.45454545453</v>
      </c>
      <c r="O499" s="38">
        <f>VLOOKUP($B499,'Gas wholesale lookups'!$A$4:$R$15,'Gas wholesale index'!O$2,FALSE)</f>
        <v>1</v>
      </c>
      <c r="P499" s="38">
        <f>VLOOKUP($B499,'Gas wholesale lookups'!$A$4:$R$15,'Gas wholesale index'!P$2,FALSE)</f>
        <v>1</v>
      </c>
      <c r="Q499" s="38">
        <f>VLOOKUP($B499,'Gas wholesale lookups'!$A$4:$R$15,'Gas wholesale index'!Q$2,FALSE)</f>
        <v>1</v>
      </c>
      <c r="R499" s="38">
        <f>VLOOKUP($B499,'Gas wholesale lookups'!$A$4:$R$15,'Gas wholesale index'!R$2,FALSE)</f>
        <v>1</v>
      </c>
      <c r="S499" s="38">
        <f>VLOOKUP($B499,'Gas wholesale lookups'!$A$4:$R$15,'Gas wholesale index'!S$2,FALSE)</f>
        <v>0</v>
      </c>
      <c r="T499" s="38">
        <f>VLOOKUP($B499,'Gas wholesale lookups'!$A$4:$R$15,'Gas wholesale index'!T$2,FALSE)</f>
        <v>0</v>
      </c>
      <c r="U499" s="13">
        <f t="shared" si="146"/>
        <v>291847.5</v>
      </c>
      <c r="V499" s="13">
        <f t="shared" si="147"/>
        <v>332991.45454545453</v>
      </c>
      <c r="W499" s="13">
        <f t="shared" si="148"/>
        <v>208526.18181818182</v>
      </c>
      <c r="X499" s="13">
        <f t="shared" si="149"/>
        <v>166168.27272727274</v>
      </c>
      <c r="Y499" s="13">
        <f t="shared" si="150"/>
        <v>0</v>
      </c>
      <c r="Z499" s="13">
        <f t="shared" si="151"/>
        <v>0</v>
      </c>
      <c r="AA499" s="13">
        <f t="shared" si="152"/>
        <v>999533.40909090918</v>
      </c>
      <c r="AB499" s="23">
        <f t="shared" si="153"/>
        <v>0</v>
      </c>
      <c r="AC499" s="23">
        <f t="shared" si="154"/>
        <v>0</v>
      </c>
      <c r="AD499" s="23">
        <f t="shared" si="155"/>
        <v>0</v>
      </c>
      <c r="AE499" s="23">
        <f t="shared" si="156"/>
        <v>0</v>
      </c>
      <c r="AF499" s="23">
        <f t="shared" si="157"/>
        <v>0</v>
      </c>
      <c r="AG499" s="23">
        <f t="shared" si="158"/>
        <v>0</v>
      </c>
      <c r="AH499" s="23">
        <f t="shared" si="159"/>
        <v>0</v>
      </c>
      <c r="AI499" s="44" t="str">
        <f t="shared" si="160"/>
        <v>n/a</v>
      </c>
      <c r="AJ499" s="2" t="str">
        <f t="shared" si="142"/>
        <v>2016-17 Winter</v>
      </c>
      <c r="AK499" s="2" t="str">
        <f t="shared" si="143"/>
        <v>2016-17 Summer</v>
      </c>
      <c r="AL499" s="41">
        <v>0</v>
      </c>
      <c r="AM499" s="8"/>
    </row>
    <row r="500" spans="1:39" x14ac:dyDescent="0.3">
      <c r="A500" s="47">
        <v>42565</v>
      </c>
      <c r="B500" s="14" t="str">
        <f t="shared" si="145"/>
        <v>Jul</v>
      </c>
      <c r="C500" s="3"/>
      <c r="D500" s="3"/>
      <c r="E500" s="3"/>
      <c r="F500" s="3"/>
      <c r="G500" s="3"/>
      <c r="H500" s="3"/>
      <c r="I500" s="13">
        <f>VLOOKUP($B500,'Gas wholesale lookups'!$A$4:$L$15,'Gas wholesale index'!I$2,FALSE)</f>
        <v>291847.5</v>
      </c>
      <c r="J500" s="13">
        <f>VLOOKUP($B500,'Gas wholesale lookups'!$A$4:$L$15,'Gas wholesale index'!J$2,FALSE)</f>
        <v>332991.45454545453</v>
      </c>
      <c r="K500" s="13">
        <f>VLOOKUP($B500,'Gas wholesale lookups'!$A$4:$L$15,'Gas wholesale index'!K$2,FALSE)</f>
        <v>208526.18181818182</v>
      </c>
      <c r="L500" s="13">
        <f>VLOOKUP($B500,'Gas wholesale lookups'!$A$4:$L$15,'Gas wholesale index'!L$2,FALSE)</f>
        <v>166168.27272727274</v>
      </c>
      <c r="M500" s="13">
        <f>VLOOKUP($B500,'Gas wholesale lookups'!$A$4:$L$15,'Gas wholesale index'!M$2,FALSE)</f>
        <v>291847.5</v>
      </c>
      <c r="N500" s="13">
        <f>VLOOKUP($B500,'Gas wholesale lookups'!$A$4:$L$15,'Gas wholesale index'!N$2,FALSE)</f>
        <v>332991.45454545453</v>
      </c>
      <c r="O500" s="38">
        <f>VLOOKUP($B500,'Gas wholesale lookups'!$A$4:$R$15,'Gas wholesale index'!O$2,FALSE)</f>
        <v>1</v>
      </c>
      <c r="P500" s="38">
        <f>VLOOKUP($B500,'Gas wholesale lookups'!$A$4:$R$15,'Gas wholesale index'!P$2,FALSE)</f>
        <v>1</v>
      </c>
      <c r="Q500" s="38">
        <f>VLOOKUP($B500,'Gas wholesale lookups'!$A$4:$R$15,'Gas wholesale index'!Q$2,FALSE)</f>
        <v>1</v>
      </c>
      <c r="R500" s="38">
        <f>VLOOKUP($B500,'Gas wholesale lookups'!$A$4:$R$15,'Gas wholesale index'!R$2,FALSE)</f>
        <v>1</v>
      </c>
      <c r="S500" s="38">
        <f>VLOOKUP($B500,'Gas wholesale lookups'!$A$4:$R$15,'Gas wholesale index'!S$2,FALSE)</f>
        <v>0</v>
      </c>
      <c r="T500" s="38">
        <f>VLOOKUP($B500,'Gas wholesale lookups'!$A$4:$R$15,'Gas wholesale index'!T$2,FALSE)</f>
        <v>0</v>
      </c>
      <c r="U500" s="13">
        <f t="shared" si="146"/>
        <v>291847.5</v>
      </c>
      <c r="V500" s="13">
        <f t="shared" si="147"/>
        <v>332991.45454545453</v>
      </c>
      <c r="W500" s="13">
        <f t="shared" si="148"/>
        <v>208526.18181818182</v>
      </c>
      <c r="X500" s="13">
        <f t="shared" si="149"/>
        <v>166168.27272727274</v>
      </c>
      <c r="Y500" s="13">
        <f t="shared" si="150"/>
        <v>0</v>
      </c>
      <c r="Z500" s="13">
        <f t="shared" si="151"/>
        <v>0</v>
      </c>
      <c r="AA500" s="13">
        <f t="shared" si="152"/>
        <v>999533.40909090918</v>
      </c>
      <c r="AB500" s="23">
        <f t="shared" si="153"/>
        <v>0</v>
      </c>
      <c r="AC500" s="23">
        <f t="shared" si="154"/>
        <v>0</v>
      </c>
      <c r="AD500" s="23">
        <f t="shared" si="155"/>
        <v>0</v>
      </c>
      <c r="AE500" s="23">
        <f t="shared" si="156"/>
        <v>0</v>
      </c>
      <c r="AF500" s="23">
        <f t="shared" si="157"/>
        <v>0</v>
      </c>
      <c r="AG500" s="23">
        <f t="shared" si="158"/>
        <v>0</v>
      </c>
      <c r="AH500" s="23">
        <f t="shared" si="159"/>
        <v>0</v>
      </c>
      <c r="AI500" s="44" t="str">
        <f t="shared" si="160"/>
        <v>n/a</v>
      </c>
      <c r="AJ500" s="2" t="str">
        <f t="shared" si="142"/>
        <v>2016-17 Winter</v>
      </c>
      <c r="AK500" s="2" t="str">
        <f t="shared" si="143"/>
        <v>2016-17 Summer</v>
      </c>
      <c r="AL500" s="41">
        <v>0</v>
      </c>
      <c r="AM500" s="8"/>
    </row>
    <row r="501" spans="1:39" x14ac:dyDescent="0.3">
      <c r="A501" s="47">
        <v>42566</v>
      </c>
      <c r="B501" s="14" t="str">
        <f t="shared" si="145"/>
        <v>Jul</v>
      </c>
      <c r="C501" s="3"/>
      <c r="D501" s="3"/>
      <c r="E501" s="3"/>
      <c r="F501" s="3"/>
      <c r="G501" s="3"/>
      <c r="H501" s="3"/>
      <c r="I501" s="13">
        <f>VLOOKUP($B501,'Gas wholesale lookups'!$A$4:$L$15,'Gas wholesale index'!I$2,FALSE)</f>
        <v>291847.5</v>
      </c>
      <c r="J501" s="13">
        <f>VLOOKUP($B501,'Gas wholesale lookups'!$A$4:$L$15,'Gas wholesale index'!J$2,FALSE)</f>
        <v>332991.45454545453</v>
      </c>
      <c r="K501" s="13">
        <f>VLOOKUP($B501,'Gas wholesale lookups'!$A$4:$L$15,'Gas wholesale index'!K$2,FALSE)</f>
        <v>208526.18181818182</v>
      </c>
      <c r="L501" s="13">
        <f>VLOOKUP($B501,'Gas wholesale lookups'!$A$4:$L$15,'Gas wholesale index'!L$2,FALSE)</f>
        <v>166168.27272727274</v>
      </c>
      <c r="M501" s="13">
        <f>VLOOKUP($B501,'Gas wholesale lookups'!$A$4:$L$15,'Gas wholesale index'!M$2,FALSE)</f>
        <v>291847.5</v>
      </c>
      <c r="N501" s="13">
        <f>VLOOKUP($B501,'Gas wholesale lookups'!$A$4:$L$15,'Gas wholesale index'!N$2,FALSE)</f>
        <v>332991.45454545453</v>
      </c>
      <c r="O501" s="38">
        <f>VLOOKUP($B501,'Gas wholesale lookups'!$A$4:$R$15,'Gas wholesale index'!O$2,FALSE)</f>
        <v>1</v>
      </c>
      <c r="P501" s="38">
        <f>VLOOKUP($B501,'Gas wholesale lookups'!$A$4:$R$15,'Gas wholesale index'!P$2,FALSE)</f>
        <v>1</v>
      </c>
      <c r="Q501" s="38">
        <f>VLOOKUP($B501,'Gas wholesale lookups'!$A$4:$R$15,'Gas wholesale index'!Q$2,FALSE)</f>
        <v>1</v>
      </c>
      <c r="R501" s="38">
        <f>VLOOKUP($B501,'Gas wholesale lookups'!$A$4:$R$15,'Gas wholesale index'!R$2,FALSE)</f>
        <v>1</v>
      </c>
      <c r="S501" s="38">
        <f>VLOOKUP($B501,'Gas wholesale lookups'!$A$4:$R$15,'Gas wholesale index'!S$2,FALSE)</f>
        <v>0</v>
      </c>
      <c r="T501" s="38">
        <f>VLOOKUP($B501,'Gas wholesale lookups'!$A$4:$R$15,'Gas wholesale index'!T$2,FALSE)</f>
        <v>0</v>
      </c>
      <c r="U501" s="13">
        <f t="shared" si="146"/>
        <v>291847.5</v>
      </c>
      <c r="V501" s="13">
        <f t="shared" si="147"/>
        <v>332991.45454545453</v>
      </c>
      <c r="W501" s="13">
        <f t="shared" si="148"/>
        <v>208526.18181818182</v>
      </c>
      <c r="X501" s="13">
        <f t="shared" si="149"/>
        <v>166168.27272727274</v>
      </c>
      <c r="Y501" s="13">
        <f t="shared" si="150"/>
        <v>0</v>
      </c>
      <c r="Z501" s="13">
        <f t="shared" si="151"/>
        <v>0</v>
      </c>
      <c r="AA501" s="13">
        <f t="shared" si="152"/>
        <v>999533.40909090918</v>
      </c>
      <c r="AB501" s="23">
        <f t="shared" si="153"/>
        <v>0</v>
      </c>
      <c r="AC501" s="23">
        <f t="shared" si="154"/>
        <v>0</v>
      </c>
      <c r="AD501" s="23">
        <f t="shared" si="155"/>
        <v>0</v>
      </c>
      <c r="AE501" s="23">
        <f t="shared" si="156"/>
        <v>0</v>
      </c>
      <c r="AF501" s="23">
        <f t="shared" si="157"/>
        <v>0</v>
      </c>
      <c r="AG501" s="23">
        <f t="shared" si="158"/>
        <v>0</v>
      </c>
      <c r="AH501" s="23">
        <f t="shared" si="159"/>
        <v>0</v>
      </c>
      <c r="AI501" s="44" t="str">
        <f t="shared" si="160"/>
        <v>n/a</v>
      </c>
      <c r="AJ501" s="2" t="str">
        <f t="shared" si="142"/>
        <v>2016-17 Winter</v>
      </c>
      <c r="AK501" s="2" t="str">
        <f t="shared" si="143"/>
        <v>2016-17 Summer</v>
      </c>
      <c r="AL501" s="41">
        <v>0</v>
      </c>
      <c r="AM501" s="8"/>
    </row>
    <row r="502" spans="1:39" x14ac:dyDescent="0.3">
      <c r="A502" s="47">
        <v>42569</v>
      </c>
      <c r="B502" s="14" t="str">
        <f t="shared" si="145"/>
        <v>Jul</v>
      </c>
      <c r="C502" s="3"/>
      <c r="D502" s="3"/>
      <c r="E502" s="3"/>
      <c r="F502" s="3"/>
      <c r="G502" s="3"/>
      <c r="H502" s="3"/>
      <c r="I502" s="13">
        <f>VLOOKUP($B502,'Gas wholesale lookups'!$A$4:$L$15,'Gas wholesale index'!I$2,FALSE)</f>
        <v>291847.5</v>
      </c>
      <c r="J502" s="13">
        <f>VLOOKUP($B502,'Gas wholesale lookups'!$A$4:$L$15,'Gas wholesale index'!J$2,FALSE)</f>
        <v>332991.45454545453</v>
      </c>
      <c r="K502" s="13">
        <f>VLOOKUP($B502,'Gas wholesale lookups'!$A$4:$L$15,'Gas wholesale index'!K$2,FALSE)</f>
        <v>208526.18181818182</v>
      </c>
      <c r="L502" s="13">
        <f>VLOOKUP($B502,'Gas wholesale lookups'!$A$4:$L$15,'Gas wholesale index'!L$2,FALSE)</f>
        <v>166168.27272727274</v>
      </c>
      <c r="M502" s="13">
        <f>VLOOKUP($B502,'Gas wholesale lookups'!$A$4:$L$15,'Gas wholesale index'!M$2,FALSE)</f>
        <v>291847.5</v>
      </c>
      <c r="N502" s="13">
        <f>VLOOKUP($B502,'Gas wholesale lookups'!$A$4:$L$15,'Gas wholesale index'!N$2,FALSE)</f>
        <v>332991.45454545453</v>
      </c>
      <c r="O502" s="38">
        <f>VLOOKUP($B502,'Gas wholesale lookups'!$A$4:$R$15,'Gas wholesale index'!O$2,FALSE)</f>
        <v>1</v>
      </c>
      <c r="P502" s="38">
        <f>VLOOKUP($B502,'Gas wholesale lookups'!$A$4:$R$15,'Gas wholesale index'!P$2,FALSE)</f>
        <v>1</v>
      </c>
      <c r="Q502" s="38">
        <f>VLOOKUP($B502,'Gas wholesale lookups'!$A$4:$R$15,'Gas wholesale index'!Q$2,FALSE)</f>
        <v>1</v>
      </c>
      <c r="R502" s="38">
        <f>VLOOKUP($B502,'Gas wholesale lookups'!$A$4:$R$15,'Gas wholesale index'!R$2,FALSE)</f>
        <v>1</v>
      </c>
      <c r="S502" s="38">
        <f>VLOOKUP($B502,'Gas wholesale lookups'!$A$4:$R$15,'Gas wholesale index'!S$2,FALSE)</f>
        <v>0</v>
      </c>
      <c r="T502" s="38">
        <f>VLOOKUP($B502,'Gas wholesale lookups'!$A$4:$R$15,'Gas wholesale index'!T$2,FALSE)</f>
        <v>0</v>
      </c>
      <c r="U502" s="13">
        <f t="shared" si="146"/>
        <v>291847.5</v>
      </c>
      <c r="V502" s="13">
        <f t="shared" si="147"/>
        <v>332991.45454545453</v>
      </c>
      <c r="W502" s="13">
        <f t="shared" si="148"/>
        <v>208526.18181818182</v>
      </c>
      <c r="X502" s="13">
        <f t="shared" si="149"/>
        <v>166168.27272727274</v>
      </c>
      <c r="Y502" s="13">
        <f t="shared" si="150"/>
        <v>0</v>
      </c>
      <c r="Z502" s="13">
        <f t="shared" si="151"/>
        <v>0</v>
      </c>
      <c r="AA502" s="13">
        <f t="shared" si="152"/>
        <v>999533.40909090918</v>
      </c>
      <c r="AB502" s="23">
        <f t="shared" si="153"/>
        <v>0</v>
      </c>
      <c r="AC502" s="23">
        <f t="shared" si="154"/>
        <v>0</v>
      </c>
      <c r="AD502" s="23">
        <f t="shared" si="155"/>
        <v>0</v>
      </c>
      <c r="AE502" s="23">
        <f t="shared" si="156"/>
        <v>0</v>
      </c>
      <c r="AF502" s="23">
        <f t="shared" si="157"/>
        <v>0</v>
      </c>
      <c r="AG502" s="23">
        <f t="shared" si="158"/>
        <v>0</v>
      </c>
      <c r="AH502" s="23">
        <f t="shared" si="159"/>
        <v>0</v>
      </c>
      <c r="AI502" s="44" t="str">
        <f t="shared" si="160"/>
        <v>n/a</v>
      </c>
      <c r="AJ502" s="2" t="str">
        <f t="shared" si="142"/>
        <v>2016-17 Winter</v>
      </c>
      <c r="AK502" s="2" t="str">
        <f t="shared" si="143"/>
        <v>2016-17 Summer</v>
      </c>
      <c r="AL502" s="41">
        <v>0</v>
      </c>
      <c r="AM502" s="8"/>
    </row>
    <row r="503" spans="1:39" x14ac:dyDescent="0.3">
      <c r="A503" s="47">
        <v>42570</v>
      </c>
      <c r="B503" s="14" t="str">
        <f t="shared" si="145"/>
        <v>Jul</v>
      </c>
      <c r="C503" s="3"/>
      <c r="D503" s="3"/>
      <c r="E503" s="3"/>
      <c r="F503" s="3"/>
      <c r="G503" s="3"/>
      <c r="H503" s="3"/>
      <c r="I503" s="13">
        <f>VLOOKUP($B503,'Gas wholesale lookups'!$A$4:$L$15,'Gas wholesale index'!I$2,FALSE)</f>
        <v>291847.5</v>
      </c>
      <c r="J503" s="13">
        <f>VLOOKUP($B503,'Gas wholesale lookups'!$A$4:$L$15,'Gas wholesale index'!J$2,FALSE)</f>
        <v>332991.45454545453</v>
      </c>
      <c r="K503" s="13">
        <f>VLOOKUP($B503,'Gas wholesale lookups'!$A$4:$L$15,'Gas wholesale index'!K$2,FALSE)</f>
        <v>208526.18181818182</v>
      </c>
      <c r="L503" s="13">
        <f>VLOOKUP($B503,'Gas wholesale lookups'!$A$4:$L$15,'Gas wholesale index'!L$2,FALSE)</f>
        <v>166168.27272727274</v>
      </c>
      <c r="M503" s="13">
        <f>VLOOKUP($B503,'Gas wholesale lookups'!$A$4:$L$15,'Gas wholesale index'!M$2,FALSE)</f>
        <v>291847.5</v>
      </c>
      <c r="N503" s="13">
        <f>VLOOKUP($B503,'Gas wholesale lookups'!$A$4:$L$15,'Gas wholesale index'!N$2,FALSE)</f>
        <v>332991.45454545453</v>
      </c>
      <c r="O503" s="38">
        <f>VLOOKUP($B503,'Gas wholesale lookups'!$A$4:$R$15,'Gas wholesale index'!O$2,FALSE)</f>
        <v>1</v>
      </c>
      <c r="P503" s="38">
        <f>VLOOKUP($B503,'Gas wholesale lookups'!$A$4:$R$15,'Gas wholesale index'!P$2,FALSE)</f>
        <v>1</v>
      </c>
      <c r="Q503" s="38">
        <f>VLOOKUP($B503,'Gas wholesale lookups'!$A$4:$R$15,'Gas wholesale index'!Q$2,FALSE)</f>
        <v>1</v>
      </c>
      <c r="R503" s="38">
        <f>VLOOKUP($B503,'Gas wholesale lookups'!$A$4:$R$15,'Gas wholesale index'!R$2,FALSE)</f>
        <v>1</v>
      </c>
      <c r="S503" s="38">
        <f>VLOOKUP($B503,'Gas wholesale lookups'!$A$4:$R$15,'Gas wholesale index'!S$2,FALSE)</f>
        <v>0</v>
      </c>
      <c r="T503" s="38">
        <f>VLOOKUP($B503,'Gas wholesale lookups'!$A$4:$R$15,'Gas wholesale index'!T$2,FALSE)</f>
        <v>0</v>
      </c>
      <c r="U503" s="13">
        <f t="shared" si="146"/>
        <v>291847.5</v>
      </c>
      <c r="V503" s="13">
        <f t="shared" si="147"/>
        <v>332991.45454545453</v>
      </c>
      <c r="W503" s="13">
        <f t="shared" si="148"/>
        <v>208526.18181818182</v>
      </c>
      <c r="X503" s="13">
        <f t="shared" si="149"/>
        <v>166168.27272727274</v>
      </c>
      <c r="Y503" s="13">
        <f t="shared" si="150"/>
        <v>0</v>
      </c>
      <c r="Z503" s="13">
        <f t="shared" si="151"/>
        <v>0</v>
      </c>
      <c r="AA503" s="13">
        <f t="shared" si="152"/>
        <v>999533.40909090918</v>
      </c>
      <c r="AB503" s="23">
        <f t="shared" si="153"/>
        <v>0</v>
      </c>
      <c r="AC503" s="23">
        <f t="shared" si="154"/>
        <v>0</v>
      </c>
      <c r="AD503" s="23">
        <f t="shared" si="155"/>
        <v>0</v>
      </c>
      <c r="AE503" s="23">
        <f t="shared" si="156"/>
        <v>0</v>
      </c>
      <c r="AF503" s="23">
        <f t="shared" si="157"/>
        <v>0</v>
      </c>
      <c r="AG503" s="23">
        <f t="shared" si="158"/>
        <v>0</v>
      </c>
      <c r="AH503" s="23">
        <f t="shared" si="159"/>
        <v>0</v>
      </c>
      <c r="AI503" s="44" t="str">
        <f t="shared" si="160"/>
        <v>n/a</v>
      </c>
      <c r="AJ503" s="2" t="str">
        <f t="shared" si="142"/>
        <v>2016-17 Winter</v>
      </c>
      <c r="AK503" s="2" t="str">
        <f t="shared" si="143"/>
        <v>2016-17 Summer</v>
      </c>
      <c r="AL503" s="41">
        <v>0</v>
      </c>
      <c r="AM503" s="8"/>
    </row>
    <row r="504" spans="1:39" x14ac:dyDescent="0.3">
      <c r="A504" s="47">
        <v>42571</v>
      </c>
      <c r="B504" s="14" t="str">
        <f t="shared" si="145"/>
        <v>Jul</v>
      </c>
      <c r="C504" s="3"/>
      <c r="D504" s="3"/>
      <c r="E504" s="3"/>
      <c r="F504" s="3"/>
      <c r="G504" s="3"/>
      <c r="H504" s="3"/>
      <c r="I504" s="13">
        <f>VLOOKUP($B504,'Gas wholesale lookups'!$A$4:$L$15,'Gas wholesale index'!I$2,FALSE)</f>
        <v>291847.5</v>
      </c>
      <c r="J504" s="13">
        <f>VLOOKUP($B504,'Gas wholesale lookups'!$A$4:$L$15,'Gas wholesale index'!J$2,FALSE)</f>
        <v>332991.45454545453</v>
      </c>
      <c r="K504" s="13">
        <f>VLOOKUP($B504,'Gas wholesale lookups'!$A$4:$L$15,'Gas wholesale index'!K$2,FALSE)</f>
        <v>208526.18181818182</v>
      </c>
      <c r="L504" s="13">
        <f>VLOOKUP($B504,'Gas wholesale lookups'!$A$4:$L$15,'Gas wholesale index'!L$2,FALSE)</f>
        <v>166168.27272727274</v>
      </c>
      <c r="M504" s="13">
        <f>VLOOKUP($B504,'Gas wholesale lookups'!$A$4:$L$15,'Gas wholesale index'!M$2,FALSE)</f>
        <v>291847.5</v>
      </c>
      <c r="N504" s="13">
        <f>VLOOKUP($B504,'Gas wholesale lookups'!$A$4:$L$15,'Gas wholesale index'!N$2,FALSE)</f>
        <v>332991.45454545453</v>
      </c>
      <c r="O504" s="38">
        <f>VLOOKUP($B504,'Gas wholesale lookups'!$A$4:$R$15,'Gas wholesale index'!O$2,FALSE)</f>
        <v>1</v>
      </c>
      <c r="P504" s="38">
        <f>VLOOKUP($B504,'Gas wholesale lookups'!$A$4:$R$15,'Gas wholesale index'!P$2,FALSE)</f>
        <v>1</v>
      </c>
      <c r="Q504" s="38">
        <f>VLOOKUP($B504,'Gas wholesale lookups'!$A$4:$R$15,'Gas wholesale index'!Q$2,FALSE)</f>
        <v>1</v>
      </c>
      <c r="R504" s="38">
        <f>VLOOKUP($B504,'Gas wholesale lookups'!$A$4:$R$15,'Gas wholesale index'!R$2,FALSE)</f>
        <v>1</v>
      </c>
      <c r="S504" s="38">
        <f>VLOOKUP($B504,'Gas wholesale lookups'!$A$4:$R$15,'Gas wholesale index'!S$2,FALSE)</f>
        <v>0</v>
      </c>
      <c r="T504" s="38">
        <f>VLOOKUP($B504,'Gas wholesale lookups'!$A$4:$R$15,'Gas wholesale index'!T$2,FALSE)</f>
        <v>0</v>
      </c>
      <c r="U504" s="13">
        <f t="shared" si="146"/>
        <v>291847.5</v>
      </c>
      <c r="V504" s="13">
        <f t="shared" si="147"/>
        <v>332991.45454545453</v>
      </c>
      <c r="W504" s="13">
        <f t="shared" si="148"/>
        <v>208526.18181818182</v>
      </c>
      <c r="X504" s="13">
        <f t="shared" si="149"/>
        <v>166168.27272727274</v>
      </c>
      <c r="Y504" s="13">
        <f t="shared" si="150"/>
        <v>0</v>
      </c>
      <c r="Z504" s="13">
        <f t="shared" si="151"/>
        <v>0</v>
      </c>
      <c r="AA504" s="13">
        <f t="shared" si="152"/>
        <v>999533.40909090918</v>
      </c>
      <c r="AB504" s="23">
        <f t="shared" si="153"/>
        <v>0</v>
      </c>
      <c r="AC504" s="23">
        <f t="shared" si="154"/>
        <v>0</v>
      </c>
      <c r="AD504" s="23">
        <f t="shared" si="155"/>
        <v>0</v>
      </c>
      <c r="AE504" s="23">
        <f t="shared" si="156"/>
        <v>0</v>
      </c>
      <c r="AF504" s="23">
        <f t="shared" si="157"/>
        <v>0</v>
      </c>
      <c r="AG504" s="23">
        <f t="shared" si="158"/>
        <v>0</v>
      </c>
      <c r="AH504" s="23">
        <f t="shared" si="159"/>
        <v>0</v>
      </c>
      <c r="AI504" s="44" t="str">
        <f t="shared" si="160"/>
        <v>n/a</v>
      </c>
      <c r="AJ504" s="2" t="str">
        <f t="shared" si="142"/>
        <v>2016-17 Winter</v>
      </c>
      <c r="AK504" s="2" t="str">
        <f t="shared" si="143"/>
        <v>2016-17 Summer</v>
      </c>
      <c r="AL504" s="41">
        <v>0</v>
      </c>
      <c r="AM504" s="8"/>
    </row>
    <row r="505" spans="1:39" x14ac:dyDescent="0.3">
      <c r="A505" s="47">
        <v>42572</v>
      </c>
      <c r="B505" s="14" t="str">
        <f t="shared" si="145"/>
        <v>Jul</v>
      </c>
      <c r="C505" s="3"/>
      <c r="D505" s="3"/>
      <c r="E505" s="3"/>
      <c r="F505" s="3"/>
      <c r="G505" s="3"/>
      <c r="H505" s="3"/>
      <c r="I505" s="13">
        <f>VLOOKUP($B505,'Gas wholesale lookups'!$A$4:$L$15,'Gas wholesale index'!I$2,FALSE)</f>
        <v>291847.5</v>
      </c>
      <c r="J505" s="13">
        <f>VLOOKUP($B505,'Gas wholesale lookups'!$A$4:$L$15,'Gas wholesale index'!J$2,FALSE)</f>
        <v>332991.45454545453</v>
      </c>
      <c r="K505" s="13">
        <f>VLOOKUP($B505,'Gas wholesale lookups'!$A$4:$L$15,'Gas wholesale index'!K$2,FALSE)</f>
        <v>208526.18181818182</v>
      </c>
      <c r="L505" s="13">
        <f>VLOOKUP($B505,'Gas wholesale lookups'!$A$4:$L$15,'Gas wholesale index'!L$2,FALSE)</f>
        <v>166168.27272727274</v>
      </c>
      <c r="M505" s="13">
        <f>VLOOKUP($B505,'Gas wholesale lookups'!$A$4:$L$15,'Gas wholesale index'!M$2,FALSE)</f>
        <v>291847.5</v>
      </c>
      <c r="N505" s="13">
        <f>VLOOKUP($B505,'Gas wholesale lookups'!$A$4:$L$15,'Gas wholesale index'!N$2,FALSE)</f>
        <v>332991.45454545453</v>
      </c>
      <c r="O505" s="38">
        <f>VLOOKUP($B505,'Gas wholesale lookups'!$A$4:$R$15,'Gas wholesale index'!O$2,FALSE)</f>
        <v>1</v>
      </c>
      <c r="P505" s="38">
        <f>VLOOKUP($B505,'Gas wholesale lookups'!$A$4:$R$15,'Gas wholesale index'!P$2,FALSE)</f>
        <v>1</v>
      </c>
      <c r="Q505" s="38">
        <f>VLOOKUP($B505,'Gas wholesale lookups'!$A$4:$R$15,'Gas wholesale index'!Q$2,FALSE)</f>
        <v>1</v>
      </c>
      <c r="R505" s="38">
        <f>VLOOKUP($B505,'Gas wholesale lookups'!$A$4:$R$15,'Gas wholesale index'!R$2,FALSE)</f>
        <v>1</v>
      </c>
      <c r="S505" s="38">
        <f>VLOOKUP($B505,'Gas wholesale lookups'!$A$4:$R$15,'Gas wholesale index'!S$2,FALSE)</f>
        <v>0</v>
      </c>
      <c r="T505" s="38">
        <f>VLOOKUP($B505,'Gas wholesale lookups'!$A$4:$R$15,'Gas wholesale index'!T$2,FALSE)</f>
        <v>0</v>
      </c>
      <c r="U505" s="13">
        <f t="shared" si="146"/>
        <v>291847.5</v>
      </c>
      <c r="V505" s="13">
        <f t="shared" si="147"/>
        <v>332991.45454545453</v>
      </c>
      <c r="W505" s="13">
        <f t="shared" si="148"/>
        <v>208526.18181818182</v>
      </c>
      <c r="X505" s="13">
        <f t="shared" si="149"/>
        <v>166168.27272727274</v>
      </c>
      <c r="Y505" s="13">
        <f t="shared" si="150"/>
        <v>0</v>
      </c>
      <c r="Z505" s="13">
        <f t="shared" si="151"/>
        <v>0</v>
      </c>
      <c r="AA505" s="13">
        <f t="shared" si="152"/>
        <v>999533.40909090918</v>
      </c>
      <c r="AB505" s="23">
        <f t="shared" si="153"/>
        <v>0</v>
      </c>
      <c r="AC505" s="23">
        <f t="shared" si="154"/>
        <v>0</v>
      </c>
      <c r="AD505" s="23">
        <f t="shared" si="155"/>
        <v>0</v>
      </c>
      <c r="AE505" s="23">
        <f t="shared" si="156"/>
        <v>0</v>
      </c>
      <c r="AF505" s="23">
        <f t="shared" si="157"/>
        <v>0</v>
      </c>
      <c r="AG505" s="23">
        <f t="shared" si="158"/>
        <v>0</v>
      </c>
      <c r="AH505" s="23">
        <f t="shared" si="159"/>
        <v>0</v>
      </c>
      <c r="AI505" s="44" t="str">
        <f t="shared" si="160"/>
        <v>n/a</v>
      </c>
      <c r="AJ505" s="2" t="str">
        <f t="shared" si="142"/>
        <v>2016-17 Winter</v>
      </c>
      <c r="AK505" s="2" t="str">
        <f t="shared" si="143"/>
        <v>2016-17 Summer</v>
      </c>
      <c r="AL505" s="41">
        <v>0</v>
      </c>
      <c r="AM505" s="8"/>
    </row>
    <row r="506" spans="1:39" x14ac:dyDescent="0.3">
      <c r="A506" s="47">
        <v>42573</v>
      </c>
      <c r="B506" s="14" t="str">
        <f t="shared" si="145"/>
        <v>Jul</v>
      </c>
      <c r="C506" s="3"/>
      <c r="D506" s="3"/>
      <c r="E506" s="3"/>
      <c r="F506" s="3"/>
      <c r="G506" s="3"/>
      <c r="H506" s="3"/>
      <c r="I506" s="13">
        <f>VLOOKUP($B506,'Gas wholesale lookups'!$A$4:$L$15,'Gas wholesale index'!I$2,FALSE)</f>
        <v>291847.5</v>
      </c>
      <c r="J506" s="13">
        <f>VLOOKUP($B506,'Gas wholesale lookups'!$A$4:$L$15,'Gas wholesale index'!J$2,FALSE)</f>
        <v>332991.45454545453</v>
      </c>
      <c r="K506" s="13">
        <f>VLOOKUP($B506,'Gas wholesale lookups'!$A$4:$L$15,'Gas wholesale index'!K$2,FALSE)</f>
        <v>208526.18181818182</v>
      </c>
      <c r="L506" s="13">
        <f>VLOOKUP($B506,'Gas wholesale lookups'!$A$4:$L$15,'Gas wholesale index'!L$2,FALSE)</f>
        <v>166168.27272727274</v>
      </c>
      <c r="M506" s="13">
        <f>VLOOKUP($B506,'Gas wholesale lookups'!$A$4:$L$15,'Gas wholesale index'!M$2,FALSE)</f>
        <v>291847.5</v>
      </c>
      <c r="N506" s="13">
        <f>VLOOKUP($B506,'Gas wholesale lookups'!$A$4:$L$15,'Gas wholesale index'!N$2,FALSE)</f>
        <v>332991.45454545453</v>
      </c>
      <c r="O506" s="38">
        <f>VLOOKUP($B506,'Gas wholesale lookups'!$A$4:$R$15,'Gas wholesale index'!O$2,FALSE)</f>
        <v>1</v>
      </c>
      <c r="P506" s="38">
        <f>VLOOKUP($B506,'Gas wholesale lookups'!$A$4:$R$15,'Gas wholesale index'!P$2,FALSE)</f>
        <v>1</v>
      </c>
      <c r="Q506" s="38">
        <f>VLOOKUP($B506,'Gas wholesale lookups'!$A$4:$R$15,'Gas wholesale index'!Q$2,FALSE)</f>
        <v>1</v>
      </c>
      <c r="R506" s="38">
        <f>VLOOKUP($B506,'Gas wholesale lookups'!$A$4:$R$15,'Gas wholesale index'!R$2,FALSE)</f>
        <v>1</v>
      </c>
      <c r="S506" s="38">
        <f>VLOOKUP($B506,'Gas wholesale lookups'!$A$4:$R$15,'Gas wholesale index'!S$2,FALSE)</f>
        <v>0</v>
      </c>
      <c r="T506" s="38">
        <f>VLOOKUP($B506,'Gas wholesale lookups'!$A$4:$R$15,'Gas wholesale index'!T$2,FALSE)</f>
        <v>0</v>
      </c>
      <c r="U506" s="13">
        <f t="shared" si="146"/>
        <v>291847.5</v>
      </c>
      <c r="V506" s="13">
        <f t="shared" si="147"/>
        <v>332991.45454545453</v>
      </c>
      <c r="W506" s="13">
        <f t="shared" si="148"/>
        <v>208526.18181818182</v>
      </c>
      <c r="X506" s="13">
        <f t="shared" si="149"/>
        <v>166168.27272727274</v>
      </c>
      <c r="Y506" s="13">
        <f t="shared" si="150"/>
        <v>0</v>
      </c>
      <c r="Z506" s="13">
        <f t="shared" si="151"/>
        <v>0</v>
      </c>
      <c r="AA506" s="13">
        <f t="shared" si="152"/>
        <v>999533.40909090918</v>
      </c>
      <c r="AB506" s="23">
        <f t="shared" si="153"/>
        <v>0</v>
      </c>
      <c r="AC506" s="23">
        <f t="shared" si="154"/>
        <v>0</v>
      </c>
      <c r="AD506" s="23">
        <f t="shared" si="155"/>
        <v>0</v>
      </c>
      <c r="AE506" s="23">
        <f t="shared" si="156"/>
        <v>0</v>
      </c>
      <c r="AF506" s="23">
        <f t="shared" si="157"/>
        <v>0</v>
      </c>
      <c r="AG506" s="23">
        <f t="shared" si="158"/>
        <v>0</v>
      </c>
      <c r="AH506" s="23">
        <f t="shared" si="159"/>
        <v>0</v>
      </c>
      <c r="AI506" s="44" t="str">
        <f t="shared" si="160"/>
        <v>n/a</v>
      </c>
      <c r="AJ506" s="2" t="str">
        <f t="shared" si="142"/>
        <v>2016-17 Winter</v>
      </c>
      <c r="AK506" s="2" t="str">
        <f t="shared" si="143"/>
        <v>2016-17 Summer</v>
      </c>
      <c r="AL506" s="41">
        <v>0</v>
      </c>
      <c r="AM506" s="8"/>
    </row>
    <row r="507" spans="1:39" x14ac:dyDescent="0.3">
      <c r="A507" s="47">
        <v>42576</v>
      </c>
      <c r="B507" s="14" t="str">
        <f t="shared" si="145"/>
        <v>Jul</v>
      </c>
      <c r="C507" s="3"/>
      <c r="D507" s="3"/>
      <c r="E507" s="3"/>
      <c r="F507" s="3"/>
      <c r="G507" s="3"/>
      <c r="H507" s="3"/>
      <c r="I507" s="13">
        <f>VLOOKUP($B507,'Gas wholesale lookups'!$A$4:$L$15,'Gas wholesale index'!I$2,FALSE)</f>
        <v>291847.5</v>
      </c>
      <c r="J507" s="13">
        <f>VLOOKUP($B507,'Gas wholesale lookups'!$A$4:$L$15,'Gas wholesale index'!J$2,FALSE)</f>
        <v>332991.45454545453</v>
      </c>
      <c r="K507" s="13">
        <f>VLOOKUP($B507,'Gas wholesale lookups'!$A$4:$L$15,'Gas wholesale index'!K$2,FALSE)</f>
        <v>208526.18181818182</v>
      </c>
      <c r="L507" s="13">
        <f>VLOOKUP($B507,'Gas wholesale lookups'!$A$4:$L$15,'Gas wholesale index'!L$2,FALSE)</f>
        <v>166168.27272727274</v>
      </c>
      <c r="M507" s="13">
        <f>VLOOKUP($B507,'Gas wholesale lookups'!$A$4:$L$15,'Gas wholesale index'!M$2,FALSE)</f>
        <v>291847.5</v>
      </c>
      <c r="N507" s="13">
        <f>VLOOKUP($B507,'Gas wholesale lookups'!$A$4:$L$15,'Gas wholesale index'!N$2,FALSE)</f>
        <v>332991.45454545453</v>
      </c>
      <c r="O507" s="38">
        <f>VLOOKUP($B507,'Gas wholesale lookups'!$A$4:$R$15,'Gas wholesale index'!O$2,FALSE)</f>
        <v>1</v>
      </c>
      <c r="P507" s="38">
        <f>VLOOKUP($B507,'Gas wholesale lookups'!$A$4:$R$15,'Gas wholesale index'!P$2,FALSE)</f>
        <v>1</v>
      </c>
      <c r="Q507" s="38">
        <f>VLOOKUP($B507,'Gas wholesale lookups'!$A$4:$R$15,'Gas wholesale index'!Q$2,FALSE)</f>
        <v>1</v>
      </c>
      <c r="R507" s="38">
        <f>VLOOKUP($B507,'Gas wholesale lookups'!$A$4:$R$15,'Gas wholesale index'!R$2,FALSE)</f>
        <v>1</v>
      </c>
      <c r="S507" s="38">
        <f>VLOOKUP($B507,'Gas wholesale lookups'!$A$4:$R$15,'Gas wholesale index'!S$2,FALSE)</f>
        <v>0</v>
      </c>
      <c r="T507" s="38">
        <f>VLOOKUP($B507,'Gas wholesale lookups'!$A$4:$R$15,'Gas wholesale index'!T$2,FALSE)</f>
        <v>0</v>
      </c>
      <c r="U507" s="13">
        <f t="shared" si="146"/>
        <v>291847.5</v>
      </c>
      <c r="V507" s="13">
        <f t="shared" si="147"/>
        <v>332991.45454545453</v>
      </c>
      <c r="W507" s="13">
        <f t="shared" si="148"/>
        <v>208526.18181818182</v>
      </c>
      <c r="X507" s="13">
        <f t="shared" si="149"/>
        <v>166168.27272727274</v>
      </c>
      <c r="Y507" s="13">
        <f t="shared" si="150"/>
        <v>0</v>
      </c>
      <c r="Z507" s="13">
        <f t="shared" si="151"/>
        <v>0</v>
      </c>
      <c r="AA507" s="13">
        <f t="shared" si="152"/>
        <v>999533.40909090918</v>
      </c>
      <c r="AB507" s="23">
        <f t="shared" si="153"/>
        <v>0</v>
      </c>
      <c r="AC507" s="23">
        <f t="shared" si="154"/>
        <v>0</v>
      </c>
      <c r="AD507" s="23">
        <f t="shared" si="155"/>
        <v>0</v>
      </c>
      <c r="AE507" s="23">
        <f t="shared" si="156"/>
        <v>0</v>
      </c>
      <c r="AF507" s="23">
        <f t="shared" si="157"/>
        <v>0</v>
      </c>
      <c r="AG507" s="23">
        <f t="shared" si="158"/>
        <v>0</v>
      </c>
      <c r="AH507" s="23">
        <f t="shared" si="159"/>
        <v>0</v>
      </c>
      <c r="AI507" s="44" t="str">
        <f t="shared" si="160"/>
        <v>n/a</v>
      </c>
      <c r="AJ507" s="2" t="str">
        <f t="shared" si="142"/>
        <v>2016-17 Winter</v>
      </c>
      <c r="AK507" s="2" t="str">
        <f t="shared" si="143"/>
        <v>2016-17 Summer</v>
      </c>
      <c r="AL507" s="41">
        <v>0</v>
      </c>
      <c r="AM507" s="8"/>
    </row>
    <row r="508" spans="1:39" x14ac:dyDescent="0.3">
      <c r="A508" s="47">
        <v>42577</v>
      </c>
      <c r="B508" s="14" t="str">
        <f t="shared" si="145"/>
        <v>Jul</v>
      </c>
      <c r="C508" s="3"/>
      <c r="D508" s="3"/>
      <c r="E508" s="3"/>
      <c r="F508" s="3"/>
      <c r="G508" s="3"/>
      <c r="H508" s="3"/>
      <c r="I508" s="13">
        <f>VLOOKUP($B508,'Gas wholesale lookups'!$A$4:$L$15,'Gas wholesale index'!I$2,FALSE)</f>
        <v>291847.5</v>
      </c>
      <c r="J508" s="13">
        <f>VLOOKUP($B508,'Gas wholesale lookups'!$A$4:$L$15,'Gas wholesale index'!J$2,FALSE)</f>
        <v>332991.45454545453</v>
      </c>
      <c r="K508" s="13">
        <f>VLOOKUP($B508,'Gas wholesale lookups'!$A$4:$L$15,'Gas wholesale index'!K$2,FALSE)</f>
        <v>208526.18181818182</v>
      </c>
      <c r="L508" s="13">
        <f>VLOOKUP($B508,'Gas wholesale lookups'!$A$4:$L$15,'Gas wholesale index'!L$2,FALSE)</f>
        <v>166168.27272727274</v>
      </c>
      <c r="M508" s="13">
        <f>VLOOKUP($B508,'Gas wholesale lookups'!$A$4:$L$15,'Gas wholesale index'!M$2,FALSE)</f>
        <v>291847.5</v>
      </c>
      <c r="N508" s="13">
        <f>VLOOKUP($B508,'Gas wholesale lookups'!$A$4:$L$15,'Gas wholesale index'!N$2,FALSE)</f>
        <v>332991.45454545453</v>
      </c>
      <c r="O508" s="38">
        <f>VLOOKUP($B508,'Gas wholesale lookups'!$A$4:$R$15,'Gas wholesale index'!O$2,FALSE)</f>
        <v>1</v>
      </c>
      <c r="P508" s="38">
        <f>VLOOKUP($B508,'Gas wholesale lookups'!$A$4:$R$15,'Gas wholesale index'!P$2,FALSE)</f>
        <v>1</v>
      </c>
      <c r="Q508" s="38">
        <f>VLOOKUP($B508,'Gas wholesale lookups'!$A$4:$R$15,'Gas wholesale index'!Q$2,FALSE)</f>
        <v>1</v>
      </c>
      <c r="R508" s="38">
        <f>VLOOKUP($B508,'Gas wholesale lookups'!$A$4:$R$15,'Gas wholesale index'!R$2,FALSE)</f>
        <v>1</v>
      </c>
      <c r="S508" s="38">
        <f>VLOOKUP($B508,'Gas wholesale lookups'!$A$4:$R$15,'Gas wholesale index'!S$2,FALSE)</f>
        <v>0</v>
      </c>
      <c r="T508" s="38">
        <f>VLOOKUP($B508,'Gas wholesale lookups'!$A$4:$R$15,'Gas wholesale index'!T$2,FALSE)</f>
        <v>0</v>
      </c>
      <c r="U508" s="13">
        <f t="shared" si="146"/>
        <v>291847.5</v>
      </c>
      <c r="V508" s="13">
        <f t="shared" si="147"/>
        <v>332991.45454545453</v>
      </c>
      <c r="W508" s="13">
        <f t="shared" si="148"/>
        <v>208526.18181818182</v>
      </c>
      <c r="X508" s="13">
        <f t="shared" si="149"/>
        <v>166168.27272727274</v>
      </c>
      <c r="Y508" s="13">
        <f t="shared" si="150"/>
        <v>0</v>
      </c>
      <c r="Z508" s="13">
        <f t="shared" si="151"/>
        <v>0</v>
      </c>
      <c r="AA508" s="13">
        <f t="shared" si="152"/>
        <v>999533.40909090918</v>
      </c>
      <c r="AB508" s="23">
        <f t="shared" si="153"/>
        <v>0</v>
      </c>
      <c r="AC508" s="23">
        <f t="shared" si="154"/>
        <v>0</v>
      </c>
      <c r="AD508" s="23">
        <f t="shared" si="155"/>
        <v>0</v>
      </c>
      <c r="AE508" s="23">
        <f t="shared" si="156"/>
        <v>0</v>
      </c>
      <c r="AF508" s="23">
        <f t="shared" si="157"/>
        <v>0</v>
      </c>
      <c r="AG508" s="23">
        <f t="shared" si="158"/>
        <v>0</v>
      </c>
      <c r="AH508" s="23">
        <f t="shared" si="159"/>
        <v>0</v>
      </c>
      <c r="AI508" s="44" t="str">
        <f t="shared" si="160"/>
        <v>n/a</v>
      </c>
      <c r="AJ508" s="2" t="str">
        <f t="shared" si="142"/>
        <v>2016-17 Winter</v>
      </c>
      <c r="AK508" s="2" t="str">
        <f t="shared" si="143"/>
        <v>2016-17 Summer</v>
      </c>
      <c r="AL508" s="41">
        <v>0</v>
      </c>
      <c r="AM508" s="8"/>
    </row>
    <row r="509" spans="1:39" x14ac:dyDescent="0.3">
      <c r="A509" s="47">
        <v>42578</v>
      </c>
      <c r="B509" s="14" t="str">
        <f t="shared" si="145"/>
        <v>Jul</v>
      </c>
      <c r="C509" s="3"/>
      <c r="D509" s="3"/>
      <c r="E509" s="3"/>
      <c r="F509" s="3"/>
      <c r="G509" s="3"/>
      <c r="H509" s="3"/>
      <c r="I509" s="13">
        <f>VLOOKUP($B509,'Gas wholesale lookups'!$A$4:$L$15,'Gas wholesale index'!I$2,FALSE)</f>
        <v>291847.5</v>
      </c>
      <c r="J509" s="13">
        <f>VLOOKUP($B509,'Gas wholesale lookups'!$A$4:$L$15,'Gas wholesale index'!J$2,FALSE)</f>
        <v>332991.45454545453</v>
      </c>
      <c r="K509" s="13">
        <f>VLOOKUP($B509,'Gas wholesale lookups'!$A$4:$L$15,'Gas wholesale index'!K$2,FALSE)</f>
        <v>208526.18181818182</v>
      </c>
      <c r="L509" s="13">
        <f>VLOOKUP($B509,'Gas wholesale lookups'!$A$4:$L$15,'Gas wholesale index'!L$2,FALSE)</f>
        <v>166168.27272727274</v>
      </c>
      <c r="M509" s="13">
        <f>VLOOKUP($B509,'Gas wholesale lookups'!$A$4:$L$15,'Gas wholesale index'!M$2,FALSE)</f>
        <v>291847.5</v>
      </c>
      <c r="N509" s="13">
        <f>VLOOKUP($B509,'Gas wholesale lookups'!$A$4:$L$15,'Gas wholesale index'!N$2,FALSE)</f>
        <v>332991.45454545453</v>
      </c>
      <c r="O509" s="38">
        <f>VLOOKUP($B509,'Gas wholesale lookups'!$A$4:$R$15,'Gas wholesale index'!O$2,FALSE)</f>
        <v>1</v>
      </c>
      <c r="P509" s="38">
        <f>VLOOKUP($B509,'Gas wholesale lookups'!$A$4:$R$15,'Gas wholesale index'!P$2,FALSE)</f>
        <v>1</v>
      </c>
      <c r="Q509" s="38">
        <f>VLOOKUP($B509,'Gas wholesale lookups'!$A$4:$R$15,'Gas wholesale index'!Q$2,FALSE)</f>
        <v>1</v>
      </c>
      <c r="R509" s="38">
        <f>VLOOKUP($B509,'Gas wholesale lookups'!$A$4:$R$15,'Gas wholesale index'!R$2,FALSE)</f>
        <v>1</v>
      </c>
      <c r="S509" s="38">
        <f>VLOOKUP($B509,'Gas wholesale lookups'!$A$4:$R$15,'Gas wholesale index'!S$2,FALSE)</f>
        <v>0</v>
      </c>
      <c r="T509" s="38">
        <f>VLOOKUP($B509,'Gas wholesale lookups'!$A$4:$R$15,'Gas wholesale index'!T$2,FALSE)</f>
        <v>0</v>
      </c>
      <c r="U509" s="13">
        <f t="shared" si="146"/>
        <v>291847.5</v>
      </c>
      <c r="V509" s="13">
        <f t="shared" si="147"/>
        <v>332991.45454545453</v>
      </c>
      <c r="W509" s="13">
        <f t="shared" si="148"/>
        <v>208526.18181818182</v>
      </c>
      <c r="X509" s="13">
        <f t="shared" si="149"/>
        <v>166168.27272727274</v>
      </c>
      <c r="Y509" s="13">
        <f t="shared" si="150"/>
        <v>0</v>
      </c>
      <c r="Z509" s="13">
        <f t="shared" si="151"/>
        <v>0</v>
      </c>
      <c r="AA509" s="13">
        <f t="shared" si="152"/>
        <v>999533.40909090918</v>
      </c>
      <c r="AB509" s="23">
        <f t="shared" si="153"/>
        <v>0</v>
      </c>
      <c r="AC509" s="23">
        <f t="shared" si="154"/>
        <v>0</v>
      </c>
      <c r="AD509" s="23">
        <f t="shared" si="155"/>
        <v>0</v>
      </c>
      <c r="AE509" s="23">
        <f t="shared" si="156"/>
        <v>0</v>
      </c>
      <c r="AF509" s="23">
        <f t="shared" si="157"/>
        <v>0</v>
      </c>
      <c r="AG509" s="23">
        <f t="shared" si="158"/>
        <v>0</v>
      </c>
      <c r="AH509" s="23">
        <f t="shared" si="159"/>
        <v>0</v>
      </c>
      <c r="AI509" s="44" t="str">
        <f t="shared" si="160"/>
        <v>n/a</v>
      </c>
      <c r="AJ509" s="2" t="str">
        <f t="shared" si="142"/>
        <v>2016-17 Winter</v>
      </c>
      <c r="AK509" s="2" t="str">
        <f t="shared" si="143"/>
        <v>2016-17 Summer</v>
      </c>
      <c r="AL509" s="41">
        <v>0</v>
      </c>
      <c r="AM509" s="8"/>
    </row>
    <row r="510" spans="1:39" x14ac:dyDescent="0.3">
      <c r="A510" s="47">
        <v>42579</v>
      </c>
      <c r="B510" s="14" t="str">
        <f t="shared" si="145"/>
        <v>Jul</v>
      </c>
      <c r="C510" s="3"/>
      <c r="D510" s="3"/>
      <c r="E510" s="3"/>
      <c r="F510" s="3"/>
      <c r="G510" s="3"/>
      <c r="H510" s="3"/>
      <c r="I510" s="13">
        <f>VLOOKUP($B510,'Gas wholesale lookups'!$A$4:$L$15,'Gas wholesale index'!I$2,FALSE)</f>
        <v>291847.5</v>
      </c>
      <c r="J510" s="13">
        <f>VLOOKUP($B510,'Gas wholesale lookups'!$A$4:$L$15,'Gas wholesale index'!J$2,FALSE)</f>
        <v>332991.45454545453</v>
      </c>
      <c r="K510" s="13">
        <f>VLOOKUP($B510,'Gas wholesale lookups'!$A$4:$L$15,'Gas wholesale index'!K$2,FALSE)</f>
        <v>208526.18181818182</v>
      </c>
      <c r="L510" s="13">
        <f>VLOOKUP($B510,'Gas wholesale lookups'!$A$4:$L$15,'Gas wholesale index'!L$2,FALSE)</f>
        <v>166168.27272727274</v>
      </c>
      <c r="M510" s="13">
        <f>VLOOKUP($B510,'Gas wholesale lookups'!$A$4:$L$15,'Gas wholesale index'!M$2,FALSE)</f>
        <v>291847.5</v>
      </c>
      <c r="N510" s="13">
        <f>VLOOKUP($B510,'Gas wholesale lookups'!$A$4:$L$15,'Gas wholesale index'!N$2,FALSE)</f>
        <v>332991.45454545453</v>
      </c>
      <c r="O510" s="38">
        <f>VLOOKUP($B510,'Gas wholesale lookups'!$A$4:$R$15,'Gas wholesale index'!O$2,FALSE)</f>
        <v>1</v>
      </c>
      <c r="P510" s="38">
        <f>VLOOKUP($B510,'Gas wholesale lookups'!$A$4:$R$15,'Gas wholesale index'!P$2,FALSE)</f>
        <v>1</v>
      </c>
      <c r="Q510" s="38">
        <f>VLOOKUP($B510,'Gas wholesale lookups'!$A$4:$R$15,'Gas wholesale index'!Q$2,FALSE)</f>
        <v>1</v>
      </c>
      <c r="R510" s="38">
        <f>VLOOKUP($B510,'Gas wholesale lookups'!$A$4:$R$15,'Gas wholesale index'!R$2,FALSE)</f>
        <v>1</v>
      </c>
      <c r="S510" s="38">
        <f>VLOOKUP($B510,'Gas wholesale lookups'!$A$4:$R$15,'Gas wholesale index'!S$2,FALSE)</f>
        <v>0</v>
      </c>
      <c r="T510" s="38">
        <f>VLOOKUP($B510,'Gas wholesale lookups'!$A$4:$R$15,'Gas wholesale index'!T$2,FALSE)</f>
        <v>0</v>
      </c>
      <c r="U510" s="13">
        <f t="shared" si="146"/>
        <v>291847.5</v>
      </c>
      <c r="V510" s="13">
        <f t="shared" si="147"/>
        <v>332991.45454545453</v>
      </c>
      <c r="W510" s="13">
        <f t="shared" si="148"/>
        <v>208526.18181818182</v>
      </c>
      <c r="X510" s="13">
        <f t="shared" si="149"/>
        <v>166168.27272727274</v>
      </c>
      <c r="Y510" s="13">
        <f t="shared" si="150"/>
        <v>0</v>
      </c>
      <c r="Z510" s="13">
        <f t="shared" si="151"/>
        <v>0</v>
      </c>
      <c r="AA510" s="13">
        <f t="shared" si="152"/>
        <v>999533.40909090918</v>
      </c>
      <c r="AB510" s="23">
        <f t="shared" si="153"/>
        <v>0</v>
      </c>
      <c r="AC510" s="23">
        <f t="shared" si="154"/>
        <v>0</v>
      </c>
      <c r="AD510" s="23">
        <f t="shared" si="155"/>
        <v>0</v>
      </c>
      <c r="AE510" s="23">
        <f t="shared" si="156"/>
        <v>0</v>
      </c>
      <c r="AF510" s="23">
        <f t="shared" si="157"/>
        <v>0</v>
      </c>
      <c r="AG510" s="23">
        <f t="shared" si="158"/>
        <v>0</v>
      </c>
      <c r="AH510" s="23">
        <f t="shared" si="159"/>
        <v>0</v>
      </c>
      <c r="AI510" s="44" t="str">
        <f t="shared" si="160"/>
        <v>n/a</v>
      </c>
      <c r="AJ510" s="2" t="str">
        <f t="shared" si="142"/>
        <v>2016-17 Winter</v>
      </c>
      <c r="AK510" s="2" t="str">
        <f t="shared" si="143"/>
        <v>2016-17 Summer</v>
      </c>
      <c r="AL510" s="41">
        <v>0</v>
      </c>
      <c r="AM510" s="8"/>
    </row>
    <row r="511" spans="1:39" x14ac:dyDescent="0.3">
      <c r="A511" s="47">
        <v>42580</v>
      </c>
      <c r="B511" s="14" t="str">
        <f t="shared" si="145"/>
        <v>Jul</v>
      </c>
      <c r="C511" s="3"/>
      <c r="D511" s="3"/>
      <c r="E511" s="3"/>
      <c r="F511" s="3"/>
      <c r="G511" s="3"/>
      <c r="H511" s="3"/>
      <c r="I511" s="13">
        <f>VLOOKUP($B511,'Gas wholesale lookups'!$A$4:$L$15,'Gas wholesale index'!I$2,FALSE)</f>
        <v>291847.5</v>
      </c>
      <c r="J511" s="13">
        <f>VLOOKUP($B511,'Gas wholesale lookups'!$A$4:$L$15,'Gas wholesale index'!J$2,FALSE)</f>
        <v>332991.45454545453</v>
      </c>
      <c r="K511" s="13">
        <f>VLOOKUP($B511,'Gas wholesale lookups'!$A$4:$L$15,'Gas wholesale index'!K$2,FALSE)</f>
        <v>208526.18181818182</v>
      </c>
      <c r="L511" s="13">
        <f>VLOOKUP($B511,'Gas wholesale lookups'!$A$4:$L$15,'Gas wholesale index'!L$2,FALSE)</f>
        <v>166168.27272727274</v>
      </c>
      <c r="M511" s="13">
        <f>VLOOKUP($B511,'Gas wholesale lookups'!$A$4:$L$15,'Gas wholesale index'!M$2,FALSE)</f>
        <v>291847.5</v>
      </c>
      <c r="N511" s="13">
        <f>VLOOKUP($B511,'Gas wholesale lookups'!$A$4:$L$15,'Gas wholesale index'!N$2,FALSE)</f>
        <v>332991.45454545453</v>
      </c>
      <c r="O511" s="38">
        <f>VLOOKUP($B511,'Gas wholesale lookups'!$A$4:$R$15,'Gas wholesale index'!O$2,FALSE)</f>
        <v>1</v>
      </c>
      <c r="P511" s="38">
        <f>VLOOKUP($B511,'Gas wholesale lookups'!$A$4:$R$15,'Gas wholesale index'!P$2,FALSE)</f>
        <v>1</v>
      </c>
      <c r="Q511" s="38">
        <f>VLOOKUP($B511,'Gas wholesale lookups'!$A$4:$R$15,'Gas wholesale index'!Q$2,FALSE)</f>
        <v>1</v>
      </c>
      <c r="R511" s="38">
        <f>VLOOKUP($B511,'Gas wholesale lookups'!$A$4:$R$15,'Gas wholesale index'!R$2,FALSE)</f>
        <v>1</v>
      </c>
      <c r="S511" s="38">
        <f>VLOOKUP($B511,'Gas wholesale lookups'!$A$4:$R$15,'Gas wholesale index'!S$2,FALSE)</f>
        <v>0</v>
      </c>
      <c r="T511" s="38">
        <f>VLOOKUP($B511,'Gas wholesale lookups'!$A$4:$R$15,'Gas wholesale index'!T$2,FALSE)</f>
        <v>0</v>
      </c>
      <c r="U511" s="13">
        <f t="shared" si="146"/>
        <v>291847.5</v>
      </c>
      <c r="V511" s="13">
        <f t="shared" si="147"/>
        <v>332991.45454545453</v>
      </c>
      <c r="W511" s="13">
        <f t="shared" si="148"/>
        <v>208526.18181818182</v>
      </c>
      <c r="X511" s="13">
        <f t="shared" si="149"/>
        <v>166168.27272727274</v>
      </c>
      <c r="Y511" s="13">
        <f t="shared" si="150"/>
        <v>0</v>
      </c>
      <c r="Z511" s="13">
        <f t="shared" si="151"/>
        <v>0</v>
      </c>
      <c r="AA511" s="13">
        <f t="shared" si="152"/>
        <v>999533.40909090918</v>
      </c>
      <c r="AB511" s="23">
        <f t="shared" si="153"/>
        <v>0</v>
      </c>
      <c r="AC511" s="23">
        <f t="shared" si="154"/>
        <v>0</v>
      </c>
      <c r="AD511" s="23">
        <f t="shared" si="155"/>
        <v>0</v>
      </c>
      <c r="AE511" s="23">
        <f t="shared" si="156"/>
        <v>0</v>
      </c>
      <c r="AF511" s="23">
        <f t="shared" si="157"/>
        <v>0</v>
      </c>
      <c r="AG511" s="23">
        <f t="shared" si="158"/>
        <v>0</v>
      </c>
      <c r="AH511" s="23">
        <f t="shared" si="159"/>
        <v>0</v>
      </c>
      <c r="AI511" s="44" t="str">
        <f t="shared" si="160"/>
        <v>n/a</v>
      </c>
      <c r="AJ511" s="2" t="str">
        <f t="shared" si="142"/>
        <v>2016-17 Winter</v>
      </c>
      <c r="AK511" s="2" t="str">
        <f t="shared" si="143"/>
        <v>2016-17 Summer</v>
      </c>
      <c r="AL511" s="41">
        <v>0</v>
      </c>
      <c r="AM511" s="8"/>
    </row>
    <row r="512" spans="1:39" x14ac:dyDescent="0.3">
      <c r="A512" s="47">
        <v>42583</v>
      </c>
      <c r="B512" s="14" t="str">
        <f t="shared" si="145"/>
        <v>Aug</v>
      </c>
      <c r="C512" s="3"/>
      <c r="D512" s="3"/>
      <c r="E512" s="3"/>
      <c r="F512" s="3"/>
      <c r="G512" s="3"/>
      <c r="H512" s="3"/>
      <c r="I512" s="13">
        <f>VLOOKUP($B512,'Gas wholesale lookups'!$A$4:$L$15,'Gas wholesale index'!I$2,FALSE)</f>
        <v>291847.5</v>
      </c>
      <c r="J512" s="13">
        <f>VLOOKUP($B512,'Gas wholesale lookups'!$A$4:$L$15,'Gas wholesale index'!J$2,FALSE)</f>
        <v>332991.45454545453</v>
      </c>
      <c r="K512" s="13">
        <f>VLOOKUP($B512,'Gas wholesale lookups'!$A$4:$L$15,'Gas wholesale index'!K$2,FALSE)</f>
        <v>208526.18181818182</v>
      </c>
      <c r="L512" s="13">
        <f>VLOOKUP($B512,'Gas wholesale lookups'!$A$4:$L$15,'Gas wholesale index'!L$2,FALSE)</f>
        <v>166168.27272727274</v>
      </c>
      <c r="M512" s="13">
        <f>VLOOKUP($B512,'Gas wholesale lookups'!$A$4:$L$15,'Gas wholesale index'!M$2,FALSE)</f>
        <v>291847.5</v>
      </c>
      <c r="N512" s="13">
        <f>VLOOKUP($B512,'Gas wholesale lookups'!$A$4:$L$15,'Gas wholesale index'!N$2,FALSE)</f>
        <v>332991.45454545453</v>
      </c>
      <c r="O512" s="38">
        <f>VLOOKUP($B512,'Gas wholesale lookups'!$A$4:$R$15,'Gas wholesale index'!O$2,FALSE)</f>
        <v>0</v>
      </c>
      <c r="P512" s="38">
        <f>VLOOKUP($B512,'Gas wholesale lookups'!$A$4:$R$15,'Gas wholesale index'!P$2,FALSE)</f>
        <v>0</v>
      </c>
      <c r="Q512" s="38">
        <f>VLOOKUP($B512,'Gas wholesale lookups'!$A$4:$R$15,'Gas wholesale index'!Q$2,FALSE)</f>
        <v>1</v>
      </c>
      <c r="R512" s="38">
        <f>VLOOKUP($B512,'Gas wholesale lookups'!$A$4:$R$15,'Gas wholesale index'!R$2,FALSE)</f>
        <v>1</v>
      </c>
      <c r="S512" s="38">
        <f>VLOOKUP($B512,'Gas wholesale lookups'!$A$4:$R$15,'Gas wholesale index'!S$2,FALSE)</f>
        <v>1</v>
      </c>
      <c r="T512" s="38">
        <f>VLOOKUP($B512,'Gas wholesale lookups'!$A$4:$R$15,'Gas wholesale index'!T$2,FALSE)</f>
        <v>1</v>
      </c>
      <c r="U512" s="13">
        <f t="shared" si="146"/>
        <v>0</v>
      </c>
      <c r="V512" s="13">
        <f t="shared" si="147"/>
        <v>0</v>
      </c>
      <c r="W512" s="13">
        <f t="shared" si="148"/>
        <v>208526.18181818182</v>
      </c>
      <c r="X512" s="13">
        <f t="shared" si="149"/>
        <v>166168.27272727274</v>
      </c>
      <c r="Y512" s="13">
        <f t="shared" si="150"/>
        <v>291847.5</v>
      </c>
      <c r="Z512" s="13">
        <f t="shared" si="151"/>
        <v>332991.45454545453</v>
      </c>
      <c r="AA512" s="13">
        <f t="shared" si="152"/>
        <v>999533.40909090918</v>
      </c>
      <c r="AB512" s="23">
        <f t="shared" si="153"/>
        <v>0</v>
      </c>
      <c r="AC512" s="23">
        <f t="shared" si="154"/>
        <v>0</v>
      </c>
      <c r="AD512" s="23">
        <f t="shared" si="155"/>
        <v>0</v>
      </c>
      <c r="AE512" s="23">
        <f t="shared" si="156"/>
        <v>0</v>
      </c>
      <c r="AF512" s="23">
        <f t="shared" si="157"/>
        <v>0</v>
      </c>
      <c r="AG512" s="23">
        <f t="shared" si="158"/>
        <v>0</v>
      </c>
      <c r="AH512" s="23">
        <f t="shared" si="159"/>
        <v>0</v>
      </c>
      <c r="AI512" s="44" t="str">
        <f t="shared" si="160"/>
        <v>n/a</v>
      </c>
      <c r="AJ512" s="2" t="str">
        <f t="shared" si="142"/>
        <v>2017-18 Summer</v>
      </c>
      <c r="AK512" s="2" t="str">
        <f t="shared" si="143"/>
        <v>2016-17 Summer</v>
      </c>
      <c r="AL512" s="41">
        <v>0</v>
      </c>
      <c r="AM512" s="8"/>
    </row>
    <row r="513" spans="1:39" x14ac:dyDescent="0.3">
      <c r="A513" s="47">
        <v>42584</v>
      </c>
      <c r="B513" s="14" t="str">
        <f t="shared" si="145"/>
        <v>Aug</v>
      </c>
      <c r="C513" s="3"/>
      <c r="D513" s="3"/>
      <c r="E513" s="3"/>
      <c r="F513" s="3"/>
      <c r="G513" s="3"/>
      <c r="H513" s="3"/>
      <c r="I513" s="13">
        <f>VLOOKUP($B513,'Gas wholesale lookups'!$A$4:$L$15,'Gas wholesale index'!I$2,FALSE)</f>
        <v>291847.5</v>
      </c>
      <c r="J513" s="13">
        <f>VLOOKUP($B513,'Gas wholesale lookups'!$A$4:$L$15,'Gas wholesale index'!J$2,FALSE)</f>
        <v>332991.45454545453</v>
      </c>
      <c r="K513" s="13">
        <f>VLOOKUP($B513,'Gas wholesale lookups'!$A$4:$L$15,'Gas wholesale index'!K$2,FALSE)</f>
        <v>208526.18181818182</v>
      </c>
      <c r="L513" s="13">
        <f>VLOOKUP($B513,'Gas wholesale lookups'!$A$4:$L$15,'Gas wholesale index'!L$2,FALSE)</f>
        <v>166168.27272727274</v>
      </c>
      <c r="M513" s="13">
        <f>VLOOKUP($B513,'Gas wholesale lookups'!$A$4:$L$15,'Gas wholesale index'!M$2,FALSE)</f>
        <v>291847.5</v>
      </c>
      <c r="N513" s="13">
        <f>VLOOKUP($B513,'Gas wholesale lookups'!$A$4:$L$15,'Gas wholesale index'!N$2,FALSE)</f>
        <v>332991.45454545453</v>
      </c>
      <c r="O513" s="38">
        <f>VLOOKUP($B513,'Gas wholesale lookups'!$A$4:$R$15,'Gas wholesale index'!O$2,FALSE)</f>
        <v>0</v>
      </c>
      <c r="P513" s="38">
        <f>VLOOKUP($B513,'Gas wholesale lookups'!$A$4:$R$15,'Gas wholesale index'!P$2,FALSE)</f>
        <v>0</v>
      </c>
      <c r="Q513" s="38">
        <f>VLOOKUP($B513,'Gas wholesale lookups'!$A$4:$R$15,'Gas wholesale index'!Q$2,FALSE)</f>
        <v>1</v>
      </c>
      <c r="R513" s="38">
        <f>VLOOKUP($B513,'Gas wholesale lookups'!$A$4:$R$15,'Gas wholesale index'!R$2,FALSE)</f>
        <v>1</v>
      </c>
      <c r="S513" s="38">
        <f>VLOOKUP($B513,'Gas wholesale lookups'!$A$4:$R$15,'Gas wholesale index'!S$2,FALSE)</f>
        <v>1</v>
      </c>
      <c r="T513" s="38">
        <f>VLOOKUP($B513,'Gas wholesale lookups'!$A$4:$R$15,'Gas wholesale index'!T$2,FALSE)</f>
        <v>1</v>
      </c>
      <c r="U513" s="13">
        <f t="shared" si="146"/>
        <v>0</v>
      </c>
      <c r="V513" s="13">
        <f t="shared" si="147"/>
        <v>0</v>
      </c>
      <c r="W513" s="13">
        <f t="shared" si="148"/>
        <v>208526.18181818182</v>
      </c>
      <c r="X513" s="13">
        <f t="shared" si="149"/>
        <v>166168.27272727274</v>
      </c>
      <c r="Y513" s="13">
        <f t="shared" si="150"/>
        <v>291847.5</v>
      </c>
      <c r="Z513" s="13">
        <f t="shared" si="151"/>
        <v>332991.45454545453</v>
      </c>
      <c r="AA513" s="13">
        <f t="shared" si="152"/>
        <v>999533.40909090918</v>
      </c>
      <c r="AB513" s="23">
        <f t="shared" si="153"/>
        <v>0</v>
      </c>
      <c r="AC513" s="23">
        <f t="shared" si="154"/>
        <v>0</v>
      </c>
      <c r="AD513" s="23">
        <f t="shared" si="155"/>
        <v>0</v>
      </c>
      <c r="AE513" s="23">
        <f t="shared" si="156"/>
        <v>0</v>
      </c>
      <c r="AF513" s="23">
        <f t="shared" si="157"/>
        <v>0</v>
      </c>
      <c r="AG513" s="23">
        <f t="shared" si="158"/>
        <v>0</v>
      </c>
      <c r="AH513" s="23">
        <f t="shared" si="159"/>
        <v>0</v>
      </c>
      <c r="AI513" s="44" t="str">
        <f t="shared" si="160"/>
        <v>n/a</v>
      </c>
      <c r="AJ513" s="2" t="str">
        <f t="shared" si="142"/>
        <v>2017-18 Summer</v>
      </c>
      <c r="AK513" s="2" t="str">
        <f t="shared" si="143"/>
        <v>2016-17 Summer</v>
      </c>
      <c r="AL513" s="41">
        <v>0</v>
      </c>
      <c r="AM513" s="8"/>
    </row>
    <row r="514" spans="1:39" x14ac:dyDescent="0.3">
      <c r="A514" s="47">
        <v>42585</v>
      </c>
      <c r="B514" s="14" t="str">
        <f t="shared" si="145"/>
        <v>Aug</v>
      </c>
      <c r="C514" s="3"/>
      <c r="D514" s="3"/>
      <c r="E514" s="3"/>
      <c r="F514" s="3"/>
      <c r="G514" s="3"/>
      <c r="H514" s="3"/>
      <c r="I514" s="13">
        <f>VLOOKUP($B514,'Gas wholesale lookups'!$A$4:$L$15,'Gas wholesale index'!I$2,FALSE)</f>
        <v>291847.5</v>
      </c>
      <c r="J514" s="13">
        <f>VLOOKUP($B514,'Gas wholesale lookups'!$A$4:$L$15,'Gas wholesale index'!J$2,FALSE)</f>
        <v>332991.45454545453</v>
      </c>
      <c r="K514" s="13">
        <f>VLOOKUP($B514,'Gas wholesale lookups'!$A$4:$L$15,'Gas wholesale index'!K$2,FALSE)</f>
        <v>208526.18181818182</v>
      </c>
      <c r="L514" s="13">
        <f>VLOOKUP($B514,'Gas wholesale lookups'!$A$4:$L$15,'Gas wholesale index'!L$2,FALSE)</f>
        <v>166168.27272727274</v>
      </c>
      <c r="M514" s="13">
        <f>VLOOKUP($B514,'Gas wholesale lookups'!$A$4:$L$15,'Gas wholesale index'!M$2,FALSE)</f>
        <v>291847.5</v>
      </c>
      <c r="N514" s="13">
        <f>VLOOKUP($B514,'Gas wholesale lookups'!$A$4:$L$15,'Gas wholesale index'!N$2,FALSE)</f>
        <v>332991.45454545453</v>
      </c>
      <c r="O514" s="38">
        <f>VLOOKUP($B514,'Gas wholesale lookups'!$A$4:$R$15,'Gas wholesale index'!O$2,FALSE)</f>
        <v>0</v>
      </c>
      <c r="P514" s="38">
        <f>VLOOKUP($B514,'Gas wholesale lookups'!$A$4:$R$15,'Gas wholesale index'!P$2,FALSE)</f>
        <v>0</v>
      </c>
      <c r="Q514" s="38">
        <f>VLOOKUP($B514,'Gas wholesale lookups'!$A$4:$R$15,'Gas wholesale index'!Q$2,FALSE)</f>
        <v>1</v>
      </c>
      <c r="R514" s="38">
        <f>VLOOKUP($B514,'Gas wholesale lookups'!$A$4:$R$15,'Gas wholesale index'!R$2,FALSE)</f>
        <v>1</v>
      </c>
      <c r="S514" s="38">
        <f>VLOOKUP($B514,'Gas wholesale lookups'!$A$4:$R$15,'Gas wholesale index'!S$2,FALSE)</f>
        <v>1</v>
      </c>
      <c r="T514" s="38">
        <f>VLOOKUP($B514,'Gas wholesale lookups'!$A$4:$R$15,'Gas wholesale index'!T$2,FALSE)</f>
        <v>1</v>
      </c>
      <c r="U514" s="13">
        <f t="shared" si="146"/>
        <v>0</v>
      </c>
      <c r="V514" s="13">
        <f t="shared" si="147"/>
        <v>0</v>
      </c>
      <c r="W514" s="13">
        <f t="shared" si="148"/>
        <v>208526.18181818182</v>
      </c>
      <c r="X514" s="13">
        <f t="shared" si="149"/>
        <v>166168.27272727274</v>
      </c>
      <c r="Y514" s="13">
        <f t="shared" si="150"/>
        <v>291847.5</v>
      </c>
      <c r="Z514" s="13">
        <f t="shared" si="151"/>
        <v>332991.45454545453</v>
      </c>
      <c r="AA514" s="13">
        <f t="shared" si="152"/>
        <v>999533.40909090918</v>
      </c>
      <c r="AB514" s="23">
        <f t="shared" si="153"/>
        <v>0</v>
      </c>
      <c r="AC514" s="23">
        <f t="shared" si="154"/>
        <v>0</v>
      </c>
      <c r="AD514" s="23">
        <f t="shared" si="155"/>
        <v>0</v>
      </c>
      <c r="AE514" s="23">
        <f t="shared" si="156"/>
        <v>0</v>
      </c>
      <c r="AF514" s="23">
        <f t="shared" si="157"/>
        <v>0</v>
      </c>
      <c r="AG514" s="23">
        <f t="shared" si="158"/>
        <v>0</v>
      </c>
      <c r="AH514" s="23">
        <f t="shared" si="159"/>
        <v>0</v>
      </c>
      <c r="AI514" s="44" t="str">
        <f t="shared" si="160"/>
        <v>n/a</v>
      </c>
      <c r="AJ514" s="2" t="str">
        <f t="shared" si="142"/>
        <v>2017-18 Summer</v>
      </c>
      <c r="AK514" s="2" t="str">
        <f t="shared" si="143"/>
        <v>2016-17 Summer</v>
      </c>
      <c r="AL514" s="41">
        <v>0</v>
      </c>
      <c r="AM514" s="8"/>
    </row>
    <row r="515" spans="1:39" x14ac:dyDescent="0.3">
      <c r="A515" s="47">
        <v>42586</v>
      </c>
      <c r="B515" s="14" t="str">
        <f t="shared" si="145"/>
        <v>Aug</v>
      </c>
      <c r="C515" s="3"/>
      <c r="D515" s="3"/>
      <c r="E515" s="3"/>
      <c r="F515" s="3"/>
      <c r="G515" s="3"/>
      <c r="H515" s="3"/>
      <c r="I515" s="13">
        <f>VLOOKUP($B515,'Gas wholesale lookups'!$A$4:$L$15,'Gas wholesale index'!I$2,FALSE)</f>
        <v>291847.5</v>
      </c>
      <c r="J515" s="13">
        <f>VLOOKUP($B515,'Gas wholesale lookups'!$A$4:$L$15,'Gas wholesale index'!J$2,FALSE)</f>
        <v>332991.45454545453</v>
      </c>
      <c r="K515" s="13">
        <f>VLOOKUP($B515,'Gas wholesale lookups'!$A$4:$L$15,'Gas wholesale index'!K$2,FALSE)</f>
        <v>208526.18181818182</v>
      </c>
      <c r="L515" s="13">
        <f>VLOOKUP($B515,'Gas wholesale lookups'!$A$4:$L$15,'Gas wholesale index'!L$2,FALSE)</f>
        <v>166168.27272727274</v>
      </c>
      <c r="M515" s="13">
        <f>VLOOKUP($B515,'Gas wholesale lookups'!$A$4:$L$15,'Gas wholesale index'!M$2,FALSE)</f>
        <v>291847.5</v>
      </c>
      <c r="N515" s="13">
        <f>VLOOKUP($B515,'Gas wholesale lookups'!$A$4:$L$15,'Gas wholesale index'!N$2,FALSE)</f>
        <v>332991.45454545453</v>
      </c>
      <c r="O515" s="38">
        <f>VLOOKUP($B515,'Gas wholesale lookups'!$A$4:$R$15,'Gas wholesale index'!O$2,FALSE)</f>
        <v>0</v>
      </c>
      <c r="P515" s="38">
        <f>VLOOKUP($B515,'Gas wholesale lookups'!$A$4:$R$15,'Gas wholesale index'!P$2,FALSE)</f>
        <v>0</v>
      </c>
      <c r="Q515" s="38">
        <f>VLOOKUP($B515,'Gas wholesale lookups'!$A$4:$R$15,'Gas wholesale index'!Q$2,FALSE)</f>
        <v>1</v>
      </c>
      <c r="R515" s="38">
        <f>VLOOKUP($B515,'Gas wholesale lookups'!$A$4:$R$15,'Gas wholesale index'!R$2,FALSE)</f>
        <v>1</v>
      </c>
      <c r="S515" s="38">
        <f>VLOOKUP($B515,'Gas wholesale lookups'!$A$4:$R$15,'Gas wholesale index'!S$2,FALSE)</f>
        <v>1</v>
      </c>
      <c r="T515" s="38">
        <f>VLOOKUP($B515,'Gas wholesale lookups'!$A$4:$R$15,'Gas wholesale index'!T$2,FALSE)</f>
        <v>1</v>
      </c>
      <c r="U515" s="13">
        <f t="shared" si="146"/>
        <v>0</v>
      </c>
      <c r="V515" s="13">
        <f t="shared" si="147"/>
        <v>0</v>
      </c>
      <c r="W515" s="13">
        <f t="shared" si="148"/>
        <v>208526.18181818182</v>
      </c>
      <c r="X515" s="13">
        <f t="shared" si="149"/>
        <v>166168.27272727274</v>
      </c>
      <c r="Y515" s="13">
        <f t="shared" si="150"/>
        <v>291847.5</v>
      </c>
      <c r="Z515" s="13">
        <f t="shared" si="151"/>
        <v>332991.45454545453</v>
      </c>
      <c r="AA515" s="13">
        <f t="shared" si="152"/>
        <v>999533.40909090918</v>
      </c>
      <c r="AB515" s="23">
        <f t="shared" si="153"/>
        <v>0</v>
      </c>
      <c r="AC515" s="23">
        <f t="shared" si="154"/>
        <v>0</v>
      </c>
      <c r="AD515" s="23">
        <f t="shared" si="155"/>
        <v>0</v>
      </c>
      <c r="AE515" s="23">
        <f t="shared" si="156"/>
        <v>0</v>
      </c>
      <c r="AF515" s="23">
        <f t="shared" si="157"/>
        <v>0</v>
      </c>
      <c r="AG515" s="23">
        <f t="shared" si="158"/>
        <v>0</v>
      </c>
      <c r="AH515" s="23">
        <f t="shared" si="159"/>
        <v>0</v>
      </c>
      <c r="AI515" s="44" t="str">
        <f t="shared" si="160"/>
        <v>n/a</v>
      </c>
      <c r="AJ515" s="2" t="str">
        <f t="shared" si="142"/>
        <v>2017-18 Summer</v>
      </c>
      <c r="AK515" s="2" t="str">
        <f t="shared" si="143"/>
        <v>2016-17 Summer</v>
      </c>
      <c r="AL515" s="41">
        <v>0</v>
      </c>
      <c r="AM515" s="8"/>
    </row>
    <row r="516" spans="1:39" x14ac:dyDescent="0.3">
      <c r="A516" s="47">
        <v>42587</v>
      </c>
      <c r="B516" s="14" t="str">
        <f t="shared" si="145"/>
        <v>Aug</v>
      </c>
      <c r="C516" s="3"/>
      <c r="D516" s="3"/>
      <c r="E516" s="3"/>
      <c r="F516" s="3"/>
      <c r="G516" s="3"/>
      <c r="H516" s="3"/>
      <c r="I516" s="13">
        <f>VLOOKUP($B516,'Gas wholesale lookups'!$A$4:$L$15,'Gas wholesale index'!I$2,FALSE)</f>
        <v>291847.5</v>
      </c>
      <c r="J516" s="13">
        <f>VLOOKUP($B516,'Gas wholesale lookups'!$A$4:$L$15,'Gas wholesale index'!J$2,FALSE)</f>
        <v>332991.45454545453</v>
      </c>
      <c r="K516" s="13">
        <f>VLOOKUP($B516,'Gas wholesale lookups'!$A$4:$L$15,'Gas wholesale index'!K$2,FALSE)</f>
        <v>208526.18181818182</v>
      </c>
      <c r="L516" s="13">
        <f>VLOOKUP($B516,'Gas wholesale lookups'!$A$4:$L$15,'Gas wholesale index'!L$2,FALSE)</f>
        <v>166168.27272727274</v>
      </c>
      <c r="M516" s="13">
        <f>VLOOKUP($B516,'Gas wholesale lookups'!$A$4:$L$15,'Gas wholesale index'!M$2,FALSE)</f>
        <v>291847.5</v>
      </c>
      <c r="N516" s="13">
        <f>VLOOKUP($B516,'Gas wholesale lookups'!$A$4:$L$15,'Gas wholesale index'!N$2,FALSE)</f>
        <v>332991.45454545453</v>
      </c>
      <c r="O516" s="38">
        <f>VLOOKUP($B516,'Gas wholesale lookups'!$A$4:$R$15,'Gas wholesale index'!O$2,FALSE)</f>
        <v>0</v>
      </c>
      <c r="P516" s="38">
        <f>VLOOKUP($B516,'Gas wholesale lookups'!$A$4:$R$15,'Gas wholesale index'!P$2,FALSE)</f>
        <v>0</v>
      </c>
      <c r="Q516" s="38">
        <f>VLOOKUP($B516,'Gas wholesale lookups'!$A$4:$R$15,'Gas wholesale index'!Q$2,FALSE)</f>
        <v>1</v>
      </c>
      <c r="R516" s="38">
        <f>VLOOKUP($B516,'Gas wholesale lookups'!$A$4:$R$15,'Gas wholesale index'!R$2,FALSE)</f>
        <v>1</v>
      </c>
      <c r="S516" s="38">
        <f>VLOOKUP($B516,'Gas wholesale lookups'!$A$4:$R$15,'Gas wholesale index'!S$2,FALSE)</f>
        <v>1</v>
      </c>
      <c r="T516" s="38">
        <f>VLOOKUP($B516,'Gas wholesale lookups'!$A$4:$R$15,'Gas wholesale index'!T$2,FALSE)</f>
        <v>1</v>
      </c>
      <c r="U516" s="13">
        <f t="shared" si="146"/>
        <v>0</v>
      </c>
      <c r="V516" s="13">
        <f t="shared" si="147"/>
        <v>0</v>
      </c>
      <c r="W516" s="13">
        <f t="shared" si="148"/>
        <v>208526.18181818182</v>
      </c>
      <c r="X516" s="13">
        <f t="shared" si="149"/>
        <v>166168.27272727274</v>
      </c>
      <c r="Y516" s="13">
        <f t="shared" si="150"/>
        <v>291847.5</v>
      </c>
      <c r="Z516" s="13">
        <f t="shared" si="151"/>
        <v>332991.45454545453</v>
      </c>
      <c r="AA516" s="13">
        <f t="shared" si="152"/>
        <v>999533.40909090918</v>
      </c>
      <c r="AB516" s="23">
        <f t="shared" si="153"/>
        <v>0</v>
      </c>
      <c r="AC516" s="23">
        <f t="shared" si="154"/>
        <v>0</v>
      </c>
      <c r="AD516" s="23">
        <f t="shared" si="155"/>
        <v>0</v>
      </c>
      <c r="AE516" s="23">
        <f t="shared" si="156"/>
        <v>0</v>
      </c>
      <c r="AF516" s="23">
        <f t="shared" si="157"/>
        <v>0</v>
      </c>
      <c r="AG516" s="23">
        <f t="shared" si="158"/>
        <v>0</v>
      </c>
      <c r="AH516" s="23">
        <f t="shared" si="159"/>
        <v>0</v>
      </c>
      <c r="AI516" s="44" t="str">
        <f t="shared" si="160"/>
        <v>n/a</v>
      </c>
      <c r="AJ516" s="2" t="str">
        <f t="shared" si="142"/>
        <v>2017-18 Summer</v>
      </c>
      <c r="AK516" s="2" t="str">
        <f t="shared" si="143"/>
        <v>2016-17 Summer</v>
      </c>
      <c r="AL516" s="41">
        <v>0</v>
      </c>
      <c r="AM516" s="8"/>
    </row>
    <row r="517" spans="1:39" x14ac:dyDescent="0.3">
      <c r="A517" s="47">
        <v>42590</v>
      </c>
      <c r="B517" s="14" t="str">
        <f t="shared" si="145"/>
        <v>Aug</v>
      </c>
      <c r="C517" s="3"/>
      <c r="D517" s="3"/>
      <c r="E517" s="3"/>
      <c r="F517" s="3"/>
      <c r="G517" s="3"/>
      <c r="H517" s="3"/>
      <c r="I517" s="13">
        <f>VLOOKUP($B517,'Gas wholesale lookups'!$A$4:$L$15,'Gas wholesale index'!I$2,FALSE)</f>
        <v>291847.5</v>
      </c>
      <c r="J517" s="13">
        <f>VLOOKUP($B517,'Gas wholesale lookups'!$A$4:$L$15,'Gas wholesale index'!J$2,FALSE)</f>
        <v>332991.45454545453</v>
      </c>
      <c r="K517" s="13">
        <f>VLOOKUP($B517,'Gas wholesale lookups'!$A$4:$L$15,'Gas wholesale index'!K$2,FALSE)</f>
        <v>208526.18181818182</v>
      </c>
      <c r="L517" s="13">
        <f>VLOOKUP($B517,'Gas wholesale lookups'!$A$4:$L$15,'Gas wholesale index'!L$2,FALSE)</f>
        <v>166168.27272727274</v>
      </c>
      <c r="M517" s="13">
        <f>VLOOKUP($B517,'Gas wholesale lookups'!$A$4:$L$15,'Gas wholesale index'!M$2,FALSE)</f>
        <v>291847.5</v>
      </c>
      <c r="N517" s="13">
        <f>VLOOKUP($B517,'Gas wholesale lookups'!$A$4:$L$15,'Gas wholesale index'!N$2,FALSE)</f>
        <v>332991.45454545453</v>
      </c>
      <c r="O517" s="38">
        <f>VLOOKUP($B517,'Gas wholesale lookups'!$A$4:$R$15,'Gas wholesale index'!O$2,FALSE)</f>
        <v>0</v>
      </c>
      <c r="P517" s="38">
        <f>VLOOKUP($B517,'Gas wholesale lookups'!$A$4:$R$15,'Gas wholesale index'!P$2,FALSE)</f>
        <v>0</v>
      </c>
      <c r="Q517" s="38">
        <f>VLOOKUP($B517,'Gas wholesale lookups'!$A$4:$R$15,'Gas wholesale index'!Q$2,FALSE)</f>
        <v>1</v>
      </c>
      <c r="R517" s="38">
        <f>VLOOKUP($B517,'Gas wholesale lookups'!$A$4:$R$15,'Gas wholesale index'!R$2,FALSE)</f>
        <v>1</v>
      </c>
      <c r="S517" s="38">
        <f>VLOOKUP($B517,'Gas wholesale lookups'!$A$4:$R$15,'Gas wholesale index'!S$2,FALSE)</f>
        <v>1</v>
      </c>
      <c r="T517" s="38">
        <f>VLOOKUP($B517,'Gas wholesale lookups'!$A$4:$R$15,'Gas wholesale index'!T$2,FALSE)</f>
        <v>1</v>
      </c>
      <c r="U517" s="13">
        <f t="shared" si="146"/>
        <v>0</v>
      </c>
      <c r="V517" s="13">
        <f t="shared" si="147"/>
        <v>0</v>
      </c>
      <c r="W517" s="13">
        <f t="shared" si="148"/>
        <v>208526.18181818182</v>
      </c>
      <c r="X517" s="13">
        <f t="shared" si="149"/>
        <v>166168.27272727274</v>
      </c>
      <c r="Y517" s="13">
        <f t="shared" si="150"/>
        <v>291847.5</v>
      </c>
      <c r="Z517" s="13">
        <f t="shared" si="151"/>
        <v>332991.45454545453</v>
      </c>
      <c r="AA517" s="13">
        <f t="shared" si="152"/>
        <v>999533.40909090918</v>
      </c>
      <c r="AB517" s="23">
        <f t="shared" si="153"/>
        <v>0</v>
      </c>
      <c r="AC517" s="23">
        <f t="shared" si="154"/>
        <v>0</v>
      </c>
      <c r="AD517" s="23">
        <f t="shared" si="155"/>
        <v>0</v>
      </c>
      <c r="AE517" s="23">
        <f t="shared" si="156"/>
        <v>0</v>
      </c>
      <c r="AF517" s="23">
        <f t="shared" si="157"/>
        <v>0</v>
      </c>
      <c r="AG517" s="23">
        <f t="shared" si="158"/>
        <v>0</v>
      </c>
      <c r="AH517" s="23">
        <f t="shared" si="159"/>
        <v>0</v>
      </c>
      <c r="AI517" s="44" t="str">
        <f t="shared" si="160"/>
        <v>n/a</v>
      </c>
      <c r="AJ517" s="2" t="str">
        <f t="shared" si="142"/>
        <v>2017-18 Summer</v>
      </c>
      <c r="AK517" s="2" t="str">
        <f t="shared" si="143"/>
        <v>2016-17 Summer</v>
      </c>
      <c r="AL517" s="41">
        <v>0</v>
      </c>
      <c r="AM517" s="8"/>
    </row>
    <row r="518" spans="1:39" x14ac:dyDescent="0.3">
      <c r="A518" s="47">
        <v>42591</v>
      </c>
      <c r="B518" s="14" t="str">
        <f t="shared" si="145"/>
        <v>Aug</v>
      </c>
      <c r="C518" s="3"/>
      <c r="D518" s="3"/>
      <c r="E518" s="3"/>
      <c r="F518" s="3"/>
      <c r="G518" s="3"/>
      <c r="H518" s="3"/>
      <c r="I518" s="13">
        <f>VLOOKUP($B518,'Gas wholesale lookups'!$A$4:$L$15,'Gas wholesale index'!I$2,FALSE)</f>
        <v>291847.5</v>
      </c>
      <c r="J518" s="13">
        <f>VLOOKUP($B518,'Gas wholesale lookups'!$A$4:$L$15,'Gas wholesale index'!J$2,FALSE)</f>
        <v>332991.45454545453</v>
      </c>
      <c r="K518" s="13">
        <f>VLOOKUP($B518,'Gas wholesale lookups'!$A$4:$L$15,'Gas wholesale index'!K$2,FALSE)</f>
        <v>208526.18181818182</v>
      </c>
      <c r="L518" s="13">
        <f>VLOOKUP($B518,'Gas wholesale lookups'!$A$4:$L$15,'Gas wholesale index'!L$2,FALSE)</f>
        <v>166168.27272727274</v>
      </c>
      <c r="M518" s="13">
        <f>VLOOKUP($B518,'Gas wholesale lookups'!$A$4:$L$15,'Gas wholesale index'!M$2,FALSE)</f>
        <v>291847.5</v>
      </c>
      <c r="N518" s="13">
        <f>VLOOKUP($B518,'Gas wholesale lookups'!$A$4:$L$15,'Gas wholesale index'!N$2,FALSE)</f>
        <v>332991.45454545453</v>
      </c>
      <c r="O518" s="38">
        <f>VLOOKUP($B518,'Gas wholesale lookups'!$A$4:$R$15,'Gas wholesale index'!O$2,FALSE)</f>
        <v>0</v>
      </c>
      <c r="P518" s="38">
        <f>VLOOKUP($B518,'Gas wholesale lookups'!$A$4:$R$15,'Gas wholesale index'!P$2,FALSE)</f>
        <v>0</v>
      </c>
      <c r="Q518" s="38">
        <f>VLOOKUP($B518,'Gas wholesale lookups'!$A$4:$R$15,'Gas wholesale index'!Q$2,FALSE)</f>
        <v>1</v>
      </c>
      <c r="R518" s="38">
        <f>VLOOKUP($B518,'Gas wholesale lookups'!$A$4:$R$15,'Gas wholesale index'!R$2,FALSE)</f>
        <v>1</v>
      </c>
      <c r="S518" s="38">
        <f>VLOOKUP($B518,'Gas wholesale lookups'!$A$4:$R$15,'Gas wholesale index'!S$2,FALSE)</f>
        <v>1</v>
      </c>
      <c r="T518" s="38">
        <f>VLOOKUP($B518,'Gas wholesale lookups'!$A$4:$R$15,'Gas wholesale index'!T$2,FALSE)</f>
        <v>1</v>
      </c>
      <c r="U518" s="13">
        <f t="shared" si="146"/>
        <v>0</v>
      </c>
      <c r="V518" s="13">
        <f t="shared" si="147"/>
        <v>0</v>
      </c>
      <c r="W518" s="13">
        <f t="shared" si="148"/>
        <v>208526.18181818182</v>
      </c>
      <c r="X518" s="13">
        <f t="shared" si="149"/>
        <v>166168.27272727274</v>
      </c>
      <c r="Y518" s="13">
        <f t="shared" si="150"/>
        <v>291847.5</v>
      </c>
      <c r="Z518" s="13">
        <f t="shared" si="151"/>
        <v>332991.45454545453</v>
      </c>
      <c r="AA518" s="13">
        <f t="shared" si="152"/>
        <v>999533.40909090918</v>
      </c>
      <c r="AB518" s="23">
        <f t="shared" si="153"/>
        <v>0</v>
      </c>
      <c r="AC518" s="23">
        <f t="shared" si="154"/>
        <v>0</v>
      </c>
      <c r="AD518" s="23">
        <f t="shared" si="155"/>
        <v>0</v>
      </c>
      <c r="AE518" s="23">
        <f t="shared" si="156"/>
        <v>0</v>
      </c>
      <c r="AF518" s="23">
        <f t="shared" si="157"/>
        <v>0</v>
      </c>
      <c r="AG518" s="23">
        <f t="shared" si="158"/>
        <v>0</v>
      </c>
      <c r="AH518" s="23">
        <f t="shared" si="159"/>
        <v>0</v>
      </c>
      <c r="AI518" s="44" t="str">
        <f t="shared" si="160"/>
        <v>n/a</v>
      </c>
      <c r="AJ518" s="2" t="str">
        <f t="shared" si="142"/>
        <v>2017-18 Summer</v>
      </c>
      <c r="AK518" s="2" t="str">
        <f t="shared" si="143"/>
        <v>2016-17 Summer</v>
      </c>
      <c r="AL518" s="41">
        <v>0</v>
      </c>
      <c r="AM518" s="8"/>
    </row>
    <row r="519" spans="1:39" x14ac:dyDescent="0.3">
      <c r="A519" s="47">
        <v>42592</v>
      </c>
      <c r="B519" s="14" t="str">
        <f t="shared" si="145"/>
        <v>Aug</v>
      </c>
      <c r="C519" s="3"/>
      <c r="D519" s="3"/>
      <c r="E519" s="3"/>
      <c r="F519" s="3"/>
      <c r="G519" s="3"/>
      <c r="H519" s="3"/>
      <c r="I519" s="13">
        <f>VLOOKUP($B519,'Gas wholesale lookups'!$A$4:$L$15,'Gas wholesale index'!I$2,FALSE)</f>
        <v>291847.5</v>
      </c>
      <c r="J519" s="13">
        <f>VLOOKUP($B519,'Gas wholesale lookups'!$A$4:$L$15,'Gas wholesale index'!J$2,FALSE)</f>
        <v>332991.45454545453</v>
      </c>
      <c r="K519" s="13">
        <f>VLOOKUP($B519,'Gas wholesale lookups'!$A$4:$L$15,'Gas wholesale index'!K$2,FALSE)</f>
        <v>208526.18181818182</v>
      </c>
      <c r="L519" s="13">
        <f>VLOOKUP($B519,'Gas wholesale lookups'!$A$4:$L$15,'Gas wholesale index'!L$2,FALSE)</f>
        <v>166168.27272727274</v>
      </c>
      <c r="M519" s="13">
        <f>VLOOKUP($B519,'Gas wholesale lookups'!$A$4:$L$15,'Gas wholesale index'!M$2,FALSE)</f>
        <v>291847.5</v>
      </c>
      <c r="N519" s="13">
        <f>VLOOKUP($B519,'Gas wholesale lookups'!$A$4:$L$15,'Gas wholesale index'!N$2,FALSE)</f>
        <v>332991.45454545453</v>
      </c>
      <c r="O519" s="38">
        <f>VLOOKUP($B519,'Gas wholesale lookups'!$A$4:$R$15,'Gas wholesale index'!O$2,FALSE)</f>
        <v>0</v>
      </c>
      <c r="P519" s="38">
        <f>VLOOKUP($B519,'Gas wholesale lookups'!$A$4:$R$15,'Gas wholesale index'!P$2,FALSE)</f>
        <v>0</v>
      </c>
      <c r="Q519" s="38">
        <f>VLOOKUP($B519,'Gas wholesale lookups'!$A$4:$R$15,'Gas wholesale index'!Q$2,FALSE)</f>
        <v>1</v>
      </c>
      <c r="R519" s="38">
        <f>VLOOKUP($B519,'Gas wholesale lookups'!$A$4:$R$15,'Gas wholesale index'!R$2,FALSE)</f>
        <v>1</v>
      </c>
      <c r="S519" s="38">
        <f>VLOOKUP($B519,'Gas wholesale lookups'!$A$4:$R$15,'Gas wholesale index'!S$2,FALSE)</f>
        <v>1</v>
      </c>
      <c r="T519" s="38">
        <f>VLOOKUP($B519,'Gas wholesale lookups'!$A$4:$R$15,'Gas wholesale index'!T$2,FALSE)</f>
        <v>1</v>
      </c>
      <c r="U519" s="13">
        <f t="shared" si="146"/>
        <v>0</v>
      </c>
      <c r="V519" s="13">
        <f t="shared" si="147"/>
        <v>0</v>
      </c>
      <c r="W519" s="13">
        <f t="shared" si="148"/>
        <v>208526.18181818182</v>
      </c>
      <c r="X519" s="13">
        <f t="shared" si="149"/>
        <v>166168.27272727274</v>
      </c>
      <c r="Y519" s="13">
        <f t="shared" si="150"/>
        <v>291847.5</v>
      </c>
      <c r="Z519" s="13">
        <f t="shared" si="151"/>
        <v>332991.45454545453</v>
      </c>
      <c r="AA519" s="13">
        <f t="shared" si="152"/>
        <v>999533.40909090918</v>
      </c>
      <c r="AB519" s="23">
        <f t="shared" si="153"/>
        <v>0</v>
      </c>
      <c r="AC519" s="23">
        <f t="shared" si="154"/>
        <v>0</v>
      </c>
      <c r="AD519" s="23">
        <f t="shared" si="155"/>
        <v>0</v>
      </c>
      <c r="AE519" s="23">
        <f t="shared" si="156"/>
        <v>0</v>
      </c>
      <c r="AF519" s="23">
        <f t="shared" si="157"/>
        <v>0</v>
      </c>
      <c r="AG519" s="23">
        <f t="shared" si="158"/>
        <v>0</v>
      </c>
      <c r="AH519" s="23">
        <f t="shared" si="159"/>
        <v>0</v>
      </c>
      <c r="AI519" s="44" t="str">
        <f t="shared" si="160"/>
        <v>n/a</v>
      </c>
      <c r="AJ519" s="2" t="str">
        <f t="shared" ref="AJ519:AJ582" si="161">IF(AND(MONTH(A519)=8,MONTH(A518)=7),YEAR(A519)+1&amp;"-"&amp;YEAR(A519)-1998&amp;" Summer",IF(AND(MONTH(A519)=2,MONTH(A518)=1),YEAR(A519)&amp;"-"&amp;YEAR(A519)-1999&amp;" Winter",AJ518))</f>
        <v>2017-18 Summer</v>
      </c>
      <c r="AK519" s="2" t="str">
        <f t="shared" ref="AK519:AK582" si="162">IF(AND(MONTH(A519)=4,MONTH(A518)=3),YEAR(A519)&amp;"-"&amp;YEAR(A519)-1999&amp;" Summer",IF(AND(MONTH(A519)=10,MONTH(A518)=9),YEAR(A519)&amp;"-"&amp;YEAR(A519)-1999&amp;" Winter",AK518))</f>
        <v>2016-17 Summer</v>
      </c>
      <c r="AL519" s="41">
        <v>0</v>
      </c>
      <c r="AM519" s="8"/>
    </row>
    <row r="520" spans="1:39" x14ac:dyDescent="0.3">
      <c r="A520" s="47">
        <v>42593</v>
      </c>
      <c r="B520" s="14" t="str">
        <f t="shared" si="145"/>
        <v>Aug</v>
      </c>
      <c r="C520" s="3"/>
      <c r="D520" s="3"/>
      <c r="E520" s="3"/>
      <c r="F520" s="3"/>
      <c r="G520" s="3"/>
      <c r="H520" s="3"/>
      <c r="I520" s="13">
        <f>VLOOKUP($B520,'Gas wholesale lookups'!$A$4:$L$15,'Gas wholesale index'!I$2,FALSE)</f>
        <v>291847.5</v>
      </c>
      <c r="J520" s="13">
        <f>VLOOKUP($B520,'Gas wholesale lookups'!$A$4:$L$15,'Gas wholesale index'!J$2,FALSE)</f>
        <v>332991.45454545453</v>
      </c>
      <c r="K520" s="13">
        <f>VLOOKUP($B520,'Gas wholesale lookups'!$A$4:$L$15,'Gas wholesale index'!K$2,FALSE)</f>
        <v>208526.18181818182</v>
      </c>
      <c r="L520" s="13">
        <f>VLOOKUP($B520,'Gas wholesale lookups'!$A$4:$L$15,'Gas wholesale index'!L$2,FALSE)</f>
        <v>166168.27272727274</v>
      </c>
      <c r="M520" s="13">
        <f>VLOOKUP($B520,'Gas wholesale lookups'!$A$4:$L$15,'Gas wholesale index'!M$2,FALSE)</f>
        <v>291847.5</v>
      </c>
      <c r="N520" s="13">
        <f>VLOOKUP($B520,'Gas wholesale lookups'!$A$4:$L$15,'Gas wholesale index'!N$2,FALSE)</f>
        <v>332991.45454545453</v>
      </c>
      <c r="O520" s="38">
        <f>VLOOKUP($B520,'Gas wholesale lookups'!$A$4:$R$15,'Gas wholesale index'!O$2,FALSE)</f>
        <v>0</v>
      </c>
      <c r="P520" s="38">
        <f>VLOOKUP($B520,'Gas wholesale lookups'!$A$4:$R$15,'Gas wholesale index'!P$2,FALSE)</f>
        <v>0</v>
      </c>
      <c r="Q520" s="38">
        <f>VLOOKUP($B520,'Gas wholesale lookups'!$A$4:$R$15,'Gas wholesale index'!Q$2,FALSE)</f>
        <v>1</v>
      </c>
      <c r="R520" s="38">
        <f>VLOOKUP($B520,'Gas wholesale lookups'!$A$4:$R$15,'Gas wholesale index'!R$2,FALSE)</f>
        <v>1</v>
      </c>
      <c r="S520" s="38">
        <f>VLOOKUP($B520,'Gas wholesale lookups'!$A$4:$R$15,'Gas wholesale index'!S$2,FALSE)</f>
        <v>1</v>
      </c>
      <c r="T520" s="38">
        <f>VLOOKUP($B520,'Gas wholesale lookups'!$A$4:$R$15,'Gas wholesale index'!T$2,FALSE)</f>
        <v>1</v>
      </c>
      <c r="U520" s="13">
        <f t="shared" si="146"/>
        <v>0</v>
      </c>
      <c r="V520" s="13">
        <f t="shared" si="147"/>
        <v>0</v>
      </c>
      <c r="W520" s="13">
        <f t="shared" si="148"/>
        <v>208526.18181818182</v>
      </c>
      <c r="X520" s="13">
        <f t="shared" si="149"/>
        <v>166168.27272727274</v>
      </c>
      <c r="Y520" s="13">
        <f t="shared" si="150"/>
        <v>291847.5</v>
      </c>
      <c r="Z520" s="13">
        <f t="shared" si="151"/>
        <v>332991.45454545453</v>
      </c>
      <c r="AA520" s="13">
        <f t="shared" si="152"/>
        <v>999533.40909090918</v>
      </c>
      <c r="AB520" s="23">
        <f t="shared" si="153"/>
        <v>0</v>
      </c>
      <c r="AC520" s="23">
        <f t="shared" si="154"/>
        <v>0</v>
      </c>
      <c r="AD520" s="23">
        <f t="shared" si="155"/>
        <v>0</v>
      </c>
      <c r="AE520" s="23">
        <f t="shared" si="156"/>
        <v>0</v>
      </c>
      <c r="AF520" s="23">
        <f t="shared" si="157"/>
        <v>0</v>
      </c>
      <c r="AG520" s="23">
        <f t="shared" si="158"/>
        <v>0</v>
      </c>
      <c r="AH520" s="23">
        <f t="shared" si="159"/>
        <v>0</v>
      </c>
      <c r="AI520" s="44" t="str">
        <f t="shared" si="160"/>
        <v>n/a</v>
      </c>
      <c r="AJ520" s="2" t="str">
        <f t="shared" si="161"/>
        <v>2017-18 Summer</v>
      </c>
      <c r="AK520" s="2" t="str">
        <f t="shared" si="162"/>
        <v>2016-17 Summer</v>
      </c>
      <c r="AL520" s="41">
        <v>0</v>
      </c>
      <c r="AM520" s="8"/>
    </row>
    <row r="521" spans="1:39" x14ac:dyDescent="0.3">
      <c r="A521" s="47">
        <v>42594</v>
      </c>
      <c r="B521" s="14" t="str">
        <f t="shared" si="145"/>
        <v>Aug</v>
      </c>
      <c r="C521" s="3"/>
      <c r="D521" s="3"/>
      <c r="E521" s="3"/>
      <c r="F521" s="3"/>
      <c r="G521" s="3"/>
      <c r="H521" s="3"/>
      <c r="I521" s="13">
        <f>VLOOKUP($B521,'Gas wholesale lookups'!$A$4:$L$15,'Gas wholesale index'!I$2,FALSE)</f>
        <v>291847.5</v>
      </c>
      <c r="J521" s="13">
        <f>VLOOKUP($B521,'Gas wholesale lookups'!$A$4:$L$15,'Gas wholesale index'!J$2,FALSE)</f>
        <v>332991.45454545453</v>
      </c>
      <c r="K521" s="13">
        <f>VLOOKUP($B521,'Gas wholesale lookups'!$A$4:$L$15,'Gas wholesale index'!K$2,FALSE)</f>
        <v>208526.18181818182</v>
      </c>
      <c r="L521" s="13">
        <f>VLOOKUP($B521,'Gas wholesale lookups'!$A$4:$L$15,'Gas wholesale index'!L$2,FALSE)</f>
        <v>166168.27272727274</v>
      </c>
      <c r="M521" s="13">
        <f>VLOOKUP($B521,'Gas wholesale lookups'!$A$4:$L$15,'Gas wholesale index'!M$2,FALSE)</f>
        <v>291847.5</v>
      </c>
      <c r="N521" s="13">
        <f>VLOOKUP($B521,'Gas wholesale lookups'!$A$4:$L$15,'Gas wholesale index'!N$2,FALSE)</f>
        <v>332991.45454545453</v>
      </c>
      <c r="O521" s="38">
        <f>VLOOKUP($B521,'Gas wholesale lookups'!$A$4:$R$15,'Gas wholesale index'!O$2,FALSE)</f>
        <v>0</v>
      </c>
      <c r="P521" s="38">
        <f>VLOOKUP($B521,'Gas wholesale lookups'!$A$4:$R$15,'Gas wholesale index'!P$2,FALSE)</f>
        <v>0</v>
      </c>
      <c r="Q521" s="38">
        <f>VLOOKUP($B521,'Gas wholesale lookups'!$A$4:$R$15,'Gas wholesale index'!Q$2,FALSE)</f>
        <v>1</v>
      </c>
      <c r="R521" s="38">
        <f>VLOOKUP($B521,'Gas wholesale lookups'!$A$4:$R$15,'Gas wholesale index'!R$2,FALSE)</f>
        <v>1</v>
      </c>
      <c r="S521" s="38">
        <f>VLOOKUP($B521,'Gas wholesale lookups'!$A$4:$R$15,'Gas wholesale index'!S$2,FALSE)</f>
        <v>1</v>
      </c>
      <c r="T521" s="38">
        <f>VLOOKUP($B521,'Gas wholesale lookups'!$A$4:$R$15,'Gas wholesale index'!T$2,FALSE)</f>
        <v>1</v>
      </c>
      <c r="U521" s="13">
        <f t="shared" si="146"/>
        <v>0</v>
      </c>
      <c r="V521" s="13">
        <f t="shared" si="147"/>
        <v>0</v>
      </c>
      <c r="W521" s="13">
        <f t="shared" si="148"/>
        <v>208526.18181818182</v>
      </c>
      <c r="X521" s="13">
        <f t="shared" si="149"/>
        <v>166168.27272727274</v>
      </c>
      <c r="Y521" s="13">
        <f t="shared" si="150"/>
        <v>291847.5</v>
      </c>
      <c r="Z521" s="13">
        <f t="shared" si="151"/>
        <v>332991.45454545453</v>
      </c>
      <c r="AA521" s="13">
        <f t="shared" si="152"/>
        <v>999533.40909090918</v>
      </c>
      <c r="AB521" s="23">
        <f t="shared" si="153"/>
        <v>0</v>
      </c>
      <c r="AC521" s="23">
        <f t="shared" si="154"/>
        <v>0</v>
      </c>
      <c r="AD521" s="23">
        <f t="shared" si="155"/>
        <v>0</v>
      </c>
      <c r="AE521" s="23">
        <f t="shared" si="156"/>
        <v>0</v>
      </c>
      <c r="AF521" s="23">
        <f t="shared" si="157"/>
        <v>0</v>
      </c>
      <c r="AG521" s="23">
        <f t="shared" si="158"/>
        <v>0</v>
      </c>
      <c r="AH521" s="23">
        <f t="shared" si="159"/>
        <v>0</v>
      </c>
      <c r="AI521" s="44" t="str">
        <f t="shared" si="160"/>
        <v>n/a</v>
      </c>
      <c r="AJ521" s="2" t="str">
        <f t="shared" si="161"/>
        <v>2017-18 Summer</v>
      </c>
      <c r="AK521" s="2" t="str">
        <f t="shared" si="162"/>
        <v>2016-17 Summer</v>
      </c>
      <c r="AL521" s="41">
        <v>0</v>
      </c>
      <c r="AM521" s="8"/>
    </row>
    <row r="522" spans="1:39" x14ac:dyDescent="0.3">
      <c r="A522" s="47">
        <v>42597</v>
      </c>
      <c r="B522" s="14" t="str">
        <f t="shared" ref="B522:B585" si="163">TEXT(A522,"mmm")</f>
        <v>Aug</v>
      </c>
      <c r="C522" s="3"/>
      <c r="D522" s="3"/>
      <c r="E522" s="3"/>
      <c r="F522" s="3"/>
      <c r="G522" s="3"/>
      <c r="H522" s="3"/>
      <c r="I522" s="13">
        <f>VLOOKUP($B522,'Gas wholesale lookups'!$A$4:$L$15,'Gas wholesale index'!I$2,FALSE)</f>
        <v>291847.5</v>
      </c>
      <c r="J522" s="13">
        <f>VLOOKUP($B522,'Gas wholesale lookups'!$A$4:$L$15,'Gas wholesale index'!J$2,FALSE)</f>
        <v>332991.45454545453</v>
      </c>
      <c r="K522" s="13">
        <f>VLOOKUP($B522,'Gas wholesale lookups'!$A$4:$L$15,'Gas wholesale index'!K$2,FALSE)</f>
        <v>208526.18181818182</v>
      </c>
      <c r="L522" s="13">
        <f>VLOOKUP($B522,'Gas wholesale lookups'!$A$4:$L$15,'Gas wholesale index'!L$2,FALSE)</f>
        <v>166168.27272727274</v>
      </c>
      <c r="M522" s="13">
        <f>VLOOKUP($B522,'Gas wholesale lookups'!$A$4:$L$15,'Gas wholesale index'!M$2,FALSE)</f>
        <v>291847.5</v>
      </c>
      <c r="N522" s="13">
        <f>VLOOKUP($B522,'Gas wholesale lookups'!$A$4:$L$15,'Gas wholesale index'!N$2,FALSE)</f>
        <v>332991.45454545453</v>
      </c>
      <c r="O522" s="38">
        <f>VLOOKUP($B522,'Gas wholesale lookups'!$A$4:$R$15,'Gas wholesale index'!O$2,FALSE)</f>
        <v>0</v>
      </c>
      <c r="P522" s="38">
        <f>VLOOKUP($B522,'Gas wholesale lookups'!$A$4:$R$15,'Gas wholesale index'!P$2,FALSE)</f>
        <v>0</v>
      </c>
      <c r="Q522" s="38">
        <f>VLOOKUP($B522,'Gas wholesale lookups'!$A$4:$R$15,'Gas wholesale index'!Q$2,FALSE)</f>
        <v>1</v>
      </c>
      <c r="R522" s="38">
        <f>VLOOKUP($B522,'Gas wholesale lookups'!$A$4:$R$15,'Gas wholesale index'!R$2,FALSE)</f>
        <v>1</v>
      </c>
      <c r="S522" s="38">
        <f>VLOOKUP($B522,'Gas wholesale lookups'!$A$4:$R$15,'Gas wholesale index'!S$2,FALSE)</f>
        <v>1</v>
      </c>
      <c r="T522" s="38">
        <f>VLOOKUP($B522,'Gas wholesale lookups'!$A$4:$R$15,'Gas wholesale index'!T$2,FALSE)</f>
        <v>1</v>
      </c>
      <c r="U522" s="13">
        <f t="shared" ref="U522:U585" si="164">IF(O522="","",I522*O522)</f>
        <v>0</v>
      </c>
      <c r="V522" s="13">
        <f t="shared" ref="V522:V585" si="165">IF(P522="","",J522*P522)</f>
        <v>0</v>
      </c>
      <c r="W522" s="13">
        <f t="shared" ref="W522:W585" si="166">IF(Q522="","",K522*Q522)</f>
        <v>208526.18181818182</v>
      </c>
      <c r="X522" s="13">
        <f t="shared" ref="X522:X585" si="167">IF(R522="","",L522*R522)</f>
        <v>166168.27272727274</v>
      </c>
      <c r="Y522" s="13">
        <f t="shared" ref="Y522:Y585" si="168">IF(S522="","",M522*S522)</f>
        <v>291847.5</v>
      </c>
      <c r="Z522" s="13">
        <f t="shared" ref="Z522:Z585" si="169">IF(T522="","",N522*T522)</f>
        <v>332991.45454545453</v>
      </c>
      <c r="AA522" s="13">
        <f t="shared" ref="AA522:AA585" si="170">SUM(U522:Z522)</f>
        <v>999533.40909090918</v>
      </c>
      <c r="AB522" s="23">
        <f t="shared" ref="AB522:AB585" si="171">IF(U522="","",U522*C522)</f>
        <v>0</v>
      </c>
      <c r="AC522" s="23">
        <f t="shared" ref="AC522:AC585" si="172">IF(V522="","",V522*D522)</f>
        <v>0</v>
      </c>
      <c r="AD522" s="23">
        <f t="shared" ref="AD522:AD585" si="173">IF(W522="","",W522*E522)</f>
        <v>0</v>
      </c>
      <c r="AE522" s="23">
        <f t="shared" ref="AE522:AE585" si="174">IF(X522="","",X522*F522)</f>
        <v>0</v>
      </c>
      <c r="AF522" s="23">
        <f t="shared" ref="AF522:AF585" si="175">IF(Y522="","",Y522*G522)</f>
        <v>0</v>
      </c>
      <c r="AG522" s="23">
        <f t="shared" ref="AG522:AG585" si="176">IF(Z522="","",Z522*H522)</f>
        <v>0</v>
      </c>
      <c r="AH522" s="23">
        <f t="shared" ref="AH522:AH585" si="177">SUM(AB522:AG522)</f>
        <v>0</v>
      </c>
      <c r="AI522" s="44" t="str">
        <f t="shared" ref="AI522:AI585" si="178">IF(MIN(C522:H522)&lt;1,"n/a",AH522/AA522)</f>
        <v>n/a</v>
      </c>
      <c r="AJ522" s="2" t="str">
        <f t="shared" si="161"/>
        <v>2017-18 Summer</v>
      </c>
      <c r="AK522" s="2" t="str">
        <f t="shared" si="162"/>
        <v>2016-17 Summer</v>
      </c>
      <c r="AL522" s="41">
        <v>0</v>
      </c>
      <c r="AM522" s="8"/>
    </row>
    <row r="523" spans="1:39" x14ac:dyDescent="0.3">
      <c r="A523" s="47">
        <v>42598</v>
      </c>
      <c r="B523" s="14" t="str">
        <f t="shared" si="163"/>
        <v>Aug</v>
      </c>
      <c r="C523" s="3"/>
      <c r="D523" s="3"/>
      <c r="E523" s="3"/>
      <c r="F523" s="3"/>
      <c r="G523" s="3"/>
      <c r="H523" s="3"/>
      <c r="I523" s="13">
        <f>VLOOKUP($B523,'Gas wholesale lookups'!$A$4:$L$15,'Gas wholesale index'!I$2,FALSE)</f>
        <v>291847.5</v>
      </c>
      <c r="J523" s="13">
        <f>VLOOKUP($B523,'Gas wholesale lookups'!$A$4:$L$15,'Gas wholesale index'!J$2,FALSE)</f>
        <v>332991.45454545453</v>
      </c>
      <c r="K523" s="13">
        <f>VLOOKUP($B523,'Gas wholesale lookups'!$A$4:$L$15,'Gas wholesale index'!K$2,FALSE)</f>
        <v>208526.18181818182</v>
      </c>
      <c r="L523" s="13">
        <f>VLOOKUP($B523,'Gas wholesale lookups'!$A$4:$L$15,'Gas wholesale index'!L$2,FALSE)</f>
        <v>166168.27272727274</v>
      </c>
      <c r="M523" s="13">
        <f>VLOOKUP($B523,'Gas wholesale lookups'!$A$4:$L$15,'Gas wholesale index'!M$2,FALSE)</f>
        <v>291847.5</v>
      </c>
      <c r="N523" s="13">
        <f>VLOOKUP($B523,'Gas wholesale lookups'!$A$4:$L$15,'Gas wholesale index'!N$2,FALSE)</f>
        <v>332991.45454545453</v>
      </c>
      <c r="O523" s="38">
        <f>VLOOKUP($B523,'Gas wholesale lookups'!$A$4:$R$15,'Gas wholesale index'!O$2,FALSE)</f>
        <v>0</v>
      </c>
      <c r="P523" s="38">
        <f>VLOOKUP($B523,'Gas wholesale lookups'!$A$4:$R$15,'Gas wholesale index'!P$2,FALSE)</f>
        <v>0</v>
      </c>
      <c r="Q523" s="38">
        <f>VLOOKUP($B523,'Gas wholesale lookups'!$A$4:$R$15,'Gas wholesale index'!Q$2,FALSE)</f>
        <v>1</v>
      </c>
      <c r="R523" s="38">
        <f>VLOOKUP($B523,'Gas wholesale lookups'!$A$4:$R$15,'Gas wholesale index'!R$2,FALSE)</f>
        <v>1</v>
      </c>
      <c r="S523" s="38">
        <f>VLOOKUP($B523,'Gas wholesale lookups'!$A$4:$R$15,'Gas wholesale index'!S$2,FALSE)</f>
        <v>1</v>
      </c>
      <c r="T523" s="38">
        <f>VLOOKUP($B523,'Gas wholesale lookups'!$A$4:$R$15,'Gas wholesale index'!T$2,FALSE)</f>
        <v>1</v>
      </c>
      <c r="U523" s="13">
        <f t="shared" si="164"/>
        <v>0</v>
      </c>
      <c r="V523" s="13">
        <f t="shared" si="165"/>
        <v>0</v>
      </c>
      <c r="W523" s="13">
        <f t="shared" si="166"/>
        <v>208526.18181818182</v>
      </c>
      <c r="X523" s="13">
        <f t="shared" si="167"/>
        <v>166168.27272727274</v>
      </c>
      <c r="Y523" s="13">
        <f t="shared" si="168"/>
        <v>291847.5</v>
      </c>
      <c r="Z523" s="13">
        <f t="shared" si="169"/>
        <v>332991.45454545453</v>
      </c>
      <c r="AA523" s="13">
        <f t="shared" si="170"/>
        <v>999533.40909090918</v>
      </c>
      <c r="AB523" s="23">
        <f t="shared" si="171"/>
        <v>0</v>
      </c>
      <c r="AC523" s="23">
        <f t="shared" si="172"/>
        <v>0</v>
      </c>
      <c r="AD523" s="23">
        <f t="shared" si="173"/>
        <v>0</v>
      </c>
      <c r="AE523" s="23">
        <f t="shared" si="174"/>
        <v>0</v>
      </c>
      <c r="AF523" s="23">
        <f t="shared" si="175"/>
        <v>0</v>
      </c>
      <c r="AG523" s="23">
        <f t="shared" si="176"/>
        <v>0</v>
      </c>
      <c r="AH523" s="23">
        <f t="shared" si="177"/>
        <v>0</v>
      </c>
      <c r="AI523" s="44" t="str">
        <f t="shared" si="178"/>
        <v>n/a</v>
      </c>
      <c r="AJ523" s="2" t="str">
        <f t="shared" si="161"/>
        <v>2017-18 Summer</v>
      </c>
      <c r="AK523" s="2" t="str">
        <f t="shared" si="162"/>
        <v>2016-17 Summer</v>
      </c>
      <c r="AL523" s="41">
        <v>0</v>
      </c>
      <c r="AM523" s="8"/>
    </row>
    <row r="524" spans="1:39" x14ac:dyDescent="0.3">
      <c r="A524" s="47">
        <v>42599</v>
      </c>
      <c r="B524" s="14" t="str">
        <f t="shared" si="163"/>
        <v>Aug</v>
      </c>
      <c r="C524" s="3"/>
      <c r="D524" s="3"/>
      <c r="E524" s="3"/>
      <c r="F524" s="3"/>
      <c r="G524" s="3"/>
      <c r="H524" s="3"/>
      <c r="I524" s="13">
        <f>VLOOKUP($B524,'Gas wholesale lookups'!$A$4:$L$15,'Gas wholesale index'!I$2,FALSE)</f>
        <v>291847.5</v>
      </c>
      <c r="J524" s="13">
        <f>VLOOKUP($B524,'Gas wholesale lookups'!$A$4:$L$15,'Gas wholesale index'!J$2,FALSE)</f>
        <v>332991.45454545453</v>
      </c>
      <c r="K524" s="13">
        <f>VLOOKUP($B524,'Gas wholesale lookups'!$A$4:$L$15,'Gas wholesale index'!K$2,FALSE)</f>
        <v>208526.18181818182</v>
      </c>
      <c r="L524" s="13">
        <f>VLOOKUP($B524,'Gas wholesale lookups'!$A$4:$L$15,'Gas wholesale index'!L$2,FALSE)</f>
        <v>166168.27272727274</v>
      </c>
      <c r="M524" s="13">
        <f>VLOOKUP($B524,'Gas wholesale lookups'!$A$4:$L$15,'Gas wholesale index'!M$2,FALSE)</f>
        <v>291847.5</v>
      </c>
      <c r="N524" s="13">
        <f>VLOOKUP($B524,'Gas wholesale lookups'!$A$4:$L$15,'Gas wholesale index'!N$2,FALSE)</f>
        <v>332991.45454545453</v>
      </c>
      <c r="O524" s="38">
        <f>VLOOKUP($B524,'Gas wholesale lookups'!$A$4:$R$15,'Gas wholesale index'!O$2,FALSE)</f>
        <v>0</v>
      </c>
      <c r="P524" s="38">
        <f>VLOOKUP($B524,'Gas wholesale lookups'!$A$4:$R$15,'Gas wholesale index'!P$2,FALSE)</f>
        <v>0</v>
      </c>
      <c r="Q524" s="38">
        <f>VLOOKUP($B524,'Gas wholesale lookups'!$A$4:$R$15,'Gas wholesale index'!Q$2,FALSE)</f>
        <v>1</v>
      </c>
      <c r="R524" s="38">
        <f>VLOOKUP($B524,'Gas wholesale lookups'!$A$4:$R$15,'Gas wholesale index'!R$2,FALSE)</f>
        <v>1</v>
      </c>
      <c r="S524" s="38">
        <f>VLOOKUP($B524,'Gas wholesale lookups'!$A$4:$R$15,'Gas wholesale index'!S$2,FALSE)</f>
        <v>1</v>
      </c>
      <c r="T524" s="38">
        <f>VLOOKUP($B524,'Gas wholesale lookups'!$A$4:$R$15,'Gas wholesale index'!T$2,FALSE)</f>
        <v>1</v>
      </c>
      <c r="U524" s="13">
        <f t="shared" si="164"/>
        <v>0</v>
      </c>
      <c r="V524" s="13">
        <f t="shared" si="165"/>
        <v>0</v>
      </c>
      <c r="W524" s="13">
        <f t="shared" si="166"/>
        <v>208526.18181818182</v>
      </c>
      <c r="X524" s="13">
        <f t="shared" si="167"/>
        <v>166168.27272727274</v>
      </c>
      <c r="Y524" s="13">
        <f t="shared" si="168"/>
        <v>291847.5</v>
      </c>
      <c r="Z524" s="13">
        <f t="shared" si="169"/>
        <v>332991.45454545453</v>
      </c>
      <c r="AA524" s="13">
        <f t="shared" si="170"/>
        <v>999533.40909090918</v>
      </c>
      <c r="AB524" s="23">
        <f t="shared" si="171"/>
        <v>0</v>
      </c>
      <c r="AC524" s="23">
        <f t="shared" si="172"/>
        <v>0</v>
      </c>
      <c r="AD524" s="23">
        <f t="shared" si="173"/>
        <v>0</v>
      </c>
      <c r="AE524" s="23">
        <f t="shared" si="174"/>
        <v>0</v>
      </c>
      <c r="AF524" s="23">
        <f t="shared" si="175"/>
        <v>0</v>
      </c>
      <c r="AG524" s="23">
        <f t="shared" si="176"/>
        <v>0</v>
      </c>
      <c r="AH524" s="23">
        <f t="shared" si="177"/>
        <v>0</v>
      </c>
      <c r="AI524" s="44" t="str">
        <f t="shared" si="178"/>
        <v>n/a</v>
      </c>
      <c r="AJ524" s="2" t="str">
        <f t="shared" si="161"/>
        <v>2017-18 Summer</v>
      </c>
      <c r="AK524" s="2" t="str">
        <f t="shared" si="162"/>
        <v>2016-17 Summer</v>
      </c>
      <c r="AL524" s="41">
        <v>0</v>
      </c>
      <c r="AM524" s="8"/>
    </row>
    <row r="525" spans="1:39" x14ac:dyDescent="0.3">
      <c r="A525" s="47">
        <v>42600</v>
      </c>
      <c r="B525" s="14" t="str">
        <f t="shared" si="163"/>
        <v>Aug</v>
      </c>
      <c r="C525" s="3"/>
      <c r="D525" s="3"/>
      <c r="E525" s="3"/>
      <c r="F525" s="3"/>
      <c r="G525" s="3"/>
      <c r="H525" s="3"/>
      <c r="I525" s="13">
        <f>VLOOKUP($B525,'Gas wholesale lookups'!$A$4:$L$15,'Gas wholesale index'!I$2,FALSE)</f>
        <v>291847.5</v>
      </c>
      <c r="J525" s="13">
        <f>VLOOKUP($B525,'Gas wholesale lookups'!$A$4:$L$15,'Gas wholesale index'!J$2,FALSE)</f>
        <v>332991.45454545453</v>
      </c>
      <c r="K525" s="13">
        <f>VLOOKUP($B525,'Gas wholesale lookups'!$A$4:$L$15,'Gas wholesale index'!K$2,FALSE)</f>
        <v>208526.18181818182</v>
      </c>
      <c r="L525" s="13">
        <f>VLOOKUP($B525,'Gas wholesale lookups'!$A$4:$L$15,'Gas wholesale index'!L$2,FALSE)</f>
        <v>166168.27272727274</v>
      </c>
      <c r="M525" s="13">
        <f>VLOOKUP($B525,'Gas wholesale lookups'!$A$4:$L$15,'Gas wholesale index'!M$2,FALSE)</f>
        <v>291847.5</v>
      </c>
      <c r="N525" s="13">
        <f>VLOOKUP($B525,'Gas wholesale lookups'!$A$4:$L$15,'Gas wholesale index'!N$2,FALSE)</f>
        <v>332991.45454545453</v>
      </c>
      <c r="O525" s="38">
        <f>VLOOKUP($B525,'Gas wholesale lookups'!$A$4:$R$15,'Gas wholesale index'!O$2,FALSE)</f>
        <v>0</v>
      </c>
      <c r="P525" s="38">
        <f>VLOOKUP($B525,'Gas wholesale lookups'!$A$4:$R$15,'Gas wholesale index'!P$2,FALSE)</f>
        <v>0</v>
      </c>
      <c r="Q525" s="38">
        <f>VLOOKUP($B525,'Gas wholesale lookups'!$A$4:$R$15,'Gas wholesale index'!Q$2,FALSE)</f>
        <v>1</v>
      </c>
      <c r="R525" s="38">
        <f>VLOOKUP($B525,'Gas wholesale lookups'!$A$4:$R$15,'Gas wholesale index'!R$2,FALSE)</f>
        <v>1</v>
      </c>
      <c r="S525" s="38">
        <f>VLOOKUP($B525,'Gas wholesale lookups'!$A$4:$R$15,'Gas wholesale index'!S$2,FALSE)</f>
        <v>1</v>
      </c>
      <c r="T525" s="38">
        <f>VLOOKUP($B525,'Gas wholesale lookups'!$A$4:$R$15,'Gas wholesale index'!T$2,FALSE)</f>
        <v>1</v>
      </c>
      <c r="U525" s="13">
        <f t="shared" si="164"/>
        <v>0</v>
      </c>
      <c r="V525" s="13">
        <f t="shared" si="165"/>
        <v>0</v>
      </c>
      <c r="W525" s="13">
        <f t="shared" si="166"/>
        <v>208526.18181818182</v>
      </c>
      <c r="X525" s="13">
        <f t="shared" si="167"/>
        <v>166168.27272727274</v>
      </c>
      <c r="Y525" s="13">
        <f t="shared" si="168"/>
        <v>291847.5</v>
      </c>
      <c r="Z525" s="13">
        <f t="shared" si="169"/>
        <v>332991.45454545453</v>
      </c>
      <c r="AA525" s="13">
        <f t="shared" si="170"/>
        <v>999533.40909090918</v>
      </c>
      <c r="AB525" s="23">
        <f t="shared" si="171"/>
        <v>0</v>
      </c>
      <c r="AC525" s="23">
        <f t="shared" si="172"/>
        <v>0</v>
      </c>
      <c r="AD525" s="23">
        <f t="shared" si="173"/>
        <v>0</v>
      </c>
      <c r="AE525" s="23">
        <f t="shared" si="174"/>
        <v>0</v>
      </c>
      <c r="AF525" s="23">
        <f t="shared" si="175"/>
        <v>0</v>
      </c>
      <c r="AG525" s="23">
        <f t="shared" si="176"/>
        <v>0</v>
      </c>
      <c r="AH525" s="23">
        <f t="shared" si="177"/>
        <v>0</v>
      </c>
      <c r="AI525" s="44" t="str">
        <f t="shared" si="178"/>
        <v>n/a</v>
      </c>
      <c r="AJ525" s="2" t="str">
        <f t="shared" si="161"/>
        <v>2017-18 Summer</v>
      </c>
      <c r="AK525" s="2" t="str">
        <f t="shared" si="162"/>
        <v>2016-17 Summer</v>
      </c>
      <c r="AL525" s="41">
        <v>0</v>
      </c>
      <c r="AM525" s="8"/>
    </row>
    <row r="526" spans="1:39" x14ac:dyDescent="0.3">
      <c r="A526" s="47">
        <v>42601</v>
      </c>
      <c r="B526" s="14" t="str">
        <f t="shared" si="163"/>
        <v>Aug</v>
      </c>
      <c r="C526" s="3"/>
      <c r="D526" s="3"/>
      <c r="E526" s="3"/>
      <c r="F526" s="3"/>
      <c r="G526" s="3"/>
      <c r="H526" s="3"/>
      <c r="I526" s="13">
        <f>VLOOKUP($B526,'Gas wholesale lookups'!$A$4:$L$15,'Gas wholesale index'!I$2,FALSE)</f>
        <v>291847.5</v>
      </c>
      <c r="J526" s="13">
        <f>VLOOKUP($B526,'Gas wholesale lookups'!$A$4:$L$15,'Gas wholesale index'!J$2,FALSE)</f>
        <v>332991.45454545453</v>
      </c>
      <c r="K526" s="13">
        <f>VLOOKUP($B526,'Gas wholesale lookups'!$A$4:$L$15,'Gas wholesale index'!K$2,FALSE)</f>
        <v>208526.18181818182</v>
      </c>
      <c r="L526" s="13">
        <f>VLOOKUP($B526,'Gas wholesale lookups'!$A$4:$L$15,'Gas wholesale index'!L$2,FALSE)</f>
        <v>166168.27272727274</v>
      </c>
      <c r="M526" s="13">
        <f>VLOOKUP($B526,'Gas wholesale lookups'!$A$4:$L$15,'Gas wholesale index'!M$2,FALSE)</f>
        <v>291847.5</v>
      </c>
      <c r="N526" s="13">
        <f>VLOOKUP($B526,'Gas wholesale lookups'!$A$4:$L$15,'Gas wholesale index'!N$2,FALSE)</f>
        <v>332991.45454545453</v>
      </c>
      <c r="O526" s="38">
        <f>VLOOKUP($B526,'Gas wholesale lookups'!$A$4:$R$15,'Gas wholesale index'!O$2,FALSE)</f>
        <v>0</v>
      </c>
      <c r="P526" s="38">
        <f>VLOOKUP($B526,'Gas wholesale lookups'!$A$4:$R$15,'Gas wholesale index'!P$2,FALSE)</f>
        <v>0</v>
      </c>
      <c r="Q526" s="38">
        <f>VLOOKUP($B526,'Gas wholesale lookups'!$A$4:$R$15,'Gas wholesale index'!Q$2,FALSE)</f>
        <v>1</v>
      </c>
      <c r="R526" s="38">
        <f>VLOOKUP($B526,'Gas wholesale lookups'!$A$4:$R$15,'Gas wholesale index'!R$2,FALSE)</f>
        <v>1</v>
      </c>
      <c r="S526" s="38">
        <f>VLOOKUP($B526,'Gas wholesale lookups'!$A$4:$R$15,'Gas wholesale index'!S$2,FALSE)</f>
        <v>1</v>
      </c>
      <c r="T526" s="38">
        <f>VLOOKUP($B526,'Gas wholesale lookups'!$A$4:$R$15,'Gas wholesale index'!T$2,FALSE)</f>
        <v>1</v>
      </c>
      <c r="U526" s="13">
        <f t="shared" si="164"/>
        <v>0</v>
      </c>
      <c r="V526" s="13">
        <f t="shared" si="165"/>
        <v>0</v>
      </c>
      <c r="W526" s="13">
        <f t="shared" si="166"/>
        <v>208526.18181818182</v>
      </c>
      <c r="X526" s="13">
        <f t="shared" si="167"/>
        <v>166168.27272727274</v>
      </c>
      <c r="Y526" s="13">
        <f t="shared" si="168"/>
        <v>291847.5</v>
      </c>
      <c r="Z526" s="13">
        <f t="shared" si="169"/>
        <v>332991.45454545453</v>
      </c>
      <c r="AA526" s="13">
        <f t="shared" si="170"/>
        <v>999533.40909090918</v>
      </c>
      <c r="AB526" s="23">
        <f t="shared" si="171"/>
        <v>0</v>
      </c>
      <c r="AC526" s="23">
        <f t="shared" si="172"/>
        <v>0</v>
      </c>
      <c r="AD526" s="23">
        <f t="shared" si="173"/>
        <v>0</v>
      </c>
      <c r="AE526" s="23">
        <f t="shared" si="174"/>
        <v>0</v>
      </c>
      <c r="AF526" s="23">
        <f t="shared" si="175"/>
        <v>0</v>
      </c>
      <c r="AG526" s="23">
        <f t="shared" si="176"/>
        <v>0</v>
      </c>
      <c r="AH526" s="23">
        <f t="shared" si="177"/>
        <v>0</v>
      </c>
      <c r="AI526" s="44" t="str">
        <f t="shared" si="178"/>
        <v>n/a</v>
      </c>
      <c r="AJ526" s="2" t="str">
        <f t="shared" si="161"/>
        <v>2017-18 Summer</v>
      </c>
      <c r="AK526" s="2" t="str">
        <f t="shared" si="162"/>
        <v>2016-17 Summer</v>
      </c>
      <c r="AL526" s="41">
        <v>0</v>
      </c>
      <c r="AM526" s="8"/>
    </row>
    <row r="527" spans="1:39" x14ac:dyDescent="0.3">
      <c r="A527" s="47">
        <v>42604</v>
      </c>
      <c r="B527" s="14" t="str">
        <f t="shared" si="163"/>
        <v>Aug</v>
      </c>
      <c r="C527" s="3"/>
      <c r="D527" s="3"/>
      <c r="E527" s="3"/>
      <c r="F527" s="3"/>
      <c r="G527" s="3"/>
      <c r="H527" s="3"/>
      <c r="I527" s="13">
        <f>VLOOKUP($B527,'Gas wholesale lookups'!$A$4:$L$15,'Gas wholesale index'!I$2,FALSE)</f>
        <v>291847.5</v>
      </c>
      <c r="J527" s="13">
        <f>VLOOKUP($B527,'Gas wholesale lookups'!$A$4:$L$15,'Gas wholesale index'!J$2,FALSE)</f>
        <v>332991.45454545453</v>
      </c>
      <c r="K527" s="13">
        <f>VLOOKUP($B527,'Gas wholesale lookups'!$A$4:$L$15,'Gas wholesale index'!K$2,FALSE)</f>
        <v>208526.18181818182</v>
      </c>
      <c r="L527" s="13">
        <f>VLOOKUP($B527,'Gas wholesale lookups'!$A$4:$L$15,'Gas wholesale index'!L$2,FALSE)</f>
        <v>166168.27272727274</v>
      </c>
      <c r="M527" s="13">
        <f>VLOOKUP($B527,'Gas wholesale lookups'!$A$4:$L$15,'Gas wholesale index'!M$2,FALSE)</f>
        <v>291847.5</v>
      </c>
      <c r="N527" s="13">
        <f>VLOOKUP($B527,'Gas wholesale lookups'!$A$4:$L$15,'Gas wholesale index'!N$2,FALSE)</f>
        <v>332991.45454545453</v>
      </c>
      <c r="O527" s="38">
        <f>VLOOKUP($B527,'Gas wholesale lookups'!$A$4:$R$15,'Gas wholesale index'!O$2,FALSE)</f>
        <v>0</v>
      </c>
      <c r="P527" s="38">
        <f>VLOOKUP($B527,'Gas wholesale lookups'!$A$4:$R$15,'Gas wholesale index'!P$2,FALSE)</f>
        <v>0</v>
      </c>
      <c r="Q527" s="38">
        <f>VLOOKUP($B527,'Gas wholesale lookups'!$A$4:$R$15,'Gas wholesale index'!Q$2,FALSE)</f>
        <v>1</v>
      </c>
      <c r="R527" s="38">
        <f>VLOOKUP($B527,'Gas wholesale lookups'!$A$4:$R$15,'Gas wholesale index'!R$2,FALSE)</f>
        <v>1</v>
      </c>
      <c r="S527" s="38">
        <f>VLOOKUP($B527,'Gas wholesale lookups'!$A$4:$R$15,'Gas wholesale index'!S$2,FALSE)</f>
        <v>1</v>
      </c>
      <c r="T527" s="38">
        <f>VLOOKUP($B527,'Gas wholesale lookups'!$A$4:$R$15,'Gas wholesale index'!T$2,FALSE)</f>
        <v>1</v>
      </c>
      <c r="U527" s="13">
        <f t="shared" si="164"/>
        <v>0</v>
      </c>
      <c r="V527" s="13">
        <f t="shared" si="165"/>
        <v>0</v>
      </c>
      <c r="W527" s="13">
        <f t="shared" si="166"/>
        <v>208526.18181818182</v>
      </c>
      <c r="X527" s="13">
        <f t="shared" si="167"/>
        <v>166168.27272727274</v>
      </c>
      <c r="Y527" s="13">
        <f t="shared" si="168"/>
        <v>291847.5</v>
      </c>
      <c r="Z527" s="13">
        <f t="shared" si="169"/>
        <v>332991.45454545453</v>
      </c>
      <c r="AA527" s="13">
        <f t="shared" si="170"/>
        <v>999533.40909090918</v>
      </c>
      <c r="AB527" s="23">
        <f t="shared" si="171"/>
        <v>0</v>
      </c>
      <c r="AC527" s="23">
        <f t="shared" si="172"/>
        <v>0</v>
      </c>
      <c r="AD527" s="23">
        <f t="shared" si="173"/>
        <v>0</v>
      </c>
      <c r="AE527" s="23">
        <f t="shared" si="174"/>
        <v>0</v>
      </c>
      <c r="AF527" s="23">
        <f t="shared" si="175"/>
        <v>0</v>
      </c>
      <c r="AG527" s="23">
        <f t="shared" si="176"/>
        <v>0</v>
      </c>
      <c r="AH527" s="23">
        <f t="shared" si="177"/>
        <v>0</v>
      </c>
      <c r="AI527" s="44" t="str">
        <f t="shared" si="178"/>
        <v>n/a</v>
      </c>
      <c r="AJ527" s="2" t="str">
        <f t="shared" si="161"/>
        <v>2017-18 Summer</v>
      </c>
      <c r="AK527" s="2" t="str">
        <f t="shared" si="162"/>
        <v>2016-17 Summer</v>
      </c>
      <c r="AL527" s="41">
        <v>0</v>
      </c>
      <c r="AM527" s="8"/>
    </row>
    <row r="528" spans="1:39" x14ac:dyDescent="0.3">
      <c r="A528" s="47">
        <v>42605</v>
      </c>
      <c r="B528" s="14" t="str">
        <f t="shared" si="163"/>
        <v>Aug</v>
      </c>
      <c r="C528" s="3"/>
      <c r="D528" s="3"/>
      <c r="E528" s="3"/>
      <c r="F528" s="3"/>
      <c r="G528" s="3"/>
      <c r="H528" s="3"/>
      <c r="I528" s="13">
        <f>VLOOKUP($B528,'Gas wholesale lookups'!$A$4:$L$15,'Gas wholesale index'!I$2,FALSE)</f>
        <v>291847.5</v>
      </c>
      <c r="J528" s="13">
        <f>VLOOKUP($B528,'Gas wholesale lookups'!$A$4:$L$15,'Gas wholesale index'!J$2,FALSE)</f>
        <v>332991.45454545453</v>
      </c>
      <c r="K528" s="13">
        <f>VLOOKUP($B528,'Gas wholesale lookups'!$A$4:$L$15,'Gas wholesale index'!K$2,FALSE)</f>
        <v>208526.18181818182</v>
      </c>
      <c r="L528" s="13">
        <f>VLOOKUP($B528,'Gas wholesale lookups'!$A$4:$L$15,'Gas wholesale index'!L$2,FALSE)</f>
        <v>166168.27272727274</v>
      </c>
      <c r="M528" s="13">
        <f>VLOOKUP($B528,'Gas wholesale lookups'!$A$4:$L$15,'Gas wholesale index'!M$2,FALSE)</f>
        <v>291847.5</v>
      </c>
      <c r="N528" s="13">
        <f>VLOOKUP($B528,'Gas wholesale lookups'!$A$4:$L$15,'Gas wholesale index'!N$2,FALSE)</f>
        <v>332991.45454545453</v>
      </c>
      <c r="O528" s="38">
        <f>VLOOKUP($B528,'Gas wholesale lookups'!$A$4:$R$15,'Gas wholesale index'!O$2,FALSE)</f>
        <v>0</v>
      </c>
      <c r="P528" s="38">
        <f>VLOOKUP($B528,'Gas wholesale lookups'!$A$4:$R$15,'Gas wholesale index'!P$2,FALSE)</f>
        <v>0</v>
      </c>
      <c r="Q528" s="38">
        <f>VLOOKUP($B528,'Gas wholesale lookups'!$A$4:$R$15,'Gas wholesale index'!Q$2,FALSE)</f>
        <v>1</v>
      </c>
      <c r="R528" s="38">
        <f>VLOOKUP($B528,'Gas wholesale lookups'!$A$4:$R$15,'Gas wholesale index'!R$2,FALSE)</f>
        <v>1</v>
      </c>
      <c r="S528" s="38">
        <f>VLOOKUP($B528,'Gas wholesale lookups'!$A$4:$R$15,'Gas wholesale index'!S$2,FALSE)</f>
        <v>1</v>
      </c>
      <c r="T528" s="38">
        <f>VLOOKUP($B528,'Gas wholesale lookups'!$A$4:$R$15,'Gas wholesale index'!T$2,FALSE)</f>
        <v>1</v>
      </c>
      <c r="U528" s="13">
        <f t="shared" si="164"/>
        <v>0</v>
      </c>
      <c r="V528" s="13">
        <f t="shared" si="165"/>
        <v>0</v>
      </c>
      <c r="W528" s="13">
        <f t="shared" si="166"/>
        <v>208526.18181818182</v>
      </c>
      <c r="X528" s="13">
        <f t="shared" si="167"/>
        <v>166168.27272727274</v>
      </c>
      <c r="Y528" s="13">
        <f t="shared" si="168"/>
        <v>291847.5</v>
      </c>
      <c r="Z528" s="13">
        <f t="shared" si="169"/>
        <v>332991.45454545453</v>
      </c>
      <c r="AA528" s="13">
        <f t="shared" si="170"/>
        <v>999533.40909090918</v>
      </c>
      <c r="AB528" s="23">
        <f t="shared" si="171"/>
        <v>0</v>
      </c>
      <c r="AC528" s="23">
        <f t="shared" si="172"/>
        <v>0</v>
      </c>
      <c r="AD528" s="23">
        <f t="shared" si="173"/>
        <v>0</v>
      </c>
      <c r="AE528" s="23">
        <f t="shared" si="174"/>
        <v>0</v>
      </c>
      <c r="AF528" s="23">
        <f t="shared" si="175"/>
        <v>0</v>
      </c>
      <c r="AG528" s="23">
        <f t="shared" si="176"/>
        <v>0</v>
      </c>
      <c r="AH528" s="23">
        <f t="shared" si="177"/>
        <v>0</v>
      </c>
      <c r="AI528" s="44" t="str">
        <f t="shared" si="178"/>
        <v>n/a</v>
      </c>
      <c r="AJ528" s="2" t="str">
        <f t="shared" si="161"/>
        <v>2017-18 Summer</v>
      </c>
      <c r="AK528" s="2" t="str">
        <f t="shared" si="162"/>
        <v>2016-17 Summer</v>
      </c>
      <c r="AL528" s="41">
        <v>0</v>
      </c>
      <c r="AM528" s="8"/>
    </row>
    <row r="529" spans="1:39" x14ac:dyDescent="0.3">
      <c r="A529" s="47">
        <v>42606</v>
      </c>
      <c r="B529" s="14" t="str">
        <f t="shared" si="163"/>
        <v>Aug</v>
      </c>
      <c r="C529" s="3"/>
      <c r="D529" s="3"/>
      <c r="E529" s="3"/>
      <c r="F529" s="3"/>
      <c r="G529" s="3"/>
      <c r="H529" s="3"/>
      <c r="I529" s="13">
        <f>VLOOKUP($B529,'Gas wholesale lookups'!$A$4:$L$15,'Gas wholesale index'!I$2,FALSE)</f>
        <v>291847.5</v>
      </c>
      <c r="J529" s="13">
        <f>VLOOKUP($B529,'Gas wholesale lookups'!$A$4:$L$15,'Gas wholesale index'!J$2,FALSE)</f>
        <v>332991.45454545453</v>
      </c>
      <c r="K529" s="13">
        <f>VLOOKUP($B529,'Gas wholesale lookups'!$A$4:$L$15,'Gas wholesale index'!K$2,FALSE)</f>
        <v>208526.18181818182</v>
      </c>
      <c r="L529" s="13">
        <f>VLOOKUP($B529,'Gas wholesale lookups'!$A$4:$L$15,'Gas wholesale index'!L$2,FALSE)</f>
        <v>166168.27272727274</v>
      </c>
      <c r="M529" s="13">
        <f>VLOOKUP($B529,'Gas wholesale lookups'!$A$4:$L$15,'Gas wholesale index'!M$2,FALSE)</f>
        <v>291847.5</v>
      </c>
      <c r="N529" s="13">
        <f>VLOOKUP($B529,'Gas wholesale lookups'!$A$4:$L$15,'Gas wholesale index'!N$2,FALSE)</f>
        <v>332991.45454545453</v>
      </c>
      <c r="O529" s="38">
        <f>VLOOKUP($B529,'Gas wholesale lookups'!$A$4:$R$15,'Gas wholesale index'!O$2,FALSE)</f>
        <v>0</v>
      </c>
      <c r="P529" s="38">
        <f>VLOOKUP($B529,'Gas wholesale lookups'!$A$4:$R$15,'Gas wholesale index'!P$2,FALSE)</f>
        <v>0</v>
      </c>
      <c r="Q529" s="38">
        <f>VLOOKUP($B529,'Gas wholesale lookups'!$A$4:$R$15,'Gas wholesale index'!Q$2,FALSE)</f>
        <v>1</v>
      </c>
      <c r="R529" s="38">
        <f>VLOOKUP($B529,'Gas wholesale lookups'!$A$4:$R$15,'Gas wholesale index'!R$2,FALSE)</f>
        <v>1</v>
      </c>
      <c r="S529" s="38">
        <f>VLOOKUP($B529,'Gas wholesale lookups'!$A$4:$R$15,'Gas wholesale index'!S$2,FALSE)</f>
        <v>1</v>
      </c>
      <c r="T529" s="38">
        <f>VLOOKUP($B529,'Gas wholesale lookups'!$A$4:$R$15,'Gas wholesale index'!T$2,FALSE)</f>
        <v>1</v>
      </c>
      <c r="U529" s="13">
        <f t="shared" si="164"/>
        <v>0</v>
      </c>
      <c r="V529" s="13">
        <f t="shared" si="165"/>
        <v>0</v>
      </c>
      <c r="W529" s="13">
        <f t="shared" si="166"/>
        <v>208526.18181818182</v>
      </c>
      <c r="X529" s="13">
        <f t="shared" si="167"/>
        <v>166168.27272727274</v>
      </c>
      <c r="Y529" s="13">
        <f t="shared" si="168"/>
        <v>291847.5</v>
      </c>
      <c r="Z529" s="13">
        <f t="shared" si="169"/>
        <v>332991.45454545453</v>
      </c>
      <c r="AA529" s="13">
        <f t="shared" si="170"/>
        <v>999533.40909090918</v>
      </c>
      <c r="AB529" s="23">
        <f t="shared" si="171"/>
        <v>0</v>
      </c>
      <c r="AC529" s="23">
        <f t="shared" si="172"/>
        <v>0</v>
      </c>
      <c r="AD529" s="23">
        <f t="shared" si="173"/>
        <v>0</v>
      </c>
      <c r="AE529" s="23">
        <f t="shared" si="174"/>
        <v>0</v>
      </c>
      <c r="AF529" s="23">
        <f t="shared" si="175"/>
        <v>0</v>
      </c>
      <c r="AG529" s="23">
        <f t="shared" si="176"/>
        <v>0</v>
      </c>
      <c r="AH529" s="23">
        <f t="shared" si="177"/>
        <v>0</v>
      </c>
      <c r="AI529" s="44" t="str">
        <f t="shared" si="178"/>
        <v>n/a</v>
      </c>
      <c r="AJ529" s="2" t="str">
        <f t="shared" si="161"/>
        <v>2017-18 Summer</v>
      </c>
      <c r="AK529" s="2" t="str">
        <f t="shared" si="162"/>
        <v>2016-17 Summer</v>
      </c>
      <c r="AL529" s="41">
        <v>0</v>
      </c>
      <c r="AM529" s="8"/>
    </row>
    <row r="530" spans="1:39" x14ac:dyDescent="0.3">
      <c r="A530" s="47">
        <v>42607</v>
      </c>
      <c r="B530" s="14" t="str">
        <f t="shared" si="163"/>
        <v>Aug</v>
      </c>
      <c r="C530" s="3"/>
      <c r="D530" s="3"/>
      <c r="E530" s="3"/>
      <c r="F530" s="3"/>
      <c r="G530" s="3"/>
      <c r="H530" s="3"/>
      <c r="I530" s="13">
        <f>VLOOKUP($B530,'Gas wholesale lookups'!$A$4:$L$15,'Gas wholesale index'!I$2,FALSE)</f>
        <v>291847.5</v>
      </c>
      <c r="J530" s="13">
        <f>VLOOKUP($B530,'Gas wholesale lookups'!$A$4:$L$15,'Gas wholesale index'!J$2,FALSE)</f>
        <v>332991.45454545453</v>
      </c>
      <c r="K530" s="13">
        <f>VLOOKUP($B530,'Gas wholesale lookups'!$A$4:$L$15,'Gas wholesale index'!K$2,FALSE)</f>
        <v>208526.18181818182</v>
      </c>
      <c r="L530" s="13">
        <f>VLOOKUP($B530,'Gas wholesale lookups'!$A$4:$L$15,'Gas wholesale index'!L$2,FALSE)</f>
        <v>166168.27272727274</v>
      </c>
      <c r="M530" s="13">
        <f>VLOOKUP($B530,'Gas wholesale lookups'!$A$4:$L$15,'Gas wholesale index'!M$2,FALSE)</f>
        <v>291847.5</v>
      </c>
      <c r="N530" s="13">
        <f>VLOOKUP($B530,'Gas wholesale lookups'!$A$4:$L$15,'Gas wholesale index'!N$2,FALSE)</f>
        <v>332991.45454545453</v>
      </c>
      <c r="O530" s="38">
        <f>VLOOKUP($B530,'Gas wholesale lookups'!$A$4:$R$15,'Gas wholesale index'!O$2,FALSE)</f>
        <v>0</v>
      </c>
      <c r="P530" s="38">
        <f>VLOOKUP($B530,'Gas wholesale lookups'!$A$4:$R$15,'Gas wholesale index'!P$2,FALSE)</f>
        <v>0</v>
      </c>
      <c r="Q530" s="38">
        <f>VLOOKUP($B530,'Gas wholesale lookups'!$A$4:$R$15,'Gas wholesale index'!Q$2,FALSE)</f>
        <v>1</v>
      </c>
      <c r="R530" s="38">
        <f>VLOOKUP($B530,'Gas wholesale lookups'!$A$4:$R$15,'Gas wholesale index'!R$2,FALSE)</f>
        <v>1</v>
      </c>
      <c r="S530" s="38">
        <f>VLOOKUP($B530,'Gas wholesale lookups'!$A$4:$R$15,'Gas wholesale index'!S$2,FALSE)</f>
        <v>1</v>
      </c>
      <c r="T530" s="38">
        <f>VLOOKUP($B530,'Gas wholesale lookups'!$A$4:$R$15,'Gas wholesale index'!T$2,FALSE)</f>
        <v>1</v>
      </c>
      <c r="U530" s="13">
        <f t="shared" si="164"/>
        <v>0</v>
      </c>
      <c r="V530" s="13">
        <f t="shared" si="165"/>
        <v>0</v>
      </c>
      <c r="W530" s="13">
        <f t="shared" si="166"/>
        <v>208526.18181818182</v>
      </c>
      <c r="X530" s="13">
        <f t="shared" si="167"/>
        <v>166168.27272727274</v>
      </c>
      <c r="Y530" s="13">
        <f t="shared" si="168"/>
        <v>291847.5</v>
      </c>
      <c r="Z530" s="13">
        <f t="shared" si="169"/>
        <v>332991.45454545453</v>
      </c>
      <c r="AA530" s="13">
        <f t="shared" si="170"/>
        <v>999533.40909090918</v>
      </c>
      <c r="AB530" s="23">
        <f t="shared" si="171"/>
        <v>0</v>
      </c>
      <c r="AC530" s="23">
        <f t="shared" si="172"/>
        <v>0</v>
      </c>
      <c r="AD530" s="23">
        <f t="shared" si="173"/>
        <v>0</v>
      </c>
      <c r="AE530" s="23">
        <f t="shared" si="174"/>
        <v>0</v>
      </c>
      <c r="AF530" s="23">
        <f t="shared" si="175"/>
        <v>0</v>
      </c>
      <c r="AG530" s="23">
        <f t="shared" si="176"/>
        <v>0</v>
      </c>
      <c r="AH530" s="23">
        <f t="shared" si="177"/>
        <v>0</v>
      </c>
      <c r="AI530" s="44" t="str">
        <f t="shared" si="178"/>
        <v>n/a</v>
      </c>
      <c r="AJ530" s="2" t="str">
        <f t="shared" si="161"/>
        <v>2017-18 Summer</v>
      </c>
      <c r="AK530" s="2" t="str">
        <f t="shared" si="162"/>
        <v>2016-17 Summer</v>
      </c>
      <c r="AL530" s="41">
        <v>0</v>
      </c>
      <c r="AM530" s="8"/>
    </row>
    <row r="531" spans="1:39" x14ac:dyDescent="0.3">
      <c r="A531" s="47">
        <v>42608</v>
      </c>
      <c r="B531" s="14" t="str">
        <f t="shared" si="163"/>
        <v>Aug</v>
      </c>
      <c r="C531" s="3"/>
      <c r="D531" s="3"/>
      <c r="E531" s="3"/>
      <c r="F531" s="3"/>
      <c r="G531" s="3"/>
      <c r="H531" s="3"/>
      <c r="I531" s="13">
        <f>VLOOKUP($B531,'Gas wholesale lookups'!$A$4:$L$15,'Gas wholesale index'!I$2,FALSE)</f>
        <v>291847.5</v>
      </c>
      <c r="J531" s="13">
        <f>VLOOKUP($B531,'Gas wholesale lookups'!$A$4:$L$15,'Gas wholesale index'!J$2,FALSE)</f>
        <v>332991.45454545453</v>
      </c>
      <c r="K531" s="13">
        <f>VLOOKUP($B531,'Gas wholesale lookups'!$A$4:$L$15,'Gas wholesale index'!K$2,FALSE)</f>
        <v>208526.18181818182</v>
      </c>
      <c r="L531" s="13">
        <f>VLOOKUP($B531,'Gas wholesale lookups'!$A$4:$L$15,'Gas wholesale index'!L$2,FALSE)</f>
        <v>166168.27272727274</v>
      </c>
      <c r="M531" s="13">
        <f>VLOOKUP($B531,'Gas wholesale lookups'!$A$4:$L$15,'Gas wholesale index'!M$2,FALSE)</f>
        <v>291847.5</v>
      </c>
      <c r="N531" s="13">
        <f>VLOOKUP($B531,'Gas wholesale lookups'!$A$4:$L$15,'Gas wholesale index'!N$2,FALSE)</f>
        <v>332991.45454545453</v>
      </c>
      <c r="O531" s="38">
        <f>VLOOKUP($B531,'Gas wholesale lookups'!$A$4:$R$15,'Gas wholesale index'!O$2,FALSE)</f>
        <v>0</v>
      </c>
      <c r="P531" s="38">
        <f>VLOOKUP($B531,'Gas wholesale lookups'!$A$4:$R$15,'Gas wholesale index'!P$2,FALSE)</f>
        <v>0</v>
      </c>
      <c r="Q531" s="38">
        <f>VLOOKUP($B531,'Gas wholesale lookups'!$A$4:$R$15,'Gas wholesale index'!Q$2,FALSE)</f>
        <v>1</v>
      </c>
      <c r="R531" s="38">
        <f>VLOOKUP($B531,'Gas wholesale lookups'!$A$4:$R$15,'Gas wholesale index'!R$2,FALSE)</f>
        <v>1</v>
      </c>
      <c r="S531" s="38">
        <f>VLOOKUP($B531,'Gas wholesale lookups'!$A$4:$R$15,'Gas wholesale index'!S$2,FALSE)</f>
        <v>1</v>
      </c>
      <c r="T531" s="38">
        <f>VLOOKUP($B531,'Gas wholesale lookups'!$A$4:$R$15,'Gas wholesale index'!T$2,FALSE)</f>
        <v>1</v>
      </c>
      <c r="U531" s="13">
        <f t="shared" si="164"/>
        <v>0</v>
      </c>
      <c r="V531" s="13">
        <f t="shared" si="165"/>
        <v>0</v>
      </c>
      <c r="W531" s="13">
        <f t="shared" si="166"/>
        <v>208526.18181818182</v>
      </c>
      <c r="X531" s="13">
        <f t="shared" si="167"/>
        <v>166168.27272727274</v>
      </c>
      <c r="Y531" s="13">
        <f t="shared" si="168"/>
        <v>291847.5</v>
      </c>
      <c r="Z531" s="13">
        <f t="shared" si="169"/>
        <v>332991.45454545453</v>
      </c>
      <c r="AA531" s="13">
        <f t="shared" si="170"/>
        <v>999533.40909090918</v>
      </c>
      <c r="AB531" s="23">
        <f t="shared" si="171"/>
        <v>0</v>
      </c>
      <c r="AC531" s="23">
        <f t="shared" si="172"/>
        <v>0</v>
      </c>
      <c r="AD531" s="23">
        <f t="shared" si="173"/>
        <v>0</v>
      </c>
      <c r="AE531" s="23">
        <f t="shared" si="174"/>
        <v>0</v>
      </c>
      <c r="AF531" s="23">
        <f t="shared" si="175"/>
        <v>0</v>
      </c>
      <c r="AG531" s="23">
        <f t="shared" si="176"/>
        <v>0</v>
      </c>
      <c r="AH531" s="23">
        <f t="shared" si="177"/>
        <v>0</v>
      </c>
      <c r="AI531" s="44" t="str">
        <f t="shared" si="178"/>
        <v>n/a</v>
      </c>
      <c r="AJ531" s="2" t="str">
        <f t="shared" si="161"/>
        <v>2017-18 Summer</v>
      </c>
      <c r="AK531" s="2" t="str">
        <f t="shared" si="162"/>
        <v>2016-17 Summer</v>
      </c>
      <c r="AL531" s="41">
        <v>0</v>
      </c>
      <c r="AM531" s="8"/>
    </row>
    <row r="532" spans="1:39" x14ac:dyDescent="0.3">
      <c r="A532" s="47">
        <v>42612</v>
      </c>
      <c r="B532" s="14" t="str">
        <f t="shared" si="163"/>
        <v>Aug</v>
      </c>
      <c r="C532" s="3"/>
      <c r="D532" s="3"/>
      <c r="E532" s="3"/>
      <c r="F532" s="3"/>
      <c r="G532" s="3"/>
      <c r="H532" s="3"/>
      <c r="I532" s="13">
        <f>VLOOKUP($B532,'Gas wholesale lookups'!$A$4:$L$15,'Gas wholesale index'!I$2,FALSE)</f>
        <v>291847.5</v>
      </c>
      <c r="J532" s="13">
        <f>VLOOKUP($B532,'Gas wholesale lookups'!$A$4:$L$15,'Gas wholesale index'!J$2,FALSE)</f>
        <v>332991.45454545453</v>
      </c>
      <c r="K532" s="13">
        <f>VLOOKUP($B532,'Gas wholesale lookups'!$A$4:$L$15,'Gas wholesale index'!K$2,FALSE)</f>
        <v>208526.18181818182</v>
      </c>
      <c r="L532" s="13">
        <f>VLOOKUP($B532,'Gas wholesale lookups'!$A$4:$L$15,'Gas wholesale index'!L$2,FALSE)</f>
        <v>166168.27272727274</v>
      </c>
      <c r="M532" s="13">
        <f>VLOOKUP($B532,'Gas wholesale lookups'!$A$4:$L$15,'Gas wholesale index'!M$2,FALSE)</f>
        <v>291847.5</v>
      </c>
      <c r="N532" s="13">
        <f>VLOOKUP($B532,'Gas wholesale lookups'!$A$4:$L$15,'Gas wholesale index'!N$2,FALSE)</f>
        <v>332991.45454545453</v>
      </c>
      <c r="O532" s="38">
        <f>VLOOKUP($B532,'Gas wholesale lookups'!$A$4:$R$15,'Gas wholesale index'!O$2,FALSE)</f>
        <v>0</v>
      </c>
      <c r="P532" s="38">
        <f>VLOOKUP($B532,'Gas wholesale lookups'!$A$4:$R$15,'Gas wholesale index'!P$2,FALSE)</f>
        <v>0</v>
      </c>
      <c r="Q532" s="38">
        <f>VLOOKUP($B532,'Gas wholesale lookups'!$A$4:$R$15,'Gas wholesale index'!Q$2,FALSE)</f>
        <v>1</v>
      </c>
      <c r="R532" s="38">
        <f>VLOOKUP($B532,'Gas wholesale lookups'!$A$4:$R$15,'Gas wholesale index'!R$2,FALSE)</f>
        <v>1</v>
      </c>
      <c r="S532" s="38">
        <f>VLOOKUP($B532,'Gas wholesale lookups'!$A$4:$R$15,'Gas wholesale index'!S$2,FALSE)</f>
        <v>1</v>
      </c>
      <c r="T532" s="38">
        <f>VLOOKUP($B532,'Gas wholesale lookups'!$A$4:$R$15,'Gas wholesale index'!T$2,FALSE)</f>
        <v>1</v>
      </c>
      <c r="U532" s="13">
        <f t="shared" si="164"/>
        <v>0</v>
      </c>
      <c r="V532" s="13">
        <f t="shared" si="165"/>
        <v>0</v>
      </c>
      <c r="W532" s="13">
        <f t="shared" si="166"/>
        <v>208526.18181818182</v>
      </c>
      <c r="X532" s="13">
        <f t="shared" si="167"/>
        <v>166168.27272727274</v>
      </c>
      <c r="Y532" s="13">
        <f t="shared" si="168"/>
        <v>291847.5</v>
      </c>
      <c r="Z532" s="13">
        <f t="shared" si="169"/>
        <v>332991.45454545453</v>
      </c>
      <c r="AA532" s="13">
        <f t="shared" si="170"/>
        <v>999533.40909090918</v>
      </c>
      <c r="AB532" s="23">
        <f t="shared" si="171"/>
        <v>0</v>
      </c>
      <c r="AC532" s="23">
        <f t="shared" si="172"/>
        <v>0</v>
      </c>
      <c r="AD532" s="23">
        <f t="shared" si="173"/>
        <v>0</v>
      </c>
      <c r="AE532" s="23">
        <f t="shared" si="174"/>
        <v>0</v>
      </c>
      <c r="AF532" s="23">
        <f t="shared" si="175"/>
        <v>0</v>
      </c>
      <c r="AG532" s="23">
        <f t="shared" si="176"/>
        <v>0</v>
      </c>
      <c r="AH532" s="23">
        <f t="shared" si="177"/>
        <v>0</v>
      </c>
      <c r="AI532" s="44" t="str">
        <f t="shared" si="178"/>
        <v>n/a</v>
      </c>
      <c r="AJ532" s="2" t="str">
        <f t="shared" si="161"/>
        <v>2017-18 Summer</v>
      </c>
      <c r="AK532" s="2" t="str">
        <f t="shared" si="162"/>
        <v>2016-17 Summer</v>
      </c>
      <c r="AL532" s="41">
        <v>0</v>
      </c>
      <c r="AM532" s="8"/>
    </row>
    <row r="533" spans="1:39" x14ac:dyDescent="0.3">
      <c r="A533" s="47">
        <v>42613</v>
      </c>
      <c r="B533" s="14" t="str">
        <f t="shared" si="163"/>
        <v>Aug</v>
      </c>
      <c r="C533" s="3"/>
      <c r="D533" s="3"/>
      <c r="E533" s="3"/>
      <c r="F533" s="3"/>
      <c r="G533" s="3"/>
      <c r="H533" s="3"/>
      <c r="I533" s="13">
        <f>VLOOKUP($B533,'Gas wholesale lookups'!$A$4:$L$15,'Gas wholesale index'!I$2,FALSE)</f>
        <v>291847.5</v>
      </c>
      <c r="J533" s="13">
        <f>VLOOKUP($B533,'Gas wholesale lookups'!$A$4:$L$15,'Gas wholesale index'!J$2,FALSE)</f>
        <v>332991.45454545453</v>
      </c>
      <c r="K533" s="13">
        <f>VLOOKUP($B533,'Gas wholesale lookups'!$A$4:$L$15,'Gas wholesale index'!K$2,FALSE)</f>
        <v>208526.18181818182</v>
      </c>
      <c r="L533" s="13">
        <f>VLOOKUP($B533,'Gas wholesale lookups'!$A$4:$L$15,'Gas wholesale index'!L$2,FALSE)</f>
        <v>166168.27272727274</v>
      </c>
      <c r="M533" s="13">
        <f>VLOOKUP($B533,'Gas wholesale lookups'!$A$4:$L$15,'Gas wholesale index'!M$2,FALSE)</f>
        <v>291847.5</v>
      </c>
      <c r="N533" s="13">
        <f>VLOOKUP($B533,'Gas wholesale lookups'!$A$4:$L$15,'Gas wholesale index'!N$2,FALSE)</f>
        <v>332991.45454545453</v>
      </c>
      <c r="O533" s="38">
        <f>VLOOKUP($B533,'Gas wholesale lookups'!$A$4:$R$15,'Gas wholesale index'!O$2,FALSE)</f>
        <v>0</v>
      </c>
      <c r="P533" s="38">
        <f>VLOOKUP($B533,'Gas wholesale lookups'!$A$4:$R$15,'Gas wholesale index'!P$2,FALSE)</f>
        <v>0</v>
      </c>
      <c r="Q533" s="38">
        <f>VLOOKUP($B533,'Gas wholesale lookups'!$A$4:$R$15,'Gas wholesale index'!Q$2,FALSE)</f>
        <v>1</v>
      </c>
      <c r="R533" s="38">
        <f>VLOOKUP($B533,'Gas wholesale lookups'!$A$4:$R$15,'Gas wholesale index'!R$2,FALSE)</f>
        <v>1</v>
      </c>
      <c r="S533" s="38">
        <f>VLOOKUP($B533,'Gas wholesale lookups'!$A$4:$R$15,'Gas wholesale index'!S$2,FALSE)</f>
        <v>1</v>
      </c>
      <c r="T533" s="38">
        <f>VLOOKUP($B533,'Gas wholesale lookups'!$A$4:$R$15,'Gas wholesale index'!T$2,FALSE)</f>
        <v>1</v>
      </c>
      <c r="U533" s="13">
        <f t="shared" si="164"/>
        <v>0</v>
      </c>
      <c r="V533" s="13">
        <f t="shared" si="165"/>
        <v>0</v>
      </c>
      <c r="W533" s="13">
        <f t="shared" si="166"/>
        <v>208526.18181818182</v>
      </c>
      <c r="X533" s="13">
        <f t="shared" si="167"/>
        <v>166168.27272727274</v>
      </c>
      <c r="Y533" s="13">
        <f t="shared" si="168"/>
        <v>291847.5</v>
      </c>
      <c r="Z533" s="13">
        <f t="shared" si="169"/>
        <v>332991.45454545453</v>
      </c>
      <c r="AA533" s="13">
        <f t="shared" si="170"/>
        <v>999533.40909090918</v>
      </c>
      <c r="AB533" s="23">
        <f t="shared" si="171"/>
        <v>0</v>
      </c>
      <c r="AC533" s="23">
        <f t="shared" si="172"/>
        <v>0</v>
      </c>
      <c r="AD533" s="23">
        <f t="shared" si="173"/>
        <v>0</v>
      </c>
      <c r="AE533" s="23">
        <f t="shared" si="174"/>
        <v>0</v>
      </c>
      <c r="AF533" s="23">
        <f t="shared" si="175"/>
        <v>0</v>
      </c>
      <c r="AG533" s="23">
        <f t="shared" si="176"/>
        <v>0</v>
      </c>
      <c r="AH533" s="23">
        <f t="shared" si="177"/>
        <v>0</v>
      </c>
      <c r="AI533" s="44" t="str">
        <f t="shared" si="178"/>
        <v>n/a</v>
      </c>
      <c r="AJ533" s="2" t="str">
        <f t="shared" si="161"/>
        <v>2017-18 Summer</v>
      </c>
      <c r="AK533" s="2" t="str">
        <f t="shared" si="162"/>
        <v>2016-17 Summer</v>
      </c>
      <c r="AL533" s="41">
        <v>0</v>
      </c>
      <c r="AM533" s="8"/>
    </row>
    <row r="534" spans="1:39" x14ac:dyDescent="0.3">
      <c r="A534" s="47">
        <v>42614</v>
      </c>
      <c r="B534" s="14" t="str">
        <f t="shared" si="163"/>
        <v>Sep</v>
      </c>
      <c r="C534" s="3"/>
      <c r="D534" s="3"/>
      <c r="E534" s="3"/>
      <c r="F534" s="3"/>
      <c r="G534" s="3"/>
      <c r="H534" s="3"/>
      <c r="I534" s="13">
        <f>VLOOKUP($B534,'Gas wholesale lookups'!$A$4:$L$15,'Gas wholesale index'!I$2,FALSE)</f>
        <v>291847.5</v>
      </c>
      <c r="J534" s="13">
        <f>VLOOKUP($B534,'Gas wholesale lookups'!$A$4:$L$15,'Gas wholesale index'!J$2,FALSE)</f>
        <v>332991.45454545453</v>
      </c>
      <c r="K534" s="13">
        <f>VLOOKUP($B534,'Gas wholesale lookups'!$A$4:$L$15,'Gas wholesale index'!K$2,FALSE)</f>
        <v>208526.18181818182</v>
      </c>
      <c r="L534" s="13">
        <f>VLOOKUP($B534,'Gas wholesale lookups'!$A$4:$L$15,'Gas wholesale index'!L$2,FALSE)</f>
        <v>166168.27272727274</v>
      </c>
      <c r="M534" s="13">
        <f>VLOOKUP($B534,'Gas wholesale lookups'!$A$4:$L$15,'Gas wholesale index'!M$2,FALSE)</f>
        <v>291847.5</v>
      </c>
      <c r="N534" s="13">
        <f>VLOOKUP($B534,'Gas wholesale lookups'!$A$4:$L$15,'Gas wholesale index'!N$2,FALSE)</f>
        <v>332991.45454545453</v>
      </c>
      <c r="O534" s="38">
        <f>VLOOKUP($B534,'Gas wholesale lookups'!$A$4:$R$15,'Gas wholesale index'!O$2,FALSE)</f>
        <v>0</v>
      </c>
      <c r="P534" s="38">
        <f>VLOOKUP($B534,'Gas wholesale lookups'!$A$4:$R$15,'Gas wholesale index'!P$2,FALSE)</f>
        <v>0</v>
      </c>
      <c r="Q534" s="38">
        <f>VLOOKUP($B534,'Gas wholesale lookups'!$A$4:$R$15,'Gas wholesale index'!Q$2,FALSE)</f>
        <v>1</v>
      </c>
      <c r="R534" s="38">
        <f>VLOOKUP($B534,'Gas wholesale lookups'!$A$4:$R$15,'Gas wholesale index'!R$2,FALSE)</f>
        <v>1</v>
      </c>
      <c r="S534" s="38">
        <f>VLOOKUP($B534,'Gas wholesale lookups'!$A$4:$R$15,'Gas wholesale index'!S$2,FALSE)</f>
        <v>1</v>
      </c>
      <c r="T534" s="38">
        <f>VLOOKUP($B534,'Gas wholesale lookups'!$A$4:$R$15,'Gas wholesale index'!T$2,FALSE)</f>
        <v>1</v>
      </c>
      <c r="U534" s="13">
        <f t="shared" si="164"/>
        <v>0</v>
      </c>
      <c r="V534" s="13">
        <f t="shared" si="165"/>
        <v>0</v>
      </c>
      <c r="W534" s="13">
        <f t="shared" si="166"/>
        <v>208526.18181818182</v>
      </c>
      <c r="X534" s="13">
        <f t="shared" si="167"/>
        <v>166168.27272727274</v>
      </c>
      <c r="Y534" s="13">
        <f t="shared" si="168"/>
        <v>291847.5</v>
      </c>
      <c r="Z534" s="13">
        <f t="shared" si="169"/>
        <v>332991.45454545453</v>
      </c>
      <c r="AA534" s="13">
        <f t="shared" si="170"/>
        <v>999533.40909090918</v>
      </c>
      <c r="AB534" s="23">
        <f t="shared" si="171"/>
        <v>0</v>
      </c>
      <c r="AC534" s="23">
        <f t="shared" si="172"/>
        <v>0</v>
      </c>
      <c r="AD534" s="23">
        <f t="shared" si="173"/>
        <v>0</v>
      </c>
      <c r="AE534" s="23">
        <f t="shared" si="174"/>
        <v>0</v>
      </c>
      <c r="AF534" s="23">
        <f t="shared" si="175"/>
        <v>0</v>
      </c>
      <c r="AG534" s="23">
        <f t="shared" si="176"/>
        <v>0</v>
      </c>
      <c r="AH534" s="23">
        <f t="shared" si="177"/>
        <v>0</v>
      </c>
      <c r="AI534" s="44" t="str">
        <f t="shared" si="178"/>
        <v>n/a</v>
      </c>
      <c r="AJ534" s="2" t="str">
        <f t="shared" si="161"/>
        <v>2017-18 Summer</v>
      </c>
      <c r="AK534" s="2" t="str">
        <f t="shared" si="162"/>
        <v>2016-17 Summer</v>
      </c>
      <c r="AL534" s="41">
        <v>0</v>
      </c>
      <c r="AM534" s="8"/>
    </row>
    <row r="535" spans="1:39" x14ac:dyDescent="0.3">
      <c r="A535" s="47">
        <v>42615</v>
      </c>
      <c r="B535" s="14" t="str">
        <f t="shared" si="163"/>
        <v>Sep</v>
      </c>
      <c r="C535" s="3"/>
      <c r="D535" s="3"/>
      <c r="E535" s="3"/>
      <c r="F535" s="3"/>
      <c r="G535" s="3"/>
      <c r="H535" s="3"/>
      <c r="I535" s="13">
        <f>VLOOKUP($B535,'Gas wholesale lookups'!$A$4:$L$15,'Gas wholesale index'!I$2,FALSE)</f>
        <v>291847.5</v>
      </c>
      <c r="J535" s="13">
        <f>VLOOKUP($B535,'Gas wholesale lookups'!$A$4:$L$15,'Gas wholesale index'!J$2,FALSE)</f>
        <v>332991.45454545453</v>
      </c>
      <c r="K535" s="13">
        <f>VLOOKUP($B535,'Gas wholesale lookups'!$A$4:$L$15,'Gas wholesale index'!K$2,FALSE)</f>
        <v>208526.18181818182</v>
      </c>
      <c r="L535" s="13">
        <f>VLOOKUP($B535,'Gas wholesale lookups'!$A$4:$L$15,'Gas wholesale index'!L$2,FALSE)</f>
        <v>166168.27272727274</v>
      </c>
      <c r="M535" s="13">
        <f>VLOOKUP($B535,'Gas wholesale lookups'!$A$4:$L$15,'Gas wholesale index'!M$2,FALSE)</f>
        <v>291847.5</v>
      </c>
      <c r="N535" s="13">
        <f>VLOOKUP($B535,'Gas wholesale lookups'!$A$4:$L$15,'Gas wholesale index'!N$2,FALSE)</f>
        <v>332991.45454545453</v>
      </c>
      <c r="O535" s="38">
        <f>VLOOKUP($B535,'Gas wholesale lookups'!$A$4:$R$15,'Gas wholesale index'!O$2,FALSE)</f>
        <v>0</v>
      </c>
      <c r="P535" s="38">
        <f>VLOOKUP($B535,'Gas wholesale lookups'!$A$4:$R$15,'Gas wholesale index'!P$2,FALSE)</f>
        <v>0</v>
      </c>
      <c r="Q535" s="38">
        <f>VLOOKUP($B535,'Gas wholesale lookups'!$A$4:$R$15,'Gas wholesale index'!Q$2,FALSE)</f>
        <v>1</v>
      </c>
      <c r="R535" s="38">
        <f>VLOOKUP($B535,'Gas wholesale lookups'!$A$4:$R$15,'Gas wholesale index'!R$2,FALSE)</f>
        <v>1</v>
      </c>
      <c r="S535" s="38">
        <f>VLOOKUP($B535,'Gas wholesale lookups'!$A$4:$R$15,'Gas wholesale index'!S$2,FALSE)</f>
        <v>1</v>
      </c>
      <c r="T535" s="38">
        <f>VLOOKUP($B535,'Gas wholesale lookups'!$A$4:$R$15,'Gas wholesale index'!T$2,FALSE)</f>
        <v>1</v>
      </c>
      <c r="U535" s="13">
        <f t="shared" si="164"/>
        <v>0</v>
      </c>
      <c r="V535" s="13">
        <f t="shared" si="165"/>
        <v>0</v>
      </c>
      <c r="W535" s="13">
        <f t="shared" si="166"/>
        <v>208526.18181818182</v>
      </c>
      <c r="X535" s="13">
        <f t="shared" si="167"/>
        <v>166168.27272727274</v>
      </c>
      <c r="Y535" s="13">
        <f t="shared" si="168"/>
        <v>291847.5</v>
      </c>
      <c r="Z535" s="13">
        <f t="shared" si="169"/>
        <v>332991.45454545453</v>
      </c>
      <c r="AA535" s="13">
        <f t="shared" si="170"/>
        <v>999533.40909090918</v>
      </c>
      <c r="AB535" s="23">
        <f t="shared" si="171"/>
        <v>0</v>
      </c>
      <c r="AC535" s="23">
        <f t="shared" si="172"/>
        <v>0</v>
      </c>
      <c r="AD535" s="23">
        <f t="shared" si="173"/>
        <v>0</v>
      </c>
      <c r="AE535" s="23">
        <f t="shared" si="174"/>
        <v>0</v>
      </c>
      <c r="AF535" s="23">
        <f t="shared" si="175"/>
        <v>0</v>
      </c>
      <c r="AG535" s="23">
        <f t="shared" si="176"/>
        <v>0</v>
      </c>
      <c r="AH535" s="23">
        <f t="shared" si="177"/>
        <v>0</v>
      </c>
      <c r="AI535" s="44" t="str">
        <f t="shared" si="178"/>
        <v>n/a</v>
      </c>
      <c r="AJ535" s="2" t="str">
        <f t="shared" si="161"/>
        <v>2017-18 Summer</v>
      </c>
      <c r="AK535" s="2" t="str">
        <f t="shared" si="162"/>
        <v>2016-17 Summer</v>
      </c>
      <c r="AL535" s="41">
        <v>0</v>
      </c>
      <c r="AM535" s="8"/>
    </row>
    <row r="536" spans="1:39" x14ac:dyDescent="0.3">
      <c r="A536" s="47">
        <v>42618</v>
      </c>
      <c r="B536" s="14" t="str">
        <f t="shared" si="163"/>
        <v>Sep</v>
      </c>
      <c r="C536" s="3"/>
      <c r="D536" s="3"/>
      <c r="E536" s="3"/>
      <c r="F536" s="3"/>
      <c r="G536" s="3"/>
      <c r="H536" s="3"/>
      <c r="I536" s="13">
        <f>VLOOKUP($B536,'Gas wholesale lookups'!$A$4:$L$15,'Gas wholesale index'!I$2,FALSE)</f>
        <v>291847.5</v>
      </c>
      <c r="J536" s="13">
        <f>VLOOKUP($B536,'Gas wholesale lookups'!$A$4:$L$15,'Gas wholesale index'!J$2,FALSE)</f>
        <v>332991.45454545453</v>
      </c>
      <c r="K536" s="13">
        <f>VLOOKUP($B536,'Gas wholesale lookups'!$A$4:$L$15,'Gas wholesale index'!K$2,FALSE)</f>
        <v>208526.18181818182</v>
      </c>
      <c r="L536" s="13">
        <f>VLOOKUP($B536,'Gas wholesale lookups'!$A$4:$L$15,'Gas wholesale index'!L$2,FALSE)</f>
        <v>166168.27272727274</v>
      </c>
      <c r="M536" s="13">
        <f>VLOOKUP($B536,'Gas wholesale lookups'!$A$4:$L$15,'Gas wholesale index'!M$2,FALSE)</f>
        <v>291847.5</v>
      </c>
      <c r="N536" s="13">
        <f>VLOOKUP($B536,'Gas wholesale lookups'!$A$4:$L$15,'Gas wholesale index'!N$2,FALSE)</f>
        <v>332991.45454545453</v>
      </c>
      <c r="O536" s="38">
        <f>VLOOKUP($B536,'Gas wholesale lookups'!$A$4:$R$15,'Gas wholesale index'!O$2,FALSE)</f>
        <v>0</v>
      </c>
      <c r="P536" s="38">
        <f>VLOOKUP($B536,'Gas wholesale lookups'!$A$4:$R$15,'Gas wholesale index'!P$2,FALSE)</f>
        <v>0</v>
      </c>
      <c r="Q536" s="38">
        <f>VLOOKUP($B536,'Gas wholesale lookups'!$A$4:$R$15,'Gas wholesale index'!Q$2,FALSE)</f>
        <v>1</v>
      </c>
      <c r="R536" s="38">
        <f>VLOOKUP($B536,'Gas wholesale lookups'!$A$4:$R$15,'Gas wholesale index'!R$2,FALSE)</f>
        <v>1</v>
      </c>
      <c r="S536" s="38">
        <f>VLOOKUP($B536,'Gas wholesale lookups'!$A$4:$R$15,'Gas wholesale index'!S$2,FALSE)</f>
        <v>1</v>
      </c>
      <c r="T536" s="38">
        <f>VLOOKUP($B536,'Gas wholesale lookups'!$A$4:$R$15,'Gas wholesale index'!T$2,FALSE)</f>
        <v>1</v>
      </c>
      <c r="U536" s="13">
        <f t="shared" si="164"/>
        <v>0</v>
      </c>
      <c r="V536" s="13">
        <f t="shared" si="165"/>
        <v>0</v>
      </c>
      <c r="W536" s="13">
        <f t="shared" si="166"/>
        <v>208526.18181818182</v>
      </c>
      <c r="X536" s="13">
        <f t="shared" si="167"/>
        <v>166168.27272727274</v>
      </c>
      <c r="Y536" s="13">
        <f t="shared" si="168"/>
        <v>291847.5</v>
      </c>
      <c r="Z536" s="13">
        <f t="shared" si="169"/>
        <v>332991.45454545453</v>
      </c>
      <c r="AA536" s="13">
        <f t="shared" si="170"/>
        <v>999533.40909090918</v>
      </c>
      <c r="AB536" s="23">
        <f t="shared" si="171"/>
        <v>0</v>
      </c>
      <c r="AC536" s="23">
        <f t="shared" si="172"/>
        <v>0</v>
      </c>
      <c r="AD536" s="23">
        <f t="shared" si="173"/>
        <v>0</v>
      </c>
      <c r="AE536" s="23">
        <f t="shared" si="174"/>
        <v>0</v>
      </c>
      <c r="AF536" s="23">
        <f t="shared" si="175"/>
        <v>0</v>
      </c>
      <c r="AG536" s="23">
        <f t="shared" si="176"/>
        <v>0</v>
      </c>
      <c r="AH536" s="23">
        <f t="shared" si="177"/>
        <v>0</v>
      </c>
      <c r="AI536" s="44" t="str">
        <f t="shared" si="178"/>
        <v>n/a</v>
      </c>
      <c r="AJ536" s="2" t="str">
        <f t="shared" si="161"/>
        <v>2017-18 Summer</v>
      </c>
      <c r="AK536" s="2" t="str">
        <f t="shared" si="162"/>
        <v>2016-17 Summer</v>
      </c>
      <c r="AL536" s="41">
        <v>0</v>
      </c>
      <c r="AM536" s="8"/>
    </row>
    <row r="537" spans="1:39" x14ac:dyDescent="0.3">
      <c r="A537" s="47">
        <v>42619</v>
      </c>
      <c r="B537" s="14" t="str">
        <f t="shared" si="163"/>
        <v>Sep</v>
      </c>
      <c r="C537" s="3"/>
      <c r="D537" s="3"/>
      <c r="E537" s="3"/>
      <c r="F537" s="3"/>
      <c r="G537" s="3"/>
      <c r="H537" s="3"/>
      <c r="I537" s="13">
        <f>VLOOKUP($B537,'Gas wholesale lookups'!$A$4:$L$15,'Gas wholesale index'!I$2,FALSE)</f>
        <v>291847.5</v>
      </c>
      <c r="J537" s="13">
        <f>VLOOKUP($B537,'Gas wholesale lookups'!$A$4:$L$15,'Gas wholesale index'!J$2,FALSE)</f>
        <v>332991.45454545453</v>
      </c>
      <c r="K537" s="13">
        <f>VLOOKUP($B537,'Gas wholesale lookups'!$A$4:$L$15,'Gas wholesale index'!K$2,FALSE)</f>
        <v>208526.18181818182</v>
      </c>
      <c r="L537" s="13">
        <f>VLOOKUP($B537,'Gas wholesale lookups'!$A$4:$L$15,'Gas wholesale index'!L$2,FALSE)</f>
        <v>166168.27272727274</v>
      </c>
      <c r="M537" s="13">
        <f>VLOOKUP($B537,'Gas wholesale lookups'!$A$4:$L$15,'Gas wholesale index'!M$2,FALSE)</f>
        <v>291847.5</v>
      </c>
      <c r="N537" s="13">
        <f>VLOOKUP($B537,'Gas wholesale lookups'!$A$4:$L$15,'Gas wholesale index'!N$2,FALSE)</f>
        <v>332991.45454545453</v>
      </c>
      <c r="O537" s="38">
        <f>VLOOKUP($B537,'Gas wholesale lookups'!$A$4:$R$15,'Gas wholesale index'!O$2,FALSE)</f>
        <v>0</v>
      </c>
      <c r="P537" s="38">
        <f>VLOOKUP($B537,'Gas wholesale lookups'!$A$4:$R$15,'Gas wholesale index'!P$2,FALSE)</f>
        <v>0</v>
      </c>
      <c r="Q537" s="38">
        <f>VLOOKUP($B537,'Gas wholesale lookups'!$A$4:$R$15,'Gas wholesale index'!Q$2,FALSE)</f>
        <v>1</v>
      </c>
      <c r="R537" s="38">
        <f>VLOOKUP($B537,'Gas wholesale lookups'!$A$4:$R$15,'Gas wholesale index'!R$2,FALSE)</f>
        <v>1</v>
      </c>
      <c r="S537" s="38">
        <f>VLOOKUP($B537,'Gas wholesale lookups'!$A$4:$R$15,'Gas wholesale index'!S$2,FALSE)</f>
        <v>1</v>
      </c>
      <c r="T537" s="38">
        <f>VLOOKUP($B537,'Gas wholesale lookups'!$A$4:$R$15,'Gas wholesale index'!T$2,FALSE)</f>
        <v>1</v>
      </c>
      <c r="U537" s="13">
        <f t="shared" si="164"/>
        <v>0</v>
      </c>
      <c r="V537" s="13">
        <f t="shared" si="165"/>
        <v>0</v>
      </c>
      <c r="W537" s="13">
        <f t="shared" si="166"/>
        <v>208526.18181818182</v>
      </c>
      <c r="X537" s="13">
        <f t="shared" si="167"/>
        <v>166168.27272727274</v>
      </c>
      <c r="Y537" s="13">
        <f t="shared" si="168"/>
        <v>291847.5</v>
      </c>
      <c r="Z537" s="13">
        <f t="shared" si="169"/>
        <v>332991.45454545453</v>
      </c>
      <c r="AA537" s="13">
        <f t="shared" si="170"/>
        <v>999533.40909090918</v>
      </c>
      <c r="AB537" s="23">
        <f t="shared" si="171"/>
        <v>0</v>
      </c>
      <c r="AC537" s="23">
        <f t="shared" si="172"/>
        <v>0</v>
      </c>
      <c r="AD537" s="23">
        <f t="shared" si="173"/>
        <v>0</v>
      </c>
      <c r="AE537" s="23">
        <f t="shared" si="174"/>
        <v>0</v>
      </c>
      <c r="AF537" s="23">
        <f t="shared" si="175"/>
        <v>0</v>
      </c>
      <c r="AG537" s="23">
        <f t="shared" si="176"/>
        <v>0</v>
      </c>
      <c r="AH537" s="23">
        <f t="shared" si="177"/>
        <v>0</v>
      </c>
      <c r="AI537" s="44" t="str">
        <f t="shared" si="178"/>
        <v>n/a</v>
      </c>
      <c r="AJ537" s="2" t="str">
        <f t="shared" si="161"/>
        <v>2017-18 Summer</v>
      </c>
      <c r="AK537" s="2" t="str">
        <f t="shared" si="162"/>
        <v>2016-17 Summer</v>
      </c>
      <c r="AL537" s="41">
        <v>0</v>
      </c>
      <c r="AM537" s="8"/>
    </row>
    <row r="538" spans="1:39" x14ac:dyDescent="0.3">
      <c r="A538" s="47">
        <v>42620</v>
      </c>
      <c r="B538" s="14" t="str">
        <f t="shared" si="163"/>
        <v>Sep</v>
      </c>
      <c r="C538" s="3"/>
      <c r="D538" s="3"/>
      <c r="E538" s="3"/>
      <c r="F538" s="3"/>
      <c r="G538" s="3"/>
      <c r="H538" s="3"/>
      <c r="I538" s="13">
        <f>VLOOKUP($B538,'Gas wholesale lookups'!$A$4:$L$15,'Gas wholesale index'!I$2,FALSE)</f>
        <v>291847.5</v>
      </c>
      <c r="J538" s="13">
        <f>VLOOKUP($B538,'Gas wholesale lookups'!$A$4:$L$15,'Gas wholesale index'!J$2,FALSE)</f>
        <v>332991.45454545453</v>
      </c>
      <c r="K538" s="13">
        <f>VLOOKUP($B538,'Gas wholesale lookups'!$A$4:$L$15,'Gas wholesale index'!K$2,FALSE)</f>
        <v>208526.18181818182</v>
      </c>
      <c r="L538" s="13">
        <f>VLOOKUP($B538,'Gas wholesale lookups'!$A$4:$L$15,'Gas wholesale index'!L$2,FALSE)</f>
        <v>166168.27272727274</v>
      </c>
      <c r="M538" s="13">
        <f>VLOOKUP($B538,'Gas wholesale lookups'!$A$4:$L$15,'Gas wholesale index'!M$2,FALSE)</f>
        <v>291847.5</v>
      </c>
      <c r="N538" s="13">
        <f>VLOOKUP($B538,'Gas wholesale lookups'!$A$4:$L$15,'Gas wholesale index'!N$2,FALSE)</f>
        <v>332991.45454545453</v>
      </c>
      <c r="O538" s="38">
        <f>VLOOKUP($B538,'Gas wholesale lookups'!$A$4:$R$15,'Gas wholesale index'!O$2,FALSE)</f>
        <v>0</v>
      </c>
      <c r="P538" s="38">
        <f>VLOOKUP($B538,'Gas wholesale lookups'!$A$4:$R$15,'Gas wholesale index'!P$2,FALSE)</f>
        <v>0</v>
      </c>
      <c r="Q538" s="38">
        <f>VLOOKUP($B538,'Gas wholesale lookups'!$A$4:$R$15,'Gas wholesale index'!Q$2,FALSE)</f>
        <v>1</v>
      </c>
      <c r="R538" s="38">
        <f>VLOOKUP($B538,'Gas wholesale lookups'!$A$4:$R$15,'Gas wholesale index'!R$2,FALSE)</f>
        <v>1</v>
      </c>
      <c r="S538" s="38">
        <f>VLOOKUP($B538,'Gas wholesale lookups'!$A$4:$R$15,'Gas wholesale index'!S$2,FALSE)</f>
        <v>1</v>
      </c>
      <c r="T538" s="38">
        <f>VLOOKUP($B538,'Gas wholesale lookups'!$A$4:$R$15,'Gas wholesale index'!T$2,FALSE)</f>
        <v>1</v>
      </c>
      <c r="U538" s="13">
        <f t="shared" si="164"/>
        <v>0</v>
      </c>
      <c r="V538" s="13">
        <f t="shared" si="165"/>
        <v>0</v>
      </c>
      <c r="W538" s="13">
        <f t="shared" si="166"/>
        <v>208526.18181818182</v>
      </c>
      <c r="X538" s="13">
        <f t="shared" si="167"/>
        <v>166168.27272727274</v>
      </c>
      <c r="Y538" s="13">
        <f t="shared" si="168"/>
        <v>291847.5</v>
      </c>
      <c r="Z538" s="13">
        <f t="shared" si="169"/>
        <v>332991.45454545453</v>
      </c>
      <c r="AA538" s="13">
        <f t="shared" si="170"/>
        <v>999533.40909090918</v>
      </c>
      <c r="AB538" s="23">
        <f t="shared" si="171"/>
        <v>0</v>
      </c>
      <c r="AC538" s="23">
        <f t="shared" si="172"/>
        <v>0</v>
      </c>
      <c r="AD538" s="23">
        <f t="shared" si="173"/>
        <v>0</v>
      </c>
      <c r="AE538" s="23">
        <f t="shared" si="174"/>
        <v>0</v>
      </c>
      <c r="AF538" s="23">
        <f t="shared" si="175"/>
        <v>0</v>
      </c>
      <c r="AG538" s="23">
        <f t="shared" si="176"/>
        <v>0</v>
      </c>
      <c r="AH538" s="23">
        <f t="shared" si="177"/>
        <v>0</v>
      </c>
      <c r="AI538" s="44" t="str">
        <f t="shared" si="178"/>
        <v>n/a</v>
      </c>
      <c r="AJ538" s="2" t="str">
        <f t="shared" si="161"/>
        <v>2017-18 Summer</v>
      </c>
      <c r="AK538" s="2" t="str">
        <f t="shared" si="162"/>
        <v>2016-17 Summer</v>
      </c>
      <c r="AL538" s="41">
        <v>0</v>
      </c>
      <c r="AM538" s="8"/>
    </row>
    <row r="539" spans="1:39" x14ac:dyDescent="0.3">
      <c r="A539" s="47">
        <v>42621</v>
      </c>
      <c r="B539" s="14" t="str">
        <f t="shared" si="163"/>
        <v>Sep</v>
      </c>
      <c r="C539" s="3"/>
      <c r="D539" s="3"/>
      <c r="E539" s="3"/>
      <c r="F539" s="3"/>
      <c r="G539" s="3"/>
      <c r="H539" s="3"/>
      <c r="I539" s="13">
        <f>VLOOKUP($B539,'Gas wholesale lookups'!$A$4:$L$15,'Gas wholesale index'!I$2,FALSE)</f>
        <v>291847.5</v>
      </c>
      <c r="J539" s="13">
        <f>VLOOKUP($B539,'Gas wholesale lookups'!$A$4:$L$15,'Gas wholesale index'!J$2,FALSE)</f>
        <v>332991.45454545453</v>
      </c>
      <c r="K539" s="13">
        <f>VLOOKUP($B539,'Gas wholesale lookups'!$A$4:$L$15,'Gas wholesale index'!K$2,FALSE)</f>
        <v>208526.18181818182</v>
      </c>
      <c r="L539" s="13">
        <f>VLOOKUP($B539,'Gas wholesale lookups'!$A$4:$L$15,'Gas wholesale index'!L$2,FALSE)</f>
        <v>166168.27272727274</v>
      </c>
      <c r="M539" s="13">
        <f>VLOOKUP($B539,'Gas wholesale lookups'!$A$4:$L$15,'Gas wholesale index'!M$2,FALSE)</f>
        <v>291847.5</v>
      </c>
      <c r="N539" s="13">
        <f>VLOOKUP($B539,'Gas wholesale lookups'!$A$4:$L$15,'Gas wholesale index'!N$2,FALSE)</f>
        <v>332991.45454545453</v>
      </c>
      <c r="O539" s="38">
        <f>VLOOKUP($B539,'Gas wholesale lookups'!$A$4:$R$15,'Gas wholesale index'!O$2,FALSE)</f>
        <v>0</v>
      </c>
      <c r="P539" s="38">
        <f>VLOOKUP($B539,'Gas wholesale lookups'!$A$4:$R$15,'Gas wholesale index'!P$2,FALSE)</f>
        <v>0</v>
      </c>
      <c r="Q539" s="38">
        <f>VLOOKUP($B539,'Gas wholesale lookups'!$A$4:$R$15,'Gas wholesale index'!Q$2,FALSE)</f>
        <v>1</v>
      </c>
      <c r="R539" s="38">
        <f>VLOOKUP($B539,'Gas wholesale lookups'!$A$4:$R$15,'Gas wholesale index'!R$2,FALSE)</f>
        <v>1</v>
      </c>
      <c r="S539" s="38">
        <f>VLOOKUP($B539,'Gas wholesale lookups'!$A$4:$R$15,'Gas wholesale index'!S$2,FALSE)</f>
        <v>1</v>
      </c>
      <c r="T539" s="38">
        <f>VLOOKUP($B539,'Gas wholesale lookups'!$A$4:$R$15,'Gas wholesale index'!T$2,FALSE)</f>
        <v>1</v>
      </c>
      <c r="U539" s="13">
        <f t="shared" si="164"/>
        <v>0</v>
      </c>
      <c r="V539" s="13">
        <f t="shared" si="165"/>
        <v>0</v>
      </c>
      <c r="W539" s="13">
        <f t="shared" si="166"/>
        <v>208526.18181818182</v>
      </c>
      <c r="X539" s="13">
        <f t="shared" si="167"/>
        <v>166168.27272727274</v>
      </c>
      <c r="Y539" s="13">
        <f t="shared" si="168"/>
        <v>291847.5</v>
      </c>
      <c r="Z539" s="13">
        <f t="shared" si="169"/>
        <v>332991.45454545453</v>
      </c>
      <c r="AA539" s="13">
        <f t="shared" si="170"/>
        <v>999533.40909090918</v>
      </c>
      <c r="AB539" s="23">
        <f t="shared" si="171"/>
        <v>0</v>
      </c>
      <c r="AC539" s="23">
        <f t="shared" si="172"/>
        <v>0</v>
      </c>
      <c r="AD539" s="23">
        <f t="shared" si="173"/>
        <v>0</v>
      </c>
      <c r="AE539" s="23">
        <f t="shared" si="174"/>
        <v>0</v>
      </c>
      <c r="AF539" s="23">
        <f t="shared" si="175"/>
        <v>0</v>
      </c>
      <c r="AG539" s="23">
        <f t="shared" si="176"/>
        <v>0</v>
      </c>
      <c r="AH539" s="23">
        <f t="shared" si="177"/>
        <v>0</v>
      </c>
      <c r="AI539" s="44" t="str">
        <f t="shared" si="178"/>
        <v>n/a</v>
      </c>
      <c r="AJ539" s="2" t="str">
        <f t="shared" si="161"/>
        <v>2017-18 Summer</v>
      </c>
      <c r="AK539" s="2" t="str">
        <f t="shared" si="162"/>
        <v>2016-17 Summer</v>
      </c>
      <c r="AL539" s="41">
        <v>0</v>
      </c>
      <c r="AM539" s="8"/>
    </row>
    <row r="540" spans="1:39" x14ac:dyDescent="0.3">
      <c r="A540" s="47">
        <v>42622</v>
      </c>
      <c r="B540" s="14" t="str">
        <f t="shared" si="163"/>
        <v>Sep</v>
      </c>
      <c r="C540" s="3"/>
      <c r="D540" s="3"/>
      <c r="E540" s="3"/>
      <c r="F540" s="3"/>
      <c r="G540" s="3"/>
      <c r="H540" s="3"/>
      <c r="I540" s="13">
        <f>VLOOKUP($B540,'Gas wholesale lookups'!$A$4:$L$15,'Gas wholesale index'!I$2,FALSE)</f>
        <v>291847.5</v>
      </c>
      <c r="J540" s="13">
        <f>VLOOKUP($B540,'Gas wholesale lookups'!$A$4:$L$15,'Gas wholesale index'!J$2,FALSE)</f>
        <v>332991.45454545453</v>
      </c>
      <c r="K540" s="13">
        <f>VLOOKUP($B540,'Gas wholesale lookups'!$A$4:$L$15,'Gas wholesale index'!K$2,FALSE)</f>
        <v>208526.18181818182</v>
      </c>
      <c r="L540" s="13">
        <f>VLOOKUP($B540,'Gas wholesale lookups'!$A$4:$L$15,'Gas wholesale index'!L$2,FALSE)</f>
        <v>166168.27272727274</v>
      </c>
      <c r="M540" s="13">
        <f>VLOOKUP($B540,'Gas wholesale lookups'!$A$4:$L$15,'Gas wholesale index'!M$2,FALSE)</f>
        <v>291847.5</v>
      </c>
      <c r="N540" s="13">
        <f>VLOOKUP($B540,'Gas wholesale lookups'!$A$4:$L$15,'Gas wholesale index'!N$2,FALSE)</f>
        <v>332991.45454545453</v>
      </c>
      <c r="O540" s="38">
        <f>VLOOKUP($B540,'Gas wholesale lookups'!$A$4:$R$15,'Gas wholesale index'!O$2,FALSE)</f>
        <v>0</v>
      </c>
      <c r="P540" s="38">
        <f>VLOOKUP($B540,'Gas wholesale lookups'!$A$4:$R$15,'Gas wholesale index'!P$2,FALSE)</f>
        <v>0</v>
      </c>
      <c r="Q540" s="38">
        <f>VLOOKUP($B540,'Gas wholesale lookups'!$A$4:$R$15,'Gas wholesale index'!Q$2,FALSE)</f>
        <v>1</v>
      </c>
      <c r="R540" s="38">
        <f>VLOOKUP($B540,'Gas wholesale lookups'!$A$4:$R$15,'Gas wholesale index'!R$2,FALSE)</f>
        <v>1</v>
      </c>
      <c r="S540" s="38">
        <f>VLOOKUP($B540,'Gas wholesale lookups'!$A$4:$R$15,'Gas wholesale index'!S$2,FALSE)</f>
        <v>1</v>
      </c>
      <c r="T540" s="38">
        <f>VLOOKUP($B540,'Gas wholesale lookups'!$A$4:$R$15,'Gas wholesale index'!T$2,FALSE)</f>
        <v>1</v>
      </c>
      <c r="U540" s="13">
        <f t="shared" si="164"/>
        <v>0</v>
      </c>
      <c r="V540" s="13">
        <f t="shared" si="165"/>
        <v>0</v>
      </c>
      <c r="W540" s="13">
        <f t="shared" si="166"/>
        <v>208526.18181818182</v>
      </c>
      <c r="X540" s="13">
        <f t="shared" si="167"/>
        <v>166168.27272727274</v>
      </c>
      <c r="Y540" s="13">
        <f t="shared" si="168"/>
        <v>291847.5</v>
      </c>
      <c r="Z540" s="13">
        <f t="shared" si="169"/>
        <v>332991.45454545453</v>
      </c>
      <c r="AA540" s="13">
        <f t="shared" si="170"/>
        <v>999533.40909090918</v>
      </c>
      <c r="AB540" s="23">
        <f t="shared" si="171"/>
        <v>0</v>
      </c>
      <c r="AC540" s="23">
        <f t="shared" si="172"/>
        <v>0</v>
      </c>
      <c r="AD540" s="23">
        <f t="shared" si="173"/>
        <v>0</v>
      </c>
      <c r="AE540" s="23">
        <f t="shared" si="174"/>
        <v>0</v>
      </c>
      <c r="AF540" s="23">
        <f t="shared" si="175"/>
        <v>0</v>
      </c>
      <c r="AG540" s="23">
        <f t="shared" si="176"/>
        <v>0</v>
      </c>
      <c r="AH540" s="23">
        <f t="shared" si="177"/>
        <v>0</v>
      </c>
      <c r="AI540" s="44" t="str">
        <f t="shared" si="178"/>
        <v>n/a</v>
      </c>
      <c r="AJ540" s="2" t="str">
        <f t="shared" si="161"/>
        <v>2017-18 Summer</v>
      </c>
      <c r="AK540" s="2" t="str">
        <f t="shared" si="162"/>
        <v>2016-17 Summer</v>
      </c>
      <c r="AL540" s="41">
        <v>0</v>
      </c>
      <c r="AM540" s="8"/>
    </row>
    <row r="541" spans="1:39" x14ac:dyDescent="0.3">
      <c r="A541" s="47">
        <v>42625</v>
      </c>
      <c r="B541" s="14" t="str">
        <f t="shared" si="163"/>
        <v>Sep</v>
      </c>
      <c r="C541" s="3"/>
      <c r="D541" s="3"/>
      <c r="E541" s="3"/>
      <c r="F541" s="3"/>
      <c r="G541" s="3"/>
      <c r="H541" s="3"/>
      <c r="I541" s="13">
        <f>VLOOKUP($B541,'Gas wholesale lookups'!$A$4:$L$15,'Gas wholesale index'!I$2,FALSE)</f>
        <v>291847.5</v>
      </c>
      <c r="J541" s="13">
        <f>VLOOKUP($B541,'Gas wholesale lookups'!$A$4:$L$15,'Gas wholesale index'!J$2,FALSE)</f>
        <v>332991.45454545453</v>
      </c>
      <c r="K541" s="13">
        <f>VLOOKUP($B541,'Gas wholesale lookups'!$A$4:$L$15,'Gas wholesale index'!K$2,FALSE)</f>
        <v>208526.18181818182</v>
      </c>
      <c r="L541" s="13">
        <f>VLOOKUP($B541,'Gas wholesale lookups'!$A$4:$L$15,'Gas wholesale index'!L$2,FALSE)</f>
        <v>166168.27272727274</v>
      </c>
      <c r="M541" s="13">
        <f>VLOOKUP($B541,'Gas wholesale lookups'!$A$4:$L$15,'Gas wholesale index'!M$2,FALSE)</f>
        <v>291847.5</v>
      </c>
      <c r="N541" s="13">
        <f>VLOOKUP($B541,'Gas wholesale lookups'!$A$4:$L$15,'Gas wholesale index'!N$2,FALSE)</f>
        <v>332991.45454545453</v>
      </c>
      <c r="O541" s="38">
        <f>VLOOKUP($B541,'Gas wholesale lookups'!$A$4:$R$15,'Gas wholesale index'!O$2,FALSE)</f>
        <v>0</v>
      </c>
      <c r="P541" s="38">
        <f>VLOOKUP($B541,'Gas wholesale lookups'!$A$4:$R$15,'Gas wholesale index'!P$2,FALSE)</f>
        <v>0</v>
      </c>
      <c r="Q541" s="38">
        <f>VLOOKUP($B541,'Gas wholesale lookups'!$A$4:$R$15,'Gas wholesale index'!Q$2,FALSE)</f>
        <v>1</v>
      </c>
      <c r="R541" s="38">
        <f>VLOOKUP($B541,'Gas wholesale lookups'!$A$4:$R$15,'Gas wholesale index'!R$2,FALSE)</f>
        <v>1</v>
      </c>
      <c r="S541" s="38">
        <f>VLOOKUP($B541,'Gas wholesale lookups'!$A$4:$R$15,'Gas wholesale index'!S$2,FALSE)</f>
        <v>1</v>
      </c>
      <c r="T541" s="38">
        <f>VLOOKUP($B541,'Gas wholesale lookups'!$A$4:$R$15,'Gas wholesale index'!T$2,FALSE)</f>
        <v>1</v>
      </c>
      <c r="U541" s="13">
        <f t="shared" si="164"/>
        <v>0</v>
      </c>
      <c r="V541" s="13">
        <f t="shared" si="165"/>
        <v>0</v>
      </c>
      <c r="W541" s="13">
        <f t="shared" si="166"/>
        <v>208526.18181818182</v>
      </c>
      <c r="X541" s="13">
        <f t="shared" si="167"/>
        <v>166168.27272727274</v>
      </c>
      <c r="Y541" s="13">
        <f t="shared" si="168"/>
        <v>291847.5</v>
      </c>
      <c r="Z541" s="13">
        <f t="shared" si="169"/>
        <v>332991.45454545453</v>
      </c>
      <c r="AA541" s="13">
        <f t="shared" si="170"/>
        <v>999533.40909090918</v>
      </c>
      <c r="AB541" s="23">
        <f t="shared" si="171"/>
        <v>0</v>
      </c>
      <c r="AC541" s="23">
        <f t="shared" si="172"/>
        <v>0</v>
      </c>
      <c r="AD541" s="23">
        <f t="shared" si="173"/>
        <v>0</v>
      </c>
      <c r="AE541" s="23">
        <f t="shared" si="174"/>
        <v>0</v>
      </c>
      <c r="AF541" s="23">
        <f t="shared" si="175"/>
        <v>0</v>
      </c>
      <c r="AG541" s="23">
        <f t="shared" si="176"/>
        <v>0</v>
      </c>
      <c r="AH541" s="23">
        <f t="shared" si="177"/>
        <v>0</v>
      </c>
      <c r="AI541" s="44" t="str">
        <f t="shared" si="178"/>
        <v>n/a</v>
      </c>
      <c r="AJ541" s="2" t="str">
        <f t="shared" si="161"/>
        <v>2017-18 Summer</v>
      </c>
      <c r="AK541" s="2" t="str">
        <f t="shared" si="162"/>
        <v>2016-17 Summer</v>
      </c>
      <c r="AL541" s="41">
        <v>0</v>
      </c>
      <c r="AM541" s="8"/>
    </row>
    <row r="542" spans="1:39" x14ac:dyDescent="0.3">
      <c r="A542" s="47">
        <v>42626</v>
      </c>
      <c r="B542" s="14" t="str">
        <f t="shared" si="163"/>
        <v>Sep</v>
      </c>
      <c r="C542" s="3"/>
      <c r="D542" s="3"/>
      <c r="E542" s="3"/>
      <c r="F542" s="3"/>
      <c r="G542" s="3"/>
      <c r="H542" s="3"/>
      <c r="I542" s="13">
        <f>VLOOKUP($B542,'Gas wholesale lookups'!$A$4:$L$15,'Gas wholesale index'!I$2,FALSE)</f>
        <v>291847.5</v>
      </c>
      <c r="J542" s="13">
        <f>VLOOKUP($B542,'Gas wholesale lookups'!$A$4:$L$15,'Gas wholesale index'!J$2,FALSE)</f>
        <v>332991.45454545453</v>
      </c>
      <c r="K542" s="13">
        <f>VLOOKUP($B542,'Gas wholesale lookups'!$A$4:$L$15,'Gas wholesale index'!K$2,FALSE)</f>
        <v>208526.18181818182</v>
      </c>
      <c r="L542" s="13">
        <f>VLOOKUP($B542,'Gas wholesale lookups'!$A$4:$L$15,'Gas wholesale index'!L$2,FALSE)</f>
        <v>166168.27272727274</v>
      </c>
      <c r="M542" s="13">
        <f>VLOOKUP($B542,'Gas wholesale lookups'!$A$4:$L$15,'Gas wholesale index'!M$2,FALSE)</f>
        <v>291847.5</v>
      </c>
      <c r="N542" s="13">
        <f>VLOOKUP($B542,'Gas wholesale lookups'!$A$4:$L$15,'Gas wholesale index'!N$2,FALSE)</f>
        <v>332991.45454545453</v>
      </c>
      <c r="O542" s="38">
        <f>VLOOKUP($B542,'Gas wholesale lookups'!$A$4:$R$15,'Gas wholesale index'!O$2,FALSE)</f>
        <v>0</v>
      </c>
      <c r="P542" s="38">
        <f>VLOOKUP($B542,'Gas wholesale lookups'!$A$4:$R$15,'Gas wholesale index'!P$2,FALSE)</f>
        <v>0</v>
      </c>
      <c r="Q542" s="38">
        <f>VLOOKUP($B542,'Gas wholesale lookups'!$A$4:$R$15,'Gas wholesale index'!Q$2,FALSE)</f>
        <v>1</v>
      </c>
      <c r="R542" s="38">
        <f>VLOOKUP($B542,'Gas wholesale lookups'!$A$4:$R$15,'Gas wholesale index'!R$2,FALSE)</f>
        <v>1</v>
      </c>
      <c r="S542" s="38">
        <f>VLOOKUP($B542,'Gas wholesale lookups'!$A$4:$R$15,'Gas wholesale index'!S$2,FALSE)</f>
        <v>1</v>
      </c>
      <c r="T542" s="38">
        <f>VLOOKUP($B542,'Gas wholesale lookups'!$A$4:$R$15,'Gas wholesale index'!T$2,FALSE)</f>
        <v>1</v>
      </c>
      <c r="U542" s="13">
        <f t="shared" si="164"/>
        <v>0</v>
      </c>
      <c r="V542" s="13">
        <f t="shared" si="165"/>
        <v>0</v>
      </c>
      <c r="W542" s="13">
        <f t="shared" si="166"/>
        <v>208526.18181818182</v>
      </c>
      <c r="X542" s="13">
        <f t="shared" si="167"/>
        <v>166168.27272727274</v>
      </c>
      <c r="Y542" s="13">
        <f t="shared" si="168"/>
        <v>291847.5</v>
      </c>
      <c r="Z542" s="13">
        <f t="shared" si="169"/>
        <v>332991.45454545453</v>
      </c>
      <c r="AA542" s="13">
        <f t="shared" si="170"/>
        <v>999533.40909090918</v>
      </c>
      <c r="AB542" s="23">
        <f t="shared" si="171"/>
        <v>0</v>
      </c>
      <c r="AC542" s="23">
        <f t="shared" si="172"/>
        <v>0</v>
      </c>
      <c r="AD542" s="23">
        <f t="shared" si="173"/>
        <v>0</v>
      </c>
      <c r="AE542" s="23">
        <f t="shared" si="174"/>
        <v>0</v>
      </c>
      <c r="AF542" s="23">
        <f t="shared" si="175"/>
        <v>0</v>
      </c>
      <c r="AG542" s="23">
        <f t="shared" si="176"/>
        <v>0</v>
      </c>
      <c r="AH542" s="23">
        <f t="shared" si="177"/>
        <v>0</v>
      </c>
      <c r="AI542" s="44" t="str">
        <f t="shared" si="178"/>
        <v>n/a</v>
      </c>
      <c r="AJ542" s="2" t="str">
        <f t="shared" si="161"/>
        <v>2017-18 Summer</v>
      </c>
      <c r="AK542" s="2" t="str">
        <f t="shared" si="162"/>
        <v>2016-17 Summer</v>
      </c>
      <c r="AL542" s="41">
        <v>0</v>
      </c>
      <c r="AM542" s="8"/>
    </row>
    <row r="543" spans="1:39" x14ac:dyDescent="0.3">
      <c r="A543" s="47">
        <v>42627</v>
      </c>
      <c r="B543" s="14" t="str">
        <f t="shared" si="163"/>
        <v>Sep</v>
      </c>
      <c r="C543" s="3"/>
      <c r="D543" s="3"/>
      <c r="E543" s="3"/>
      <c r="F543" s="3"/>
      <c r="G543" s="3"/>
      <c r="H543" s="3"/>
      <c r="I543" s="13">
        <f>VLOOKUP($B543,'Gas wholesale lookups'!$A$4:$L$15,'Gas wholesale index'!I$2,FALSE)</f>
        <v>291847.5</v>
      </c>
      <c r="J543" s="13">
        <f>VLOOKUP($B543,'Gas wholesale lookups'!$A$4:$L$15,'Gas wholesale index'!J$2,FALSE)</f>
        <v>332991.45454545453</v>
      </c>
      <c r="K543" s="13">
        <f>VLOOKUP($B543,'Gas wholesale lookups'!$A$4:$L$15,'Gas wholesale index'!K$2,FALSE)</f>
        <v>208526.18181818182</v>
      </c>
      <c r="L543" s="13">
        <f>VLOOKUP($B543,'Gas wholesale lookups'!$A$4:$L$15,'Gas wholesale index'!L$2,FALSE)</f>
        <v>166168.27272727274</v>
      </c>
      <c r="M543" s="13">
        <f>VLOOKUP($B543,'Gas wholesale lookups'!$A$4:$L$15,'Gas wholesale index'!M$2,FALSE)</f>
        <v>291847.5</v>
      </c>
      <c r="N543" s="13">
        <f>VLOOKUP($B543,'Gas wholesale lookups'!$A$4:$L$15,'Gas wholesale index'!N$2,FALSE)</f>
        <v>332991.45454545453</v>
      </c>
      <c r="O543" s="38">
        <f>VLOOKUP($B543,'Gas wholesale lookups'!$A$4:$R$15,'Gas wholesale index'!O$2,FALSE)</f>
        <v>0</v>
      </c>
      <c r="P543" s="38">
        <f>VLOOKUP($B543,'Gas wholesale lookups'!$A$4:$R$15,'Gas wholesale index'!P$2,FALSE)</f>
        <v>0</v>
      </c>
      <c r="Q543" s="38">
        <f>VLOOKUP($B543,'Gas wholesale lookups'!$A$4:$R$15,'Gas wholesale index'!Q$2,FALSE)</f>
        <v>1</v>
      </c>
      <c r="R543" s="38">
        <f>VLOOKUP($B543,'Gas wholesale lookups'!$A$4:$R$15,'Gas wholesale index'!R$2,FALSE)</f>
        <v>1</v>
      </c>
      <c r="S543" s="38">
        <f>VLOOKUP($B543,'Gas wholesale lookups'!$A$4:$R$15,'Gas wholesale index'!S$2,FALSE)</f>
        <v>1</v>
      </c>
      <c r="T543" s="38">
        <f>VLOOKUP($B543,'Gas wholesale lookups'!$A$4:$R$15,'Gas wholesale index'!T$2,FALSE)</f>
        <v>1</v>
      </c>
      <c r="U543" s="13">
        <f t="shared" si="164"/>
        <v>0</v>
      </c>
      <c r="V543" s="13">
        <f t="shared" si="165"/>
        <v>0</v>
      </c>
      <c r="W543" s="13">
        <f t="shared" si="166"/>
        <v>208526.18181818182</v>
      </c>
      <c r="X543" s="13">
        <f t="shared" si="167"/>
        <v>166168.27272727274</v>
      </c>
      <c r="Y543" s="13">
        <f t="shared" si="168"/>
        <v>291847.5</v>
      </c>
      <c r="Z543" s="13">
        <f t="shared" si="169"/>
        <v>332991.45454545453</v>
      </c>
      <c r="AA543" s="13">
        <f t="shared" si="170"/>
        <v>999533.40909090918</v>
      </c>
      <c r="AB543" s="23">
        <f t="shared" si="171"/>
        <v>0</v>
      </c>
      <c r="AC543" s="23">
        <f t="shared" si="172"/>
        <v>0</v>
      </c>
      <c r="AD543" s="23">
        <f t="shared" si="173"/>
        <v>0</v>
      </c>
      <c r="AE543" s="23">
        <f t="shared" si="174"/>
        <v>0</v>
      </c>
      <c r="AF543" s="23">
        <f t="shared" si="175"/>
        <v>0</v>
      </c>
      <c r="AG543" s="23">
        <f t="shared" si="176"/>
        <v>0</v>
      </c>
      <c r="AH543" s="23">
        <f t="shared" si="177"/>
        <v>0</v>
      </c>
      <c r="AI543" s="44" t="str">
        <f t="shared" si="178"/>
        <v>n/a</v>
      </c>
      <c r="AJ543" s="2" t="str">
        <f t="shared" si="161"/>
        <v>2017-18 Summer</v>
      </c>
      <c r="AK543" s="2" t="str">
        <f t="shared" si="162"/>
        <v>2016-17 Summer</v>
      </c>
      <c r="AL543" s="41">
        <v>0</v>
      </c>
      <c r="AM543" s="8"/>
    </row>
    <row r="544" spans="1:39" x14ac:dyDescent="0.3">
      <c r="A544" s="47">
        <v>42628</v>
      </c>
      <c r="B544" s="14" t="str">
        <f t="shared" si="163"/>
        <v>Sep</v>
      </c>
      <c r="C544" s="3"/>
      <c r="D544" s="3"/>
      <c r="E544" s="3"/>
      <c r="F544" s="3"/>
      <c r="G544" s="3"/>
      <c r="H544" s="3"/>
      <c r="I544" s="13">
        <f>VLOOKUP($B544,'Gas wholesale lookups'!$A$4:$L$15,'Gas wholesale index'!I$2,FALSE)</f>
        <v>291847.5</v>
      </c>
      <c r="J544" s="13">
        <f>VLOOKUP($B544,'Gas wholesale lookups'!$A$4:$L$15,'Gas wholesale index'!J$2,FALSE)</f>
        <v>332991.45454545453</v>
      </c>
      <c r="K544" s="13">
        <f>VLOOKUP($B544,'Gas wholesale lookups'!$A$4:$L$15,'Gas wholesale index'!K$2,FALSE)</f>
        <v>208526.18181818182</v>
      </c>
      <c r="L544" s="13">
        <f>VLOOKUP($B544,'Gas wholesale lookups'!$A$4:$L$15,'Gas wholesale index'!L$2,FALSE)</f>
        <v>166168.27272727274</v>
      </c>
      <c r="M544" s="13">
        <f>VLOOKUP($B544,'Gas wholesale lookups'!$A$4:$L$15,'Gas wholesale index'!M$2,FALSE)</f>
        <v>291847.5</v>
      </c>
      <c r="N544" s="13">
        <f>VLOOKUP($B544,'Gas wholesale lookups'!$A$4:$L$15,'Gas wholesale index'!N$2,FALSE)</f>
        <v>332991.45454545453</v>
      </c>
      <c r="O544" s="38">
        <f>VLOOKUP($B544,'Gas wholesale lookups'!$A$4:$R$15,'Gas wholesale index'!O$2,FALSE)</f>
        <v>0</v>
      </c>
      <c r="P544" s="38">
        <f>VLOOKUP($B544,'Gas wholesale lookups'!$A$4:$R$15,'Gas wholesale index'!P$2,FALSE)</f>
        <v>0</v>
      </c>
      <c r="Q544" s="38">
        <f>VLOOKUP($B544,'Gas wholesale lookups'!$A$4:$R$15,'Gas wholesale index'!Q$2,FALSE)</f>
        <v>1</v>
      </c>
      <c r="R544" s="38">
        <f>VLOOKUP($B544,'Gas wholesale lookups'!$A$4:$R$15,'Gas wholesale index'!R$2,FALSE)</f>
        <v>1</v>
      </c>
      <c r="S544" s="38">
        <f>VLOOKUP($B544,'Gas wholesale lookups'!$A$4:$R$15,'Gas wholesale index'!S$2,FALSE)</f>
        <v>1</v>
      </c>
      <c r="T544" s="38">
        <f>VLOOKUP($B544,'Gas wholesale lookups'!$A$4:$R$15,'Gas wholesale index'!T$2,FALSE)</f>
        <v>1</v>
      </c>
      <c r="U544" s="13">
        <f t="shared" si="164"/>
        <v>0</v>
      </c>
      <c r="V544" s="13">
        <f t="shared" si="165"/>
        <v>0</v>
      </c>
      <c r="W544" s="13">
        <f t="shared" si="166"/>
        <v>208526.18181818182</v>
      </c>
      <c r="X544" s="13">
        <f t="shared" si="167"/>
        <v>166168.27272727274</v>
      </c>
      <c r="Y544" s="13">
        <f t="shared" si="168"/>
        <v>291847.5</v>
      </c>
      <c r="Z544" s="13">
        <f t="shared" si="169"/>
        <v>332991.45454545453</v>
      </c>
      <c r="AA544" s="13">
        <f t="shared" si="170"/>
        <v>999533.40909090918</v>
      </c>
      <c r="AB544" s="23">
        <f t="shared" si="171"/>
        <v>0</v>
      </c>
      <c r="AC544" s="23">
        <f t="shared" si="172"/>
        <v>0</v>
      </c>
      <c r="AD544" s="23">
        <f t="shared" si="173"/>
        <v>0</v>
      </c>
      <c r="AE544" s="23">
        <f t="shared" si="174"/>
        <v>0</v>
      </c>
      <c r="AF544" s="23">
        <f t="shared" si="175"/>
        <v>0</v>
      </c>
      <c r="AG544" s="23">
        <f t="shared" si="176"/>
        <v>0</v>
      </c>
      <c r="AH544" s="23">
        <f t="shared" si="177"/>
        <v>0</v>
      </c>
      <c r="AI544" s="44" t="str">
        <f t="shared" si="178"/>
        <v>n/a</v>
      </c>
      <c r="AJ544" s="2" t="str">
        <f t="shared" si="161"/>
        <v>2017-18 Summer</v>
      </c>
      <c r="AK544" s="2" t="str">
        <f t="shared" si="162"/>
        <v>2016-17 Summer</v>
      </c>
      <c r="AL544" s="41">
        <v>0</v>
      </c>
      <c r="AM544" s="8"/>
    </row>
    <row r="545" spans="1:39" x14ac:dyDescent="0.3">
      <c r="A545" s="47">
        <v>42629</v>
      </c>
      <c r="B545" s="14" t="str">
        <f t="shared" si="163"/>
        <v>Sep</v>
      </c>
      <c r="C545" s="3"/>
      <c r="D545" s="3"/>
      <c r="E545" s="3"/>
      <c r="F545" s="3"/>
      <c r="G545" s="3"/>
      <c r="H545" s="3"/>
      <c r="I545" s="13">
        <f>VLOOKUP($B545,'Gas wholesale lookups'!$A$4:$L$15,'Gas wholesale index'!I$2,FALSE)</f>
        <v>291847.5</v>
      </c>
      <c r="J545" s="13">
        <f>VLOOKUP($B545,'Gas wholesale lookups'!$A$4:$L$15,'Gas wholesale index'!J$2,FALSE)</f>
        <v>332991.45454545453</v>
      </c>
      <c r="K545" s="13">
        <f>VLOOKUP($B545,'Gas wholesale lookups'!$A$4:$L$15,'Gas wholesale index'!K$2,FALSE)</f>
        <v>208526.18181818182</v>
      </c>
      <c r="L545" s="13">
        <f>VLOOKUP($B545,'Gas wholesale lookups'!$A$4:$L$15,'Gas wholesale index'!L$2,FALSE)</f>
        <v>166168.27272727274</v>
      </c>
      <c r="M545" s="13">
        <f>VLOOKUP($B545,'Gas wholesale lookups'!$A$4:$L$15,'Gas wholesale index'!M$2,FALSE)</f>
        <v>291847.5</v>
      </c>
      <c r="N545" s="13">
        <f>VLOOKUP($B545,'Gas wholesale lookups'!$A$4:$L$15,'Gas wholesale index'!N$2,FALSE)</f>
        <v>332991.45454545453</v>
      </c>
      <c r="O545" s="38">
        <f>VLOOKUP($B545,'Gas wholesale lookups'!$A$4:$R$15,'Gas wholesale index'!O$2,FALSE)</f>
        <v>0</v>
      </c>
      <c r="P545" s="38">
        <f>VLOOKUP($B545,'Gas wholesale lookups'!$A$4:$R$15,'Gas wholesale index'!P$2,FALSE)</f>
        <v>0</v>
      </c>
      <c r="Q545" s="38">
        <f>VLOOKUP($B545,'Gas wholesale lookups'!$A$4:$R$15,'Gas wholesale index'!Q$2,FALSE)</f>
        <v>1</v>
      </c>
      <c r="R545" s="38">
        <f>VLOOKUP($B545,'Gas wholesale lookups'!$A$4:$R$15,'Gas wholesale index'!R$2,FALSE)</f>
        <v>1</v>
      </c>
      <c r="S545" s="38">
        <f>VLOOKUP($B545,'Gas wholesale lookups'!$A$4:$R$15,'Gas wholesale index'!S$2,FALSE)</f>
        <v>1</v>
      </c>
      <c r="T545" s="38">
        <f>VLOOKUP($B545,'Gas wholesale lookups'!$A$4:$R$15,'Gas wholesale index'!T$2,FALSE)</f>
        <v>1</v>
      </c>
      <c r="U545" s="13">
        <f t="shared" si="164"/>
        <v>0</v>
      </c>
      <c r="V545" s="13">
        <f t="shared" si="165"/>
        <v>0</v>
      </c>
      <c r="W545" s="13">
        <f t="shared" si="166"/>
        <v>208526.18181818182</v>
      </c>
      <c r="X545" s="13">
        <f t="shared" si="167"/>
        <v>166168.27272727274</v>
      </c>
      <c r="Y545" s="13">
        <f t="shared" si="168"/>
        <v>291847.5</v>
      </c>
      <c r="Z545" s="13">
        <f t="shared" si="169"/>
        <v>332991.45454545453</v>
      </c>
      <c r="AA545" s="13">
        <f t="shared" si="170"/>
        <v>999533.40909090918</v>
      </c>
      <c r="AB545" s="23">
        <f t="shared" si="171"/>
        <v>0</v>
      </c>
      <c r="AC545" s="23">
        <f t="shared" si="172"/>
        <v>0</v>
      </c>
      <c r="AD545" s="23">
        <f t="shared" si="173"/>
        <v>0</v>
      </c>
      <c r="AE545" s="23">
        <f t="shared" si="174"/>
        <v>0</v>
      </c>
      <c r="AF545" s="23">
        <f t="shared" si="175"/>
        <v>0</v>
      </c>
      <c r="AG545" s="23">
        <f t="shared" si="176"/>
        <v>0</v>
      </c>
      <c r="AH545" s="23">
        <f t="shared" si="177"/>
        <v>0</v>
      </c>
      <c r="AI545" s="44" t="str">
        <f t="shared" si="178"/>
        <v>n/a</v>
      </c>
      <c r="AJ545" s="2" t="str">
        <f t="shared" si="161"/>
        <v>2017-18 Summer</v>
      </c>
      <c r="AK545" s="2" t="str">
        <f t="shared" si="162"/>
        <v>2016-17 Summer</v>
      </c>
      <c r="AL545" s="41">
        <v>0</v>
      </c>
      <c r="AM545" s="8"/>
    </row>
    <row r="546" spans="1:39" x14ac:dyDescent="0.3">
      <c r="A546" s="47">
        <v>42632</v>
      </c>
      <c r="B546" s="14" t="str">
        <f t="shared" si="163"/>
        <v>Sep</v>
      </c>
      <c r="C546" s="3"/>
      <c r="D546" s="3"/>
      <c r="E546" s="3"/>
      <c r="F546" s="3"/>
      <c r="G546" s="3"/>
      <c r="H546" s="3"/>
      <c r="I546" s="13">
        <f>VLOOKUP($B546,'Gas wholesale lookups'!$A$4:$L$15,'Gas wholesale index'!I$2,FALSE)</f>
        <v>291847.5</v>
      </c>
      <c r="J546" s="13">
        <f>VLOOKUP($B546,'Gas wholesale lookups'!$A$4:$L$15,'Gas wholesale index'!J$2,FALSE)</f>
        <v>332991.45454545453</v>
      </c>
      <c r="K546" s="13">
        <f>VLOOKUP($B546,'Gas wholesale lookups'!$A$4:$L$15,'Gas wholesale index'!K$2,FALSE)</f>
        <v>208526.18181818182</v>
      </c>
      <c r="L546" s="13">
        <f>VLOOKUP($B546,'Gas wholesale lookups'!$A$4:$L$15,'Gas wholesale index'!L$2,FALSE)</f>
        <v>166168.27272727274</v>
      </c>
      <c r="M546" s="13">
        <f>VLOOKUP($B546,'Gas wholesale lookups'!$A$4:$L$15,'Gas wholesale index'!M$2,FALSE)</f>
        <v>291847.5</v>
      </c>
      <c r="N546" s="13">
        <f>VLOOKUP($B546,'Gas wholesale lookups'!$A$4:$L$15,'Gas wholesale index'!N$2,FALSE)</f>
        <v>332991.45454545453</v>
      </c>
      <c r="O546" s="38">
        <f>VLOOKUP($B546,'Gas wholesale lookups'!$A$4:$R$15,'Gas wholesale index'!O$2,FALSE)</f>
        <v>0</v>
      </c>
      <c r="P546" s="38">
        <f>VLOOKUP($B546,'Gas wholesale lookups'!$A$4:$R$15,'Gas wholesale index'!P$2,FALSE)</f>
        <v>0</v>
      </c>
      <c r="Q546" s="38">
        <f>VLOOKUP($B546,'Gas wholesale lookups'!$A$4:$R$15,'Gas wholesale index'!Q$2,FALSE)</f>
        <v>1</v>
      </c>
      <c r="R546" s="38">
        <f>VLOOKUP($B546,'Gas wholesale lookups'!$A$4:$R$15,'Gas wholesale index'!R$2,FALSE)</f>
        <v>1</v>
      </c>
      <c r="S546" s="38">
        <f>VLOOKUP($B546,'Gas wholesale lookups'!$A$4:$R$15,'Gas wholesale index'!S$2,FALSE)</f>
        <v>1</v>
      </c>
      <c r="T546" s="38">
        <f>VLOOKUP($B546,'Gas wholesale lookups'!$A$4:$R$15,'Gas wholesale index'!T$2,FALSE)</f>
        <v>1</v>
      </c>
      <c r="U546" s="13">
        <f t="shared" si="164"/>
        <v>0</v>
      </c>
      <c r="V546" s="13">
        <f t="shared" si="165"/>
        <v>0</v>
      </c>
      <c r="W546" s="13">
        <f t="shared" si="166"/>
        <v>208526.18181818182</v>
      </c>
      <c r="X546" s="13">
        <f t="shared" si="167"/>
        <v>166168.27272727274</v>
      </c>
      <c r="Y546" s="13">
        <f t="shared" si="168"/>
        <v>291847.5</v>
      </c>
      <c r="Z546" s="13">
        <f t="shared" si="169"/>
        <v>332991.45454545453</v>
      </c>
      <c r="AA546" s="13">
        <f t="shared" si="170"/>
        <v>999533.40909090918</v>
      </c>
      <c r="AB546" s="23">
        <f t="shared" si="171"/>
        <v>0</v>
      </c>
      <c r="AC546" s="23">
        <f t="shared" si="172"/>
        <v>0</v>
      </c>
      <c r="AD546" s="23">
        <f t="shared" si="173"/>
        <v>0</v>
      </c>
      <c r="AE546" s="23">
        <f t="shared" si="174"/>
        <v>0</v>
      </c>
      <c r="AF546" s="23">
        <f t="shared" si="175"/>
        <v>0</v>
      </c>
      <c r="AG546" s="23">
        <f t="shared" si="176"/>
        <v>0</v>
      </c>
      <c r="AH546" s="23">
        <f t="shared" si="177"/>
        <v>0</v>
      </c>
      <c r="AI546" s="44" t="str">
        <f t="shared" si="178"/>
        <v>n/a</v>
      </c>
      <c r="AJ546" s="2" t="str">
        <f t="shared" si="161"/>
        <v>2017-18 Summer</v>
      </c>
      <c r="AK546" s="2" t="str">
        <f t="shared" si="162"/>
        <v>2016-17 Summer</v>
      </c>
      <c r="AL546" s="41">
        <v>0</v>
      </c>
      <c r="AM546" s="8"/>
    </row>
    <row r="547" spans="1:39" x14ac:dyDescent="0.3">
      <c r="A547" s="47">
        <v>42633</v>
      </c>
      <c r="B547" s="14" t="str">
        <f t="shared" si="163"/>
        <v>Sep</v>
      </c>
      <c r="C547" s="3"/>
      <c r="D547" s="3"/>
      <c r="E547" s="3"/>
      <c r="F547" s="3"/>
      <c r="G547" s="3"/>
      <c r="H547" s="3"/>
      <c r="I547" s="13">
        <f>VLOOKUP($B547,'Gas wholesale lookups'!$A$4:$L$15,'Gas wholesale index'!I$2,FALSE)</f>
        <v>291847.5</v>
      </c>
      <c r="J547" s="13">
        <f>VLOOKUP($B547,'Gas wholesale lookups'!$A$4:$L$15,'Gas wholesale index'!J$2,FALSE)</f>
        <v>332991.45454545453</v>
      </c>
      <c r="K547" s="13">
        <f>VLOOKUP($B547,'Gas wholesale lookups'!$A$4:$L$15,'Gas wholesale index'!K$2,FALSE)</f>
        <v>208526.18181818182</v>
      </c>
      <c r="L547" s="13">
        <f>VLOOKUP($B547,'Gas wholesale lookups'!$A$4:$L$15,'Gas wholesale index'!L$2,FALSE)</f>
        <v>166168.27272727274</v>
      </c>
      <c r="M547" s="13">
        <f>VLOOKUP($B547,'Gas wholesale lookups'!$A$4:$L$15,'Gas wholesale index'!M$2,FALSE)</f>
        <v>291847.5</v>
      </c>
      <c r="N547" s="13">
        <f>VLOOKUP($B547,'Gas wholesale lookups'!$A$4:$L$15,'Gas wholesale index'!N$2,FALSE)</f>
        <v>332991.45454545453</v>
      </c>
      <c r="O547" s="38">
        <f>VLOOKUP($B547,'Gas wholesale lookups'!$A$4:$R$15,'Gas wholesale index'!O$2,FALSE)</f>
        <v>0</v>
      </c>
      <c r="P547" s="38">
        <f>VLOOKUP($B547,'Gas wholesale lookups'!$A$4:$R$15,'Gas wholesale index'!P$2,FALSE)</f>
        <v>0</v>
      </c>
      <c r="Q547" s="38">
        <f>VLOOKUP($B547,'Gas wholesale lookups'!$A$4:$R$15,'Gas wholesale index'!Q$2,FALSE)</f>
        <v>1</v>
      </c>
      <c r="R547" s="38">
        <f>VLOOKUP($B547,'Gas wholesale lookups'!$A$4:$R$15,'Gas wholesale index'!R$2,FALSE)</f>
        <v>1</v>
      </c>
      <c r="S547" s="38">
        <f>VLOOKUP($B547,'Gas wholesale lookups'!$A$4:$R$15,'Gas wholesale index'!S$2,FALSE)</f>
        <v>1</v>
      </c>
      <c r="T547" s="38">
        <f>VLOOKUP($B547,'Gas wholesale lookups'!$A$4:$R$15,'Gas wholesale index'!T$2,FALSE)</f>
        <v>1</v>
      </c>
      <c r="U547" s="13">
        <f t="shared" si="164"/>
        <v>0</v>
      </c>
      <c r="V547" s="13">
        <f t="shared" si="165"/>
        <v>0</v>
      </c>
      <c r="W547" s="13">
        <f t="shared" si="166"/>
        <v>208526.18181818182</v>
      </c>
      <c r="X547" s="13">
        <f t="shared" si="167"/>
        <v>166168.27272727274</v>
      </c>
      <c r="Y547" s="13">
        <f t="shared" si="168"/>
        <v>291847.5</v>
      </c>
      <c r="Z547" s="13">
        <f t="shared" si="169"/>
        <v>332991.45454545453</v>
      </c>
      <c r="AA547" s="13">
        <f t="shared" si="170"/>
        <v>999533.40909090918</v>
      </c>
      <c r="AB547" s="23">
        <f t="shared" si="171"/>
        <v>0</v>
      </c>
      <c r="AC547" s="23">
        <f t="shared" si="172"/>
        <v>0</v>
      </c>
      <c r="AD547" s="23">
        <f t="shared" si="173"/>
        <v>0</v>
      </c>
      <c r="AE547" s="23">
        <f t="shared" si="174"/>
        <v>0</v>
      </c>
      <c r="AF547" s="23">
        <f t="shared" si="175"/>
        <v>0</v>
      </c>
      <c r="AG547" s="23">
        <f t="shared" si="176"/>
        <v>0</v>
      </c>
      <c r="AH547" s="23">
        <f t="shared" si="177"/>
        <v>0</v>
      </c>
      <c r="AI547" s="44" t="str">
        <f t="shared" si="178"/>
        <v>n/a</v>
      </c>
      <c r="AJ547" s="2" t="str">
        <f t="shared" si="161"/>
        <v>2017-18 Summer</v>
      </c>
      <c r="AK547" s="2" t="str">
        <f t="shared" si="162"/>
        <v>2016-17 Summer</v>
      </c>
      <c r="AL547" s="41">
        <v>0</v>
      </c>
      <c r="AM547" s="8"/>
    </row>
    <row r="548" spans="1:39" x14ac:dyDescent="0.3">
      <c r="A548" s="47">
        <v>42634</v>
      </c>
      <c r="B548" s="14" t="str">
        <f t="shared" si="163"/>
        <v>Sep</v>
      </c>
      <c r="C548" s="3"/>
      <c r="D548" s="3"/>
      <c r="E548" s="3"/>
      <c r="F548" s="3"/>
      <c r="G548" s="3"/>
      <c r="H548" s="3"/>
      <c r="I548" s="13">
        <f>VLOOKUP($B548,'Gas wholesale lookups'!$A$4:$L$15,'Gas wholesale index'!I$2,FALSE)</f>
        <v>291847.5</v>
      </c>
      <c r="J548" s="13">
        <f>VLOOKUP($B548,'Gas wholesale lookups'!$A$4:$L$15,'Gas wholesale index'!J$2,FALSE)</f>
        <v>332991.45454545453</v>
      </c>
      <c r="K548" s="13">
        <f>VLOOKUP($B548,'Gas wholesale lookups'!$A$4:$L$15,'Gas wholesale index'!K$2,FALSE)</f>
        <v>208526.18181818182</v>
      </c>
      <c r="L548" s="13">
        <f>VLOOKUP($B548,'Gas wholesale lookups'!$A$4:$L$15,'Gas wholesale index'!L$2,FALSE)</f>
        <v>166168.27272727274</v>
      </c>
      <c r="M548" s="13">
        <f>VLOOKUP($B548,'Gas wholesale lookups'!$A$4:$L$15,'Gas wholesale index'!M$2,FALSE)</f>
        <v>291847.5</v>
      </c>
      <c r="N548" s="13">
        <f>VLOOKUP($B548,'Gas wholesale lookups'!$A$4:$L$15,'Gas wholesale index'!N$2,FALSE)</f>
        <v>332991.45454545453</v>
      </c>
      <c r="O548" s="38">
        <f>VLOOKUP($B548,'Gas wholesale lookups'!$A$4:$R$15,'Gas wholesale index'!O$2,FALSE)</f>
        <v>0</v>
      </c>
      <c r="P548" s="38">
        <f>VLOOKUP($B548,'Gas wholesale lookups'!$A$4:$R$15,'Gas wholesale index'!P$2,FALSE)</f>
        <v>0</v>
      </c>
      <c r="Q548" s="38">
        <f>VLOOKUP($B548,'Gas wholesale lookups'!$A$4:$R$15,'Gas wholesale index'!Q$2,FALSE)</f>
        <v>1</v>
      </c>
      <c r="R548" s="38">
        <f>VLOOKUP($B548,'Gas wholesale lookups'!$A$4:$R$15,'Gas wholesale index'!R$2,FALSE)</f>
        <v>1</v>
      </c>
      <c r="S548" s="38">
        <f>VLOOKUP($B548,'Gas wholesale lookups'!$A$4:$R$15,'Gas wholesale index'!S$2,FALSE)</f>
        <v>1</v>
      </c>
      <c r="T548" s="38">
        <f>VLOOKUP($B548,'Gas wholesale lookups'!$A$4:$R$15,'Gas wholesale index'!T$2,FALSE)</f>
        <v>1</v>
      </c>
      <c r="U548" s="13">
        <f t="shared" si="164"/>
        <v>0</v>
      </c>
      <c r="V548" s="13">
        <f t="shared" si="165"/>
        <v>0</v>
      </c>
      <c r="W548" s="13">
        <f t="shared" si="166"/>
        <v>208526.18181818182</v>
      </c>
      <c r="X548" s="13">
        <f t="shared" si="167"/>
        <v>166168.27272727274</v>
      </c>
      <c r="Y548" s="13">
        <f t="shared" si="168"/>
        <v>291847.5</v>
      </c>
      <c r="Z548" s="13">
        <f t="shared" si="169"/>
        <v>332991.45454545453</v>
      </c>
      <c r="AA548" s="13">
        <f t="shared" si="170"/>
        <v>999533.40909090918</v>
      </c>
      <c r="AB548" s="23">
        <f t="shared" si="171"/>
        <v>0</v>
      </c>
      <c r="AC548" s="23">
        <f t="shared" si="172"/>
        <v>0</v>
      </c>
      <c r="AD548" s="23">
        <f t="shared" si="173"/>
        <v>0</v>
      </c>
      <c r="AE548" s="23">
        <f t="shared" si="174"/>
        <v>0</v>
      </c>
      <c r="AF548" s="23">
        <f t="shared" si="175"/>
        <v>0</v>
      </c>
      <c r="AG548" s="23">
        <f t="shared" si="176"/>
        <v>0</v>
      </c>
      <c r="AH548" s="23">
        <f t="shared" si="177"/>
        <v>0</v>
      </c>
      <c r="AI548" s="44" t="str">
        <f t="shared" si="178"/>
        <v>n/a</v>
      </c>
      <c r="AJ548" s="2" t="str">
        <f t="shared" si="161"/>
        <v>2017-18 Summer</v>
      </c>
      <c r="AK548" s="2" t="str">
        <f t="shared" si="162"/>
        <v>2016-17 Summer</v>
      </c>
      <c r="AL548" s="41">
        <v>0</v>
      </c>
      <c r="AM548" s="8"/>
    </row>
    <row r="549" spans="1:39" x14ac:dyDescent="0.3">
      <c r="A549" s="47">
        <v>42635</v>
      </c>
      <c r="B549" s="14" t="str">
        <f t="shared" si="163"/>
        <v>Sep</v>
      </c>
      <c r="C549" s="3"/>
      <c r="D549" s="3"/>
      <c r="E549" s="3"/>
      <c r="F549" s="3"/>
      <c r="G549" s="3"/>
      <c r="H549" s="3"/>
      <c r="I549" s="13">
        <f>VLOOKUP($B549,'Gas wholesale lookups'!$A$4:$L$15,'Gas wholesale index'!I$2,FALSE)</f>
        <v>291847.5</v>
      </c>
      <c r="J549" s="13">
        <f>VLOOKUP($B549,'Gas wholesale lookups'!$A$4:$L$15,'Gas wholesale index'!J$2,FALSE)</f>
        <v>332991.45454545453</v>
      </c>
      <c r="K549" s="13">
        <f>VLOOKUP($B549,'Gas wholesale lookups'!$A$4:$L$15,'Gas wholesale index'!K$2,FALSE)</f>
        <v>208526.18181818182</v>
      </c>
      <c r="L549" s="13">
        <f>VLOOKUP($B549,'Gas wholesale lookups'!$A$4:$L$15,'Gas wholesale index'!L$2,FALSE)</f>
        <v>166168.27272727274</v>
      </c>
      <c r="M549" s="13">
        <f>VLOOKUP($B549,'Gas wholesale lookups'!$A$4:$L$15,'Gas wholesale index'!M$2,FALSE)</f>
        <v>291847.5</v>
      </c>
      <c r="N549" s="13">
        <f>VLOOKUP($B549,'Gas wholesale lookups'!$A$4:$L$15,'Gas wholesale index'!N$2,FALSE)</f>
        <v>332991.45454545453</v>
      </c>
      <c r="O549" s="38">
        <f>VLOOKUP($B549,'Gas wholesale lookups'!$A$4:$R$15,'Gas wholesale index'!O$2,FALSE)</f>
        <v>0</v>
      </c>
      <c r="P549" s="38">
        <f>VLOOKUP($B549,'Gas wholesale lookups'!$A$4:$R$15,'Gas wholesale index'!P$2,FALSE)</f>
        <v>0</v>
      </c>
      <c r="Q549" s="38">
        <f>VLOOKUP($B549,'Gas wholesale lookups'!$A$4:$R$15,'Gas wholesale index'!Q$2,FALSE)</f>
        <v>1</v>
      </c>
      <c r="R549" s="38">
        <f>VLOOKUP($B549,'Gas wholesale lookups'!$A$4:$R$15,'Gas wholesale index'!R$2,FALSE)</f>
        <v>1</v>
      </c>
      <c r="S549" s="38">
        <f>VLOOKUP($B549,'Gas wholesale lookups'!$A$4:$R$15,'Gas wholesale index'!S$2,FALSE)</f>
        <v>1</v>
      </c>
      <c r="T549" s="38">
        <f>VLOOKUP($B549,'Gas wholesale lookups'!$A$4:$R$15,'Gas wholesale index'!T$2,FALSE)</f>
        <v>1</v>
      </c>
      <c r="U549" s="13">
        <f t="shared" si="164"/>
        <v>0</v>
      </c>
      <c r="V549" s="13">
        <f t="shared" si="165"/>
        <v>0</v>
      </c>
      <c r="W549" s="13">
        <f t="shared" si="166"/>
        <v>208526.18181818182</v>
      </c>
      <c r="X549" s="13">
        <f t="shared" si="167"/>
        <v>166168.27272727274</v>
      </c>
      <c r="Y549" s="13">
        <f t="shared" si="168"/>
        <v>291847.5</v>
      </c>
      <c r="Z549" s="13">
        <f t="shared" si="169"/>
        <v>332991.45454545453</v>
      </c>
      <c r="AA549" s="13">
        <f t="shared" si="170"/>
        <v>999533.40909090918</v>
      </c>
      <c r="AB549" s="23">
        <f t="shared" si="171"/>
        <v>0</v>
      </c>
      <c r="AC549" s="23">
        <f t="shared" si="172"/>
        <v>0</v>
      </c>
      <c r="AD549" s="23">
        <f t="shared" si="173"/>
        <v>0</v>
      </c>
      <c r="AE549" s="23">
        <f t="shared" si="174"/>
        <v>0</v>
      </c>
      <c r="AF549" s="23">
        <f t="shared" si="175"/>
        <v>0</v>
      </c>
      <c r="AG549" s="23">
        <f t="shared" si="176"/>
        <v>0</v>
      </c>
      <c r="AH549" s="23">
        <f t="shared" si="177"/>
        <v>0</v>
      </c>
      <c r="AI549" s="44" t="str">
        <f t="shared" si="178"/>
        <v>n/a</v>
      </c>
      <c r="AJ549" s="2" t="str">
        <f t="shared" si="161"/>
        <v>2017-18 Summer</v>
      </c>
      <c r="AK549" s="2" t="str">
        <f t="shared" si="162"/>
        <v>2016-17 Summer</v>
      </c>
      <c r="AL549" s="41">
        <v>0</v>
      </c>
      <c r="AM549" s="8"/>
    </row>
    <row r="550" spans="1:39" x14ac:dyDescent="0.3">
      <c r="A550" s="47">
        <v>42636</v>
      </c>
      <c r="B550" s="14" t="str">
        <f t="shared" si="163"/>
        <v>Sep</v>
      </c>
      <c r="C550" s="3"/>
      <c r="D550" s="3"/>
      <c r="E550" s="3"/>
      <c r="F550" s="3"/>
      <c r="G550" s="3"/>
      <c r="H550" s="3"/>
      <c r="I550" s="13">
        <f>VLOOKUP($B550,'Gas wholesale lookups'!$A$4:$L$15,'Gas wholesale index'!I$2,FALSE)</f>
        <v>291847.5</v>
      </c>
      <c r="J550" s="13">
        <f>VLOOKUP($B550,'Gas wholesale lookups'!$A$4:$L$15,'Gas wholesale index'!J$2,FALSE)</f>
        <v>332991.45454545453</v>
      </c>
      <c r="K550" s="13">
        <f>VLOOKUP($B550,'Gas wholesale lookups'!$A$4:$L$15,'Gas wholesale index'!K$2,FALSE)</f>
        <v>208526.18181818182</v>
      </c>
      <c r="L550" s="13">
        <f>VLOOKUP($B550,'Gas wholesale lookups'!$A$4:$L$15,'Gas wholesale index'!L$2,FALSE)</f>
        <v>166168.27272727274</v>
      </c>
      <c r="M550" s="13">
        <f>VLOOKUP($B550,'Gas wholesale lookups'!$A$4:$L$15,'Gas wholesale index'!M$2,FALSE)</f>
        <v>291847.5</v>
      </c>
      <c r="N550" s="13">
        <f>VLOOKUP($B550,'Gas wholesale lookups'!$A$4:$L$15,'Gas wholesale index'!N$2,FALSE)</f>
        <v>332991.45454545453</v>
      </c>
      <c r="O550" s="38">
        <f>VLOOKUP($B550,'Gas wholesale lookups'!$A$4:$R$15,'Gas wholesale index'!O$2,FALSE)</f>
        <v>0</v>
      </c>
      <c r="P550" s="38">
        <f>VLOOKUP($B550,'Gas wholesale lookups'!$A$4:$R$15,'Gas wholesale index'!P$2,FALSE)</f>
        <v>0</v>
      </c>
      <c r="Q550" s="38">
        <f>VLOOKUP($B550,'Gas wholesale lookups'!$A$4:$R$15,'Gas wholesale index'!Q$2,FALSE)</f>
        <v>1</v>
      </c>
      <c r="R550" s="38">
        <f>VLOOKUP($B550,'Gas wholesale lookups'!$A$4:$R$15,'Gas wholesale index'!R$2,FALSE)</f>
        <v>1</v>
      </c>
      <c r="S550" s="38">
        <f>VLOOKUP($B550,'Gas wholesale lookups'!$A$4:$R$15,'Gas wholesale index'!S$2,FALSE)</f>
        <v>1</v>
      </c>
      <c r="T550" s="38">
        <f>VLOOKUP($B550,'Gas wholesale lookups'!$A$4:$R$15,'Gas wholesale index'!T$2,FALSE)</f>
        <v>1</v>
      </c>
      <c r="U550" s="13">
        <f t="shared" si="164"/>
        <v>0</v>
      </c>
      <c r="V550" s="13">
        <f t="shared" si="165"/>
        <v>0</v>
      </c>
      <c r="W550" s="13">
        <f t="shared" si="166"/>
        <v>208526.18181818182</v>
      </c>
      <c r="X550" s="13">
        <f t="shared" si="167"/>
        <v>166168.27272727274</v>
      </c>
      <c r="Y550" s="13">
        <f t="shared" si="168"/>
        <v>291847.5</v>
      </c>
      <c r="Z550" s="13">
        <f t="shared" si="169"/>
        <v>332991.45454545453</v>
      </c>
      <c r="AA550" s="13">
        <f t="shared" si="170"/>
        <v>999533.40909090918</v>
      </c>
      <c r="AB550" s="23">
        <f t="shared" si="171"/>
        <v>0</v>
      </c>
      <c r="AC550" s="23">
        <f t="shared" si="172"/>
        <v>0</v>
      </c>
      <c r="AD550" s="23">
        <f t="shared" si="173"/>
        <v>0</v>
      </c>
      <c r="AE550" s="23">
        <f t="shared" si="174"/>
        <v>0</v>
      </c>
      <c r="AF550" s="23">
        <f t="shared" si="175"/>
        <v>0</v>
      </c>
      <c r="AG550" s="23">
        <f t="shared" si="176"/>
        <v>0</v>
      </c>
      <c r="AH550" s="23">
        <f t="shared" si="177"/>
        <v>0</v>
      </c>
      <c r="AI550" s="44" t="str">
        <f t="shared" si="178"/>
        <v>n/a</v>
      </c>
      <c r="AJ550" s="2" t="str">
        <f t="shared" si="161"/>
        <v>2017-18 Summer</v>
      </c>
      <c r="AK550" s="2" t="str">
        <f t="shared" si="162"/>
        <v>2016-17 Summer</v>
      </c>
      <c r="AL550" s="41">
        <v>0</v>
      </c>
      <c r="AM550" s="8"/>
    </row>
    <row r="551" spans="1:39" x14ac:dyDescent="0.3">
      <c r="A551" s="47">
        <v>42639</v>
      </c>
      <c r="B551" s="14" t="str">
        <f t="shared" si="163"/>
        <v>Sep</v>
      </c>
      <c r="C551" s="3"/>
      <c r="D551" s="3"/>
      <c r="E551" s="3"/>
      <c r="F551" s="3"/>
      <c r="G551" s="3"/>
      <c r="H551" s="3"/>
      <c r="I551" s="13">
        <f>VLOOKUP($B551,'Gas wholesale lookups'!$A$4:$L$15,'Gas wholesale index'!I$2,FALSE)</f>
        <v>291847.5</v>
      </c>
      <c r="J551" s="13">
        <f>VLOOKUP($B551,'Gas wholesale lookups'!$A$4:$L$15,'Gas wholesale index'!J$2,FALSE)</f>
        <v>332991.45454545453</v>
      </c>
      <c r="K551" s="13">
        <f>VLOOKUP($B551,'Gas wholesale lookups'!$A$4:$L$15,'Gas wholesale index'!K$2,FALSE)</f>
        <v>208526.18181818182</v>
      </c>
      <c r="L551" s="13">
        <f>VLOOKUP($B551,'Gas wholesale lookups'!$A$4:$L$15,'Gas wholesale index'!L$2,FALSE)</f>
        <v>166168.27272727274</v>
      </c>
      <c r="M551" s="13">
        <f>VLOOKUP($B551,'Gas wholesale lookups'!$A$4:$L$15,'Gas wholesale index'!M$2,FALSE)</f>
        <v>291847.5</v>
      </c>
      <c r="N551" s="13">
        <f>VLOOKUP($B551,'Gas wholesale lookups'!$A$4:$L$15,'Gas wholesale index'!N$2,FALSE)</f>
        <v>332991.45454545453</v>
      </c>
      <c r="O551" s="38">
        <f>VLOOKUP($B551,'Gas wholesale lookups'!$A$4:$R$15,'Gas wholesale index'!O$2,FALSE)</f>
        <v>0</v>
      </c>
      <c r="P551" s="38">
        <f>VLOOKUP($B551,'Gas wholesale lookups'!$A$4:$R$15,'Gas wholesale index'!P$2,FALSE)</f>
        <v>0</v>
      </c>
      <c r="Q551" s="38">
        <f>VLOOKUP($B551,'Gas wholesale lookups'!$A$4:$R$15,'Gas wholesale index'!Q$2,FALSE)</f>
        <v>1</v>
      </c>
      <c r="R551" s="38">
        <f>VLOOKUP($B551,'Gas wholesale lookups'!$A$4:$R$15,'Gas wholesale index'!R$2,FALSE)</f>
        <v>1</v>
      </c>
      <c r="S551" s="38">
        <f>VLOOKUP($B551,'Gas wholesale lookups'!$A$4:$R$15,'Gas wholesale index'!S$2,FALSE)</f>
        <v>1</v>
      </c>
      <c r="T551" s="38">
        <f>VLOOKUP($B551,'Gas wholesale lookups'!$A$4:$R$15,'Gas wholesale index'!T$2,FALSE)</f>
        <v>1</v>
      </c>
      <c r="U551" s="13">
        <f t="shared" si="164"/>
        <v>0</v>
      </c>
      <c r="V551" s="13">
        <f t="shared" si="165"/>
        <v>0</v>
      </c>
      <c r="W551" s="13">
        <f t="shared" si="166"/>
        <v>208526.18181818182</v>
      </c>
      <c r="X551" s="13">
        <f t="shared" si="167"/>
        <v>166168.27272727274</v>
      </c>
      <c r="Y551" s="13">
        <f t="shared" si="168"/>
        <v>291847.5</v>
      </c>
      <c r="Z551" s="13">
        <f t="shared" si="169"/>
        <v>332991.45454545453</v>
      </c>
      <c r="AA551" s="13">
        <f t="shared" si="170"/>
        <v>999533.40909090918</v>
      </c>
      <c r="AB551" s="23">
        <f t="shared" si="171"/>
        <v>0</v>
      </c>
      <c r="AC551" s="23">
        <f t="shared" si="172"/>
        <v>0</v>
      </c>
      <c r="AD551" s="23">
        <f t="shared" si="173"/>
        <v>0</v>
      </c>
      <c r="AE551" s="23">
        <f t="shared" si="174"/>
        <v>0</v>
      </c>
      <c r="AF551" s="23">
        <f t="shared" si="175"/>
        <v>0</v>
      </c>
      <c r="AG551" s="23">
        <f t="shared" si="176"/>
        <v>0</v>
      </c>
      <c r="AH551" s="23">
        <f t="shared" si="177"/>
        <v>0</v>
      </c>
      <c r="AI551" s="44" t="str">
        <f t="shared" si="178"/>
        <v>n/a</v>
      </c>
      <c r="AJ551" s="2" t="str">
        <f t="shared" si="161"/>
        <v>2017-18 Summer</v>
      </c>
      <c r="AK551" s="2" t="str">
        <f t="shared" si="162"/>
        <v>2016-17 Summer</v>
      </c>
      <c r="AL551" s="41">
        <v>0</v>
      </c>
    </row>
    <row r="552" spans="1:39" x14ac:dyDescent="0.3">
      <c r="A552" s="47">
        <v>42640</v>
      </c>
      <c r="B552" s="14" t="str">
        <f t="shared" si="163"/>
        <v>Sep</v>
      </c>
      <c r="C552" s="3"/>
      <c r="D552" s="3"/>
      <c r="E552" s="3"/>
      <c r="F552" s="3"/>
      <c r="G552" s="3"/>
      <c r="H552" s="3"/>
      <c r="I552" s="13">
        <f>VLOOKUP($B552,'Gas wholesale lookups'!$A$4:$L$15,'Gas wholesale index'!I$2,FALSE)</f>
        <v>291847.5</v>
      </c>
      <c r="J552" s="13">
        <f>VLOOKUP($B552,'Gas wholesale lookups'!$A$4:$L$15,'Gas wholesale index'!J$2,FALSE)</f>
        <v>332991.45454545453</v>
      </c>
      <c r="K552" s="13">
        <f>VLOOKUP($B552,'Gas wholesale lookups'!$A$4:$L$15,'Gas wholesale index'!K$2,FALSE)</f>
        <v>208526.18181818182</v>
      </c>
      <c r="L552" s="13">
        <f>VLOOKUP($B552,'Gas wholesale lookups'!$A$4:$L$15,'Gas wholesale index'!L$2,FALSE)</f>
        <v>166168.27272727274</v>
      </c>
      <c r="M552" s="13">
        <f>VLOOKUP($B552,'Gas wholesale lookups'!$A$4:$L$15,'Gas wholesale index'!M$2,FALSE)</f>
        <v>291847.5</v>
      </c>
      <c r="N552" s="13">
        <f>VLOOKUP($B552,'Gas wholesale lookups'!$A$4:$L$15,'Gas wholesale index'!N$2,FALSE)</f>
        <v>332991.45454545453</v>
      </c>
      <c r="O552" s="38">
        <f>VLOOKUP($B552,'Gas wholesale lookups'!$A$4:$R$15,'Gas wholesale index'!O$2,FALSE)</f>
        <v>0</v>
      </c>
      <c r="P552" s="38">
        <f>VLOOKUP($B552,'Gas wholesale lookups'!$A$4:$R$15,'Gas wholesale index'!P$2,FALSE)</f>
        <v>0</v>
      </c>
      <c r="Q552" s="38">
        <f>VLOOKUP($B552,'Gas wholesale lookups'!$A$4:$R$15,'Gas wholesale index'!Q$2,FALSE)</f>
        <v>1</v>
      </c>
      <c r="R552" s="38">
        <f>VLOOKUP($B552,'Gas wholesale lookups'!$A$4:$R$15,'Gas wholesale index'!R$2,FALSE)</f>
        <v>1</v>
      </c>
      <c r="S552" s="38">
        <f>VLOOKUP($B552,'Gas wholesale lookups'!$A$4:$R$15,'Gas wholesale index'!S$2,FALSE)</f>
        <v>1</v>
      </c>
      <c r="T552" s="38">
        <f>VLOOKUP($B552,'Gas wholesale lookups'!$A$4:$R$15,'Gas wholesale index'!T$2,FALSE)</f>
        <v>1</v>
      </c>
      <c r="U552" s="13">
        <f t="shared" si="164"/>
        <v>0</v>
      </c>
      <c r="V552" s="13">
        <f t="shared" si="165"/>
        <v>0</v>
      </c>
      <c r="W552" s="13">
        <f t="shared" si="166"/>
        <v>208526.18181818182</v>
      </c>
      <c r="X552" s="13">
        <f t="shared" si="167"/>
        <v>166168.27272727274</v>
      </c>
      <c r="Y552" s="13">
        <f t="shared" si="168"/>
        <v>291847.5</v>
      </c>
      <c r="Z552" s="13">
        <f t="shared" si="169"/>
        <v>332991.45454545453</v>
      </c>
      <c r="AA552" s="13">
        <f t="shared" si="170"/>
        <v>999533.40909090918</v>
      </c>
      <c r="AB552" s="23">
        <f t="shared" si="171"/>
        <v>0</v>
      </c>
      <c r="AC552" s="23">
        <f t="shared" si="172"/>
        <v>0</v>
      </c>
      <c r="AD552" s="23">
        <f t="shared" si="173"/>
        <v>0</v>
      </c>
      <c r="AE552" s="23">
        <f t="shared" si="174"/>
        <v>0</v>
      </c>
      <c r="AF552" s="23">
        <f t="shared" si="175"/>
        <v>0</v>
      </c>
      <c r="AG552" s="23">
        <f t="shared" si="176"/>
        <v>0</v>
      </c>
      <c r="AH552" s="23">
        <f t="shared" si="177"/>
        <v>0</v>
      </c>
      <c r="AI552" s="44" t="str">
        <f t="shared" si="178"/>
        <v>n/a</v>
      </c>
      <c r="AJ552" s="2" t="str">
        <f t="shared" si="161"/>
        <v>2017-18 Summer</v>
      </c>
      <c r="AK552" s="2" t="str">
        <f t="shared" si="162"/>
        <v>2016-17 Summer</v>
      </c>
      <c r="AL552" s="41">
        <v>0</v>
      </c>
    </row>
    <row r="553" spans="1:39" x14ac:dyDescent="0.3">
      <c r="A553" s="47">
        <v>42641</v>
      </c>
      <c r="B553" s="14" t="str">
        <f t="shared" si="163"/>
        <v>Sep</v>
      </c>
      <c r="C553" s="3"/>
      <c r="D553" s="3"/>
      <c r="E553" s="3"/>
      <c r="F553" s="3"/>
      <c r="G553" s="3"/>
      <c r="H553" s="3"/>
      <c r="I553" s="13">
        <f>VLOOKUP($B553,'Gas wholesale lookups'!$A$4:$L$15,'Gas wholesale index'!I$2,FALSE)</f>
        <v>291847.5</v>
      </c>
      <c r="J553" s="13">
        <f>VLOOKUP($B553,'Gas wholesale lookups'!$A$4:$L$15,'Gas wholesale index'!J$2,FALSE)</f>
        <v>332991.45454545453</v>
      </c>
      <c r="K553" s="13">
        <f>VLOOKUP($B553,'Gas wholesale lookups'!$A$4:$L$15,'Gas wholesale index'!K$2,FALSE)</f>
        <v>208526.18181818182</v>
      </c>
      <c r="L553" s="13">
        <f>VLOOKUP($B553,'Gas wholesale lookups'!$A$4:$L$15,'Gas wholesale index'!L$2,FALSE)</f>
        <v>166168.27272727274</v>
      </c>
      <c r="M553" s="13">
        <f>VLOOKUP($B553,'Gas wholesale lookups'!$A$4:$L$15,'Gas wholesale index'!M$2,FALSE)</f>
        <v>291847.5</v>
      </c>
      <c r="N553" s="13">
        <f>VLOOKUP($B553,'Gas wholesale lookups'!$A$4:$L$15,'Gas wholesale index'!N$2,FALSE)</f>
        <v>332991.45454545453</v>
      </c>
      <c r="O553" s="38">
        <f>VLOOKUP($B553,'Gas wholesale lookups'!$A$4:$R$15,'Gas wholesale index'!O$2,FALSE)</f>
        <v>0</v>
      </c>
      <c r="P553" s="38">
        <f>VLOOKUP($B553,'Gas wholesale lookups'!$A$4:$R$15,'Gas wholesale index'!P$2,FALSE)</f>
        <v>0</v>
      </c>
      <c r="Q553" s="38">
        <f>VLOOKUP($B553,'Gas wholesale lookups'!$A$4:$R$15,'Gas wholesale index'!Q$2,FALSE)</f>
        <v>1</v>
      </c>
      <c r="R553" s="38">
        <f>VLOOKUP($B553,'Gas wholesale lookups'!$A$4:$R$15,'Gas wholesale index'!R$2,FALSE)</f>
        <v>1</v>
      </c>
      <c r="S553" s="38">
        <f>VLOOKUP($B553,'Gas wholesale lookups'!$A$4:$R$15,'Gas wholesale index'!S$2,FALSE)</f>
        <v>1</v>
      </c>
      <c r="T553" s="38">
        <f>VLOOKUP($B553,'Gas wholesale lookups'!$A$4:$R$15,'Gas wholesale index'!T$2,FALSE)</f>
        <v>1</v>
      </c>
      <c r="U553" s="13">
        <f t="shared" si="164"/>
        <v>0</v>
      </c>
      <c r="V553" s="13">
        <f t="shared" si="165"/>
        <v>0</v>
      </c>
      <c r="W553" s="13">
        <f t="shared" si="166"/>
        <v>208526.18181818182</v>
      </c>
      <c r="X553" s="13">
        <f t="shared" si="167"/>
        <v>166168.27272727274</v>
      </c>
      <c r="Y553" s="13">
        <f t="shared" si="168"/>
        <v>291847.5</v>
      </c>
      <c r="Z553" s="13">
        <f t="shared" si="169"/>
        <v>332991.45454545453</v>
      </c>
      <c r="AA553" s="13">
        <f t="shared" si="170"/>
        <v>999533.40909090918</v>
      </c>
      <c r="AB553" s="23">
        <f t="shared" si="171"/>
        <v>0</v>
      </c>
      <c r="AC553" s="23">
        <f t="shared" si="172"/>
        <v>0</v>
      </c>
      <c r="AD553" s="23">
        <f t="shared" si="173"/>
        <v>0</v>
      </c>
      <c r="AE553" s="23">
        <f t="shared" si="174"/>
        <v>0</v>
      </c>
      <c r="AF553" s="23">
        <f t="shared" si="175"/>
        <v>0</v>
      </c>
      <c r="AG553" s="23">
        <f t="shared" si="176"/>
        <v>0</v>
      </c>
      <c r="AH553" s="23">
        <f t="shared" si="177"/>
        <v>0</v>
      </c>
      <c r="AI553" s="44" t="str">
        <f t="shared" si="178"/>
        <v>n/a</v>
      </c>
      <c r="AJ553" s="2" t="str">
        <f t="shared" si="161"/>
        <v>2017-18 Summer</v>
      </c>
      <c r="AK553" s="2" t="str">
        <f t="shared" si="162"/>
        <v>2016-17 Summer</v>
      </c>
      <c r="AL553" s="41">
        <v>0</v>
      </c>
    </row>
    <row r="554" spans="1:39" x14ac:dyDescent="0.3">
      <c r="A554" s="47">
        <v>42642</v>
      </c>
      <c r="B554" s="14" t="str">
        <f t="shared" si="163"/>
        <v>Sep</v>
      </c>
      <c r="C554" s="3"/>
      <c r="D554" s="3"/>
      <c r="E554" s="3"/>
      <c r="F554" s="3"/>
      <c r="G554" s="3"/>
      <c r="H554" s="3"/>
      <c r="I554" s="13">
        <f>VLOOKUP($B554,'Gas wholesale lookups'!$A$4:$L$15,'Gas wholesale index'!I$2,FALSE)</f>
        <v>291847.5</v>
      </c>
      <c r="J554" s="13">
        <f>VLOOKUP($B554,'Gas wholesale lookups'!$A$4:$L$15,'Gas wholesale index'!J$2,FALSE)</f>
        <v>332991.45454545453</v>
      </c>
      <c r="K554" s="13">
        <f>VLOOKUP($B554,'Gas wholesale lookups'!$A$4:$L$15,'Gas wholesale index'!K$2,FALSE)</f>
        <v>208526.18181818182</v>
      </c>
      <c r="L554" s="13">
        <f>VLOOKUP($B554,'Gas wholesale lookups'!$A$4:$L$15,'Gas wholesale index'!L$2,FALSE)</f>
        <v>166168.27272727274</v>
      </c>
      <c r="M554" s="13">
        <f>VLOOKUP($B554,'Gas wholesale lookups'!$A$4:$L$15,'Gas wholesale index'!M$2,FALSE)</f>
        <v>291847.5</v>
      </c>
      <c r="N554" s="13">
        <f>VLOOKUP($B554,'Gas wholesale lookups'!$A$4:$L$15,'Gas wholesale index'!N$2,FALSE)</f>
        <v>332991.45454545453</v>
      </c>
      <c r="O554" s="38">
        <f>VLOOKUP($B554,'Gas wholesale lookups'!$A$4:$R$15,'Gas wholesale index'!O$2,FALSE)</f>
        <v>0</v>
      </c>
      <c r="P554" s="38">
        <f>VLOOKUP($B554,'Gas wholesale lookups'!$A$4:$R$15,'Gas wholesale index'!P$2,FALSE)</f>
        <v>0</v>
      </c>
      <c r="Q554" s="38">
        <f>VLOOKUP($B554,'Gas wholesale lookups'!$A$4:$R$15,'Gas wholesale index'!Q$2,FALSE)</f>
        <v>1</v>
      </c>
      <c r="R554" s="38">
        <f>VLOOKUP($B554,'Gas wholesale lookups'!$A$4:$R$15,'Gas wholesale index'!R$2,FALSE)</f>
        <v>1</v>
      </c>
      <c r="S554" s="38">
        <f>VLOOKUP($B554,'Gas wholesale lookups'!$A$4:$R$15,'Gas wholesale index'!S$2,FALSE)</f>
        <v>1</v>
      </c>
      <c r="T554" s="38">
        <f>VLOOKUP($B554,'Gas wholesale lookups'!$A$4:$R$15,'Gas wholesale index'!T$2,FALSE)</f>
        <v>1</v>
      </c>
      <c r="U554" s="13">
        <f t="shared" si="164"/>
        <v>0</v>
      </c>
      <c r="V554" s="13">
        <f t="shared" si="165"/>
        <v>0</v>
      </c>
      <c r="W554" s="13">
        <f t="shared" si="166"/>
        <v>208526.18181818182</v>
      </c>
      <c r="X554" s="13">
        <f t="shared" si="167"/>
        <v>166168.27272727274</v>
      </c>
      <c r="Y554" s="13">
        <f t="shared" si="168"/>
        <v>291847.5</v>
      </c>
      <c r="Z554" s="13">
        <f t="shared" si="169"/>
        <v>332991.45454545453</v>
      </c>
      <c r="AA554" s="13">
        <f t="shared" si="170"/>
        <v>999533.40909090918</v>
      </c>
      <c r="AB554" s="23">
        <f t="shared" si="171"/>
        <v>0</v>
      </c>
      <c r="AC554" s="23">
        <f t="shared" si="172"/>
        <v>0</v>
      </c>
      <c r="AD554" s="23">
        <f t="shared" si="173"/>
        <v>0</v>
      </c>
      <c r="AE554" s="23">
        <f t="shared" si="174"/>
        <v>0</v>
      </c>
      <c r="AF554" s="23">
        <f t="shared" si="175"/>
        <v>0</v>
      </c>
      <c r="AG554" s="23">
        <f t="shared" si="176"/>
        <v>0</v>
      </c>
      <c r="AH554" s="23">
        <f t="shared" si="177"/>
        <v>0</v>
      </c>
      <c r="AI554" s="44" t="str">
        <f t="shared" si="178"/>
        <v>n/a</v>
      </c>
      <c r="AJ554" s="2" t="str">
        <f t="shared" si="161"/>
        <v>2017-18 Summer</v>
      </c>
      <c r="AK554" s="2" t="str">
        <f t="shared" si="162"/>
        <v>2016-17 Summer</v>
      </c>
      <c r="AL554" s="41">
        <v>0</v>
      </c>
    </row>
    <row r="555" spans="1:39" x14ac:dyDescent="0.3">
      <c r="A555" s="47">
        <v>42643</v>
      </c>
      <c r="B555" s="14" t="str">
        <f t="shared" si="163"/>
        <v>Sep</v>
      </c>
      <c r="C555" s="3"/>
      <c r="D555" s="3"/>
      <c r="E555" s="3"/>
      <c r="F555" s="3"/>
      <c r="G555" s="3"/>
      <c r="H555" s="3"/>
      <c r="I555" s="13">
        <f>VLOOKUP($B555,'Gas wholesale lookups'!$A$4:$L$15,'Gas wholesale index'!I$2,FALSE)</f>
        <v>291847.5</v>
      </c>
      <c r="J555" s="13">
        <f>VLOOKUP($B555,'Gas wholesale lookups'!$A$4:$L$15,'Gas wholesale index'!J$2,FALSE)</f>
        <v>332991.45454545453</v>
      </c>
      <c r="K555" s="13">
        <f>VLOOKUP($B555,'Gas wholesale lookups'!$A$4:$L$15,'Gas wholesale index'!K$2,FALSE)</f>
        <v>208526.18181818182</v>
      </c>
      <c r="L555" s="13">
        <f>VLOOKUP($B555,'Gas wholesale lookups'!$A$4:$L$15,'Gas wholesale index'!L$2,FALSE)</f>
        <v>166168.27272727274</v>
      </c>
      <c r="M555" s="13">
        <f>VLOOKUP($B555,'Gas wholesale lookups'!$A$4:$L$15,'Gas wholesale index'!M$2,FALSE)</f>
        <v>291847.5</v>
      </c>
      <c r="N555" s="13">
        <f>VLOOKUP($B555,'Gas wholesale lookups'!$A$4:$L$15,'Gas wholesale index'!N$2,FALSE)</f>
        <v>332991.45454545453</v>
      </c>
      <c r="O555" s="38">
        <f>VLOOKUP($B555,'Gas wholesale lookups'!$A$4:$R$15,'Gas wholesale index'!O$2,FALSE)</f>
        <v>0</v>
      </c>
      <c r="P555" s="38">
        <f>VLOOKUP($B555,'Gas wholesale lookups'!$A$4:$R$15,'Gas wholesale index'!P$2,FALSE)</f>
        <v>0</v>
      </c>
      <c r="Q555" s="38">
        <f>VLOOKUP($B555,'Gas wholesale lookups'!$A$4:$R$15,'Gas wholesale index'!Q$2,FALSE)</f>
        <v>1</v>
      </c>
      <c r="R555" s="38">
        <f>VLOOKUP($B555,'Gas wholesale lookups'!$A$4:$R$15,'Gas wholesale index'!R$2,FALSE)</f>
        <v>1</v>
      </c>
      <c r="S555" s="38">
        <f>VLOOKUP($B555,'Gas wholesale lookups'!$A$4:$R$15,'Gas wholesale index'!S$2,FALSE)</f>
        <v>1</v>
      </c>
      <c r="T555" s="38">
        <f>VLOOKUP($B555,'Gas wholesale lookups'!$A$4:$R$15,'Gas wholesale index'!T$2,FALSE)</f>
        <v>1</v>
      </c>
      <c r="U555" s="13">
        <f t="shared" si="164"/>
        <v>0</v>
      </c>
      <c r="V555" s="13">
        <f t="shared" si="165"/>
        <v>0</v>
      </c>
      <c r="W555" s="13">
        <f t="shared" si="166"/>
        <v>208526.18181818182</v>
      </c>
      <c r="X555" s="13">
        <f t="shared" si="167"/>
        <v>166168.27272727274</v>
      </c>
      <c r="Y555" s="13">
        <f t="shared" si="168"/>
        <v>291847.5</v>
      </c>
      <c r="Z555" s="13">
        <f t="shared" si="169"/>
        <v>332991.45454545453</v>
      </c>
      <c r="AA555" s="13">
        <f t="shared" si="170"/>
        <v>999533.40909090918</v>
      </c>
      <c r="AB555" s="23">
        <f t="shared" si="171"/>
        <v>0</v>
      </c>
      <c r="AC555" s="23">
        <f t="shared" si="172"/>
        <v>0</v>
      </c>
      <c r="AD555" s="23">
        <f t="shared" si="173"/>
        <v>0</v>
      </c>
      <c r="AE555" s="23">
        <f t="shared" si="174"/>
        <v>0</v>
      </c>
      <c r="AF555" s="23">
        <f t="shared" si="175"/>
        <v>0</v>
      </c>
      <c r="AG555" s="23">
        <f t="shared" si="176"/>
        <v>0</v>
      </c>
      <c r="AH555" s="23">
        <f t="shared" si="177"/>
        <v>0</v>
      </c>
      <c r="AI555" s="44" t="str">
        <f t="shared" si="178"/>
        <v>n/a</v>
      </c>
      <c r="AJ555" s="2" t="str">
        <f t="shared" si="161"/>
        <v>2017-18 Summer</v>
      </c>
      <c r="AK555" s="2" t="str">
        <f t="shared" si="162"/>
        <v>2016-17 Summer</v>
      </c>
      <c r="AL555" s="41">
        <v>0</v>
      </c>
    </row>
    <row r="556" spans="1:39" x14ac:dyDescent="0.3">
      <c r="A556" s="47">
        <v>42646</v>
      </c>
      <c r="B556" s="14" t="str">
        <f t="shared" si="163"/>
        <v>Oct</v>
      </c>
      <c r="C556" s="3"/>
      <c r="D556" s="3"/>
      <c r="E556" s="3"/>
      <c r="F556" s="3"/>
      <c r="G556" s="3"/>
      <c r="H556" s="3"/>
      <c r="I556" s="13">
        <f>VLOOKUP($B556,'Gas wholesale lookups'!$A$4:$L$15,'Gas wholesale index'!I$2,FALSE)</f>
        <v>332991.45454545453</v>
      </c>
      <c r="J556" s="13">
        <f>VLOOKUP($B556,'Gas wholesale lookups'!$A$4:$L$15,'Gas wholesale index'!J$2,FALSE)</f>
        <v>208526.18181818182</v>
      </c>
      <c r="K556" s="13">
        <f>VLOOKUP($B556,'Gas wholesale lookups'!$A$4:$L$15,'Gas wholesale index'!K$2,FALSE)</f>
        <v>166168.27272727274</v>
      </c>
      <c r="L556" s="13">
        <f>VLOOKUP($B556,'Gas wholesale lookups'!$A$4:$L$15,'Gas wholesale index'!L$2,FALSE)</f>
        <v>291847.5</v>
      </c>
      <c r="M556" s="13">
        <f>VLOOKUP($B556,'Gas wholesale lookups'!$A$4:$L$15,'Gas wholesale index'!M$2,FALSE)</f>
        <v>332991.45454545453</v>
      </c>
      <c r="N556" s="13">
        <f>VLOOKUP($B556,'Gas wholesale lookups'!$A$4:$L$15,'Gas wholesale index'!N$2,FALSE)</f>
        <v>208526.18181818182</v>
      </c>
      <c r="O556" s="38">
        <f>VLOOKUP($B556,'Gas wholesale lookups'!$A$4:$R$15,'Gas wholesale index'!O$2,FALSE)</f>
        <v>0</v>
      </c>
      <c r="P556" s="38">
        <f>VLOOKUP($B556,'Gas wholesale lookups'!$A$4:$R$15,'Gas wholesale index'!P$2,FALSE)</f>
        <v>1</v>
      </c>
      <c r="Q556" s="38">
        <f>VLOOKUP($B556,'Gas wholesale lookups'!$A$4:$R$15,'Gas wholesale index'!Q$2,FALSE)</f>
        <v>1</v>
      </c>
      <c r="R556" s="38">
        <f>VLOOKUP($B556,'Gas wholesale lookups'!$A$4:$R$15,'Gas wholesale index'!R$2,FALSE)</f>
        <v>1</v>
      </c>
      <c r="S556" s="38">
        <f>VLOOKUP($B556,'Gas wholesale lookups'!$A$4:$R$15,'Gas wholesale index'!S$2,FALSE)</f>
        <v>1</v>
      </c>
      <c r="T556" s="38">
        <f>VLOOKUP($B556,'Gas wholesale lookups'!$A$4:$R$15,'Gas wholesale index'!T$2,FALSE)</f>
        <v>0</v>
      </c>
      <c r="U556" s="13">
        <f t="shared" si="164"/>
        <v>0</v>
      </c>
      <c r="V556" s="13">
        <f t="shared" si="165"/>
        <v>208526.18181818182</v>
      </c>
      <c r="W556" s="13">
        <f t="shared" si="166"/>
        <v>166168.27272727274</v>
      </c>
      <c r="X556" s="13">
        <f t="shared" si="167"/>
        <v>291847.5</v>
      </c>
      <c r="Y556" s="13">
        <f t="shared" si="168"/>
        <v>332991.45454545453</v>
      </c>
      <c r="Z556" s="13">
        <f t="shared" si="169"/>
        <v>0</v>
      </c>
      <c r="AA556" s="13">
        <f t="shared" si="170"/>
        <v>999533.40909090918</v>
      </c>
      <c r="AB556" s="23">
        <f t="shared" si="171"/>
        <v>0</v>
      </c>
      <c r="AC556" s="23">
        <f t="shared" si="172"/>
        <v>0</v>
      </c>
      <c r="AD556" s="23">
        <f t="shared" si="173"/>
        <v>0</v>
      </c>
      <c r="AE556" s="23">
        <f t="shared" si="174"/>
        <v>0</v>
      </c>
      <c r="AF556" s="23">
        <f t="shared" si="175"/>
        <v>0</v>
      </c>
      <c r="AG556" s="23">
        <f t="shared" si="176"/>
        <v>0</v>
      </c>
      <c r="AH556" s="23">
        <f t="shared" si="177"/>
        <v>0</v>
      </c>
      <c r="AI556" s="44" t="str">
        <f t="shared" si="178"/>
        <v>n/a</v>
      </c>
      <c r="AJ556" s="2" t="str">
        <f t="shared" si="161"/>
        <v>2017-18 Summer</v>
      </c>
      <c r="AK556" s="2" t="str">
        <f t="shared" si="162"/>
        <v>2016-17 Winter</v>
      </c>
      <c r="AL556" s="41">
        <v>0</v>
      </c>
    </row>
    <row r="557" spans="1:39" x14ac:dyDescent="0.3">
      <c r="A557" s="47">
        <v>42647</v>
      </c>
      <c r="B557" s="14" t="str">
        <f t="shared" si="163"/>
        <v>Oct</v>
      </c>
      <c r="C557" s="3"/>
      <c r="D557" s="3"/>
      <c r="E557" s="3"/>
      <c r="F557" s="3"/>
      <c r="G557" s="3"/>
      <c r="H557" s="3"/>
      <c r="I557" s="13">
        <f>VLOOKUP($B557,'Gas wholesale lookups'!$A$4:$L$15,'Gas wholesale index'!I$2,FALSE)</f>
        <v>332991.45454545453</v>
      </c>
      <c r="J557" s="13">
        <f>VLOOKUP($B557,'Gas wholesale lookups'!$A$4:$L$15,'Gas wholesale index'!J$2,FALSE)</f>
        <v>208526.18181818182</v>
      </c>
      <c r="K557" s="13">
        <f>VLOOKUP($B557,'Gas wholesale lookups'!$A$4:$L$15,'Gas wholesale index'!K$2,FALSE)</f>
        <v>166168.27272727274</v>
      </c>
      <c r="L557" s="13">
        <f>VLOOKUP($B557,'Gas wholesale lookups'!$A$4:$L$15,'Gas wholesale index'!L$2,FALSE)</f>
        <v>291847.5</v>
      </c>
      <c r="M557" s="13">
        <f>VLOOKUP($B557,'Gas wholesale lookups'!$A$4:$L$15,'Gas wholesale index'!M$2,FALSE)</f>
        <v>332991.45454545453</v>
      </c>
      <c r="N557" s="13">
        <f>VLOOKUP($B557,'Gas wholesale lookups'!$A$4:$L$15,'Gas wholesale index'!N$2,FALSE)</f>
        <v>208526.18181818182</v>
      </c>
      <c r="O557" s="38">
        <f>VLOOKUP($B557,'Gas wholesale lookups'!$A$4:$R$15,'Gas wholesale index'!O$2,FALSE)</f>
        <v>0</v>
      </c>
      <c r="P557" s="38">
        <f>VLOOKUP($B557,'Gas wholesale lookups'!$A$4:$R$15,'Gas wholesale index'!P$2,FALSE)</f>
        <v>1</v>
      </c>
      <c r="Q557" s="38">
        <f>VLOOKUP($B557,'Gas wholesale lookups'!$A$4:$R$15,'Gas wholesale index'!Q$2,FALSE)</f>
        <v>1</v>
      </c>
      <c r="R557" s="38">
        <f>VLOOKUP($B557,'Gas wholesale lookups'!$A$4:$R$15,'Gas wholesale index'!R$2,FALSE)</f>
        <v>1</v>
      </c>
      <c r="S557" s="38">
        <f>VLOOKUP($B557,'Gas wholesale lookups'!$A$4:$R$15,'Gas wholesale index'!S$2,FALSE)</f>
        <v>1</v>
      </c>
      <c r="T557" s="38">
        <f>VLOOKUP($B557,'Gas wholesale lookups'!$A$4:$R$15,'Gas wholesale index'!T$2,FALSE)</f>
        <v>0</v>
      </c>
      <c r="U557" s="13">
        <f t="shared" si="164"/>
        <v>0</v>
      </c>
      <c r="V557" s="13">
        <f t="shared" si="165"/>
        <v>208526.18181818182</v>
      </c>
      <c r="W557" s="13">
        <f t="shared" si="166"/>
        <v>166168.27272727274</v>
      </c>
      <c r="X557" s="13">
        <f t="shared" si="167"/>
        <v>291847.5</v>
      </c>
      <c r="Y557" s="13">
        <f t="shared" si="168"/>
        <v>332991.45454545453</v>
      </c>
      <c r="Z557" s="13">
        <f t="shared" si="169"/>
        <v>0</v>
      </c>
      <c r="AA557" s="13">
        <f t="shared" si="170"/>
        <v>999533.40909090918</v>
      </c>
      <c r="AB557" s="23">
        <f t="shared" si="171"/>
        <v>0</v>
      </c>
      <c r="AC557" s="23">
        <f t="shared" si="172"/>
        <v>0</v>
      </c>
      <c r="AD557" s="23">
        <f t="shared" si="173"/>
        <v>0</v>
      </c>
      <c r="AE557" s="23">
        <f t="shared" si="174"/>
        <v>0</v>
      </c>
      <c r="AF557" s="23">
        <f t="shared" si="175"/>
        <v>0</v>
      </c>
      <c r="AG557" s="23">
        <f t="shared" si="176"/>
        <v>0</v>
      </c>
      <c r="AH557" s="23">
        <f t="shared" si="177"/>
        <v>0</v>
      </c>
      <c r="AI557" s="44" t="str">
        <f t="shared" si="178"/>
        <v>n/a</v>
      </c>
      <c r="AJ557" s="2" t="str">
        <f t="shared" si="161"/>
        <v>2017-18 Summer</v>
      </c>
      <c r="AK557" s="2" t="str">
        <f t="shared" si="162"/>
        <v>2016-17 Winter</v>
      </c>
      <c r="AL557" s="41">
        <v>0</v>
      </c>
    </row>
    <row r="558" spans="1:39" x14ac:dyDescent="0.3">
      <c r="A558" s="47">
        <v>42648</v>
      </c>
      <c r="B558" s="14" t="str">
        <f t="shared" si="163"/>
        <v>Oct</v>
      </c>
      <c r="C558" s="3"/>
      <c r="D558" s="3"/>
      <c r="E558" s="3"/>
      <c r="F558" s="3"/>
      <c r="G558" s="3"/>
      <c r="H558" s="3"/>
      <c r="I558" s="13">
        <f>VLOOKUP($B558,'Gas wholesale lookups'!$A$4:$L$15,'Gas wholesale index'!I$2,FALSE)</f>
        <v>332991.45454545453</v>
      </c>
      <c r="J558" s="13">
        <f>VLOOKUP($B558,'Gas wholesale lookups'!$A$4:$L$15,'Gas wholesale index'!J$2,FALSE)</f>
        <v>208526.18181818182</v>
      </c>
      <c r="K558" s="13">
        <f>VLOOKUP($B558,'Gas wholesale lookups'!$A$4:$L$15,'Gas wholesale index'!K$2,FALSE)</f>
        <v>166168.27272727274</v>
      </c>
      <c r="L558" s="13">
        <f>VLOOKUP($B558,'Gas wholesale lookups'!$A$4:$L$15,'Gas wholesale index'!L$2,FALSE)</f>
        <v>291847.5</v>
      </c>
      <c r="M558" s="13">
        <f>VLOOKUP($B558,'Gas wholesale lookups'!$A$4:$L$15,'Gas wholesale index'!M$2,FALSE)</f>
        <v>332991.45454545453</v>
      </c>
      <c r="N558" s="13">
        <f>VLOOKUP($B558,'Gas wholesale lookups'!$A$4:$L$15,'Gas wholesale index'!N$2,FALSE)</f>
        <v>208526.18181818182</v>
      </c>
      <c r="O558" s="38">
        <f>VLOOKUP($B558,'Gas wholesale lookups'!$A$4:$R$15,'Gas wholesale index'!O$2,FALSE)</f>
        <v>0</v>
      </c>
      <c r="P558" s="38">
        <f>VLOOKUP($B558,'Gas wholesale lookups'!$A$4:$R$15,'Gas wholesale index'!P$2,FALSE)</f>
        <v>1</v>
      </c>
      <c r="Q558" s="38">
        <f>VLOOKUP($B558,'Gas wholesale lookups'!$A$4:$R$15,'Gas wholesale index'!Q$2,FALSE)</f>
        <v>1</v>
      </c>
      <c r="R558" s="38">
        <f>VLOOKUP($B558,'Gas wholesale lookups'!$A$4:$R$15,'Gas wholesale index'!R$2,FALSE)</f>
        <v>1</v>
      </c>
      <c r="S558" s="38">
        <f>VLOOKUP($B558,'Gas wholesale lookups'!$A$4:$R$15,'Gas wholesale index'!S$2,FALSE)</f>
        <v>1</v>
      </c>
      <c r="T558" s="38">
        <f>VLOOKUP($B558,'Gas wholesale lookups'!$A$4:$R$15,'Gas wholesale index'!T$2,FALSE)</f>
        <v>0</v>
      </c>
      <c r="U558" s="13">
        <f t="shared" si="164"/>
        <v>0</v>
      </c>
      <c r="V558" s="13">
        <f t="shared" si="165"/>
        <v>208526.18181818182</v>
      </c>
      <c r="W558" s="13">
        <f t="shared" si="166"/>
        <v>166168.27272727274</v>
      </c>
      <c r="X558" s="13">
        <f t="shared" si="167"/>
        <v>291847.5</v>
      </c>
      <c r="Y558" s="13">
        <f t="shared" si="168"/>
        <v>332991.45454545453</v>
      </c>
      <c r="Z558" s="13">
        <f t="shared" si="169"/>
        <v>0</v>
      </c>
      <c r="AA558" s="13">
        <f t="shared" si="170"/>
        <v>999533.40909090918</v>
      </c>
      <c r="AB558" s="23">
        <f t="shared" si="171"/>
        <v>0</v>
      </c>
      <c r="AC558" s="23">
        <f t="shared" si="172"/>
        <v>0</v>
      </c>
      <c r="AD558" s="23">
        <f t="shared" si="173"/>
        <v>0</v>
      </c>
      <c r="AE558" s="23">
        <f t="shared" si="174"/>
        <v>0</v>
      </c>
      <c r="AF558" s="23">
        <f t="shared" si="175"/>
        <v>0</v>
      </c>
      <c r="AG558" s="23">
        <f t="shared" si="176"/>
        <v>0</v>
      </c>
      <c r="AH558" s="23">
        <f t="shared" si="177"/>
        <v>0</v>
      </c>
      <c r="AI558" s="44" t="str">
        <f t="shared" si="178"/>
        <v>n/a</v>
      </c>
      <c r="AJ558" s="2" t="str">
        <f t="shared" si="161"/>
        <v>2017-18 Summer</v>
      </c>
      <c r="AK558" s="2" t="str">
        <f t="shared" si="162"/>
        <v>2016-17 Winter</v>
      </c>
      <c r="AL558" s="41">
        <v>0</v>
      </c>
    </row>
    <row r="559" spans="1:39" x14ac:dyDescent="0.3">
      <c r="A559" s="47">
        <v>42649</v>
      </c>
      <c r="B559" s="14" t="str">
        <f t="shared" si="163"/>
        <v>Oct</v>
      </c>
      <c r="C559" s="3"/>
      <c r="D559" s="3"/>
      <c r="E559" s="3"/>
      <c r="F559" s="3"/>
      <c r="G559" s="3"/>
      <c r="H559" s="3"/>
      <c r="I559" s="13">
        <f>VLOOKUP($B559,'Gas wholesale lookups'!$A$4:$L$15,'Gas wholesale index'!I$2,FALSE)</f>
        <v>332991.45454545453</v>
      </c>
      <c r="J559" s="13">
        <f>VLOOKUP($B559,'Gas wholesale lookups'!$A$4:$L$15,'Gas wholesale index'!J$2,FALSE)</f>
        <v>208526.18181818182</v>
      </c>
      <c r="K559" s="13">
        <f>VLOOKUP($B559,'Gas wholesale lookups'!$A$4:$L$15,'Gas wholesale index'!K$2,FALSE)</f>
        <v>166168.27272727274</v>
      </c>
      <c r="L559" s="13">
        <f>VLOOKUP($B559,'Gas wholesale lookups'!$A$4:$L$15,'Gas wholesale index'!L$2,FALSE)</f>
        <v>291847.5</v>
      </c>
      <c r="M559" s="13">
        <f>VLOOKUP($B559,'Gas wholesale lookups'!$A$4:$L$15,'Gas wholesale index'!M$2,FALSE)</f>
        <v>332991.45454545453</v>
      </c>
      <c r="N559" s="13">
        <f>VLOOKUP($B559,'Gas wholesale lookups'!$A$4:$L$15,'Gas wholesale index'!N$2,FALSE)</f>
        <v>208526.18181818182</v>
      </c>
      <c r="O559" s="38">
        <f>VLOOKUP($B559,'Gas wholesale lookups'!$A$4:$R$15,'Gas wholesale index'!O$2,FALSE)</f>
        <v>0</v>
      </c>
      <c r="P559" s="38">
        <f>VLOOKUP($B559,'Gas wholesale lookups'!$A$4:$R$15,'Gas wholesale index'!P$2,FALSE)</f>
        <v>1</v>
      </c>
      <c r="Q559" s="38">
        <f>VLOOKUP($B559,'Gas wholesale lookups'!$A$4:$R$15,'Gas wholesale index'!Q$2,FALSE)</f>
        <v>1</v>
      </c>
      <c r="R559" s="38">
        <f>VLOOKUP($B559,'Gas wholesale lookups'!$A$4:$R$15,'Gas wholesale index'!R$2,FALSE)</f>
        <v>1</v>
      </c>
      <c r="S559" s="38">
        <f>VLOOKUP($B559,'Gas wholesale lookups'!$A$4:$R$15,'Gas wholesale index'!S$2,FALSE)</f>
        <v>1</v>
      </c>
      <c r="T559" s="38">
        <f>VLOOKUP($B559,'Gas wholesale lookups'!$A$4:$R$15,'Gas wholesale index'!T$2,FALSE)</f>
        <v>0</v>
      </c>
      <c r="U559" s="13">
        <f t="shared" si="164"/>
        <v>0</v>
      </c>
      <c r="V559" s="13">
        <f t="shared" si="165"/>
        <v>208526.18181818182</v>
      </c>
      <c r="W559" s="13">
        <f t="shared" si="166"/>
        <v>166168.27272727274</v>
      </c>
      <c r="X559" s="13">
        <f t="shared" si="167"/>
        <v>291847.5</v>
      </c>
      <c r="Y559" s="13">
        <f t="shared" si="168"/>
        <v>332991.45454545453</v>
      </c>
      <c r="Z559" s="13">
        <f t="shared" si="169"/>
        <v>0</v>
      </c>
      <c r="AA559" s="13">
        <f t="shared" si="170"/>
        <v>999533.40909090918</v>
      </c>
      <c r="AB559" s="23">
        <f t="shared" si="171"/>
        <v>0</v>
      </c>
      <c r="AC559" s="23">
        <f t="shared" si="172"/>
        <v>0</v>
      </c>
      <c r="AD559" s="23">
        <f t="shared" si="173"/>
        <v>0</v>
      </c>
      <c r="AE559" s="23">
        <f t="shared" si="174"/>
        <v>0</v>
      </c>
      <c r="AF559" s="23">
        <f t="shared" si="175"/>
        <v>0</v>
      </c>
      <c r="AG559" s="23">
        <f t="shared" si="176"/>
        <v>0</v>
      </c>
      <c r="AH559" s="23">
        <f t="shared" si="177"/>
        <v>0</v>
      </c>
      <c r="AI559" s="44" t="str">
        <f t="shared" si="178"/>
        <v>n/a</v>
      </c>
      <c r="AJ559" s="2" t="str">
        <f t="shared" si="161"/>
        <v>2017-18 Summer</v>
      </c>
      <c r="AK559" s="2" t="str">
        <f t="shared" si="162"/>
        <v>2016-17 Winter</v>
      </c>
      <c r="AL559" s="41">
        <v>0</v>
      </c>
    </row>
    <row r="560" spans="1:39" x14ac:dyDescent="0.3">
      <c r="A560" s="47">
        <v>42650</v>
      </c>
      <c r="B560" s="14" t="str">
        <f t="shared" si="163"/>
        <v>Oct</v>
      </c>
      <c r="C560" s="3"/>
      <c r="D560" s="3"/>
      <c r="E560" s="3"/>
      <c r="F560" s="3"/>
      <c r="G560" s="3"/>
      <c r="H560" s="3"/>
      <c r="I560" s="13">
        <f>VLOOKUP($B560,'Gas wholesale lookups'!$A$4:$L$15,'Gas wholesale index'!I$2,FALSE)</f>
        <v>332991.45454545453</v>
      </c>
      <c r="J560" s="13">
        <f>VLOOKUP($B560,'Gas wholesale lookups'!$A$4:$L$15,'Gas wholesale index'!J$2,FALSE)</f>
        <v>208526.18181818182</v>
      </c>
      <c r="K560" s="13">
        <f>VLOOKUP($B560,'Gas wholesale lookups'!$A$4:$L$15,'Gas wholesale index'!K$2,FALSE)</f>
        <v>166168.27272727274</v>
      </c>
      <c r="L560" s="13">
        <f>VLOOKUP($B560,'Gas wholesale lookups'!$A$4:$L$15,'Gas wholesale index'!L$2,FALSE)</f>
        <v>291847.5</v>
      </c>
      <c r="M560" s="13">
        <f>VLOOKUP($B560,'Gas wholesale lookups'!$A$4:$L$15,'Gas wholesale index'!M$2,FALSE)</f>
        <v>332991.45454545453</v>
      </c>
      <c r="N560" s="13">
        <f>VLOOKUP($B560,'Gas wholesale lookups'!$A$4:$L$15,'Gas wholesale index'!N$2,FALSE)</f>
        <v>208526.18181818182</v>
      </c>
      <c r="O560" s="38">
        <f>VLOOKUP($B560,'Gas wholesale lookups'!$A$4:$R$15,'Gas wholesale index'!O$2,FALSE)</f>
        <v>0</v>
      </c>
      <c r="P560" s="38">
        <f>VLOOKUP($B560,'Gas wholesale lookups'!$A$4:$R$15,'Gas wholesale index'!P$2,FALSE)</f>
        <v>1</v>
      </c>
      <c r="Q560" s="38">
        <f>VLOOKUP($B560,'Gas wholesale lookups'!$A$4:$R$15,'Gas wholesale index'!Q$2,FALSE)</f>
        <v>1</v>
      </c>
      <c r="R560" s="38">
        <f>VLOOKUP($B560,'Gas wholesale lookups'!$A$4:$R$15,'Gas wholesale index'!R$2,FALSE)</f>
        <v>1</v>
      </c>
      <c r="S560" s="38">
        <f>VLOOKUP($B560,'Gas wholesale lookups'!$A$4:$R$15,'Gas wholesale index'!S$2,FALSE)</f>
        <v>1</v>
      </c>
      <c r="T560" s="38">
        <f>VLOOKUP($B560,'Gas wholesale lookups'!$A$4:$R$15,'Gas wholesale index'!T$2,FALSE)</f>
        <v>0</v>
      </c>
      <c r="U560" s="13">
        <f t="shared" si="164"/>
        <v>0</v>
      </c>
      <c r="V560" s="13">
        <f t="shared" si="165"/>
        <v>208526.18181818182</v>
      </c>
      <c r="W560" s="13">
        <f t="shared" si="166"/>
        <v>166168.27272727274</v>
      </c>
      <c r="X560" s="13">
        <f t="shared" si="167"/>
        <v>291847.5</v>
      </c>
      <c r="Y560" s="13">
        <f t="shared" si="168"/>
        <v>332991.45454545453</v>
      </c>
      <c r="Z560" s="13">
        <f t="shared" si="169"/>
        <v>0</v>
      </c>
      <c r="AA560" s="13">
        <f t="shared" si="170"/>
        <v>999533.40909090918</v>
      </c>
      <c r="AB560" s="23">
        <f t="shared" si="171"/>
        <v>0</v>
      </c>
      <c r="AC560" s="23">
        <f t="shared" si="172"/>
        <v>0</v>
      </c>
      <c r="AD560" s="23">
        <f t="shared" si="173"/>
        <v>0</v>
      </c>
      <c r="AE560" s="23">
        <f t="shared" si="174"/>
        <v>0</v>
      </c>
      <c r="AF560" s="23">
        <f t="shared" si="175"/>
        <v>0</v>
      </c>
      <c r="AG560" s="23">
        <f t="shared" si="176"/>
        <v>0</v>
      </c>
      <c r="AH560" s="23">
        <f t="shared" si="177"/>
        <v>0</v>
      </c>
      <c r="AI560" s="44" t="str">
        <f t="shared" si="178"/>
        <v>n/a</v>
      </c>
      <c r="AJ560" s="2" t="str">
        <f t="shared" si="161"/>
        <v>2017-18 Summer</v>
      </c>
      <c r="AK560" s="2" t="str">
        <f t="shared" si="162"/>
        <v>2016-17 Winter</v>
      </c>
      <c r="AL560" s="41">
        <v>0</v>
      </c>
    </row>
    <row r="561" spans="1:38" x14ac:dyDescent="0.3">
      <c r="A561" s="47">
        <v>42653</v>
      </c>
      <c r="B561" s="14" t="str">
        <f t="shared" si="163"/>
        <v>Oct</v>
      </c>
      <c r="C561" s="3"/>
      <c r="D561" s="3"/>
      <c r="E561" s="3"/>
      <c r="F561" s="3"/>
      <c r="G561" s="3"/>
      <c r="H561" s="3"/>
      <c r="I561" s="13">
        <f>VLOOKUP($B561,'Gas wholesale lookups'!$A$4:$L$15,'Gas wholesale index'!I$2,FALSE)</f>
        <v>332991.45454545453</v>
      </c>
      <c r="J561" s="13">
        <f>VLOOKUP($B561,'Gas wholesale lookups'!$A$4:$L$15,'Gas wholesale index'!J$2,FALSE)</f>
        <v>208526.18181818182</v>
      </c>
      <c r="K561" s="13">
        <f>VLOOKUP($B561,'Gas wholesale lookups'!$A$4:$L$15,'Gas wholesale index'!K$2,FALSE)</f>
        <v>166168.27272727274</v>
      </c>
      <c r="L561" s="13">
        <f>VLOOKUP($B561,'Gas wholesale lookups'!$A$4:$L$15,'Gas wholesale index'!L$2,FALSE)</f>
        <v>291847.5</v>
      </c>
      <c r="M561" s="13">
        <f>VLOOKUP($B561,'Gas wholesale lookups'!$A$4:$L$15,'Gas wholesale index'!M$2,FALSE)</f>
        <v>332991.45454545453</v>
      </c>
      <c r="N561" s="13">
        <f>VLOOKUP($B561,'Gas wholesale lookups'!$A$4:$L$15,'Gas wholesale index'!N$2,FALSE)</f>
        <v>208526.18181818182</v>
      </c>
      <c r="O561" s="38">
        <f>VLOOKUP($B561,'Gas wholesale lookups'!$A$4:$R$15,'Gas wholesale index'!O$2,FALSE)</f>
        <v>0</v>
      </c>
      <c r="P561" s="38">
        <f>VLOOKUP($B561,'Gas wholesale lookups'!$A$4:$R$15,'Gas wholesale index'!P$2,FALSE)</f>
        <v>1</v>
      </c>
      <c r="Q561" s="38">
        <f>VLOOKUP($B561,'Gas wholesale lookups'!$A$4:$R$15,'Gas wholesale index'!Q$2,FALSE)</f>
        <v>1</v>
      </c>
      <c r="R561" s="38">
        <f>VLOOKUP($B561,'Gas wholesale lookups'!$A$4:$R$15,'Gas wholesale index'!R$2,FALSE)</f>
        <v>1</v>
      </c>
      <c r="S561" s="38">
        <f>VLOOKUP($B561,'Gas wholesale lookups'!$A$4:$R$15,'Gas wholesale index'!S$2,FALSE)</f>
        <v>1</v>
      </c>
      <c r="T561" s="38">
        <f>VLOOKUP($B561,'Gas wholesale lookups'!$A$4:$R$15,'Gas wholesale index'!T$2,FALSE)</f>
        <v>0</v>
      </c>
      <c r="U561" s="13">
        <f t="shared" si="164"/>
        <v>0</v>
      </c>
      <c r="V561" s="13">
        <f t="shared" si="165"/>
        <v>208526.18181818182</v>
      </c>
      <c r="W561" s="13">
        <f t="shared" si="166"/>
        <v>166168.27272727274</v>
      </c>
      <c r="X561" s="13">
        <f t="shared" si="167"/>
        <v>291847.5</v>
      </c>
      <c r="Y561" s="13">
        <f t="shared" si="168"/>
        <v>332991.45454545453</v>
      </c>
      <c r="Z561" s="13">
        <f t="shared" si="169"/>
        <v>0</v>
      </c>
      <c r="AA561" s="13">
        <f t="shared" si="170"/>
        <v>999533.40909090918</v>
      </c>
      <c r="AB561" s="23">
        <f t="shared" si="171"/>
        <v>0</v>
      </c>
      <c r="AC561" s="23">
        <f t="shared" si="172"/>
        <v>0</v>
      </c>
      <c r="AD561" s="23">
        <f t="shared" si="173"/>
        <v>0</v>
      </c>
      <c r="AE561" s="23">
        <f t="shared" si="174"/>
        <v>0</v>
      </c>
      <c r="AF561" s="23">
        <f t="shared" si="175"/>
        <v>0</v>
      </c>
      <c r="AG561" s="23">
        <f t="shared" si="176"/>
        <v>0</v>
      </c>
      <c r="AH561" s="23">
        <f t="shared" si="177"/>
        <v>0</v>
      </c>
      <c r="AI561" s="44" t="str">
        <f t="shared" si="178"/>
        <v>n/a</v>
      </c>
      <c r="AJ561" s="2" t="str">
        <f t="shared" si="161"/>
        <v>2017-18 Summer</v>
      </c>
      <c r="AK561" s="2" t="str">
        <f t="shared" si="162"/>
        <v>2016-17 Winter</v>
      </c>
      <c r="AL561" s="41">
        <v>0</v>
      </c>
    </row>
    <row r="562" spans="1:38" x14ac:dyDescent="0.3">
      <c r="A562" s="47">
        <v>42654</v>
      </c>
      <c r="B562" s="14" t="str">
        <f t="shared" si="163"/>
        <v>Oct</v>
      </c>
      <c r="C562" s="3"/>
      <c r="D562" s="3"/>
      <c r="E562" s="3"/>
      <c r="F562" s="3"/>
      <c r="G562" s="3"/>
      <c r="H562" s="3"/>
      <c r="I562" s="13">
        <f>VLOOKUP($B562,'Gas wholesale lookups'!$A$4:$L$15,'Gas wholesale index'!I$2,FALSE)</f>
        <v>332991.45454545453</v>
      </c>
      <c r="J562" s="13">
        <f>VLOOKUP($B562,'Gas wholesale lookups'!$A$4:$L$15,'Gas wholesale index'!J$2,FALSE)</f>
        <v>208526.18181818182</v>
      </c>
      <c r="K562" s="13">
        <f>VLOOKUP($B562,'Gas wholesale lookups'!$A$4:$L$15,'Gas wholesale index'!K$2,FALSE)</f>
        <v>166168.27272727274</v>
      </c>
      <c r="L562" s="13">
        <f>VLOOKUP($B562,'Gas wholesale lookups'!$A$4:$L$15,'Gas wholesale index'!L$2,FALSE)</f>
        <v>291847.5</v>
      </c>
      <c r="M562" s="13">
        <f>VLOOKUP($B562,'Gas wholesale lookups'!$A$4:$L$15,'Gas wholesale index'!M$2,FALSE)</f>
        <v>332991.45454545453</v>
      </c>
      <c r="N562" s="13">
        <f>VLOOKUP($B562,'Gas wholesale lookups'!$A$4:$L$15,'Gas wholesale index'!N$2,FALSE)</f>
        <v>208526.18181818182</v>
      </c>
      <c r="O562" s="38">
        <f>VLOOKUP($B562,'Gas wholesale lookups'!$A$4:$R$15,'Gas wholesale index'!O$2,FALSE)</f>
        <v>0</v>
      </c>
      <c r="P562" s="38">
        <f>VLOOKUP($B562,'Gas wholesale lookups'!$A$4:$R$15,'Gas wholesale index'!P$2,FALSE)</f>
        <v>1</v>
      </c>
      <c r="Q562" s="38">
        <f>VLOOKUP($B562,'Gas wholesale lookups'!$A$4:$R$15,'Gas wholesale index'!Q$2,FALSE)</f>
        <v>1</v>
      </c>
      <c r="R562" s="38">
        <f>VLOOKUP($B562,'Gas wholesale lookups'!$A$4:$R$15,'Gas wholesale index'!R$2,FALSE)</f>
        <v>1</v>
      </c>
      <c r="S562" s="38">
        <f>VLOOKUP($B562,'Gas wholesale lookups'!$A$4:$R$15,'Gas wholesale index'!S$2,FALSE)</f>
        <v>1</v>
      </c>
      <c r="T562" s="38">
        <f>VLOOKUP($B562,'Gas wholesale lookups'!$A$4:$R$15,'Gas wholesale index'!T$2,FALSE)</f>
        <v>0</v>
      </c>
      <c r="U562" s="13">
        <f t="shared" si="164"/>
        <v>0</v>
      </c>
      <c r="V562" s="13">
        <f t="shared" si="165"/>
        <v>208526.18181818182</v>
      </c>
      <c r="W562" s="13">
        <f t="shared" si="166"/>
        <v>166168.27272727274</v>
      </c>
      <c r="X562" s="13">
        <f t="shared" si="167"/>
        <v>291847.5</v>
      </c>
      <c r="Y562" s="13">
        <f t="shared" si="168"/>
        <v>332991.45454545453</v>
      </c>
      <c r="Z562" s="13">
        <f t="shared" si="169"/>
        <v>0</v>
      </c>
      <c r="AA562" s="13">
        <f t="shared" si="170"/>
        <v>999533.40909090918</v>
      </c>
      <c r="AB562" s="23">
        <f t="shared" si="171"/>
        <v>0</v>
      </c>
      <c r="AC562" s="23">
        <f t="shared" si="172"/>
        <v>0</v>
      </c>
      <c r="AD562" s="23">
        <f t="shared" si="173"/>
        <v>0</v>
      </c>
      <c r="AE562" s="23">
        <f t="shared" si="174"/>
        <v>0</v>
      </c>
      <c r="AF562" s="23">
        <f t="shared" si="175"/>
        <v>0</v>
      </c>
      <c r="AG562" s="23">
        <f t="shared" si="176"/>
        <v>0</v>
      </c>
      <c r="AH562" s="23">
        <f t="shared" si="177"/>
        <v>0</v>
      </c>
      <c r="AI562" s="44" t="str">
        <f t="shared" si="178"/>
        <v>n/a</v>
      </c>
      <c r="AJ562" s="2" t="str">
        <f t="shared" si="161"/>
        <v>2017-18 Summer</v>
      </c>
      <c r="AK562" s="2" t="str">
        <f t="shared" si="162"/>
        <v>2016-17 Winter</v>
      </c>
      <c r="AL562" s="41">
        <v>0</v>
      </c>
    </row>
    <row r="563" spans="1:38" x14ac:dyDescent="0.3">
      <c r="A563" s="47">
        <v>42655</v>
      </c>
      <c r="B563" s="14" t="str">
        <f t="shared" si="163"/>
        <v>Oct</v>
      </c>
      <c r="C563" s="3"/>
      <c r="D563" s="3"/>
      <c r="E563" s="3"/>
      <c r="F563" s="3"/>
      <c r="G563" s="3"/>
      <c r="H563" s="3"/>
      <c r="I563" s="13">
        <f>VLOOKUP($B563,'Gas wholesale lookups'!$A$4:$L$15,'Gas wholesale index'!I$2,FALSE)</f>
        <v>332991.45454545453</v>
      </c>
      <c r="J563" s="13">
        <f>VLOOKUP($B563,'Gas wholesale lookups'!$A$4:$L$15,'Gas wholesale index'!J$2,FALSE)</f>
        <v>208526.18181818182</v>
      </c>
      <c r="K563" s="13">
        <f>VLOOKUP($B563,'Gas wholesale lookups'!$A$4:$L$15,'Gas wholesale index'!K$2,FALSE)</f>
        <v>166168.27272727274</v>
      </c>
      <c r="L563" s="13">
        <f>VLOOKUP($B563,'Gas wholesale lookups'!$A$4:$L$15,'Gas wholesale index'!L$2,FALSE)</f>
        <v>291847.5</v>
      </c>
      <c r="M563" s="13">
        <f>VLOOKUP($B563,'Gas wholesale lookups'!$A$4:$L$15,'Gas wholesale index'!M$2,FALSE)</f>
        <v>332991.45454545453</v>
      </c>
      <c r="N563" s="13">
        <f>VLOOKUP($B563,'Gas wholesale lookups'!$A$4:$L$15,'Gas wholesale index'!N$2,FALSE)</f>
        <v>208526.18181818182</v>
      </c>
      <c r="O563" s="38">
        <f>VLOOKUP($B563,'Gas wholesale lookups'!$A$4:$R$15,'Gas wholesale index'!O$2,FALSE)</f>
        <v>0</v>
      </c>
      <c r="P563" s="38">
        <f>VLOOKUP($B563,'Gas wholesale lookups'!$A$4:$R$15,'Gas wholesale index'!P$2,FALSE)</f>
        <v>1</v>
      </c>
      <c r="Q563" s="38">
        <f>VLOOKUP($B563,'Gas wholesale lookups'!$A$4:$R$15,'Gas wholesale index'!Q$2,FALSE)</f>
        <v>1</v>
      </c>
      <c r="R563" s="38">
        <f>VLOOKUP($B563,'Gas wholesale lookups'!$A$4:$R$15,'Gas wholesale index'!R$2,FALSE)</f>
        <v>1</v>
      </c>
      <c r="S563" s="38">
        <f>VLOOKUP($B563,'Gas wholesale lookups'!$A$4:$R$15,'Gas wholesale index'!S$2,FALSE)</f>
        <v>1</v>
      </c>
      <c r="T563" s="38">
        <f>VLOOKUP($B563,'Gas wholesale lookups'!$A$4:$R$15,'Gas wholesale index'!T$2,FALSE)</f>
        <v>0</v>
      </c>
      <c r="U563" s="13">
        <f t="shared" si="164"/>
        <v>0</v>
      </c>
      <c r="V563" s="13">
        <f t="shared" si="165"/>
        <v>208526.18181818182</v>
      </c>
      <c r="W563" s="13">
        <f t="shared" si="166"/>
        <v>166168.27272727274</v>
      </c>
      <c r="X563" s="13">
        <f t="shared" si="167"/>
        <v>291847.5</v>
      </c>
      <c r="Y563" s="13">
        <f t="shared" si="168"/>
        <v>332991.45454545453</v>
      </c>
      <c r="Z563" s="13">
        <f t="shared" si="169"/>
        <v>0</v>
      </c>
      <c r="AA563" s="13">
        <f t="shared" si="170"/>
        <v>999533.40909090918</v>
      </c>
      <c r="AB563" s="23">
        <f t="shared" si="171"/>
        <v>0</v>
      </c>
      <c r="AC563" s="23">
        <f t="shared" si="172"/>
        <v>0</v>
      </c>
      <c r="AD563" s="23">
        <f t="shared" si="173"/>
        <v>0</v>
      </c>
      <c r="AE563" s="23">
        <f t="shared" si="174"/>
        <v>0</v>
      </c>
      <c r="AF563" s="23">
        <f t="shared" si="175"/>
        <v>0</v>
      </c>
      <c r="AG563" s="23">
        <f t="shared" si="176"/>
        <v>0</v>
      </c>
      <c r="AH563" s="23">
        <f t="shared" si="177"/>
        <v>0</v>
      </c>
      <c r="AI563" s="44" t="str">
        <f t="shared" si="178"/>
        <v>n/a</v>
      </c>
      <c r="AJ563" s="2" t="str">
        <f t="shared" si="161"/>
        <v>2017-18 Summer</v>
      </c>
      <c r="AK563" s="2" t="str">
        <f t="shared" si="162"/>
        <v>2016-17 Winter</v>
      </c>
      <c r="AL563" s="41">
        <v>0</v>
      </c>
    </row>
    <row r="564" spans="1:38" x14ac:dyDescent="0.3">
      <c r="A564" s="47">
        <v>42656</v>
      </c>
      <c r="B564" s="14" t="str">
        <f t="shared" si="163"/>
        <v>Oct</v>
      </c>
      <c r="C564" s="3"/>
      <c r="D564" s="3"/>
      <c r="E564" s="3"/>
      <c r="F564" s="3"/>
      <c r="G564" s="3"/>
      <c r="H564" s="3"/>
      <c r="I564" s="13">
        <f>VLOOKUP($B564,'Gas wholesale lookups'!$A$4:$L$15,'Gas wholesale index'!I$2,FALSE)</f>
        <v>332991.45454545453</v>
      </c>
      <c r="J564" s="13">
        <f>VLOOKUP($B564,'Gas wholesale lookups'!$A$4:$L$15,'Gas wholesale index'!J$2,FALSE)</f>
        <v>208526.18181818182</v>
      </c>
      <c r="K564" s="13">
        <f>VLOOKUP($B564,'Gas wholesale lookups'!$A$4:$L$15,'Gas wholesale index'!K$2,FALSE)</f>
        <v>166168.27272727274</v>
      </c>
      <c r="L564" s="13">
        <f>VLOOKUP($B564,'Gas wholesale lookups'!$A$4:$L$15,'Gas wholesale index'!L$2,FALSE)</f>
        <v>291847.5</v>
      </c>
      <c r="M564" s="13">
        <f>VLOOKUP($B564,'Gas wholesale lookups'!$A$4:$L$15,'Gas wholesale index'!M$2,FALSE)</f>
        <v>332991.45454545453</v>
      </c>
      <c r="N564" s="13">
        <f>VLOOKUP($B564,'Gas wholesale lookups'!$A$4:$L$15,'Gas wholesale index'!N$2,FALSE)</f>
        <v>208526.18181818182</v>
      </c>
      <c r="O564" s="38">
        <f>VLOOKUP($B564,'Gas wholesale lookups'!$A$4:$R$15,'Gas wholesale index'!O$2,FALSE)</f>
        <v>0</v>
      </c>
      <c r="P564" s="38">
        <f>VLOOKUP($B564,'Gas wholesale lookups'!$A$4:$R$15,'Gas wholesale index'!P$2,FALSE)</f>
        <v>1</v>
      </c>
      <c r="Q564" s="38">
        <f>VLOOKUP($B564,'Gas wholesale lookups'!$A$4:$R$15,'Gas wholesale index'!Q$2,FALSE)</f>
        <v>1</v>
      </c>
      <c r="R564" s="38">
        <f>VLOOKUP($B564,'Gas wholesale lookups'!$A$4:$R$15,'Gas wholesale index'!R$2,FALSE)</f>
        <v>1</v>
      </c>
      <c r="S564" s="38">
        <f>VLOOKUP($B564,'Gas wholesale lookups'!$A$4:$R$15,'Gas wholesale index'!S$2,FALSE)</f>
        <v>1</v>
      </c>
      <c r="T564" s="38">
        <f>VLOOKUP($B564,'Gas wholesale lookups'!$A$4:$R$15,'Gas wholesale index'!T$2,FALSE)</f>
        <v>0</v>
      </c>
      <c r="U564" s="13">
        <f t="shared" si="164"/>
        <v>0</v>
      </c>
      <c r="V564" s="13">
        <f t="shared" si="165"/>
        <v>208526.18181818182</v>
      </c>
      <c r="W564" s="13">
        <f t="shared" si="166"/>
        <v>166168.27272727274</v>
      </c>
      <c r="X564" s="13">
        <f t="shared" si="167"/>
        <v>291847.5</v>
      </c>
      <c r="Y564" s="13">
        <f t="shared" si="168"/>
        <v>332991.45454545453</v>
      </c>
      <c r="Z564" s="13">
        <f t="shared" si="169"/>
        <v>0</v>
      </c>
      <c r="AA564" s="13">
        <f t="shared" si="170"/>
        <v>999533.40909090918</v>
      </c>
      <c r="AB564" s="23">
        <f t="shared" si="171"/>
        <v>0</v>
      </c>
      <c r="AC564" s="23">
        <f t="shared" si="172"/>
        <v>0</v>
      </c>
      <c r="AD564" s="23">
        <f t="shared" si="173"/>
        <v>0</v>
      </c>
      <c r="AE564" s="23">
        <f t="shared" si="174"/>
        <v>0</v>
      </c>
      <c r="AF564" s="23">
        <f t="shared" si="175"/>
        <v>0</v>
      </c>
      <c r="AG564" s="23">
        <f t="shared" si="176"/>
        <v>0</v>
      </c>
      <c r="AH564" s="23">
        <f t="shared" si="177"/>
        <v>0</v>
      </c>
      <c r="AI564" s="44" t="str">
        <f t="shared" si="178"/>
        <v>n/a</v>
      </c>
      <c r="AJ564" s="2" t="str">
        <f t="shared" si="161"/>
        <v>2017-18 Summer</v>
      </c>
      <c r="AK564" s="2" t="str">
        <f t="shared" si="162"/>
        <v>2016-17 Winter</v>
      </c>
      <c r="AL564" s="41">
        <v>0</v>
      </c>
    </row>
    <row r="565" spans="1:38" x14ac:dyDescent="0.3">
      <c r="A565" s="47">
        <v>42657</v>
      </c>
      <c r="B565" s="14" t="str">
        <f t="shared" si="163"/>
        <v>Oct</v>
      </c>
      <c r="C565" s="3"/>
      <c r="D565" s="3"/>
      <c r="E565" s="3"/>
      <c r="F565" s="3"/>
      <c r="G565" s="3"/>
      <c r="H565" s="3"/>
      <c r="I565" s="13">
        <f>VLOOKUP($B565,'Gas wholesale lookups'!$A$4:$L$15,'Gas wholesale index'!I$2,FALSE)</f>
        <v>332991.45454545453</v>
      </c>
      <c r="J565" s="13">
        <f>VLOOKUP($B565,'Gas wholesale lookups'!$A$4:$L$15,'Gas wholesale index'!J$2,FALSE)</f>
        <v>208526.18181818182</v>
      </c>
      <c r="K565" s="13">
        <f>VLOOKUP($B565,'Gas wholesale lookups'!$A$4:$L$15,'Gas wholesale index'!K$2,FALSE)</f>
        <v>166168.27272727274</v>
      </c>
      <c r="L565" s="13">
        <f>VLOOKUP($B565,'Gas wholesale lookups'!$A$4:$L$15,'Gas wholesale index'!L$2,FALSE)</f>
        <v>291847.5</v>
      </c>
      <c r="M565" s="13">
        <f>VLOOKUP($B565,'Gas wholesale lookups'!$A$4:$L$15,'Gas wholesale index'!M$2,FALSE)</f>
        <v>332991.45454545453</v>
      </c>
      <c r="N565" s="13">
        <f>VLOOKUP($B565,'Gas wholesale lookups'!$A$4:$L$15,'Gas wholesale index'!N$2,FALSE)</f>
        <v>208526.18181818182</v>
      </c>
      <c r="O565" s="38">
        <f>VLOOKUP($B565,'Gas wholesale lookups'!$A$4:$R$15,'Gas wholesale index'!O$2,FALSE)</f>
        <v>0</v>
      </c>
      <c r="P565" s="38">
        <f>VLOOKUP($B565,'Gas wholesale lookups'!$A$4:$R$15,'Gas wholesale index'!P$2,FALSE)</f>
        <v>1</v>
      </c>
      <c r="Q565" s="38">
        <f>VLOOKUP($B565,'Gas wholesale lookups'!$A$4:$R$15,'Gas wholesale index'!Q$2,FALSE)</f>
        <v>1</v>
      </c>
      <c r="R565" s="38">
        <f>VLOOKUP($B565,'Gas wholesale lookups'!$A$4:$R$15,'Gas wholesale index'!R$2,FALSE)</f>
        <v>1</v>
      </c>
      <c r="S565" s="38">
        <f>VLOOKUP($B565,'Gas wholesale lookups'!$A$4:$R$15,'Gas wholesale index'!S$2,FALSE)</f>
        <v>1</v>
      </c>
      <c r="T565" s="38">
        <f>VLOOKUP($B565,'Gas wholesale lookups'!$A$4:$R$15,'Gas wholesale index'!T$2,FALSE)</f>
        <v>0</v>
      </c>
      <c r="U565" s="13">
        <f t="shared" si="164"/>
        <v>0</v>
      </c>
      <c r="V565" s="13">
        <f t="shared" si="165"/>
        <v>208526.18181818182</v>
      </c>
      <c r="W565" s="13">
        <f t="shared" si="166"/>
        <v>166168.27272727274</v>
      </c>
      <c r="X565" s="13">
        <f t="shared" si="167"/>
        <v>291847.5</v>
      </c>
      <c r="Y565" s="13">
        <f t="shared" si="168"/>
        <v>332991.45454545453</v>
      </c>
      <c r="Z565" s="13">
        <f t="shared" si="169"/>
        <v>0</v>
      </c>
      <c r="AA565" s="13">
        <f t="shared" si="170"/>
        <v>999533.40909090918</v>
      </c>
      <c r="AB565" s="23">
        <f t="shared" si="171"/>
        <v>0</v>
      </c>
      <c r="AC565" s="23">
        <f t="shared" si="172"/>
        <v>0</v>
      </c>
      <c r="AD565" s="23">
        <f t="shared" si="173"/>
        <v>0</v>
      </c>
      <c r="AE565" s="23">
        <f t="shared" si="174"/>
        <v>0</v>
      </c>
      <c r="AF565" s="23">
        <f t="shared" si="175"/>
        <v>0</v>
      </c>
      <c r="AG565" s="23">
        <f t="shared" si="176"/>
        <v>0</v>
      </c>
      <c r="AH565" s="23">
        <f t="shared" si="177"/>
        <v>0</v>
      </c>
      <c r="AI565" s="44" t="str">
        <f t="shared" si="178"/>
        <v>n/a</v>
      </c>
      <c r="AJ565" s="2" t="str">
        <f t="shared" si="161"/>
        <v>2017-18 Summer</v>
      </c>
      <c r="AK565" s="2" t="str">
        <f t="shared" si="162"/>
        <v>2016-17 Winter</v>
      </c>
      <c r="AL565" s="41">
        <v>0</v>
      </c>
    </row>
    <row r="566" spans="1:38" x14ac:dyDescent="0.3">
      <c r="A566" s="47">
        <v>42660</v>
      </c>
      <c r="B566" s="14" t="str">
        <f t="shared" si="163"/>
        <v>Oct</v>
      </c>
      <c r="C566" s="3"/>
      <c r="D566" s="3"/>
      <c r="E566" s="3"/>
      <c r="F566" s="3"/>
      <c r="G566" s="3"/>
      <c r="H566" s="3"/>
      <c r="I566" s="13">
        <f>VLOOKUP($B566,'Gas wholesale lookups'!$A$4:$L$15,'Gas wholesale index'!I$2,FALSE)</f>
        <v>332991.45454545453</v>
      </c>
      <c r="J566" s="13">
        <f>VLOOKUP($B566,'Gas wholesale lookups'!$A$4:$L$15,'Gas wholesale index'!J$2,FALSE)</f>
        <v>208526.18181818182</v>
      </c>
      <c r="K566" s="13">
        <f>VLOOKUP($B566,'Gas wholesale lookups'!$A$4:$L$15,'Gas wholesale index'!K$2,FALSE)</f>
        <v>166168.27272727274</v>
      </c>
      <c r="L566" s="13">
        <f>VLOOKUP($B566,'Gas wholesale lookups'!$A$4:$L$15,'Gas wholesale index'!L$2,FALSE)</f>
        <v>291847.5</v>
      </c>
      <c r="M566" s="13">
        <f>VLOOKUP($B566,'Gas wholesale lookups'!$A$4:$L$15,'Gas wholesale index'!M$2,FALSE)</f>
        <v>332991.45454545453</v>
      </c>
      <c r="N566" s="13">
        <f>VLOOKUP($B566,'Gas wholesale lookups'!$A$4:$L$15,'Gas wholesale index'!N$2,FALSE)</f>
        <v>208526.18181818182</v>
      </c>
      <c r="O566" s="38">
        <f>VLOOKUP($B566,'Gas wholesale lookups'!$A$4:$R$15,'Gas wholesale index'!O$2,FALSE)</f>
        <v>0</v>
      </c>
      <c r="P566" s="38">
        <f>VLOOKUP($B566,'Gas wholesale lookups'!$A$4:$R$15,'Gas wholesale index'!P$2,FALSE)</f>
        <v>1</v>
      </c>
      <c r="Q566" s="38">
        <f>VLOOKUP($B566,'Gas wholesale lookups'!$A$4:$R$15,'Gas wholesale index'!Q$2,FALSE)</f>
        <v>1</v>
      </c>
      <c r="R566" s="38">
        <f>VLOOKUP($B566,'Gas wholesale lookups'!$A$4:$R$15,'Gas wholesale index'!R$2,FALSE)</f>
        <v>1</v>
      </c>
      <c r="S566" s="38">
        <f>VLOOKUP($B566,'Gas wholesale lookups'!$A$4:$R$15,'Gas wholesale index'!S$2,FALSE)</f>
        <v>1</v>
      </c>
      <c r="T566" s="38">
        <f>VLOOKUP($B566,'Gas wholesale lookups'!$A$4:$R$15,'Gas wholesale index'!T$2,FALSE)</f>
        <v>0</v>
      </c>
      <c r="U566" s="13">
        <f t="shared" si="164"/>
        <v>0</v>
      </c>
      <c r="V566" s="13">
        <f t="shared" si="165"/>
        <v>208526.18181818182</v>
      </c>
      <c r="W566" s="13">
        <f t="shared" si="166"/>
        <v>166168.27272727274</v>
      </c>
      <c r="X566" s="13">
        <f t="shared" si="167"/>
        <v>291847.5</v>
      </c>
      <c r="Y566" s="13">
        <f t="shared" si="168"/>
        <v>332991.45454545453</v>
      </c>
      <c r="Z566" s="13">
        <f t="shared" si="169"/>
        <v>0</v>
      </c>
      <c r="AA566" s="13">
        <f t="shared" si="170"/>
        <v>999533.40909090918</v>
      </c>
      <c r="AB566" s="23">
        <f t="shared" si="171"/>
        <v>0</v>
      </c>
      <c r="AC566" s="23">
        <f t="shared" si="172"/>
        <v>0</v>
      </c>
      <c r="AD566" s="23">
        <f t="shared" si="173"/>
        <v>0</v>
      </c>
      <c r="AE566" s="23">
        <f t="shared" si="174"/>
        <v>0</v>
      </c>
      <c r="AF566" s="23">
        <f t="shared" si="175"/>
        <v>0</v>
      </c>
      <c r="AG566" s="23">
        <f t="shared" si="176"/>
        <v>0</v>
      </c>
      <c r="AH566" s="23">
        <f t="shared" si="177"/>
        <v>0</v>
      </c>
      <c r="AI566" s="44" t="str">
        <f t="shared" si="178"/>
        <v>n/a</v>
      </c>
      <c r="AJ566" s="2" t="str">
        <f t="shared" si="161"/>
        <v>2017-18 Summer</v>
      </c>
      <c r="AK566" s="2" t="str">
        <f t="shared" si="162"/>
        <v>2016-17 Winter</v>
      </c>
      <c r="AL566" s="41">
        <v>0</v>
      </c>
    </row>
    <row r="567" spans="1:38" x14ac:dyDescent="0.3">
      <c r="A567" s="47">
        <v>42661</v>
      </c>
      <c r="B567" s="14" t="str">
        <f t="shared" si="163"/>
        <v>Oct</v>
      </c>
      <c r="C567" s="3"/>
      <c r="D567" s="3"/>
      <c r="E567" s="3"/>
      <c r="F567" s="3"/>
      <c r="G567" s="3"/>
      <c r="H567" s="3"/>
      <c r="I567" s="13">
        <f>VLOOKUP($B567,'Gas wholesale lookups'!$A$4:$L$15,'Gas wholesale index'!I$2,FALSE)</f>
        <v>332991.45454545453</v>
      </c>
      <c r="J567" s="13">
        <f>VLOOKUP($B567,'Gas wholesale lookups'!$A$4:$L$15,'Gas wholesale index'!J$2,FALSE)</f>
        <v>208526.18181818182</v>
      </c>
      <c r="K567" s="13">
        <f>VLOOKUP($B567,'Gas wholesale lookups'!$A$4:$L$15,'Gas wholesale index'!K$2,FALSE)</f>
        <v>166168.27272727274</v>
      </c>
      <c r="L567" s="13">
        <f>VLOOKUP($B567,'Gas wholesale lookups'!$A$4:$L$15,'Gas wholesale index'!L$2,FALSE)</f>
        <v>291847.5</v>
      </c>
      <c r="M567" s="13">
        <f>VLOOKUP($B567,'Gas wholesale lookups'!$A$4:$L$15,'Gas wholesale index'!M$2,FALSE)</f>
        <v>332991.45454545453</v>
      </c>
      <c r="N567" s="13">
        <f>VLOOKUP($B567,'Gas wholesale lookups'!$A$4:$L$15,'Gas wholesale index'!N$2,FALSE)</f>
        <v>208526.18181818182</v>
      </c>
      <c r="O567" s="38">
        <f>VLOOKUP($B567,'Gas wholesale lookups'!$A$4:$R$15,'Gas wholesale index'!O$2,FALSE)</f>
        <v>0</v>
      </c>
      <c r="P567" s="38">
        <f>VLOOKUP($B567,'Gas wholesale lookups'!$A$4:$R$15,'Gas wholesale index'!P$2,FALSE)</f>
        <v>1</v>
      </c>
      <c r="Q567" s="38">
        <f>VLOOKUP($B567,'Gas wholesale lookups'!$A$4:$R$15,'Gas wholesale index'!Q$2,FALSE)</f>
        <v>1</v>
      </c>
      <c r="R567" s="38">
        <f>VLOOKUP($B567,'Gas wholesale lookups'!$A$4:$R$15,'Gas wholesale index'!R$2,FALSE)</f>
        <v>1</v>
      </c>
      <c r="S567" s="38">
        <f>VLOOKUP($B567,'Gas wholesale lookups'!$A$4:$R$15,'Gas wholesale index'!S$2,FALSE)</f>
        <v>1</v>
      </c>
      <c r="T567" s="38">
        <f>VLOOKUP($B567,'Gas wholesale lookups'!$A$4:$R$15,'Gas wholesale index'!T$2,FALSE)</f>
        <v>0</v>
      </c>
      <c r="U567" s="13">
        <f t="shared" si="164"/>
        <v>0</v>
      </c>
      <c r="V567" s="13">
        <f t="shared" si="165"/>
        <v>208526.18181818182</v>
      </c>
      <c r="W567" s="13">
        <f t="shared" si="166"/>
        <v>166168.27272727274</v>
      </c>
      <c r="X567" s="13">
        <f t="shared" si="167"/>
        <v>291847.5</v>
      </c>
      <c r="Y567" s="13">
        <f t="shared" si="168"/>
        <v>332991.45454545453</v>
      </c>
      <c r="Z567" s="13">
        <f t="shared" si="169"/>
        <v>0</v>
      </c>
      <c r="AA567" s="13">
        <f t="shared" si="170"/>
        <v>999533.40909090918</v>
      </c>
      <c r="AB567" s="23">
        <f t="shared" si="171"/>
        <v>0</v>
      </c>
      <c r="AC567" s="23">
        <f t="shared" si="172"/>
        <v>0</v>
      </c>
      <c r="AD567" s="23">
        <f t="shared" si="173"/>
        <v>0</v>
      </c>
      <c r="AE567" s="23">
        <f t="shared" si="174"/>
        <v>0</v>
      </c>
      <c r="AF567" s="23">
        <f t="shared" si="175"/>
        <v>0</v>
      </c>
      <c r="AG567" s="23">
        <f t="shared" si="176"/>
        <v>0</v>
      </c>
      <c r="AH567" s="23">
        <f t="shared" si="177"/>
        <v>0</v>
      </c>
      <c r="AI567" s="44" t="str">
        <f t="shared" si="178"/>
        <v>n/a</v>
      </c>
      <c r="AJ567" s="2" t="str">
        <f t="shared" si="161"/>
        <v>2017-18 Summer</v>
      </c>
      <c r="AK567" s="2" t="str">
        <f t="shared" si="162"/>
        <v>2016-17 Winter</v>
      </c>
      <c r="AL567" s="41">
        <v>0</v>
      </c>
    </row>
    <row r="568" spans="1:38" x14ac:dyDescent="0.3">
      <c r="A568" s="47">
        <v>42662</v>
      </c>
      <c r="B568" s="14" t="str">
        <f t="shared" si="163"/>
        <v>Oct</v>
      </c>
      <c r="C568" s="3"/>
      <c r="D568" s="3"/>
      <c r="E568" s="3"/>
      <c r="F568" s="3"/>
      <c r="G568" s="3"/>
      <c r="H568" s="3"/>
      <c r="I568" s="13">
        <f>VLOOKUP($B568,'Gas wholesale lookups'!$A$4:$L$15,'Gas wholesale index'!I$2,FALSE)</f>
        <v>332991.45454545453</v>
      </c>
      <c r="J568" s="13">
        <f>VLOOKUP($B568,'Gas wholesale lookups'!$A$4:$L$15,'Gas wholesale index'!J$2,FALSE)</f>
        <v>208526.18181818182</v>
      </c>
      <c r="K568" s="13">
        <f>VLOOKUP($B568,'Gas wholesale lookups'!$A$4:$L$15,'Gas wholesale index'!K$2,FALSE)</f>
        <v>166168.27272727274</v>
      </c>
      <c r="L568" s="13">
        <f>VLOOKUP($B568,'Gas wholesale lookups'!$A$4:$L$15,'Gas wholesale index'!L$2,FALSE)</f>
        <v>291847.5</v>
      </c>
      <c r="M568" s="13">
        <f>VLOOKUP($B568,'Gas wholesale lookups'!$A$4:$L$15,'Gas wholesale index'!M$2,FALSE)</f>
        <v>332991.45454545453</v>
      </c>
      <c r="N568" s="13">
        <f>VLOOKUP($B568,'Gas wholesale lookups'!$A$4:$L$15,'Gas wholesale index'!N$2,FALSE)</f>
        <v>208526.18181818182</v>
      </c>
      <c r="O568" s="38">
        <f>VLOOKUP($B568,'Gas wholesale lookups'!$A$4:$R$15,'Gas wholesale index'!O$2,FALSE)</f>
        <v>0</v>
      </c>
      <c r="P568" s="38">
        <f>VLOOKUP($B568,'Gas wholesale lookups'!$A$4:$R$15,'Gas wholesale index'!P$2,FALSE)</f>
        <v>1</v>
      </c>
      <c r="Q568" s="38">
        <f>VLOOKUP($B568,'Gas wholesale lookups'!$A$4:$R$15,'Gas wholesale index'!Q$2,FALSE)</f>
        <v>1</v>
      </c>
      <c r="R568" s="38">
        <f>VLOOKUP($B568,'Gas wholesale lookups'!$A$4:$R$15,'Gas wholesale index'!R$2,FALSE)</f>
        <v>1</v>
      </c>
      <c r="S568" s="38">
        <f>VLOOKUP($B568,'Gas wholesale lookups'!$A$4:$R$15,'Gas wholesale index'!S$2,FALSE)</f>
        <v>1</v>
      </c>
      <c r="T568" s="38">
        <f>VLOOKUP($B568,'Gas wholesale lookups'!$A$4:$R$15,'Gas wholesale index'!T$2,FALSE)</f>
        <v>0</v>
      </c>
      <c r="U568" s="13">
        <f t="shared" si="164"/>
        <v>0</v>
      </c>
      <c r="V568" s="13">
        <f t="shared" si="165"/>
        <v>208526.18181818182</v>
      </c>
      <c r="W568" s="13">
        <f t="shared" si="166"/>
        <v>166168.27272727274</v>
      </c>
      <c r="X568" s="13">
        <f t="shared" si="167"/>
        <v>291847.5</v>
      </c>
      <c r="Y568" s="13">
        <f t="shared" si="168"/>
        <v>332991.45454545453</v>
      </c>
      <c r="Z568" s="13">
        <f t="shared" si="169"/>
        <v>0</v>
      </c>
      <c r="AA568" s="13">
        <f t="shared" si="170"/>
        <v>999533.40909090918</v>
      </c>
      <c r="AB568" s="23">
        <f t="shared" si="171"/>
        <v>0</v>
      </c>
      <c r="AC568" s="23">
        <f t="shared" si="172"/>
        <v>0</v>
      </c>
      <c r="AD568" s="23">
        <f t="shared" si="173"/>
        <v>0</v>
      </c>
      <c r="AE568" s="23">
        <f t="shared" si="174"/>
        <v>0</v>
      </c>
      <c r="AF568" s="23">
        <f t="shared" si="175"/>
        <v>0</v>
      </c>
      <c r="AG568" s="23">
        <f t="shared" si="176"/>
        <v>0</v>
      </c>
      <c r="AH568" s="23">
        <f t="shared" si="177"/>
        <v>0</v>
      </c>
      <c r="AI568" s="44" t="str">
        <f t="shared" si="178"/>
        <v>n/a</v>
      </c>
      <c r="AJ568" s="2" t="str">
        <f t="shared" si="161"/>
        <v>2017-18 Summer</v>
      </c>
      <c r="AK568" s="2" t="str">
        <f t="shared" si="162"/>
        <v>2016-17 Winter</v>
      </c>
      <c r="AL568" s="41">
        <v>0</v>
      </c>
    </row>
    <row r="569" spans="1:38" x14ac:dyDescent="0.3">
      <c r="A569" s="47">
        <v>42663</v>
      </c>
      <c r="B569" s="14" t="str">
        <f t="shared" si="163"/>
        <v>Oct</v>
      </c>
      <c r="C569" s="3"/>
      <c r="D569" s="3"/>
      <c r="E569" s="3"/>
      <c r="F569" s="3"/>
      <c r="G569" s="3"/>
      <c r="H569" s="3"/>
      <c r="I569" s="13">
        <f>VLOOKUP($B569,'Gas wholesale lookups'!$A$4:$L$15,'Gas wholesale index'!I$2,FALSE)</f>
        <v>332991.45454545453</v>
      </c>
      <c r="J569" s="13">
        <f>VLOOKUP($B569,'Gas wholesale lookups'!$A$4:$L$15,'Gas wholesale index'!J$2,FALSE)</f>
        <v>208526.18181818182</v>
      </c>
      <c r="K569" s="13">
        <f>VLOOKUP($B569,'Gas wholesale lookups'!$A$4:$L$15,'Gas wholesale index'!K$2,FALSE)</f>
        <v>166168.27272727274</v>
      </c>
      <c r="L569" s="13">
        <f>VLOOKUP($B569,'Gas wholesale lookups'!$A$4:$L$15,'Gas wholesale index'!L$2,FALSE)</f>
        <v>291847.5</v>
      </c>
      <c r="M569" s="13">
        <f>VLOOKUP($B569,'Gas wholesale lookups'!$A$4:$L$15,'Gas wholesale index'!M$2,FALSE)</f>
        <v>332991.45454545453</v>
      </c>
      <c r="N569" s="13">
        <f>VLOOKUP($B569,'Gas wholesale lookups'!$A$4:$L$15,'Gas wholesale index'!N$2,FALSE)</f>
        <v>208526.18181818182</v>
      </c>
      <c r="O569" s="38">
        <f>VLOOKUP($B569,'Gas wholesale lookups'!$A$4:$R$15,'Gas wholesale index'!O$2,FALSE)</f>
        <v>0</v>
      </c>
      <c r="P569" s="38">
        <f>VLOOKUP($B569,'Gas wholesale lookups'!$A$4:$R$15,'Gas wholesale index'!P$2,FALSE)</f>
        <v>1</v>
      </c>
      <c r="Q569" s="38">
        <f>VLOOKUP($B569,'Gas wholesale lookups'!$A$4:$R$15,'Gas wholesale index'!Q$2,FALSE)</f>
        <v>1</v>
      </c>
      <c r="R569" s="38">
        <f>VLOOKUP($B569,'Gas wholesale lookups'!$A$4:$R$15,'Gas wholesale index'!R$2,FALSE)</f>
        <v>1</v>
      </c>
      <c r="S569" s="38">
        <f>VLOOKUP($B569,'Gas wholesale lookups'!$A$4:$R$15,'Gas wholesale index'!S$2,FALSE)</f>
        <v>1</v>
      </c>
      <c r="T569" s="38">
        <f>VLOOKUP($B569,'Gas wholesale lookups'!$A$4:$R$15,'Gas wholesale index'!T$2,FALSE)</f>
        <v>0</v>
      </c>
      <c r="U569" s="13">
        <f t="shared" si="164"/>
        <v>0</v>
      </c>
      <c r="V569" s="13">
        <f t="shared" si="165"/>
        <v>208526.18181818182</v>
      </c>
      <c r="W569" s="13">
        <f t="shared" si="166"/>
        <v>166168.27272727274</v>
      </c>
      <c r="X569" s="13">
        <f t="shared" si="167"/>
        <v>291847.5</v>
      </c>
      <c r="Y569" s="13">
        <f t="shared" si="168"/>
        <v>332991.45454545453</v>
      </c>
      <c r="Z569" s="13">
        <f t="shared" si="169"/>
        <v>0</v>
      </c>
      <c r="AA569" s="13">
        <f t="shared" si="170"/>
        <v>999533.40909090918</v>
      </c>
      <c r="AB569" s="23">
        <f t="shared" si="171"/>
        <v>0</v>
      </c>
      <c r="AC569" s="23">
        <f t="shared" si="172"/>
        <v>0</v>
      </c>
      <c r="AD569" s="23">
        <f t="shared" si="173"/>
        <v>0</v>
      </c>
      <c r="AE569" s="23">
        <f t="shared" si="174"/>
        <v>0</v>
      </c>
      <c r="AF569" s="23">
        <f t="shared" si="175"/>
        <v>0</v>
      </c>
      <c r="AG569" s="23">
        <f t="shared" si="176"/>
        <v>0</v>
      </c>
      <c r="AH569" s="23">
        <f t="shared" si="177"/>
        <v>0</v>
      </c>
      <c r="AI569" s="44" t="str">
        <f t="shared" si="178"/>
        <v>n/a</v>
      </c>
      <c r="AJ569" s="2" t="str">
        <f t="shared" si="161"/>
        <v>2017-18 Summer</v>
      </c>
      <c r="AK569" s="2" t="str">
        <f t="shared" si="162"/>
        <v>2016-17 Winter</v>
      </c>
      <c r="AL569" s="41">
        <v>0</v>
      </c>
    </row>
    <row r="570" spans="1:38" x14ac:dyDescent="0.3">
      <c r="A570" s="47">
        <v>42664</v>
      </c>
      <c r="B570" s="14" t="str">
        <f t="shared" si="163"/>
        <v>Oct</v>
      </c>
      <c r="C570" s="3"/>
      <c r="D570" s="3"/>
      <c r="E570" s="3"/>
      <c r="F570" s="3"/>
      <c r="G570" s="3"/>
      <c r="H570" s="3"/>
      <c r="I570" s="13">
        <f>VLOOKUP($B570,'Gas wholesale lookups'!$A$4:$L$15,'Gas wholesale index'!I$2,FALSE)</f>
        <v>332991.45454545453</v>
      </c>
      <c r="J570" s="13">
        <f>VLOOKUP($B570,'Gas wholesale lookups'!$A$4:$L$15,'Gas wholesale index'!J$2,FALSE)</f>
        <v>208526.18181818182</v>
      </c>
      <c r="K570" s="13">
        <f>VLOOKUP($B570,'Gas wholesale lookups'!$A$4:$L$15,'Gas wholesale index'!K$2,FALSE)</f>
        <v>166168.27272727274</v>
      </c>
      <c r="L570" s="13">
        <f>VLOOKUP($B570,'Gas wholesale lookups'!$A$4:$L$15,'Gas wholesale index'!L$2,FALSE)</f>
        <v>291847.5</v>
      </c>
      <c r="M570" s="13">
        <f>VLOOKUP($B570,'Gas wholesale lookups'!$A$4:$L$15,'Gas wholesale index'!M$2,FALSE)</f>
        <v>332991.45454545453</v>
      </c>
      <c r="N570" s="13">
        <f>VLOOKUP($B570,'Gas wholesale lookups'!$A$4:$L$15,'Gas wholesale index'!N$2,FALSE)</f>
        <v>208526.18181818182</v>
      </c>
      <c r="O570" s="38">
        <f>VLOOKUP($B570,'Gas wholesale lookups'!$A$4:$R$15,'Gas wholesale index'!O$2,FALSE)</f>
        <v>0</v>
      </c>
      <c r="P570" s="38">
        <f>VLOOKUP($B570,'Gas wholesale lookups'!$A$4:$R$15,'Gas wholesale index'!P$2,FALSE)</f>
        <v>1</v>
      </c>
      <c r="Q570" s="38">
        <f>VLOOKUP($B570,'Gas wholesale lookups'!$A$4:$R$15,'Gas wholesale index'!Q$2,FALSE)</f>
        <v>1</v>
      </c>
      <c r="R570" s="38">
        <f>VLOOKUP($B570,'Gas wholesale lookups'!$A$4:$R$15,'Gas wholesale index'!R$2,FALSE)</f>
        <v>1</v>
      </c>
      <c r="S570" s="38">
        <f>VLOOKUP($B570,'Gas wholesale lookups'!$A$4:$R$15,'Gas wholesale index'!S$2,FALSE)</f>
        <v>1</v>
      </c>
      <c r="T570" s="38">
        <f>VLOOKUP($B570,'Gas wholesale lookups'!$A$4:$R$15,'Gas wholesale index'!T$2,FALSE)</f>
        <v>0</v>
      </c>
      <c r="U570" s="13">
        <f t="shared" si="164"/>
        <v>0</v>
      </c>
      <c r="V570" s="13">
        <f t="shared" si="165"/>
        <v>208526.18181818182</v>
      </c>
      <c r="W570" s="13">
        <f t="shared" si="166"/>
        <v>166168.27272727274</v>
      </c>
      <c r="X570" s="13">
        <f t="shared" si="167"/>
        <v>291847.5</v>
      </c>
      <c r="Y570" s="13">
        <f t="shared" si="168"/>
        <v>332991.45454545453</v>
      </c>
      <c r="Z570" s="13">
        <f t="shared" si="169"/>
        <v>0</v>
      </c>
      <c r="AA570" s="13">
        <f t="shared" si="170"/>
        <v>999533.40909090918</v>
      </c>
      <c r="AB570" s="23">
        <f t="shared" si="171"/>
        <v>0</v>
      </c>
      <c r="AC570" s="23">
        <f t="shared" si="172"/>
        <v>0</v>
      </c>
      <c r="AD570" s="23">
        <f t="shared" si="173"/>
        <v>0</v>
      </c>
      <c r="AE570" s="23">
        <f t="shared" si="174"/>
        <v>0</v>
      </c>
      <c r="AF570" s="23">
        <f t="shared" si="175"/>
        <v>0</v>
      </c>
      <c r="AG570" s="23">
        <f t="shared" si="176"/>
        <v>0</v>
      </c>
      <c r="AH570" s="23">
        <f t="shared" si="177"/>
        <v>0</v>
      </c>
      <c r="AI570" s="44" t="str">
        <f t="shared" si="178"/>
        <v>n/a</v>
      </c>
      <c r="AJ570" s="2" t="str">
        <f t="shared" si="161"/>
        <v>2017-18 Summer</v>
      </c>
      <c r="AK570" s="2" t="str">
        <f t="shared" si="162"/>
        <v>2016-17 Winter</v>
      </c>
      <c r="AL570" s="41">
        <v>0</v>
      </c>
    </row>
    <row r="571" spans="1:38" x14ac:dyDescent="0.3">
      <c r="A571" s="47">
        <v>42667</v>
      </c>
      <c r="B571" s="14" t="str">
        <f t="shared" si="163"/>
        <v>Oct</v>
      </c>
      <c r="C571" s="3"/>
      <c r="D571" s="3"/>
      <c r="E571" s="3"/>
      <c r="F571" s="3"/>
      <c r="G571" s="3"/>
      <c r="H571" s="3"/>
      <c r="I571" s="13">
        <f>VLOOKUP($B571,'Gas wholesale lookups'!$A$4:$L$15,'Gas wholesale index'!I$2,FALSE)</f>
        <v>332991.45454545453</v>
      </c>
      <c r="J571" s="13">
        <f>VLOOKUP($B571,'Gas wholesale lookups'!$A$4:$L$15,'Gas wholesale index'!J$2,FALSE)</f>
        <v>208526.18181818182</v>
      </c>
      <c r="K571" s="13">
        <f>VLOOKUP($B571,'Gas wholesale lookups'!$A$4:$L$15,'Gas wholesale index'!K$2,FALSE)</f>
        <v>166168.27272727274</v>
      </c>
      <c r="L571" s="13">
        <f>VLOOKUP($B571,'Gas wholesale lookups'!$A$4:$L$15,'Gas wholesale index'!L$2,FALSE)</f>
        <v>291847.5</v>
      </c>
      <c r="M571" s="13">
        <f>VLOOKUP($B571,'Gas wholesale lookups'!$A$4:$L$15,'Gas wholesale index'!M$2,FALSE)</f>
        <v>332991.45454545453</v>
      </c>
      <c r="N571" s="13">
        <f>VLOOKUP($B571,'Gas wholesale lookups'!$A$4:$L$15,'Gas wholesale index'!N$2,FALSE)</f>
        <v>208526.18181818182</v>
      </c>
      <c r="O571" s="38">
        <f>VLOOKUP($B571,'Gas wholesale lookups'!$A$4:$R$15,'Gas wholesale index'!O$2,FALSE)</f>
        <v>0</v>
      </c>
      <c r="P571" s="38">
        <f>VLOOKUP($B571,'Gas wholesale lookups'!$A$4:$R$15,'Gas wholesale index'!P$2,FALSE)</f>
        <v>1</v>
      </c>
      <c r="Q571" s="38">
        <f>VLOOKUP($B571,'Gas wholesale lookups'!$A$4:$R$15,'Gas wholesale index'!Q$2,FALSE)</f>
        <v>1</v>
      </c>
      <c r="R571" s="38">
        <f>VLOOKUP($B571,'Gas wholesale lookups'!$A$4:$R$15,'Gas wholesale index'!R$2,FALSE)</f>
        <v>1</v>
      </c>
      <c r="S571" s="38">
        <f>VLOOKUP($B571,'Gas wholesale lookups'!$A$4:$R$15,'Gas wholesale index'!S$2,FALSE)</f>
        <v>1</v>
      </c>
      <c r="T571" s="38">
        <f>VLOOKUP($B571,'Gas wholesale lookups'!$A$4:$R$15,'Gas wholesale index'!T$2,FALSE)</f>
        <v>0</v>
      </c>
      <c r="U571" s="13">
        <f t="shared" si="164"/>
        <v>0</v>
      </c>
      <c r="V571" s="13">
        <f t="shared" si="165"/>
        <v>208526.18181818182</v>
      </c>
      <c r="W571" s="13">
        <f t="shared" si="166"/>
        <v>166168.27272727274</v>
      </c>
      <c r="X571" s="13">
        <f t="shared" si="167"/>
        <v>291847.5</v>
      </c>
      <c r="Y571" s="13">
        <f t="shared" si="168"/>
        <v>332991.45454545453</v>
      </c>
      <c r="Z571" s="13">
        <f t="shared" si="169"/>
        <v>0</v>
      </c>
      <c r="AA571" s="13">
        <f t="shared" si="170"/>
        <v>999533.40909090918</v>
      </c>
      <c r="AB571" s="23">
        <f t="shared" si="171"/>
        <v>0</v>
      </c>
      <c r="AC571" s="23">
        <f t="shared" si="172"/>
        <v>0</v>
      </c>
      <c r="AD571" s="23">
        <f t="shared" si="173"/>
        <v>0</v>
      </c>
      <c r="AE571" s="23">
        <f t="shared" si="174"/>
        <v>0</v>
      </c>
      <c r="AF571" s="23">
        <f t="shared" si="175"/>
        <v>0</v>
      </c>
      <c r="AG571" s="23">
        <f t="shared" si="176"/>
        <v>0</v>
      </c>
      <c r="AH571" s="23">
        <f t="shared" si="177"/>
        <v>0</v>
      </c>
      <c r="AI571" s="44" t="str">
        <f t="shared" si="178"/>
        <v>n/a</v>
      </c>
      <c r="AJ571" s="2" t="str">
        <f t="shared" si="161"/>
        <v>2017-18 Summer</v>
      </c>
      <c r="AK571" s="2" t="str">
        <f t="shared" si="162"/>
        <v>2016-17 Winter</v>
      </c>
      <c r="AL571" s="41">
        <v>0</v>
      </c>
    </row>
    <row r="572" spans="1:38" x14ac:dyDescent="0.3">
      <c r="A572" s="47">
        <v>42668</v>
      </c>
      <c r="B572" s="14" t="str">
        <f t="shared" si="163"/>
        <v>Oct</v>
      </c>
      <c r="C572" s="3"/>
      <c r="D572" s="3"/>
      <c r="E572" s="3"/>
      <c r="F572" s="3"/>
      <c r="G572" s="3"/>
      <c r="H572" s="3"/>
      <c r="I572" s="13">
        <f>VLOOKUP($B572,'Gas wholesale lookups'!$A$4:$L$15,'Gas wholesale index'!I$2,FALSE)</f>
        <v>332991.45454545453</v>
      </c>
      <c r="J572" s="13">
        <f>VLOOKUP($B572,'Gas wholesale lookups'!$A$4:$L$15,'Gas wholesale index'!J$2,FALSE)</f>
        <v>208526.18181818182</v>
      </c>
      <c r="K572" s="13">
        <f>VLOOKUP($B572,'Gas wholesale lookups'!$A$4:$L$15,'Gas wholesale index'!K$2,FALSE)</f>
        <v>166168.27272727274</v>
      </c>
      <c r="L572" s="13">
        <f>VLOOKUP($B572,'Gas wholesale lookups'!$A$4:$L$15,'Gas wholesale index'!L$2,FALSE)</f>
        <v>291847.5</v>
      </c>
      <c r="M572" s="13">
        <f>VLOOKUP($B572,'Gas wholesale lookups'!$A$4:$L$15,'Gas wholesale index'!M$2,FALSE)</f>
        <v>332991.45454545453</v>
      </c>
      <c r="N572" s="13">
        <f>VLOOKUP($B572,'Gas wholesale lookups'!$A$4:$L$15,'Gas wholesale index'!N$2,FALSE)</f>
        <v>208526.18181818182</v>
      </c>
      <c r="O572" s="38">
        <f>VLOOKUP($B572,'Gas wholesale lookups'!$A$4:$R$15,'Gas wholesale index'!O$2,FALSE)</f>
        <v>0</v>
      </c>
      <c r="P572" s="38">
        <f>VLOOKUP($B572,'Gas wholesale lookups'!$A$4:$R$15,'Gas wholesale index'!P$2,FALSE)</f>
        <v>1</v>
      </c>
      <c r="Q572" s="38">
        <f>VLOOKUP($B572,'Gas wholesale lookups'!$A$4:$R$15,'Gas wholesale index'!Q$2,FALSE)</f>
        <v>1</v>
      </c>
      <c r="R572" s="38">
        <f>VLOOKUP($B572,'Gas wholesale lookups'!$A$4:$R$15,'Gas wholesale index'!R$2,FALSE)</f>
        <v>1</v>
      </c>
      <c r="S572" s="38">
        <f>VLOOKUP($B572,'Gas wholesale lookups'!$A$4:$R$15,'Gas wholesale index'!S$2,FALSE)</f>
        <v>1</v>
      </c>
      <c r="T572" s="38">
        <f>VLOOKUP($B572,'Gas wholesale lookups'!$A$4:$R$15,'Gas wholesale index'!T$2,FALSE)</f>
        <v>0</v>
      </c>
      <c r="U572" s="13">
        <f t="shared" si="164"/>
        <v>0</v>
      </c>
      <c r="V572" s="13">
        <f t="shared" si="165"/>
        <v>208526.18181818182</v>
      </c>
      <c r="W572" s="13">
        <f t="shared" si="166"/>
        <v>166168.27272727274</v>
      </c>
      <c r="X572" s="13">
        <f t="shared" si="167"/>
        <v>291847.5</v>
      </c>
      <c r="Y572" s="13">
        <f t="shared" si="168"/>
        <v>332991.45454545453</v>
      </c>
      <c r="Z572" s="13">
        <f t="shared" si="169"/>
        <v>0</v>
      </c>
      <c r="AA572" s="13">
        <f t="shared" si="170"/>
        <v>999533.40909090918</v>
      </c>
      <c r="AB572" s="23">
        <f t="shared" si="171"/>
        <v>0</v>
      </c>
      <c r="AC572" s="23">
        <f t="shared" si="172"/>
        <v>0</v>
      </c>
      <c r="AD572" s="23">
        <f t="shared" si="173"/>
        <v>0</v>
      </c>
      <c r="AE572" s="23">
        <f t="shared" si="174"/>
        <v>0</v>
      </c>
      <c r="AF572" s="23">
        <f t="shared" si="175"/>
        <v>0</v>
      </c>
      <c r="AG572" s="23">
        <f t="shared" si="176"/>
        <v>0</v>
      </c>
      <c r="AH572" s="23">
        <f t="shared" si="177"/>
        <v>0</v>
      </c>
      <c r="AI572" s="44" t="str">
        <f t="shared" si="178"/>
        <v>n/a</v>
      </c>
      <c r="AJ572" s="2" t="str">
        <f t="shared" si="161"/>
        <v>2017-18 Summer</v>
      </c>
      <c r="AK572" s="2" t="str">
        <f t="shared" si="162"/>
        <v>2016-17 Winter</v>
      </c>
      <c r="AL572" s="41">
        <v>0</v>
      </c>
    </row>
    <row r="573" spans="1:38" x14ac:dyDescent="0.3">
      <c r="A573" s="47">
        <v>42669</v>
      </c>
      <c r="B573" s="14" t="str">
        <f t="shared" si="163"/>
        <v>Oct</v>
      </c>
      <c r="C573" s="3"/>
      <c r="D573" s="3"/>
      <c r="E573" s="3"/>
      <c r="F573" s="3"/>
      <c r="G573" s="3"/>
      <c r="H573" s="3"/>
      <c r="I573" s="13">
        <f>VLOOKUP($B573,'Gas wholesale lookups'!$A$4:$L$15,'Gas wholesale index'!I$2,FALSE)</f>
        <v>332991.45454545453</v>
      </c>
      <c r="J573" s="13">
        <f>VLOOKUP($B573,'Gas wholesale lookups'!$A$4:$L$15,'Gas wholesale index'!J$2,FALSE)</f>
        <v>208526.18181818182</v>
      </c>
      <c r="K573" s="13">
        <f>VLOOKUP($B573,'Gas wholesale lookups'!$A$4:$L$15,'Gas wholesale index'!K$2,FALSE)</f>
        <v>166168.27272727274</v>
      </c>
      <c r="L573" s="13">
        <f>VLOOKUP($B573,'Gas wholesale lookups'!$A$4:$L$15,'Gas wholesale index'!L$2,FALSE)</f>
        <v>291847.5</v>
      </c>
      <c r="M573" s="13">
        <f>VLOOKUP($B573,'Gas wholesale lookups'!$A$4:$L$15,'Gas wholesale index'!M$2,FALSE)</f>
        <v>332991.45454545453</v>
      </c>
      <c r="N573" s="13">
        <f>VLOOKUP($B573,'Gas wholesale lookups'!$A$4:$L$15,'Gas wholesale index'!N$2,FALSE)</f>
        <v>208526.18181818182</v>
      </c>
      <c r="O573" s="38">
        <f>VLOOKUP($B573,'Gas wholesale lookups'!$A$4:$R$15,'Gas wholesale index'!O$2,FALSE)</f>
        <v>0</v>
      </c>
      <c r="P573" s="38">
        <f>VLOOKUP($B573,'Gas wholesale lookups'!$A$4:$R$15,'Gas wholesale index'!P$2,FALSE)</f>
        <v>1</v>
      </c>
      <c r="Q573" s="38">
        <f>VLOOKUP($B573,'Gas wholesale lookups'!$A$4:$R$15,'Gas wholesale index'!Q$2,FALSE)</f>
        <v>1</v>
      </c>
      <c r="R573" s="38">
        <f>VLOOKUP($B573,'Gas wholesale lookups'!$A$4:$R$15,'Gas wholesale index'!R$2,FALSE)</f>
        <v>1</v>
      </c>
      <c r="S573" s="38">
        <f>VLOOKUP($B573,'Gas wholesale lookups'!$A$4:$R$15,'Gas wholesale index'!S$2,FALSE)</f>
        <v>1</v>
      </c>
      <c r="T573" s="38">
        <f>VLOOKUP($B573,'Gas wholesale lookups'!$A$4:$R$15,'Gas wholesale index'!T$2,FALSE)</f>
        <v>0</v>
      </c>
      <c r="U573" s="13">
        <f t="shared" si="164"/>
        <v>0</v>
      </c>
      <c r="V573" s="13">
        <f t="shared" si="165"/>
        <v>208526.18181818182</v>
      </c>
      <c r="W573" s="13">
        <f t="shared" si="166"/>
        <v>166168.27272727274</v>
      </c>
      <c r="X573" s="13">
        <f t="shared" si="167"/>
        <v>291847.5</v>
      </c>
      <c r="Y573" s="13">
        <f t="shared" si="168"/>
        <v>332991.45454545453</v>
      </c>
      <c r="Z573" s="13">
        <f t="shared" si="169"/>
        <v>0</v>
      </c>
      <c r="AA573" s="13">
        <f t="shared" si="170"/>
        <v>999533.40909090918</v>
      </c>
      <c r="AB573" s="23">
        <f t="shared" si="171"/>
        <v>0</v>
      </c>
      <c r="AC573" s="23">
        <f t="shared" si="172"/>
        <v>0</v>
      </c>
      <c r="AD573" s="23">
        <f t="shared" si="173"/>
        <v>0</v>
      </c>
      <c r="AE573" s="23">
        <f t="shared" si="174"/>
        <v>0</v>
      </c>
      <c r="AF573" s="23">
        <f t="shared" si="175"/>
        <v>0</v>
      </c>
      <c r="AG573" s="23">
        <f t="shared" si="176"/>
        <v>0</v>
      </c>
      <c r="AH573" s="23">
        <f t="shared" si="177"/>
        <v>0</v>
      </c>
      <c r="AI573" s="44" t="str">
        <f t="shared" si="178"/>
        <v>n/a</v>
      </c>
      <c r="AJ573" s="2" t="str">
        <f t="shared" si="161"/>
        <v>2017-18 Summer</v>
      </c>
      <c r="AK573" s="2" t="str">
        <f t="shared" si="162"/>
        <v>2016-17 Winter</v>
      </c>
      <c r="AL573" s="41">
        <v>0</v>
      </c>
    </row>
    <row r="574" spans="1:38" x14ac:dyDescent="0.3">
      <c r="A574" s="47">
        <v>42670</v>
      </c>
      <c r="B574" s="14" t="str">
        <f t="shared" si="163"/>
        <v>Oct</v>
      </c>
      <c r="C574" s="3"/>
      <c r="D574" s="3"/>
      <c r="E574" s="3"/>
      <c r="F574" s="3"/>
      <c r="G574" s="3"/>
      <c r="H574" s="3"/>
      <c r="I574" s="13">
        <f>VLOOKUP($B574,'Gas wholesale lookups'!$A$4:$L$15,'Gas wholesale index'!I$2,FALSE)</f>
        <v>332991.45454545453</v>
      </c>
      <c r="J574" s="13">
        <f>VLOOKUP($B574,'Gas wholesale lookups'!$A$4:$L$15,'Gas wholesale index'!J$2,FALSE)</f>
        <v>208526.18181818182</v>
      </c>
      <c r="K574" s="13">
        <f>VLOOKUP($B574,'Gas wholesale lookups'!$A$4:$L$15,'Gas wholesale index'!K$2,FALSE)</f>
        <v>166168.27272727274</v>
      </c>
      <c r="L574" s="13">
        <f>VLOOKUP($B574,'Gas wholesale lookups'!$A$4:$L$15,'Gas wholesale index'!L$2,FALSE)</f>
        <v>291847.5</v>
      </c>
      <c r="M574" s="13">
        <f>VLOOKUP($B574,'Gas wholesale lookups'!$A$4:$L$15,'Gas wholesale index'!M$2,FALSE)</f>
        <v>332991.45454545453</v>
      </c>
      <c r="N574" s="13">
        <f>VLOOKUP($B574,'Gas wholesale lookups'!$A$4:$L$15,'Gas wholesale index'!N$2,FALSE)</f>
        <v>208526.18181818182</v>
      </c>
      <c r="O574" s="38">
        <f>VLOOKUP($B574,'Gas wholesale lookups'!$A$4:$R$15,'Gas wholesale index'!O$2,FALSE)</f>
        <v>0</v>
      </c>
      <c r="P574" s="38">
        <f>VLOOKUP($B574,'Gas wholesale lookups'!$A$4:$R$15,'Gas wholesale index'!P$2,FALSE)</f>
        <v>1</v>
      </c>
      <c r="Q574" s="38">
        <f>VLOOKUP($B574,'Gas wholesale lookups'!$A$4:$R$15,'Gas wholesale index'!Q$2,FALSE)</f>
        <v>1</v>
      </c>
      <c r="R574" s="38">
        <f>VLOOKUP($B574,'Gas wholesale lookups'!$A$4:$R$15,'Gas wholesale index'!R$2,FALSE)</f>
        <v>1</v>
      </c>
      <c r="S574" s="38">
        <f>VLOOKUP($B574,'Gas wholesale lookups'!$A$4:$R$15,'Gas wholesale index'!S$2,FALSE)</f>
        <v>1</v>
      </c>
      <c r="T574" s="38">
        <f>VLOOKUP($B574,'Gas wholesale lookups'!$A$4:$R$15,'Gas wholesale index'!T$2,FALSE)</f>
        <v>0</v>
      </c>
      <c r="U574" s="13">
        <f t="shared" si="164"/>
        <v>0</v>
      </c>
      <c r="V574" s="13">
        <f t="shared" si="165"/>
        <v>208526.18181818182</v>
      </c>
      <c r="W574" s="13">
        <f t="shared" si="166"/>
        <v>166168.27272727274</v>
      </c>
      <c r="X574" s="13">
        <f t="shared" si="167"/>
        <v>291847.5</v>
      </c>
      <c r="Y574" s="13">
        <f t="shared" si="168"/>
        <v>332991.45454545453</v>
      </c>
      <c r="Z574" s="13">
        <f t="shared" si="169"/>
        <v>0</v>
      </c>
      <c r="AA574" s="13">
        <f t="shared" si="170"/>
        <v>999533.40909090918</v>
      </c>
      <c r="AB574" s="23">
        <f t="shared" si="171"/>
        <v>0</v>
      </c>
      <c r="AC574" s="23">
        <f t="shared" si="172"/>
        <v>0</v>
      </c>
      <c r="AD574" s="23">
        <f t="shared" si="173"/>
        <v>0</v>
      </c>
      <c r="AE574" s="23">
        <f t="shared" si="174"/>
        <v>0</v>
      </c>
      <c r="AF574" s="23">
        <f t="shared" si="175"/>
        <v>0</v>
      </c>
      <c r="AG574" s="23">
        <f t="shared" si="176"/>
        <v>0</v>
      </c>
      <c r="AH574" s="23">
        <f t="shared" si="177"/>
        <v>0</v>
      </c>
      <c r="AI574" s="44" t="str">
        <f t="shared" si="178"/>
        <v>n/a</v>
      </c>
      <c r="AJ574" s="2" t="str">
        <f t="shared" si="161"/>
        <v>2017-18 Summer</v>
      </c>
      <c r="AK574" s="2" t="str">
        <f t="shared" si="162"/>
        <v>2016-17 Winter</v>
      </c>
      <c r="AL574" s="41">
        <v>0</v>
      </c>
    </row>
    <row r="575" spans="1:38" x14ac:dyDescent="0.3">
      <c r="A575" s="47">
        <v>42671</v>
      </c>
      <c r="B575" s="14" t="str">
        <f t="shared" si="163"/>
        <v>Oct</v>
      </c>
      <c r="C575" s="3"/>
      <c r="D575" s="3"/>
      <c r="E575" s="3"/>
      <c r="F575" s="3"/>
      <c r="G575" s="3"/>
      <c r="H575" s="3"/>
      <c r="I575" s="13">
        <f>VLOOKUP($B575,'Gas wholesale lookups'!$A$4:$L$15,'Gas wholesale index'!I$2,FALSE)</f>
        <v>332991.45454545453</v>
      </c>
      <c r="J575" s="13">
        <f>VLOOKUP($B575,'Gas wholesale lookups'!$A$4:$L$15,'Gas wholesale index'!J$2,FALSE)</f>
        <v>208526.18181818182</v>
      </c>
      <c r="K575" s="13">
        <f>VLOOKUP($B575,'Gas wholesale lookups'!$A$4:$L$15,'Gas wholesale index'!K$2,FALSE)</f>
        <v>166168.27272727274</v>
      </c>
      <c r="L575" s="13">
        <f>VLOOKUP($B575,'Gas wholesale lookups'!$A$4:$L$15,'Gas wholesale index'!L$2,FALSE)</f>
        <v>291847.5</v>
      </c>
      <c r="M575" s="13">
        <f>VLOOKUP($B575,'Gas wholesale lookups'!$A$4:$L$15,'Gas wholesale index'!M$2,FALSE)</f>
        <v>332991.45454545453</v>
      </c>
      <c r="N575" s="13">
        <f>VLOOKUP($B575,'Gas wholesale lookups'!$A$4:$L$15,'Gas wholesale index'!N$2,FALSE)</f>
        <v>208526.18181818182</v>
      </c>
      <c r="O575" s="38">
        <f>VLOOKUP($B575,'Gas wholesale lookups'!$A$4:$R$15,'Gas wholesale index'!O$2,FALSE)</f>
        <v>0</v>
      </c>
      <c r="P575" s="38">
        <f>VLOOKUP($B575,'Gas wholesale lookups'!$A$4:$R$15,'Gas wholesale index'!P$2,FALSE)</f>
        <v>1</v>
      </c>
      <c r="Q575" s="38">
        <f>VLOOKUP($B575,'Gas wholesale lookups'!$A$4:$R$15,'Gas wholesale index'!Q$2,FALSE)</f>
        <v>1</v>
      </c>
      <c r="R575" s="38">
        <f>VLOOKUP($B575,'Gas wholesale lookups'!$A$4:$R$15,'Gas wholesale index'!R$2,FALSE)</f>
        <v>1</v>
      </c>
      <c r="S575" s="38">
        <f>VLOOKUP($B575,'Gas wholesale lookups'!$A$4:$R$15,'Gas wholesale index'!S$2,FALSE)</f>
        <v>1</v>
      </c>
      <c r="T575" s="38">
        <f>VLOOKUP($B575,'Gas wholesale lookups'!$A$4:$R$15,'Gas wholesale index'!T$2,FALSE)</f>
        <v>0</v>
      </c>
      <c r="U575" s="13">
        <f t="shared" si="164"/>
        <v>0</v>
      </c>
      <c r="V575" s="13">
        <f t="shared" si="165"/>
        <v>208526.18181818182</v>
      </c>
      <c r="W575" s="13">
        <f t="shared" si="166"/>
        <v>166168.27272727274</v>
      </c>
      <c r="X575" s="13">
        <f t="shared" si="167"/>
        <v>291847.5</v>
      </c>
      <c r="Y575" s="13">
        <f t="shared" si="168"/>
        <v>332991.45454545453</v>
      </c>
      <c r="Z575" s="13">
        <f t="shared" si="169"/>
        <v>0</v>
      </c>
      <c r="AA575" s="13">
        <f t="shared" si="170"/>
        <v>999533.40909090918</v>
      </c>
      <c r="AB575" s="23">
        <f t="shared" si="171"/>
        <v>0</v>
      </c>
      <c r="AC575" s="23">
        <f t="shared" si="172"/>
        <v>0</v>
      </c>
      <c r="AD575" s="23">
        <f t="shared" si="173"/>
        <v>0</v>
      </c>
      <c r="AE575" s="23">
        <f t="shared" si="174"/>
        <v>0</v>
      </c>
      <c r="AF575" s="23">
        <f t="shared" si="175"/>
        <v>0</v>
      </c>
      <c r="AG575" s="23">
        <f t="shared" si="176"/>
        <v>0</v>
      </c>
      <c r="AH575" s="23">
        <f t="shared" si="177"/>
        <v>0</v>
      </c>
      <c r="AI575" s="44" t="str">
        <f t="shared" si="178"/>
        <v>n/a</v>
      </c>
      <c r="AJ575" s="2" t="str">
        <f t="shared" si="161"/>
        <v>2017-18 Summer</v>
      </c>
      <c r="AK575" s="2" t="str">
        <f t="shared" si="162"/>
        <v>2016-17 Winter</v>
      </c>
      <c r="AL575" s="41">
        <v>0</v>
      </c>
    </row>
    <row r="576" spans="1:38" x14ac:dyDescent="0.3">
      <c r="A576" s="47">
        <v>42674</v>
      </c>
      <c r="B576" s="14" t="str">
        <f t="shared" si="163"/>
        <v>Oct</v>
      </c>
      <c r="C576" s="3"/>
      <c r="D576" s="3"/>
      <c r="E576" s="3"/>
      <c r="F576" s="3"/>
      <c r="G576" s="3"/>
      <c r="H576" s="3"/>
      <c r="I576" s="13">
        <f>VLOOKUP($B576,'Gas wholesale lookups'!$A$4:$L$15,'Gas wholesale index'!I$2,FALSE)</f>
        <v>332991.45454545453</v>
      </c>
      <c r="J576" s="13">
        <f>VLOOKUP($B576,'Gas wholesale lookups'!$A$4:$L$15,'Gas wholesale index'!J$2,FALSE)</f>
        <v>208526.18181818182</v>
      </c>
      <c r="K576" s="13">
        <f>VLOOKUP($B576,'Gas wholesale lookups'!$A$4:$L$15,'Gas wholesale index'!K$2,FALSE)</f>
        <v>166168.27272727274</v>
      </c>
      <c r="L576" s="13">
        <f>VLOOKUP($B576,'Gas wholesale lookups'!$A$4:$L$15,'Gas wholesale index'!L$2,FALSE)</f>
        <v>291847.5</v>
      </c>
      <c r="M576" s="13">
        <f>VLOOKUP($B576,'Gas wholesale lookups'!$A$4:$L$15,'Gas wholesale index'!M$2,FALSE)</f>
        <v>332991.45454545453</v>
      </c>
      <c r="N576" s="13">
        <f>VLOOKUP($B576,'Gas wholesale lookups'!$A$4:$L$15,'Gas wholesale index'!N$2,FALSE)</f>
        <v>208526.18181818182</v>
      </c>
      <c r="O576" s="38">
        <f>VLOOKUP($B576,'Gas wholesale lookups'!$A$4:$R$15,'Gas wholesale index'!O$2,FALSE)</f>
        <v>0</v>
      </c>
      <c r="P576" s="38">
        <f>VLOOKUP($B576,'Gas wholesale lookups'!$A$4:$R$15,'Gas wholesale index'!P$2,FALSE)</f>
        <v>1</v>
      </c>
      <c r="Q576" s="38">
        <f>VLOOKUP($B576,'Gas wholesale lookups'!$A$4:$R$15,'Gas wholesale index'!Q$2,FALSE)</f>
        <v>1</v>
      </c>
      <c r="R576" s="38">
        <f>VLOOKUP($B576,'Gas wholesale lookups'!$A$4:$R$15,'Gas wholesale index'!R$2,FALSE)</f>
        <v>1</v>
      </c>
      <c r="S576" s="38">
        <f>VLOOKUP($B576,'Gas wholesale lookups'!$A$4:$R$15,'Gas wholesale index'!S$2,FALSE)</f>
        <v>1</v>
      </c>
      <c r="T576" s="38">
        <f>VLOOKUP($B576,'Gas wholesale lookups'!$A$4:$R$15,'Gas wholesale index'!T$2,FALSE)</f>
        <v>0</v>
      </c>
      <c r="U576" s="13">
        <f t="shared" si="164"/>
        <v>0</v>
      </c>
      <c r="V576" s="13">
        <f t="shared" si="165"/>
        <v>208526.18181818182</v>
      </c>
      <c r="W576" s="13">
        <f t="shared" si="166"/>
        <v>166168.27272727274</v>
      </c>
      <c r="X576" s="13">
        <f t="shared" si="167"/>
        <v>291847.5</v>
      </c>
      <c r="Y576" s="13">
        <f t="shared" si="168"/>
        <v>332991.45454545453</v>
      </c>
      <c r="Z576" s="13">
        <f t="shared" si="169"/>
        <v>0</v>
      </c>
      <c r="AA576" s="13">
        <f t="shared" si="170"/>
        <v>999533.40909090918</v>
      </c>
      <c r="AB576" s="23">
        <f t="shared" si="171"/>
        <v>0</v>
      </c>
      <c r="AC576" s="23">
        <f t="shared" si="172"/>
        <v>0</v>
      </c>
      <c r="AD576" s="23">
        <f t="shared" si="173"/>
        <v>0</v>
      </c>
      <c r="AE576" s="23">
        <f t="shared" si="174"/>
        <v>0</v>
      </c>
      <c r="AF576" s="23">
        <f t="shared" si="175"/>
        <v>0</v>
      </c>
      <c r="AG576" s="23">
        <f t="shared" si="176"/>
        <v>0</v>
      </c>
      <c r="AH576" s="23">
        <f t="shared" si="177"/>
        <v>0</v>
      </c>
      <c r="AI576" s="44" t="str">
        <f t="shared" si="178"/>
        <v>n/a</v>
      </c>
      <c r="AJ576" s="2" t="str">
        <f t="shared" si="161"/>
        <v>2017-18 Summer</v>
      </c>
      <c r="AK576" s="2" t="str">
        <f t="shared" si="162"/>
        <v>2016-17 Winter</v>
      </c>
      <c r="AL576" s="41">
        <v>0</v>
      </c>
    </row>
    <row r="577" spans="1:38" x14ac:dyDescent="0.3">
      <c r="A577" s="47">
        <v>42675</v>
      </c>
      <c r="B577" s="14" t="str">
        <f t="shared" si="163"/>
        <v>Nov</v>
      </c>
      <c r="C577" s="3"/>
      <c r="D577" s="3"/>
      <c r="E577" s="3"/>
      <c r="F577" s="3"/>
      <c r="G577" s="3"/>
      <c r="H577" s="3"/>
      <c r="I577" s="13">
        <f>VLOOKUP($B577,'Gas wholesale lookups'!$A$4:$L$15,'Gas wholesale index'!I$2,FALSE)</f>
        <v>332991.45454545453</v>
      </c>
      <c r="J577" s="13">
        <f>VLOOKUP($B577,'Gas wholesale lookups'!$A$4:$L$15,'Gas wholesale index'!J$2,FALSE)</f>
        <v>208526.18181818182</v>
      </c>
      <c r="K577" s="13">
        <f>VLOOKUP($B577,'Gas wholesale lookups'!$A$4:$L$15,'Gas wholesale index'!K$2,FALSE)</f>
        <v>166168.27272727274</v>
      </c>
      <c r="L577" s="13">
        <f>VLOOKUP($B577,'Gas wholesale lookups'!$A$4:$L$15,'Gas wholesale index'!L$2,FALSE)</f>
        <v>291847.5</v>
      </c>
      <c r="M577" s="13">
        <f>VLOOKUP($B577,'Gas wholesale lookups'!$A$4:$L$15,'Gas wholesale index'!M$2,FALSE)</f>
        <v>332991.45454545453</v>
      </c>
      <c r="N577" s="13">
        <f>VLOOKUP($B577,'Gas wholesale lookups'!$A$4:$L$15,'Gas wholesale index'!N$2,FALSE)</f>
        <v>208526.18181818182</v>
      </c>
      <c r="O577" s="38">
        <f>VLOOKUP($B577,'Gas wholesale lookups'!$A$4:$R$15,'Gas wholesale index'!O$2,FALSE)</f>
        <v>0</v>
      </c>
      <c r="P577" s="38">
        <f>VLOOKUP($B577,'Gas wholesale lookups'!$A$4:$R$15,'Gas wholesale index'!P$2,FALSE)</f>
        <v>1</v>
      </c>
      <c r="Q577" s="38">
        <f>VLOOKUP($B577,'Gas wholesale lookups'!$A$4:$R$15,'Gas wholesale index'!Q$2,FALSE)</f>
        <v>1</v>
      </c>
      <c r="R577" s="38">
        <f>VLOOKUP($B577,'Gas wholesale lookups'!$A$4:$R$15,'Gas wholesale index'!R$2,FALSE)</f>
        <v>1</v>
      </c>
      <c r="S577" s="38">
        <f>VLOOKUP($B577,'Gas wholesale lookups'!$A$4:$R$15,'Gas wholesale index'!S$2,FALSE)</f>
        <v>1</v>
      </c>
      <c r="T577" s="38">
        <f>VLOOKUP($B577,'Gas wholesale lookups'!$A$4:$R$15,'Gas wholesale index'!T$2,FALSE)</f>
        <v>0</v>
      </c>
      <c r="U577" s="13">
        <f t="shared" si="164"/>
        <v>0</v>
      </c>
      <c r="V577" s="13">
        <f t="shared" si="165"/>
        <v>208526.18181818182</v>
      </c>
      <c r="W577" s="13">
        <f t="shared" si="166"/>
        <v>166168.27272727274</v>
      </c>
      <c r="X577" s="13">
        <f t="shared" si="167"/>
        <v>291847.5</v>
      </c>
      <c r="Y577" s="13">
        <f t="shared" si="168"/>
        <v>332991.45454545453</v>
      </c>
      <c r="Z577" s="13">
        <f t="shared" si="169"/>
        <v>0</v>
      </c>
      <c r="AA577" s="13">
        <f t="shared" si="170"/>
        <v>999533.40909090918</v>
      </c>
      <c r="AB577" s="23">
        <f t="shared" si="171"/>
        <v>0</v>
      </c>
      <c r="AC577" s="23">
        <f t="shared" si="172"/>
        <v>0</v>
      </c>
      <c r="AD577" s="23">
        <f t="shared" si="173"/>
        <v>0</v>
      </c>
      <c r="AE577" s="23">
        <f t="shared" si="174"/>
        <v>0</v>
      </c>
      <c r="AF577" s="23">
        <f t="shared" si="175"/>
        <v>0</v>
      </c>
      <c r="AG577" s="23">
        <f t="shared" si="176"/>
        <v>0</v>
      </c>
      <c r="AH577" s="23">
        <f t="shared" si="177"/>
        <v>0</v>
      </c>
      <c r="AI577" s="44" t="str">
        <f t="shared" si="178"/>
        <v>n/a</v>
      </c>
      <c r="AJ577" s="2" t="str">
        <f t="shared" si="161"/>
        <v>2017-18 Summer</v>
      </c>
      <c r="AK577" s="2" t="str">
        <f t="shared" si="162"/>
        <v>2016-17 Winter</v>
      </c>
      <c r="AL577" s="41">
        <v>0</v>
      </c>
    </row>
    <row r="578" spans="1:38" x14ac:dyDescent="0.3">
      <c r="A578" s="47">
        <v>42676</v>
      </c>
      <c r="B578" s="14" t="str">
        <f t="shared" si="163"/>
        <v>Nov</v>
      </c>
      <c r="C578" s="3"/>
      <c r="D578" s="3"/>
      <c r="E578" s="3"/>
      <c r="F578" s="3"/>
      <c r="G578" s="3"/>
      <c r="H578" s="3"/>
      <c r="I578" s="13">
        <f>VLOOKUP($B578,'Gas wholesale lookups'!$A$4:$L$15,'Gas wholesale index'!I$2,FALSE)</f>
        <v>332991.45454545453</v>
      </c>
      <c r="J578" s="13">
        <f>VLOOKUP($B578,'Gas wholesale lookups'!$A$4:$L$15,'Gas wholesale index'!J$2,FALSE)</f>
        <v>208526.18181818182</v>
      </c>
      <c r="K578" s="13">
        <f>VLOOKUP($B578,'Gas wholesale lookups'!$A$4:$L$15,'Gas wholesale index'!K$2,FALSE)</f>
        <v>166168.27272727274</v>
      </c>
      <c r="L578" s="13">
        <f>VLOOKUP($B578,'Gas wholesale lookups'!$A$4:$L$15,'Gas wholesale index'!L$2,FALSE)</f>
        <v>291847.5</v>
      </c>
      <c r="M578" s="13">
        <f>VLOOKUP($B578,'Gas wholesale lookups'!$A$4:$L$15,'Gas wholesale index'!M$2,FALSE)</f>
        <v>332991.45454545453</v>
      </c>
      <c r="N578" s="13">
        <f>VLOOKUP($B578,'Gas wholesale lookups'!$A$4:$L$15,'Gas wholesale index'!N$2,FALSE)</f>
        <v>208526.18181818182</v>
      </c>
      <c r="O578" s="38">
        <f>VLOOKUP($B578,'Gas wholesale lookups'!$A$4:$R$15,'Gas wholesale index'!O$2,FALSE)</f>
        <v>0</v>
      </c>
      <c r="P578" s="38">
        <f>VLOOKUP($B578,'Gas wholesale lookups'!$A$4:$R$15,'Gas wholesale index'!P$2,FALSE)</f>
        <v>1</v>
      </c>
      <c r="Q578" s="38">
        <f>VLOOKUP($B578,'Gas wholesale lookups'!$A$4:$R$15,'Gas wholesale index'!Q$2,FALSE)</f>
        <v>1</v>
      </c>
      <c r="R578" s="38">
        <f>VLOOKUP($B578,'Gas wholesale lookups'!$A$4:$R$15,'Gas wholesale index'!R$2,FALSE)</f>
        <v>1</v>
      </c>
      <c r="S578" s="38">
        <f>VLOOKUP($B578,'Gas wholesale lookups'!$A$4:$R$15,'Gas wholesale index'!S$2,FALSE)</f>
        <v>1</v>
      </c>
      <c r="T578" s="38">
        <f>VLOOKUP($B578,'Gas wholesale lookups'!$A$4:$R$15,'Gas wholesale index'!T$2,FALSE)</f>
        <v>0</v>
      </c>
      <c r="U578" s="13">
        <f t="shared" si="164"/>
        <v>0</v>
      </c>
      <c r="V578" s="13">
        <f t="shared" si="165"/>
        <v>208526.18181818182</v>
      </c>
      <c r="W578" s="13">
        <f t="shared" si="166"/>
        <v>166168.27272727274</v>
      </c>
      <c r="X578" s="13">
        <f t="shared" si="167"/>
        <v>291847.5</v>
      </c>
      <c r="Y578" s="13">
        <f t="shared" si="168"/>
        <v>332991.45454545453</v>
      </c>
      <c r="Z578" s="13">
        <f t="shared" si="169"/>
        <v>0</v>
      </c>
      <c r="AA578" s="13">
        <f t="shared" si="170"/>
        <v>999533.40909090918</v>
      </c>
      <c r="AB578" s="23">
        <f t="shared" si="171"/>
        <v>0</v>
      </c>
      <c r="AC578" s="23">
        <f t="shared" si="172"/>
        <v>0</v>
      </c>
      <c r="AD578" s="23">
        <f t="shared" si="173"/>
        <v>0</v>
      </c>
      <c r="AE578" s="23">
        <f t="shared" si="174"/>
        <v>0</v>
      </c>
      <c r="AF578" s="23">
        <f t="shared" si="175"/>
        <v>0</v>
      </c>
      <c r="AG578" s="23">
        <f t="shared" si="176"/>
        <v>0</v>
      </c>
      <c r="AH578" s="23">
        <f t="shared" si="177"/>
        <v>0</v>
      </c>
      <c r="AI578" s="44" t="str">
        <f t="shared" si="178"/>
        <v>n/a</v>
      </c>
      <c r="AJ578" s="2" t="str">
        <f t="shared" si="161"/>
        <v>2017-18 Summer</v>
      </c>
      <c r="AK578" s="2" t="str">
        <f t="shared" si="162"/>
        <v>2016-17 Winter</v>
      </c>
      <c r="AL578" s="41">
        <v>0</v>
      </c>
    </row>
    <row r="579" spans="1:38" x14ac:dyDescent="0.3">
      <c r="A579" s="47">
        <v>42677</v>
      </c>
      <c r="B579" s="14" t="str">
        <f t="shared" si="163"/>
        <v>Nov</v>
      </c>
      <c r="C579" s="3"/>
      <c r="D579" s="3"/>
      <c r="E579" s="3"/>
      <c r="F579" s="3"/>
      <c r="G579" s="3"/>
      <c r="H579" s="3"/>
      <c r="I579" s="13">
        <f>VLOOKUP($B579,'Gas wholesale lookups'!$A$4:$L$15,'Gas wholesale index'!I$2,FALSE)</f>
        <v>332991.45454545453</v>
      </c>
      <c r="J579" s="13">
        <f>VLOOKUP($B579,'Gas wholesale lookups'!$A$4:$L$15,'Gas wholesale index'!J$2,FALSE)</f>
        <v>208526.18181818182</v>
      </c>
      <c r="K579" s="13">
        <f>VLOOKUP($B579,'Gas wholesale lookups'!$A$4:$L$15,'Gas wholesale index'!K$2,FALSE)</f>
        <v>166168.27272727274</v>
      </c>
      <c r="L579" s="13">
        <f>VLOOKUP($B579,'Gas wholesale lookups'!$A$4:$L$15,'Gas wholesale index'!L$2,FALSE)</f>
        <v>291847.5</v>
      </c>
      <c r="M579" s="13">
        <f>VLOOKUP($B579,'Gas wholesale lookups'!$A$4:$L$15,'Gas wholesale index'!M$2,FALSE)</f>
        <v>332991.45454545453</v>
      </c>
      <c r="N579" s="13">
        <f>VLOOKUP($B579,'Gas wholesale lookups'!$A$4:$L$15,'Gas wholesale index'!N$2,FALSE)</f>
        <v>208526.18181818182</v>
      </c>
      <c r="O579" s="38">
        <f>VLOOKUP($B579,'Gas wholesale lookups'!$A$4:$R$15,'Gas wholesale index'!O$2,FALSE)</f>
        <v>0</v>
      </c>
      <c r="P579" s="38">
        <f>VLOOKUP($B579,'Gas wholesale lookups'!$A$4:$R$15,'Gas wholesale index'!P$2,FALSE)</f>
        <v>1</v>
      </c>
      <c r="Q579" s="38">
        <f>VLOOKUP($B579,'Gas wholesale lookups'!$A$4:$R$15,'Gas wholesale index'!Q$2,FALSE)</f>
        <v>1</v>
      </c>
      <c r="R579" s="38">
        <f>VLOOKUP($B579,'Gas wholesale lookups'!$A$4:$R$15,'Gas wholesale index'!R$2,FALSE)</f>
        <v>1</v>
      </c>
      <c r="S579" s="38">
        <f>VLOOKUP($B579,'Gas wholesale lookups'!$A$4:$R$15,'Gas wholesale index'!S$2,FALSE)</f>
        <v>1</v>
      </c>
      <c r="T579" s="38">
        <f>VLOOKUP($B579,'Gas wholesale lookups'!$A$4:$R$15,'Gas wholesale index'!T$2,FALSE)</f>
        <v>0</v>
      </c>
      <c r="U579" s="13">
        <f t="shared" si="164"/>
        <v>0</v>
      </c>
      <c r="V579" s="13">
        <f t="shared" si="165"/>
        <v>208526.18181818182</v>
      </c>
      <c r="W579" s="13">
        <f t="shared" si="166"/>
        <v>166168.27272727274</v>
      </c>
      <c r="X579" s="13">
        <f t="shared" si="167"/>
        <v>291847.5</v>
      </c>
      <c r="Y579" s="13">
        <f t="shared" si="168"/>
        <v>332991.45454545453</v>
      </c>
      <c r="Z579" s="13">
        <f t="shared" si="169"/>
        <v>0</v>
      </c>
      <c r="AA579" s="13">
        <f t="shared" si="170"/>
        <v>999533.40909090918</v>
      </c>
      <c r="AB579" s="23">
        <f t="shared" si="171"/>
        <v>0</v>
      </c>
      <c r="AC579" s="23">
        <f t="shared" si="172"/>
        <v>0</v>
      </c>
      <c r="AD579" s="23">
        <f t="shared" si="173"/>
        <v>0</v>
      </c>
      <c r="AE579" s="23">
        <f t="shared" si="174"/>
        <v>0</v>
      </c>
      <c r="AF579" s="23">
        <f t="shared" si="175"/>
        <v>0</v>
      </c>
      <c r="AG579" s="23">
        <f t="shared" si="176"/>
        <v>0</v>
      </c>
      <c r="AH579" s="23">
        <f t="shared" si="177"/>
        <v>0</v>
      </c>
      <c r="AI579" s="44" t="str">
        <f t="shared" si="178"/>
        <v>n/a</v>
      </c>
      <c r="AJ579" s="2" t="str">
        <f t="shared" si="161"/>
        <v>2017-18 Summer</v>
      </c>
      <c r="AK579" s="2" t="str">
        <f t="shared" si="162"/>
        <v>2016-17 Winter</v>
      </c>
      <c r="AL579" s="41">
        <v>0</v>
      </c>
    </row>
    <row r="580" spans="1:38" x14ac:dyDescent="0.3">
      <c r="A580" s="47">
        <v>42678</v>
      </c>
      <c r="B580" s="14" t="str">
        <f t="shared" si="163"/>
        <v>Nov</v>
      </c>
      <c r="C580" s="3"/>
      <c r="D580" s="3"/>
      <c r="E580" s="3"/>
      <c r="F580" s="3"/>
      <c r="G580" s="3"/>
      <c r="H580" s="3"/>
      <c r="I580" s="13">
        <f>VLOOKUP($B580,'Gas wholesale lookups'!$A$4:$L$15,'Gas wholesale index'!I$2,FALSE)</f>
        <v>332991.45454545453</v>
      </c>
      <c r="J580" s="13">
        <f>VLOOKUP($B580,'Gas wholesale lookups'!$A$4:$L$15,'Gas wholesale index'!J$2,FALSE)</f>
        <v>208526.18181818182</v>
      </c>
      <c r="K580" s="13">
        <f>VLOOKUP($B580,'Gas wholesale lookups'!$A$4:$L$15,'Gas wholesale index'!K$2,FALSE)</f>
        <v>166168.27272727274</v>
      </c>
      <c r="L580" s="13">
        <f>VLOOKUP($B580,'Gas wholesale lookups'!$A$4:$L$15,'Gas wholesale index'!L$2,FALSE)</f>
        <v>291847.5</v>
      </c>
      <c r="M580" s="13">
        <f>VLOOKUP($B580,'Gas wholesale lookups'!$A$4:$L$15,'Gas wholesale index'!M$2,FALSE)</f>
        <v>332991.45454545453</v>
      </c>
      <c r="N580" s="13">
        <f>VLOOKUP($B580,'Gas wholesale lookups'!$A$4:$L$15,'Gas wholesale index'!N$2,FALSE)</f>
        <v>208526.18181818182</v>
      </c>
      <c r="O580" s="38">
        <f>VLOOKUP($B580,'Gas wholesale lookups'!$A$4:$R$15,'Gas wholesale index'!O$2,FALSE)</f>
        <v>0</v>
      </c>
      <c r="P580" s="38">
        <f>VLOOKUP($B580,'Gas wholesale lookups'!$A$4:$R$15,'Gas wholesale index'!P$2,FALSE)</f>
        <v>1</v>
      </c>
      <c r="Q580" s="38">
        <f>VLOOKUP($B580,'Gas wholesale lookups'!$A$4:$R$15,'Gas wholesale index'!Q$2,FALSE)</f>
        <v>1</v>
      </c>
      <c r="R580" s="38">
        <f>VLOOKUP($B580,'Gas wholesale lookups'!$A$4:$R$15,'Gas wholesale index'!R$2,FALSE)</f>
        <v>1</v>
      </c>
      <c r="S580" s="38">
        <f>VLOOKUP($B580,'Gas wholesale lookups'!$A$4:$R$15,'Gas wholesale index'!S$2,FALSE)</f>
        <v>1</v>
      </c>
      <c r="T580" s="38">
        <f>VLOOKUP($B580,'Gas wholesale lookups'!$A$4:$R$15,'Gas wholesale index'!T$2,FALSE)</f>
        <v>0</v>
      </c>
      <c r="U580" s="13">
        <f t="shared" si="164"/>
        <v>0</v>
      </c>
      <c r="V580" s="13">
        <f t="shared" si="165"/>
        <v>208526.18181818182</v>
      </c>
      <c r="W580" s="13">
        <f t="shared" si="166"/>
        <v>166168.27272727274</v>
      </c>
      <c r="X580" s="13">
        <f t="shared" si="167"/>
        <v>291847.5</v>
      </c>
      <c r="Y580" s="13">
        <f t="shared" si="168"/>
        <v>332991.45454545453</v>
      </c>
      <c r="Z580" s="13">
        <f t="shared" si="169"/>
        <v>0</v>
      </c>
      <c r="AA580" s="13">
        <f t="shared" si="170"/>
        <v>999533.40909090918</v>
      </c>
      <c r="AB580" s="23">
        <f t="shared" si="171"/>
        <v>0</v>
      </c>
      <c r="AC580" s="23">
        <f t="shared" si="172"/>
        <v>0</v>
      </c>
      <c r="AD580" s="23">
        <f t="shared" si="173"/>
        <v>0</v>
      </c>
      <c r="AE580" s="23">
        <f t="shared" si="174"/>
        <v>0</v>
      </c>
      <c r="AF580" s="23">
        <f t="shared" si="175"/>
        <v>0</v>
      </c>
      <c r="AG580" s="23">
        <f t="shared" si="176"/>
        <v>0</v>
      </c>
      <c r="AH580" s="23">
        <f t="shared" si="177"/>
        <v>0</v>
      </c>
      <c r="AI580" s="44" t="str">
        <f t="shared" si="178"/>
        <v>n/a</v>
      </c>
      <c r="AJ580" s="2" t="str">
        <f t="shared" si="161"/>
        <v>2017-18 Summer</v>
      </c>
      <c r="AK580" s="2" t="str">
        <f t="shared" si="162"/>
        <v>2016-17 Winter</v>
      </c>
      <c r="AL580" s="41">
        <v>0</v>
      </c>
    </row>
    <row r="581" spans="1:38" x14ac:dyDescent="0.3">
      <c r="A581" s="47">
        <v>42681</v>
      </c>
      <c r="B581" s="14" t="str">
        <f t="shared" si="163"/>
        <v>Nov</v>
      </c>
      <c r="C581" s="3"/>
      <c r="D581" s="3"/>
      <c r="E581" s="3"/>
      <c r="F581" s="3"/>
      <c r="G581" s="3"/>
      <c r="H581" s="3"/>
      <c r="I581" s="13">
        <f>VLOOKUP($B581,'Gas wholesale lookups'!$A$4:$L$15,'Gas wholesale index'!I$2,FALSE)</f>
        <v>332991.45454545453</v>
      </c>
      <c r="J581" s="13">
        <f>VLOOKUP($B581,'Gas wholesale lookups'!$A$4:$L$15,'Gas wholesale index'!J$2,FALSE)</f>
        <v>208526.18181818182</v>
      </c>
      <c r="K581" s="13">
        <f>VLOOKUP($B581,'Gas wholesale lookups'!$A$4:$L$15,'Gas wholesale index'!K$2,FALSE)</f>
        <v>166168.27272727274</v>
      </c>
      <c r="L581" s="13">
        <f>VLOOKUP($B581,'Gas wholesale lookups'!$A$4:$L$15,'Gas wholesale index'!L$2,FALSE)</f>
        <v>291847.5</v>
      </c>
      <c r="M581" s="13">
        <f>VLOOKUP($B581,'Gas wholesale lookups'!$A$4:$L$15,'Gas wholesale index'!M$2,FALSE)</f>
        <v>332991.45454545453</v>
      </c>
      <c r="N581" s="13">
        <f>VLOOKUP($B581,'Gas wholesale lookups'!$A$4:$L$15,'Gas wholesale index'!N$2,FALSE)</f>
        <v>208526.18181818182</v>
      </c>
      <c r="O581" s="38">
        <f>VLOOKUP($B581,'Gas wholesale lookups'!$A$4:$R$15,'Gas wholesale index'!O$2,FALSE)</f>
        <v>0</v>
      </c>
      <c r="P581" s="38">
        <f>VLOOKUP($B581,'Gas wholesale lookups'!$A$4:$R$15,'Gas wholesale index'!P$2,FALSE)</f>
        <v>1</v>
      </c>
      <c r="Q581" s="38">
        <f>VLOOKUP($B581,'Gas wholesale lookups'!$A$4:$R$15,'Gas wholesale index'!Q$2,FALSE)</f>
        <v>1</v>
      </c>
      <c r="R581" s="38">
        <f>VLOOKUP($B581,'Gas wholesale lookups'!$A$4:$R$15,'Gas wholesale index'!R$2,FALSE)</f>
        <v>1</v>
      </c>
      <c r="S581" s="38">
        <f>VLOOKUP($B581,'Gas wholesale lookups'!$A$4:$R$15,'Gas wholesale index'!S$2,FALSE)</f>
        <v>1</v>
      </c>
      <c r="T581" s="38">
        <f>VLOOKUP($B581,'Gas wholesale lookups'!$A$4:$R$15,'Gas wholesale index'!T$2,FALSE)</f>
        <v>0</v>
      </c>
      <c r="U581" s="13">
        <f t="shared" si="164"/>
        <v>0</v>
      </c>
      <c r="V581" s="13">
        <f t="shared" si="165"/>
        <v>208526.18181818182</v>
      </c>
      <c r="W581" s="13">
        <f t="shared" si="166"/>
        <v>166168.27272727274</v>
      </c>
      <c r="X581" s="13">
        <f t="shared" si="167"/>
        <v>291847.5</v>
      </c>
      <c r="Y581" s="13">
        <f t="shared" si="168"/>
        <v>332991.45454545453</v>
      </c>
      <c r="Z581" s="13">
        <f t="shared" si="169"/>
        <v>0</v>
      </c>
      <c r="AA581" s="13">
        <f t="shared" si="170"/>
        <v>999533.40909090918</v>
      </c>
      <c r="AB581" s="23">
        <f t="shared" si="171"/>
        <v>0</v>
      </c>
      <c r="AC581" s="23">
        <f t="shared" si="172"/>
        <v>0</v>
      </c>
      <c r="AD581" s="23">
        <f t="shared" si="173"/>
        <v>0</v>
      </c>
      <c r="AE581" s="23">
        <f t="shared" si="174"/>
        <v>0</v>
      </c>
      <c r="AF581" s="23">
        <f t="shared" si="175"/>
        <v>0</v>
      </c>
      <c r="AG581" s="23">
        <f t="shared" si="176"/>
        <v>0</v>
      </c>
      <c r="AH581" s="23">
        <f t="shared" si="177"/>
        <v>0</v>
      </c>
      <c r="AI581" s="44" t="str">
        <f t="shared" si="178"/>
        <v>n/a</v>
      </c>
      <c r="AJ581" s="2" t="str">
        <f t="shared" si="161"/>
        <v>2017-18 Summer</v>
      </c>
      <c r="AK581" s="2" t="str">
        <f t="shared" si="162"/>
        <v>2016-17 Winter</v>
      </c>
      <c r="AL581" s="41">
        <v>0</v>
      </c>
    </row>
    <row r="582" spans="1:38" x14ac:dyDescent="0.3">
      <c r="A582" s="47">
        <v>42682</v>
      </c>
      <c r="B582" s="14" t="str">
        <f t="shared" si="163"/>
        <v>Nov</v>
      </c>
      <c r="C582" s="3"/>
      <c r="D582" s="3"/>
      <c r="E582" s="3"/>
      <c r="F582" s="3"/>
      <c r="G582" s="3"/>
      <c r="H582" s="3"/>
      <c r="I582" s="13">
        <f>VLOOKUP($B582,'Gas wholesale lookups'!$A$4:$L$15,'Gas wholesale index'!I$2,FALSE)</f>
        <v>332991.45454545453</v>
      </c>
      <c r="J582" s="13">
        <f>VLOOKUP($B582,'Gas wholesale lookups'!$A$4:$L$15,'Gas wholesale index'!J$2,FALSE)</f>
        <v>208526.18181818182</v>
      </c>
      <c r="K582" s="13">
        <f>VLOOKUP($B582,'Gas wholesale lookups'!$A$4:$L$15,'Gas wholesale index'!K$2,FALSE)</f>
        <v>166168.27272727274</v>
      </c>
      <c r="L582" s="13">
        <f>VLOOKUP($B582,'Gas wholesale lookups'!$A$4:$L$15,'Gas wholesale index'!L$2,FALSE)</f>
        <v>291847.5</v>
      </c>
      <c r="M582" s="13">
        <f>VLOOKUP($B582,'Gas wholesale lookups'!$A$4:$L$15,'Gas wholesale index'!M$2,FALSE)</f>
        <v>332991.45454545453</v>
      </c>
      <c r="N582" s="13">
        <f>VLOOKUP($B582,'Gas wholesale lookups'!$A$4:$L$15,'Gas wholesale index'!N$2,FALSE)</f>
        <v>208526.18181818182</v>
      </c>
      <c r="O582" s="38">
        <f>VLOOKUP($B582,'Gas wholesale lookups'!$A$4:$R$15,'Gas wholesale index'!O$2,FALSE)</f>
        <v>0</v>
      </c>
      <c r="P582" s="38">
        <f>VLOOKUP($B582,'Gas wholesale lookups'!$A$4:$R$15,'Gas wholesale index'!P$2,FALSE)</f>
        <v>1</v>
      </c>
      <c r="Q582" s="38">
        <f>VLOOKUP($B582,'Gas wholesale lookups'!$A$4:$R$15,'Gas wholesale index'!Q$2,FALSE)</f>
        <v>1</v>
      </c>
      <c r="R582" s="38">
        <f>VLOOKUP($B582,'Gas wholesale lookups'!$A$4:$R$15,'Gas wholesale index'!R$2,FALSE)</f>
        <v>1</v>
      </c>
      <c r="S582" s="38">
        <f>VLOOKUP($B582,'Gas wholesale lookups'!$A$4:$R$15,'Gas wholesale index'!S$2,FALSE)</f>
        <v>1</v>
      </c>
      <c r="T582" s="38">
        <f>VLOOKUP($B582,'Gas wholesale lookups'!$A$4:$R$15,'Gas wholesale index'!T$2,FALSE)</f>
        <v>0</v>
      </c>
      <c r="U582" s="13">
        <f t="shared" si="164"/>
        <v>0</v>
      </c>
      <c r="V582" s="13">
        <f t="shared" si="165"/>
        <v>208526.18181818182</v>
      </c>
      <c r="W582" s="13">
        <f t="shared" si="166"/>
        <v>166168.27272727274</v>
      </c>
      <c r="X582" s="13">
        <f t="shared" si="167"/>
        <v>291847.5</v>
      </c>
      <c r="Y582" s="13">
        <f t="shared" si="168"/>
        <v>332991.45454545453</v>
      </c>
      <c r="Z582" s="13">
        <f t="shared" si="169"/>
        <v>0</v>
      </c>
      <c r="AA582" s="13">
        <f t="shared" si="170"/>
        <v>999533.40909090918</v>
      </c>
      <c r="AB582" s="23">
        <f t="shared" si="171"/>
        <v>0</v>
      </c>
      <c r="AC582" s="23">
        <f t="shared" si="172"/>
        <v>0</v>
      </c>
      <c r="AD582" s="23">
        <f t="shared" si="173"/>
        <v>0</v>
      </c>
      <c r="AE582" s="23">
        <f t="shared" si="174"/>
        <v>0</v>
      </c>
      <c r="AF582" s="23">
        <f t="shared" si="175"/>
        <v>0</v>
      </c>
      <c r="AG582" s="23">
        <f t="shared" si="176"/>
        <v>0</v>
      </c>
      <c r="AH582" s="23">
        <f t="shared" si="177"/>
        <v>0</v>
      </c>
      <c r="AI582" s="44" t="str">
        <f t="shared" si="178"/>
        <v>n/a</v>
      </c>
      <c r="AJ582" s="2" t="str">
        <f t="shared" si="161"/>
        <v>2017-18 Summer</v>
      </c>
      <c r="AK582" s="2" t="str">
        <f t="shared" si="162"/>
        <v>2016-17 Winter</v>
      </c>
      <c r="AL582" s="41">
        <v>0</v>
      </c>
    </row>
    <row r="583" spans="1:38" x14ac:dyDescent="0.3">
      <c r="A583" s="47">
        <v>42683</v>
      </c>
      <c r="B583" s="14" t="str">
        <f t="shared" si="163"/>
        <v>Nov</v>
      </c>
      <c r="C583" s="3"/>
      <c r="D583" s="3"/>
      <c r="E583" s="3"/>
      <c r="F583" s="3"/>
      <c r="G583" s="3"/>
      <c r="H583" s="3"/>
      <c r="I583" s="13">
        <f>VLOOKUP($B583,'Gas wholesale lookups'!$A$4:$L$15,'Gas wholesale index'!I$2,FALSE)</f>
        <v>332991.45454545453</v>
      </c>
      <c r="J583" s="13">
        <f>VLOOKUP($B583,'Gas wholesale lookups'!$A$4:$L$15,'Gas wholesale index'!J$2,FALSE)</f>
        <v>208526.18181818182</v>
      </c>
      <c r="K583" s="13">
        <f>VLOOKUP($B583,'Gas wholesale lookups'!$A$4:$L$15,'Gas wholesale index'!K$2,FALSE)</f>
        <v>166168.27272727274</v>
      </c>
      <c r="L583" s="13">
        <f>VLOOKUP($B583,'Gas wholesale lookups'!$A$4:$L$15,'Gas wholesale index'!L$2,FALSE)</f>
        <v>291847.5</v>
      </c>
      <c r="M583" s="13">
        <f>VLOOKUP($B583,'Gas wholesale lookups'!$A$4:$L$15,'Gas wholesale index'!M$2,FALSE)</f>
        <v>332991.45454545453</v>
      </c>
      <c r="N583" s="13">
        <f>VLOOKUP($B583,'Gas wholesale lookups'!$A$4:$L$15,'Gas wholesale index'!N$2,FALSE)</f>
        <v>208526.18181818182</v>
      </c>
      <c r="O583" s="38">
        <f>VLOOKUP($B583,'Gas wholesale lookups'!$A$4:$R$15,'Gas wholesale index'!O$2,FALSE)</f>
        <v>0</v>
      </c>
      <c r="P583" s="38">
        <f>VLOOKUP($B583,'Gas wholesale lookups'!$A$4:$R$15,'Gas wholesale index'!P$2,FALSE)</f>
        <v>1</v>
      </c>
      <c r="Q583" s="38">
        <f>VLOOKUP($B583,'Gas wholesale lookups'!$A$4:$R$15,'Gas wholesale index'!Q$2,FALSE)</f>
        <v>1</v>
      </c>
      <c r="R583" s="38">
        <f>VLOOKUP($B583,'Gas wholesale lookups'!$A$4:$R$15,'Gas wholesale index'!R$2,FALSE)</f>
        <v>1</v>
      </c>
      <c r="S583" s="38">
        <f>VLOOKUP($B583,'Gas wholesale lookups'!$A$4:$R$15,'Gas wholesale index'!S$2,FALSE)</f>
        <v>1</v>
      </c>
      <c r="T583" s="38">
        <f>VLOOKUP($B583,'Gas wholesale lookups'!$A$4:$R$15,'Gas wholesale index'!T$2,FALSE)</f>
        <v>0</v>
      </c>
      <c r="U583" s="13">
        <f t="shared" si="164"/>
        <v>0</v>
      </c>
      <c r="V583" s="13">
        <f t="shared" si="165"/>
        <v>208526.18181818182</v>
      </c>
      <c r="W583" s="13">
        <f t="shared" si="166"/>
        <v>166168.27272727274</v>
      </c>
      <c r="X583" s="13">
        <f t="shared" si="167"/>
        <v>291847.5</v>
      </c>
      <c r="Y583" s="13">
        <f t="shared" si="168"/>
        <v>332991.45454545453</v>
      </c>
      <c r="Z583" s="13">
        <f t="shared" si="169"/>
        <v>0</v>
      </c>
      <c r="AA583" s="13">
        <f t="shared" si="170"/>
        <v>999533.40909090918</v>
      </c>
      <c r="AB583" s="23">
        <f t="shared" si="171"/>
        <v>0</v>
      </c>
      <c r="AC583" s="23">
        <f t="shared" si="172"/>
        <v>0</v>
      </c>
      <c r="AD583" s="23">
        <f t="shared" si="173"/>
        <v>0</v>
      </c>
      <c r="AE583" s="23">
        <f t="shared" si="174"/>
        <v>0</v>
      </c>
      <c r="AF583" s="23">
        <f t="shared" si="175"/>
        <v>0</v>
      </c>
      <c r="AG583" s="23">
        <f t="shared" si="176"/>
        <v>0</v>
      </c>
      <c r="AH583" s="23">
        <f t="shared" si="177"/>
        <v>0</v>
      </c>
      <c r="AI583" s="44" t="str">
        <f t="shared" si="178"/>
        <v>n/a</v>
      </c>
      <c r="AJ583" s="2" t="str">
        <f t="shared" ref="AJ583:AJ646" si="179">IF(AND(MONTH(A583)=8,MONTH(A582)=7),YEAR(A583)+1&amp;"-"&amp;YEAR(A583)-1998&amp;" Summer",IF(AND(MONTH(A583)=2,MONTH(A582)=1),YEAR(A583)&amp;"-"&amp;YEAR(A583)-1999&amp;" Winter",AJ582))</f>
        <v>2017-18 Summer</v>
      </c>
      <c r="AK583" s="2" t="str">
        <f t="shared" ref="AK583:AK646" si="180">IF(AND(MONTH(A583)=4,MONTH(A582)=3),YEAR(A583)&amp;"-"&amp;YEAR(A583)-1999&amp;" Summer",IF(AND(MONTH(A583)=10,MONTH(A582)=9),YEAR(A583)&amp;"-"&amp;YEAR(A583)-1999&amp;" Winter",AK582))</f>
        <v>2016-17 Winter</v>
      </c>
      <c r="AL583" s="41">
        <v>0</v>
      </c>
    </row>
    <row r="584" spans="1:38" x14ac:dyDescent="0.3">
      <c r="A584" s="47">
        <v>42684</v>
      </c>
      <c r="B584" s="14" t="str">
        <f t="shared" si="163"/>
        <v>Nov</v>
      </c>
      <c r="C584" s="3"/>
      <c r="D584" s="3"/>
      <c r="E584" s="3"/>
      <c r="F584" s="3"/>
      <c r="G584" s="3"/>
      <c r="H584" s="3"/>
      <c r="I584" s="13">
        <f>VLOOKUP($B584,'Gas wholesale lookups'!$A$4:$L$15,'Gas wholesale index'!I$2,FALSE)</f>
        <v>332991.45454545453</v>
      </c>
      <c r="J584" s="13">
        <f>VLOOKUP($B584,'Gas wholesale lookups'!$A$4:$L$15,'Gas wholesale index'!J$2,FALSE)</f>
        <v>208526.18181818182</v>
      </c>
      <c r="K584" s="13">
        <f>VLOOKUP($B584,'Gas wholesale lookups'!$A$4:$L$15,'Gas wholesale index'!K$2,FALSE)</f>
        <v>166168.27272727274</v>
      </c>
      <c r="L584" s="13">
        <f>VLOOKUP($B584,'Gas wholesale lookups'!$A$4:$L$15,'Gas wholesale index'!L$2,FALSE)</f>
        <v>291847.5</v>
      </c>
      <c r="M584" s="13">
        <f>VLOOKUP($B584,'Gas wholesale lookups'!$A$4:$L$15,'Gas wholesale index'!M$2,FALSE)</f>
        <v>332991.45454545453</v>
      </c>
      <c r="N584" s="13">
        <f>VLOOKUP($B584,'Gas wholesale lookups'!$A$4:$L$15,'Gas wholesale index'!N$2,FALSE)</f>
        <v>208526.18181818182</v>
      </c>
      <c r="O584" s="38">
        <f>VLOOKUP($B584,'Gas wholesale lookups'!$A$4:$R$15,'Gas wholesale index'!O$2,FALSE)</f>
        <v>0</v>
      </c>
      <c r="P584" s="38">
        <f>VLOOKUP($B584,'Gas wholesale lookups'!$A$4:$R$15,'Gas wholesale index'!P$2,FALSE)</f>
        <v>1</v>
      </c>
      <c r="Q584" s="38">
        <f>VLOOKUP($B584,'Gas wholesale lookups'!$A$4:$R$15,'Gas wholesale index'!Q$2,FALSE)</f>
        <v>1</v>
      </c>
      <c r="R584" s="38">
        <f>VLOOKUP($B584,'Gas wholesale lookups'!$A$4:$R$15,'Gas wholesale index'!R$2,FALSE)</f>
        <v>1</v>
      </c>
      <c r="S584" s="38">
        <f>VLOOKUP($B584,'Gas wholesale lookups'!$A$4:$R$15,'Gas wholesale index'!S$2,FALSE)</f>
        <v>1</v>
      </c>
      <c r="T584" s="38">
        <f>VLOOKUP($B584,'Gas wholesale lookups'!$A$4:$R$15,'Gas wholesale index'!T$2,FALSE)</f>
        <v>0</v>
      </c>
      <c r="U584" s="13">
        <f t="shared" si="164"/>
        <v>0</v>
      </c>
      <c r="V584" s="13">
        <f t="shared" si="165"/>
        <v>208526.18181818182</v>
      </c>
      <c r="W584" s="13">
        <f t="shared" si="166"/>
        <v>166168.27272727274</v>
      </c>
      <c r="X584" s="13">
        <f t="shared" si="167"/>
        <v>291847.5</v>
      </c>
      <c r="Y584" s="13">
        <f t="shared" si="168"/>
        <v>332991.45454545453</v>
      </c>
      <c r="Z584" s="13">
        <f t="shared" si="169"/>
        <v>0</v>
      </c>
      <c r="AA584" s="13">
        <f t="shared" si="170"/>
        <v>999533.40909090918</v>
      </c>
      <c r="AB584" s="23">
        <f t="shared" si="171"/>
        <v>0</v>
      </c>
      <c r="AC584" s="23">
        <f t="shared" si="172"/>
        <v>0</v>
      </c>
      <c r="AD584" s="23">
        <f t="shared" si="173"/>
        <v>0</v>
      </c>
      <c r="AE584" s="23">
        <f t="shared" si="174"/>
        <v>0</v>
      </c>
      <c r="AF584" s="23">
        <f t="shared" si="175"/>
        <v>0</v>
      </c>
      <c r="AG584" s="23">
        <f t="shared" si="176"/>
        <v>0</v>
      </c>
      <c r="AH584" s="23">
        <f t="shared" si="177"/>
        <v>0</v>
      </c>
      <c r="AI584" s="44" t="str">
        <f t="shared" si="178"/>
        <v>n/a</v>
      </c>
      <c r="AJ584" s="2" t="str">
        <f t="shared" si="179"/>
        <v>2017-18 Summer</v>
      </c>
      <c r="AK584" s="2" t="str">
        <f t="shared" si="180"/>
        <v>2016-17 Winter</v>
      </c>
      <c r="AL584" s="41">
        <v>0</v>
      </c>
    </row>
    <row r="585" spans="1:38" x14ac:dyDescent="0.3">
      <c r="A585" s="47">
        <v>42685</v>
      </c>
      <c r="B585" s="14" t="str">
        <f t="shared" si="163"/>
        <v>Nov</v>
      </c>
      <c r="C585" s="3"/>
      <c r="D585" s="3"/>
      <c r="E585" s="3"/>
      <c r="F585" s="3"/>
      <c r="G585" s="3"/>
      <c r="H585" s="3"/>
      <c r="I585" s="13">
        <f>VLOOKUP($B585,'Gas wholesale lookups'!$A$4:$L$15,'Gas wholesale index'!I$2,FALSE)</f>
        <v>332991.45454545453</v>
      </c>
      <c r="J585" s="13">
        <f>VLOOKUP($B585,'Gas wholesale lookups'!$A$4:$L$15,'Gas wholesale index'!J$2,FALSE)</f>
        <v>208526.18181818182</v>
      </c>
      <c r="K585" s="13">
        <f>VLOOKUP($B585,'Gas wholesale lookups'!$A$4:$L$15,'Gas wholesale index'!K$2,FALSE)</f>
        <v>166168.27272727274</v>
      </c>
      <c r="L585" s="13">
        <f>VLOOKUP($B585,'Gas wholesale lookups'!$A$4:$L$15,'Gas wholesale index'!L$2,FALSE)</f>
        <v>291847.5</v>
      </c>
      <c r="M585" s="13">
        <f>VLOOKUP($B585,'Gas wholesale lookups'!$A$4:$L$15,'Gas wholesale index'!M$2,FALSE)</f>
        <v>332991.45454545453</v>
      </c>
      <c r="N585" s="13">
        <f>VLOOKUP($B585,'Gas wholesale lookups'!$A$4:$L$15,'Gas wholesale index'!N$2,FALSE)</f>
        <v>208526.18181818182</v>
      </c>
      <c r="O585" s="38">
        <f>VLOOKUP($B585,'Gas wholesale lookups'!$A$4:$R$15,'Gas wholesale index'!O$2,FALSE)</f>
        <v>0</v>
      </c>
      <c r="P585" s="38">
        <f>VLOOKUP($B585,'Gas wholesale lookups'!$A$4:$R$15,'Gas wholesale index'!P$2,FALSE)</f>
        <v>1</v>
      </c>
      <c r="Q585" s="38">
        <f>VLOOKUP($B585,'Gas wholesale lookups'!$A$4:$R$15,'Gas wholesale index'!Q$2,FALSE)</f>
        <v>1</v>
      </c>
      <c r="R585" s="38">
        <f>VLOOKUP($B585,'Gas wholesale lookups'!$A$4:$R$15,'Gas wholesale index'!R$2,FALSE)</f>
        <v>1</v>
      </c>
      <c r="S585" s="38">
        <f>VLOOKUP($B585,'Gas wholesale lookups'!$A$4:$R$15,'Gas wholesale index'!S$2,FALSE)</f>
        <v>1</v>
      </c>
      <c r="T585" s="38">
        <f>VLOOKUP($B585,'Gas wholesale lookups'!$A$4:$R$15,'Gas wholesale index'!T$2,FALSE)</f>
        <v>0</v>
      </c>
      <c r="U585" s="13">
        <f t="shared" si="164"/>
        <v>0</v>
      </c>
      <c r="V585" s="13">
        <f t="shared" si="165"/>
        <v>208526.18181818182</v>
      </c>
      <c r="W585" s="13">
        <f t="shared" si="166"/>
        <v>166168.27272727274</v>
      </c>
      <c r="X585" s="13">
        <f t="shared" si="167"/>
        <v>291847.5</v>
      </c>
      <c r="Y585" s="13">
        <f t="shared" si="168"/>
        <v>332991.45454545453</v>
      </c>
      <c r="Z585" s="13">
        <f t="shared" si="169"/>
        <v>0</v>
      </c>
      <c r="AA585" s="13">
        <f t="shared" si="170"/>
        <v>999533.40909090918</v>
      </c>
      <c r="AB585" s="23">
        <f t="shared" si="171"/>
        <v>0</v>
      </c>
      <c r="AC585" s="23">
        <f t="shared" si="172"/>
        <v>0</v>
      </c>
      <c r="AD585" s="23">
        <f t="shared" si="173"/>
        <v>0</v>
      </c>
      <c r="AE585" s="23">
        <f t="shared" si="174"/>
        <v>0</v>
      </c>
      <c r="AF585" s="23">
        <f t="shared" si="175"/>
        <v>0</v>
      </c>
      <c r="AG585" s="23">
        <f t="shared" si="176"/>
        <v>0</v>
      </c>
      <c r="AH585" s="23">
        <f t="shared" si="177"/>
        <v>0</v>
      </c>
      <c r="AI585" s="44" t="str">
        <f t="shared" si="178"/>
        <v>n/a</v>
      </c>
      <c r="AJ585" s="2" t="str">
        <f t="shared" si="179"/>
        <v>2017-18 Summer</v>
      </c>
      <c r="AK585" s="2" t="str">
        <f t="shared" si="180"/>
        <v>2016-17 Winter</v>
      </c>
      <c r="AL585" s="41">
        <v>0</v>
      </c>
    </row>
    <row r="586" spans="1:38" x14ac:dyDescent="0.3">
      <c r="A586" s="47">
        <v>42688</v>
      </c>
      <c r="B586" s="14" t="str">
        <f t="shared" ref="B586:B649" si="181">TEXT(A586,"mmm")</f>
        <v>Nov</v>
      </c>
      <c r="C586" s="3"/>
      <c r="D586" s="3"/>
      <c r="E586" s="3"/>
      <c r="F586" s="3"/>
      <c r="G586" s="3"/>
      <c r="H586" s="3"/>
      <c r="I586" s="13">
        <f>VLOOKUP($B586,'Gas wholesale lookups'!$A$4:$L$15,'Gas wholesale index'!I$2,FALSE)</f>
        <v>332991.45454545453</v>
      </c>
      <c r="J586" s="13">
        <f>VLOOKUP($B586,'Gas wholesale lookups'!$A$4:$L$15,'Gas wholesale index'!J$2,FALSE)</f>
        <v>208526.18181818182</v>
      </c>
      <c r="K586" s="13">
        <f>VLOOKUP($B586,'Gas wholesale lookups'!$A$4:$L$15,'Gas wholesale index'!K$2,FALSE)</f>
        <v>166168.27272727274</v>
      </c>
      <c r="L586" s="13">
        <f>VLOOKUP($B586,'Gas wholesale lookups'!$A$4:$L$15,'Gas wholesale index'!L$2,FALSE)</f>
        <v>291847.5</v>
      </c>
      <c r="M586" s="13">
        <f>VLOOKUP($B586,'Gas wholesale lookups'!$A$4:$L$15,'Gas wholesale index'!M$2,FALSE)</f>
        <v>332991.45454545453</v>
      </c>
      <c r="N586" s="13">
        <f>VLOOKUP($B586,'Gas wholesale lookups'!$A$4:$L$15,'Gas wholesale index'!N$2,FALSE)</f>
        <v>208526.18181818182</v>
      </c>
      <c r="O586" s="38">
        <f>VLOOKUP($B586,'Gas wholesale lookups'!$A$4:$R$15,'Gas wholesale index'!O$2,FALSE)</f>
        <v>0</v>
      </c>
      <c r="P586" s="38">
        <f>VLOOKUP($B586,'Gas wholesale lookups'!$A$4:$R$15,'Gas wholesale index'!P$2,FALSE)</f>
        <v>1</v>
      </c>
      <c r="Q586" s="38">
        <f>VLOOKUP($B586,'Gas wholesale lookups'!$A$4:$R$15,'Gas wholesale index'!Q$2,FALSE)</f>
        <v>1</v>
      </c>
      <c r="R586" s="38">
        <f>VLOOKUP($B586,'Gas wholesale lookups'!$A$4:$R$15,'Gas wholesale index'!R$2,FALSE)</f>
        <v>1</v>
      </c>
      <c r="S586" s="38">
        <f>VLOOKUP($B586,'Gas wholesale lookups'!$A$4:$R$15,'Gas wholesale index'!S$2,FALSE)</f>
        <v>1</v>
      </c>
      <c r="T586" s="38">
        <f>VLOOKUP($B586,'Gas wholesale lookups'!$A$4:$R$15,'Gas wholesale index'!T$2,FALSE)</f>
        <v>0</v>
      </c>
      <c r="U586" s="13">
        <f t="shared" ref="U586:U649" si="182">IF(O586="","",I586*O586)</f>
        <v>0</v>
      </c>
      <c r="V586" s="13">
        <f t="shared" ref="V586:V649" si="183">IF(P586="","",J586*P586)</f>
        <v>208526.18181818182</v>
      </c>
      <c r="W586" s="13">
        <f t="shared" ref="W586:W649" si="184">IF(Q586="","",K586*Q586)</f>
        <v>166168.27272727274</v>
      </c>
      <c r="X586" s="13">
        <f t="shared" ref="X586:X649" si="185">IF(R586="","",L586*R586)</f>
        <v>291847.5</v>
      </c>
      <c r="Y586" s="13">
        <f t="shared" ref="Y586:Y649" si="186">IF(S586="","",M586*S586)</f>
        <v>332991.45454545453</v>
      </c>
      <c r="Z586" s="13">
        <f t="shared" ref="Z586:Z649" si="187">IF(T586="","",N586*T586)</f>
        <v>0</v>
      </c>
      <c r="AA586" s="13">
        <f t="shared" ref="AA586:AA649" si="188">SUM(U586:Z586)</f>
        <v>999533.40909090918</v>
      </c>
      <c r="AB586" s="23">
        <f t="shared" ref="AB586:AB649" si="189">IF(U586="","",U586*C586)</f>
        <v>0</v>
      </c>
      <c r="AC586" s="23">
        <f t="shared" ref="AC586:AC649" si="190">IF(V586="","",V586*D586)</f>
        <v>0</v>
      </c>
      <c r="AD586" s="23">
        <f t="shared" ref="AD586:AD649" si="191">IF(W586="","",W586*E586)</f>
        <v>0</v>
      </c>
      <c r="AE586" s="23">
        <f t="shared" ref="AE586:AE649" si="192">IF(X586="","",X586*F586)</f>
        <v>0</v>
      </c>
      <c r="AF586" s="23">
        <f t="shared" ref="AF586:AF649" si="193">IF(Y586="","",Y586*G586)</f>
        <v>0</v>
      </c>
      <c r="AG586" s="23">
        <f t="shared" ref="AG586:AG649" si="194">IF(Z586="","",Z586*H586)</f>
        <v>0</v>
      </c>
      <c r="AH586" s="23">
        <f t="shared" ref="AH586:AH649" si="195">SUM(AB586:AG586)</f>
        <v>0</v>
      </c>
      <c r="AI586" s="44" t="str">
        <f t="shared" ref="AI586:AI649" si="196">IF(MIN(C586:H586)&lt;1,"n/a",AH586/AA586)</f>
        <v>n/a</v>
      </c>
      <c r="AJ586" s="2" t="str">
        <f t="shared" si="179"/>
        <v>2017-18 Summer</v>
      </c>
      <c r="AK586" s="2" t="str">
        <f t="shared" si="180"/>
        <v>2016-17 Winter</v>
      </c>
      <c r="AL586" s="41">
        <v>0</v>
      </c>
    </row>
    <row r="587" spans="1:38" x14ac:dyDescent="0.3">
      <c r="A587" s="47">
        <v>42689</v>
      </c>
      <c r="B587" s="14" t="str">
        <f t="shared" si="181"/>
        <v>Nov</v>
      </c>
      <c r="C587" s="3"/>
      <c r="D587" s="3"/>
      <c r="E587" s="3"/>
      <c r="F587" s="3"/>
      <c r="G587" s="3"/>
      <c r="H587" s="3"/>
      <c r="I587" s="13">
        <f>VLOOKUP($B587,'Gas wholesale lookups'!$A$4:$L$15,'Gas wholesale index'!I$2,FALSE)</f>
        <v>332991.45454545453</v>
      </c>
      <c r="J587" s="13">
        <f>VLOOKUP($B587,'Gas wholesale lookups'!$A$4:$L$15,'Gas wholesale index'!J$2,FALSE)</f>
        <v>208526.18181818182</v>
      </c>
      <c r="K587" s="13">
        <f>VLOOKUP($B587,'Gas wholesale lookups'!$A$4:$L$15,'Gas wholesale index'!K$2,FALSE)</f>
        <v>166168.27272727274</v>
      </c>
      <c r="L587" s="13">
        <f>VLOOKUP($B587,'Gas wholesale lookups'!$A$4:$L$15,'Gas wholesale index'!L$2,FALSE)</f>
        <v>291847.5</v>
      </c>
      <c r="M587" s="13">
        <f>VLOOKUP($B587,'Gas wholesale lookups'!$A$4:$L$15,'Gas wholesale index'!M$2,FALSE)</f>
        <v>332991.45454545453</v>
      </c>
      <c r="N587" s="13">
        <f>VLOOKUP($B587,'Gas wholesale lookups'!$A$4:$L$15,'Gas wholesale index'!N$2,FALSE)</f>
        <v>208526.18181818182</v>
      </c>
      <c r="O587" s="38">
        <f>VLOOKUP($B587,'Gas wholesale lookups'!$A$4:$R$15,'Gas wholesale index'!O$2,FALSE)</f>
        <v>0</v>
      </c>
      <c r="P587" s="38">
        <f>VLOOKUP($B587,'Gas wholesale lookups'!$A$4:$R$15,'Gas wholesale index'!P$2,FALSE)</f>
        <v>1</v>
      </c>
      <c r="Q587" s="38">
        <f>VLOOKUP($B587,'Gas wholesale lookups'!$A$4:$R$15,'Gas wholesale index'!Q$2,FALSE)</f>
        <v>1</v>
      </c>
      <c r="R587" s="38">
        <f>VLOOKUP($B587,'Gas wholesale lookups'!$A$4:$R$15,'Gas wholesale index'!R$2,FALSE)</f>
        <v>1</v>
      </c>
      <c r="S587" s="38">
        <f>VLOOKUP($B587,'Gas wholesale lookups'!$A$4:$R$15,'Gas wholesale index'!S$2,FALSE)</f>
        <v>1</v>
      </c>
      <c r="T587" s="38">
        <f>VLOOKUP($B587,'Gas wholesale lookups'!$A$4:$R$15,'Gas wholesale index'!T$2,FALSE)</f>
        <v>0</v>
      </c>
      <c r="U587" s="13">
        <f t="shared" si="182"/>
        <v>0</v>
      </c>
      <c r="V587" s="13">
        <f t="shared" si="183"/>
        <v>208526.18181818182</v>
      </c>
      <c r="W587" s="13">
        <f t="shared" si="184"/>
        <v>166168.27272727274</v>
      </c>
      <c r="X587" s="13">
        <f t="shared" si="185"/>
        <v>291847.5</v>
      </c>
      <c r="Y587" s="13">
        <f t="shared" si="186"/>
        <v>332991.45454545453</v>
      </c>
      <c r="Z587" s="13">
        <f t="shared" si="187"/>
        <v>0</v>
      </c>
      <c r="AA587" s="13">
        <f t="shared" si="188"/>
        <v>999533.40909090918</v>
      </c>
      <c r="AB587" s="23">
        <f t="shared" si="189"/>
        <v>0</v>
      </c>
      <c r="AC587" s="23">
        <f t="shared" si="190"/>
        <v>0</v>
      </c>
      <c r="AD587" s="23">
        <f t="shared" si="191"/>
        <v>0</v>
      </c>
      <c r="AE587" s="23">
        <f t="shared" si="192"/>
        <v>0</v>
      </c>
      <c r="AF587" s="23">
        <f t="shared" si="193"/>
        <v>0</v>
      </c>
      <c r="AG587" s="23">
        <f t="shared" si="194"/>
        <v>0</v>
      </c>
      <c r="AH587" s="23">
        <f t="shared" si="195"/>
        <v>0</v>
      </c>
      <c r="AI587" s="44" t="str">
        <f t="shared" si="196"/>
        <v>n/a</v>
      </c>
      <c r="AJ587" s="2" t="str">
        <f t="shared" si="179"/>
        <v>2017-18 Summer</v>
      </c>
      <c r="AK587" s="2" t="str">
        <f t="shared" si="180"/>
        <v>2016-17 Winter</v>
      </c>
      <c r="AL587" s="41">
        <v>0</v>
      </c>
    </row>
    <row r="588" spans="1:38" x14ac:dyDescent="0.3">
      <c r="A588" s="47">
        <v>42690</v>
      </c>
      <c r="B588" s="14" t="str">
        <f t="shared" si="181"/>
        <v>Nov</v>
      </c>
      <c r="C588" s="3"/>
      <c r="D588" s="3"/>
      <c r="E588" s="3"/>
      <c r="F588" s="3"/>
      <c r="G588" s="3"/>
      <c r="H588" s="3"/>
      <c r="I588" s="13">
        <f>VLOOKUP($B588,'Gas wholesale lookups'!$A$4:$L$15,'Gas wholesale index'!I$2,FALSE)</f>
        <v>332991.45454545453</v>
      </c>
      <c r="J588" s="13">
        <f>VLOOKUP($B588,'Gas wholesale lookups'!$A$4:$L$15,'Gas wholesale index'!J$2,FALSE)</f>
        <v>208526.18181818182</v>
      </c>
      <c r="K588" s="13">
        <f>VLOOKUP($B588,'Gas wholesale lookups'!$A$4:$L$15,'Gas wholesale index'!K$2,FALSE)</f>
        <v>166168.27272727274</v>
      </c>
      <c r="L588" s="13">
        <f>VLOOKUP($B588,'Gas wholesale lookups'!$A$4:$L$15,'Gas wholesale index'!L$2,FALSE)</f>
        <v>291847.5</v>
      </c>
      <c r="M588" s="13">
        <f>VLOOKUP($B588,'Gas wholesale lookups'!$A$4:$L$15,'Gas wholesale index'!M$2,FALSE)</f>
        <v>332991.45454545453</v>
      </c>
      <c r="N588" s="13">
        <f>VLOOKUP($B588,'Gas wholesale lookups'!$A$4:$L$15,'Gas wholesale index'!N$2,FALSE)</f>
        <v>208526.18181818182</v>
      </c>
      <c r="O588" s="38">
        <f>VLOOKUP($B588,'Gas wholesale lookups'!$A$4:$R$15,'Gas wholesale index'!O$2,FALSE)</f>
        <v>0</v>
      </c>
      <c r="P588" s="38">
        <f>VLOOKUP($B588,'Gas wholesale lookups'!$A$4:$R$15,'Gas wholesale index'!P$2,FALSE)</f>
        <v>1</v>
      </c>
      <c r="Q588" s="38">
        <f>VLOOKUP($B588,'Gas wholesale lookups'!$A$4:$R$15,'Gas wholesale index'!Q$2,FALSE)</f>
        <v>1</v>
      </c>
      <c r="R588" s="38">
        <f>VLOOKUP($B588,'Gas wholesale lookups'!$A$4:$R$15,'Gas wholesale index'!R$2,FALSE)</f>
        <v>1</v>
      </c>
      <c r="S588" s="38">
        <f>VLOOKUP($B588,'Gas wholesale lookups'!$A$4:$R$15,'Gas wholesale index'!S$2,FALSE)</f>
        <v>1</v>
      </c>
      <c r="T588" s="38">
        <f>VLOOKUP($B588,'Gas wholesale lookups'!$A$4:$R$15,'Gas wholesale index'!T$2,FALSE)</f>
        <v>0</v>
      </c>
      <c r="U588" s="13">
        <f t="shared" si="182"/>
        <v>0</v>
      </c>
      <c r="V588" s="13">
        <f t="shared" si="183"/>
        <v>208526.18181818182</v>
      </c>
      <c r="W588" s="13">
        <f t="shared" si="184"/>
        <v>166168.27272727274</v>
      </c>
      <c r="X588" s="13">
        <f t="shared" si="185"/>
        <v>291847.5</v>
      </c>
      <c r="Y588" s="13">
        <f t="shared" si="186"/>
        <v>332991.45454545453</v>
      </c>
      <c r="Z588" s="13">
        <f t="shared" si="187"/>
        <v>0</v>
      </c>
      <c r="AA588" s="13">
        <f t="shared" si="188"/>
        <v>999533.40909090918</v>
      </c>
      <c r="AB588" s="23">
        <f t="shared" si="189"/>
        <v>0</v>
      </c>
      <c r="AC588" s="23">
        <f t="shared" si="190"/>
        <v>0</v>
      </c>
      <c r="AD588" s="23">
        <f t="shared" si="191"/>
        <v>0</v>
      </c>
      <c r="AE588" s="23">
        <f t="shared" si="192"/>
        <v>0</v>
      </c>
      <c r="AF588" s="23">
        <f t="shared" si="193"/>
        <v>0</v>
      </c>
      <c r="AG588" s="23">
        <f t="shared" si="194"/>
        <v>0</v>
      </c>
      <c r="AH588" s="23">
        <f t="shared" si="195"/>
        <v>0</v>
      </c>
      <c r="AI588" s="44" t="str">
        <f t="shared" si="196"/>
        <v>n/a</v>
      </c>
      <c r="AJ588" s="2" t="str">
        <f t="shared" si="179"/>
        <v>2017-18 Summer</v>
      </c>
      <c r="AK588" s="2" t="str">
        <f t="shared" si="180"/>
        <v>2016-17 Winter</v>
      </c>
      <c r="AL588" s="41">
        <v>0</v>
      </c>
    </row>
    <row r="589" spans="1:38" x14ac:dyDescent="0.3">
      <c r="A589" s="47">
        <v>42691</v>
      </c>
      <c r="B589" s="14" t="str">
        <f t="shared" si="181"/>
        <v>Nov</v>
      </c>
      <c r="C589" s="3"/>
      <c r="D589" s="3"/>
      <c r="E589" s="3"/>
      <c r="F589" s="3"/>
      <c r="G589" s="3"/>
      <c r="H589" s="3"/>
      <c r="I589" s="13">
        <f>VLOOKUP($B589,'Gas wholesale lookups'!$A$4:$L$15,'Gas wholesale index'!I$2,FALSE)</f>
        <v>332991.45454545453</v>
      </c>
      <c r="J589" s="13">
        <f>VLOOKUP($B589,'Gas wholesale lookups'!$A$4:$L$15,'Gas wholesale index'!J$2,FALSE)</f>
        <v>208526.18181818182</v>
      </c>
      <c r="K589" s="13">
        <f>VLOOKUP($B589,'Gas wholesale lookups'!$A$4:$L$15,'Gas wholesale index'!K$2,FALSE)</f>
        <v>166168.27272727274</v>
      </c>
      <c r="L589" s="13">
        <f>VLOOKUP($B589,'Gas wholesale lookups'!$A$4:$L$15,'Gas wholesale index'!L$2,FALSE)</f>
        <v>291847.5</v>
      </c>
      <c r="M589" s="13">
        <f>VLOOKUP($B589,'Gas wholesale lookups'!$A$4:$L$15,'Gas wholesale index'!M$2,FALSE)</f>
        <v>332991.45454545453</v>
      </c>
      <c r="N589" s="13">
        <f>VLOOKUP($B589,'Gas wholesale lookups'!$A$4:$L$15,'Gas wholesale index'!N$2,FALSE)</f>
        <v>208526.18181818182</v>
      </c>
      <c r="O589" s="38">
        <f>VLOOKUP($B589,'Gas wholesale lookups'!$A$4:$R$15,'Gas wholesale index'!O$2,FALSE)</f>
        <v>0</v>
      </c>
      <c r="P589" s="38">
        <f>VLOOKUP($B589,'Gas wholesale lookups'!$A$4:$R$15,'Gas wholesale index'!P$2,FALSE)</f>
        <v>1</v>
      </c>
      <c r="Q589" s="38">
        <f>VLOOKUP($B589,'Gas wholesale lookups'!$A$4:$R$15,'Gas wholesale index'!Q$2,FALSE)</f>
        <v>1</v>
      </c>
      <c r="R589" s="38">
        <f>VLOOKUP($B589,'Gas wholesale lookups'!$A$4:$R$15,'Gas wholesale index'!R$2,FALSE)</f>
        <v>1</v>
      </c>
      <c r="S589" s="38">
        <f>VLOOKUP($B589,'Gas wholesale lookups'!$A$4:$R$15,'Gas wholesale index'!S$2,FALSE)</f>
        <v>1</v>
      </c>
      <c r="T589" s="38">
        <f>VLOOKUP($B589,'Gas wholesale lookups'!$A$4:$R$15,'Gas wholesale index'!T$2,FALSE)</f>
        <v>0</v>
      </c>
      <c r="U589" s="13">
        <f t="shared" si="182"/>
        <v>0</v>
      </c>
      <c r="V589" s="13">
        <f t="shared" si="183"/>
        <v>208526.18181818182</v>
      </c>
      <c r="W589" s="13">
        <f t="shared" si="184"/>
        <v>166168.27272727274</v>
      </c>
      <c r="X589" s="13">
        <f t="shared" si="185"/>
        <v>291847.5</v>
      </c>
      <c r="Y589" s="13">
        <f t="shared" si="186"/>
        <v>332991.45454545453</v>
      </c>
      <c r="Z589" s="13">
        <f t="shared" si="187"/>
        <v>0</v>
      </c>
      <c r="AA589" s="13">
        <f t="shared" si="188"/>
        <v>999533.40909090918</v>
      </c>
      <c r="AB589" s="23">
        <f t="shared" si="189"/>
        <v>0</v>
      </c>
      <c r="AC589" s="23">
        <f t="shared" si="190"/>
        <v>0</v>
      </c>
      <c r="AD589" s="23">
        <f t="shared" si="191"/>
        <v>0</v>
      </c>
      <c r="AE589" s="23">
        <f t="shared" si="192"/>
        <v>0</v>
      </c>
      <c r="AF589" s="23">
        <f t="shared" si="193"/>
        <v>0</v>
      </c>
      <c r="AG589" s="23">
        <f t="shared" si="194"/>
        <v>0</v>
      </c>
      <c r="AH589" s="23">
        <f t="shared" si="195"/>
        <v>0</v>
      </c>
      <c r="AI589" s="44" t="str">
        <f t="shared" si="196"/>
        <v>n/a</v>
      </c>
      <c r="AJ589" s="2" t="str">
        <f t="shared" si="179"/>
        <v>2017-18 Summer</v>
      </c>
      <c r="AK589" s="2" t="str">
        <f t="shared" si="180"/>
        <v>2016-17 Winter</v>
      </c>
      <c r="AL589" s="41">
        <v>0</v>
      </c>
    </row>
    <row r="590" spans="1:38" x14ac:dyDescent="0.3">
      <c r="A590" s="47">
        <v>42692</v>
      </c>
      <c r="B590" s="14" t="str">
        <f t="shared" si="181"/>
        <v>Nov</v>
      </c>
      <c r="C590" s="3"/>
      <c r="D590" s="3"/>
      <c r="E590" s="3"/>
      <c r="F590" s="3"/>
      <c r="G590" s="3"/>
      <c r="H590" s="3"/>
      <c r="I590" s="13">
        <f>VLOOKUP($B590,'Gas wholesale lookups'!$A$4:$L$15,'Gas wholesale index'!I$2,FALSE)</f>
        <v>332991.45454545453</v>
      </c>
      <c r="J590" s="13">
        <f>VLOOKUP($B590,'Gas wholesale lookups'!$A$4:$L$15,'Gas wholesale index'!J$2,FALSE)</f>
        <v>208526.18181818182</v>
      </c>
      <c r="K590" s="13">
        <f>VLOOKUP($B590,'Gas wholesale lookups'!$A$4:$L$15,'Gas wholesale index'!K$2,FALSE)</f>
        <v>166168.27272727274</v>
      </c>
      <c r="L590" s="13">
        <f>VLOOKUP($B590,'Gas wholesale lookups'!$A$4:$L$15,'Gas wholesale index'!L$2,FALSE)</f>
        <v>291847.5</v>
      </c>
      <c r="M590" s="13">
        <f>VLOOKUP($B590,'Gas wholesale lookups'!$A$4:$L$15,'Gas wholesale index'!M$2,FALSE)</f>
        <v>332991.45454545453</v>
      </c>
      <c r="N590" s="13">
        <f>VLOOKUP($B590,'Gas wholesale lookups'!$A$4:$L$15,'Gas wholesale index'!N$2,FALSE)</f>
        <v>208526.18181818182</v>
      </c>
      <c r="O590" s="38">
        <f>VLOOKUP($B590,'Gas wholesale lookups'!$A$4:$R$15,'Gas wholesale index'!O$2,FALSE)</f>
        <v>0</v>
      </c>
      <c r="P590" s="38">
        <f>VLOOKUP($B590,'Gas wholesale lookups'!$A$4:$R$15,'Gas wholesale index'!P$2,FALSE)</f>
        <v>1</v>
      </c>
      <c r="Q590" s="38">
        <f>VLOOKUP($B590,'Gas wholesale lookups'!$A$4:$R$15,'Gas wholesale index'!Q$2,FALSE)</f>
        <v>1</v>
      </c>
      <c r="R590" s="38">
        <f>VLOOKUP($B590,'Gas wholesale lookups'!$A$4:$R$15,'Gas wholesale index'!R$2,FALSE)</f>
        <v>1</v>
      </c>
      <c r="S590" s="38">
        <f>VLOOKUP($B590,'Gas wholesale lookups'!$A$4:$R$15,'Gas wholesale index'!S$2,FALSE)</f>
        <v>1</v>
      </c>
      <c r="T590" s="38">
        <f>VLOOKUP($B590,'Gas wholesale lookups'!$A$4:$R$15,'Gas wholesale index'!T$2,FALSE)</f>
        <v>0</v>
      </c>
      <c r="U590" s="13">
        <f t="shared" si="182"/>
        <v>0</v>
      </c>
      <c r="V590" s="13">
        <f t="shared" si="183"/>
        <v>208526.18181818182</v>
      </c>
      <c r="W590" s="13">
        <f t="shared" si="184"/>
        <v>166168.27272727274</v>
      </c>
      <c r="X590" s="13">
        <f t="shared" si="185"/>
        <v>291847.5</v>
      </c>
      <c r="Y590" s="13">
        <f t="shared" si="186"/>
        <v>332991.45454545453</v>
      </c>
      <c r="Z590" s="13">
        <f t="shared" si="187"/>
        <v>0</v>
      </c>
      <c r="AA590" s="13">
        <f t="shared" si="188"/>
        <v>999533.40909090918</v>
      </c>
      <c r="AB590" s="23">
        <f t="shared" si="189"/>
        <v>0</v>
      </c>
      <c r="AC590" s="23">
        <f t="shared" si="190"/>
        <v>0</v>
      </c>
      <c r="AD590" s="23">
        <f t="shared" si="191"/>
        <v>0</v>
      </c>
      <c r="AE590" s="23">
        <f t="shared" si="192"/>
        <v>0</v>
      </c>
      <c r="AF590" s="23">
        <f t="shared" si="193"/>
        <v>0</v>
      </c>
      <c r="AG590" s="23">
        <f t="shared" si="194"/>
        <v>0</v>
      </c>
      <c r="AH590" s="23">
        <f t="shared" si="195"/>
        <v>0</v>
      </c>
      <c r="AI590" s="44" t="str">
        <f t="shared" si="196"/>
        <v>n/a</v>
      </c>
      <c r="AJ590" s="2" t="str">
        <f t="shared" si="179"/>
        <v>2017-18 Summer</v>
      </c>
      <c r="AK590" s="2" t="str">
        <f t="shared" si="180"/>
        <v>2016-17 Winter</v>
      </c>
      <c r="AL590" s="41">
        <v>0</v>
      </c>
    </row>
    <row r="591" spans="1:38" x14ac:dyDescent="0.3">
      <c r="A591" s="47">
        <v>42695</v>
      </c>
      <c r="B591" s="14" t="str">
        <f t="shared" si="181"/>
        <v>Nov</v>
      </c>
      <c r="C591" s="3"/>
      <c r="D591" s="3"/>
      <c r="E591" s="3"/>
      <c r="F591" s="3"/>
      <c r="G591" s="3"/>
      <c r="H591" s="3"/>
      <c r="I591" s="13">
        <f>VLOOKUP($B591,'Gas wholesale lookups'!$A$4:$L$15,'Gas wholesale index'!I$2,FALSE)</f>
        <v>332991.45454545453</v>
      </c>
      <c r="J591" s="13">
        <f>VLOOKUP($B591,'Gas wholesale lookups'!$A$4:$L$15,'Gas wholesale index'!J$2,FALSE)</f>
        <v>208526.18181818182</v>
      </c>
      <c r="K591" s="13">
        <f>VLOOKUP($B591,'Gas wholesale lookups'!$A$4:$L$15,'Gas wholesale index'!K$2,FALSE)</f>
        <v>166168.27272727274</v>
      </c>
      <c r="L591" s="13">
        <f>VLOOKUP($B591,'Gas wholesale lookups'!$A$4:$L$15,'Gas wholesale index'!L$2,FALSE)</f>
        <v>291847.5</v>
      </c>
      <c r="M591" s="13">
        <f>VLOOKUP($B591,'Gas wholesale lookups'!$A$4:$L$15,'Gas wholesale index'!M$2,FALSE)</f>
        <v>332991.45454545453</v>
      </c>
      <c r="N591" s="13">
        <f>VLOOKUP($B591,'Gas wholesale lookups'!$A$4:$L$15,'Gas wholesale index'!N$2,FALSE)</f>
        <v>208526.18181818182</v>
      </c>
      <c r="O591" s="38">
        <f>VLOOKUP($B591,'Gas wholesale lookups'!$A$4:$R$15,'Gas wholesale index'!O$2,FALSE)</f>
        <v>0</v>
      </c>
      <c r="P591" s="38">
        <f>VLOOKUP($B591,'Gas wholesale lookups'!$A$4:$R$15,'Gas wholesale index'!P$2,FALSE)</f>
        <v>1</v>
      </c>
      <c r="Q591" s="38">
        <f>VLOOKUP($B591,'Gas wholesale lookups'!$A$4:$R$15,'Gas wholesale index'!Q$2,FALSE)</f>
        <v>1</v>
      </c>
      <c r="R591" s="38">
        <f>VLOOKUP($B591,'Gas wholesale lookups'!$A$4:$R$15,'Gas wholesale index'!R$2,FALSE)</f>
        <v>1</v>
      </c>
      <c r="S591" s="38">
        <f>VLOOKUP($B591,'Gas wholesale lookups'!$A$4:$R$15,'Gas wholesale index'!S$2,FALSE)</f>
        <v>1</v>
      </c>
      <c r="T591" s="38">
        <f>VLOOKUP($B591,'Gas wholesale lookups'!$A$4:$R$15,'Gas wholesale index'!T$2,FALSE)</f>
        <v>0</v>
      </c>
      <c r="U591" s="13">
        <f t="shared" si="182"/>
        <v>0</v>
      </c>
      <c r="V591" s="13">
        <f t="shared" si="183"/>
        <v>208526.18181818182</v>
      </c>
      <c r="W591" s="13">
        <f t="shared" si="184"/>
        <v>166168.27272727274</v>
      </c>
      <c r="X591" s="13">
        <f t="shared" si="185"/>
        <v>291847.5</v>
      </c>
      <c r="Y591" s="13">
        <f t="shared" si="186"/>
        <v>332991.45454545453</v>
      </c>
      <c r="Z591" s="13">
        <f t="shared" si="187"/>
        <v>0</v>
      </c>
      <c r="AA591" s="13">
        <f t="shared" si="188"/>
        <v>999533.40909090918</v>
      </c>
      <c r="AB591" s="23">
        <f t="shared" si="189"/>
        <v>0</v>
      </c>
      <c r="AC591" s="23">
        <f t="shared" si="190"/>
        <v>0</v>
      </c>
      <c r="AD591" s="23">
        <f t="shared" si="191"/>
        <v>0</v>
      </c>
      <c r="AE591" s="23">
        <f t="shared" si="192"/>
        <v>0</v>
      </c>
      <c r="AF591" s="23">
        <f t="shared" si="193"/>
        <v>0</v>
      </c>
      <c r="AG591" s="23">
        <f t="shared" si="194"/>
        <v>0</v>
      </c>
      <c r="AH591" s="23">
        <f t="shared" si="195"/>
        <v>0</v>
      </c>
      <c r="AI591" s="44" t="str">
        <f t="shared" si="196"/>
        <v>n/a</v>
      </c>
      <c r="AJ591" s="2" t="str">
        <f t="shared" si="179"/>
        <v>2017-18 Summer</v>
      </c>
      <c r="AK591" s="2" t="str">
        <f t="shared" si="180"/>
        <v>2016-17 Winter</v>
      </c>
      <c r="AL591" s="41">
        <v>0</v>
      </c>
    </row>
    <row r="592" spans="1:38" x14ac:dyDescent="0.3">
      <c r="A592" s="47">
        <v>42696</v>
      </c>
      <c r="B592" s="14" t="str">
        <f t="shared" si="181"/>
        <v>Nov</v>
      </c>
      <c r="C592" s="3"/>
      <c r="D592" s="3"/>
      <c r="E592" s="3"/>
      <c r="F592" s="3"/>
      <c r="G592" s="3"/>
      <c r="H592" s="3"/>
      <c r="I592" s="13">
        <f>VLOOKUP($B592,'Gas wholesale lookups'!$A$4:$L$15,'Gas wholesale index'!I$2,FALSE)</f>
        <v>332991.45454545453</v>
      </c>
      <c r="J592" s="13">
        <f>VLOOKUP($B592,'Gas wholesale lookups'!$A$4:$L$15,'Gas wholesale index'!J$2,FALSE)</f>
        <v>208526.18181818182</v>
      </c>
      <c r="K592" s="13">
        <f>VLOOKUP($B592,'Gas wholesale lookups'!$A$4:$L$15,'Gas wholesale index'!K$2,FALSE)</f>
        <v>166168.27272727274</v>
      </c>
      <c r="L592" s="13">
        <f>VLOOKUP($B592,'Gas wholesale lookups'!$A$4:$L$15,'Gas wholesale index'!L$2,FALSE)</f>
        <v>291847.5</v>
      </c>
      <c r="M592" s="13">
        <f>VLOOKUP($B592,'Gas wholesale lookups'!$A$4:$L$15,'Gas wholesale index'!M$2,FALSE)</f>
        <v>332991.45454545453</v>
      </c>
      <c r="N592" s="13">
        <f>VLOOKUP($B592,'Gas wholesale lookups'!$A$4:$L$15,'Gas wholesale index'!N$2,FALSE)</f>
        <v>208526.18181818182</v>
      </c>
      <c r="O592" s="38">
        <f>VLOOKUP($B592,'Gas wholesale lookups'!$A$4:$R$15,'Gas wholesale index'!O$2,FALSE)</f>
        <v>0</v>
      </c>
      <c r="P592" s="38">
        <f>VLOOKUP($B592,'Gas wholesale lookups'!$A$4:$R$15,'Gas wholesale index'!P$2,FALSE)</f>
        <v>1</v>
      </c>
      <c r="Q592" s="38">
        <f>VLOOKUP($B592,'Gas wholesale lookups'!$A$4:$R$15,'Gas wholesale index'!Q$2,FALSE)</f>
        <v>1</v>
      </c>
      <c r="R592" s="38">
        <f>VLOOKUP($B592,'Gas wholesale lookups'!$A$4:$R$15,'Gas wholesale index'!R$2,FALSE)</f>
        <v>1</v>
      </c>
      <c r="S592" s="38">
        <f>VLOOKUP($B592,'Gas wholesale lookups'!$A$4:$R$15,'Gas wholesale index'!S$2,FALSE)</f>
        <v>1</v>
      </c>
      <c r="T592" s="38">
        <f>VLOOKUP($B592,'Gas wholesale lookups'!$A$4:$R$15,'Gas wholesale index'!T$2,FALSE)</f>
        <v>0</v>
      </c>
      <c r="U592" s="13">
        <f t="shared" si="182"/>
        <v>0</v>
      </c>
      <c r="V592" s="13">
        <f t="shared" si="183"/>
        <v>208526.18181818182</v>
      </c>
      <c r="W592" s="13">
        <f t="shared" si="184"/>
        <v>166168.27272727274</v>
      </c>
      <c r="X592" s="13">
        <f t="shared" si="185"/>
        <v>291847.5</v>
      </c>
      <c r="Y592" s="13">
        <f t="shared" si="186"/>
        <v>332991.45454545453</v>
      </c>
      <c r="Z592" s="13">
        <f t="shared" si="187"/>
        <v>0</v>
      </c>
      <c r="AA592" s="13">
        <f t="shared" si="188"/>
        <v>999533.40909090918</v>
      </c>
      <c r="AB592" s="23">
        <f t="shared" si="189"/>
        <v>0</v>
      </c>
      <c r="AC592" s="23">
        <f t="shared" si="190"/>
        <v>0</v>
      </c>
      <c r="AD592" s="23">
        <f t="shared" si="191"/>
        <v>0</v>
      </c>
      <c r="AE592" s="23">
        <f t="shared" si="192"/>
        <v>0</v>
      </c>
      <c r="AF592" s="23">
        <f t="shared" si="193"/>
        <v>0</v>
      </c>
      <c r="AG592" s="23">
        <f t="shared" si="194"/>
        <v>0</v>
      </c>
      <c r="AH592" s="23">
        <f t="shared" si="195"/>
        <v>0</v>
      </c>
      <c r="AI592" s="44" t="str">
        <f t="shared" si="196"/>
        <v>n/a</v>
      </c>
      <c r="AJ592" s="2" t="str">
        <f t="shared" si="179"/>
        <v>2017-18 Summer</v>
      </c>
      <c r="AK592" s="2" t="str">
        <f t="shared" si="180"/>
        <v>2016-17 Winter</v>
      </c>
      <c r="AL592" s="41">
        <v>0</v>
      </c>
    </row>
    <row r="593" spans="1:38" x14ac:dyDescent="0.3">
      <c r="A593" s="47">
        <v>42697</v>
      </c>
      <c r="B593" s="14" t="str">
        <f t="shared" si="181"/>
        <v>Nov</v>
      </c>
      <c r="C593" s="3"/>
      <c r="D593" s="3"/>
      <c r="E593" s="3"/>
      <c r="F593" s="3"/>
      <c r="G593" s="3"/>
      <c r="H593" s="3"/>
      <c r="I593" s="13">
        <f>VLOOKUP($B593,'Gas wholesale lookups'!$A$4:$L$15,'Gas wholesale index'!I$2,FALSE)</f>
        <v>332991.45454545453</v>
      </c>
      <c r="J593" s="13">
        <f>VLOOKUP($B593,'Gas wholesale lookups'!$A$4:$L$15,'Gas wholesale index'!J$2,FALSE)</f>
        <v>208526.18181818182</v>
      </c>
      <c r="K593" s="13">
        <f>VLOOKUP($B593,'Gas wholesale lookups'!$A$4:$L$15,'Gas wholesale index'!K$2,FALSE)</f>
        <v>166168.27272727274</v>
      </c>
      <c r="L593" s="13">
        <f>VLOOKUP($B593,'Gas wholesale lookups'!$A$4:$L$15,'Gas wholesale index'!L$2,FALSE)</f>
        <v>291847.5</v>
      </c>
      <c r="M593" s="13">
        <f>VLOOKUP($B593,'Gas wholesale lookups'!$A$4:$L$15,'Gas wholesale index'!M$2,FALSE)</f>
        <v>332991.45454545453</v>
      </c>
      <c r="N593" s="13">
        <f>VLOOKUP($B593,'Gas wholesale lookups'!$A$4:$L$15,'Gas wholesale index'!N$2,FALSE)</f>
        <v>208526.18181818182</v>
      </c>
      <c r="O593" s="38">
        <f>VLOOKUP($B593,'Gas wholesale lookups'!$A$4:$R$15,'Gas wholesale index'!O$2,FALSE)</f>
        <v>0</v>
      </c>
      <c r="P593" s="38">
        <f>VLOOKUP($B593,'Gas wholesale lookups'!$A$4:$R$15,'Gas wholesale index'!P$2,FALSE)</f>
        <v>1</v>
      </c>
      <c r="Q593" s="38">
        <f>VLOOKUP($B593,'Gas wholesale lookups'!$A$4:$R$15,'Gas wholesale index'!Q$2,FALSE)</f>
        <v>1</v>
      </c>
      <c r="R593" s="38">
        <f>VLOOKUP($B593,'Gas wholesale lookups'!$A$4:$R$15,'Gas wholesale index'!R$2,FALSE)</f>
        <v>1</v>
      </c>
      <c r="S593" s="38">
        <f>VLOOKUP($B593,'Gas wholesale lookups'!$A$4:$R$15,'Gas wholesale index'!S$2,FALSE)</f>
        <v>1</v>
      </c>
      <c r="T593" s="38">
        <f>VLOOKUP($B593,'Gas wholesale lookups'!$A$4:$R$15,'Gas wholesale index'!T$2,FALSE)</f>
        <v>0</v>
      </c>
      <c r="U593" s="13">
        <f t="shared" si="182"/>
        <v>0</v>
      </c>
      <c r="V593" s="13">
        <f t="shared" si="183"/>
        <v>208526.18181818182</v>
      </c>
      <c r="W593" s="13">
        <f t="shared" si="184"/>
        <v>166168.27272727274</v>
      </c>
      <c r="X593" s="13">
        <f t="shared" si="185"/>
        <v>291847.5</v>
      </c>
      <c r="Y593" s="13">
        <f t="shared" si="186"/>
        <v>332991.45454545453</v>
      </c>
      <c r="Z593" s="13">
        <f t="shared" si="187"/>
        <v>0</v>
      </c>
      <c r="AA593" s="13">
        <f t="shared" si="188"/>
        <v>999533.40909090918</v>
      </c>
      <c r="AB593" s="23">
        <f t="shared" si="189"/>
        <v>0</v>
      </c>
      <c r="AC593" s="23">
        <f t="shared" si="190"/>
        <v>0</v>
      </c>
      <c r="AD593" s="23">
        <f t="shared" si="191"/>
        <v>0</v>
      </c>
      <c r="AE593" s="23">
        <f t="shared" si="192"/>
        <v>0</v>
      </c>
      <c r="AF593" s="23">
        <f t="shared" si="193"/>
        <v>0</v>
      </c>
      <c r="AG593" s="23">
        <f t="shared" si="194"/>
        <v>0</v>
      </c>
      <c r="AH593" s="23">
        <f t="shared" si="195"/>
        <v>0</v>
      </c>
      <c r="AI593" s="44" t="str">
        <f t="shared" si="196"/>
        <v>n/a</v>
      </c>
      <c r="AJ593" s="2" t="str">
        <f t="shared" si="179"/>
        <v>2017-18 Summer</v>
      </c>
      <c r="AK593" s="2" t="str">
        <f t="shared" si="180"/>
        <v>2016-17 Winter</v>
      </c>
      <c r="AL593" s="41">
        <v>0</v>
      </c>
    </row>
    <row r="594" spans="1:38" x14ac:dyDescent="0.3">
      <c r="A594" s="47">
        <v>42698</v>
      </c>
      <c r="B594" s="14" t="str">
        <f t="shared" si="181"/>
        <v>Nov</v>
      </c>
      <c r="C594" s="3"/>
      <c r="D594" s="3"/>
      <c r="E594" s="3"/>
      <c r="F594" s="3"/>
      <c r="G594" s="3"/>
      <c r="H594" s="3"/>
      <c r="I594" s="13">
        <f>VLOOKUP($B594,'Gas wholesale lookups'!$A$4:$L$15,'Gas wholesale index'!I$2,FALSE)</f>
        <v>332991.45454545453</v>
      </c>
      <c r="J594" s="13">
        <f>VLOOKUP($B594,'Gas wholesale lookups'!$A$4:$L$15,'Gas wholesale index'!J$2,FALSE)</f>
        <v>208526.18181818182</v>
      </c>
      <c r="K594" s="13">
        <f>VLOOKUP($B594,'Gas wholesale lookups'!$A$4:$L$15,'Gas wholesale index'!K$2,FALSE)</f>
        <v>166168.27272727274</v>
      </c>
      <c r="L594" s="13">
        <f>VLOOKUP($B594,'Gas wholesale lookups'!$A$4:$L$15,'Gas wholesale index'!L$2,FALSE)</f>
        <v>291847.5</v>
      </c>
      <c r="M594" s="13">
        <f>VLOOKUP($B594,'Gas wholesale lookups'!$A$4:$L$15,'Gas wholesale index'!M$2,FALSE)</f>
        <v>332991.45454545453</v>
      </c>
      <c r="N594" s="13">
        <f>VLOOKUP($B594,'Gas wholesale lookups'!$A$4:$L$15,'Gas wholesale index'!N$2,FALSE)</f>
        <v>208526.18181818182</v>
      </c>
      <c r="O594" s="38">
        <f>VLOOKUP($B594,'Gas wholesale lookups'!$A$4:$R$15,'Gas wholesale index'!O$2,FALSE)</f>
        <v>0</v>
      </c>
      <c r="P594" s="38">
        <f>VLOOKUP($B594,'Gas wholesale lookups'!$A$4:$R$15,'Gas wholesale index'!P$2,FALSE)</f>
        <v>1</v>
      </c>
      <c r="Q594" s="38">
        <f>VLOOKUP($B594,'Gas wholesale lookups'!$A$4:$R$15,'Gas wholesale index'!Q$2,FALSE)</f>
        <v>1</v>
      </c>
      <c r="R594" s="38">
        <f>VLOOKUP($B594,'Gas wholesale lookups'!$A$4:$R$15,'Gas wholesale index'!R$2,FALSE)</f>
        <v>1</v>
      </c>
      <c r="S594" s="38">
        <f>VLOOKUP($B594,'Gas wholesale lookups'!$A$4:$R$15,'Gas wholesale index'!S$2,FALSE)</f>
        <v>1</v>
      </c>
      <c r="T594" s="38">
        <f>VLOOKUP($B594,'Gas wholesale lookups'!$A$4:$R$15,'Gas wholesale index'!T$2,FALSE)</f>
        <v>0</v>
      </c>
      <c r="U594" s="13">
        <f t="shared" si="182"/>
        <v>0</v>
      </c>
      <c r="V594" s="13">
        <f t="shared" si="183"/>
        <v>208526.18181818182</v>
      </c>
      <c r="W594" s="13">
        <f t="shared" si="184"/>
        <v>166168.27272727274</v>
      </c>
      <c r="X594" s="13">
        <f t="shared" si="185"/>
        <v>291847.5</v>
      </c>
      <c r="Y594" s="13">
        <f t="shared" si="186"/>
        <v>332991.45454545453</v>
      </c>
      <c r="Z594" s="13">
        <f t="shared" si="187"/>
        <v>0</v>
      </c>
      <c r="AA594" s="13">
        <f t="shared" si="188"/>
        <v>999533.40909090918</v>
      </c>
      <c r="AB594" s="23">
        <f t="shared" si="189"/>
        <v>0</v>
      </c>
      <c r="AC594" s="23">
        <f t="shared" si="190"/>
        <v>0</v>
      </c>
      <c r="AD594" s="23">
        <f t="shared" si="191"/>
        <v>0</v>
      </c>
      <c r="AE594" s="23">
        <f t="shared" si="192"/>
        <v>0</v>
      </c>
      <c r="AF594" s="23">
        <f t="shared" si="193"/>
        <v>0</v>
      </c>
      <c r="AG594" s="23">
        <f t="shared" si="194"/>
        <v>0</v>
      </c>
      <c r="AH594" s="23">
        <f t="shared" si="195"/>
        <v>0</v>
      </c>
      <c r="AI594" s="44" t="str">
        <f t="shared" si="196"/>
        <v>n/a</v>
      </c>
      <c r="AJ594" s="2" t="str">
        <f t="shared" si="179"/>
        <v>2017-18 Summer</v>
      </c>
      <c r="AK594" s="2" t="str">
        <f t="shared" si="180"/>
        <v>2016-17 Winter</v>
      </c>
      <c r="AL594" s="41">
        <v>0</v>
      </c>
    </row>
    <row r="595" spans="1:38" x14ac:dyDescent="0.3">
      <c r="A595" s="47">
        <v>42699</v>
      </c>
      <c r="B595" s="14" t="str">
        <f t="shared" si="181"/>
        <v>Nov</v>
      </c>
      <c r="C595" s="3"/>
      <c r="D595" s="3"/>
      <c r="E595" s="3"/>
      <c r="F595" s="3"/>
      <c r="G595" s="3"/>
      <c r="H595" s="3"/>
      <c r="I595" s="13">
        <f>VLOOKUP($B595,'Gas wholesale lookups'!$A$4:$L$15,'Gas wholesale index'!I$2,FALSE)</f>
        <v>332991.45454545453</v>
      </c>
      <c r="J595" s="13">
        <f>VLOOKUP($B595,'Gas wholesale lookups'!$A$4:$L$15,'Gas wholesale index'!J$2,FALSE)</f>
        <v>208526.18181818182</v>
      </c>
      <c r="K595" s="13">
        <f>VLOOKUP($B595,'Gas wholesale lookups'!$A$4:$L$15,'Gas wholesale index'!K$2,FALSE)</f>
        <v>166168.27272727274</v>
      </c>
      <c r="L595" s="13">
        <f>VLOOKUP($B595,'Gas wholesale lookups'!$A$4:$L$15,'Gas wholesale index'!L$2,FALSE)</f>
        <v>291847.5</v>
      </c>
      <c r="M595" s="13">
        <f>VLOOKUP($B595,'Gas wholesale lookups'!$A$4:$L$15,'Gas wholesale index'!M$2,FALSE)</f>
        <v>332991.45454545453</v>
      </c>
      <c r="N595" s="13">
        <f>VLOOKUP($B595,'Gas wholesale lookups'!$A$4:$L$15,'Gas wholesale index'!N$2,FALSE)</f>
        <v>208526.18181818182</v>
      </c>
      <c r="O595" s="38">
        <f>VLOOKUP($B595,'Gas wholesale lookups'!$A$4:$R$15,'Gas wholesale index'!O$2,FALSE)</f>
        <v>0</v>
      </c>
      <c r="P595" s="38">
        <f>VLOOKUP($B595,'Gas wholesale lookups'!$A$4:$R$15,'Gas wholesale index'!P$2,FALSE)</f>
        <v>1</v>
      </c>
      <c r="Q595" s="38">
        <f>VLOOKUP($B595,'Gas wholesale lookups'!$A$4:$R$15,'Gas wholesale index'!Q$2,FALSE)</f>
        <v>1</v>
      </c>
      <c r="R595" s="38">
        <f>VLOOKUP($B595,'Gas wholesale lookups'!$A$4:$R$15,'Gas wholesale index'!R$2,FALSE)</f>
        <v>1</v>
      </c>
      <c r="S595" s="38">
        <f>VLOOKUP($B595,'Gas wholesale lookups'!$A$4:$R$15,'Gas wholesale index'!S$2,FALSE)</f>
        <v>1</v>
      </c>
      <c r="T595" s="38">
        <f>VLOOKUP($B595,'Gas wholesale lookups'!$A$4:$R$15,'Gas wholesale index'!T$2,FALSE)</f>
        <v>0</v>
      </c>
      <c r="U595" s="13">
        <f t="shared" si="182"/>
        <v>0</v>
      </c>
      <c r="V595" s="13">
        <f t="shared" si="183"/>
        <v>208526.18181818182</v>
      </c>
      <c r="W595" s="13">
        <f t="shared" si="184"/>
        <v>166168.27272727274</v>
      </c>
      <c r="X595" s="13">
        <f t="shared" si="185"/>
        <v>291847.5</v>
      </c>
      <c r="Y595" s="13">
        <f t="shared" si="186"/>
        <v>332991.45454545453</v>
      </c>
      <c r="Z595" s="13">
        <f t="shared" si="187"/>
        <v>0</v>
      </c>
      <c r="AA595" s="13">
        <f t="shared" si="188"/>
        <v>999533.40909090918</v>
      </c>
      <c r="AB595" s="23">
        <f t="shared" si="189"/>
        <v>0</v>
      </c>
      <c r="AC595" s="23">
        <f t="shared" si="190"/>
        <v>0</v>
      </c>
      <c r="AD595" s="23">
        <f t="shared" si="191"/>
        <v>0</v>
      </c>
      <c r="AE595" s="23">
        <f t="shared" si="192"/>
        <v>0</v>
      </c>
      <c r="AF595" s="23">
        <f t="shared" si="193"/>
        <v>0</v>
      </c>
      <c r="AG595" s="23">
        <f t="shared" si="194"/>
        <v>0</v>
      </c>
      <c r="AH595" s="23">
        <f t="shared" si="195"/>
        <v>0</v>
      </c>
      <c r="AI595" s="44" t="str">
        <f t="shared" si="196"/>
        <v>n/a</v>
      </c>
      <c r="AJ595" s="2" t="str">
        <f t="shared" si="179"/>
        <v>2017-18 Summer</v>
      </c>
      <c r="AK595" s="2" t="str">
        <f t="shared" si="180"/>
        <v>2016-17 Winter</v>
      </c>
      <c r="AL595" s="41">
        <v>0</v>
      </c>
    </row>
    <row r="596" spans="1:38" x14ac:dyDescent="0.3">
      <c r="A596" s="47">
        <v>42702</v>
      </c>
      <c r="B596" s="14" t="str">
        <f t="shared" si="181"/>
        <v>Nov</v>
      </c>
      <c r="C596" s="3"/>
      <c r="D596" s="3"/>
      <c r="E596" s="3"/>
      <c r="F596" s="3"/>
      <c r="G596" s="3"/>
      <c r="H596" s="3"/>
      <c r="I596" s="13">
        <f>VLOOKUP($B596,'Gas wholesale lookups'!$A$4:$L$15,'Gas wholesale index'!I$2,FALSE)</f>
        <v>332991.45454545453</v>
      </c>
      <c r="J596" s="13">
        <f>VLOOKUP($B596,'Gas wholesale lookups'!$A$4:$L$15,'Gas wholesale index'!J$2,FALSE)</f>
        <v>208526.18181818182</v>
      </c>
      <c r="K596" s="13">
        <f>VLOOKUP($B596,'Gas wholesale lookups'!$A$4:$L$15,'Gas wholesale index'!K$2,FALSE)</f>
        <v>166168.27272727274</v>
      </c>
      <c r="L596" s="13">
        <f>VLOOKUP($B596,'Gas wholesale lookups'!$A$4:$L$15,'Gas wholesale index'!L$2,FALSE)</f>
        <v>291847.5</v>
      </c>
      <c r="M596" s="13">
        <f>VLOOKUP($B596,'Gas wholesale lookups'!$A$4:$L$15,'Gas wholesale index'!M$2,FALSE)</f>
        <v>332991.45454545453</v>
      </c>
      <c r="N596" s="13">
        <f>VLOOKUP($B596,'Gas wholesale lookups'!$A$4:$L$15,'Gas wholesale index'!N$2,FALSE)</f>
        <v>208526.18181818182</v>
      </c>
      <c r="O596" s="38">
        <f>VLOOKUP($B596,'Gas wholesale lookups'!$A$4:$R$15,'Gas wholesale index'!O$2,FALSE)</f>
        <v>0</v>
      </c>
      <c r="P596" s="38">
        <f>VLOOKUP($B596,'Gas wholesale lookups'!$A$4:$R$15,'Gas wholesale index'!P$2,FALSE)</f>
        <v>1</v>
      </c>
      <c r="Q596" s="38">
        <f>VLOOKUP($B596,'Gas wholesale lookups'!$A$4:$R$15,'Gas wholesale index'!Q$2,FALSE)</f>
        <v>1</v>
      </c>
      <c r="R596" s="38">
        <f>VLOOKUP($B596,'Gas wholesale lookups'!$A$4:$R$15,'Gas wholesale index'!R$2,FALSE)</f>
        <v>1</v>
      </c>
      <c r="S596" s="38">
        <f>VLOOKUP($B596,'Gas wholesale lookups'!$A$4:$R$15,'Gas wholesale index'!S$2,FALSE)</f>
        <v>1</v>
      </c>
      <c r="T596" s="38">
        <f>VLOOKUP($B596,'Gas wholesale lookups'!$A$4:$R$15,'Gas wholesale index'!T$2,FALSE)</f>
        <v>0</v>
      </c>
      <c r="U596" s="13">
        <f t="shared" si="182"/>
        <v>0</v>
      </c>
      <c r="V596" s="13">
        <f t="shared" si="183"/>
        <v>208526.18181818182</v>
      </c>
      <c r="W596" s="13">
        <f t="shared" si="184"/>
        <v>166168.27272727274</v>
      </c>
      <c r="X596" s="13">
        <f t="shared" si="185"/>
        <v>291847.5</v>
      </c>
      <c r="Y596" s="13">
        <f t="shared" si="186"/>
        <v>332991.45454545453</v>
      </c>
      <c r="Z596" s="13">
        <f t="shared" si="187"/>
        <v>0</v>
      </c>
      <c r="AA596" s="13">
        <f t="shared" si="188"/>
        <v>999533.40909090918</v>
      </c>
      <c r="AB596" s="23">
        <f t="shared" si="189"/>
        <v>0</v>
      </c>
      <c r="AC596" s="23">
        <f t="shared" si="190"/>
        <v>0</v>
      </c>
      <c r="AD596" s="23">
        <f t="shared" si="191"/>
        <v>0</v>
      </c>
      <c r="AE596" s="23">
        <f t="shared" si="192"/>
        <v>0</v>
      </c>
      <c r="AF596" s="23">
        <f t="shared" si="193"/>
        <v>0</v>
      </c>
      <c r="AG596" s="23">
        <f t="shared" si="194"/>
        <v>0</v>
      </c>
      <c r="AH596" s="23">
        <f t="shared" si="195"/>
        <v>0</v>
      </c>
      <c r="AI596" s="44" t="str">
        <f t="shared" si="196"/>
        <v>n/a</v>
      </c>
      <c r="AJ596" s="2" t="str">
        <f t="shared" si="179"/>
        <v>2017-18 Summer</v>
      </c>
      <c r="AK596" s="2" t="str">
        <f t="shared" si="180"/>
        <v>2016-17 Winter</v>
      </c>
      <c r="AL596" s="41">
        <v>0</v>
      </c>
    </row>
    <row r="597" spans="1:38" x14ac:dyDescent="0.3">
      <c r="A597" s="47">
        <v>42703</v>
      </c>
      <c r="B597" s="14" t="str">
        <f t="shared" si="181"/>
        <v>Nov</v>
      </c>
      <c r="C597" s="3"/>
      <c r="D597" s="3"/>
      <c r="E597" s="3"/>
      <c r="F597" s="3"/>
      <c r="G597" s="3"/>
      <c r="H597" s="3"/>
      <c r="I597" s="13">
        <f>VLOOKUP($B597,'Gas wholesale lookups'!$A$4:$L$15,'Gas wholesale index'!I$2,FALSE)</f>
        <v>332991.45454545453</v>
      </c>
      <c r="J597" s="13">
        <f>VLOOKUP($B597,'Gas wholesale lookups'!$A$4:$L$15,'Gas wholesale index'!J$2,FALSE)</f>
        <v>208526.18181818182</v>
      </c>
      <c r="K597" s="13">
        <f>VLOOKUP($B597,'Gas wholesale lookups'!$A$4:$L$15,'Gas wholesale index'!K$2,FALSE)</f>
        <v>166168.27272727274</v>
      </c>
      <c r="L597" s="13">
        <f>VLOOKUP($B597,'Gas wholesale lookups'!$A$4:$L$15,'Gas wholesale index'!L$2,FALSE)</f>
        <v>291847.5</v>
      </c>
      <c r="M597" s="13">
        <f>VLOOKUP($B597,'Gas wholesale lookups'!$A$4:$L$15,'Gas wholesale index'!M$2,FALSE)</f>
        <v>332991.45454545453</v>
      </c>
      <c r="N597" s="13">
        <f>VLOOKUP($B597,'Gas wholesale lookups'!$A$4:$L$15,'Gas wholesale index'!N$2,FALSE)</f>
        <v>208526.18181818182</v>
      </c>
      <c r="O597" s="38">
        <f>VLOOKUP($B597,'Gas wholesale lookups'!$A$4:$R$15,'Gas wholesale index'!O$2,FALSE)</f>
        <v>0</v>
      </c>
      <c r="P597" s="38">
        <f>VLOOKUP($B597,'Gas wholesale lookups'!$A$4:$R$15,'Gas wholesale index'!P$2,FALSE)</f>
        <v>1</v>
      </c>
      <c r="Q597" s="38">
        <f>VLOOKUP($B597,'Gas wholesale lookups'!$A$4:$R$15,'Gas wholesale index'!Q$2,FALSE)</f>
        <v>1</v>
      </c>
      <c r="R597" s="38">
        <f>VLOOKUP($B597,'Gas wholesale lookups'!$A$4:$R$15,'Gas wholesale index'!R$2,FALSE)</f>
        <v>1</v>
      </c>
      <c r="S597" s="38">
        <f>VLOOKUP($B597,'Gas wholesale lookups'!$A$4:$R$15,'Gas wholesale index'!S$2,FALSE)</f>
        <v>1</v>
      </c>
      <c r="T597" s="38">
        <f>VLOOKUP($B597,'Gas wholesale lookups'!$A$4:$R$15,'Gas wholesale index'!T$2,FALSE)</f>
        <v>0</v>
      </c>
      <c r="U597" s="13">
        <f t="shared" si="182"/>
        <v>0</v>
      </c>
      <c r="V597" s="13">
        <f t="shared" si="183"/>
        <v>208526.18181818182</v>
      </c>
      <c r="W597" s="13">
        <f t="shared" si="184"/>
        <v>166168.27272727274</v>
      </c>
      <c r="X597" s="13">
        <f t="shared" si="185"/>
        <v>291847.5</v>
      </c>
      <c r="Y597" s="13">
        <f t="shared" si="186"/>
        <v>332991.45454545453</v>
      </c>
      <c r="Z597" s="13">
        <f t="shared" si="187"/>
        <v>0</v>
      </c>
      <c r="AA597" s="13">
        <f t="shared" si="188"/>
        <v>999533.40909090918</v>
      </c>
      <c r="AB597" s="23">
        <f t="shared" si="189"/>
        <v>0</v>
      </c>
      <c r="AC597" s="23">
        <f t="shared" si="190"/>
        <v>0</v>
      </c>
      <c r="AD597" s="23">
        <f t="shared" si="191"/>
        <v>0</v>
      </c>
      <c r="AE597" s="23">
        <f t="shared" si="192"/>
        <v>0</v>
      </c>
      <c r="AF597" s="23">
        <f t="shared" si="193"/>
        <v>0</v>
      </c>
      <c r="AG597" s="23">
        <f t="shared" si="194"/>
        <v>0</v>
      </c>
      <c r="AH597" s="23">
        <f t="shared" si="195"/>
        <v>0</v>
      </c>
      <c r="AI597" s="44" t="str">
        <f t="shared" si="196"/>
        <v>n/a</v>
      </c>
      <c r="AJ597" s="2" t="str">
        <f t="shared" si="179"/>
        <v>2017-18 Summer</v>
      </c>
      <c r="AK597" s="2" t="str">
        <f t="shared" si="180"/>
        <v>2016-17 Winter</v>
      </c>
      <c r="AL597" s="41">
        <v>0</v>
      </c>
    </row>
    <row r="598" spans="1:38" x14ac:dyDescent="0.3">
      <c r="A598" s="47">
        <v>42704</v>
      </c>
      <c r="B598" s="14" t="str">
        <f t="shared" si="181"/>
        <v>Nov</v>
      </c>
      <c r="C598" s="3"/>
      <c r="D598" s="3"/>
      <c r="E598" s="3"/>
      <c r="F598" s="3"/>
      <c r="G598" s="3"/>
      <c r="H598" s="3"/>
      <c r="I598" s="13">
        <f>VLOOKUP($B598,'Gas wholesale lookups'!$A$4:$L$15,'Gas wholesale index'!I$2,FALSE)</f>
        <v>332991.45454545453</v>
      </c>
      <c r="J598" s="13">
        <f>VLOOKUP($B598,'Gas wholesale lookups'!$A$4:$L$15,'Gas wholesale index'!J$2,FALSE)</f>
        <v>208526.18181818182</v>
      </c>
      <c r="K598" s="13">
        <f>VLOOKUP($B598,'Gas wholesale lookups'!$A$4:$L$15,'Gas wholesale index'!K$2,FALSE)</f>
        <v>166168.27272727274</v>
      </c>
      <c r="L598" s="13">
        <f>VLOOKUP($B598,'Gas wholesale lookups'!$A$4:$L$15,'Gas wholesale index'!L$2,FALSE)</f>
        <v>291847.5</v>
      </c>
      <c r="M598" s="13">
        <f>VLOOKUP($B598,'Gas wholesale lookups'!$A$4:$L$15,'Gas wholesale index'!M$2,FALSE)</f>
        <v>332991.45454545453</v>
      </c>
      <c r="N598" s="13">
        <f>VLOOKUP($B598,'Gas wholesale lookups'!$A$4:$L$15,'Gas wholesale index'!N$2,FALSE)</f>
        <v>208526.18181818182</v>
      </c>
      <c r="O598" s="38">
        <f>VLOOKUP($B598,'Gas wholesale lookups'!$A$4:$R$15,'Gas wholesale index'!O$2,FALSE)</f>
        <v>0</v>
      </c>
      <c r="P598" s="38">
        <f>VLOOKUP($B598,'Gas wholesale lookups'!$A$4:$R$15,'Gas wholesale index'!P$2,FALSE)</f>
        <v>1</v>
      </c>
      <c r="Q598" s="38">
        <f>VLOOKUP($B598,'Gas wholesale lookups'!$A$4:$R$15,'Gas wholesale index'!Q$2,FALSE)</f>
        <v>1</v>
      </c>
      <c r="R598" s="38">
        <f>VLOOKUP($B598,'Gas wholesale lookups'!$A$4:$R$15,'Gas wholesale index'!R$2,FALSE)</f>
        <v>1</v>
      </c>
      <c r="S598" s="38">
        <f>VLOOKUP($B598,'Gas wholesale lookups'!$A$4:$R$15,'Gas wholesale index'!S$2,FALSE)</f>
        <v>1</v>
      </c>
      <c r="T598" s="38">
        <f>VLOOKUP($B598,'Gas wholesale lookups'!$A$4:$R$15,'Gas wholesale index'!T$2,FALSE)</f>
        <v>0</v>
      </c>
      <c r="U598" s="13">
        <f t="shared" si="182"/>
        <v>0</v>
      </c>
      <c r="V598" s="13">
        <f t="shared" si="183"/>
        <v>208526.18181818182</v>
      </c>
      <c r="W598" s="13">
        <f t="shared" si="184"/>
        <v>166168.27272727274</v>
      </c>
      <c r="X598" s="13">
        <f t="shared" si="185"/>
        <v>291847.5</v>
      </c>
      <c r="Y598" s="13">
        <f t="shared" si="186"/>
        <v>332991.45454545453</v>
      </c>
      <c r="Z598" s="13">
        <f t="shared" si="187"/>
        <v>0</v>
      </c>
      <c r="AA598" s="13">
        <f t="shared" si="188"/>
        <v>999533.40909090918</v>
      </c>
      <c r="AB598" s="23">
        <f t="shared" si="189"/>
        <v>0</v>
      </c>
      <c r="AC598" s="23">
        <f t="shared" si="190"/>
        <v>0</v>
      </c>
      <c r="AD598" s="23">
        <f t="shared" si="191"/>
        <v>0</v>
      </c>
      <c r="AE598" s="23">
        <f t="shared" si="192"/>
        <v>0</v>
      </c>
      <c r="AF598" s="23">
        <f t="shared" si="193"/>
        <v>0</v>
      </c>
      <c r="AG598" s="23">
        <f t="shared" si="194"/>
        <v>0</v>
      </c>
      <c r="AH598" s="23">
        <f t="shared" si="195"/>
        <v>0</v>
      </c>
      <c r="AI598" s="44" t="str">
        <f t="shared" si="196"/>
        <v>n/a</v>
      </c>
      <c r="AJ598" s="2" t="str">
        <f t="shared" si="179"/>
        <v>2017-18 Summer</v>
      </c>
      <c r="AK598" s="2" t="str">
        <f t="shared" si="180"/>
        <v>2016-17 Winter</v>
      </c>
      <c r="AL598" s="41">
        <v>0</v>
      </c>
    </row>
    <row r="599" spans="1:38" x14ac:dyDescent="0.3">
      <c r="A599" s="47">
        <v>42705</v>
      </c>
      <c r="B599" s="14" t="str">
        <f t="shared" si="181"/>
        <v>Dec</v>
      </c>
      <c r="C599" s="3"/>
      <c r="D599" s="3"/>
      <c r="E599" s="3"/>
      <c r="F599" s="3"/>
      <c r="G599" s="3"/>
      <c r="H599" s="3"/>
      <c r="I599" s="13">
        <f>VLOOKUP($B599,'Gas wholesale lookups'!$A$4:$L$15,'Gas wholesale index'!I$2,FALSE)</f>
        <v>332991.45454545453</v>
      </c>
      <c r="J599" s="13">
        <f>VLOOKUP($B599,'Gas wholesale lookups'!$A$4:$L$15,'Gas wholesale index'!J$2,FALSE)</f>
        <v>208526.18181818182</v>
      </c>
      <c r="K599" s="13">
        <f>VLOOKUP($B599,'Gas wholesale lookups'!$A$4:$L$15,'Gas wholesale index'!K$2,FALSE)</f>
        <v>166168.27272727274</v>
      </c>
      <c r="L599" s="13">
        <f>VLOOKUP($B599,'Gas wholesale lookups'!$A$4:$L$15,'Gas wholesale index'!L$2,FALSE)</f>
        <v>291847.5</v>
      </c>
      <c r="M599" s="13">
        <f>VLOOKUP($B599,'Gas wholesale lookups'!$A$4:$L$15,'Gas wholesale index'!M$2,FALSE)</f>
        <v>332991.45454545453</v>
      </c>
      <c r="N599" s="13">
        <f>VLOOKUP($B599,'Gas wholesale lookups'!$A$4:$L$15,'Gas wholesale index'!N$2,FALSE)</f>
        <v>208526.18181818182</v>
      </c>
      <c r="O599" s="38">
        <f>VLOOKUP($B599,'Gas wholesale lookups'!$A$4:$R$15,'Gas wholesale index'!O$2,FALSE)</f>
        <v>0</v>
      </c>
      <c r="P599" s="38">
        <f>VLOOKUP($B599,'Gas wholesale lookups'!$A$4:$R$15,'Gas wholesale index'!P$2,FALSE)</f>
        <v>1</v>
      </c>
      <c r="Q599" s="38">
        <f>VLOOKUP($B599,'Gas wholesale lookups'!$A$4:$R$15,'Gas wholesale index'!Q$2,FALSE)</f>
        <v>1</v>
      </c>
      <c r="R599" s="38">
        <f>VLOOKUP($B599,'Gas wholesale lookups'!$A$4:$R$15,'Gas wholesale index'!R$2,FALSE)</f>
        <v>1</v>
      </c>
      <c r="S599" s="38">
        <f>VLOOKUP($B599,'Gas wholesale lookups'!$A$4:$R$15,'Gas wholesale index'!S$2,FALSE)</f>
        <v>1</v>
      </c>
      <c r="T599" s="38">
        <f>VLOOKUP($B599,'Gas wholesale lookups'!$A$4:$R$15,'Gas wholesale index'!T$2,FALSE)</f>
        <v>0</v>
      </c>
      <c r="U599" s="13">
        <f t="shared" si="182"/>
        <v>0</v>
      </c>
      <c r="V599" s="13">
        <f t="shared" si="183"/>
        <v>208526.18181818182</v>
      </c>
      <c r="W599" s="13">
        <f t="shared" si="184"/>
        <v>166168.27272727274</v>
      </c>
      <c r="X599" s="13">
        <f t="shared" si="185"/>
        <v>291847.5</v>
      </c>
      <c r="Y599" s="13">
        <f t="shared" si="186"/>
        <v>332991.45454545453</v>
      </c>
      <c r="Z599" s="13">
        <f t="shared" si="187"/>
        <v>0</v>
      </c>
      <c r="AA599" s="13">
        <f t="shared" si="188"/>
        <v>999533.40909090918</v>
      </c>
      <c r="AB599" s="23">
        <f t="shared" si="189"/>
        <v>0</v>
      </c>
      <c r="AC599" s="23">
        <f t="shared" si="190"/>
        <v>0</v>
      </c>
      <c r="AD599" s="23">
        <f t="shared" si="191"/>
        <v>0</v>
      </c>
      <c r="AE599" s="23">
        <f t="shared" si="192"/>
        <v>0</v>
      </c>
      <c r="AF599" s="23">
        <f t="shared" si="193"/>
        <v>0</v>
      </c>
      <c r="AG599" s="23">
        <f t="shared" si="194"/>
        <v>0</v>
      </c>
      <c r="AH599" s="23">
        <f t="shared" si="195"/>
        <v>0</v>
      </c>
      <c r="AI599" s="44" t="str">
        <f t="shared" si="196"/>
        <v>n/a</v>
      </c>
      <c r="AJ599" s="2" t="str">
        <f t="shared" si="179"/>
        <v>2017-18 Summer</v>
      </c>
      <c r="AK599" s="2" t="str">
        <f t="shared" si="180"/>
        <v>2016-17 Winter</v>
      </c>
      <c r="AL599" s="41">
        <v>0</v>
      </c>
    </row>
    <row r="600" spans="1:38" x14ac:dyDescent="0.3">
      <c r="A600" s="47">
        <v>42706</v>
      </c>
      <c r="B600" s="14" t="str">
        <f t="shared" si="181"/>
        <v>Dec</v>
      </c>
      <c r="C600" s="3"/>
      <c r="D600" s="3"/>
      <c r="E600" s="3"/>
      <c r="F600" s="3"/>
      <c r="G600" s="3"/>
      <c r="H600" s="3"/>
      <c r="I600" s="13">
        <f>VLOOKUP($B600,'Gas wholesale lookups'!$A$4:$L$15,'Gas wholesale index'!I$2,FALSE)</f>
        <v>332991.45454545453</v>
      </c>
      <c r="J600" s="13">
        <f>VLOOKUP($B600,'Gas wholesale lookups'!$A$4:$L$15,'Gas wholesale index'!J$2,FALSE)</f>
        <v>208526.18181818182</v>
      </c>
      <c r="K600" s="13">
        <f>VLOOKUP($B600,'Gas wholesale lookups'!$A$4:$L$15,'Gas wholesale index'!K$2,FALSE)</f>
        <v>166168.27272727274</v>
      </c>
      <c r="L600" s="13">
        <f>VLOOKUP($B600,'Gas wholesale lookups'!$A$4:$L$15,'Gas wholesale index'!L$2,FALSE)</f>
        <v>291847.5</v>
      </c>
      <c r="M600" s="13">
        <f>VLOOKUP($B600,'Gas wholesale lookups'!$A$4:$L$15,'Gas wholesale index'!M$2,FALSE)</f>
        <v>332991.45454545453</v>
      </c>
      <c r="N600" s="13">
        <f>VLOOKUP($B600,'Gas wholesale lookups'!$A$4:$L$15,'Gas wholesale index'!N$2,FALSE)</f>
        <v>208526.18181818182</v>
      </c>
      <c r="O600" s="38">
        <f>VLOOKUP($B600,'Gas wholesale lookups'!$A$4:$R$15,'Gas wholesale index'!O$2,FALSE)</f>
        <v>0</v>
      </c>
      <c r="P600" s="38">
        <f>VLOOKUP($B600,'Gas wholesale lookups'!$A$4:$R$15,'Gas wholesale index'!P$2,FALSE)</f>
        <v>1</v>
      </c>
      <c r="Q600" s="38">
        <f>VLOOKUP($B600,'Gas wholesale lookups'!$A$4:$R$15,'Gas wholesale index'!Q$2,FALSE)</f>
        <v>1</v>
      </c>
      <c r="R600" s="38">
        <f>VLOOKUP($B600,'Gas wholesale lookups'!$A$4:$R$15,'Gas wholesale index'!R$2,FALSE)</f>
        <v>1</v>
      </c>
      <c r="S600" s="38">
        <f>VLOOKUP($B600,'Gas wholesale lookups'!$A$4:$R$15,'Gas wholesale index'!S$2,FALSE)</f>
        <v>1</v>
      </c>
      <c r="T600" s="38">
        <f>VLOOKUP($B600,'Gas wholesale lookups'!$A$4:$R$15,'Gas wholesale index'!T$2,FALSE)</f>
        <v>0</v>
      </c>
      <c r="U600" s="13">
        <f t="shared" si="182"/>
        <v>0</v>
      </c>
      <c r="V600" s="13">
        <f t="shared" si="183"/>
        <v>208526.18181818182</v>
      </c>
      <c r="W600" s="13">
        <f t="shared" si="184"/>
        <v>166168.27272727274</v>
      </c>
      <c r="X600" s="13">
        <f t="shared" si="185"/>
        <v>291847.5</v>
      </c>
      <c r="Y600" s="13">
        <f t="shared" si="186"/>
        <v>332991.45454545453</v>
      </c>
      <c r="Z600" s="13">
        <f t="shared" si="187"/>
        <v>0</v>
      </c>
      <c r="AA600" s="13">
        <f t="shared" si="188"/>
        <v>999533.40909090918</v>
      </c>
      <c r="AB600" s="23">
        <f t="shared" si="189"/>
        <v>0</v>
      </c>
      <c r="AC600" s="23">
        <f t="shared" si="190"/>
        <v>0</v>
      </c>
      <c r="AD600" s="23">
        <f t="shared" si="191"/>
        <v>0</v>
      </c>
      <c r="AE600" s="23">
        <f t="shared" si="192"/>
        <v>0</v>
      </c>
      <c r="AF600" s="23">
        <f t="shared" si="193"/>
        <v>0</v>
      </c>
      <c r="AG600" s="23">
        <f t="shared" si="194"/>
        <v>0</v>
      </c>
      <c r="AH600" s="23">
        <f t="shared" si="195"/>
        <v>0</v>
      </c>
      <c r="AI600" s="44" t="str">
        <f t="shared" si="196"/>
        <v>n/a</v>
      </c>
      <c r="AJ600" s="2" t="str">
        <f t="shared" si="179"/>
        <v>2017-18 Summer</v>
      </c>
      <c r="AK600" s="2" t="str">
        <f t="shared" si="180"/>
        <v>2016-17 Winter</v>
      </c>
      <c r="AL600" s="41">
        <v>0</v>
      </c>
    </row>
    <row r="601" spans="1:38" x14ac:dyDescent="0.3">
      <c r="A601" s="47">
        <v>42709</v>
      </c>
      <c r="B601" s="14" t="str">
        <f t="shared" si="181"/>
        <v>Dec</v>
      </c>
      <c r="C601" s="3"/>
      <c r="D601" s="3"/>
      <c r="E601" s="3"/>
      <c r="F601" s="3"/>
      <c r="G601" s="3"/>
      <c r="H601" s="3"/>
      <c r="I601" s="13">
        <f>VLOOKUP($B601,'Gas wholesale lookups'!$A$4:$L$15,'Gas wholesale index'!I$2,FALSE)</f>
        <v>332991.45454545453</v>
      </c>
      <c r="J601" s="13">
        <f>VLOOKUP($B601,'Gas wholesale lookups'!$A$4:$L$15,'Gas wholesale index'!J$2,FALSE)</f>
        <v>208526.18181818182</v>
      </c>
      <c r="K601" s="13">
        <f>VLOOKUP($B601,'Gas wholesale lookups'!$A$4:$L$15,'Gas wholesale index'!K$2,FALSE)</f>
        <v>166168.27272727274</v>
      </c>
      <c r="L601" s="13">
        <f>VLOOKUP($B601,'Gas wholesale lookups'!$A$4:$L$15,'Gas wholesale index'!L$2,FALSE)</f>
        <v>291847.5</v>
      </c>
      <c r="M601" s="13">
        <f>VLOOKUP($B601,'Gas wholesale lookups'!$A$4:$L$15,'Gas wholesale index'!M$2,FALSE)</f>
        <v>332991.45454545453</v>
      </c>
      <c r="N601" s="13">
        <f>VLOOKUP($B601,'Gas wholesale lookups'!$A$4:$L$15,'Gas wholesale index'!N$2,FALSE)</f>
        <v>208526.18181818182</v>
      </c>
      <c r="O601" s="38">
        <f>VLOOKUP($B601,'Gas wholesale lookups'!$A$4:$R$15,'Gas wholesale index'!O$2,FALSE)</f>
        <v>0</v>
      </c>
      <c r="P601" s="38">
        <f>VLOOKUP($B601,'Gas wholesale lookups'!$A$4:$R$15,'Gas wholesale index'!P$2,FALSE)</f>
        <v>1</v>
      </c>
      <c r="Q601" s="38">
        <f>VLOOKUP($B601,'Gas wholesale lookups'!$A$4:$R$15,'Gas wholesale index'!Q$2,FALSE)</f>
        <v>1</v>
      </c>
      <c r="R601" s="38">
        <f>VLOOKUP($B601,'Gas wholesale lookups'!$A$4:$R$15,'Gas wholesale index'!R$2,FALSE)</f>
        <v>1</v>
      </c>
      <c r="S601" s="38">
        <f>VLOOKUP($B601,'Gas wholesale lookups'!$A$4:$R$15,'Gas wholesale index'!S$2,FALSE)</f>
        <v>1</v>
      </c>
      <c r="T601" s="38">
        <f>VLOOKUP($B601,'Gas wholesale lookups'!$A$4:$R$15,'Gas wholesale index'!T$2,FALSE)</f>
        <v>0</v>
      </c>
      <c r="U601" s="13">
        <f t="shared" si="182"/>
        <v>0</v>
      </c>
      <c r="V601" s="13">
        <f t="shared" si="183"/>
        <v>208526.18181818182</v>
      </c>
      <c r="W601" s="13">
        <f t="shared" si="184"/>
        <v>166168.27272727274</v>
      </c>
      <c r="X601" s="13">
        <f t="shared" si="185"/>
        <v>291847.5</v>
      </c>
      <c r="Y601" s="13">
        <f t="shared" si="186"/>
        <v>332991.45454545453</v>
      </c>
      <c r="Z601" s="13">
        <f t="shared" si="187"/>
        <v>0</v>
      </c>
      <c r="AA601" s="13">
        <f t="shared" si="188"/>
        <v>999533.40909090918</v>
      </c>
      <c r="AB601" s="23">
        <f t="shared" si="189"/>
        <v>0</v>
      </c>
      <c r="AC601" s="23">
        <f t="shared" si="190"/>
        <v>0</v>
      </c>
      <c r="AD601" s="23">
        <f t="shared" si="191"/>
        <v>0</v>
      </c>
      <c r="AE601" s="23">
        <f t="shared" si="192"/>
        <v>0</v>
      </c>
      <c r="AF601" s="23">
        <f t="shared" si="193"/>
        <v>0</v>
      </c>
      <c r="AG601" s="23">
        <f t="shared" si="194"/>
        <v>0</v>
      </c>
      <c r="AH601" s="23">
        <f t="shared" si="195"/>
        <v>0</v>
      </c>
      <c r="AI601" s="44" t="str">
        <f t="shared" si="196"/>
        <v>n/a</v>
      </c>
      <c r="AJ601" s="2" t="str">
        <f t="shared" si="179"/>
        <v>2017-18 Summer</v>
      </c>
      <c r="AK601" s="2" t="str">
        <f t="shared" si="180"/>
        <v>2016-17 Winter</v>
      </c>
      <c r="AL601" s="41">
        <v>0</v>
      </c>
    </row>
    <row r="602" spans="1:38" x14ac:dyDescent="0.3">
      <c r="A602" s="47">
        <v>42710</v>
      </c>
      <c r="B602" s="14" t="str">
        <f t="shared" si="181"/>
        <v>Dec</v>
      </c>
      <c r="C602" s="3"/>
      <c r="D602" s="3"/>
      <c r="E602" s="3"/>
      <c r="F602" s="3"/>
      <c r="G602" s="3"/>
      <c r="H602" s="3"/>
      <c r="I602" s="13">
        <f>VLOOKUP($B602,'Gas wholesale lookups'!$A$4:$L$15,'Gas wholesale index'!I$2,FALSE)</f>
        <v>332991.45454545453</v>
      </c>
      <c r="J602" s="13">
        <f>VLOOKUP($B602,'Gas wholesale lookups'!$A$4:$L$15,'Gas wholesale index'!J$2,FALSE)</f>
        <v>208526.18181818182</v>
      </c>
      <c r="K602" s="13">
        <f>VLOOKUP($B602,'Gas wholesale lookups'!$A$4:$L$15,'Gas wholesale index'!K$2,FALSE)</f>
        <v>166168.27272727274</v>
      </c>
      <c r="L602" s="13">
        <f>VLOOKUP($B602,'Gas wholesale lookups'!$A$4:$L$15,'Gas wholesale index'!L$2,FALSE)</f>
        <v>291847.5</v>
      </c>
      <c r="M602" s="13">
        <f>VLOOKUP($B602,'Gas wholesale lookups'!$A$4:$L$15,'Gas wholesale index'!M$2,FALSE)</f>
        <v>332991.45454545453</v>
      </c>
      <c r="N602" s="13">
        <f>VLOOKUP($B602,'Gas wholesale lookups'!$A$4:$L$15,'Gas wholesale index'!N$2,FALSE)</f>
        <v>208526.18181818182</v>
      </c>
      <c r="O602" s="38">
        <f>VLOOKUP($B602,'Gas wholesale lookups'!$A$4:$R$15,'Gas wholesale index'!O$2,FALSE)</f>
        <v>0</v>
      </c>
      <c r="P602" s="38">
        <f>VLOOKUP($B602,'Gas wholesale lookups'!$A$4:$R$15,'Gas wholesale index'!P$2,FALSE)</f>
        <v>1</v>
      </c>
      <c r="Q602" s="38">
        <f>VLOOKUP($B602,'Gas wholesale lookups'!$A$4:$R$15,'Gas wholesale index'!Q$2,FALSE)</f>
        <v>1</v>
      </c>
      <c r="R602" s="38">
        <f>VLOOKUP($B602,'Gas wholesale lookups'!$A$4:$R$15,'Gas wholesale index'!R$2,FALSE)</f>
        <v>1</v>
      </c>
      <c r="S602" s="38">
        <f>VLOOKUP($B602,'Gas wholesale lookups'!$A$4:$R$15,'Gas wholesale index'!S$2,FALSE)</f>
        <v>1</v>
      </c>
      <c r="T602" s="38">
        <f>VLOOKUP($B602,'Gas wholesale lookups'!$A$4:$R$15,'Gas wholesale index'!T$2,FALSE)</f>
        <v>0</v>
      </c>
      <c r="U602" s="13">
        <f t="shared" si="182"/>
        <v>0</v>
      </c>
      <c r="V602" s="13">
        <f t="shared" si="183"/>
        <v>208526.18181818182</v>
      </c>
      <c r="W602" s="13">
        <f t="shared" si="184"/>
        <v>166168.27272727274</v>
      </c>
      <c r="X602" s="13">
        <f t="shared" si="185"/>
        <v>291847.5</v>
      </c>
      <c r="Y602" s="13">
        <f t="shared" si="186"/>
        <v>332991.45454545453</v>
      </c>
      <c r="Z602" s="13">
        <f t="shared" si="187"/>
        <v>0</v>
      </c>
      <c r="AA602" s="13">
        <f t="shared" si="188"/>
        <v>999533.40909090918</v>
      </c>
      <c r="AB602" s="23">
        <f t="shared" si="189"/>
        <v>0</v>
      </c>
      <c r="AC602" s="23">
        <f t="shared" si="190"/>
        <v>0</v>
      </c>
      <c r="AD602" s="23">
        <f t="shared" si="191"/>
        <v>0</v>
      </c>
      <c r="AE602" s="23">
        <f t="shared" si="192"/>
        <v>0</v>
      </c>
      <c r="AF602" s="23">
        <f t="shared" si="193"/>
        <v>0</v>
      </c>
      <c r="AG602" s="23">
        <f t="shared" si="194"/>
        <v>0</v>
      </c>
      <c r="AH602" s="23">
        <f t="shared" si="195"/>
        <v>0</v>
      </c>
      <c r="AI602" s="44" t="str">
        <f t="shared" si="196"/>
        <v>n/a</v>
      </c>
      <c r="AJ602" s="2" t="str">
        <f t="shared" si="179"/>
        <v>2017-18 Summer</v>
      </c>
      <c r="AK602" s="2" t="str">
        <f t="shared" si="180"/>
        <v>2016-17 Winter</v>
      </c>
      <c r="AL602" s="41">
        <v>0</v>
      </c>
    </row>
    <row r="603" spans="1:38" x14ac:dyDescent="0.3">
      <c r="A603" s="47">
        <v>42711</v>
      </c>
      <c r="B603" s="14" t="str">
        <f t="shared" si="181"/>
        <v>Dec</v>
      </c>
      <c r="C603" s="3"/>
      <c r="D603" s="3"/>
      <c r="E603" s="3"/>
      <c r="F603" s="3"/>
      <c r="G603" s="3"/>
      <c r="H603" s="3"/>
      <c r="I603" s="13">
        <f>VLOOKUP($B603,'Gas wholesale lookups'!$A$4:$L$15,'Gas wholesale index'!I$2,FALSE)</f>
        <v>332991.45454545453</v>
      </c>
      <c r="J603" s="13">
        <f>VLOOKUP($B603,'Gas wholesale lookups'!$A$4:$L$15,'Gas wholesale index'!J$2,FALSE)</f>
        <v>208526.18181818182</v>
      </c>
      <c r="K603" s="13">
        <f>VLOOKUP($B603,'Gas wholesale lookups'!$A$4:$L$15,'Gas wholesale index'!K$2,FALSE)</f>
        <v>166168.27272727274</v>
      </c>
      <c r="L603" s="13">
        <f>VLOOKUP($B603,'Gas wholesale lookups'!$A$4:$L$15,'Gas wholesale index'!L$2,FALSE)</f>
        <v>291847.5</v>
      </c>
      <c r="M603" s="13">
        <f>VLOOKUP($B603,'Gas wholesale lookups'!$A$4:$L$15,'Gas wholesale index'!M$2,FALSE)</f>
        <v>332991.45454545453</v>
      </c>
      <c r="N603" s="13">
        <f>VLOOKUP($B603,'Gas wholesale lookups'!$A$4:$L$15,'Gas wholesale index'!N$2,FALSE)</f>
        <v>208526.18181818182</v>
      </c>
      <c r="O603" s="38">
        <f>VLOOKUP($B603,'Gas wholesale lookups'!$A$4:$R$15,'Gas wholesale index'!O$2,FALSE)</f>
        <v>0</v>
      </c>
      <c r="P603" s="38">
        <f>VLOOKUP($B603,'Gas wholesale lookups'!$A$4:$R$15,'Gas wholesale index'!P$2,FALSE)</f>
        <v>1</v>
      </c>
      <c r="Q603" s="38">
        <f>VLOOKUP($B603,'Gas wholesale lookups'!$A$4:$R$15,'Gas wholesale index'!Q$2,FALSE)</f>
        <v>1</v>
      </c>
      <c r="R603" s="38">
        <f>VLOOKUP($B603,'Gas wholesale lookups'!$A$4:$R$15,'Gas wholesale index'!R$2,FALSE)</f>
        <v>1</v>
      </c>
      <c r="S603" s="38">
        <f>VLOOKUP($B603,'Gas wholesale lookups'!$A$4:$R$15,'Gas wholesale index'!S$2,FALSE)</f>
        <v>1</v>
      </c>
      <c r="T603" s="38">
        <f>VLOOKUP($B603,'Gas wholesale lookups'!$A$4:$R$15,'Gas wholesale index'!T$2,FALSE)</f>
        <v>0</v>
      </c>
      <c r="U603" s="13">
        <f t="shared" si="182"/>
        <v>0</v>
      </c>
      <c r="V603" s="13">
        <f t="shared" si="183"/>
        <v>208526.18181818182</v>
      </c>
      <c r="W603" s="13">
        <f t="shared" si="184"/>
        <v>166168.27272727274</v>
      </c>
      <c r="X603" s="13">
        <f t="shared" si="185"/>
        <v>291847.5</v>
      </c>
      <c r="Y603" s="13">
        <f t="shared" si="186"/>
        <v>332991.45454545453</v>
      </c>
      <c r="Z603" s="13">
        <f t="shared" si="187"/>
        <v>0</v>
      </c>
      <c r="AA603" s="13">
        <f t="shared" si="188"/>
        <v>999533.40909090918</v>
      </c>
      <c r="AB603" s="23">
        <f t="shared" si="189"/>
        <v>0</v>
      </c>
      <c r="AC603" s="23">
        <f t="shared" si="190"/>
        <v>0</v>
      </c>
      <c r="AD603" s="23">
        <f t="shared" si="191"/>
        <v>0</v>
      </c>
      <c r="AE603" s="23">
        <f t="shared" si="192"/>
        <v>0</v>
      </c>
      <c r="AF603" s="23">
        <f t="shared" si="193"/>
        <v>0</v>
      </c>
      <c r="AG603" s="23">
        <f t="shared" si="194"/>
        <v>0</v>
      </c>
      <c r="AH603" s="23">
        <f t="shared" si="195"/>
        <v>0</v>
      </c>
      <c r="AI603" s="44" t="str">
        <f t="shared" si="196"/>
        <v>n/a</v>
      </c>
      <c r="AJ603" s="2" t="str">
        <f t="shared" si="179"/>
        <v>2017-18 Summer</v>
      </c>
      <c r="AK603" s="2" t="str">
        <f t="shared" si="180"/>
        <v>2016-17 Winter</v>
      </c>
      <c r="AL603" s="41">
        <v>0</v>
      </c>
    </row>
    <row r="604" spans="1:38" x14ac:dyDescent="0.3">
      <c r="A604" s="47">
        <v>42712</v>
      </c>
      <c r="B604" s="14" t="str">
        <f t="shared" si="181"/>
        <v>Dec</v>
      </c>
      <c r="C604" s="3"/>
      <c r="D604" s="3"/>
      <c r="E604" s="3"/>
      <c r="F604" s="3"/>
      <c r="G604" s="3"/>
      <c r="H604" s="3"/>
      <c r="I604" s="13">
        <f>VLOOKUP($B604,'Gas wholesale lookups'!$A$4:$L$15,'Gas wholesale index'!I$2,FALSE)</f>
        <v>332991.45454545453</v>
      </c>
      <c r="J604" s="13">
        <f>VLOOKUP($B604,'Gas wholesale lookups'!$A$4:$L$15,'Gas wholesale index'!J$2,FALSE)</f>
        <v>208526.18181818182</v>
      </c>
      <c r="K604" s="13">
        <f>VLOOKUP($B604,'Gas wholesale lookups'!$A$4:$L$15,'Gas wholesale index'!K$2,FALSE)</f>
        <v>166168.27272727274</v>
      </c>
      <c r="L604" s="13">
        <f>VLOOKUP($B604,'Gas wholesale lookups'!$A$4:$L$15,'Gas wholesale index'!L$2,FALSE)</f>
        <v>291847.5</v>
      </c>
      <c r="M604" s="13">
        <f>VLOOKUP($B604,'Gas wholesale lookups'!$A$4:$L$15,'Gas wholesale index'!M$2,FALSE)</f>
        <v>332991.45454545453</v>
      </c>
      <c r="N604" s="13">
        <f>VLOOKUP($B604,'Gas wholesale lookups'!$A$4:$L$15,'Gas wholesale index'!N$2,FALSE)</f>
        <v>208526.18181818182</v>
      </c>
      <c r="O604" s="38">
        <f>VLOOKUP($B604,'Gas wholesale lookups'!$A$4:$R$15,'Gas wholesale index'!O$2,FALSE)</f>
        <v>0</v>
      </c>
      <c r="P604" s="38">
        <f>VLOOKUP($B604,'Gas wholesale lookups'!$A$4:$R$15,'Gas wholesale index'!P$2,FALSE)</f>
        <v>1</v>
      </c>
      <c r="Q604" s="38">
        <f>VLOOKUP($B604,'Gas wholesale lookups'!$A$4:$R$15,'Gas wholesale index'!Q$2,FALSE)</f>
        <v>1</v>
      </c>
      <c r="R604" s="38">
        <f>VLOOKUP($B604,'Gas wholesale lookups'!$A$4:$R$15,'Gas wholesale index'!R$2,FALSE)</f>
        <v>1</v>
      </c>
      <c r="S604" s="38">
        <f>VLOOKUP($B604,'Gas wholesale lookups'!$A$4:$R$15,'Gas wholesale index'!S$2,FALSE)</f>
        <v>1</v>
      </c>
      <c r="T604" s="38">
        <f>VLOOKUP($B604,'Gas wholesale lookups'!$A$4:$R$15,'Gas wholesale index'!T$2,FALSE)</f>
        <v>0</v>
      </c>
      <c r="U604" s="13">
        <f t="shared" si="182"/>
        <v>0</v>
      </c>
      <c r="V604" s="13">
        <f t="shared" si="183"/>
        <v>208526.18181818182</v>
      </c>
      <c r="W604" s="13">
        <f t="shared" si="184"/>
        <v>166168.27272727274</v>
      </c>
      <c r="X604" s="13">
        <f t="shared" si="185"/>
        <v>291847.5</v>
      </c>
      <c r="Y604" s="13">
        <f t="shared" si="186"/>
        <v>332991.45454545453</v>
      </c>
      <c r="Z604" s="13">
        <f t="shared" si="187"/>
        <v>0</v>
      </c>
      <c r="AA604" s="13">
        <f t="shared" si="188"/>
        <v>999533.40909090918</v>
      </c>
      <c r="AB604" s="23">
        <f t="shared" si="189"/>
        <v>0</v>
      </c>
      <c r="AC604" s="23">
        <f t="shared" si="190"/>
        <v>0</v>
      </c>
      <c r="AD604" s="23">
        <f t="shared" si="191"/>
        <v>0</v>
      </c>
      <c r="AE604" s="23">
        <f t="shared" si="192"/>
        <v>0</v>
      </c>
      <c r="AF604" s="23">
        <f t="shared" si="193"/>
        <v>0</v>
      </c>
      <c r="AG604" s="23">
        <f t="shared" si="194"/>
        <v>0</v>
      </c>
      <c r="AH604" s="23">
        <f t="shared" si="195"/>
        <v>0</v>
      </c>
      <c r="AI604" s="44" t="str">
        <f t="shared" si="196"/>
        <v>n/a</v>
      </c>
      <c r="AJ604" s="2" t="str">
        <f t="shared" si="179"/>
        <v>2017-18 Summer</v>
      </c>
      <c r="AK604" s="2" t="str">
        <f t="shared" si="180"/>
        <v>2016-17 Winter</v>
      </c>
      <c r="AL604" s="41">
        <v>0</v>
      </c>
    </row>
    <row r="605" spans="1:38" x14ac:dyDescent="0.3">
      <c r="A605" s="47">
        <v>42713</v>
      </c>
      <c r="B605" s="14" t="str">
        <f t="shared" si="181"/>
        <v>Dec</v>
      </c>
      <c r="C605" s="3"/>
      <c r="D605" s="3"/>
      <c r="E605" s="3"/>
      <c r="F605" s="3"/>
      <c r="G605" s="3"/>
      <c r="H605" s="3"/>
      <c r="I605" s="13">
        <f>VLOOKUP($B605,'Gas wholesale lookups'!$A$4:$L$15,'Gas wholesale index'!I$2,FALSE)</f>
        <v>332991.45454545453</v>
      </c>
      <c r="J605" s="13">
        <f>VLOOKUP($B605,'Gas wholesale lookups'!$A$4:$L$15,'Gas wholesale index'!J$2,FALSE)</f>
        <v>208526.18181818182</v>
      </c>
      <c r="K605" s="13">
        <f>VLOOKUP($B605,'Gas wholesale lookups'!$A$4:$L$15,'Gas wholesale index'!K$2,FALSE)</f>
        <v>166168.27272727274</v>
      </c>
      <c r="L605" s="13">
        <f>VLOOKUP($B605,'Gas wholesale lookups'!$A$4:$L$15,'Gas wholesale index'!L$2,FALSE)</f>
        <v>291847.5</v>
      </c>
      <c r="M605" s="13">
        <f>VLOOKUP($B605,'Gas wholesale lookups'!$A$4:$L$15,'Gas wholesale index'!M$2,FALSE)</f>
        <v>332991.45454545453</v>
      </c>
      <c r="N605" s="13">
        <f>VLOOKUP($B605,'Gas wholesale lookups'!$A$4:$L$15,'Gas wholesale index'!N$2,FALSE)</f>
        <v>208526.18181818182</v>
      </c>
      <c r="O605" s="38">
        <f>VLOOKUP($B605,'Gas wholesale lookups'!$A$4:$R$15,'Gas wholesale index'!O$2,FALSE)</f>
        <v>0</v>
      </c>
      <c r="P605" s="38">
        <f>VLOOKUP($B605,'Gas wholesale lookups'!$A$4:$R$15,'Gas wholesale index'!P$2,FALSE)</f>
        <v>1</v>
      </c>
      <c r="Q605" s="38">
        <f>VLOOKUP($B605,'Gas wholesale lookups'!$A$4:$R$15,'Gas wholesale index'!Q$2,FALSE)</f>
        <v>1</v>
      </c>
      <c r="R605" s="38">
        <f>VLOOKUP($B605,'Gas wholesale lookups'!$A$4:$R$15,'Gas wholesale index'!R$2,FALSE)</f>
        <v>1</v>
      </c>
      <c r="S605" s="38">
        <f>VLOOKUP($B605,'Gas wholesale lookups'!$A$4:$R$15,'Gas wholesale index'!S$2,FALSE)</f>
        <v>1</v>
      </c>
      <c r="T605" s="38">
        <f>VLOOKUP($B605,'Gas wholesale lookups'!$A$4:$R$15,'Gas wholesale index'!T$2,FALSE)</f>
        <v>0</v>
      </c>
      <c r="U605" s="13">
        <f t="shared" si="182"/>
        <v>0</v>
      </c>
      <c r="V605" s="13">
        <f t="shared" si="183"/>
        <v>208526.18181818182</v>
      </c>
      <c r="W605" s="13">
        <f t="shared" si="184"/>
        <v>166168.27272727274</v>
      </c>
      <c r="X605" s="13">
        <f t="shared" si="185"/>
        <v>291847.5</v>
      </c>
      <c r="Y605" s="13">
        <f t="shared" si="186"/>
        <v>332991.45454545453</v>
      </c>
      <c r="Z605" s="13">
        <f t="shared" si="187"/>
        <v>0</v>
      </c>
      <c r="AA605" s="13">
        <f t="shared" si="188"/>
        <v>999533.40909090918</v>
      </c>
      <c r="AB605" s="23">
        <f t="shared" si="189"/>
        <v>0</v>
      </c>
      <c r="AC605" s="23">
        <f t="shared" si="190"/>
        <v>0</v>
      </c>
      <c r="AD605" s="23">
        <f t="shared" si="191"/>
        <v>0</v>
      </c>
      <c r="AE605" s="23">
        <f t="shared" si="192"/>
        <v>0</v>
      </c>
      <c r="AF605" s="23">
        <f t="shared" si="193"/>
        <v>0</v>
      </c>
      <c r="AG605" s="23">
        <f t="shared" si="194"/>
        <v>0</v>
      </c>
      <c r="AH605" s="23">
        <f t="shared" si="195"/>
        <v>0</v>
      </c>
      <c r="AI605" s="44" t="str">
        <f t="shared" si="196"/>
        <v>n/a</v>
      </c>
      <c r="AJ605" s="2" t="str">
        <f t="shared" si="179"/>
        <v>2017-18 Summer</v>
      </c>
      <c r="AK605" s="2" t="str">
        <f t="shared" si="180"/>
        <v>2016-17 Winter</v>
      </c>
      <c r="AL605" s="41">
        <v>0</v>
      </c>
    </row>
    <row r="606" spans="1:38" x14ac:dyDescent="0.3">
      <c r="A606" s="47">
        <v>42716</v>
      </c>
      <c r="B606" s="14" t="str">
        <f t="shared" si="181"/>
        <v>Dec</v>
      </c>
      <c r="C606" s="3"/>
      <c r="D606" s="3"/>
      <c r="E606" s="3"/>
      <c r="F606" s="3"/>
      <c r="G606" s="3"/>
      <c r="H606" s="3"/>
      <c r="I606" s="13">
        <f>VLOOKUP($B606,'Gas wholesale lookups'!$A$4:$L$15,'Gas wholesale index'!I$2,FALSE)</f>
        <v>332991.45454545453</v>
      </c>
      <c r="J606" s="13">
        <f>VLOOKUP($B606,'Gas wholesale lookups'!$A$4:$L$15,'Gas wholesale index'!J$2,FALSE)</f>
        <v>208526.18181818182</v>
      </c>
      <c r="K606" s="13">
        <f>VLOOKUP($B606,'Gas wholesale lookups'!$A$4:$L$15,'Gas wholesale index'!K$2,FALSE)</f>
        <v>166168.27272727274</v>
      </c>
      <c r="L606" s="13">
        <f>VLOOKUP($B606,'Gas wholesale lookups'!$A$4:$L$15,'Gas wholesale index'!L$2,FALSE)</f>
        <v>291847.5</v>
      </c>
      <c r="M606" s="13">
        <f>VLOOKUP($B606,'Gas wholesale lookups'!$A$4:$L$15,'Gas wholesale index'!M$2,FALSE)</f>
        <v>332991.45454545453</v>
      </c>
      <c r="N606" s="13">
        <f>VLOOKUP($B606,'Gas wholesale lookups'!$A$4:$L$15,'Gas wholesale index'!N$2,FALSE)</f>
        <v>208526.18181818182</v>
      </c>
      <c r="O606" s="38">
        <f>VLOOKUP($B606,'Gas wholesale lookups'!$A$4:$R$15,'Gas wholesale index'!O$2,FALSE)</f>
        <v>0</v>
      </c>
      <c r="P606" s="38">
        <f>VLOOKUP($B606,'Gas wholesale lookups'!$A$4:$R$15,'Gas wholesale index'!P$2,FALSE)</f>
        <v>1</v>
      </c>
      <c r="Q606" s="38">
        <f>VLOOKUP($B606,'Gas wholesale lookups'!$A$4:$R$15,'Gas wholesale index'!Q$2,FALSE)</f>
        <v>1</v>
      </c>
      <c r="R606" s="38">
        <f>VLOOKUP($B606,'Gas wholesale lookups'!$A$4:$R$15,'Gas wholesale index'!R$2,FALSE)</f>
        <v>1</v>
      </c>
      <c r="S606" s="38">
        <f>VLOOKUP($B606,'Gas wholesale lookups'!$A$4:$R$15,'Gas wholesale index'!S$2,FALSE)</f>
        <v>1</v>
      </c>
      <c r="T606" s="38">
        <f>VLOOKUP($B606,'Gas wholesale lookups'!$A$4:$R$15,'Gas wholesale index'!T$2,FALSE)</f>
        <v>0</v>
      </c>
      <c r="U606" s="13">
        <f t="shared" si="182"/>
        <v>0</v>
      </c>
      <c r="V606" s="13">
        <f t="shared" si="183"/>
        <v>208526.18181818182</v>
      </c>
      <c r="W606" s="13">
        <f t="shared" si="184"/>
        <v>166168.27272727274</v>
      </c>
      <c r="X606" s="13">
        <f t="shared" si="185"/>
        <v>291847.5</v>
      </c>
      <c r="Y606" s="13">
        <f t="shared" si="186"/>
        <v>332991.45454545453</v>
      </c>
      <c r="Z606" s="13">
        <f t="shared" si="187"/>
        <v>0</v>
      </c>
      <c r="AA606" s="13">
        <f t="shared" si="188"/>
        <v>999533.40909090918</v>
      </c>
      <c r="AB606" s="23">
        <f t="shared" si="189"/>
        <v>0</v>
      </c>
      <c r="AC606" s="23">
        <f t="shared" si="190"/>
        <v>0</v>
      </c>
      <c r="AD606" s="23">
        <f t="shared" si="191"/>
        <v>0</v>
      </c>
      <c r="AE606" s="23">
        <f t="shared" si="192"/>
        <v>0</v>
      </c>
      <c r="AF606" s="23">
        <f t="shared" si="193"/>
        <v>0</v>
      </c>
      <c r="AG606" s="23">
        <f t="shared" si="194"/>
        <v>0</v>
      </c>
      <c r="AH606" s="23">
        <f t="shared" si="195"/>
        <v>0</v>
      </c>
      <c r="AI606" s="44" t="str">
        <f t="shared" si="196"/>
        <v>n/a</v>
      </c>
      <c r="AJ606" s="2" t="str">
        <f t="shared" si="179"/>
        <v>2017-18 Summer</v>
      </c>
      <c r="AK606" s="2" t="str">
        <f t="shared" si="180"/>
        <v>2016-17 Winter</v>
      </c>
      <c r="AL606" s="41">
        <v>0</v>
      </c>
    </row>
    <row r="607" spans="1:38" x14ac:dyDescent="0.3">
      <c r="A607" s="47">
        <v>42717</v>
      </c>
      <c r="B607" s="14" t="str">
        <f t="shared" si="181"/>
        <v>Dec</v>
      </c>
      <c r="C607" s="3"/>
      <c r="D607" s="3"/>
      <c r="E607" s="3"/>
      <c r="F607" s="3"/>
      <c r="G607" s="3"/>
      <c r="H607" s="3"/>
      <c r="I607" s="13">
        <f>VLOOKUP($B607,'Gas wholesale lookups'!$A$4:$L$15,'Gas wholesale index'!I$2,FALSE)</f>
        <v>332991.45454545453</v>
      </c>
      <c r="J607" s="13">
        <f>VLOOKUP($B607,'Gas wholesale lookups'!$A$4:$L$15,'Gas wholesale index'!J$2,FALSE)</f>
        <v>208526.18181818182</v>
      </c>
      <c r="K607" s="13">
        <f>VLOOKUP($B607,'Gas wholesale lookups'!$A$4:$L$15,'Gas wholesale index'!K$2,FALSE)</f>
        <v>166168.27272727274</v>
      </c>
      <c r="L607" s="13">
        <f>VLOOKUP($B607,'Gas wholesale lookups'!$A$4:$L$15,'Gas wholesale index'!L$2,FALSE)</f>
        <v>291847.5</v>
      </c>
      <c r="M607" s="13">
        <f>VLOOKUP($B607,'Gas wholesale lookups'!$A$4:$L$15,'Gas wholesale index'!M$2,FALSE)</f>
        <v>332991.45454545453</v>
      </c>
      <c r="N607" s="13">
        <f>VLOOKUP($B607,'Gas wholesale lookups'!$A$4:$L$15,'Gas wholesale index'!N$2,FALSE)</f>
        <v>208526.18181818182</v>
      </c>
      <c r="O607" s="38">
        <f>VLOOKUP($B607,'Gas wholesale lookups'!$A$4:$R$15,'Gas wholesale index'!O$2,FALSE)</f>
        <v>0</v>
      </c>
      <c r="P607" s="38">
        <f>VLOOKUP($B607,'Gas wholesale lookups'!$A$4:$R$15,'Gas wholesale index'!P$2,FALSE)</f>
        <v>1</v>
      </c>
      <c r="Q607" s="38">
        <f>VLOOKUP($B607,'Gas wholesale lookups'!$A$4:$R$15,'Gas wholesale index'!Q$2,FALSE)</f>
        <v>1</v>
      </c>
      <c r="R607" s="38">
        <f>VLOOKUP($B607,'Gas wholesale lookups'!$A$4:$R$15,'Gas wholesale index'!R$2,FALSE)</f>
        <v>1</v>
      </c>
      <c r="S607" s="38">
        <f>VLOOKUP($B607,'Gas wholesale lookups'!$A$4:$R$15,'Gas wholesale index'!S$2,FALSE)</f>
        <v>1</v>
      </c>
      <c r="T607" s="38">
        <f>VLOOKUP($B607,'Gas wholesale lookups'!$A$4:$R$15,'Gas wholesale index'!T$2,FALSE)</f>
        <v>0</v>
      </c>
      <c r="U607" s="13">
        <f t="shared" si="182"/>
        <v>0</v>
      </c>
      <c r="V607" s="13">
        <f t="shared" si="183"/>
        <v>208526.18181818182</v>
      </c>
      <c r="W607" s="13">
        <f t="shared" si="184"/>
        <v>166168.27272727274</v>
      </c>
      <c r="X607" s="13">
        <f t="shared" si="185"/>
        <v>291847.5</v>
      </c>
      <c r="Y607" s="13">
        <f t="shared" si="186"/>
        <v>332991.45454545453</v>
      </c>
      <c r="Z607" s="13">
        <f t="shared" si="187"/>
        <v>0</v>
      </c>
      <c r="AA607" s="13">
        <f t="shared" si="188"/>
        <v>999533.40909090918</v>
      </c>
      <c r="AB607" s="23">
        <f t="shared" si="189"/>
        <v>0</v>
      </c>
      <c r="AC607" s="23">
        <f t="shared" si="190"/>
        <v>0</v>
      </c>
      <c r="AD607" s="23">
        <f t="shared" si="191"/>
        <v>0</v>
      </c>
      <c r="AE607" s="23">
        <f t="shared" si="192"/>
        <v>0</v>
      </c>
      <c r="AF607" s="23">
        <f t="shared" si="193"/>
        <v>0</v>
      </c>
      <c r="AG607" s="23">
        <f t="shared" si="194"/>
        <v>0</v>
      </c>
      <c r="AH607" s="23">
        <f t="shared" si="195"/>
        <v>0</v>
      </c>
      <c r="AI607" s="44" t="str">
        <f t="shared" si="196"/>
        <v>n/a</v>
      </c>
      <c r="AJ607" s="2" t="str">
        <f t="shared" si="179"/>
        <v>2017-18 Summer</v>
      </c>
      <c r="AK607" s="2" t="str">
        <f t="shared" si="180"/>
        <v>2016-17 Winter</v>
      </c>
      <c r="AL607" s="41">
        <v>0</v>
      </c>
    </row>
    <row r="608" spans="1:38" x14ac:dyDescent="0.3">
      <c r="A608" s="47">
        <v>42718</v>
      </c>
      <c r="B608" s="14" t="str">
        <f t="shared" si="181"/>
        <v>Dec</v>
      </c>
      <c r="C608" s="3"/>
      <c r="D608" s="3"/>
      <c r="E608" s="3"/>
      <c r="F608" s="3"/>
      <c r="G608" s="3"/>
      <c r="H608" s="3"/>
      <c r="I608" s="13">
        <f>VLOOKUP($B608,'Gas wholesale lookups'!$A$4:$L$15,'Gas wholesale index'!I$2,FALSE)</f>
        <v>332991.45454545453</v>
      </c>
      <c r="J608" s="13">
        <f>VLOOKUP($B608,'Gas wholesale lookups'!$A$4:$L$15,'Gas wholesale index'!J$2,FALSE)</f>
        <v>208526.18181818182</v>
      </c>
      <c r="K608" s="13">
        <f>VLOOKUP($B608,'Gas wholesale lookups'!$A$4:$L$15,'Gas wholesale index'!K$2,FALSE)</f>
        <v>166168.27272727274</v>
      </c>
      <c r="L608" s="13">
        <f>VLOOKUP($B608,'Gas wholesale lookups'!$A$4:$L$15,'Gas wholesale index'!L$2,FALSE)</f>
        <v>291847.5</v>
      </c>
      <c r="M608" s="13">
        <f>VLOOKUP($B608,'Gas wholesale lookups'!$A$4:$L$15,'Gas wholesale index'!M$2,FALSE)</f>
        <v>332991.45454545453</v>
      </c>
      <c r="N608" s="13">
        <f>VLOOKUP($B608,'Gas wholesale lookups'!$A$4:$L$15,'Gas wholesale index'!N$2,FALSE)</f>
        <v>208526.18181818182</v>
      </c>
      <c r="O608" s="38">
        <f>VLOOKUP($B608,'Gas wholesale lookups'!$A$4:$R$15,'Gas wholesale index'!O$2,FALSE)</f>
        <v>0</v>
      </c>
      <c r="P608" s="38">
        <f>VLOOKUP($B608,'Gas wholesale lookups'!$A$4:$R$15,'Gas wholesale index'!P$2,FALSE)</f>
        <v>1</v>
      </c>
      <c r="Q608" s="38">
        <f>VLOOKUP($B608,'Gas wholesale lookups'!$A$4:$R$15,'Gas wholesale index'!Q$2,FALSE)</f>
        <v>1</v>
      </c>
      <c r="R608" s="38">
        <f>VLOOKUP($B608,'Gas wholesale lookups'!$A$4:$R$15,'Gas wholesale index'!R$2,FALSE)</f>
        <v>1</v>
      </c>
      <c r="S608" s="38">
        <f>VLOOKUP($B608,'Gas wholesale lookups'!$A$4:$R$15,'Gas wholesale index'!S$2,FALSE)</f>
        <v>1</v>
      </c>
      <c r="T608" s="38">
        <f>VLOOKUP($B608,'Gas wholesale lookups'!$A$4:$R$15,'Gas wholesale index'!T$2,FALSE)</f>
        <v>0</v>
      </c>
      <c r="U608" s="13">
        <f t="shared" si="182"/>
        <v>0</v>
      </c>
      <c r="V608" s="13">
        <f t="shared" si="183"/>
        <v>208526.18181818182</v>
      </c>
      <c r="W608" s="13">
        <f t="shared" si="184"/>
        <v>166168.27272727274</v>
      </c>
      <c r="X608" s="13">
        <f t="shared" si="185"/>
        <v>291847.5</v>
      </c>
      <c r="Y608" s="13">
        <f t="shared" si="186"/>
        <v>332991.45454545453</v>
      </c>
      <c r="Z608" s="13">
        <f t="shared" si="187"/>
        <v>0</v>
      </c>
      <c r="AA608" s="13">
        <f t="shared" si="188"/>
        <v>999533.40909090918</v>
      </c>
      <c r="AB608" s="23">
        <f t="shared" si="189"/>
        <v>0</v>
      </c>
      <c r="AC608" s="23">
        <f t="shared" si="190"/>
        <v>0</v>
      </c>
      <c r="AD608" s="23">
        <f t="shared" si="191"/>
        <v>0</v>
      </c>
      <c r="AE608" s="23">
        <f t="shared" si="192"/>
        <v>0</v>
      </c>
      <c r="AF608" s="23">
        <f t="shared" si="193"/>
        <v>0</v>
      </c>
      <c r="AG608" s="23">
        <f t="shared" si="194"/>
        <v>0</v>
      </c>
      <c r="AH608" s="23">
        <f t="shared" si="195"/>
        <v>0</v>
      </c>
      <c r="AI608" s="44" t="str">
        <f t="shared" si="196"/>
        <v>n/a</v>
      </c>
      <c r="AJ608" s="2" t="str">
        <f t="shared" si="179"/>
        <v>2017-18 Summer</v>
      </c>
      <c r="AK608" s="2" t="str">
        <f t="shared" si="180"/>
        <v>2016-17 Winter</v>
      </c>
      <c r="AL608" s="41">
        <v>0</v>
      </c>
    </row>
    <row r="609" spans="1:38" x14ac:dyDescent="0.3">
      <c r="A609" s="47">
        <v>42719</v>
      </c>
      <c r="B609" s="14" t="str">
        <f t="shared" si="181"/>
        <v>Dec</v>
      </c>
      <c r="C609" s="3"/>
      <c r="D609" s="3"/>
      <c r="E609" s="3"/>
      <c r="F609" s="3"/>
      <c r="G609" s="3"/>
      <c r="H609" s="3"/>
      <c r="I609" s="13">
        <f>VLOOKUP($B609,'Gas wholesale lookups'!$A$4:$L$15,'Gas wholesale index'!I$2,FALSE)</f>
        <v>332991.45454545453</v>
      </c>
      <c r="J609" s="13">
        <f>VLOOKUP($B609,'Gas wholesale lookups'!$A$4:$L$15,'Gas wholesale index'!J$2,FALSE)</f>
        <v>208526.18181818182</v>
      </c>
      <c r="K609" s="13">
        <f>VLOOKUP($B609,'Gas wholesale lookups'!$A$4:$L$15,'Gas wholesale index'!K$2,FALSE)</f>
        <v>166168.27272727274</v>
      </c>
      <c r="L609" s="13">
        <f>VLOOKUP($B609,'Gas wholesale lookups'!$A$4:$L$15,'Gas wholesale index'!L$2,FALSE)</f>
        <v>291847.5</v>
      </c>
      <c r="M609" s="13">
        <f>VLOOKUP($B609,'Gas wholesale lookups'!$A$4:$L$15,'Gas wholesale index'!M$2,FALSE)</f>
        <v>332991.45454545453</v>
      </c>
      <c r="N609" s="13">
        <f>VLOOKUP($B609,'Gas wholesale lookups'!$A$4:$L$15,'Gas wholesale index'!N$2,FALSE)</f>
        <v>208526.18181818182</v>
      </c>
      <c r="O609" s="38">
        <f>VLOOKUP($B609,'Gas wholesale lookups'!$A$4:$R$15,'Gas wholesale index'!O$2,FALSE)</f>
        <v>0</v>
      </c>
      <c r="P609" s="38">
        <f>VLOOKUP($B609,'Gas wholesale lookups'!$A$4:$R$15,'Gas wholesale index'!P$2,FALSE)</f>
        <v>1</v>
      </c>
      <c r="Q609" s="38">
        <f>VLOOKUP($B609,'Gas wholesale lookups'!$A$4:$R$15,'Gas wholesale index'!Q$2,FALSE)</f>
        <v>1</v>
      </c>
      <c r="R609" s="38">
        <f>VLOOKUP($B609,'Gas wholesale lookups'!$A$4:$R$15,'Gas wholesale index'!R$2,FALSE)</f>
        <v>1</v>
      </c>
      <c r="S609" s="38">
        <f>VLOOKUP($B609,'Gas wholesale lookups'!$A$4:$R$15,'Gas wholesale index'!S$2,FALSE)</f>
        <v>1</v>
      </c>
      <c r="T609" s="38">
        <f>VLOOKUP($B609,'Gas wholesale lookups'!$A$4:$R$15,'Gas wholesale index'!T$2,FALSE)</f>
        <v>0</v>
      </c>
      <c r="U609" s="13">
        <f t="shared" si="182"/>
        <v>0</v>
      </c>
      <c r="V609" s="13">
        <f t="shared" si="183"/>
        <v>208526.18181818182</v>
      </c>
      <c r="W609" s="13">
        <f t="shared" si="184"/>
        <v>166168.27272727274</v>
      </c>
      <c r="X609" s="13">
        <f t="shared" si="185"/>
        <v>291847.5</v>
      </c>
      <c r="Y609" s="13">
        <f t="shared" si="186"/>
        <v>332991.45454545453</v>
      </c>
      <c r="Z609" s="13">
        <f t="shared" si="187"/>
        <v>0</v>
      </c>
      <c r="AA609" s="13">
        <f t="shared" si="188"/>
        <v>999533.40909090918</v>
      </c>
      <c r="AB609" s="23">
        <f t="shared" si="189"/>
        <v>0</v>
      </c>
      <c r="AC609" s="23">
        <f t="shared" si="190"/>
        <v>0</v>
      </c>
      <c r="AD609" s="23">
        <f t="shared" si="191"/>
        <v>0</v>
      </c>
      <c r="AE609" s="23">
        <f t="shared" si="192"/>
        <v>0</v>
      </c>
      <c r="AF609" s="23">
        <f t="shared" si="193"/>
        <v>0</v>
      </c>
      <c r="AG609" s="23">
        <f t="shared" si="194"/>
        <v>0</v>
      </c>
      <c r="AH609" s="23">
        <f t="shared" si="195"/>
        <v>0</v>
      </c>
      <c r="AI609" s="44" t="str">
        <f t="shared" si="196"/>
        <v>n/a</v>
      </c>
      <c r="AJ609" s="2" t="str">
        <f t="shared" si="179"/>
        <v>2017-18 Summer</v>
      </c>
      <c r="AK609" s="2" t="str">
        <f t="shared" si="180"/>
        <v>2016-17 Winter</v>
      </c>
      <c r="AL609" s="41">
        <v>0</v>
      </c>
    </row>
    <row r="610" spans="1:38" x14ac:dyDescent="0.3">
      <c r="A610" s="47">
        <v>42720</v>
      </c>
      <c r="B610" s="14" t="str">
        <f t="shared" si="181"/>
        <v>Dec</v>
      </c>
      <c r="C610" s="3"/>
      <c r="D610" s="3"/>
      <c r="E610" s="3"/>
      <c r="F610" s="3"/>
      <c r="G610" s="3"/>
      <c r="H610" s="3"/>
      <c r="I610" s="13">
        <f>VLOOKUP($B610,'Gas wholesale lookups'!$A$4:$L$15,'Gas wholesale index'!I$2,FALSE)</f>
        <v>332991.45454545453</v>
      </c>
      <c r="J610" s="13">
        <f>VLOOKUP($B610,'Gas wholesale lookups'!$A$4:$L$15,'Gas wholesale index'!J$2,FALSE)</f>
        <v>208526.18181818182</v>
      </c>
      <c r="K610" s="13">
        <f>VLOOKUP($B610,'Gas wholesale lookups'!$A$4:$L$15,'Gas wholesale index'!K$2,FALSE)</f>
        <v>166168.27272727274</v>
      </c>
      <c r="L610" s="13">
        <f>VLOOKUP($B610,'Gas wholesale lookups'!$A$4:$L$15,'Gas wholesale index'!L$2,FALSE)</f>
        <v>291847.5</v>
      </c>
      <c r="M610" s="13">
        <f>VLOOKUP($B610,'Gas wholesale lookups'!$A$4:$L$15,'Gas wholesale index'!M$2,FALSE)</f>
        <v>332991.45454545453</v>
      </c>
      <c r="N610" s="13">
        <f>VLOOKUP($B610,'Gas wholesale lookups'!$A$4:$L$15,'Gas wholesale index'!N$2,FALSE)</f>
        <v>208526.18181818182</v>
      </c>
      <c r="O610" s="38">
        <f>VLOOKUP($B610,'Gas wholesale lookups'!$A$4:$R$15,'Gas wholesale index'!O$2,FALSE)</f>
        <v>0</v>
      </c>
      <c r="P610" s="38">
        <f>VLOOKUP($B610,'Gas wholesale lookups'!$A$4:$R$15,'Gas wholesale index'!P$2,FALSE)</f>
        <v>1</v>
      </c>
      <c r="Q610" s="38">
        <f>VLOOKUP($B610,'Gas wholesale lookups'!$A$4:$R$15,'Gas wholesale index'!Q$2,FALSE)</f>
        <v>1</v>
      </c>
      <c r="R610" s="38">
        <f>VLOOKUP($B610,'Gas wholesale lookups'!$A$4:$R$15,'Gas wholesale index'!R$2,FALSE)</f>
        <v>1</v>
      </c>
      <c r="S610" s="38">
        <f>VLOOKUP($B610,'Gas wholesale lookups'!$A$4:$R$15,'Gas wholesale index'!S$2,FALSE)</f>
        <v>1</v>
      </c>
      <c r="T610" s="38">
        <f>VLOOKUP($B610,'Gas wholesale lookups'!$A$4:$R$15,'Gas wholesale index'!T$2,FALSE)</f>
        <v>0</v>
      </c>
      <c r="U610" s="13">
        <f t="shared" si="182"/>
        <v>0</v>
      </c>
      <c r="V610" s="13">
        <f t="shared" si="183"/>
        <v>208526.18181818182</v>
      </c>
      <c r="W610" s="13">
        <f t="shared" si="184"/>
        <v>166168.27272727274</v>
      </c>
      <c r="X610" s="13">
        <f t="shared" si="185"/>
        <v>291847.5</v>
      </c>
      <c r="Y610" s="13">
        <f t="shared" si="186"/>
        <v>332991.45454545453</v>
      </c>
      <c r="Z610" s="13">
        <f t="shared" si="187"/>
        <v>0</v>
      </c>
      <c r="AA610" s="13">
        <f t="shared" si="188"/>
        <v>999533.40909090918</v>
      </c>
      <c r="AB610" s="23">
        <f t="shared" si="189"/>
        <v>0</v>
      </c>
      <c r="AC610" s="23">
        <f t="shared" si="190"/>
        <v>0</v>
      </c>
      <c r="AD610" s="23">
        <f t="shared" si="191"/>
        <v>0</v>
      </c>
      <c r="AE610" s="23">
        <f t="shared" si="192"/>
        <v>0</v>
      </c>
      <c r="AF610" s="23">
        <f t="shared" si="193"/>
        <v>0</v>
      </c>
      <c r="AG610" s="23">
        <f t="shared" si="194"/>
        <v>0</v>
      </c>
      <c r="AH610" s="23">
        <f t="shared" si="195"/>
        <v>0</v>
      </c>
      <c r="AI610" s="44" t="str">
        <f t="shared" si="196"/>
        <v>n/a</v>
      </c>
      <c r="AJ610" s="2" t="str">
        <f t="shared" si="179"/>
        <v>2017-18 Summer</v>
      </c>
      <c r="AK610" s="2" t="str">
        <f t="shared" si="180"/>
        <v>2016-17 Winter</v>
      </c>
      <c r="AL610" s="41">
        <v>0</v>
      </c>
    </row>
    <row r="611" spans="1:38" x14ac:dyDescent="0.3">
      <c r="A611" s="47">
        <v>42723</v>
      </c>
      <c r="B611" s="14" t="str">
        <f t="shared" si="181"/>
        <v>Dec</v>
      </c>
      <c r="C611" s="3"/>
      <c r="D611" s="3"/>
      <c r="E611" s="3"/>
      <c r="F611" s="3"/>
      <c r="G611" s="3"/>
      <c r="H611" s="3"/>
      <c r="I611" s="13">
        <f>VLOOKUP($B611,'Gas wholesale lookups'!$A$4:$L$15,'Gas wholesale index'!I$2,FALSE)</f>
        <v>332991.45454545453</v>
      </c>
      <c r="J611" s="13">
        <f>VLOOKUP($B611,'Gas wholesale lookups'!$A$4:$L$15,'Gas wholesale index'!J$2,FALSE)</f>
        <v>208526.18181818182</v>
      </c>
      <c r="K611" s="13">
        <f>VLOOKUP($B611,'Gas wholesale lookups'!$A$4:$L$15,'Gas wholesale index'!K$2,FALSE)</f>
        <v>166168.27272727274</v>
      </c>
      <c r="L611" s="13">
        <f>VLOOKUP($B611,'Gas wholesale lookups'!$A$4:$L$15,'Gas wholesale index'!L$2,FALSE)</f>
        <v>291847.5</v>
      </c>
      <c r="M611" s="13">
        <f>VLOOKUP($B611,'Gas wholesale lookups'!$A$4:$L$15,'Gas wholesale index'!M$2,FALSE)</f>
        <v>332991.45454545453</v>
      </c>
      <c r="N611" s="13">
        <f>VLOOKUP($B611,'Gas wholesale lookups'!$A$4:$L$15,'Gas wholesale index'!N$2,FALSE)</f>
        <v>208526.18181818182</v>
      </c>
      <c r="O611" s="38">
        <f>VLOOKUP($B611,'Gas wholesale lookups'!$A$4:$R$15,'Gas wholesale index'!O$2,FALSE)</f>
        <v>0</v>
      </c>
      <c r="P611" s="38">
        <f>VLOOKUP($B611,'Gas wholesale lookups'!$A$4:$R$15,'Gas wholesale index'!P$2,FALSE)</f>
        <v>1</v>
      </c>
      <c r="Q611" s="38">
        <f>VLOOKUP($B611,'Gas wholesale lookups'!$A$4:$R$15,'Gas wholesale index'!Q$2,FALSE)</f>
        <v>1</v>
      </c>
      <c r="R611" s="38">
        <f>VLOOKUP($B611,'Gas wholesale lookups'!$A$4:$R$15,'Gas wholesale index'!R$2,FALSE)</f>
        <v>1</v>
      </c>
      <c r="S611" s="38">
        <f>VLOOKUP($B611,'Gas wholesale lookups'!$A$4:$R$15,'Gas wholesale index'!S$2,FALSE)</f>
        <v>1</v>
      </c>
      <c r="T611" s="38">
        <f>VLOOKUP($B611,'Gas wholesale lookups'!$A$4:$R$15,'Gas wholesale index'!T$2,FALSE)</f>
        <v>0</v>
      </c>
      <c r="U611" s="13">
        <f t="shared" si="182"/>
        <v>0</v>
      </c>
      <c r="V611" s="13">
        <f t="shared" si="183"/>
        <v>208526.18181818182</v>
      </c>
      <c r="W611" s="13">
        <f t="shared" si="184"/>
        <v>166168.27272727274</v>
      </c>
      <c r="X611" s="13">
        <f t="shared" si="185"/>
        <v>291847.5</v>
      </c>
      <c r="Y611" s="13">
        <f t="shared" si="186"/>
        <v>332991.45454545453</v>
      </c>
      <c r="Z611" s="13">
        <f t="shared" si="187"/>
        <v>0</v>
      </c>
      <c r="AA611" s="13">
        <f t="shared" si="188"/>
        <v>999533.40909090918</v>
      </c>
      <c r="AB611" s="23">
        <f t="shared" si="189"/>
        <v>0</v>
      </c>
      <c r="AC611" s="23">
        <f t="shared" si="190"/>
        <v>0</v>
      </c>
      <c r="AD611" s="23">
        <f t="shared" si="191"/>
        <v>0</v>
      </c>
      <c r="AE611" s="23">
        <f t="shared" si="192"/>
        <v>0</v>
      </c>
      <c r="AF611" s="23">
        <f t="shared" si="193"/>
        <v>0</v>
      </c>
      <c r="AG611" s="23">
        <f t="shared" si="194"/>
        <v>0</v>
      </c>
      <c r="AH611" s="23">
        <f t="shared" si="195"/>
        <v>0</v>
      </c>
      <c r="AI611" s="44" t="str">
        <f t="shared" si="196"/>
        <v>n/a</v>
      </c>
      <c r="AJ611" s="2" t="str">
        <f t="shared" si="179"/>
        <v>2017-18 Summer</v>
      </c>
      <c r="AK611" s="2" t="str">
        <f t="shared" si="180"/>
        <v>2016-17 Winter</v>
      </c>
      <c r="AL611" s="41">
        <v>0</v>
      </c>
    </row>
    <row r="612" spans="1:38" x14ac:dyDescent="0.3">
      <c r="A612" s="47">
        <v>42724</v>
      </c>
      <c r="B612" s="14" t="str">
        <f t="shared" si="181"/>
        <v>Dec</v>
      </c>
      <c r="C612" s="3"/>
      <c r="D612" s="3"/>
      <c r="E612" s="3"/>
      <c r="F612" s="3"/>
      <c r="G612" s="3"/>
      <c r="H612" s="3"/>
      <c r="I612" s="13">
        <f>VLOOKUP($B612,'Gas wholesale lookups'!$A$4:$L$15,'Gas wholesale index'!I$2,FALSE)</f>
        <v>332991.45454545453</v>
      </c>
      <c r="J612" s="13">
        <f>VLOOKUP($B612,'Gas wholesale lookups'!$A$4:$L$15,'Gas wholesale index'!J$2,FALSE)</f>
        <v>208526.18181818182</v>
      </c>
      <c r="K612" s="13">
        <f>VLOOKUP($B612,'Gas wholesale lookups'!$A$4:$L$15,'Gas wholesale index'!K$2,FALSE)</f>
        <v>166168.27272727274</v>
      </c>
      <c r="L612" s="13">
        <f>VLOOKUP($B612,'Gas wholesale lookups'!$A$4:$L$15,'Gas wholesale index'!L$2,FALSE)</f>
        <v>291847.5</v>
      </c>
      <c r="M612" s="13">
        <f>VLOOKUP($B612,'Gas wholesale lookups'!$A$4:$L$15,'Gas wholesale index'!M$2,FALSE)</f>
        <v>332991.45454545453</v>
      </c>
      <c r="N612" s="13">
        <f>VLOOKUP($B612,'Gas wholesale lookups'!$A$4:$L$15,'Gas wholesale index'!N$2,FALSE)</f>
        <v>208526.18181818182</v>
      </c>
      <c r="O612" s="38">
        <f>VLOOKUP($B612,'Gas wholesale lookups'!$A$4:$R$15,'Gas wholesale index'!O$2,FALSE)</f>
        <v>0</v>
      </c>
      <c r="P612" s="38">
        <f>VLOOKUP($B612,'Gas wholesale lookups'!$A$4:$R$15,'Gas wholesale index'!P$2,FALSE)</f>
        <v>1</v>
      </c>
      <c r="Q612" s="38">
        <f>VLOOKUP($B612,'Gas wholesale lookups'!$A$4:$R$15,'Gas wholesale index'!Q$2,FALSE)</f>
        <v>1</v>
      </c>
      <c r="R612" s="38">
        <f>VLOOKUP($B612,'Gas wholesale lookups'!$A$4:$R$15,'Gas wholesale index'!R$2,FALSE)</f>
        <v>1</v>
      </c>
      <c r="S612" s="38">
        <f>VLOOKUP($B612,'Gas wholesale lookups'!$A$4:$R$15,'Gas wholesale index'!S$2,FALSE)</f>
        <v>1</v>
      </c>
      <c r="T612" s="38">
        <f>VLOOKUP($B612,'Gas wholesale lookups'!$A$4:$R$15,'Gas wholesale index'!T$2,FALSE)</f>
        <v>0</v>
      </c>
      <c r="U612" s="13">
        <f t="shared" si="182"/>
        <v>0</v>
      </c>
      <c r="V612" s="13">
        <f t="shared" si="183"/>
        <v>208526.18181818182</v>
      </c>
      <c r="W612" s="13">
        <f t="shared" si="184"/>
        <v>166168.27272727274</v>
      </c>
      <c r="X612" s="13">
        <f t="shared" si="185"/>
        <v>291847.5</v>
      </c>
      <c r="Y612" s="13">
        <f t="shared" si="186"/>
        <v>332991.45454545453</v>
      </c>
      <c r="Z612" s="13">
        <f t="shared" si="187"/>
        <v>0</v>
      </c>
      <c r="AA612" s="13">
        <f t="shared" si="188"/>
        <v>999533.40909090918</v>
      </c>
      <c r="AB612" s="23">
        <f t="shared" si="189"/>
        <v>0</v>
      </c>
      <c r="AC612" s="23">
        <f t="shared" si="190"/>
        <v>0</v>
      </c>
      <c r="AD612" s="23">
        <f t="shared" si="191"/>
        <v>0</v>
      </c>
      <c r="AE612" s="23">
        <f t="shared" si="192"/>
        <v>0</v>
      </c>
      <c r="AF612" s="23">
        <f t="shared" si="193"/>
        <v>0</v>
      </c>
      <c r="AG612" s="23">
        <f t="shared" si="194"/>
        <v>0</v>
      </c>
      <c r="AH612" s="23">
        <f t="shared" si="195"/>
        <v>0</v>
      </c>
      <c r="AI612" s="44" t="str">
        <f t="shared" si="196"/>
        <v>n/a</v>
      </c>
      <c r="AJ612" s="2" t="str">
        <f t="shared" si="179"/>
        <v>2017-18 Summer</v>
      </c>
      <c r="AK612" s="2" t="str">
        <f t="shared" si="180"/>
        <v>2016-17 Winter</v>
      </c>
      <c r="AL612" s="41">
        <v>0</v>
      </c>
    </row>
    <row r="613" spans="1:38" x14ac:dyDescent="0.3">
      <c r="A613" s="47">
        <v>42725</v>
      </c>
      <c r="B613" s="14" t="str">
        <f t="shared" si="181"/>
        <v>Dec</v>
      </c>
      <c r="C613" s="3"/>
      <c r="D613" s="3"/>
      <c r="E613" s="3"/>
      <c r="F613" s="3"/>
      <c r="G613" s="3"/>
      <c r="H613" s="3"/>
      <c r="I613" s="13">
        <f>VLOOKUP($B613,'Gas wholesale lookups'!$A$4:$L$15,'Gas wholesale index'!I$2,FALSE)</f>
        <v>332991.45454545453</v>
      </c>
      <c r="J613" s="13">
        <f>VLOOKUP($B613,'Gas wholesale lookups'!$A$4:$L$15,'Gas wholesale index'!J$2,FALSE)</f>
        <v>208526.18181818182</v>
      </c>
      <c r="K613" s="13">
        <f>VLOOKUP($B613,'Gas wholesale lookups'!$A$4:$L$15,'Gas wholesale index'!K$2,FALSE)</f>
        <v>166168.27272727274</v>
      </c>
      <c r="L613" s="13">
        <f>VLOOKUP($B613,'Gas wholesale lookups'!$A$4:$L$15,'Gas wholesale index'!L$2,FALSE)</f>
        <v>291847.5</v>
      </c>
      <c r="M613" s="13">
        <f>VLOOKUP($B613,'Gas wholesale lookups'!$A$4:$L$15,'Gas wholesale index'!M$2,FALSE)</f>
        <v>332991.45454545453</v>
      </c>
      <c r="N613" s="13">
        <f>VLOOKUP($B613,'Gas wholesale lookups'!$A$4:$L$15,'Gas wholesale index'!N$2,FALSE)</f>
        <v>208526.18181818182</v>
      </c>
      <c r="O613" s="38">
        <f>VLOOKUP($B613,'Gas wholesale lookups'!$A$4:$R$15,'Gas wholesale index'!O$2,FALSE)</f>
        <v>0</v>
      </c>
      <c r="P613" s="38">
        <f>VLOOKUP($B613,'Gas wholesale lookups'!$A$4:$R$15,'Gas wholesale index'!P$2,FALSE)</f>
        <v>1</v>
      </c>
      <c r="Q613" s="38">
        <f>VLOOKUP($B613,'Gas wholesale lookups'!$A$4:$R$15,'Gas wholesale index'!Q$2,FALSE)</f>
        <v>1</v>
      </c>
      <c r="R613" s="38">
        <f>VLOOKUP($B613,'Gas wholesale lookups'!$A$4:$R$15,'Gas wholesale index'!R$2,FALSE)</f>
        <v>1</v>
      </c>
      <c r="S613" s="38">
        <f>VLOOKUP($B613,'Gas wholesale lookups'!$A$4:$R$15,'Gas wholesale index'!S$2,FALSE)</f>
        <v>1</v>
      </c>
      <c r="T613" s="38">
        <f>VLOOKUP($B613,'Gas wholesale lookups'!$A$4:$R$15,'Gas wholesale index'!T$2,FALSE)</f>
        <v>0</v>
      </c>
      <c r="U613" s="13">
        <f t="shared" si="182"/>
        <v>0</v>
      </c>
      <c r="V613" s="13">
        <f t="shared" si="183"/>
        <v>208526.18181818182</v>
      </c>
      <c r="W613" s="13">
        <f t="shared" si="184"/>
        <v>166168.27272727274</v>
      </c>
      <c r="X613" s="13">
        <f t="shared" si="185"/>
        <v>291847.5</v>
      </c>
      <c r="Y613" s="13">
        <f t="shared" si="186"/>
        <v>332991.45454545453</v>
      </c>
      <c r="Z613" s="13">
        <f t="shared" si="187"/>
        <v>0</v>
      </c>
      <c r="AA613" s="13">
        <f t="shared" si="188"/>
        <v>999533.40909090918</v>
      </c>
      <c r="AB613" s="23">
        <f t="shared" si="189"/>
        <v>0</v>
      </c>
      <c r="AC613" s="23">
        <f t="shared" si="190"/>
        <v>0</v>
      </c>
      <c r="AD613" s="23">
        <f t="shared" si="191"/>
        <v>0</v>
      </c>
      <c r="AE613" s="23">
        <f t="shared" si="192"/>
        <v>0</v>
      </c>
      <c r="AF613" s="23">
        <f t="shared" si="193"/>
        <v>0</v>
      </c>
      <c r="AG613" s="23">
        <f t="shared" si="194"/>
        <v>0</v>
      </c>
      <c r="AH613" s="23">
        <f t="shared" si="195"/>
        <v>0</v>
      </c>
      <c r="AI613" s="44" t="str">
        <f t="shared" si="196"/>
        <v>n/a</v>
      </c>
      <c r="AJ613" s="2" t="str">
        <f t="shared" si="179"/>
        <v>2017-18 Summer</v>
      </c>
      <c r="AK613" s="2" t="str">
        <f t="shared" si="180"/>
        <v>2016-17 Winter</v>
      </c>
      <c r="AL613" s="41">
        <v>0</v>
      </c>
    </row>
    <row r="614" spans="1:38" x14ac:dyDescent="0.3">
      <c r="A614" s="47">
        <v>42726</v>
      </c>
      <c r="B614" s="14" t="str">
        <f t="shared" si="181"/>
        <v>Dec</v>
      </c>
      <c r="C614" s="3"/>
      <c r="D614" s="3"/>
      <c r="E614" s="3"/>
      <c r="F614" s="3"/>
      <c r="G614" s="3"/>
      <c r="H614" s="3"/>
      <c r="I614" s="13">
        <f>VLOOKUP($B614,'Gas wholesale lookups'!$A$4:$L$15,'Gas wholesale index'!I$2,FALSE)</f>
        <v>332991.45454545453</v>
      </c>
      <c r="J614" s="13">
        <f>VLOOKUP($B614,'Gas wholesale lookups'!$A$4:$L$15,'Gas wholesale index'!J$2,FALSE)</f>
        <v>208526.18181818182</v>
      </c>
      <c r="K614" s="13">
        <f>VLOOKUP($B614,'Gas wholesale lookups'!$A$4:$L$15,'Gas wholesale index'!K$2,FALSE)</f>
        <v>166168.27272727274</v>
      </c>
      <c r="L614" s="13">
        <f>VLOOKUP($B614,'Gas wholesale lookups'!$A$4:$L$15,'Gas wholesale index'!L$2,FALSE)</f>
        <v>291847.5</v>
      </c>
      <c r="M614" s="13">
        <f>VLOOKUP($B614,'Gas wholesale lookups'!$A$4:$L$15,'Gas wholesale index'!M$2,FALSE)</f>
        <v>332991.45454545453</v>
      </c>
      <c r="N614" s="13">
        <f>VLOOKUP($B614,'Gas wholesale lookups'!$A$4:$L$15,'Gas wholesale index'!N$2,FALSE)</f>
        <v>208526.18181818182</v>
      </c>
      <c r="O614" s="38">
        <f>VLOOKUP($B614,'Gas wholesale lookups'!$A$4:$R$15,'Gas wholesale index'!O$2,FALSE)</f>
        <v>0</v>
      </c>
      <c r="P614" s="38">
        <f>VLOOKUP($B614,'Gas wholesale lookups'!$A$4:$R$15,'Gas wholesale index'!P$2,FALSE)</f>
        <v>1</v>
      </c>
      <c r="Q614" s="38">
        <f>VLOOKUP($B614,'Gas wholesale lookups'!$A$4:$R$15,'Gas wholesale index'!Q$2,FALSE)</f>
        <v>1</v>
      </c>
      <c r="R614" s="38">
        <f>VLOOKUP($B614,'Gas wholesale lookups'!$A$4:$R$15,'Gas wholesale index'!R$2,FALSE)</f>
        <v>1</v>
      </c>
      <c r="S614" s="38">
        <f>VLOOKUP($B614,'Gas wholesale lookups'!$A$4:$R$15,'Gas wholesale index'!S$2,FALSE)</f>
        <v>1</v>
      </c>
      <c r="T614" s="38">
        <f>VLOOKUP($B614,'Gas wholesale lookups'!$A$4:$R$15,'Gas wholesale index'!T$2,FALSE)</f>
        <v>0</v>
      </c>
      <c r="U614" s="13">
        <f t="shared" si="182"/>
        <v>0</v>
      </c>
      <c r="V614" s="13">
        <f t="shared" si="183"/>
        <v>208526.18181818182</v>
      </c>
      <c r="W614" s="13">
        <f t="shared" si="184"/>
        <v>166168.27272727274</v>
      </c>
      <c r="X614" s="13">
        <f t="shared" si="185"/>
        <v>291847.5</v>
      </c>
      <c r="Y614" s="13">
        <f t="shared" si="186"/>
        <v>332991.45454545453</v>
      </c>
      <c r="Z614" s="13">
        <f t="shared" si="187"/>
        <v>0</v>
      </c>
      <c r="AA614" s="13">
        <f t="shared" si="188"/>
        <v>999533.40909090918</v>
      </c>
      <c r="AB614" s="23">
        <f t="shared" si="189"/>
        <v>0</v>
      </c>
      <c r="AC614" s="23">
        <f t="shared" si="190"/>
        <v>0</v>
      </c>
      <c r="AD614" s="23">
        <f t="shared" si="191"/>
        <v>0</v>
      </c>
      <c r="AE614" s="23">
        <f t="shared" si="192"/>
        <v>0</v>
      </c>
      <c r="AF614" s="23">
        <f t="shared" si="193"/>
        <v>0</v>
      </c>
      <c r="AG614" s="23">
        <f t="shared" si="194"/>
        <v>0</v>
      </c>
      <c r="AH614" s="23">
        <f t="shared" si="195"/>
        <v>0</v>
      </c>
      <c r="AI614" s="44" t="str">
        <f t="shared" si="196"/>
        <v>n/a</v>
      </c>
      <c r="AJ614" s="2" t="str">
        <f t="shared" si="179"/>
        <v>2017-18 Summer</v>
      </c>
      <c r="AK614" s="2" t="str">
        <f t="shared" si="180"/>
        <v>2016-17 Winter</v>
      </c>
      <c r="AL614" s="41">
        <v>0</v>
      </c>
    </row>
    <row r="615" spans="1:38" x14ac:dyDescent="0.3">
      <c r="A615" s="47">
        <v>42727</v>
      </c>
      <c r="B615" s="14" t="str">
        <f t="shared" si="181"/>
        <v>Dec</v>
      </c>
      <c r="C615" s="3"/>
      <c r="D615" s="3"/>
      <c r="E615" s="3"/>
      <c r="F615" s="3"/>
      <c r="G615" s="3"/>
      <c r="H615" s="3"/>
      <c r="I615" s="13">
        <f>VLOOKUP($B615,'Gas wholesale lookups'!$A$4:$L$15,'Gas wholesale index'!I$2,FALSE)</f>
        <v>332991.45454545453</v>
      </c>
      <c r="J615" s="13">
        <f>VLOOKUP($B615,'Gas wholesale lookups'!$A$4:$L$15,'Gas wholesale index'!J$2,FALSE)</f>
        <v>208526.18181818182</v>
      </c>
      <c r="K615" s="13">
        <f>VLOOKUP($B615,'Gas wholesale lookups'!$A$4:$L$15,'Gas wholesale index'!K$2,FALSE)</f>
        <v>166168.27272727274</v>
      </c>
      <c r="L615" s="13">
        <f>VLOOKUP($B615,'Gas wholesale lookups'!$A$4:$L$15,'Gas wholesale index'!L$2,FALSE)</f>
        <v>291847.5</v>
      </c>
      <c r="M615" s="13">
        <f>VLOOKUP($B615,'Gas wholesale lookups'!$A$4:$L$15,'Gas wholesale index'!M$2,FALSE)</f>
        <v>332991.45454545453</v>
      </c>
      <c r="N615" s="13">
        <f>VLOOKUP($B615,'Gas wholesale lookups'!$A$4:$L$15,'Gas wholesale index'!N$2,FALSE)</f>
        <v>208526.18181818182</v>
      </c>
      <c r="O615" s="38">
        <f>VLOOKUP($B615,'Gas wholesale lookups'!$A$4:$R$15,'Gas wholesale index'!O$2,FALSE)</f>
        <v>0</v>
      </c>
      <c r="P615" s="38">
        <f>VLOOKUP($B615,'Gas wholesale lookups'!$A$4:$R$15,'Gas wholesale index'!P$2,FALSE)</f>
        <v>1</v>
      </c>
      <c r="Q615" s="38">
        <f>VLOOKUP($B615,'Gas wholesale lookups'!$A$4:$R$15,'Gas wholesale index'!Q$2,FALSE)</f>
        <v>1</v>
      </c>
      <c r="R615" s="38">
        <f>VLOOKUP($B615,'Gas wholesale lookups'!$A$4:$R$15,'Gas wholesale index'!R$2,FALSE)</f>
        <v>1</v>
      </c>
      <c r="S615" s="38">
        <f>VLOOKUP($B615,'Gas wholesale lookups'!$A$4:$R$15,'Gas wholesale index'!S$2,FALSE)</f>
        <v>1</v>
      </c>
      <c r="T615" s="38">
        <f>VLOOKUP($B615,'Gas wholesale lookups'!$A$4:$R$15,'Gas wholesale index'!T$2,FALSE)</f>
        <v>0</v>
      </c>
      <c r="U615" s="13">
        <f t="shared" si="182"/>
        <v>0</v>
      </c>
      <c r="V615" s="13">
        <f t="shared" si="183"/>
        <v>208526.18181818182</v>
      </c>
      <c r="W615" s="13">
        <f t="shared" si="184"/>
        <v>166168.27272727274</v>
      </c>
      <c r="X615" s="13">
        <f t="shared" si="185"/>
        <v>291847.5</v>
      </c>
      <c r="Y615" s="13">
        <f t="shared" si="186"/>
        <v>332991.45454545453</v>
      </c>
      <c r="Z615" s="13">
        <f t="shared" si="187"/>
        <v>0</v>
      </c>
      <c r="AA615" s="13">
        <f t="shared" si="188"/>
        <v>999533.40909090918</v>
      </c>
      <c r="AB615" s="23">
        <f t="shared" si="189"/>
        <v>0</v>
      </c>
      <c r="AC615" s="23">
        <f t="shared" si="190"/>
        <v>0</v>
      </c>
      <c r="AD615" s="23">
        <f t="shared" si="191"/>
        <v>0</v>
      </c>
      <c r="AE615" s="23">
        <f t="shared" si="192"/>
        <v>0</v>
      </c>
      <c r="AF615" s="23">
        <f t="shared" si="193"/>
        <v>0</v>
      </c>
      <c r="AG615" s="23">
        <f t="shared" si="194"/>
        <v>0</v>
      </c>
      <c r="AH615" s="23">
        <f t="shared" si="195"/>
        <v>0</v>
      </c>
      <c r="AI615" s="44" t="str">
        <f t="shared" si="196"/>
        <v>n/a</v>
      </c>
      <c r="AJ615" s="2" t="str">
        <f t="shared" si="179"/>
        <v>2017-18 Summer</v>
      </c>
      <c r="AK615" s="2" t="str">
        <f t="shared" si="180"/>
        <v>2016-17 Winter</v>
      </c>
      <c r="AL615" s="41">
        <v>0</v>
      </c>
    </row>
    <row r="616" spans="1:38" x14ac:dyDescent="0.3">
      <c r="A616" s="47">
        <v>42732</v>
      </c>
      <c r="B616" s="14" t="str">
        <f t="shared" si="181"/>
        <v>Dec</v>
      </c>
      <c r="C616" s="3"/>
      <c r="D616" s="3"/>
      <c r="E616" s="3"/>
      <c r="F616" s="3"/>
      <c r="G616" s="3"/>
      <c r="H616" s="3"/>
      <c r="I616" s="13">
        <f>VLOOKUP($B616,'Gas wholesale lookups'!$A$4:$L$15,'Gas wholesale index'!I$2,FALSE)</f>
        <v>332991.45454545453</v>
      </c>
      <c r="J616" s="13">
        <f>VLOOKUP($B616,'Gas wholesale lookups'!$A$4:$L$15,'Gas wholesale index'!J$2,FALSE)</f>
        <v>208526.18181818182</v>
      </c>
      <c r="K616" s="13">
        <f>VLOOKUP($B616,'Gas wholesale lookups'!$A$4:$L$15,'Gas wholesale index'!K$2,FALSE)</f>
        <v>166168.27272727274</v>
      </c>
      <c r="L616" s="13">
        <f>VLOOKUP($B616,'Gas wholesale lookups'!$A$4:$L$15,'Gas wholesale index'!L$2,FALSE)</f>
        <v>291847.5</v>
      </c>
      <c r="M616" s="13">
        <f>VLOOKUP($B616,'Gas wholesale lookups'!$A$4:$L$15,'Gas wholesale index'!M$2,FALSE)</f>
        <v>332991.45454545453</v>
      </c>
      <c r="N616" s="13">
        <f>VLOOKUP($B616,'Gas wholesale lookups'!$A$4:$L$15,'Gas wholesale index'!N$2,FALSE)</f>
        <v>208526.18181818182</v>
      </c>
      <c r="O616" s="38">
        <f>VLOOKUP($B616,'Gas wholesale lookups'!$A$4:$R$15,'Gas wholesale index'!O$2,FALSE)</f>
        <v>0</v>
      </c>
      <c r="P616" s="38">
        <f>VLOOKUP($B616,'Gas wholesale lookups'!$A$4:$R$15,'Gas wholesale index'!P$2,FALSE)</f>
        <v>1</v>
      </c>
      <c r="Q616" s="38">
        <f>VLOOKUP($B616,'Gas wholesale lookups'!$A$4:$R$15,'Gas wholesale index'!Q$2,FALSE)</f>
        <v>1</v>
      </c>
      <c r="R616" s="38">
        <f>VLOOKUP($B616,'Gas wholesale lookups'!$A$4:$R$15,'Gas wholesale index'!R$2,FALSE)</f>
        <v>1</v>
      </c>
      <c r="S616" s="38">
        <f>VLOOKUP($B616,'Gas wholesale lookups'!$A$4:$R$15,'Gas wholesale index'!S$2,FALSE)</f>
        <v>1</v>
      </c>
      <c r="T616" s="38">
        <f>VLOOKUP($B616,'Gas wholesale lookups'!$A$4:$R$15,'Gas wholesale index'!T$2,FALSE)</f>
        <v>0</v>
      </c>
      <c r="U616" s="13">
        <f t="shared" si="182"/>
        <v>0</v>
      </c>
      <c r="V616" s="13">
        <f t="shared" si="183"/>
        <v>208526.18181818182</v>
      </c>
      <c r="W616" s="13">
        <f t="shared" si="184"/>
        <v>166168.27272727274</v>
      </c>
      <c r="X616" s="13">
        <f t="shared" si="185"/>
        <v>291847.5</v>
      </c>
      <c r="Y616" s="13">
        <f t="shared" si="186"/>
        <v>332991.45454545453</v>
      </c>
      <c r="Z616" s="13">
        <f t="shared" si="187"/>
        <v>0</v>
      </c>
      <c r="AA616" s="13">
        <f t="shared" si="188"/>
        <v>999533.40909090918</v>
      </c>
      <c r="AB616" s="23">
        <f t="shared" si="189"/>
        <v>0</v>
      </c>
      <c r="AC616" s="23">
        <f t="shared" si="190"/>
        <v>0</v>
      </c>
      <c r="AD616" s="23">
        <f t="shared" si="191"/>
        <v>0</v>
      </c>
      <c r="AE616" s="23">
        <f t="shared" si="192"/>
        <v>0</v>
      </c>
      <c r="AF616" s="23">
        <f t="shared" si="193"/>
        <v>0</v>
      </c>
      <c r="AG616" s="23">
        <f t="shared" si="194"/>
        <v>0</v>
      </c>
      <c r="AH616" s="23">
        <f t="shared" si="195"/>
        <v>0</v>
      </c>
      <c r="AI616" s="44" t="str">
        <f t="shared" si="196"/>
        <v>n/a</v>
      </c>
      <c r="AJ616" s="2" t="str">
        <f t="shared" si="179"/>
        <v>2017-18 Summer</v>
      </c>
      <c r="AK616" s="2" t="str">
        <f t="shared" si="180"/>
        <v>2016-17 Winter</v>
      </c>
      <c r="AL616" s="41">
        <v>0</v>
      </c>
    </row>
    <row r="617" spans="1:38" x14ac:dyDescent="0.3">
      <c r="A617" s="47">
        <v>42733</v>
      </c>
      <c r="B617" s="14" t="str">
        <f t="shared" si="181"/>
        <v>Dec</v>
      </c>
      <c r="C617" s="3"/>
      <c r="D617" s="3"/>
      <c r="E617" s="3"/>
      <c r="F617" s="3"/>
      <c r="G617" s="3"/>
      <c r="H617" s="3"/>
      <c r="I617" s="13">
        <f>VLOOKUP($B617,'Gas wholesale lookups'!$A$4:$L$15,'Gas wholesale index'!I$2,FALSE)</f>
        <v>332991.45454545453</v>
      </c>
      <c r="J617" s="13">
        <f>VLOOKUP($B617,'Gas wholesale lookups'!$A$4:$L$15,'Gas wholesale index'!J$2,FALSE)</f>
        <v>208526.18181818182</v>
      </c>
      <c r="K617" s="13">
        <f>VLOOKUP($B617,'Gas wholesale lookups'!$A$4:$L$15,'Gas wholesale index'!K$2,FALSE)</f>
        <v>166168.27272727274</v>
      </c>
      <c r="L617" s="13">
        <f>VLOOKUP($B617,'Gas wholesale lookups'!$A$4:$L$15,'Gas wholesale index'!L$2,FALSE)</f>
        <v>291847.5</v>
      </c>
      <c r="M617" s="13">
        <f>VLOOKUP($B617,'Gas wholesale lookups'!$A$4:$L$15,'Gas wholesale index'!M$2,FALSE)</f>
        <v>332991.45454545453</v>
      </c>
      <c r="N617" s="13">
        <f>VLOOKUP($B617,'Gas wholesale lookups'!$A$4:$L$15,'Gas wholesale index'!N$2,FALSE)</f>
        <v>208526.18181818182</v>
      </c>
      <c r="O617" s="38">
        <f>VLOOKUP($B617,'Gas wholesale lookups'!$A$4:$R$15,'Gas wholesale index'!O$2,FALSE)</f>
        <v>0</v>
      </c>
      <c r="P617" s="38">
        <f>VLOOKUP($B617,'Gas wholesale lookups'!$A$4:$R$15,'Gas wholesale index'!P$2,FALSE)</f>
        <v>1</v>
      </c>
      <c r="Q617" s="38">
        <f>VLOOKUP($B617,'Gas wholesale lookups'!$A$4:$R$15,'Gas wholesale index'!Q$2,FALSE)</f>
        <v>1</v>
      </c>
      <c r="R617" s="38">
        <f>VLOOKUP($B617,'Gas wholesale lookups'!$A$4:$R$15,'Gas wholesale index'!R$2,FALSE)</f>
        <v>1</v>
      </c>
      <c r="S617" s="38">
        <f>VLOOKUP($B617,'Gas wholesale lookups'!$A$4:$R$15,'Gas wholesale index'!S$2,FALSE)</f>
        <v>1</v>
      </c>
      <c r="T617" s="38">
        <f>VLOOKUP($B617,'Gas wholesale lookups'!$A$4:$R$15,'Gas wholesale index'!T$2,FALSE)</f>
        <v>0</v>
      </c>
      <c r="U617" s="13">
        <f t="shared" si="182"/>
        <v>0</v>
      </c>
      <c r="V617" s="13">
        <f t="shared" si="183"/>
        <v>208526.18181818182</v>
      </c>
      <c r="W617" s="13">
        <f t="shared" si="184"/>
        <v>166168.27272727274</v>
      </c>
      <c r="X617" s="13">
        <f t="shared" si="185"/>
        <v>291847.5</v>
      </c>
      <c r="Y617" s="13">
        <f t="shared" si="186"/>
        <v>332991.45454545453</v>
      </c>
      <c r="Z617" s="13">
        <f t="shared" si="187"/>
        <v>0</v>
      </c>
      <c r="AA617" s="13">
        <f t="shared" si="188"/>
        <v>999533.40909090918</v>
      </c>
      <c r="AB617" s="23">
        <f t="shared" si="189"/>
        <v>0</v>
      </c>
      <c r="AC617" s="23">
        <f t="shared" si="190"/>
        <v>0</v>
      </c>
      <c r="AD617" s="23">
        <f t="shared" si="191"/>
        <v>0</v>
      </c>
      <c r="AE617" s="23">
        <f t="shared" si="192"/>
        <v>0</v>
      </c>
      <c r="AF617" s="23">
        <f t="shared" si="193"/>
        <v>0</v>
      </c>
      <c r="AG617" s="23">
        <f t="shared" si="194"/>
        <v>0</v>
      </c>
      <c r="AH617" s="23">
        <f t="shared" si="195"/>
        <v>0</v>
      </c>
      <c r="AI617" s="44" t="str">
        <f t="shared" si="196"/>
        <v>n/a</v>
      </c>
      <c r="AJ617" s="2" t="str">
        <f t="shared" si="179"/>
        <v>2017-18 Summer</v>
      </c>
      <c r="AK617" s="2" t="str">
        <f t="shared" si="180"/>
        <v>2016-17 Winter</v>
      </c>
      <c r="AL617" s="41">
        <v>0</v>
      </c>
    </row>
    <row r="618" spans="1:38" x14ac:dyDescent="0.3">
      <c r="A618" s="47">
        <v>42734</v>
      </c>
      <c r="B618" s="14" t="str">
        <f t="shared" si="181"/>
        <v>Dec</v>
      </c>
      <c r="C618" s="3"/>
      <c r="D618" s="3"/>
      <c r="E618" s="3"/>
      <c r="F618" s="3"/>
      <c r="G618" s="3"/>
      <c r="H618" s="3"/>
      <c r="I618" s="13">
        <f>VLOOKUP($B618,'Gas wholesale lookups'!$A$4:$L$15,'Gas wholesale index'!I$2,FALSE)</f>
        <v>332991.45454545453</v>
      </c>
      <c r="J618" s="13">
        <f>VLOOKUP($B618,'Gas wholesale lookups'!$A$4:$L$15,'Gas wholesale index'!J$2,FALSE)</f>
        <v>208526.18181818182</v>
      </c>
      <c r="K618" s="13">
        <f>VLOOKUP($B618,'Gas wholesale lookups'!$A$4:$L$15,'Gas wholesale index'!K$2,FALSE)</f>
        <v>166168.27272727274</v>
      </c>
      <c r="L618" s="13">
        <f>VLOOKUP($B618,'Gas wholesale lookups'!$A$4:$L$15,'Gas wholesale index'!L$2,FALSE)</f>
        <v>291847.5</v>
      </c>
      <c r="M618" s="13">
        <f>VLOOKUP($B618,'Gas wholesale lookups'!$A$4:$L$15,'Gas wholesale index'!M$2,FALSE)</f>
        <v>332991.45454545453</v>
      </c>
      <c r="N618" s="13">
        <f>VLOOKUP($B618,'Gas wholesale lookups'!$A$4:$L$15,'Gas wholesale index'!N$2,FALSE)</f>
        <v>208526.18181818182</v>
      </c>
      <c r="O618" s="38">
        <f>VLOOKUP($B618,'Gas wholesale lookups'!$A$4:$R$15,'Gas wholesale index'!O$2,FALSE)</f>
        <v>0</v>
      </c>
      <c r="P618" s="38">
        <f>VLOOKUP($B618,'Gas wholesale lookups'!$A$4:$R$15,'Gas wholesale index'!P$2,FALSE)</f>
        <v>1</v>
      </c>
      <c r="Q618" s="38">
        <f>VLOOKUP($B618,'Gas wholesale lookups'!$A$4:$R$15,'Gas wholesale index'!Q$2,FALSE)</f>
        <v>1</v>
      </c>
      <c r="R618" s="38">
        <f>VLOOKUP($B618,'Gas wholesale lookups'!$A$4:$R$15,'Gas wholesale index'!R$2,FALSE)</f>
        <v>1</v>
      </c>
      <c r="S618" s="38">
        <f>VLOOKUP($B618,'Gas wholesale lookups'!$A$4:$R$15,'Gas wholesale index'!S$2,FALSE)</f>
        <v>1</v>
      </c>
      <c r="T618" s="38">
        <f>VLOOKUP($B618,'Gas wholesale lookups'!$A$4:$R$15,'Gas wholesale index'!T$2,FALSE)</f>
        <v>0</v>
      </c>
      <c r="U618" s="13">
        <f t="shared" si="182"/>
        <v>0</v>
      </c>
      <c r="V618" s="13">
        <f t="shared" si="183"/>
        <v>208526.18181818182</v>
      </c>
      <c r="W618" s="13">
        <f t="shared" si="184"/>
        <v>166168.27272727274</v>
      </c>
      <c r="X618" s="13">
        <f t="shared" si="185"/>
        <v>291847.5</v>
      </c>
      <c r="Y618" s="13">
        <f t="shared" si="186"/>
        <v>332991.45454545453</v>
      </c>
      <c r="Z618" s="13">
        <f t="shared" si="187"/>
        <v>0</v>
      </c>
      <c r="AA618" s="13">
        <f t="shared" si="188"/>
        <v>999533.40909090918</v>
      </c>
      <c r="AB618" s="23">
        <f t="shared" si="189"/>
        <v>0</v>
      </c>
      <c r="AC618" s="23">
        <f t="shared" si="190"/>
        <v>0</v>
      </c>
      <c r="AD618" s="23">
        <f t="shared" si="191"/>
        <v>0</v>
      </c>
      <c r="AE618" s="23">
        <f t="shared" si="192"/>
        <v>0</v>
      </c>
      <c r="AF618" s="23">
        <f t="shared" si="193"/>
        <v>0</v>
      </c>
      <c r="AG618" s="23">
        <f t="shared" si="194"/>
        <v>0</v>
      </c>
      <c r="AH618" s="23">
        <f t="shared" si="195"/>
        <v>0</v>
      </c>
      <c r="AI618" s="44" t="str">
        <f t="shared" si="196"/>
        <v>n/a</v>
      </c>
      <c r="AJ618" s="2" t="str">
        <f t="shared" si="179"/>
        <v>2017-18 Summer</v>
      </c>
      <c r="AK618" s="2" t="str">
        <f t="shared" si="180"/>
        <v>2016-17 Winter</v>
      </c>
      <c r="AL618" s="41">
        <v>0</v>
      </c>
    </row>
    <row r="619" spans="1:38" x14ac:dyDescent="0.3">
      <c r="A619" s="47">
        <v>42738</v>
      </c>
      <c r="B619" s="14" t="str">
        <f t="shared" si="181"/>
        <v>Jan</v>
      </c>
      <c r="C619" s="3"/>
      <c r="D619" s="3"/>
      <c r="E619" s="3"/>
      <c r="F619" s="3"/>
      <c r="G619" s="3"/>
      <c r="H619" s="3"/>
      <c r="I619" s="13">
        <f>VLOOKUP($B619,'Gas wholesale lookups'!$A$4:$L$15,'Gas wholesale index'!I$2,FALSE)</f>
        <v>208526.18181818182</v>
      </c>
      <c r="J619" s="13">
        <f>VLOOKUP($B619,'Gas wholesale lookups'!$A$4:$L$15,'Gas wholesale index'!J$2,FALSE)</f>
        <v>166168.27272727274</v>
      </c>
      <c r="K619" s="13">
        <f>VLOOKUP($B619,'Gas wholesale lookups'!$A$4:$L$15,'Gas wholesale index'!K$2,FALSE)</f>
        <v>291847.5</v>
      </c>
      <c r="L619" s="13">
        <f>VLOOKUP($B619,'Gas wholesale lookups'!$A$4:$L$15,'Gas wholesale index'!L$2,FALSE)</f>
        <v>332991.45454545453</v>
      </c>
      <c r="M619" s="13">
        <f>VLOOKUP($B619,'Gas wholesale lookups'!$A$4:$L$15,'Gas wholesale index'!M$2,FALSE)</f>
        <v>208526.18181818182</v>
      </c>
      <c r="N619" s="13">
        <f>VLOOKUP($B619,'Gas wholesale lookups'!$A$4:$L$15,'Gas wholesale index'!N$2,FALSE)</f>
        <v>166168.27272727274</v>
      </c>
      <c r="O619" s="38">
        <f>VLOOKUP($B619,'Gas wholesale lookups'!$A$4:$R$15,'Gas wholesale index'!O$2,FALSE)</f>
        <v>1</v>
      </c>
      <c r="P619" s="38">
        <f>VLOOKUP($B619,'Gas wholesale lookups'!$A$4:$R$15,'Gas wholesale index'!P$2,FALSE)</f>
        <v>1</v>
      </c>
      <c r="Q619" s="38">
        <f>VLOOKUP($B619,'Gas wholesale lookups'!$A$4:$R$15,'Gas wholesale index'!Q$2,FALSE)</f>
        <v>1</v>
      </c>
      <c r="R619" s="38">
        <f>VLOOKUP($B619,'Gas wholesale lookups'!$A$4:$R$15,'Gas wholesale index'!R$2,FALSE)</f>
        <v>1</v>
      </c>
      <c r="S619" s="38">
        <f>VLOOKUP($B619,'Gas wholesale lookups'!$A$4:$R$15,'Gas wholesale index'!S$2,FALSE)</f>
        <v>0</v>
      </c>
      <c r="T619" s="38">
        <f>VLOOKUP($B619,'Gas wholesale lookups'!$A$4:$R$15,'Gas wholesale index'!T$2,FALSE)</f>
        <v>0</v>
      </c>
      <c r="U619" s="13">
        <f t="shared" si="182"/>
        <v>208526.18181818182</v>
      </c>
      <c r="V619" s="13">
        <f t="shared" si="183"/>
        <v>166168.27272727274</v>
      </c>
      <c r="W619" s="13">
        <f t="shared" si="184"/>
        <v>291847.5</v>
      </c>
      <c r="X619" s="13">
        <f t="shared" si="185"/>
        <v>332991.45454545453</v>
      </c>
      <c r="Y619" s="13">
        <f t="shared" si="186"/>
        <v>0</v>
      </c>
      <c r="Z619" s="13">
        <f t="shared" si="187"/>
        <v>0</v>
      </c>
      <c r="AA619" s="13">
        <f t="shared" si="188"/>
        <v>999533.40909090918</v>
      </c>
      <c r="AB619" s="23">
        <f t="shared" si="189"/>
        <v>0</v>
      </c>
      <c r="AC619" s="23">
        <f t="shared" si="190"/>
        <v>0</v>
      </c>
      <c r="AD619" s="23">
        <f t="shared" si="191"/>
        <v>0</v>
      </c>
      <c r="AE619" s="23">
        <f t="shared" si="192"/>
        <v>0</v>
      </c>
      <c r="AF619" s="23">
        <f t="shared" si="193"/>
        <v>0</v>
      </c>
      <c r="AG619" s="23">
        <f t="shared" si="194"/>
        <v>0</v>
      </c>
      <c r="AH619" s="23">
        <f t="shared" si="195"/>
        <v>0</v>
      </c>
      <c r="AI619" s="44" t="str">
        <f t="shared" si="196"/>
        <v>n/a</v>
      </c>
      <c r="AJ619" s="2" t="str">
        <f t="shared" si="179"/>
        <v>2017-18 Summer</v>
      </c>
      <c r="AK619" s="2" t="str">
        <f t="shared" si="180"/>
        <v>2016-17 Winter</v>
      </c>
      <c r="AL619" s="41">
        <v>0</v>
      </c>
    </row>
    <row r="620" spans="1:38" x14ac:dyDescent="0.3">
      <c r="A620" s="47">
        <v>42739</v>
      </c>
      <c r="B620" s="14" t="str">
        <f t="shared" si="181"/>
        <v>Jan</v>
      </c>
      <c r="C620" s="3"/>
      <c r="D620" s="3"/>
      <c r="E620" s="3"/>
      <c r="F620" s="3"/>
      <c r="G620" s="3"/>
      <c r="H620" s="3"/>
      <c r="I620" s="13">
        <f>VLOOKUP($B620,'Gas wholesale lookups'!$A$4:$L$15,'Gas wholesale index'!I$2,FALSE)</f>
        <v>208526.18181818182</v>
      </c>
      <c r="J620" s="13">
        <f>VLOOKUP($B620,'Gas wholesale lookups'!$A$4:$L$15,'Gas wholesale index'!J$2,FALSE)</f>
        <v>166168.27272727274</v>
      </c>
      <c r="K620" s="13">
        <f>VLOOKUP($B620,'Gas wholesale lookups'!$A$4:$L$15,'Gas wholesale index'!K$2,FALSE)</f>
        <v>291847.5</v>
      </c>
      <c r="L620" s="13">
        <f>VLOOKUP($B620,'Gas wholesale lookups'!$A$4:$L$15,'Gas wholesale index'!L$2,FALSE)</f>
        <v>332991.45454545453</v>
      </c>
      <c r="M620" s="13">
        <f>VLOOKUP($B620,'Gas wholesale lookups'!$A$4:$L$15,'Gas wholesale index'!M$2,FALSE)</f>
        <v>208526.18181818182</v>
      </c>
      <c r="N620" s="13">
        <f>VLOOKUP($B620,'Gas wholesale lookups'!$A$4:$L$15,'Gas wholesale index'!N$2,FALSE)</f>
        <v>166168.27272727274</v>
      </c>
      <c r="O620" s="38">
        <f>VLOOKUP($B620,'Gas wholesale lookups'!$A$4:$R$15,'Gas wholesale index'!O$2,FALSE)</f>
        <v>1</v>
      </c>
      <c r="P620" s="38">
        <f>VLOOKUP($B620,'Gas wholesale lookups'!$A$4:$R$15,'Gas wholesale index'!P$2,FALSE)</f>
        <v>1</v>
      </c>
      <c r="Q620" s="38">
        <f>VLOOKUP($B620,'Gas wholesale lookups'!$A$4:$R$15,'Gas wholesale index'!Q$2,FALSE)</f>
        <v>1</v>
      </c>
      <c r="R620" s="38">
        <f>VLOOKUP($B620,'Gas wholesale lookups'!$A$4:$R$15,'Gas wholesale index'!R$2,FALSE)</f>
        <v>1</v>
      </c>
      <c r="S620" s="38">
        <f>VLOOKUP($B620,'Gas wholesale lookups'!$A$4:$R$15,'Gas wholesale index'!S$2,FALSE)</f>
        <v>0</v>
      </c>
      <c r="T620" s="38">
        <f>VLOOKUP($B620,'Gas wholesale lookups'!$A$4:$R$15,'Gas wholesale index'!T$2,FALSE)</f>
        <v>0</v>
      </c>
      <c r="U620" s="13">
        <f t="shared" si="182"/>
        <v>208526.18181818182</v>
      </c>
      <c r="V620" s="13">
        <f t="shared" si="183"/>
        <v>166168.27272727274</v>
      </c>
      <c r="W620" s="13">
        <f t="shared" si="184"/>
        <v>291847.5</v>
      </c>
      <c r="X620" s="13">
        <f t="shared" si="185"/>
        <v>332991.45454545453</v>
      </c>
      <c r="Y620" s="13">
        <f t="shared" si="186"/>
        <v>0</v>
      </c>
      <c r="Z620" s="13">
        <f t="shared" si="187"/>
        <v>0</v>
      </c>
      <c r="AA620" s="13">
        <f t="shared" si="188"/>
        <v>999533.40909090918</v>
      </c>
      <c r="AB620" s="23">
        <f t="shared" si="189"/>
        <v>0</v>
      </c>
      <c r="AC620" s="23">
        <f t="shared" si="190"/>
        <v>0</v>
      </c>
      <c r="AD620" s="23">
        <f t="shared" si="191"/>
        <v>0</v>
      </c>
      <c r="AE620" s="23">
        <f t="shared" si="192"/>
        <v>0</v>
      </c>
      <c r="AF620" s="23">
        <f t="shared" si="193"/>
        <v>0</v>
      </c>
      <c r="AG620" s="23">
        <f t="shared" si="194"/>
        <v>0</v>
      </c>
      <c r="AH620" s="23">
        <f t="shared" si="195"/>
        <v>0</v>
      </c>
      <c r="AI620" s="44" t="str">
        <f t="shared" si="196"/>
        <v>n/a</v>
      </c>
      <c r="AJ620" s="2" t="str">
        <f t="shared" si="179"/>
        <v>2017-18 Summer</v>
      </c>
      <c r="AK620" s="2" t="str">
        <f t="shared" si="180"/>
        <v>2016-17 Winter</v>
      </c>
      <c r="AL620" s="41">
        <v>0</v>
      </c>
    </row>
    <row r="621" spans="1:38" x14ac:dyDescent="0.3">
      <c r="A621" s="47">
        <v>42740</v>
      </c>
      <c r="B621" s="14" t="str">
        <f t="shared" si="181"/>
        <v>Jan</v>
      </c>
      <c r="C621" s="3"/>
      <c r="D621" s="3"/>
      <c r="E621" s="3"/>
      <c r="F621" s="3"/>
      <c r="G621" s="3"/>
      <c r="H621" s="3"/>
      <c r="I621" s="13">
        <f>VLOOKUP($B621,'Gas wholesale lookups'!$A$4:$L$15,'Gas wholesale index'!I$2,FALSE)</f>
        <v>208526.18181818182</v>
      </c>
      <c r="J621" s="13">
        <f>VLOOKUP($B621,'Gas wholesale lookups'!$A$4:$L$15,'Gas wholesale index'!J$2,FALSE)</f>
        <v>166168.27272727274</v>
      </c>
      <c r="K621" s="13">
        <f>VLOOKUP($B621,'Gas wholesale lookups'!$A$4:$L$15,'Gas wholesale index'!K$2,FALSE)</f>
        <v>291847.5</v>
      </c>
      <c r="L621" s="13">
        <f>VLOOKUP($B621,'Gas wholesale lookups'!$A$4:$L$15,'Gas wholesale index'!L$2,FALSE)</f>
        <v>332991.45454545453</v>
      </c>
      <c r="M621" s="13">
        <f>VLOOKUP($B621,'Gas wholesale lookups'!$A$4:$L$15,'Gas wholesale index'!M$2,FALSE)</f>
        <v>208526.18181818182</v>
      </c>
      <c r="N621" s="13">
        <f>VLOOKUP($B621,'Gas wholesale lookups'!$A$4:$L$15,'Gas wholesale index'!N$2,FALSE)</f>
        <v>166168.27272727274</v>
      </c>
      <c r="O621" s="38">
        <f>VLOOKUP($B621,'Gas wholesale lookups'!$A$4:$R$15,'Gas wholesale index'!O$2,FALSE)</f>
        <v>1</v>
      </c>
      <c r="P621" s="38">
        <f>VLOOKUP($B621,'Gas wholesale lookups'!$A$4:$R$15,'Gas wholesale index'!P$2,FALSE)</f>
        <v>1</v>
      </c>
      <c r="Q621" s="38">
        <f>VLOOKUP($B621,'Gas wholesale lookups'!$A$4:$R$15,'Gas wholesale index'!Q$2,FALSE)</f>
        <v>1</v>
      </c>
      <c r="R621" s="38">
        <f>VLOOKUP($B621,'Gas wholesale lookups'!$A$4:$R$15,'Gas wholesale index'!R$2,FALSE)</f>
        <v>1</v>
      </c>
      <c r="S621" s="38">
        <f>VLOOKUP($B621,'Gas wholesale lookups'!$A$4:$R$15,'Gas wholesale index'!S$2,FALSE)</f>
        <v>0</v>
      </c>
      <c r="T621" s="38">
        <f>VLOOKUP($B621,'Gas wholesale lookups'!$A$4:$R$15,'Gas wholesale index'!T$2,FALSE)</f>
        <v>0</v>
      </c>
      <c r="U621" s="13">
        <f t="shared" si="182"/>
        <v>208526.18181818182</v>
      </c>
      <c r="V621" s="13">
        <f t="shared" si="183"/>
        <v>166168.27272727274</v>
      </c>
      <c r="W621" s="13">
        <f t="shared" si="184"/>
        <v>291847.5</v>
      </c>
      <c r="X621" s="13">
        <f t="shared" si="185"/>
        <v>332991.45454545453</v>
      </c>
      <c r="Y621" s="13">
        <f t="shared" si="186"/>
        <v>0</v>
      </c>
      <c r="Z621" s="13">
        <f t="shared" si="187"/>
        <v>0</v>
      </c>
      <c r="AA621" s="13">
        <f t="shared" si="188"/>
        <v>999533.40909090918</v>
      </c>
      <c r="AB621" s="23">
        <f t="shared" si="189"/>
        <v>0</v>
      </c>
      <c r="AC621" s="23">
        <f t="shared" si="190"/>
        <v>0</v>
      </c>
      <c r="AD621" s="23">
        <f t="shared" si="191"/>
        <v>0</v>
      </c>
      <c r="AE621" s="23">
        <f t="shared" si="192"/>
        <v>0</v>
      </c>
      <c r="AF621" s="23">
        <f t="shared" si="193"/>
        <v>0</v>
      </c>
      <c r="AG621" s="23">
        <f t="shared" si="194"/>
        <v>0</v>
      </c>
      <c r="AH621" s="23">
        <f t="shared" si="195"/>
        <v>0</v>
      </c>
      <c r="AI621" s="44" t="str">
        <f t="shared" si="196"/>
        <v>n/a</v>
      </c>
      <c r="AJ621" s="2" t="str">
        <f t="shared" si="179"/>
        <v>2017-18 Summer</v>
      </c>
      <c r="AK621" s="2" t="str">
        <f t="shared" si="180"/>
        <v>2016-17 Winter</v>
      </c>
      <c r="AL621" s="41">
        <v>0</v>
      </c>
    </row>
    <row r="622" spans="1:38" x14ac:dyDescent="0.3">
      <c r="A622" s="47">
        <v>42741</v>
      </c>
      <c r="B622" s="14" t="str">
        <f t="shared" si="181"/>
        <v>Jan</v>
      </c>
      <c r="C622" s="3"/>
      <c r="D622" s="3"/>
      <c r="E622" s="3"/>
      <c r="F622" s="3"/>
      <c r="G622" s="3"/>
      <c r="H622" s="3"/>
      <c r="I622" s="13">
        <f>VLOOKUP($B622,'Gas wholesale lookups'!$A$4:$L$15,'Gas wholesale index'!I$2,FALSE)</f>
        <v>208526.18181818182</v>
      </c>
      <c r="J622" s="13">
        <f>VLOOKUP($B622,'Gas wholesale lookups'!$A$4:$L$15,'Gas wholesale index'!J$2,FALSE)</f>
        <v>166168.27272727274</v>
      </c>
      <c r="K622" s="13">
        <f>VLOOKUP($B622,'Gas wholesale lookups'!$A$4:$L$15,'Gas wholesale index'!K$2,FALSE)</f>
        <v>291847.5</v>
      </c>
      <c r="L622" s="13">
        <f>VLOOKUP($B622,'Gas wholesale lookups'!$A$4:$L$15,'Gas wholesale index'!L$2,FALSE)</f>
        <v>332991.45454545453</v>
      </c>
      <c r="M622" s="13">
        <f>VLOOKUP($B622,'Gas wholesale lookups'!$A$4:$L$15,'Gas wholesale index'!M$2,FALSE)</f>
        <v>208526.18181818182</v>
      </c>
      <c r="N622" s="13">
        <f>VLOOKUP($B622,'Gas wholesale lookups'!$A$4:$L$15,'Gas wholesale index'!N$2,FALSE)</f>
        <v>166168.27272727274</v>
      </c>
      <c r="O622" s="38">
        <f>VLOOKUP($B622,'Gas wholesale lookups'!$A$4:$R$15,'Gas wholesale index'!O$2,FALSE)</f>
        <v>1</v>
      </c>
      <c r="P622" s="38">
        <f>VLOOKUP($B622,'Gas wholesale lookups'!$A$4:$R$15,'Gas wholesale index'!P$2,FALSE)</f>
        <v>1</v>
      </c>
      <c r="Q622" s="38">
        <f>VLOOKUP($B622,'Gas wholesale lookups'!$A$4:$R$15,'Gas wholesale index'!Q$2,FALSE)</f>
        <v>1</v>
      </c>
      <c r="R622" s="38">
        <f>VLOOKUP($B622,'Gas wholesale lookups'!$A$4:$R$15,'Gas wholesale index'!R$2,FALSE)</f>
        <v>1</v>
      </c>
      <c r="S622" s="38">
        <f>VLOOKUP($B622,'Gas wholesale lookups'!$A$4:$R$15,'Gas wholesale index'!S$2,FALSE)</f>
        <v>0</v>
      </c>
      <c r="T622" s="38">
        <f>VLOOKUP($B622,'Gas wholesale lookups'!$A$4:$R$15,'Gas wholesale index'!T$2,FALSE)</f>
        <v>0</v>
      </c>
      <c r="U622" s="13">
        <f t="shared" si="182"/>
        <v>208526.18181818182</v>
      </c>
      <c r="V622" s="13">
        <f t="shared" si="183"/>
        <v>166168.27272727274</v>
      </c>
      <c r="W622" s="13">
        <f t="shared" si="184"/>
        <v>291847.5</v>
      </c>
      <c r="X622" s="13">
        <f t="shared" si="185"/>
        <v>332991.45454545453</v>
      </c>
      <c r="Y622" s="13">
        <f t="shared" si="186"/>
        <v>0</v>
      </c>
      <c r="Z622" s="13">
        <f t="shared" si="187"/>
        <v>0</v>
      </c>
      <c r="AA622" s="13">
        <f t="shared" si="188"/>
        <v>999533.40909090918</v>
      </c>
      <c r="AB622" s="23">
        <f t="shared" si="189"/>
        <v>0</v>
      </c>
      <c r="AC622" s="23">
        <f t="shared" si="190"/>
        <v>0</v>
      </c>
      <c r="AD622" s="23">
        <f t="shared" si="191"/>
        <v>0</v>
      </c>
      <c r="AE622" s="23">
        <f t="shared" si="192"/>
        <v>0</v>
      </c>
      <c r="AF622" s="23">
        <f t="shared" si="193"/>
        <v>0</v>
      </c>
      <c r="AG622" s="23">
        <f t="shared" si="194"/>
        <v>0</v>
      </c>
      <c r="AH622" s="23">
        <f t="shared" si="195"/>
        <v>0</v>
      </c>
      <c r="AI622" s="44" t="str">
        <f t="shared" si="196"/>
        <v>n/a</v>
      </c>
      <c r="AJ622" s="2" t="str">
        <f t="shared" si="179"/>
        <v>2017-18 Summer</v>
      </c>
      <c r="AK622" s="2" t="str">
        <f t="shared" si="180"/>
        <v>2016-17 Winter</v>
      </c>
      <c r="AL622" s="41">
        <v>0</v>
      </c>
    </row>
    <row r="623" spans="1:38" x14ac:dyDescent="0.3">
      <c r="A623" s="47">
        <v>42744</v>
      </c>
      <c r="B623" s="14" t="str">
        <f t="shared" si="181"/>
        <v>Jan</v>
      </c>
      <c r="C623" s="3"/>
      <c r="D623" s="3"/>
      <c r="E623" s="3"/>
      <c r="F623" s="3"/>
      <c r="G623" s="3"/>
      <c r="H623" s="3"/>
      <c r="I623" s="13">
        <f>VLOOKUP($B623,'Gas wholesale lookups'!$A$4:$L$15,'Gas wholesale index'!I$2,FALSE)</f>
        <v>208526.18181818182</v>
      </c>
      <c r="J623" s="13">
        <f>VLOOKUP($B623,'Gas wholesale lookups'!$A$4:$L$15,'Gas wholesale index'!J$2,FALSE)</f>
        <v>166168.27272727274</v>
      </c>
      <c r="K623" s="13">
        <f>VLOOKUP($B623,'Gas wholesale lookups'!$A$4:$L$15,'Gas wholesale index'!K$2,FALSE)</f>
        <v>291847.5</v>
      </c>
      <c r="L623" s="13">
        <f>VLOOKUP($B623,'Gas wholesale lookups'!$A$4:$L$15,'Gas wholesale index'!L$2,FALSE)</f>
        <v>332991.45454545453</v>
      </c>
      <c r="M623" s="13">
        <f>VLOOKUP($B623,'Gas wholesale lookups'!$A$4:$L$15,'Gas wholesale index'!M$2,FALSE)</f>
        <v>208526.18181818182</v>
      </c>
      <c r="N623" s="13">
        <f>VLOOKUP($B623,'Gas wholesale lookups'!$A$4:$L$15,'Gas wholesale index'!N$2,FALSE)</f>
        <v>166168.27272727274</v>
      </c>
      <c r="O623" s="38">
        <f>VLOOKUP($B623,'Gas wholesale lookups'!$A$4:$R$15,'Gas wholesale index'!O$2,FALSE)</f>
        <v>1</v>
      </c>
      <c r="P623" s="38">
        <f>VLOOKUP($B623,'Gas wholesale lookups'!$A$4:$R$15,'Gas wholesale index'!P$2,FALSE)</f>
        <v>1</v>
      </c>
      <c r="Q623" s="38">
        <f>VLOOKUP($B623,'Gas wholesale lookups'!$A$4:$R$15,'Gas wholesale index'!Q$2,FALSE)</f>
        <v>1</v>
      </c>
      <c r="R623" s="38">
        <f>VLOOKUP($B623,'Gas wholesale lookups'!$A$4:$R$15,'Gas wholesale index'!R$2,FALSE)</f>
        <v>1</v>
      </c>
      <c r="S623" s="38">
        <f>VLOOKUP($B623,'Gas wholesale lookups'!$A$4:$R$15,'Gas wholesale index'!S$2,FALSE)</f>
        <v>0</v>
      </c>
      <c r="T623" s="38">
        <f>VLOOKUP($B623,'Gas wholesale lookups'!$A$4:$R$15,'Gas wholesale index'!T$2,FALSE)</f>
        <v>0</v>
      </c>
      <c r="U623" s="13">
        <f t="shared" si="182"/>
        <v>208526.18181818182</v>
      </c>
      <c r="V623" s="13">
        <f t="shared" si="183"/>
        <v>166168.27272727274</v>
      </c>
      <c r="W623" s="13">
        <f t="shared" si="184"/>
        <v>291847.5</v>
      </c>
      <c r="X623" s="13">
        <f t="shared" si="185"/>
        <v>332991.45454545453</v>
      </c>
      <c r="Y623" s="13">
        <f t="shared" si="186"/>
        <v>0</v>
      </c>
      <c r="Z623" s="13">
        <f t="shared" si="187"/>
        <v>0</v>
      </c>
      <c r="AA623" s="13">
        <f t="shared" si="188"/>
        <v>999533.40909090918</v>
      </c>
      <c r="AB623" s="23">
        <f t="shared" si="189"/>
        <v>0</v>
      </c>
      <c r="AC623" s="23">
        <f t="shared" si="190"/>
        <v>0</v>
      </c>
      <c r="AD623" s="23">
        <f t="shared" si="191"/>
        <v>0</v>
      </c>
      <c r="AE623" s="23">
        <f t="shared" si="192"/>
        <v>0</v>
      </c>
      <c r="AF623" s="23">
        <f t="shared" si="193"/>
        <v>0</v>
      </c>
      <c r="AG623" s="23">
        <f t="shared" si="194"/>
        <v>0</v>
      </c>
      <c r="AH623" s="23">
        <f t="shared" si="195"/>
        <v>0</v>
      </c>
      <c r="AI623" s="44" t="str">
        <f t="shared" si="196"/>
        <v>n/a</v>
      </c>
      <c r="AJ623" s="2" t="str">
        <f t="shared" si="179"/>
        <v>2017-18 Summer</v>
      </c>
      <c r="AK623" s="2" t="str">
        <f t="shared" si="180"/>
        <v>2016-17 Winter</v>
      </c>
      <c r="AL623" s="41">
        <v>0</v>
      </c>
    </row>
    <row r="624" spans="1:38" x14ac:dyDescent="0.3">
      <c r="A624" s="47">
        <v>42745</v>
      </c>
      <c r="B624" s="14" t="str">
        <f t="shared" si="181"/>
        <v>Jan</v>
      </c>
      <c r="C624" s="3"/>
      <c r="D624" s="3"/>
      <c r="E624" s="3"/>
      <c r="F624" s="3"/>
      <c r="G624" s="3"/>
      <c r="H624" s="3"/>
      <c r="I624" s="13">
        <f>VLOOKUP($B624,'Gas wholesale lookups'!$A$4:$L$15,'Gas wholesale index'!I$2,FALSE)</f>
        <v>208526.18181818182</v>
      </c>
      <c r="J624" s="13">
        <f>VLOOKUP($B624,'Gas wholesale lookups'!$A$4:$L$15,'Gas wholesale index'!J$2,FALSE)</f>
        <v>166168.27272727274</v>
      </c>
      <c r="K624" s="13">
        <f>VLOOKUP($B624,'Gas wholesale lookups'!$A$4:$L$15,'Gas wholesale index'!K$2,FALSE)</f>
        <v>291847.5</v>
      </c>
      <c r="L624" s="13">
        <f>VLOOKUP($B624,'Gas wholesale lookups'!$A$4:$L$15,'Gas wholesale index'!L$2,FALSE)</f>
        <v>332991.45454545453</v>
      </c>
      <c r="M624" s="13">
        <f>VLOOKUP($B624,'Gas wholesale lookups'!$A$4:$L$15,'Gas wholesale index'!M$2,FALSE)</f>
        <v>208526.18181818182</v>
      </c>
      <c r="N624" s="13">
        <f>VLOOKUP($B624,'Gas wholesale lookups'!$A$4:$L$15,'Gas wholesale index'!N$2,FALSE)</f>
        <v>166168.27272727274</v>
      </c>
      <c r="O624" s="38">
        <f>VLOOKUP($B624,'Gas wholesale lookups'!$A$4:$R$15,'Gas wholesale index'!O$2,FALSE)</f>
        <v>1</v>
      </c>
      <c r="P624" s="38">
        <f>VLOOKUP($B624,'Gas wholesale lookups'!$A$4:$R$15,'Gas wholesale index'!P$2,FALSE)</f>
        <v>1</v>
      </c>
      <c r="Q624" s="38">
        <f>VLOOKUP($B624,'Gas wholesale lookups'!$A$4:$R$15,'Gas wholesale index'!Q$2,FALSE)</f>
        <v>1</v>
      </c>
      <c r="R624" s="38">
        <f>VLOOKUP($B624,'Gas wholesale lookups'!$A$4:$R$15,'Gas wholesale index'!R$2,FALSE)</f>
        <v>1</v>
      </c>
      <c r="S624" s="38">
        <f>VLOOKUP($B624,'Gas wholesale lookups'!$A$4:$R$15,'Gas wholesale index'!S$2,FALSE)</f>
        <v>0</v>
      </c>
      <c r="T624" s="38">
        <f>VLOOKUP($B624,'Gas wholesale lookups'!$A$4:$R$15,'Gas wholesale index'!T$2,FALSE)</f>
        <v>0</v>
      </c>
      <c r="U624" s="13">
        <f t="shared" si="182"/>
        <v>208526.18181818182</v>
      </c>
      <c r="V624" s="13">
        <f t="shared" si="183"/>
        <v>166168.27272727274</v>
      </c>
      <c r="W624" s="13">
        <f t="shared" si="184"/>
        <v>291847.5</v>
      </c>
      <c r="X624" s="13">
        <f t="shared" si="185"/>
        <v>332991.45454545453</v>
      </c>
      <c r="Y624" s="13">
        <f t="shared" si="186"/>
        <v>0</v>
      </c>
      <c r="Z624" s="13">
        <f t="shared" si="187"/>
        <v>0</v>
      </c>
      <c r="AA624" s="13">
        <f t="shared" si="188"/>
        <v>999533.40909090918</v>
      </c>
      <c r="AB624" s="23">
        <f t="shared" si="189"/>
        <v>0</v>
      </c>
      <c r="AC624" s="23">
        <f t="shared" si="190"/>
        <v>0</v>
      </c>
      <c r="AD624" s="23">
        <f t="shared" si="191"/>
        <v>0</v>
      </c>
      <c r="AE624" s="23">
        <f t="shared" si="192"/>
        <v>0</v>
      </c>
      <c r="AF624" s="23">
        <f t="shared" si="193"/>
        <v>0</v>
      </c>
      <c r="AG624" s="23">
        <f t="shared" si="194"/>
        <v>0</v>
      </c>
      <c r="AH624" s="23">
        <f t="shared" si="195"/>
        <v>0</v>
      </c>
      <c r="AI624" s="44" t="str">
        <f t="shared" si="196"/>
        <v>n/a</v>
      </c>
      <c r="AJ624" s="2" t="str">
        <f t="shared" si="179"/>
        <v>2017-18 Summer</v>
      </c>
      <c r="AK624" s="2" t="str">
        <f t="shared" si="180"/>
        <v>2016-17 Winter</v>
      </c>
      <c r="AL624" s="41">
        <v>0</v>
      </c>
    </row>
    <row r="625" spans="1:38" x14ac:dyDescent="0.3">
      <c r="A625" s="47">
        <v>42746</v>
      </c>
      <c r="B625" s="14" t="str">
        <f t="shared" si="181"/>
        <v>Jan</v>
      </c>
      <c r="C625" s="3"/>
      <c r="D625" s="3"/>
      <c r="E625" s="3"/>
      <c r="F625" s="3"/>
      <c r="G625" s="3"/>
      <c r="H625" s="3"/>
      <c r="I625" s="13">
        <f>VLOOKUP($B625,'Gas wholesale lookups'!$A$4:$L$15,'Gas wholesale index'!I$2,FALSE)</f>
        <v>208526.18181818182</v>
      </c>
      <c r="J625" s="13">
        <f>VLOOKUP($B625,'Gas wholesale lookups'!$A$4:$L$15,'Gas wholesale index'!J$2,FALSE)</f>
        <v>166168.27272727274</v>
      </c>
      <c r="K625" s="13">
        <f>VLOOKUP($B625,'Gas wholesale lookups'!$A$4:$L$15,'Gas wholesale index'!K$2,FALSE)</f>
        <v>291847.5</v>
      </c>
      <c r="L625" s="13">
        <f>VLOOKUP($B625,'Gas wholesale lookups'!$A$4:$L$15,'Gas wholesale index'!L$2,FALSE)</f>
        <v>332991.45454545453</v>
      </c>
      <c r="M625" s="13">
        <f>VLOOKUP($B625,'Gas wholesale lookups'!$A$4:$L$15,'Gas wholesale index'!M$2,FALSE)</f>
        <v>208526.18181818182</v>
      </c>
      <c r="N625" s="13">
        <f>VLOOKUP($B625,'Gas wholesale lookups'!$A$4:$L$15,'Gas wholesale index'!N$2,FALSE)</f>
        <v>166168.27272727274</v>
      </c>
      <c r="O625" s="38">
        <f>VLOOKUP($B625,'Gas wholesale lookups'!$A$4:$R$15,'Gas wholesale index'!O$2,FALSE)</f>
        <v>1</v>
      </c>
      <c r="P625" s="38">
        <f>VLOOKUP($B625,'Gas wholesale lookups'!$A$4:$R$15,'Gas wholesale index'!P$2,FALSE)</f>
        <v>1</v>
      </c>
      <c r="Q625" s="38">
        <f>VLOOKUP($B625,'Gas wholesale lookups'!$A$4:$R$15,'Gas wholesale index'!Q$2,FALSE)</f>
        <v>1</v>
      </c>
      <c r="R625" s="38">
        <f>VLOOKUP($B625,'Gas wholesale lookups'!$A$4:$R$15,'Gas wholesale index'!R$2,FALSE)</f>
        <v>1</v>
      </c>
      <c r="S625" s="38">
        <f>VLOOKUP($B625,'Gas wholesale lookups'!$A$4:$R$15,'Gas wholesale index'!S$2,FALSE)</f>
        <v>0</v>
      </c>
      <c r="T625" s="38">
        <f>VLOOKUP($B625,'Gas wholesale lookups'!$A$4:$R$15,'Gas wholesale index'!T$2,FALSE)</f>
        <v>0</v>
      </c>
      <c r="U625" s="13">
        <f t="shared" si="182"/>
        <v>208526.18181818182</v>
      </c>
      <c r="V625" s="13">
        <f t="shared" si="183"/>
        <v>166168.27272727274</v>
      </c>
      <c r="W625" s="13">
        <f t="shared" si="184"/>
        <v>291847.5</v>
      </c>
      <c r="X625" s="13">
        <f t="shared" si="185"/>
        <v>332991.45454545453</v>
      </c>
      <c r="Y625" s="13">
        <f t="shared" si="186"/>
        <v>0</v>
      </c>
      <c r="Z625" s="13">
        <f t="shared" si="187"/>
        <v>0</v>
      </c>
      <c r="AA625" s="13">
        <f t="shared" si="188"/>
        <v>999533.40909090918</v>
      </c>
      <c r="AB625" s="23">
        <f t="shared" si="189"/>
        <v>0</v>
      </c>
      <c r="AC625" s="23">
        <f t="shared" si="190"/>
        <v>0</v>
      </c>
      <c r="AD625" s="23">
        <f t="shared" si="191"/>
        <v>0</v>
      </c>
      <c r="AE625" s="23">
        <f t="shared" si="192"/>
        <v>0</v>
      </c>
      <c r="AF625" s="23">
        <f t="shared" si="193"/>
        <v>0</v>
      </c>
      <c r="AG625" s="23">
        <f t="shared" si="194"/>
        <v>0</v>
      </c>
      <c r="AH625" s="23">
        <f t="shared" si="195"/>
        <v>0</v>
      </c>
      <c r="AI625" s="44" t="str">
        <f t="shared" si="196"/>
        <v>n/a</v>
      </c>
      <c r="AJ625" s="2" t="str">
        <f t="shared" si="179"/>
        <v>2017-18 Summer</v>
      </c>
      <c r="AK625" s="2" t="str">
        <f t="shared" si="180"/>
        <v>2016-17 Winter</v>
      </c>
      <c r="AL625" s="41">
        <v>0</v>
      </c>
    </row>
    <row r="626" spans="1:38" x14ac:dyDescent="0.3">
      <c r="A626" s="47">
        <v>42747</v>
      </c>
      <c r="B626" s="14" t="str">
        <f t="shared" si="181"/>
        <v>Jan</v>
      </c>
      <c r="C626" s="3"/>
      <c r="D626" s="3"/>
      <c r="E626" s="3"/>
      <c r="F626" s="3"/>
      <c r="G626" s="3"/>
      <c r="H626" s="3"/>
      <c r="I626" s="13">
        <f>VLOOKUP($B626,'Gas wholesale lookups'!$A$4:$L$15,'Gas wholesale index'!I$2,FALSE)</f>
        <v>208526.18181818182</v>
      </c>
      <c r="J626" s="13">
        <f>VLOOKUP($B626,'Gas wholesale lookups'!$A$4:$L$15,'Gas wholesale index'!J$2,FALSE)</f>
        <v>166168.27272727274</v>
      </c>
      <c r="K626" s="13">
        <f>VLOOKUP($B626,'Gas wholesale lookups'!$A$4:$L$15,'Gas wholesale index'!K$2,FALSE)</f>
        <v>291847.5</v>
      </c>
      <c r="L626" s="13">
        <f>VLOOKUP($B626,'Gas wholesale lookups'!$A$4:$L$15,'Gas wholesale index'!L$2,FALSE)</f>
        <v>332991.45454545453</v>
      </c>
      <c r="M626" s="13">
        <f>VLOOKUP($B626,'Gas wholesale lookups'!$A$4:$L$15,'Gas wholesale index'!M$2,FALSE)</f>
        <v>208526.18181818182</v>
      </c>
      <c r="N626" s="13">
        <f>VLOOKUP($B626,'Gas wholesale lookups'!$A$4:$L$15,'Gas wholesale index'!N$2,FALSE)</f>
        <v>166168.27272727274</v>
      </c>
      <c r="O626" s="38">
        <f>VLOOKUP($B626,'Gas wholesale lookups'!$A$4:$R$15,'Gas wholesale index'!O$2,FALSE)</f>
        <v>1</v>
      </c>
      <c r="P626" s="38">
        <f>VLOOKUP($B626,'Gas wholesale lookups'!$A$4:$R$15,'Gas wholesale index'!P$2,FALSE)</f>
        <v>1</v>
      </c>
      <c r="Q626" s="38">
        <f>VLOOKUP($B626,'Gas wholesale lookups'!$A$4:$R$15,'Gas wholesale index'!Q$2,FALSE)</f>
        <v>1</v>
      </c>
      <c r="R626" s="38">
        <f>VLOOKUP($B626,'Gas wholesale lookups'!$A$4:$R$15,'Gas wholesale index'!R$2,FALSE)</f>
        <v>1</v>
      </c>
      <c r="S626" s="38">
        <f>VLOOKUP($B626,'Gas wholesale lookups'!$A$4:$R$15,'Gas wholesale index'!S$2,FALSE)</f>
        <v>0</v>
      </c>
      <c r="T626" s="38">
        <f>VLOOKUP($B626,'Gas wholesale lookups'!$A$4:$R$15,'Gas wholesale index'!T$2,FALSE)</f>
        <v>0</v>
      </c>
      <c r="U626" s="13">
        <f t="shared" si="182"/>
        <v>208526.18181818182</v>
      </c>
      <c r="V626" s="13">
        <f t="shared" si="183"/>
        <v>166168.27272727274</v>
      </c>
      <c r="W626" s="13">
        <f t="shared" si="184"/>
        <v>291847.5</v>
      </c>
      <c r="X626" s="13">
        <f t="shared" si="185"/>
        <v>332991.45454545453</v>
      </c>
      <c r="Y626" s="13">
        <f t="shared" si="186"/>
        <v>0</v>
      </c>
      <c r="Z626" s="13">
        <f t="shared" si="187"/>
        <v>0</v>
      </c>
      <c r="AA626" s="13">
        <f t="shared" si="188"/>
        <v>999533.40909090918</v>
      </c>
      <c r="AB626" s="23">
        <f t="shared" si="189"/>
        <v>0</v>
      </c>
      <c r="AC626" s="23">
        <f t="shared" si="190"/>
        <v>0</v>
      </c>
      <c r="AD626" s="23">
        <f t="shared" si="191"/>
        <v>0</v>
      </c>
      <c r="AE626" s="23">
        <f t="shared" si="192"/>
        <v>0</v>
      </c>
      <c r="AF626" s="23">
        <f t="shared" si="193"/>
        <v>0</v>
      </c>
      <c r="AG626" s="23">
        <f t="shared" si="194"/>
        <v>0</v>
      </c>
      <c r="AH626" s="23">
        <f t="shared" si="195"/>
        <v>0</v>
      </c>
      <c r="AI626" s="44" t="str">
        <f t="shared" si="196"/>
        <v>n/a</v>
      </c>
      <c r="AJ626" s="2" t="str">
        <f t="shared" si="179"/>
        <v>2017-18 Summer</v>
      </c>
      <c r="AK626" s="2" t="str">
        <f t="shared" si="180"/>
        <v>2016-17 Winter</v>
      </c>
      <c r="AL626" s="41">
        <v>0</v>
      </c>
    </row>
    <row r="627" spans="1:38" x14ac:dyDescent="0.3">
      <c r="A627" s="47">
        <v>42748</v>
      </c>
      <c r="B627" s="14" t="str">
        <f t="shared" si="181"/>
        <v>Jan</v>
      </c>
      <c r="C627" s="3"/>
      <c r="D627" s="3"/>
      <c r="E627" s="3"/>
      <c r="F627" s="3"/>
      <c r="G627" s="3"/>
      <c r="H627" s="3"/>
      <c r="I627" s="13">
        <f>VLOOKUP($B627,'Gas wholesale lookups'!$A$4:$L$15,'Gas wholesale index'!I$2,FALSE)</f>
        <v>208526.18181818182</v>
      </c>
      <c r="J627" s="13">
        <f>VLOOKUP($B627,'Gas wholesale lookups'!$A$4:$L$15,'Gas wholesale index'!J$2,FALSE)</f>
        <v>166168.27272727274</v>
      </c>
      <c r="K627" s="13">
        <f>VLOOKUP($B627,'Gas wholesale lookups'!$A$4:$L$15,'Gas wholesale index'!K$2,FALSE)</f>
        <v>291847.5</v>
      </c>
      <c r="L627" s="13">
        <f>VLOOKUP($B627,'Gas wholesale lookups'!$A$4:$L$15,'Gas wholesale index'!L$2,FALSE)</f>
        <v>332991.45454545453</v>
      </c>
      <c r="M627" s="13">
        <f>VLOOKUP($B627,'Gas wholesale lookups'!$A$4:$L$15,'Gas wholesale index'!M$2,FALSE)</f>
        <v>208526.18181818182</v>
      </c>
      <c r="N627" s="13">
        <f>VLOOKUP($B627,'Gas wholesale lookups'!$A$4:$L$15,'Gas wholesale index'!N$2,FALSE)</f>
        <v>166168.27272727274</v>
      </c>
      <c r="O627" s="38">
        <f>VLOOKUP($B627,'Gas wholesale lookups'!$A$4:$R$15,'Gas wholesale index'!O$2,FALSE)</f>
        <v>1</v>
      </c>
      <c r="P627" s="38">
        <f>VLOOKUP($B627,'Gas wholesale lookups'!$A$4:$R$15,'Gas wholesale index'!P$2,FALSE)</f>
        <v>1</v>
      </c>
      <c r="Q627" s="38">
        <f>VLOOKUP($B627,'Gas wholesale lookups'!$A$4:$R$15,'Gas wholesale index'!Q$2,FALSE)</f>
        <v>1</v>
      </c>
      <c r="R627" s="38">
        <f>VLOOKUP($B627,'Gas wholesale lookups'!$A$4:$R$15,'Gas wholesale index'!R$2,FALSE)</f>
        <v>1</v>
      </c>
      <c r="S627" s="38">
        <f>VLOOKUP($B627,'Gas wholesale lookups'!$A$4:$R$15,'Gas wholesale index'!S$2,FALSE)</f>
        <v>0</v>
      </c>
      <c r="T627" s="38">
        <f>VLOOKUP($B627,'Gas wholesale lookups'!$A$4:$R$15,'Gas wholesale index'!T$2,FALSE)</f>
        <v>0</v>
      </c>
      <c r="U627" s="13">
        <f t="shared" si="182"/>
        <v>208526.18181818182</v>
      </c>
      <c r="V627" s="13">
        <f t="shared" si="183"/>
        <v>166168.27272727274</v>
      </c>
      <c r="W627" s="13">
        <f t="shared" si="184"/>
        <v>291847.5</v>
      </c>
      <c r="X627" s="13">
        <f t="shared" si="185"/>
        <v>332991.45454545453</v>
      </c>
      <c r="Y627" s="13">
        <f t="shared" si="186"/>
        <v>0</v>
      </c>
      <c r="Z627" s="13">
        <f t="shared" si="187"/>
        <v>0</v>
      </c>
      <c r="AA627" s="13">
        <f t="shared" si="188"/>
        <v>999533.40909090918</v>
      </c>
      <c r="AB627" s="23">
        <f t="shared" si="189"/>
        <v>0</v>
      </c>
      <c r="AC627" s="23">
        <f t="shared" si="190"/>
        <v>0</v>
      </c>
      <c r="AD627" s="23">
        <f t="shared" si="191"/>
        <v>0</v>
      </c>
      <c r="AE627" s="23">
        <f t="shared" si="192"/>
        <v>0</v>
      </c>
      <c r="AF627" s="23">
        <f t="shared" si="193"/>
        <v>0</v>
      </c>
      <c r="AG627" s="23">
        <f t="shared" si="194"/>
        <v>0</v>
      </c>
      <c r="AH627" s="23">
        <f t="shared" si="195"/>
        <v>0</v>
      </c>
      <c r="AI627" s="44" t="str">
        <f t="shared" si="196"/>
        <v>n/a</v>
      </c>
      <c r="AJ627" s="2" t="str">
        <f t="shared" si="179"/>
        <v>2017-18 Summer</v>
      </c>
      <c r="AK627" s="2" t="str">
        <f t="shared" si="180"/>
        <v>2016-17 Winter</v>
      </c>
      <c r="AL627" s="41">
        <v>0</v>
      </c>
    </row>
    <row r="628" spans="1:38" x14ac:dyDescent="0.3">
      <c r="A628" s="47">
        <v>42751</v>
      </c>
      <c r="B628" s="14" t="str">
        <f t="shared" si="181"/>
        <v>Jan</v>
      </c>
      <c r="C628" s="3"/>
      <c r="D628" s="3"/>
      <c r="E628" s="3"/>
      <c r="F628" s="3"/>
      <c r="G628" s="3"/>
      <c r="H628" s="3"/>
      <c r="I628" s="13">
        <f>VLOOKUP($B628,'Gas wholesale lookups'!$A$4:$L$15,'Gas wholesale index'!I$2,FALSE)</f>
        <v>208526.18181818182</v>
      </c>
      <c r="J628" s="13">
        <f>VLOOKUP($B628,'Gas wholesale lookups'!$A$4:$L$15,'Gas wholesale index'!J$2,FALSE)</f>
        <v>166168.27272727274</v>
      </c>
      <c r="K628" s="13">
        <f>VLOOKUP($B628,'Gas wholesale lookups'!$A$4:$L$15,'Gas wholesale index'!K$2,FALSE)</f>
        <v>291847.5</v>
      </c>
      <c r="L628" s="13">
        <f>VLOOKUP($B628,'Gas wholesale lookups'!$A$4:$L$15,'Gas wholesale index'!L$2,FALSE)</f>
        <v>332991.45454545453</v>
      </c>
      <c r="M628" s="13">
        <f>VLOOKUP($B628,'Gas wholesale lookups'!$A$4:$L$15,'Gas wholesale index'!M$2,FALSE)</f>
        <v>208526.18181818182</v>
      </c>
      <c r="N628" s="13">
        <f>VLOOKUP($B628,'Gas wholesale lookups'!$A$4:$L$15,'Gas wholesale index'!N$2,FALSE)</f>
        <v>166168.27272727274</v>
      </c>
      <c r="O628" s="38">
        <f>VLOOKUP($B628,'Gas wholesale lookups'!$A$4:$R$15,'Gas wholesale index'!O$2,FALSE)</f>
        <v>1</v>
      </c>
      <c r="P628" s="38">
        <f>VLOOKUP($B628,'Gas wholesale lookups'!$A$4:$R$15,'Gas wholesale index'!P$2,FALSE)</f>
        <v>1</v>
      </c>
      <c r="Q628" s="38">
        <f>VLOOKUP($B628,'Gas wholesale lookups'!$A$4:$R$15,'Gas wholesale index'!Q$2,FALSE)</f>
        <v>1</v>
      </c>
      <c r="R628" s="38">
        <f>VLOOKUP($B628,'Gas wholesale lookups'!$A$4:$R$15,'Gas wholesale index'!R$2,FALSE)</f>
        <v>1</v>
      </c>
      <c r="S628" s="38">
        <f>VLOOKUP($B628,'Gas wholesale lookups'!$A$4:$R$15,'Gas wholesale index'!S$2,FALSE)</f>
        <v>0</v>
      </c>
      <c r="T628" s="38">
        <f>VLOOKUP($B628,'Gas wholesale lookups'!$A$4:$R$15,'Gas wholesale index'!T$2,FALSE)</f>
        <v>0</v>
      </c>
      <c r="U628" s="13">
        <f t="shared" si="182"/>
        <v>208526.18181818182</v>
      </c>
      <c r="V628" s="13">
        <f t="shared" si="183"/>
        <v>166168.27272727274</v>
      </c>
      <c r="W628" s="13">
        <f t="shared" si="184"/>
        <v>291847.5</v>
      </c>
      <c r="X628" s="13">
        <f t="shared" si="185"/>
        <v>332991.45454545453</v>
      </c>
      <c r="Y628" s="13">
        <f t="shared" si="186"/>
        <v>0</v>
      </c>
      <c r="Z628" s="13">
        <f t="shared" si="187"/>
        <v>0</v>
      </c>
      <c r="AA628" s="13">
        <f t="shared" si="188"/>
        <v>999533.40909090918</v>
      </c>
      <c r="AB628" s="23">
        <f t="shared" si="189"/>
        <v>0</v>
      </c>
      <c r="AC628" s="23">
        <f t="shared" si="190"/>
        <v>0</v>
      </c>
      <c r="AD628" s="23">
        <f t="shared" si="191"/>
        <v>0</v>
      </c>
      <c r="AE628" s="23">
        <f t="shared" si="192"/>
        <v>0</v>
      </c>
      <c r="AF628" s="23">
        <f t="shared" si="193"/>
        <v>0</v>
      </c>
      <c r="AG628" s="23">
        <f t="shared" si="194"/>
        <v>0</v>
      </c>
      <c r="AH628" s="23">
        <f t="shared" si="195"/>
        <v>0</v>
      </c>
      <c r="AI628" s="44" t="str">
        <f t="shared" si="196"/>
        <v>n/a</v>
      </c>
      <c r="AJ628" s="2" t="str">
        <f t="shared" si="179"/>
        <v>2017-18 Summer</v>
      </c>
      <c r="AK628" s="2" t="str">
        <f t="shared" si="180"/>
        <v>2016-17 Winter</v>
      </c>
      <c r="AL628" s="41">
        <v>0</v>
      </c>
    </row>
    <row r="629" spans="1:38" x14ac:dyDescent="0.3">
      <c r="A629" s="47">
        <v>42752</v>
      </c>
      <c r="B629" s="14" t="str">
        <f t="shared" si="181"/>
        <v>Jan</v>
      </c>
      <c r="C629" s="3"/>
      <c r="D629" s="3"/>
      <c r="E629" s="3"/>
      <c r="F629" s="3"/>
      <c r="G629" s="3"/>
      <c r="H629" s="3"/>
      <c r="I629" s="13">
        <f>VLOOKUP($B629,'Gas wholesale lookups'!$A$4:$L$15,'Gas wholesale index'!I$2,FALSE)</f>
        <v>208526.18181818182</v>
      </c>
      <c r="J629" s="13">
        <f>VLOOKUP($B629,'Gas wholesale lookups'!$A$4:$L$15,'Gas wholesale index'!J$2,FALSE)</f>
        <v>166168.27272727274</v>
      </c>
      <c r="K629" s="13">
        <f>VLOOKUP($B629,'Gas wholesale lookups'!$A$4:$L$15,'Gas wholesale index'!K$2,FALSE)</f>
        <v>291847.5</v>
      </c>
      <c r="L629" s="13">
        <f>VLOOKUP($B629,'Gas wholesale lookups'!$A$4:$L$15,'Gas wholesale index'!L$2,FALSE)</f>
        <v>332991.45454545453</v>
      </c>
      <c r="M629" s="13">
        <f>VLOOKUP($B629,'Gas wholesale lookups'!$A$4:$L$15,'Gas wholesale index'!M$2,FALSE)</f>
        <v>208526.18181818182</v>
      </c>
      <c r="N629" s="13">
        <f>VLOOKUP($B629,'Gas wholesale lookups'!$A$4:$L$15,'Gas wholesale index'!N$2,FALSE)</f>
        <v>166168.27272727274</v>
      </c>
      <c r="O629" s="38">
        <f>VLOOKUP($B629,'Gas wholesale lookups'!$A$4:$R$15,'Gas wholesale index'!O$2,FALSE)</f>
        <v>1</v>
      </c>
      <c r="P629" s="38">
        <f>VLOOKUP($B629,'Gas wholesale lookups'!$A$4:$R$15,'Gas wholesale index'!P$2,FALSE)</f>
        <v>1</v>
      </c>
      <c r="Q629" s="38">
        <f>VLOOKUP($B629,'Gas wholesale lookups'!$A$4:$R$15,'Gas wholesale index'!Q$2,FALSE)</f>
        <v>1</v>
      </c>
      <c r="R629" s="38">
        <f>VLOOKUP($B629,'Gas wholesale lookups'!$A$4:$R$15,'Gas wholesale index'!R$2,FALSE)</f>
        <v>1</v>
      </c>
      <c r="S629" s="38">
        <f>VLOOKUP($B629,'Gas wholesale lookups'!$A$4:$R$15,'Gas wholesale index'!S$2,FALSE)</f>
        <v>0</v>
      </c>
      <c r="T629" s="38">
        <f>VLOOKUP($B629,'Gas wholesale lookups'!$A$4:$R$15,'Gas wholesale index'!T$2,FALSE)</f>
        <v>0</v>
      </c>
      <c r="U629" s="13">
        <f t="shared" si="182"/>
        <v>208526.18181818182</v>
      </c>
      <c r="V629" s="13">
        <f t="shared" si="183"/>
        <v>166168.27272727274</v>
      </c>
      <c r="W629" s="13">
        <f t="shared" si="184"/>
        <v>291847.5</v>
      </c>
      <c r="X629" s="13">
        <f t="shared" si="185"/>
        <v>332991.45454545453</v>
      </c>
      <c r="Y629" s="13">
        <f t="shared" si="186"/>
        <v>0</v>
      </c>
      <c r="Z629" s="13">
        <f t="shared" si="187"/>
        <v>0</v>
      </c>
      <c r="AA629" s="13">
        <f t="shared" si="188"/>
        <v>999533.40909090918</v>
      </c>
      <c r="AB629" s="23">
        <f t="shared" si="189"/>
        <v>0</v>
      </c>
      <c r="AC629" s="23">
        <f t="shared" si="190"/>
        <v>0</v>
      </c>
      <c r="AD629" s="23">
        <f t="shared" si="191"/>
        <v>0</v>
      </c>
      <c r="AE629" s="23">
        <f t="shared" si="192"/>
        <v>0</v>
      </c>
      <c r="AF629" s="23">
        <f t="shared" si="193"/>
        <v>0</v>
      </c>
      <c r="AG629" s="23">
        <f t="shared" si="194"/>
        <v>0</v>
      </c>
      <c r="AH629" s="23">
        <f t="shared" si="195"/>
        <v>0</v>
      </c>
      <c r="AI629" s="44" t="str">
        <f t="shared" si="196"/>
        <v>n/a</v>
      </c>
      <c r="AJ629" s="2" t="str">
        <f t="shared" si="179"/>
        <v>2017-18 Summer</v>
      </c>
      <c r="AK629" s="2" t="str">
        <f t="shared" si="180"/>
        <v>2016-17 Winter</v>
      </c>
      <c r="AL629" s="41">
        <v>0</v>
      </c>
    </row>
    <row r="630" spans="1:38" x14ac:dyDescent="0.3">
      <c r="A630" s="47">
        <v>42753</v>
      </c>
      <c r="B630" s="14" t="str">
        <f t="shared" si="181"/>
        <v>Jan</v>
      </c>
      <c r="C630" s="3"/>
      <c r="D630" s="3"/>
      <c r="E630" s="3"/>
      <c r="F630" s="3"/>
      <c r="G630" s="3"/>
      <c r="H630" s="3"/>
      <c r="I630" s="13">
        <f>VLOOKUP($B630,'Gas wholesale lookups'!$A$4:$L$15,'Gas wholesale index'!I$2,FALSE)</f>
        <v>208526.18181818182</v>
      </c>
      <c r="J630" s="13">
        <f>VLOOKUP($B630,'Gas wholesale lookups'!$A$4:$L$15,'Gas wholesale index'!J$2,FALSE)</f>
        <v>166168.27272727274</v>
      </c>
      <c r="K630" s="13">
        <f>VLOOKUP($B630,'Gas wholesale lookups'!$A$4:$L$15,'Gas wholesale index'!K$2,FALSE)</f>
        <v>291847.5</v>
      </c>
      <c r="L630" s="13">
        <f>VLOOKUP($B630,'Gas wholesale lookups'!$A$4:$L$15,'Gas wholesale index'!L$2,FALSE)</f>
        <v>332991.45454545453</v>
      </c>
      <c r="M630" s="13">
        <f>VLOOKUP($B630,'Gas wholesale lookups'!$A$4:$L$15,'Gas wholesale index'!M$2,FALSE)</f>
        <v>208526.18181818182</v>
      </c>
      <c r="N630" s="13">
        <f>VLOOKUP($B630,'Gas wholesale lookups'!$A$4:$L$15,'Gas wholesale index'!N$2,FALSE)</f>
        <v>166168.27272727274</v>
      </c>
      <c r="O630" s="38">
        <f>VLOOKUP($B630,'Gas wholesale lookups'!$A$4:$R$15,'Gas wholesale index'!O$2,FALSE)</f>
        <v>1</v>
      </c>
      <c r="P630" s="38">
        <f>VLOOKUP($B630,'Gas wholesale lookups'!$A$4:$R$15,'Gas wholesale index'!P$2,FALSE)</f>
        <v>1</v>
      </c>
      <c r="Q630" s="38">
        <f>VLOOKUP($B630,'Gas wholesale lookups'!$A$4:$R$15,'Gas wholesale index'!Q$2,FALSE)</f>
        <v>1</v>
      </c>
      <c r="R630" s="38">
        <f>VLOOKUP($B630,'Gas wholesale lookups'!$A$4:$R$15,'Gas wholesale index'!R$2,FALSE)</f>
        <v>1</v>
      </c>
      <c r="S630" s="38">
        <f>VLOOKUP($B630,'Gas wholesale lookups'!$A$4:$R$15,'Gas wholesale index'!S$2,FALSE)</f>
        <v>0</v>
      </c>
      <c r="T630" s="38">
        <f>VLOOKUP($B630,'Gas wholesale lookups'!$A$4:$R$15,'Gas wholesale index'!T$2,FALSE)</f>
        <v>0</v>
      </c>
      <c r="U630" s="13">
        <f t="shared" si="182"/>
        <v>208526.18181818182</v>
      </c>
      <c r="V630" s="13">
        <f t="shared" si="183"/>
        <v>166168.27272727274</v>
      </c>
      <c r="W630" s="13">
        <f t="shared" si="184"/>
        <v>291847.5</v>
      </c>
      <c r="X630" s="13">
        <f t="shared" si="185"/>
        <v>332991.45454545453</v>
      </c>
      <c r="Y630" s="13">
        <f t="shared" si="186"/>
        <v>0</v>
      </c>
      <c r="Z630" s="13">
        <f t="shared" si="187"/>
        <v>0</v>
      </c>
      <c r="AA630" s="13">
        <f t="shared" si="188"/>
        <v>999533.40909090918</v>
      </c>
      <c r="AB630" s="23">
        <f t="shared" si="189"/>
        <v>0</v>
      </c>
      <c r="AC630" s="23">
        <f t="shared" si="190"/>
        <v>0</v>
      </c>
      <c r="AD630" s="23">
        <f t="shared" si="191"/>
        <v>0</v>
      </c>
      <c r="AE630" s="23">
        <f t="shared" si="192"/>
        <v>0</v>
      </c>
      <c r="AF630" s="23">
        <f t="shared" si="193"/>
        <v>0</v>
      </c>
      <c r="AG630" s="23">
        <f t="shared" si="194"/>
        <v>0</v>
      </c>
      <c r="AH630" s="23">
        <f t="shared" si="195"/>
        <v>0</v>
      </c>
      <c r="AI630" s="44" t="str">
        <f t="shared" si="196"/>
        <v>n/a</v>
      </c>
      <c r="AJ630" s="2" t="str">
        <f t="shared" si="179"/>
        <v>2017-18 Summer</v>
      </c>
      <c r="AK630" s="2" t="str">
        <f t="shared" si="180"/>
        <v>2016-17 Winter</v>
      </c>
      <c r="AL630" s="41">
        <v>0</v>
      </c>
    </row>
    <row r="631" spans="1:38" x14ac:dyDescent="0.3">
      <c r="A631" s="47">
        <v>42754</v>
      </c>
      <c r="B631" s="14" t="str">
        <f t="shared" si="181"/>
        <v>Jan</v>
      </c>
      <c r="C631" s="3"/>
      <c r="D631" s="3"/>
      <c r="E631" s="3"/>
      <c r="F631" s="3"/>
      <c r="G631" s="3"/>
      <c r="H631" s="3"/>
      <c r="I631" s="13">
        <f>VLOOKUP($B631,'Gas wholesale lookups'!$A$4:$L$15,'Gas wholesale index'!I$2,FALSE)</f>
        <v>208526.18181818182</v>
      </c>
      <c r="J631" s="13">
        <f>VLOOKUP($B631,'Gas wholesale lookups'!$A$4:$L$15,'Gas wholesale index'!J$2,FALSE)</f>
        <v>166168.27272727274</v>
      </c>
      <c r="K631" s="13">
        <f>VLOOKUP($B631,'Gas wholesale lookups'!$A$4:$L$15,'Gas wholesale index'!K$2,FALSE)</f>
        <v>291847.5</v>
      </c>
      <c r="L631" s="13">
        <f>VLOOKUP($B631,'Gas wholesale lookups'!$A$4:$L$15,'Gas wholesale index'!L$2,FALSE)</f>
        <v>332991.45454545453</v>
      </c>
      <c r="M631" s="13">
        <f>VLOOKUP($B631,'Gas wholesale lookups'!$A$4:$L$15,'Gas wholesale index'!M$2,FALSE)</f>
        <v>208526.18181818182</v>
      </c>
      <c r="N631" s="13">
        <f>VLOOKUP($B631,'Gas wholesale lookups'!$A$4:$L$15,'Gas wholesale index'!N$2,FALSE)</f>
        <v>166168.27272727274</v>
      </c>
      <c r="O631" s="38">
        <f>VLOOKUP($B631,'Gas wholesale lookups'!$A$4:$R$15,'Gas wholesale index'!O$2,FALSE)</f>
        <v>1</v>
      </c>
      <c r="P631" s="38">
        <f>VLOOKUP($B631,'Gas wholesale lookups'!$A$4:$R$15,'Gas wholesale index'!P$2,FALSE)</f>
        <v>1</v>
      </c>
      <c r="Q631" s="38">
        <f>VLOOKUP($B631,'Gas wholesale lookups'!$A$4:$R$15,'Gas wholesale index'!Q$2,FALSE)</f>
        <v>1</v>
      </c>
      <c r="R631" s="38">
        <f>VLOOKUP($B631,'Gas wholesale lookups'!$A$4:$R$15,'Gas wholesale index'!R$2,FALSE)</f>
        <v>1</v>
      </c>
      <c r="S631" s="38">
        <f>VLOOKUP($B631,'Gas wholesale lookups'!$A$4:$R$15,'Gas wholesale index'!S$2,FALSE)</f>
        <v>0</v>
      </c>
      <c r="T631" s="38">
        <f>VLOOKUP($B631,'Gas wholesale lookups'!$A$4:$R$15,'Gas wholesale index'!T$2,FALSE)</f>
        <v>0</v>
      </c>
      <c r="U631" s="13">
        <f t="shared" si="182"/>
        <v>208526.18181818182</v>
      </c>
      <c r="V631" s="13">
        <f t="shared" si="183"/>
        <v>166168.27272727274</v>
      </c>
      <c r="W631" s="13">
        <f t="shared" si="184"/>
        <v>291847.5</v>
      </c>
      <c r="X631" s="13">
        <f t="shared" si="185"/>
        <v>332991.45454545453</v>
      </c>
      <c r="Y631" s="13">
        <f t="shared" si="186"/>
        <v>0</v>
      </c>
      <c r="Z631" s="13">
        <f t="shared" si="187"/>
        <v>0</v>
      </c>
      <c r="AA631" s="13">
        <f t="shared" si="188"/>
        <v>999533.40909090918</v>
      </c>
      <c r="AB631" s="23">
        <f t="shared" si="189"/>
        <v>0</v>
      </c>
      <c r="AC631" s="23">
        <f t="shared" si="190"/>
        <v>0</v>
      </c>
      <c r="AD631" s="23">
        <f t="shared" si="191"/>
        <v>0</v>
      </c>
      <c r="AE631" s="23">
        <f t="shared" si="192"/>
        <v>0</v>
      </c>
      <c r="AF631" s="23">
        <f t="shared" si="193"/>
        <v>0</v>
      </c>
      <c r="AG631" s="23">
        <f t="shared" si="194"/>
        <v>0</v>
      </c>
      <c r="AH631" s="23">
        <f t="shared" si="195"/>
        <v>0</v>
      </c>
      <c r="AI631" s="44" t="str">
        <f t="shared" si="196"/>
        <v>n/a</v>
      </c>
      <c r="AJ631" s="2" t="str">
        <f t="shared" si="179"/>
        <v>2017-18 Summer</v>
      </c>
      <c r="AK631" s="2" t="str">
        <f t="shared" si="180"/>
        <v>2016-17 Winter</v>
      </c>
      <c r="AL631" s="41">
        <v>0</v>
      </c>
    </row>
    <row r="632" spans="1:38" x14ac:dyDescent="0.3">
      <c r="A632" s="47">
        <v>42755</v>
      </c>
      <c r="B632" s="14" t="str">
        <f t="shared" si="181"/>
        <v>Jan</v>
      </c>
      <c r="C632" s="3"/>
      <c r="D632" s="3"/>
      <c r="E632" s="3"/>
      <c r="F632" s="3"/>
      <c r="G632" s="3"/>
      <c r="H632" s="3"/>
      <c r="I632" s="13">
        <f>VLOOKUP($B632,'Gas wholesale lookups'!$A$4:$L$15,'Gas wholesale index'!I$2,FALSE)</f>
        <v>208526.18181818182</v>
      </c>
      <c r="J632" s="13">
        <f>VLOOKUP($B632,'Gas wholesale lookups'!$A$4:$L$15,'Gas wholesale index'!J$2,FALSE)</f>
        <v>166168.27272727274</v>
      </c>
      <c r="K632" s="13">
        <f>VLOOKUP($B632,'Gas wholesale lookups'!$A$4:$L$15,'Gas wholesale index'!K$2,FALSE)</f>
        <v>291847.5</v>
      </c>
      <c r="L632" s="13">
        <f>VLOOKUP($B632,'Gas wholesale lookups'!$A$4:$L$15,'Gas wholesale index'!L$2,FALSE)</f>
        <v>332991.45454545453</v>
      </c>
      <c r="M632" s="13">
        <f>VLOOKUP($B632,'Gas wholesale lookups'!$A$4:$L$15,'Gas wholesale index'!M$2,FALSE)</f>
        <v>208526.18181818182</v>
      </c>
      <c r="N632" s="13">
        <f>VLOOKUP($B632,'Gas wholesale lookups'!$A$4:$L$15,'Gas wholesale index'!N$2,FALSE)</f>
        <v>166168.27272727274</v>
      </c>
      <c r="O632" s="38">
        <f>VLOOKUP($B632,'Gas wholesale lookups'!$A$4:$R$15,'Gas wholesale index'!O$2,FALSE)</f>
        <v>1</v>
      </c>
      <c r="P632" s="38">
        <f>VLOOKUP($B632,'Gas wholesale lookups'!$A$4:$R$15,'Gas wholesale index'!P$2,FALSE)</f>
        <v>1</v>
      </c>
      <c r="Q632" s="38">
        <f>VLOOKUP($B632,'Gas wholesale lookups'!$A$4:$R$15,'Gas wholesale index'!Q$2,FALSE)</f>
        <v>1</v>
      </c>
      <c r="R632" s="38">
        <f>VLOOKUP($B632,'Gas wholesale lookups'!$A$4:$R$15,'Gas wholesale index'!R$2,FALSE)</f>
        <v>1</v>
      </c>
      <c r="S632" s="38">
        <f>VLOOKUP($B632,'Gas wholesale lookups'!$A$4:$R$15,'Gas wholesale index'!S$2,FALSE)</f>
        <v>0</v>
      </c>
      <c r="T632" s="38">
        <f>VLOOKUP($B632,'Gas wholesale lookups'!$A$4:$R$15,'Gas wholesale index'!T$2,FALSE)</f>
        <v>0</v>
      </c>
      <c r="U632" s="13">
        <f t="shared" si="182"/>
        <v>208526.18181818182</v>
      </c>
      <c r="V632" s="13">
        <f t="shared" si="183"/>
        <v>166168.27272727274</v>
      </c>
      <c r="W632" s="13">
        <f t="shared" si="184"/>
        <v>291847.5</v>
      </c>
      <c r="X632" s="13">
        <f t="shared" si="185"/>
        <v>332991.45454545453</v>
      </c>
      <c r="Y632" s="13">
        <f t="shared" si="186"/>
        <v>0</v>
      </c>
      <c r="Z632" s="13">
        <f t="shared" si="187"/>
        <v>0</v>
      </c>
      <c r="AA632" s="13">
        <f t="shared" si="188"/>
        <v>999533.40909090918</v>
      </c>
      <c r="AB632" s="23">
        <f t="shared" si="189"/>
        <v>0</v>
      </c>
      <c r="AC632" s="23">
        <f t="shared" si="190"/>
        <v>0</v>
      </c>
      <c r="AD632" s="23">
        <f t="shared" si="191"/>
        <v>0</v>
      </c>
      <c r="AE632" s="23">
        <f t="shared" si="192"/>
        <v>0</v>
      </c>
      <c r="AF632" s="23">
        <f t="shared" si="193"/>
        <v>0</v>
      </c>
      <c r="AG632" s="23">
        <f t="shared" si="194"/>
        <v>0</v>
      </c>
      <c r="AH632" s="23">
        <f t="shared" si="195"/>
        <v>0</v>
      </c>
      <c r="AI632" s="44" t="str">
        <f t="shared" si="196"/>
        <v>n/a</v>
      </c>
      <c r="AJ632" s="2" t="str">
        <f t="shared" si="179"/>
        <v>2017-18 Summer</v>
      </c>
      <c r="AK632" s="2" t="str">
        <f t="shared" si="180"/>
        <v>2016-17 Winter</v>
      </c>
      <c r="AL632" s="41">
        <v>0</v>
      </c>
    </row>
    <row r="633" spans="1:38" x14ac:dyDescent="0.3">
      <c r="A633" s="47">
        <v>42758</v>
      </c>
      <c r="B633" s="14" t="str">
        <f t="shared" si="181"/>
        <v>Jan</v>
      </c>
      <c r="C633" s="3"/>
      <c r="D633" s="3"/>
      <c r="E633" s="3"/>
      <c r="F633" s="3"/>
      <c r="G633" s="3"/>
      <c r="H633" s="3"/>
      <c r="I633" s="13">
        <f>VLOOKUP($B633,'Gas wholesale lookups'!$A$4:$L$15,'Gas wholesale index'!I$2,FALSE)</f>
        <v>208526.18181818182</v>
      </c>
      <c r="J633" s="13">
        <f>VLOOKUP($B633,'Gas wholesale lookups'!$A$4:$L$15,'Gas wholesale index'!J$2,FALSE)</f>
        <v>166168.27272727274</v>
      </c>
      <c r="K633" s="13">
        <f>VLOOKUP($B633,'Gas wholesale lookups'!$A$4:$L$15,'Gas wholesale index'!K$2,FALSE)</f>
        <v>291847.5</v>
      </c>
      <c r="L633" s="13">
        <f>VLOOKUP($B633,'Gas wholesale lookups'!$A$4:$L$15,'Gas wholesale index'!L$2,FALSE)</f>
        <v>332991.45454545453</v>
      </c>
      <c r="M633" s="13">
        <f>VLOOKUP($B633,'Gas wholesale lookups'!$A$4:$L$15,'Gas wholesale index'!M$2,FALSE)</f>
        <v>208526.18181818182</v>
      </c>
      <c r="N633" s="13">
        <f>VLOOKUP($B633,'Gas wholesale lookups'!$A$4:$L$15,'Gas wholesale index'!N$2,FALSE)</f>
        <v>166168.27272727274</v>
      </c>
      <c r="O633" s="38">
        <f>VLOOKUP($B633,'Gas wholesale lookups'!$A$4:$R$15,'Gas wholesale index'!O$2,FALSE)</f>
        <v>1</v>
      </c>
      <c r="P633" s="38">
        <f>VLOOKUP($B633,'Gas wholesale lookups'!$A$4:$R$15,'Gas wholesale index'!P$2,FALSE)</f>
        <v>1</v>
      </c>
      <c r="Q633" s="38">
        <f>VLOOKUP($B633,'Gas wholesale lookups'!$A$4:$R$15,'Gas wholesale index'!Q$2,FALSE)</f>
        <v>1</v>
      </c>
      <c r="R633" s="38">
        <f>VLOOKUP($B633,'Gas wholesale lookups'!$A$4:$R$15,'Gas wholesale index'!R$2,FALSE)</f>
        <v>1</v>
      </c>
      <c r="S633" s="38">
        <f>VLOOKUP($B633,'Gas wholesale lookups'!$A$4:$R$15,'Gas wholesale index'!S$2,FALSE)</f>
        <v>0</v>
      </c>
      <c r="T633" s="38">
        <f>VLOOKUP($B633,'Gas wholesale lookups'!$A$4:$R$15,'Gas wholesale index'!T$2,FALSE)</f>
        <v>0</v>
      </c>
      <c r="U633" s="13">
        <f t="shared" si="182"/>
        <v>208526.18181818182</v>
      </c>
      <c r="V633" s="13">
        <f t="shared" si="183"/>
        <v>166168.27272727274</v>
      </c>
      <c r="W633" s="13">
        <f t="shared" si="184"/>
        <v>291847.5</v>
      </c>
      <c r="X633" s="13">
        <f t="shared" si="185"/>
        <v>332991.45454545453</v>
      </c>
      <c r="Y633" s="13">
        <f t="shared" si="186"/>
        <v>0</v>
      </c>
      <c r="Z633" s="13">
        <f t="shared" si="187"/>
        <v>0</v>
      </c>
      <c r="AA633" s="13">
        <f t="shared" si="188"/>
        <v>999533.40909090918</v>
      </c>
      <c r="AB633" s="23">
        <f t="shared" si="189"/>
        <v>0</v>
      </c>
      <c r="AC633" s="23">
        <f t="shared" si="190"/>
        <v>0</v>
      </c>
      <c r="AD633" s="23">
        <f t="shared" si="191"/>
        <v>0</v>
      </c>
      <c r="AE633" s="23">
        <f t="shared" si="192"/>
        <v>0</v>
      </c>
      <c r="AF633" s="23">
        <f t="shared" si="193"/>
        <v>0</v>
      </c>
      <c r="AG633" s="23">
        <f t="shared" si="194"/>
        <v>0</v>
      </c>
      <c r="AH633" s="23">
        <f t="shared" si="195"/>
        <v>0</v>
      </c>
      <c r="AI633" s="44" t="str">
        <f t="shared" si="196"/>
        <v>n/a</v>
      </c>
      <c r="AJ633" s="2" t="str">
        <f t="shared" si="179"/>
        <v>2017-18 Summer</v>
      </c>
      <c r="AK633" s="2" t="str">
        <f t="shared" si="180"/>
        <v>2016-17 Winter</v>
      </c>
      <c r="AL633" s="41">
        <v>0</v>
      </c>
    </row>
    <row r="634" spans="1:38" x14ac:dyDescent="0.3">
      <c r="A634" s="47">
        <v>42759</v>
      </c>
      <c r="B634" s="14" t="str">
        <f t="shared" si="181"/>
        <v>Jan</v>
      </c>
      <c r="C634" s="3"/>
      <c r="D634" s="3"/>
      <c r="E634" s="3"/>
      <c r="F634" s="3"/>
      <c r="G634" s="3"/>
      <c r="H634" s="3"/>
      <c r="I634" s="13">
        <f>VLOOKUP($B634,'Gas wholesale lookups'!$A$4:$L$15,'Gas wholesale index'!I$2,FALSE)</f>
        <v>208526.18181818182</v>
      </c>
      <c r="J634" s="13">
        <f>VLOOKUP($B634,'Gas wholesale lookups'!$A$4:$L$15,'Gas wholesale index'!J$2,FALSE)</f>
        <v>166168.27272727274</v>
      </c>
      <c r="K634" s="13">
        <f>VLOOKUP($B634,'Gas wholesale lookups'!$A$4:$L$15,'Gas wholesale index'!K$2,FALSE)</f>
        <v>291847.5</v>
      </c>
      <c r="L634" s="13">
        <f>VLOOKUP($B634,'Gas wholesale lookups'!$A$4:$L$15,'Gas wholesale index'!L$2,FALSE)</f>
        <v>332991.45454545453</v>
      </c>
      <c r="M634" s="13">
        <f>VLOOKUP($B634,'Gas wholesale lookups'!$A$4:$L$15,'Gas wholesale index'!M$2,FALSE)</f>
        <v>208526.18181818182</v>
      </c>
      <c r="N634" s="13">
        <f>VLOOKUP($B634,'Gas wholesale lookups'!$A$4:$L$15,'Gas wholesale index'!N$2,FALSE)</f>
        <v>166168.27272727274</v>
      </c>
      <c r="O634" s="38">
        <f>VLOOKUP($B634,'Gas wholesale lookups'!$A$4:$R$15,'Gas wholesale index'!O$2,FALSE)</f>
        <v>1</v>
      </c>
      <c r="P634" s="38">
        <f>VLOOKUP($B634,'Gas wholesale lookups'!$A$4:$R$15,'Gas wholesale index'!P$2,FALSE)</f>
        <v>1</v>
      </c>
      <c r="Q634" s="38">
        <f>VLOOKUP($B634,'Gas wholesale lookups'!$A$4:$R$15,'Gas wholesale index'!Q$2,FALSE)</f>
        <v>1</v>
      </c>
      <c r="R634" s="38">
        <f>VLOOKUP($B634,'Gas wholesale lookups'!$A$4:$R$15,'Gas wholesale index'!R$2,FALSE)</f>
        <v>1</v>
      </c>
      <c r="S634" s="38">
        <f>VLOOKUP($B634,'Gas wholesale lookups'!$A$4:$R$15,'Gas wholesale index'!S$2,FALSE)</f>
        <v>0</v>
      </c>
      <c r="T634" s="38">
        <f>VLOOKUP($B634,'Gas wholesale lookups'!$A$4:$R$15,'Gas wholesale index'!T$2,FALSE)</f>
        <v>0</v>
      </c>
      <c r="U634" s="13">
        <f t="shared" si="182"/>
        <v>208526.18181818182</v>
      </c>
      <c r="V634" s="13">
        <f t="shared" si="183"/>
        <v>166168.27272727274</v>
      </c>
      <c r="W634" s="13">
        <f t="shared" si="184"/>
        <v>291847.5</v>
      </c>
      <c r="X634" s="13">
        <f t="shared" si="185"/>
        <v>332991.45454545453</v>
      </c>
      <c r="Y634" s="13">
        <f t="shared" si="186"/>
        <v>0</v>
      </c>
      <c r="Z634" s="13">
        <f t="shared" si="187"/>
        <v>0</v>
      </c>
      <c r="AA634" s="13">
        <f t="shared" si="188"/>
        <v>999533.40909090918</v>
      </c>
      <c r="AB634" s="23">
        <f t="shared" si="189"/>
        <v>0</v>
      </c>
      <c r="AC634" s="23">
        <f t="shared" si="190"/>
        <v>0</v>
      </c>
      <c r="AD634" s="23">
        <f t="shared" si="191"/>
        <v>0</v>
      </c>
      <c r="AE634" s="23">
        <f t="shared" si="192"/>
        <v>0</v>
      </c>
      <c r="AF634" s="23">
        <f t="shared" si="193"/>
        <v>0</v>
      </c>
      <c r="AG634" s="23">
        <f t="shared" si="194"/>
        <v>0</v>
      </c>
      <c r="AH634" s="23">
        <f t="shared" si="195"/>
        <v>0</v>
      </c>
      <c r="AI634" s="44" t="str">
        <f t="shared" si="196"/>
        <v>n/a</v>
      </c>
      <c r="AJ634" s="2" t="str">
        <f t="shared" si="179"/>
        <v>2017-18 Summer</v>
      </c>
      <c r="AK634" s="2" t="str">
        <f t="shared" si="180"/>
        <v>2016-17 Winter</v>
      </c>
      <c r="AL634" s="41">
        <v>0</v>
      </c>
    </row>
    <row r="635" spans="1:38" x14ac:dyDescent="0.3">
      <c r="A635" s="47">
        <v>42760</v>
      </c>
      <c r="B635" s="14" t="str">
        <f t="shared" si="181"/>
        <v>Jan</v>
      </c>
      <c r="C635" s="3"/>
      <c r="D635" s="3"/>
      <c r="E635" s="3"/>
      <c r="F635" s="3"/>
      <c r="G635" s="3"/>
      <c r="H635" s="3"/>
      <c r="I635" s="13">
        <f>VLOOKUP($B635,'Gas wholesale lookups'!$A$4:$L$15,'Gas wholesale index'!I$2,FALSE)</f>
        <v>208526.18181818182</v>
      </c>
      <c r="J635" s="13">
        <f>VLOOKUP($B635,'Gas wholesale lookups'!$A$4:$L$15,'Gas wholesale index'!J$2,FALSE)</f>
        <v>166168.27272727274</v>
      </c>
      <c r="K635" s="13">
        <f>VLOOKUP($B635,'Gas wholesale lookups'!$A$4:$L$15,'Gas wholesale index'!K$2,FALSE)</f>
        <v>291847.5</v>
      </c>
      <c r="L635" s="13">
        <f>VLOOKUP($B635,'Gas wholesale lookups'!$A$4:$L$15,'Gas wholesale index'!L$2,FALSE)</f>
        <v>332991.45454545453</v>
      </c>
      <c r="M635" s="13">
        <f>VLOOKUP($B635,'Gas wholesale lookups'!$A$4:$L$15,'Gas wholesale index'!M$2,FALSE)</f>
        <v>208526.18181818182</v>
      </c>
      <c r="N635" s="13">
        <f>VLOOKUP($B635,'Gas wholesale lookups'!$A$4:$L$15,'Gas wholesale index'!N$2,FALSE)</f>
        <v>166168.27272727274</v>
      </c>
      <c r="O635" s="38">
        <f>VLOOKUP($B635,'Gas wholesale lookups'!$A$4:$R$15,'Gas wholesale index'!O$2,FALSE)</f>
        <v>1</v>
      </c>
      <c r="P635" s="38">
        <f>VLOOKUP($B635,'Gas wholesale lookups'!$A$4:$R$15,'Gas wholesale index'!P$2,FALSE)</f>
        <v>1</v>
      </c>
      <c r="Q635" s="38">
        <f>VLOOKUP($B635,'Gas wholesale lookups'!$A$4:$R$15,'Gas wholesale index'!Q$2,FALSE)</f>
        <v>1</v>
      </c>
      <c r="R635" s="38">
        <f>VLOOKUP($B635,'Gas wholesale lookups'!$A$4:$R$15,'Gas wholesale index'!R$2,FALSE)</f>
        <v>1</v>
      </c>
      <c r="S635" s="38">
        <f>VLOOKUP($B635,'Gas wholesale lookups'!$A$4:$R$15,'Gas wholesale index'!S$2,FALSE)</f>
        <v>0</v>
      </c>
      <c r="T635" s="38">
        <f>VLOOKUP($B635,'Gas wholesale lookups'!$A$4:$R$15,'Gas wholesale index'!T$2,FALSE)</f>
        <v>0</v>
      </c>
      <c r="U635" s="13">
        <f t="shared" si="182"/>
        <v>208526.18181818182</v>
      </c>
      <c r="V635" s="13">
        <f t="shared" si="183"/>
        <v>166168.27272727274</v>
      </c>
      <c r="W635" s="13">
        <f t="shared" si="184"/>
        <v>291847.5</v>
      </c>
      <c r="X635" s="13">
        <f t="shared" si="185"/>
        <v>332991.45454545453</v>
      </c>
      <c r="Y635" s="13">
        <f t="shared" si="186"/>
        <v>0</v>
      </c>
      <c r="Z635" s="13">
        <f t="shared" si="187"/>
        <v>0</v>
      </c>
      <c r="AA635" s="13">
        <f t="shared" si="188"/>
        <v>999533.40909090918</v>
      </c>
      <c r="AB635" s="23">
        <f t="shared" si="189"/>
        <v>0</v>
      </c>
      <c r="AC635" s="23">
        <f t="shared" si="190"/>
        <v>0</v>
      </c>
      <c r="AD635" s="23">
        <f t="shared" si="191"/>
        <v>0</v>
      </c>
      <c r="AE635" s="23">
        <f t="shared" si="192"/>
        <v>0</v>
      </c>
      <c r="AF635" s="23">
        <f t="shared" si="193"/>
        <v>0</v>
      </c>
      <c r="AG635" s="23">
        <f t="shared" si="194"/>
        <v>0</v>
      </c>
      <c r="AH635" s="23">
        <f t="shared" si="195"/>
        <v>0</v>
      </c>
      <c r="AI635" s="44" t="str">
        <f t="shared" si="196"/>
        <v>n/a</v>
      </c>
      <c r="AJ635" s="2" t="str">
        <f t="shared" si="179"/>
        <v>2017-18 Summer</v>
      </c>
      <c r="AK635" s="2" t="str">
        <f t="shared" si="180"/>
        <v>2016-17 Winter</v>
      </c>
      <c r="AL635" s="41">
        <v>0</v>
      </c>
    </row>
    <row r="636" spans="1:38" x14ac:dyDescent="0.3">
      <c r="A636" s="47">
        <v>42761</v>
      </c>
      <c r="B636" s="14" t="str">
        <f t="shared" si="181"/>
        <v>Jan</v>
      </c>
      <c r="C636" s="3"/>
      <c r="D636" s="3"/>
      <c r="E636" s="3"/>
      <c r="F636" s="3"/>
      <c r="G636" s="3"/>
      <c r="H636" s="3"/>
      <c r="I636" s="13">
        <f>VLOOKUP($B636,'Gas wholesale lookups'!$A$4:$L$15,'Gas wholesale index'!I$2,FALSE)</f>
        <v>208526.18181818182</v>
      </c>
      <c r="J636" s="13">
        <f>VLOOKUP($B636,'Gas wholesale lookups'!$A$4:$L$15,'Gas wholesale index'!J$2,FALSE)</f>
        <v>166168.27272727274</v>
      </c>
      <c r="K636" s="13">
        <f>VLOOKUP($B636,'Gas wholesale lookups'!$A$4:$L$15,'Gas wholesale index'!K$2,FALSE)</f>
        <v>291847.5</v>
      </c>
      <c r="L636" s="13">
        <f>VLOOKUP($B636,'Gas wholesale lookups'!$A$4:$L$15,'Gas wholesale index'!L$2,FALSE)</f>
        <v>332991.45454545453</v>
      </c>
      <c r="M636" s="13">
        <f>VLOOKUP($B636,'Gas wholesale lookups'!$A$4:$L$15,'Gas wholesale index'!M$2,FALSE)</f>
        <v>208526.18181818182</v>
      </c>
      <c r="N636" s="13">
        <f>VLOOKUP($B636,'Gas wholesale lookups'!$A$4:$L$15,'Gas wholesale index'!N$2,FALSE)</f>
        <v>166168.27272727274</v>
      </c>
      <c r="O636" s="38">
        <f>VLOOKUP($B636,'Gas wholesale lookups'!$A$4:$R$15,'Gas wholesale index'!O$2,FALSE)</f>
        <v>1</v>
      </c>
      <c r="P636" s="38">
        <f>VLOOKUP($B636,'Gas wholesale lookups'!$A$4:$R$15,'Gas wholesale index'!P$2,FALSE)</f>
        <v>1</v>
      </c>
      <c r="Q636" s="38">
        <f>VLOOKUP($B636,'Gas wholesale lookups'!$A$4:$R$15,'Gas wholesale index'!Q$2,FALSE)</f>
        <v>1</v>
      </c>
      <c r="R636" s="38">
        <f>VLOOKUP($B636,'Gas wholesale lookups'!$A$4:$R$15,'Gas wholesale index'!R$2,FALSE)</f>
        <v>1</v>
      </c>
      <c r="S636" s="38">
        <f>VLOOKUP($B636,'Gas wholesale lookups'!$A$4:$R$15,'Gas wholesale index'!S$2,FALSE)</f>
        <v>0</v>
      </c>
      <c r="T636" s="38">
        <f>VLOOKUP($B636,'Gas wholesale lookups'!$A$4:$R$15,'Gas wholesale index'!T$2,FALSE)</f>
        <v>0</v>
      </c>
      <c r="U636" s="13">
        <f t="shared" si="182"/>
        <v>208526.18181818182</v>
      </c>
      <c r="V636" s="13">
        <f t="shared" si="183"/>
        <v>166168.27272727274</v>
      </c>
      <c r="W636" s="13">
        <f t="shared" si="184"/>
        <v>291847.5</v>
      </c>
      <c r="X636" s="13">
        <f t="shared" si="185"/>
        <v>332991.45454545453</v>
      </c>
      <c r="Y636" s="13">
        <f t="shared" si="186"/>
        <v>0</v>
      </c>
      <c r="Z636" s="13">
        <f t="shared" si="187"/>
        <v>0</v>
      </c>
      <c r="AA636" s="13">
        <f t="shared" si="188"/>
        <v>999533.40909090918</v>
      </c>
      <c r="AB636" s="23">
        <f t="shared" si="189"/>
        <v>0</v>
      </c>
      <c r="AC636" s="23">
        <f t="shared" si="190"/>
        <v>0</v>
      </c>
      <c r="AD636" s="23">
        <f t="shared" si="191"/>
        <v>0</v>
      </c>
      <c r="AE636" s="23">
        <f t="shared" si="192"/>
        <v>0</v>
      </c>
      <c r="AF636" s="23">
        <f t="shared" si="193"/>
        <v>0</v>
      </c>
      <c r="AG636" s="23">
        <f t="shared" si="194"/>
        <v>0</v>
      </c>
      <c r="AH636" s="23">
        <f t="shared" si="195"/>
        <v>0</v>
      </c>
      <c r="AI636" s="44" t="str">
        <f t="shared" si="196"/>
        <v>n/a</v>
      </c>
      <c r="AJ636" s="2" t="str">
        <f t="shared" si="179"/>
        <v>2017-18 Summer</v>
      </c>
      <c r="AK636" s="2" t="str">
        <f t="shared" si="180"/>
        <v>2016-17 Winter</v>
      </c>
      <c r="AL636" s="41">
        <v>0</v>
      </c>
    </row>
    <row r="637" spans="1:38" x14ac:dyDescent="0.3">
      <c r="A637" s="47">
        <v>42762</v>
      </c>
      <c r="B637" s="14" t="str">
        <f t="shared" si="181"/>
        <v>Jan</v>
      </c>
      <c r="C637" s="3"/>
      <c r="D637" s="3"/>
      <c r="E637" s="3"/>
      <c r="F637" s="3"/>
      <c r="G637" s="3"/>
      <c r="H637" s="3"/>
      <c r="I637" s="13">
        <f>VLOOKUP($B637,'Gas wholesale lookups'!$A$4:$L$15,'Gas wholesale index'!I$2,FALSE)</f>
        <v>208526.18181818182</v>
      </c>
      <c r="J637" s="13">
        <f>VLOOKUP($B637,'Gas wholesale lookups'!$A$4:$L$15,'Gas wholesale index'!J$2,FALSE)</f>
        <v>166168.27272727274</v>
      </c>
      <c r="K637" s="13">
        <f>VLOOKUP($B637,'Gas wholesale lookups'!$A$4:$L$15,'Gas wholesale index'!K$2,FALSE)</f>
        <v>291847.5</v>
      </c>
      <c r="L637" s="13">
        <f>VLOOKUP($B637,'Gas wholesale lookups'!$A$4:$L$15,'Gas wholesale index'!L$2,FALSE)</f>
        <v>332991.45454545453</v>
      </c>
      <c r="M637" s="13">
        <f>VLOOKUP($B637,'Gas wholesale lookups'!$A$4:$L$15,'Gas wholesale index'!M$2,FALSE)</f>
        <v>208526.18181818182</v>
      </c>
      <c r="N637" s="13">
        <f>VLOOKUP($B637,'Gas wholesale lookups'!$A$4:$L$15,'Gas wholesale index'!N$2,FALSE)</f>
        <v>166168.27272727274</v>
      </c>
      <c r="O637" s="38">
        <f>VLOOKUP($B637,'Gas wholesale lookups'!$A$4:$R$15,'Gas wholesale index'!O$2,FALSE)</f>
        <v>1</v>
      </c>
      <c r="P637" s="38">
        <f>VLOOKUP($B637,'Gas wholesale lookups'!$A$4:$R$15,'Gas wholesale index'!P$2,FALSE)</f>
        <v>1</v>
      </c>
      <c r="Q637" s="38">
        <f>VLOOKUP($B637,'Gas wholesale lookups'!$A$4:$R$15,'Gas wholesale index'!Q$2,FALSE)</f>
        <v>1</v>
      </c>
      <c r="R637" s="38">
        <f>VLOOKUP($B637,'Gas wholesale lookups'!$A$4:$R$15,'Gas wholesale index'!R$2,FALSE)</f>
        <v>1</v>
      </c>
      <c r="S637" s="38">
        <f>VLOOKUP($B637,'Gas wholesale lookups'!$A$4:$R$15,'Gas wholesale index'!S$2,FALSE)</f>
        <v>0</v>
      </c>
      <c r="T637" s="38">
        <f>VLOOKUP($B637,'Gas wholesale lookups'!$A$4:$R$15,'Gas wholesale index'!T$2,FALSE)</f>
        <v>0</v>
      </c>
      <c r="U637" s="13">
        <f t="shared" si="182"/>
        <v>208526.18181818182</v>
      </c>
      <c r="V637" s="13">
        <f t="shared" si="183"/>
        <v>166168.27272727274</v>
      </c>
      <c r="W637" s="13">
        <f t="shared" si="184"/>
        <v>291847.5</v>
      </c>
      <c r="X637" s="13">
        <f t="shared" si="185"/>
        <v>332991.45454545453</v>
      </c>
      <c r="Y637" s="13">
        <f t="shared" si="186"/>
        <v>0</v>
      </c>
      <c r="Z637" s="13">
        <f t="shared" si="187"/>
        <v>0</v>
      </c>
      <c r="AA637" s="13">
        <f t="shared" si="188"/>
        <v>999533.40909090918</v>
      </c>
      <c r="AB637" s="23">
        <f t="shared" si="189"/>
        <v>0</v>
      </c>
      <c r="AC637" s="23">
        <f t="shared" si="190"/>
        <v>0</v>
      </c>
      <c r="AD637" s="23">
        <f t="shared" si="191"/>
        <v>0</v>
      </c>
      <c r="AE637" s="23">
        <f t="shared" si="192"/>
        <v>0</v>
      </c>
      <c r="AF637" s="23">
        <f t="shared" si="193"/>
        <v>0</v>
      </c>
      <c r="AG637" s="23">
        <f t="shared" si="194"/>
        <v>0</v>
      </c>
      <c r="AH637" s="23">
        <f t="shared" si="195"/>
        <v>0</v>
      </c>
      <c r="AI637" s="44" t="str">
        <f t="shared" si="196"/>
        <v>n/a</v>
      </c>
      <c r="AJ637" s="2" t="str">
        <f t="shared" si="179"/>
        <v>2017-18 Summer</v>
      </c>
      <c r="AK637" s="2" t="str">
        <f t="shared" si="180"/>
        <v>2016-17 Winter</v>
      </c>
      <c r="AL637" s="41">
        <v>0</v>
      </c>
    </row>
    <row r="638" spans="1:38" x14ac:dyDescent="0.3">
      <c r="A638" s="47">
        <v>42765</v>
      </c>
      <c r="B638" s="14" t="str">
        <f t="shared" si="181"/>
        <v>Jan</v>
      </c>
      <c r="C638" s="3"/>
      <c r="D638" s="3"/>
      <c r="E638" s="3"/>
      <c r="F638" s="3"/>
      <c r="G638" s="3"/>
      <c r="H638" s="3"/>
      <c r="I638" s="13">
        <f>VLOOKUP($B638,'Gas wholesale lookups'!$A$4:$L$15,'Gas wholesale index'!I$2,FALSE)</f>
        <v>208526.18181818182</v>
      </c>
      <c r="J638" s="13">
        <f>VLOOKUP($B638,'Gas wholesale lookups'!$A$4:$L$15,'Gas wholesale index'!J$2,FALSE)</f>
        <v>166168.27272727274</v>
      </c>
      <c r="K638" s="13">
        <f>VLOOKUP($B638,'Gas wholesale lookups'!$A$4:$L$15,'Gas wholesale index'!K$2,FALSE)</f>
        <v>291847.5</v>
      </c>
      <c r="L638" s="13">
        <f>VLOOKUP($B638,'Gas wholesale lookups'!$A$4:$L$15,'Gas wholesale index'!L$2,FALSE)</f>
        <v>332991.45454545453</v>
      </c>
      <c r="M638" s="13">
        <f>VLOOKUP($B638,'Gas wholesale lookups'!$A$4:$L$15,'Gas wholesale index'!M$2,FALSE)</f>
        <v>208526.18181818182</v>
      </c>
      <c r="N638" s="13">
        <f>VLOOKUP($B638,'Gas wholesale lookups'!$A$4:$L$15,'Gas wholesale index'!N$2,FALSE)</f>
        <v>166168.27272727274</v>
      </c>
      <c r="O638" s="38">
        <f>VLOOKUP($B638,'Gas wholesale lookups'!$A$4:$R$15,'Gas wholesale index'!O$2,FALSE)</f>
        <v>1</v>
      </c>
      <c r="P638" s="38">
        <f>VLOOKUP($B638,'Gas wholesale lookups'!$A$4:$R$15,'Gas wholesale index'!P$2,FALSE)</f>
        <v>1</v>
      </c>
      <c r="Q638" s="38">
        <f>VLOOKUP($B638,'Gas wholesale lookups'!$A$4:$R$15,'Gas wholesale index'!Q$2,FALSE)</f>
        <v>1</v>
      </c>
      <c r="R638" s="38">
        <f>VLOOKUP($B638,'Gas wholesale lookups'!$A$4:$R$15,'Gas wholesale index'!R$2,FALSE)</f>
        <v>1</v>
      </c>
      <c r="S638" s="38">
        <f>VLOOKUP($B638,'Gas wholesale lookups'!$A$4:$R$15,'Gas wholesale index'!S$2,FALSE)</f>
        <v>0</v>
      </c>
      <c r="T638" s="38">
        <f>VLOOKUP($B638,'Gas wholesale lookups'!$A$4:$R$15,'Gas wholesale index'!T$2,FALSE)</f>
        <v>0</v>
      </c>
      <c r="U638" s="13">
        <f t="shared" si="182"/>
        <v>208526.18181818182</v>
      </c>
      <c r="V638" s="13">
        <f t="shared" si="183"/>
        <v>166168.27272727274</v>
      </c>
      <c r="W638" s="13">
        <f t="shared" si="184"/>
        <v>291847.5</v>
      </c>
      <c r="X638" s="13">
        <f t="shared" si="185"/>
        <v>332991.45454545453</v>
      </c>
      <c r="Y638" s="13">
        <f t="shared" si="186"/>
        <v>0</v>
      </c>
      <c r="Z638" s="13">
        <f t="shared" si="187"/>
        <v>0</v>
      </c>
      <c r="AA638" s="13">
        <f t="shared" si="188"/>
        <v>999533.40909090918</v>
      </c>
      <c r="AB638" s="23">
        <f t="shared" si="189"/>
        <v>0</v>
      </c>
      <c r="AC638" s="23">
        <f t="shared" si="190"/>
        <v>0</v>
      </c>
      <c r="AD638" s="23">
        <f t="shared" si="191"/>
        <v>0</v>
      </c>
      <c r="AE638" s="23">
        <f t="shared" si="192"/>
        <v>0</v>
      </c>
      <c r="AF638" s="23">
        <f t="shared" si="193"/>
        <v>0</v>
      </c>
      <c r="AG638" s="23">
        <f t="shared" si="194"/>
        <v>0</v>
      </c>
      <c r="AH638" s="23">
        <f t="shared" si="195"/>
        <v>0</v>
      </c>
      <c r="AI638" s="44" t="str">
        <f t="shared" si="196"/>
        <v>n/a</v>
      </c>
      <c r="AJ638" s="2" t="str">
        <f t="shared" si="179"/>
        <v>2017-18 Summer</v>
      </c>
      <c r="AK638" s="2" t="str">
        <f t="shared" si="180"/>
        <v>2016-17 Winter</v>
      </c>
      <c r="AL638" s="41">
        <v>0</v>
      </c>
    </row>
    <row r="639" spans="1:38" x14ac:dyDescent="0.3">
      <c r="A639" s="47">
        <v>42766</v>
      </c>
      <c r="B639" s="14" t="str">
        <f t="shared" si="181"/>
        <v>Jan</v>
      </c>
      <c r="C639" s="3"/>
      <c r="D639" s="3"/>
      <c r="E639" s="3"/>
      <c r="F639" s="3"/>
      <c r="G639" s="3"/>
      <c r="H639" s="3"/>
      <c r="I639" s="13">
        <f>VLOOKUP($B639,'Gas wholesale lookups'!$A$4:$L$15,'Gas wholesale index'!I$2,FALSE)</f>
        <v>208526.18181818182</v>
      </c>
      <c r="J639" s="13">
        <f>VLOOKUP($B639,'Gas wholesale lookups'!$A$4:$L$15,'Gas wholesale index'!J$2,FALSE)</f>
        <v>166168.27272727274</v>
      </c>
      <c r="K639" s="13">
        <f>VLOOKUP($B639,'Gas wholesale lookups'!$A$4:$L$15,'Gas wholesale index'!K$2,FALSE)</f>
        <v>291847.5</v>
      </c>
      <c r="L639" s="13">
        <f>VLOOKUP($B639,'Gas wholesale lookups'!$A$4:$L$15,'Gas wholesale index'!L$2,FALSE)</f>
        <v>332991.45454545453</v>
      </c>
      <c r="M639" s="13">
        <f>VLOOKUP($B639,'Gas wholesale lookups'!$A$4:$L$15,'Gas wholesale index'!M$2,FALSE)</f>
        <v>208526.18181818182</v>
      </c>
      <c r="N639" s="13">
        <f>VLOOKUP($B639,'Gas wholesale lookups'!$A$4:$L$15,'Gas wholesale index'!N$2,FALSE)</f>
        <v>166168.27272727274</v>
      </c>
      <c r="O639" s="38">
        <f>VLOOKUP($B639,'Gas wholesale lookups'!$A$4:$R$15,'Gas wholesale index'!O$2,FALSE)</f>
        <v>1</v>
      </c>
      <c r="P639" s="38">
        <f>VLOOKUP($B639,'Gas wholesale lookups'!$A$4:$R$15,'Gas wholesale index'!P$2,FALSE)</f>
        <v>1</v>
      </c>
      <c r="Q639" s="38">
        <f>VLOOKUP($B639,'Gas wholesale lookups'!$A$4:$R$15,'Gas wholesale index'!Q$2,FALSE)</f>
        <v>1</v>
      </c>
      <c r="R639" s="38">
        <f>VLOOKUP($B639,'Gas wholesale lookups'!$A$4:$R$15,'Gas wholesale index'!R$2,FALSE)</f>
        <v>1</v>
      </c>
      <c r="S639" s="38">
        <f>VLOOKUP($B639,'Gas wholesale lookups'!$A$4:$R$15,'Gas wholesale index'!S$2,FALSE)</f>
        <v>0</v>
      </c>
      <c r="T639" s="38">
        <f>VLOOKUP($B639,'Gas wholesale lookups'!$A$4:$R$15,'Gas wholesale index'!T$2,FALSE)</f>
        <v>0</v>
      </c>
      <c r="U639" s="13">
        <f t="shared" si="182"/>
        <v>208526.18181818182</v>
      </c>
      <c r="V639" s="13">
        <f t="shared" si="183"/>
        <v>166168.27272727274</v>
      </c>
      <c r="W639" s="13">
        <f t="shared" si="184"/>
        <v>291847.5</v>
      </c>
      <c r="X639" s="13">
        <f t="shared" si="185"/>
        <v>332991.45454545453</v>
      </c>
      <c r="Y639" s="13">
        <f t="shared" si="186"/>
        <v>0</v>
      </c>
      <c r="Z639" s="13">
        <f t="shared" si="187"/>
        <v>0</v>
      </c>
      <c r="AA639" s="13">
        <f t="shared" si="188"/>
        <v>999533.40909090918</v>
      </c>
      <c r="AB639" s="23">
        <f t="shared" si="189"/>
        <v>0</v>
      </c>
      <c r="AC639" s="23">
        <f t="shared" si="190"/>
        <v>0</v>
      </c>
      <c r="AD639" s="23">
        <f t="shared" si="191"/>
        <v>0</v>
      </c>
      <c r="AE639" s="23">
        <f t="shared" si="192"/>
        <v>0</v>
      </c>
      <c r="AF639" s="23">
        <f t="shared" si="193"/>
        <v>0</v>
      </c>
      <c r="AG639" s="23">
        <f t="shared" si="194"/>
        <v>0</v>
      </c>
      <c r="AH639" s="23">
        <f t="shared" si="195"/>
        <v>0</v>
      </c>
      <c r="AI639" s="44" t="str">
        <f t="shared" si="196"/>
        <v>n/a</v>
      </c>
      <c r="AJ639" s="2" t="str">
        <f t="shared" si="179"/>
        <v>2017-18 Summer</v>
      </c>
      <c r="AK639" s="2" t="str">
        <f t="shared" si="180"/>
        <v>2016-17 Winter</v>
      </c>
      <c r="AL639" s="41">
        <v>0</v>
      </c>
    </row>
    <row r="640" spans="1:38" x14ac:dyDescent="0.3">
      <c r="A640" s="47">
        <v>42767</v>
      </c>
      <c r="B640" s="14" t="str">
        <f t="shared" si="181"/>
        <v>Feb</v>
      </c>
      <c r="C640" s="3"/>
      <c r="D640" s="3"/>
      <c r="E640" s="3"/>
      <c r="F640" s="3"/>
      <c r="G640" s="3"/>
      <c r="H640" s="3"/>
      <c r="I640" s="13">
        <f>VLOOKUP($B640,'Gas wholesale lookups'!$A$4:$L$15,'Gas wholesale index'!I$2,FALSE)</f>
        <v>208526.18181818182</v>
      </c>
      <c r="J640" s="13">
        <f>VLOOKUP($B640,'Gas wholesale lookups'!$A$4:$L$15,'Gas wholesale index'!J$2,FALSE)</f>
        <v>166168.27272727274</v>
      </c>
      <c r="K640" s="13">
        <f>VLOOKUP($B640,'Gas wholesale lookups'!$A$4:$L$15,'Gas wholesale index'!K$2,FALSE)</f>
        <v>291847.5</v>
      </c>
      <c r="L640" s="13">
        <f>VLOOKUP($B640,'Gas wholesale lookups'!$A$4:$L$15,'Gas wholesale index'!L$2,FALSE)</f>
        <v>332991.45454545453</v>
      </c>
      <c r="M640" s="13">
        <f>VLOOKUP($B640,'Gas wholesale lookups'!$A$4:$L$15,'Gas wholesale index'!M$2,FALSE)</f>
        <v>208526.18181818182</v>
      </c>
      <c r="N640" s="13">
        <f>VLOOKUP($B640,'Gas wholesale lookups'!$A$4:$L$15,'Gas wholesale index'!N$2,FALSE)</f>
        <v>166168.27272727274</v>
      </c>
      <c r="O640" s="38">
        <f>VLOOKUP($B640,'Gas wholesale lookups'!$A$4:$R$15,'Gas wholesale index'!O$2,FALSE)</f>
        <v>0</v>
      </c>
      <c r="P640" s="38">
        <f>VLOOKUP($B640,'Gas wholesale lookups'!$A$4:$R$15,'Gas wholesale index'!P$2,FALSE)</f>
        <v>0</v>
      </c>
      <c r="Q640" s="38">
        <f>VLOOKUP($B640,'Gas wholesale lookups'!$A$4:$R$15,'Gas wholesale index'!Q$2,FALSE)</f>
        <v>1</v>
      </c>
      <c r="R640" s="38">
        <f>VLOOKUP($B640,'Gas wholesale lookups'!$A$4:$R$15,'Gas wholesale index'!R$2,FALSE)</f>
        <v>1</v>
      </c>
      <c r="S640" s="38">
        <f>VLOOKUP($B640,'Gas wholesale lookups'!$A$4:$R$15,'Gas wholesale index'!S$2,FALSE)</f>
        <v>1</v>
      </c>
      <c r="T640" s="38">
        <f>VLOOKUP($B640,'Gas wholesale lookups'!$A$4:$R$15,'Gas wholesale index'!T$2,FALSE)</f>
        <v>1</v>
      </c>
      <c r="U640" s="13">
        <f t="shared" si="182"/>
        <v>0</v>
      </c>
      <c r="V640" s="13">
        <f t="shared" si="183"/>
        <v>0</v>
      </c>
      <c r="W640" s="13">
        <f t="shared" si="184"/>
        <v>291847.5</v>
      </c>
      <c r="X640" s="13">
        <f t="shared" si="185"/>
        <v>332991.45454545453</v>
      </c>
      <c r="Y640" s="13">
        <f t="shared" si="186"/>
        <v>208526.18181818182</v>
      </c>
      <c r="Z640" s="13">
        <f t="shared" si="187"/>
        <v>166168.27272727274</v>
      </c>
      <c r="AA640" s="13">
        <f t="shared" si="188"/>
        <v>999533.40909090918</v>
      </c>
      <c r="AB640" s="23">
        <f t="shared" si="189"/>
        <v>0</v>
      </c>
      <c r="AC640" s="23">
        <f t="shared" si="190"/>
        <v>0</v>
      </c>
      <c r="AD640" s="23">
        <f t="shared" si="191"/>
        <v>0</v>
      </c>
      <c r="AE640" s="23">
        <f t="shared" si="192"/>
        <v>0</v>
      </c>
      <c r="AF640" s="23">
        <f t="shared" si="193"/>
        <v>0</v>
      </c>
      <c r="AG640" s="23">
        <f t="shared" si="194"/>
        <v>0</v>
      </c>
      <c r="AH640" s="23">
        <f t="shared" si="195"/>
        <v>0</v>
      </c>
      <c r="AI640" s="44" t="str">
        <f t="shared" si="196"/>
        <v>n/a</v>
      </c>
      <c r="AJ640" s="2" t="str">
        <f t="shared" si="179"/>
        <v>2017-18 Winter</v>
      </c>
      <c r="AK640" s="2" t="str">
        <f t="shared" si="180"/>
        <v>2016-17 Winter</v>
      </c>
      <c r="AL640" s="41">
        <v>0</v>
      </c>
    </row>
    <row r="641" spans="1:38" x14ac:dyDescent="0.3">
      <c r="A641" s="47">
        <v>42768</v>
      </c>
      <c r="B641" s="14" t="str">
        <f t="shared" si="181"/>
        <v>Feb</v>
      </c>
      <c r="C641" s="3"/>
      <c r="D641" s="3"/>
      <c r="E641" s="3"/>
      <c r="F641" s="3"/>
      <c r="G641" s="3"/>
      <c r="H641" s="3"/>
      <c r="I641" s="13">
        <f>VLOOKUP($B641,'Gas wholesale lookups'!$A$4:$L$15,'Gas wholesale index'!I$2,FALSE)</f>
        <v>208526.18181818182</v>
      </c>
      <c r="J641" s="13">
        <f>VLOOKUP($B641,'Gas wholesale lookups'!$A$4:$L$15,'Gas wholesale index'!J$2,FALSE)</f>
        <v>166168.27272727274</v>
      </c>
      <c r="K641" s="13">
        <f>VLOOKUP($B641,'Gas wholesale lookups'!$A$4:$L$15,'Gas wholesale index'!K$2,FALSE)</f>
        <v>291847.5</v>
      </c>
      <c r="L641" s="13">
        <f>VLOOKUP($B641,'Gas wholesale lookups'!$A$4:$L$15,'Gas wholesale index'!L$2,FALSE)</f>
        <v>332991.45454545453</v>
      </c>
      <c r="M641" s="13">
        <f>VLOOKUP($B641,'Gas wholesale lookups'!$A$4:$L$15,'Gas wholesale index'!M$2,FALSE)</f>
        <v>208526.18181818182</v>
      </c>
      <c r="N641" s="13">
        <f>VLOOKUP($B641,'Gas wholesale lookups'!$A$4:$L$15,'Gas wholesale index'!N$2,FALSE)</f>
        <v>166168.27272727274</v>
      </c>
      <c r="O641" s="38">
        <f>VLOOKUP($B641,'Gas wholesale lookups'!$A$4:$R$15,'Gas wholesale index'!O$2,FALSE)</f>
        <v>0</v>
      </c>
      <c r="P641" s="38">
        <f>VLOOKUP($B641,'Gas wholesale lookups'!$A$4:$R$15,'Gas wholesale index'!P$2,FALSE)</f>
        <v>0</v>
      </c>
      <c r="Q641" s="38">
        <f>VLOOKUP($B641,'Gas wholesale lookups'!$A$4:$R$15,'Gas wholesale index'!Q$2,FALSE)</f>
        <v>1</v>
      </c>
      <c r="R641" s="38">
        <f>VLOOKUP($B641,'Gas wholesale lookups'!$A$4:$R$15,'Gas wholesale index'!R$2,FALSE)</f>
        <v>1</v>
      </c>
      <c r="S641" s="38">
        <f>VLOOKUP($B641,'Gas wholesale lookups'!$A$4:$R$15,'Gas wholesale index'!S$2,FALSE)</f>
        <v>1</v>
      </c>
      <c r="T641" s="38">
        <f>VLOOKUP($B641,'Gas wholesale lookups'!$A$4:$R$15,'Gas wholesale index'!T$2,FALSE)</f>
        <v>1</v>
      </c>
      <c r="U641" s="13">
        <f t="shared" si="182"/>
        <v>0</v>
      </c>
      <c r="V641" s="13">
        <f t="shared" si="183"/>
        <v>0</v>
      </c>
      <c r="W641" s="13">
        <f t="shared" si="184"/>
        <v>291847.5</v>
      </c>
      <c r="X641" s="13">
        <f t="shared" si="185"/>
        <v>332991.45454545453</v>
      </c>
      <c r="Y641" s="13">
        <f t="shared" si="186"/>
        <v>208526.18181818182</v>
      </c>
      <c r="Z641" s="13">
        <f t="shared" si="187"/>
        <v>166168.27272727274</v>
      </c>
      <c r="AA641" s="13">
        <f t="shared" si="188"/>
        <v>999533.40909090918</v>
      </c>
      <c r="AB641" s="23">
        <f t="shared" si="189"/>
        <v>0</v>
      </c>
      <c r="AC641" s="23">
        <f t="shared" si="190"/>
        <v>0</v>
      </c>
      <c r="AD641" s="23">
        <f t="shared" si="191"/>
        <v>0</v>
      </c>
      <c r="AE641" s="23">
        <f t="shared" si="192"/>
        <v>0</v>
      </c>
      <c r="AF641" s="23">
        <f t="shared" si="193"/>
        <v>0</v>
      </c>
      <c r="AG641" s="23">
        <f t="shared" si="194"/>
        <v>0</v>
      </c>
      <c r="AH641" s="23">
        <f t="shared" si="195"/>
        <v>0</v>
      </c>
      <c r="AI641" s="44" t="str">
        <f t="shared" si="196"/>
        <v>n/a</v>
      </c>
      <c r="AJ641" s="2" t="str">
        <f t="shared" si="179"/>
        <v>2017-18 Winter</v>
      </c>
      <c r="AK641" s="2" t="str">
        <f t="shared" si="180"/>
        <v>2016-17 Winter</v>
      </c>
      <c r="AL641" s="41">
        <v>0</v>
      </c>
    </row>
    <row r="642" spans="1:38" x14ac:dyDescent="0.3">
      <c r="A642" s="47">
        <v>42769</v>
      </c>
      <c r="B642" s="14" t="str">
        <f t="shared" si="181"/>
        <v>Feb</v>
      </c>
      <c r="C642" s="3"/>
      <c r="D642" s="3"/>
      <c r="E642" s="3"/>
      <c r="F642" s="3"/>
      <c r="G642" s="3"/>
      <c r="H642" s="3"/>
      <c r="I642" s="13">
        <f>VLOOKUP($B642,'Gas wholesale lookups'!$A$4:$L$15,'Gas wholesale index'!I$2,FALSE)</f>
        <v>208526.18181818182</v>
      </c>
      <c r="J642" s="13">
        <f>VLOOKUP($B642,'Gas wholesale lookups'!$A$4:$L$15,'Gas wholesale index'!J$2,FALSE)</f>
        <v>166168.27272727274</v>
      </c>
      <c r="K642" s="13">
        <f>VLOOKUP($B642,'Gas wholesale lookups'!$A$4:$L$15,'Gas wholesale index'!K$2,FALSE)</f>
        <v>291847.5</v>
      </c>
      <c r="L642" s="13">
        <f>VLOOKUP($B642,'Gas wholesale lookups'!$A$4:$L$15,'Gas wholesale index'!L$2,FALSE)</f>
        <v>332991.45454545453</v>
      </c>
      <c r="M642" s="13">
        <f>VLOOKUP($B642,'Gas wholesale lookups'!$A$4:$L$15,'Gas wholesale index'!M$2,FALSE)</f>
        <v>208526.18181818182</v>
      </c>
      <c r="N642" s="13">
        <f>VLOOKUP($B642,'Gas wholesale lookups'!$A$4:$L$15,'Gas wholesale index'!N$2,FALSE)</f>
        <v>166168.27272727274</v>
      </c>
      <c r="O642" s="38">
        <f>VLOOKUP($B642,'Gas wholesale lookups'!$A$4:$R$15,'Gas wholesale index'!O$2,FALSE)</f>
        <v>0</v>
      </c>
      <c r="P642" s="38">
        <f>VLOOKUP($B642,'Gas wholesale lookups'!$A$4:$R$15,'Gas wholesale index'!P$2,FALSE)</f>
        <v>0</v>
      </c>
      <c r="Q642" s="38">
        <f>VLOOKUP($B642,'Gas wholesale lookups'!$A$4:$R$15,'Gas wholesale index'!Q$2,FALSE)</f>
        <v>1</v>
      </c>
      <c r="R642" s="38">
        <f>VLOOKUP($B642,'Gas wholesale lookups'!$A$4:$R$15,'Gas wholesale index'!R$2,FALSE)</f>
        <v>1</v>
      </c>
      <c r="S642" s="38">
        <f>VLOOKUP($B642,'Gas wholesale lookups'!$A$4:$R$15,'Gas wholesale index'!S$2,FALSE)</f>
        <v>1</v>
      </c>
      <c r="T642" s="38">
        <f>VLOOKUP($B642,'Gas wholesale lookups'!$A$4:$R$15,'Gas wholesale index'!T$2,FALSE)</f>
        <v>1</v>
      </c>
      <c r="U642" s="13">
        <f t="shared" si="182"/>
        <v>0</v>
      </c>
      <c r="V642" s="13">
        <f t="shared" si="183"/>
        <v>0</v>
      </c>
      <c r="W642" s="13">
        <f t="shared" si="184"/>
        <v>291847.5</v>
      </c>
      <c r="X642" s="13">
        <f t="shared" si="185"/>
        <v>332991.45454545453</v>
      </c>
      <c r="Y642" s="13">
        <f t="shared" si="186"/>
        <v>208526.18181818182</v>
      </c>
      <c r="Z642" s="13">
        <f t="shared" si="187"/>
        <v>166168.27272727274</v>
      </c>
      <c r="AA642" s="13">
        <f t="shared" si="188"/>
        <v>999533.40909090918</v>
      </c>
      <c r="AB642" s="23">
        <f t="shared" si="189"/>
        <v>0</v>
      </c>
      <c r="AC642" s="23">
        <f t="shared" si="190"/>
        <v>0</v>
      </c>
      <c r="AD642" s="23">
        <f t="shared" si="191"/>
        <v>0</v>
      </c>
      <c r="AE642" s="23">
        <f t="shared" si="192"/>
        <v>0</v>
      </c>
      <c r="AF642" s="23">
        <f t="shared" si="193"/>
        <v>0</v>
      </c>
      <c r="AG642" s="23">
        <f t="shared" si="194"/>
        <v>0</v>
      </c>
      <c r="AH642" s="23">
        <f t="shared" si="195"/>
        <v>0</v>
      </c>
      <c r="AI642" s="44" t="str">
        <f t="shared" si="196"/>
        <v>n/a</v>
      </c>
      <c r="AJ642" s="2" t="str">
        <f t="shared" si="179"/>
        <v>2017-18 Winter</v>
      </c>
      <c r="AK642" s="2" t="str">
        <f t="shared" si="180"/>
        <v>2016-17 Winter</v>
      </c>
      <c r="AL642" s="41">
        <v>0</v>
      </c>
    </row>
    <row r="643" spans="1:38" x14ac:dyDescent="0.3">
      <c r="A643" s="47">
        <v>42772</v>
      </c>
      <c r="B643" s="14" t="str">
        <f t="shared" si="181"/>
        <v>Feb</v>
      </c>
      <c r="C643" s="3"/>
      <c r="D643" s="3"/>
      <c r="E643" s="3"/>
      <c r="F643" s="3"/>
      <c r="G643" s="3"/>
      <c r="H643" s="3"/>
      <c r="I643" s="13">
        <f>VLOOKUP($B643,'Gas wholesale lookups'!$A$4:$L$15,'Gas wholesale index'!I$2,FALSE)</f>
        <v>208526.18181818182</v>
      </c>
      <c r="J643" s="13">
        <f>VLOOKUP($B643,'Gas wholesale lookups'!$A$4:$L$15,'Gas wholesale index'!J$2,FALSE)</f>
        <v>166168.27272727274</v>
      </c>
      <c r="K643" s="13">
        <f>VLOOKUP($B643,'Gas wholesale lookups'!$A$4:$L$15,'Gas wholesale index'!K$2,FALSE)</f>
        <v>291847.5</v>
      </c>
      <c r="L643" s="13">
        <f>VLOOKUP($B643,'Gas wholesale lookups'!$A$4:$L$15,'Gas wholesale index'!L$2,FALSE)</f>
        <v>332991.45454545453</v>
      </c>
      <c r="M643" s="13">
        <f>VLOOKUP($B643,'Gas wholesale lookups'!$A$4:$L$15,'Gas wholesale index'!M$2,FALSE)</f>
        <v>208526.18181818182</v>
      </c>
      <c r="N643" s="13">
        <f>VLOOKUP($B643,'Gas wholesale lookups'!$A$4:$L$15,'Gas wholesale index'!N$2,FALSE)</f>
        <v>166168.27272727274</v>
      </c>
      <c r="O643" s="38">
        <f>VLOOKUP($B643,'Gas wholesale lookups'!$A$4:$R$15,'Gas wholesale index'!O$2,FALSE)</f>
        <v>0</v>
      </c>
      <c r="P643" s="38">
        <f>VLOOKUP($B643,'Gas wholesale lookups'!$A$4:$R$15,'Gas wholesale index'!P$2,FALSE)</f>
        <v>0</v>
      </c>
      <c r="Q643" s="38">
        <f>VLOOKUP($B643,'Gas wholesale lookups'!$A$4:$R$15,'Gas wholesale index'!Q$2,FALSE)</f>
        <v>1</v>
      </c>
      <c r="R643" s="38">
        <f>VLOOKUP($B643,'Gas wholesale lookups'!$A$4:$R$15,'Gas wholesale index'!R$2,FALSE)</f>
        <v>1</v>
      </c>
      <c r="S643" s="38">
        <f>VLOOKUP($B643,'Gas wholesale lookups'!$A$4:$R$15,'Gas wholesale index'!S$2,FALSE)</f>
        <v>1</v>
      </c>
      <c r="T643" s="38">
        <f>VLOOKUP($B643,'Gas wholesale lookups'!$A$4:$R$15,'Gas wholesale index'!T$2,FALSE)</f>
        <v>1</v>
      </c>
      <c r="U643" s="13">
        <f t="shared" si="182"/>
        <v>0</v>
      </c>
      <c r="V643" s="13">
        <f t="shared" si="183"/>
        <v>0</v>
      </c>
      <c r="W643" s="13">
        <f t="shared" si="184"/>
        <v>291847.5</v>
      </c>
      <c r="X643" s="13">
        <f t="shared" si="185"/>
        <v>332991.45454545453</v>
      </c>
      <c r="Y643" s="13">
        <f t="shared" si="186"/>
        <v>208526.18181818182</v>
      </c>
      <c r="Z643" s="13">
        <f t="shared" si="187"/>
        <v>166168.27272727274</v>
      </c>
      <c r="AA643" s="13">
        <f t="shared" si="188"/>
        <v>999533.40909090918</v>
      </c>
      <c r="AB643" s="23">
        <f t="shared" si="189"/>
        <v>0</v>
      </c>
      <c r="AC643" s="23">
        <f t="shared" si="190"/>
        <v>0</v>
      </c>
      <c r="AD643" s="23">
        <f t="shared" si="191"/>
        <v>0</v>
      </c>
      <c r="AE643" s="23">
        <f t="shared" si="192"/>
        <v>0</v>
      </c>
      <c r="AF643" s="23">
        <f t="shared" si="193"/>
        <v>0</v>
      </c>
      <c r="AG643" s="23">
        <f t="shared" si="194"/>
        <v>0</v>
      </c>
      <c r="AH643" s="23">
        <f t="shared" si="195"/>
        <v>0</v>
      </c>
      <c r="AI643" s="44" t="str">
        <f t="shared" si="196"/>
        <v>n/a</v>
      </c>
      <c r="AJ643" s="2" t="str">
        <f t="shared" si="179"/>
        <v>2017-18 Winter</v>
      </c>
      <c r="AK643" s="2" t="str">
        <f t="shared" si="180"/>
        <v>2016-17 Winter</v>
      </c>
      <c r="AL643" s="41">
        <v>0</v>
      </c>
    </row>
    <row r="644" spans="1:38" x14ac:dyDescent="0.3">
      <c r="A644" s="47">
        <v>42773</v>
      </c>
      <c r="B644" s="14" t="str">
        <f t="shared" si="181"/>
        <v>Feb</v>
      </c>
      <c r="C644" s="3"/>
      <c r="D644" s="3"/>
      <c r="E644" s="3"/>
      <c r="F644" s="3"/>
      <c r="G644" s="3"/>
      <c r="H644" s="3"/>
      <c r="I644" s="13">
        <f>VLOOKUP($B644,'Gas wholesale lookups'!$A$4:$L$15,'Gas wholesale index'!I$2,FALSE)</f>
        <v>208526.18181818182</v>
      </c>
      <c r="J644" s="13">
        <f>VLOOKUP($B644,'Gas wholesale lookups'!$A$4:$L$15,'Gas wholesale index'!J$2,FALSE)</f>
        <v>166168.27272727274</v>
      </c>
      <c r="K644" s="13">
        <f>VLOOKUP($B644,'Gas wholesale lookups'!$A$4:$L$15,'Gas wholesale index'!K$2,FALSE)</f>
        <v>291847.5</v>
      </c>
      <c r="L644" s="13">
        <f>VLOOKUP($B644,'Gas wholesale lookups'!$A$4:$L$15,'Gas wholesale index'!L$2,FALSE)</f>
        <v>332991.45454545453</v>
      </c>
      <c r="M644" s="13">
        <f>VLOOKUP($B644,'Gas wholesale lookups'!$A$4:$L$15,'Gas wholesale index'!M$2,FALSE)</f>
        <v>208526.18181818182</v>
      </c>
      <c r="N644" s="13">
        <f>VLOOKUP($B644,'Gas wholesale lookups'!$A$4:$L$15,'Gas wholesale index'!N$2,FALSE)</f>
        <v>166168.27272727274</v>
      </c>
      <c r="O644" s="38">
        <f>VLOOKUP($B644,'Gas wholesale lookups'!$A$4:$R$15,'Gas wholesale index'!O$2,FALSE)</f>
        <v>0</v>
      </c>
      <c r="P644" s="38">
        <f>VLOOKUP($B644,'Gas wholesale lookups'!$A$4:$R$15,'Gas wholesale index'!P$2,FALSE)</f>
        <v>0</v>
      </c>
      <c r="Q644" s="38">
        <f>VLOOKUP($B644,'Gas wholesale lookups'!$A$4:$R$15,'Gas wholesale index'!Q$2,FALSE)</f>
        <v>1</v>
      </c>
      <c r="R644" s="38">
        <f>VLOOKUP($B644,'Gas wholesale lookups'!$A$4:$R$15,'Gas wholesale index'!R$2,FALSE)</f>
        <v>1</v>
      </c>
      <c r="S644" s="38">
        <f>VLOOKUP($B644,'Gas wholesale lookups'!$A$4:$R$15,'Gas wholesale index'!S$2,FALSE)</f>
        <v>1</v>
      </c>
      <c r="T644" s="38">
        <f>VLOOKUP($B644,'Gas wholesale lookups'!$A$4:$R$15,'Gas wholesale index'!T$2,FALSE)</f>
        <v>1</v>
      </c>
      <c r="U644" s="13">
        <f t="shared" si="182"/>
        <v>0</v>
      </c>
      <c r="V644" s="13">
        <f t="shared" si="183"/>
        <v>0</v>
      </c>
      <c r="W644" s="13">
        <f t="shared" si="184"/>
        <v>291847.5</v>
      </c>
      <c r="X644" s="13">
        <f t="shared" si="185"/>
        <v>332991.45454545453</v>
      </c>
      <c r="Y644" s="13">
        <f t="shared" si="186"/>
        <v>208526.18181818182</v>
      </c>
      <c r="Z644" s="13">
        <f t="shared" si="187"/>
        <v>166168.27272727274</v>
      </c>
      <c r="AA644" s="13">
        <f t="shared" si="188"/>
        <v>999533.40909090918</v>
      </c>
      <c r="AB644" s="23">
        <f t="shared" si="189"/>
        <v>0</v>
      </c>
      <c r="AC644" s="23">
        <f t="shared" si="190"/>
        <v>0</v>
      </c>
      <c r="AD644" s="23">
        <f t="shared" si="191"/>
        <v>0</v>
      </c>
      <c r="AE644" s="23">
        <f t="shared" si="192"/>
        <v>0</v>
      </c>
      <c r="AF644" s="23">
        <f t="shared" si="193"/>
        <v>0</v>
      </c>
      <c r="AG644" s="23">
        <f t="shared" si="194"/>
        <v>0</v>
      </c>
      <c r="AH644" s="23">
        <f t="shared" si="195"/>
        <v>0</v>
      </c>
      <c r="AI644" s="44" t="str">
        <f t="shared" si="196"/>
        <v>n/a</v>
      </c>
      <c r="AJ644" s="2" t="str">
        <f t="shared" si="179"/>
        <v>2017-18 Winter</v>
      </c>
      <c r="AK644" s="2" t="str">
        <f t="shared" si="180"/>
        <v>2016-17 Winter</v>
      </c>
      <c r="AL644" s="41">
        <v>0</v>
      </c>
    </row>
    <row r="645" spans="1:38" x14ac:dyDescent="0.3">
      <c r="A645" s="47">
        <v>42774</v>
      </c>
      <c r="B645" s="14" t="str">
        <f t="shared" si="181"/>
        <v>Feb</v>
      </c>
      <c r="C645" s="3"/>
      <c r="D645" s="3"/>
      <c r="E645" s="3"/>
      <c r="F645" s="3"/>
      <c r="G645" s="3"/>
      <c r="H645" s="3"/>
      <c r="I645" s="13">
        <f>VLOOKUP($B645,'Gas wholesale lookups'!$A$4:$L$15,'Gas wholesale index'!I$2,FALSE)</f>
        <v>208526.18181818182</v>
      </c>
      <c r="J645" s="13">
        <f>VLOOKUP($B645,'Gas wholesale lookups'!$A$4:$L$15,'Gas wholesale index'!J$2,FALSE)</f>
        <v>166168.27272727274</v>
      </c>
      <c r="K645" s="13">
        <f>VLOOKUP($B645,'Gas wholesale lookups'!$A$4:$L$15,'Gas wholesale index'!K$2,FALSE)</f>
        <v>291847.5</v>
      </c>
      <c r="L645" s="13">
        <f>VLOOKUP($B645,'Gas wholesale lookups'!$A$4:$L$15,'Gas wholesale index'!L$2,FALSE)</f>
        <v>332991.45454545453</v>
      </c>
      <c r="M645" s="13">
        <f>VLOOKUP($B645,'Gas wholesale lookups'!$A$4:$L$15,'Gas wholesale index'!M$2,FALSE)</f>
        <v>208526.18181818182</v>
      </c>
      <c r="N645" s="13">
        <f>VLOOKUP($B645,'Gas wholesale lookups'!$A$4:$L$15,'Gas wholesale index'!N$2,FALSE)</f>
        <v>166168.27272727274</v>
      </c>
      <c r="O645" s="38">
        <f>VLOOKUP($B645,'Gas wholesale lookups'!$A$4:$R$15,'Gas wholesale index'!O$2,FALSE)</f>
        <v>0</v>
      </c>
      <c r="P645" s="38">
        <f>VLOOKUP($B645,'Gas wholesale lookups'!$A$4:$R$15,'Gas wholesale index'!P$2,FALSE)</f>
        <v>0</v>
      </c>
      <c r="Q645" s="38">
        <f>VLOOKUP($B645,'Gas wholesale lookups'!$A$4:$R$15,'Gas wholesale index'!Q$2,FALSE)</f>
        <v>1</v>
      </c>
      <c r="R645" s="38">
        <f>VLOOKUP($B645,'Gas wholesale lookups'!$A$4:$R$15,'Gas wholesale index'!R$2,FALSE)</f>
        <v>1</v>
      </c>
      <c r="S645" s="38">
        <f>VLOOKUP($B645,'Gas wholesale lookups'!$A$4:$R$15,'Gas wholesale index'!S$2,FALSE)</f>
        <v>1</v>
      </c>
      <c r="T645" s="38">
        <f>VLOOKUP($B645,'Gas wholesale lookups'!$A$4:$R$15,'Gas wholesale index'!T$2,FALSE)</f>
        <v>1</v>
      </c>
      <c r="U645" s="13">
        <f t="shared" si="182"/>
        <v>0</v>
      </c>
      <c r="V645" s="13">
        <f t="shared" si="183"/>
        <v>0</v>
      </c>
      <c r="W645" s="13">
        <f t="shared" si="184"/>
        <v>291847.5</v>
      </c>
      <c r="X645" s="13">
        <f t="shared" si="185"/>
        <v>332991.45454545453</v>
      </c>
      <c r="Y645" s="13">
        <f t="shared" si="186"/>
        <v>208526.18181818182</v>
      </c>
      <c r="Z645" s="13">
        <f t="shared" si="187"/>
        <v>166168.27272727274</v>
      </c>
      <c r="AA645" s="13">
        <f t="shared" si="188"/>
        <v>999533.40909090918</v>
      </c>
      <c r="AB645" s="23">
        <f t="shared" si="189"/>
        <v>0</v>
      </c>
      <c r="AC645" s="23">
        <f t="shared" si="190"/>
        <v>0</v>
      </c>
      <c r="AD645" s="23">
        <f t="shared" si="191"/>
        <v>0</v>
      </c>
      <c r="AE645" s="23">
        <f t="shared" si="192"/>
        <v>0</v>
      </c>
      <c r="AF645" s="23">
        <f t="shared" si="193"/>
        <v>0</v>
      </c>
      <c r="AG645" s="23">
        <f t="shared" si="194"/>
        <v>0</v>
      </c>
      <c r="AH645" s="23">
        <f t="shared" si="195"/>
        <v>0</v>
      </c>
      <c r="AI645" s="44" t="str">
        <f t="shared" si="196"/>
        <v>n/a</v>
      </c>
      <c r="AJ645" s="2" t="str">
        <f t="shared" si="179"/>
        <v>2017-18 Winter</v>
      </c>
      <c r="AK645" s="2" t="str">
        <f t="shared" si="180"/>
        <v>2016-17 Winter</v>
      </c>
      <c r="AL645" s="41">
        <v>0</v>
      </c>
    </row>
    <row r="646" spans="1:38" x14ac:dyDescent="0.3">
      <c r="A646" s="47">
        <v>42775</v>
      </c>
      <c r="B646" s="14" t="str">
        <f t="shared" si="181"/>
        <v>Feb</v>
      </c>
      <c r="C646" s="3"/>
      <c r="D646" s="3"/>
      <c r="E646" s="3"/>
      <c r="F646" s="3"/>
      <c r="G646" s="3"/>
      <c r="H646" s="3"/>
      <c r="I646" s="13">
        <f>VLOOKUP($B646,'Gas wholesale lookups'!$A$4:$L$15,'Gas wholesale index'!I$2,FALSE)</f>
        <v>208526.18181818182</v>
      </c>
      <c r="J646" s="13">
        <f>VLOOKUP($B646,'Gas wholesale lookups'!$A$4:$L$15,'Gas wholesale index'!J$2,FALSE)</f>
        <v>166168.27272727274</v>
      </c>
      <c r="K646" s="13">
        <f>VLOOKUP($B646,'Gas wholesale lookups'!$A$4:$L$15,'Gas wholesale index'!K$2,FALSE)</f>
        <v>291847.5</v>
      </c>
      <c r="L646" s="13">
        <f>VLOOKUP($B646,'Gas wholesale lookups'!$A$4:$L$15,'Gas wholesale index'!L$2,FALSE)</f>
        <v>332991.45454545453</v>
      </c>
      <c r="M646" s="13">
        <f>VLOOKUP($B646,'Gas wholesale lookups'!$A$4:$L$15,'Gas wholesale index'!M$2,FALSE)</f>
        <v>208526.18181818182</v>
      </c>
      <c r="N646" s="13">
        <f>VLOOKUP($B646,'Gas wholesale lookups'!$A$4:$L$15,'Gas wholesale index'!N$2,FALSE)</f>
        <v>166168.27272727274</v>
      </c>
      <c r="O646" s="38">
        <f>VLOOKUP($B646,'Gas wholesale lookups'!$A$4:$R$15,'Gas wholesale index'!O$2,FALSE)</f>
        <v>0</v>
      </c>
      <c r="P646" s="38">
        <f>VLOOKUP($B646,'Gas wholesale lookups'!$A$4:$R$15,'Gas wholesale index'!P$2,FALSE)</f>
        <v>0</v>
      </c>
      <c r="Q646" s="38">
        <f>VLOOKUP($B646,'Gas wholesale lookups'!$A$4:$R$15,'Gas wholesale index'!Q$2,FALSE)</f>
        <v>1</v>
      </c>
      <c r="R646" s="38">
        <f>VLOOKUP($B646,'Gas wholesale lookups'!$A$4:$R$15,'Gas wholesale index'!R$2,FALSE)</f>
        <v>1</v>
      </c>
      <c r="S646" s="38">
        <f>VLOOKUP($B646,'Gas wholesale lookups'!$A$4:$R$15,'Gas wholesale index'!S$2,FALSE)</f>
        <v>1</v>
      </c>
      <c r="T646" s="38">
        <f>VLOOKUP($B646,'Gas wholesale lookups'!$A$4:$R$15,'Gas wholesale index'!T$2,FALSE)</f>
        <v>1</v>
      </c>
      <c r="U646" s="13">
        <f t="shared" si="182"/>
        <v>0</v>
      </c>
      <c r="V646" s="13">
        <f t="shared" si="183"/>
        <v>0</v>
      </c>
      <c r="W646" s="13">
        <f t="shared" si="184"/>
        <v>291847.5</v>
      </c>
      <c r="X646" s="13">
        <f t="shared" si="185"/>
        <v>332991.45454545453</v>
      </c>
      <c r="Y646" s="13">
        <f t="shared" si="186"/>
        <v>208526.18181818182</v>
      </c>
      <c r="Z646" s="13">
        <f t="shared" si="187"/>
        <v>166168.27272727274</v>
      </c>
      <c r="AA646" s="13">
        <f t="shared" si="188"/>
        <v>999533.40909090918</v>
      </c>
      <c r="AB646" s="23">
        <f t="shared" si="189"/>
        <v>0</v>
      </c>
      <c r="AC646" s="23">
        <f t="shared" si="190"/>
        <v>0</v>
      </c>
      <c r="AD646" s="23">
        <f t="shared" si="191"/>
        <v>0</v>
      </c>
      <c r="AE646" s="23">
        <f t="shared" si="192"/>
        <v>0</v>
      </c>
      <c r="AF646" s="23">
        <f t="shared" si="193"/>
        <v>0</v>
      </c>
      <c r="AG646" s="23">
        <f t="shared" si="194"/>
        <v>0</v>
      </c>
      <c r="AH646" s="23">
        <f t="shared" si="195"/>
        <v>0</v>
      </c>
      <c r="AI646" s="44" t="str">
        <f t="shared" si="196"/>
        <v>n/a</v>
      </c>
      <c r="AJ646" s="2" t="str">
        <f t="shared" si="179"/>
        <v>2017-18 Winter</v>
      </c>
      <c r="AK646" s="2" t="str">
        <f t="shared" si="180"/>
        <v>2016-17 Winter</v>
      </c>
      <c r="AL646" s="41">
        <v>0</v>
      </c>
    </row>
    <row r="647" spans="1:38" x14ac:dyDescent="0.3">
      <c r="A647" s="47">
        <v>42776</v>
      </c>
      <c r="B647" s="14" t="str">
        <f t="shared" si="181"/>
        <v>Feb</v>
      </c>
      <c r="C647" s="3"/>
      <c r="D647" s="3"/>
      <c r="E647" s="3"/>
      <c r="F647" s="3"/>
      <c r="G647" s="3"/>
      <c r="H647" s="3"/>
      <c r="I647" s="13">
        <f>VLOOKUP($B647,'Gas wholesale lookups'!$A$4:$L$15,'Gas wholesale index'!I$2,FALSE)</f>
        <v>208526.18181818182</v>
      </c>
      <c r="J647" s="13">
        <f>VLOOKUP($B647,'Gas wholesale lookups'!$A$4:$L$15,'Gas wholesale index'!J$2,FALSE)</f>
        <v>166168.27272727274</v>
      </c>
      <c r="K647" s="13">
        <f>VLOOKUP($B647,'Gas wholesale lookups'!$A$4:$L$15,'Gas wholesale index'!K$2,FALSE)</f>
        <v>291847.5</v>
      </c>
      <c r="L647" s="13">
        <f>VLOOKUP($B647,'Gas wholesale lookups'!$A$4:$L$15,'Gas wholesale index'!L$2,FALSE)</f>
        <v>332991.45454545453</v>
      </c>
      <c r="M647" s="13">
        <f>VLOOKUP($B647,'Gas wholesale lookups'!$A$4:$L$15,'Gas wholesale index'!M$2,FALSE)</f>
        <v>208526.18181818182</v>
      </c>
      <c r="N647" s="13">
        <f>VLOOKUP($B647,'Gas wholesale lookups'!$A$4:$L$15,'Gas wholesale index'!N$2,FALSE)</f>
        <v>166168.27272727274</v>
      </c>
      <c r="O647" s="38">
        <f>VLOOKUP($B647,'Gas wholesale lookups'!$A$4:$R$15,'Gas wholesale index'!O$2,FALSE)</f>
        <v>0</v>
      </c>
      <c r="P647" s="38">
        <f>VLOOKUP($B647,'Gas wholesale lookups'!$A$4:$R$15,'Gas wholesale index'!P$2,FALSE)</f>
        <v>0</v>
      </c>
      <c r="Q647" s="38">
        <f>VLOOKUP($B647,'Gas wholesale lookups'!$A$4:$R$15,'Gas wholesale index'!Q$2,FALSE)</f>
        <v>1</v>
      </c>
      <c r="R647" s="38">
        <f>VLOOKUP($B647,'Gas wholesale lookups'!$A$4:$R$15,'Gas wholesale index'!R$2,FALSE)</f>
        <v>1</v>
      </c>
      <c r="S647" s="38">
        <f>VLOOKUP($B647,'Gas wholesale lookups'!$A$4:$R$15,'Gas wholesale index'!S$2,FALSE)</f>
        <v>1</v>
      </c>
      <c r="T647" s="38">
        <f>VLOOKUP($B647,'Gas wholesale lookups'!$A$4:$R$15,'Gas wholesale index'!T$2,FALSE)</f>
        <v>1</v>
      </c>
      <c r="U647" s="13">
        <f t="shared" si="182"/>
        <v>0</v>
      </c>
      <c r="V647" s="13">
        <f t="shared" si="183"/>
        <v>0</v>
      </c>
      <c r="W647" s="13">
        <f t="shared" si="184"/>
        <v>291847.5</v>
      </c>
      <c r="X647" s="13">
        <f t="shared" si="185"/>
        <v>332991.45454545453</v>
      </c>
      <c r="Y647" s="13">
        <f t="shared" si="186"/>
        <v>208526.18181818182</v>
      </c>
      <c r="Z647" s="13">
        <f t="shared" si="187"/>
        <v>166168.27272727274</v>
      </c>
      <c r="AA647" s="13">
        <f t="shared" si="188"/>
        <v>999533.40909090918</v>
      </c>
      <c r="AB647" s="23">
        <f t="shared" si="189"/>
        <v>0</v>
      </c>
      <c r="AC647" s="23">
        <f t="shared" si="190"/>
        <v>0</v>
      </c>
      <c r="AD647" s="23">
        <f t="shared" si="191"/>
        <v>0</v>
      </c>
      <c r="AE647" s="23">
        <f t="shared" si="192"/>
        <v>0</v>
      </c>
      <c r="AF647" s="23">
        <f t="shared" si="193"/>
        <v>0</v>
      </c>
      <c r="AG647" s="23">
        <f t="shared" si="194"/>
        <v>0</v>
      </c>
      <c r="AH647" s="23">
        <f t="shared" si="195"/>
        <v>0</v>
      </c>
      <c r="AI647" s="44" t="str">
        <f t="shared" si="196"/>
        <v>n/a</v>
      </c>
      <c r="AJ647" s="2" t="str">
        <f t="shared" ref="AJ647:AJ710" si="197">IF(AND(MONTH(A647)=8,MONTH(A646)=7),YEAR(A647)+1&amp;"-"&amp;YEAR(A647)-1998&amp;" Summer",IF(AND(MONTH(A647)=2,MONTH(A646)=1),YEAR(A647)&amp;"-"&amp;YEAR(A647)-1999&amp;" Winter",AJ646))</f>
        <v>2017-18 Winter</v>
      </c>
      <c r="AK647" s="2" t="str">
        <f t="shared" ref="AK647:AK710" si="198">IF(AND(MONTH(A647)=4,MONTH(A646)=3),YEAR(A647)&amp;"-"&amp;YEAR(A647)-1999&amp;" Summer",IF(AND(MONTH(A647)=10,MONTH(A646)=9),YEAR(A647)&amp;"-"&amp;YEAR(A647)-1999&amp;" Winter",AK646))</f>
        <v>2016-17 Winter</v>
      </c>
      <c r="AL647" s="41">
        <v>0</v>
      </c>
    </row>
    <row r="648" spans="1:38" x14ac:dyDescent="0.3">
      <c r="A648" s="47">
        <v>42779</v>
      </c>
      <c r="B648" s="14" t="str">
        <f t="shared" si="181"/>
        <v>Feb</v>
      </c>
      <c r="C648" s="3"/>
      <c r="D648" s="3"/>
      <c r="E648" s="3"/>
      <c r="F648" s="3"/>
      <c r="G648" s="3"/>
      <c r="H648" s="3"/>
      <c r="I648" s="13">
        <f>VLOOKUP($B648,'Gas wholesale lookups'!$A$4:$L$15,'Gas wholesale index'!I$2,FALSE)</f>
        <v>208526.18181818182</v>
      </c>
      <c r="J648" s="13">
        <f>VLOOKUP($B648,'Gas wholesale lookups'!$A$4:$L$15,'Gas wholesale index'!J$2,FALSE)</f>
        <v>166168.27272727274</v>
      </c>
      <c r="K648" s="13">
        <f>VLOOKUP($B648,'Gas wholesale lookups'!$A$4:$L$15,'Gas wholesale index'!K$2,FALSE)</f>
        <v>291847.5</v>
      </c>
      <c r="L648" s="13">
        <f>VLOOKUP($B648,'Gas wholesale lookups'!$A$4:$L$15,'Gas wholesale index'!L$2,FALSE)</f>
        <v>332991.45454545453</v>
      </c>
      <c r="M648" s="13">
        <f>VLOOKUP($B648,'Gas wholesale lookups'!$A$4:$L$15,'Gas wholesale index'!M$2,FALSE)</f>
        <v>208526.18181818182</v>
      </c>
      <c r="N648" s="13">
        <f>VLOOKUP($B648,'Gas wholesale lookups'!$A$4:$L$15,'Gas wholesale index'!N$2,FALSE)</f>
        <v>166168.27272727274</v>
      </c>
      <c r="O648" s="38">
        <f>VLOOKUP($B648,'Gas wholesale lookups'!$A$4:$R$15,'Gas wholesale index'!O$2,FALSE)</f>
        <v>0</v>
      </c>
      <c r="P648" s="38">
        <f>VLOOKUP($B648,'Gas wholesale lookups'!$A$4:$R$15,'Gas wholesale index'!P$2,FALSE)</f>
        <v>0</v>
      </c>
      <c r="Q648" s="38">
        <f>VLOOKUP($B648,'Gas wholesale lookups'!$A$4:$R$15,'Gas wholesale index'!Q$2,FALSE)</f>
        <v>1</v>
      </c>
      <c r="R648" s="38">
        <f>VLOOKUP($B648,'Gas wholesale lookups'!$A$4:$R$15,'Gas wholesale index'!R$2,FALSE)</f>
        <v>1</v>
      </c>
      <c r="S648" s="38">
        <f>VLOOKUP($B648,'Gas wholesale lookups'!$A$4:$R$15,'Gas wholesale index'!S$2,FALSE)</f>
        <v>1</v>
      </c>
      <c r="T648" s="38">
        <f>VLOOKUP($B648,'Gas wholesale lookups'!$A$4:$R$15,'Gas wholesale index'!T$2,FALSE)</f>
        <v>1</v>
      </c>
      <c r="U648" s="13">
        <f t="shared" si="182"/>
        <v>0</v>
      </c>
      <c r="V648" s="13">
        <f t="shared" si="183"/>
        <v>0</v>
      </c>
      <c r="W648" s="13">
        <f t="shared" si="184"/>
        <v>291847.5</v>
      </c>
      <c r="X648" s="13">
        <f t="shared" si="185"/>
        <v>332991.45454545453</v>
      </c>
      <c r="Y648" s="13">
        <f t="shared" si="186"/>
        <v>208526.18181818182</v>
      </c>
      <c r="Z648" s="13">
        <f t="shared" si="187"/>
        <v>166168.27272727274</v>
      </c>
      <c r="AA648" s="13">
        <f t="shared" si="188"/>
        <v>999533.40909090918</v>
      </c>
      <c r="AB648" s="23">
        <f t="shared" si="189"/>
        <v>0</v>
      </c>
      <c r="AC648" s="23">
        <f t="shared" si="190"/>
        <v>0</v>
      </c>
      <c r="AD648" s="23">
        <f t="shared" si="191"/>
        <v>0</v>
      </c>
      <c r="AE648" s="23">
        <f t="shared" si="192"/>
        <v>0</v>
      </c>
      <c r="AF648" s="23">
        <f t="shared" si="193"/>
        <v>0</v>
      </c>
      <c r="AG648" s="23">
        <f t="shared" si="194"/>
        <v>0</v>
      </c>
      <c r="AH648" s="23">
        <f t="shared" si="195"/>
        <v>0</v>
      </c>
      <c r="AI648" s="44" t="str">
        <f t="shared" si="196"/>
        <v>n/a</v>
      </c>
      <c r="AJ648" s="2" t="str">
        <f t="shared" si="197"/>
        <v>2017-18 Winter</v>
      </c>
      <c r="AK648" s="2" t="str">
        <f t="shared" si="198"/>
        <v>2016-17 Winter</v>
      </c>
      <c r="AL648" s="41">
        <v>0</v>
      </c>
    </row>
    <row r="649" spans="1:38" x14ac:dyDescent="0.3">
      <c r="A649" s="47">
        <v>42780</v>
      </c>
      <c r="B649" s="14" t="str">
        <f t="shared" si="181"/>
        <v>Feb</v>
      </c>
      <c r="C649" s="3"/>
      <c r="D649" s="3"/>
      <c r="E649" s="3"/>
      <c r="F649" s="3"/>
      <c r="G649" s="3"/>
      <c r="H649" s="3"/>
      <c r="I649" s="13">
        <f>VLOOKUP($B649,'Gas wholesale lookups'!$A$4:$L$15,'Gas wholesale index'!I$2,FALSE)</f>
        <v>208526.18181818182</v>
      </c>
      <c r="J649" s="13">
        <f>VLOOKUP($B649,'Gas wholesale lookups'!$A$4:$L$15,'Gas wholesale index'!J$2,FALSE)</f>
        <v>166168.27272727274</v>
      </c>
      <c r="K649" s="13">
        <f>VLOOKUP($B649,'Gas wholesale lookups'!$A$4:$L$15,'Gas wholesale index'!K$2,FALSE)</f>
        <v>291847.5</v>
      </c>
      <c r="L649" s="13">
        <f>VLOOKUP($B649,'Gas wholesale lookups'!$A$4:$L$15,'Gas wholesale index'!L$2,FALSE)</f>
        <v>332991.45454545453</v>
      </c>
      <c r="M649" s="13">
        <f>VLOOKUP($B649,'Gas wholesale lookups'!$A$4:$L$15,'Gas wholesale index'!M$2,FALSE)</f>
        <v>208526.18181818182</v>
      </c>
      <c r="N649" s="13">
        <f>VLOOKUP($B649,'Gas wholesale lookups'!$A$4:$L$15,'Gas wholesale index'!N$2,FALSE)</f>
        <v>166168.27272727274</v>
      </c>
      <c r="O649" s="38">
        <f>VLOOKUP($B649,'Gas wholesale lookups'!$A$4:$R$15,'Gas wholesale index'!O$2,FALSE)</f>
        <v>0</v>
      </c>
      <c r="P649" s="38">
        <f>VLOOKUP($B649,'Gas wholesale lookups'!$A$4:$R$15,'Gas wholesale index'!P$2,FALSE)</f>
        <v>0</v>
      </c>
      <c r="Q649" s="38">
        <f>VLOOKUP($B649,'Gas wholesale lookups'!$A$4:$R$15,'Gas wholesale index'!Q$2,FALSE)</f>
        <v>1</v>
      </c>
      <c r="R649" s="38">
        <f>VLOOKUP($B649,'Gas wholesale lookups'!$A$4:$R$15,'Gas wholesale index'!R$2,FALSE)</f>
        <v>1</v>
      </c>
      <c r="S649" s="38">
        <f>VLOOKUP($B649,'Gas wholesale lookups'!$A$4:$R$15,'Gas wholesale index'!S$2,FALSE)</f>
        <v>1</v>
      </c>
      <c r="T649" s="38">
        <f>VLOOKUP($B649,'Gas wholesale lookups'!$A$4:$R$15,'Gas wholesale index'!T$2,FALSE)</f>
        <v>1</v>
      </c>
      <c r="U649" s="13">
        <f t="shared" si="182"/>
        <v>0</v>
      </c>
      <c r="V649" s="13">
        <f t="shared" si="183"/>
        <v>0</v>
      </c>
      <c r="W649" s="13">
        <f t="shared" si="184"/>
        <v>291847.5</v>
      </c>
      <c r="X649" s="13">
        <f t="shared" si="185"/>
        <v>332991.45454545453</v>
      </c>
      <c r="Y649" s="13">
        <f t="shared" si="186"/>
        <v>208526.18181818182</v>
      </c>
      <c r="Z649" s="13">
        <f t="shared" si="187"/>
        <v>166168.27272727274</v>
      </c>
      <c r="AA649" s="13">
        <f t="shared" si="188"/>
        <v>999533.40909090918</v>
      </c>
      <c r="AB649" s="23">
        <f t="shared" si="189"/>
        <v>0</v>
      </c>
      <c r="AC649" s="23">
        <f t="shared" si="190"/>
        <v>0</v>
      </c>
      <c r="AD649" s="23">
        <f t="shared" si="191"/>
        <v>0</v>
      </c>
      <c r="AE649" s="23">
        <f t="shared" si="192"/>
        <v>0</v>
      </c>
      <c r="AF649" s="23">
        <f t="shared" si="193"/>
        <v>0</v>
      </c>
      <c r="AG649" s="23">
        <f t="shared" si="194"/>
        <v>0</v>
      </c>
      <c r="AH649" s="23">
        <f t="shared" si="195"/>
        <v>0</v>
      </c>
      <c r="AI649" s="44" t="str">
        <f t="shared" si="196"/>
        <v>n/a</v>
      </c>
      <c r="AJ649" s="2" t="str">
        <f t="shared" si="197"/>
        <v>2017-18 Winter</v>
      </c>
      <c r="AK649" s="2" t="str">
        <f t="shared" si="198"/>
        <v>2016-17 Winter</v>
      </c>
      <c r="AL649" s="41">
        <v>0</v>
      </c>
    </row>
    <row r="650" spans="1:38" x14ac:dyDescent="0.3">
      <c r="A650" s="47">
        <v>42781</v>
      </c>
      <c r="B650" s="14" t="str">
        <f t="shared" ref="B650:B713" si="199">TEXT(A650,"mmm")</f>
        <v>Feb</v>
      </c>
      <c r="C650" s="3"/>
      <c r="D650" s="3"/>
      <c r="E650" s="3"/>
      <c r="F650" s="3"/>
      <c r="G650" s="3"/>
      <c r="H650" s="3"/>
      <c r="I650" s="13">
        <f>VLOOKUP($B650,'Gas wholesale lookups'!$A$4:$L$15,'Gas wholesale index'!I$2,FALSE)</f>
        <v>208526.18181818182</v>
      </c>
      <c r="J650" s="13">
        <f>VLOOKUP($B650,'Gas wholesale lookups'!$A$4:$L$15,'Gas wholesale index'!J$2,FALSE)</f>
        <v>166168.27272727274</v>
      </c>
      <c r="K650" s="13">
        <f>VLOOKUP($B650,'Gas wholesale lookups'!$A$4:$L$15,'Gas wholesale index'!K$2,FALSE)</f>
        <v>291847.5</v>
      </c>
      <c r="L650" s="13">
        <f>VLOOKUP($B650,'Gas wholesale lookups'!$A$4:$L$15,'Gas wholesale index'!L$2,FALSE)</f>
        <v>332991.45454545453</v>
      </c>
      <c r="M650" s="13">
        <f>VLOOKUP($B650,'Gas wholesale lookups'!$A$4:$L$15,'Gas wholesale index'!M$2,FALSE)</f>
        <v>208526.18181818182</v>
      </c>
      <c r="N650" s="13">
        <f>VLOOKUP($B650,'Gas wholesale lookups'!$A$4:$L$15,'Gas wholesale index'!N$2,FALSE)</f>
        <v>166168.27272727274</v>
      </c>
      <c r="O650" s="38">
        <f>VLOOKUP($B650,'Gas wholesale lookups'!$A$4:$R$15,'Gas wholesale index'!O$2,FALSE)</f>
        <v>0</v>
      </c>
      <c r="P650" s="38">
        <f>VLOOKUP($B650,'Gas wholesale lookups'!$A$4:$R$15,'Gas wholesale index'!P$2,FALSE)</f>
        <v>0</v>
      </c>
      <c r="Q650" s="38">
        <f>VLOOKUP($B650,'Gas wholesale lookups'!$A$4:$R$15,'Gas wholesale index'!Q$2,FALSE)</f>
        <v>1</v>
      </c>
      <c r="R650" s="38">
        <f>VLOOKUP($B650,'Gas wholesale lookups'!$A$4:$R$15,'Gas wholesale index'!R$2,FALSE)</f>
        <v>1</v>
      </c>
      <c r="S650" s="38">
        <f>VLOOKUP($B650,'Gas wholesale lookups'!$A$4:$R$15,'Gas wholesale index'!S$2,FALSE)</f>
        <v>1</v>
      </c>
      <c r="T650" s="38">
        <f>VLOOKUP($B650,'Gas wholesale lookups'!$A$4:$R$15,'Gas wholesale index'!T$2,FALSE)</f>
        <v>1</v>
      </c>
      <c r="U650" s="13">
        <f t="shared" ref="U650:U713" si="200">IF(O650="","",I650*O650)</f>
        <v>0</v>
      </c>
      <c r="V650" s="13">
        <f t="shared" ref="V650:V713" si="201">IF(P650="","",J650*P650)</f>
        <v>0</v>
      </c>
      <c r="W650" s="13">
        <f t="shared" ref="W650:W713" si="202">IF(Q650="","",K650*Q650)</f>
        <v>291847.5</v>
      </c>
      <c r="X650" s="13">
        <f t="shared" ref="X650:X713" si="203">IF(R650="","",L650*R650)</f>
        <v>332991.45454545453</v>
      </c>
      <c r="Y650" s="13">
        <f t="shared" ref="Y650:Y713" si="204">IF(S650="","",M650*S650)</f>
        <v>208526.18181818182</v>
      </c>
      <c r="Z650" s="13">
        <f t="shared" ref="Z650:Z713" si="205">IF(T650="","",N650*T650)</f>
        <v>166168.27272727274</v>
      </c>
      <c r="AA650" s="13">
        <f t="shared" ref="AA650:AA713" si="206">SUM(U650:Z650)</f>
        <v>999533.40909090918</v>
      </c>
      <c r="AB650" s="23">
        <f t="shared" ref="AB650:AB713" si="207">IF(U650="","",U650*C650)</f>
        <v>0</v>
      </c>
      <c r="AC650" s="23">
        <f t="shared" ref="AC650:AC713" si="208">IF(V650="","",V650*D650)</f>
        <v>0</v>
      </c>
      <c r="AD650" s="23">
        <f t="shared" ref="AD650:AD713" si="209">IF(W650="","",W650*E650)</f>
        <v>0</v>
      </c>
      <c r="AE650" s="23">
        <f t="shared" ref="AE650:AE713" si="210">IF(X650="","",X650*F650)</f>
        <v>0</v>
      </c>
      <c r="AF650" s="23">
        <f t="shared" ref="AF650:AF713" si="211">IF(Y650="","",Y650*G650)</f>
        <v>0</v>
      </c>
      <c r="AG650" s="23">
        <f t="shared" ref="AG650:AG713" si="212">IF(Z650="","",Z650*H650)</f>
        <v>0</v>
      </c>
      <c r="AH650" s="23">
        <f t="shared" ref="AH650:AH713" si="213">SUM(AB650:AG650)</f>
        <v>0</v>
      </c>
      <c r="AI650" s="44" t="str">
        <f t="shared" ref="AI650:AI713" si="214">IF(MIN(C650:H650)&lt;1,"n/a",AH650/AA650)</f>
        <v>n/a</v>
      </c>
      <c r="AJ650" s="2" t="str">
        <f t="shared" si="197"/>
        <v>2017-18 Winter</v>
      </c>
      <c r="AK650" s="2" t="str">
        <f t="shared" si="198"/>
        <v>2016-17 Winter</v>
      </c>
      <c r="AL650" s="41">
        <v>0</v>
      </c>
    </row>
    <row r="651" spans="1:38" x14ac:dyDescent="0.3">
      <c r="A651" s="47">
        <v>42782</v>
      </c>
      <c r="B651" s="14" t="str">
        <f t="shared" si="199"/>
        <v>Feb</v>
      </c>
      <c r="C651" s="3"/>
      <c r="D651" s="3"/>
      <c r="E651" s="3"/>
      <c r="F651" s="3"/>
      <c r="G651" s="3"/>
      <c r="H651" s="3"/>
      <c r="I651" s="13">
        <f>VLOOKUP($B651,'Gas wholesale lookups'!$A$4:$L$15,'Gas wholesale index'!I$2,FALSE)</f>
        <v>208526.18181818182</v>
      </c>
      <c r="J651" s="13">
        <f>VLOOKUP($B651,'Gas wholesale lookups'!$A$4:$L$15,'Gas wholesale index'!J$2,FALSE)</f>
        <v>166168.27272727274</v>
      </c>
      <c r="K651" s="13">
        <f>VLOOKUP($B651,'Gas wholesale lookups'!$A$4:$L$15,'Gas wholesale index'!K$2,FALSE)</f>
        <v>291847.5</v>
      </c>
      <c r="L651" s="13">
        <f>VLOOKUP($B651,'Gas wholesale lookups'!$A$4:$L$15,'Gas wholesale index'!L$2,FALSE)</f>
        <v>332991.45454545453</v>
      </c>
      <c r="M651" s="13">
        <f>VLOOKUP($B651,'Gas wholesale lookups'!$A$4:$L$15,'Gas wholesale index'!M$2,FALSE)</f>
        <v>208526.18181818182</v>
      </c>
      <c r="N651" s="13">
        <f>VLOOKUP($B651,'Gas wholesale lookups'!$A$4:$L$15,'Gas wholesale index'!N$2,FALSE)</f>
        <v>166168.27272727274</v>
      </c>
      <c r="O651" s="38">
        <f>VLOOKUP($B651,'Gas wholesale lookups'!$A$4:$R$15,'Gas wholesale index'!O$2,FALSE)</f>
        <v>0</v>
      </c>
      <c r="P651" s="38">
        <f>VLOOKUP($B651,'Gas wholesale lookups'!$A$4:$R$15,'Gas wholesale index'!P$2,FALSE)</f>
        <v>0</v>
      </c>
      <c r="Q651" s="38">
        <f>VLOOKUP($B651,'Gas wholesale lookups'!$A$4:$R$15,'Gas wholesale index'!Q$2,FALSE)</f>
        <v>1</v>
      </c>
      <c r="R651" s="38">
        <f>VLOOKUP($B651,'Gas wholesale lookups'!$A$4:$R$15,'Gas wholesale index'!R$2,FALSE)</f>
        <v>1</v>
      </c>
      <c r="S651" s="38">
        <f>VLOOKUP($B651,'Gas wholesale lookups'!$A$4:$R$15,'Gas wholesale index'!S$2,FALSE)</f>
        <v>1</v>
      </c>
      <c r="T651" s="38">
        <f>VLOOKUP($B651,'Gas wholesale lookups'!$A$4:$R$15,'Gas wholesale index'!T$2,FALSE)</f>
        <v>1</v>
      </c>
      <c r="U651" s="13">
        <f t="shared" si="200"/>
        <v>0</v>
      </c>
      <c r="V651" s="13">
        <f t="shared" si="201"/>
        <v>0</v>
      </c>
      <c r="W651" s="13">
        <f t="shared" si="202"/>
        <v>291847.5</v>
      </c>
      <c r="X651" s="13">
        <f t="shared" si="203"/>
        <v>332991.45454545453</v>
      </c>
      <c r="Y651" s="13">
        <f t="shared" si="204"/>
        <v>208526.18181818182</v>
      </c>
      <c r="Z651" s="13">
        <f t="shared" si="205"/>
        <v>166168.27272727274</v>
      </c>
      <c r="AA651" s="13">
        <f t="shared" si="206"/>
        <v>999533.40909090918</v>
      </c>
      <c r="AB651" s="23">
        <f t="shared" si="207"/>
        <v>0</v>
      </c>
      <c r="AC651" s="23">
        <f t="shared" si="208"/>
        <v>0</v>
      </c>
      <c r="AD651" s="23">
        <f t="shared" si="209"/>
        <v>0</v>
      </c>
      <c r="AE651" s="23">
        <f t="shared" si="210"/>
        <v>0</v>
      </c>
      <c r="AF651" s="23">
        <f t="shared" si="211"/>
        <v>0</v>
      </c>
      <c r="AG651" s="23">
        <f t="shared" si="212"/>
        <v>0</v>
      </c>
      <c r="AH651" s="23">
        <f t="shared" si="213"/>
        <v>0</v>
      </c>
      <c r="AI651" s="44" t="str">
        <f t="shared" si="214"/>
        <v>n/a</v>
      </c>
      <c r="AJ651" s="2" t="str">
        <f t="shared" si="197"/>
        <v>2017-18 Winter</v>
      </c>
      <c r="AK651" s="2" t="str">
        <f t="shared" si="198"/>
        <v>2016-17 Winter</v>
      </c>
      <c r="AL651" s="41">
        <v>0</v>
      </c>
    </row>
    <row r="652" spans="1:38" x14ac:dyDescent="0.3">
      <c r="A652" s="47">
        <v>42783</v>
      </c>
      <c r="B652" s="14" t="str">
        <f t="shared" si="199"/>
        <v>Feb</v>
      </c>
      <c r="C652" s="3"/>
      <c r="D652" s="3"/>
      <c r="E652" s="3"/>
      <c r="F652" s="3"/>
      <c r="G652" s="3"/>
      <c r="H652" s="3"/>
      <c r="I652" s="13">
        <f>VLOOKUP($B652,'Gas wholesale lookups'!$A$4:$L$15,'Gas wholesale index'!I$2,FALSE)</f>
        <v>208526.18181818182</v>
      </c>
      <c r="J652" s="13">
        <f>VLOOKUP($B652,'Gas wholesale lookups'!$A$4:$L$15,'Gas wholesale index'!J$2,FALSE)</f>
        <v>166168.27272727274</v>
      </c>
      <c r="K652" s="13">
        <f>VLOOKUP($B652,'Gas wholesale lookups'!$A$4:$L$15,'Gas wholesale index'!K$2,FALSE)</f>
        <v>291847.5</v>
      </c>
      <c r="L652" s="13">
        <f>VLOOKUP($B652,'Gas wholesale lookups'!$A$4:$L$15,'Gas wholesale index'!L$2,FALSE)</f>
        <v>332991.45454545453</v>
      </c>
      <c r="M652" s="13">
        <f>VLOOKUP($B652,'Gas wholesale lookups'!$A$4:$L$15,'Gas wholesale index'!M$2,FALSE)</f>
        <v>208526.18181818182</v>
      </c>
      <c r="N652" s="13">
        <f>VLOOKUP($B652,'Gas wholesale lookups'!$A$4:$L$15,'Gas wholesale index'!N$2,FALSE)</f>
        <v>166168.27272727274</v>
      </c>
      <c r="O652" s="38">
        <f>VLOOKUP($B652,'Gas wholesale lookups'!$A$4:$R$15,'Gas wholesale index'!O$2,FALSE)</f>
        <v>0</v>
      </c>
      <c r="P652" s="38">
        <f>VLOOKUP($B652,'Gas wholesale lookups'!$A$4:$R$15,'Gas wholesale index'!P$2,FALSE)</f>
        <v>0</v>
      </c>
      <c r="Q652" s="38">
        <f>VLOOKUP($B652,'Gas wholesale lookups'!$A$4:$R$15,'Gas wholesale index'!Q$2,FALSE)</f>
        <v>1</v>
      </c>
      <c r="R652" s="38">
        <f>VLOOKUP($B652,'Gas wholesale lookups'!$A$4:$R$15,'Gas wholesale index'!R$2,FALSE)</f>
        <v>1</v>
      </c>
      <c r="S652" s="38">
        <f>VLOOKUP($B652,'Gas wholesale lookups'!$A$4:$R$15,'Gas wholesale index'!S$2,FALSE)</f>
        <v>1</v>
      </c>
      <c r="T652" s="38">
        <f>VLOOKUP($B652,'Gas wholesale lookups'!$A$4:$R$15,'Gas wholesale index'!T$2,FALSE)</f>
        <v>1</v>
      </c>
      <c r="U652" s="13">
        <f t="shared" si="200"/>
        <v>0</v>
      </c>
      <c r="V652" s="13">
        <f t="shared" si="201"/>
        <v>0</v>
      </c>
      <c r="W652" s="13">
        <f t="shared" si="202"/>
        <v>291847.5</v>
      </c>
      <c r="X652" s="13">
        <f t="shared" si="203"/>
        <v>332991.45454545453</v>
      </c>
      <c r="Y652" s="13">
        <f t="shared" si="204"/>
        <v>208526.18181818182</v>
      </c>
      <c r="Z652" s="13">
        <f t="shared" si="205"/>
        <v>166168.27272727274</v>
      </c>
      <c r="AA652" s="13">
        <f t="shared" si="206"/>
        <v>999533.40909090918</v>
      </c>
      <c r="AB652" s="23">
        <f t="shared" si="207"/>
        <v>0</v>
      </c>
      <c r="AC652" s="23">
        <f t="shared" si="208"/>
        <v>0</v>
      </c>
      <c r="AD652" s="23">
        <f t="shared" si="209"/>
        <v>0</v>
      </c>
      <c r="AE652" s="23">
        <f t="shared" si="210"/>
        <v>0</v>
      </c>
      <c r="AF652" s="23">
        <f t="shared" si="211"/>
        <v>0</v>
      </c>
      <c r="AG652" s="23">
        <f t="shared" si="212"/>
        <v>0</v>
      </c>
      <c r="AH652" s="23">
        <f t="shared" si="213"/>
        <v>0</v>
      </c>
      <c r="AI652" s="44" t="str">
        <f t="shared" si="214"/>
        <v>n/a</v>
      </c>
      <c r="AJ652" s="2" t="str">
        <f t="shared" si="197"/>
        <v>2017-18 Winter</v>
      </c>
      <c r="AK652" s="2" t="str">
        <f t="shared" si="198"/>
        <v>2016-17 Winter</v>
      </c>
      <c r="AL652" s="41">
        <v>0</v>
      </c>
    </row>
    <row r="653" spans="1:38" x14ac:dyDescent="0.3">
      <c r="A653" s="47">
        <v>42786</v>
      </c>
      <c r="B653" s="14" t="str">
        <f t="shared" si="199"/>
        <v>Feb</v>
      </c>
      <c r="C653" s="3"/>
      <c r="D653" s="3"/>
      <c r="E653" s="3"/>
      <c r="F653" s="3"/>
      <c r="G653" s="3"/>
      <c r="H653" s="3"/>
      <c r="I653" s="13">
        <f>VLOOKUP($B653,'Gas wholesale lookups'!$A$4:$L$15,'Gas wholesale index'!I$2,FALSE)</f>
        <v>208526.18181818182</v>
      </c>
      <c r="J653" s="13">
        <f>VLOOKUP($B653,'Gas wholesale lookups'!$A$4:$L$15,'Gas wholesale index'!J$2,FALSE)</f>
        <v>166168.27272727274</v>
      </c>
      <c r="K653" s="13">
        <f>VLOOKUP($B653,'Gas wholesale lookups'!$A$4:$L$15,'Gas wholesale index'!K$2,FALSE)</f>
        <v>291847.5</v>
      </c>
      <c r="L653" s="13">
        <f>VLOOKUP($B653,'Gas wholesale lookups'!$A$4:$L$15,'Gas wholesale index'!L$2,FALSE)</f>
        <v>332991.45454545453</v>
      </c>
      <c r="M653" s="13">
        <f>VLOOKUP($B653,'Gas wholesale lookups'!$A$4:$L$15,'Gas wholesale index'!M$2,FALSE)</f>
        <v>208526.18181818182</v>
      </c>
      <c r="N653" s="13">
        <f>VLOOKUP($B653,'Gas wholesale lookups'!$A$4:$L$15,'Gas wholesale index'!N$2,FALSE)</f>
        <v>166168.27272727274</v>
      </c>
      <c r="O653" s="38">
        <f>VLOOKUP($B653,'Gas wholesale lookups'!$A$4:$R$15,'Gas wholesale index'!O$2,FALSE)</f>
        <v>0</v>
      </c>
      <c r="P653" s="38">
        <f>VLOOKUP($B653,'Gas wholesale lookups'!$A$4:$R$15,'Gas wholesale index'!P$2,FALSE)</f>
        <v>0</v>
      </c>
      <c r="Q653" s="38">
        <f>VLOOKUP($B653,'Gas wholesale lookups'!$A$4:$R$15,'Gas wholesale index'!Q$2,FALSE)</f>
        <v>1</v>
      </c>
      <c r="R653" s="38">
        <f>VLOOKUP($B653,'Gas wholesale lookups'!$A$4:$R$15,'Gas wholesale index'!R$2,FALSE)</f>
        <v>1</v>
      </c>
      <c r="S653" s="38">
        <f>VLOOKUP($B653,'Gas wholesale lookups'!$A$4:$R$15,'Gas wholesale index'!S$2,FALSE)</f>
        <v>1</v>
      </c>
      <c r="T653" s="38">
        <f>VLOOKUP($B653,'Gas wholesale lookups'!$A$4:$R$15,'Gas wholesale index'!T$2,FALSE)</f>
        <v>1</v>
      </c>
      <c r="U653" s="13">
        <f t="shared" si="200"/>
        <v>0</v>
      </c>
      <c r="V653" s="13">
        <f t="shared" si="201"/>
        <v>0</v>
      </c>
      <c r="W653" s="13">
        <f t="shared" si="202"/>
        <v>291847.5</v>
      </c>
      <c r="X653" s="13">
        <f t="shared" si="203"/>
        <v>332991.45454545453</v>
      </c>
      <c r="Y653" s="13">
        <f t="shared" si="204"/>
        <v>208526.18181818182</v>
      </c>
      <c r="Z653" s="13">
        <f t="shared" si="205"/>
        <v>166168.27272727274</v>
      </c>
      <c r="AA653" s="13">
        <f t="shared" si="206"/>
        <v>999533.40909090918</v>
      </c>
      <c r="AB653" s="23">
        <f t="shared" si="207"/>
        <v>0</v>
      </c>
      <c r="AC653" s="23">
        <f t="shared" si="208"/>
        <v>0</v>
      </c>
      <c r="AD653" s="23">
        <f t="shared" si="209"/>
        <v>0</v>
      </c>
      <c r="AE653" s="23">
        <f t="shared" si="210"/>
        <v>0</v>
      </c>
      <c r="AF653" s="23">
        <f t="shared" si="211"/>
        <v>0</v>
      </c>
      <c r="AG653" s="23">
        <f t="shared" si="212"/>
        <v>0</v>
      </c>
      <c r="AH653" s="23">
        <f t="shared" si="213"/>
        <v>0</v>
      </c>
      <c r="AI653" s="44" t="str">
        <f t="shared" si="214"/>
        <v>n/a</v>
      </c>
      <c r="AJ653" s="2" t="str">
        <f t="shared" si="197"/>
        <v>2017-18 Winter</v>
      </c>
      <c r="AK653" s="2" t="str">
        <f t="shared" si="198"/>
        <v>2016-17 Winter</v>
      </c>
      <c r="AL653" s="41">
        <v>0</v>
      </c>
    </row>
    <row r="654" spans="1:38" x14ac:dyDescent="0.3">
      <c r="A654" s="47">
        <v>42787</v>
      </c>
      <c r="B654" s="14" t="str">
        <f t="shared" si="199"/>
        <v>Feb</v>
      </c>
      <c r="C654" s="3"/>
      <c r="D654" s="3"/>
      <c r="E654" s="3"/>
      <c r="F654" s="3"/>
      <c r="G654" s="3"/>
      <c r="H654" s="3"/>
      <c r="I654" s="13">
        <f>VLOOKUP($B654,'Gas wholesale lookups'!$A$4:$L$15,'Gas wholesale index'!I$2,FALSE)</f>
        <v>208526.18181818182</v>
      </c>
      <c r="J654" s="13">
        <f>VLOOKUP($B654,'Gas wholesale lookups'!$A$4:$L$15,'Gas wholesale index'!J$2,FALSE)</f>
        <v>166168.27272727274</v>
      </c>
      <c r="K654" s="13">
        <f>VLOOKUP($B654,'Gas wholesale lookups'!$A$4:$L$15,'Gas wholesale index'!K$2,FALSE)</f>
        <v>291847.5</v>
      </c>
      <c r="L654" s="13">
        <f>VLOOKUP($B654,'Gas wholesale lookups'!$A$4:$L$15,'Gas wholesale index'!L$2,FALSE)</f>
        <v>332991.45454545453</v>
      </c>
      <c r="M654" s="13">
        <f>VLOOKUP($B654,'Gas wholesale lookups'!$A$4:$L$15,'Gas wholesale index'!M$2,FALSE)</f>
        <v>208526.18181818182</v>
      </c>
      <c r="N654" s="13">
        <f>VLOOKUP($B654,'Gas wholesale lookups'!$A$4:$L$15,'Gas wholesale index'!N$2,FALSE)</f>
        <v>166168.27272727274</v>
      </c>
      <c r="O654" s="38">
        <f>VLOOKUP($B654,'Gas wholesale lookups'!$A$4:$R$15,'Gas wholesale index'!O$2,FALSE)</f>
        <v>0</v>
      </c>
      <c r="P654" s="38">
        <f>VLOOKUP($B654,'Gas wholesale lookups'!$A$4:$R$15,'Gas wholesale index'!P$2,FALSE)</f>
        <v>0</v>
      </c>
      <c r="Q654" s="38">
        <f>VLOOKUP($B654,'Gas wholesale lookups'!$A$4:$R$15,'Gas wholesale index'!Q$2,FALSE)</f>
        <v>1</v>
      </c>
      <c r="R654" s="38">
        <f>VLOOKUP($B654,'Gas wholesale lookups'!$A$4:$R$15,'Gas wholesale index'!R$2,FALSE)</f>
        <v>1</v>
      </c>
      <c r="S654" s="38">
        <f>VLOOKUP($B654,'Gas wholesale lookups'!$A$4:$R$15,'Gas wholesale index'!S$2,FALSE)</f>
        <v>1</v>
      </c>
      <c r="T654" s="38">
        <f>VLOOKUP($B654,'Gas wholesale lookups'!$A$4:$R$15,'Gas wholesale index'!T$2,FALSE)</f>
        <v>1</v>
      </c>
      <c r="U654" s="13">
        <f t="shared" si="200"/>
        <v>0</v>
      </c>
      <c r="V654" s="13">
        <f t="shared" si="201"/>
        <v>0</v>
      </c>
      <c r="W654" s="13">
        <f t="shared" si="202"/>
        <v>291847.5</v>
      </c>
      <c r="X654" s="13">
        <f t="shared" si="203"/>
        <v>332991.45454545453</v>
      </c>
      <c r="Y654" s="13">
        <f t="shared" si="204"/>
        <v>208526.18181818182</v>
      </c>
      <c r="Z654" s="13">
        <f t="shared" si="205"/>
        <v>166168.27272727274</v>
      </c>
      <c r="AA654" s="13">
        <f t="shared" si="206"/>
        <v>999533.40909090918</v>
      </c>
      <c r="AB654" s="23">
        <f t="shared" si="207"/>
        <v>0</v>
      </c>
      <c r="AC654" s="23">
        <f t="shared" si="208"/>
        <v>0</v>
      </c>
      <c r="AD654" s="23">
        <f t="shared" si="209"/>
        <v>0</v>
      </c>
      <c r="AE654" s="23">
        <f t="shared" si="210"/>
        <v>0</v>
      </c>
      <c r="AF654" s="23">
        <f t="shared" si="211"/>
        <v>0</v>
      </c>
      <c r="AG654" s="23">
        <f t="shared" si="212"/>
        <v>0</v>
      </c>
      <c r="AH654" s="23">
        <f t="shared" si="213"/>
        <v>0</v>
      </c>
      <c r="AI654" s="44" t="str">
        <f t="shared" si="214"/>
        <v>n/a</v>
      </c>
      <c r="AJ654" s="2" t="str">
        <f t="shared" si="197"/>
        <v>2017-18 Winter</v>
      </c>
      <c r="AK654" s="2" t="str">
        <f t="shared" si="198"/>
        <v>2016-17 Winter</v>
      </c>
      <c r="AL654" s="41">
        <v>0</v>
      </c>
    </row>
    <row r="655" spans="1:38" x14ac:dyDescent="0.3">
      <c r="A655" s="47">
        <v>42788</v>
      </c>
      <c r="B655" s="14" t="str">
        <f t="shared" si="199"/>
        <v>Feb</v>
      </c>
      <c r="C655" s="3"/>
      <c r="D655" s="3"/>
      <c r="E655" s="3"/>
      <c r="F655" s="3"/>
      <c r="G655" s="3"/>
      <c r="H655" s="3"/>
      <c r="I655" s="13">
        <f>VLOOKUP($B655,'Gas wholesale lookups'!$A$4:$L$15,'Gas wholesale index'!I$2,FALSE)</f>
        <v>208526.18181818182</v>
      </c>
      <c r="J655" s="13">
        <f>VLOOKUP($B655,'Gas wholesale lookups'!$A$4:$L$15,'Gas wholesale index'!J$2,FALSE)</f>
        <v>166168.27272727274</v>
      </c>
      <c r="K655" s="13">
        <f>VLOOKUP($B655,'Gas wholesale lookups'!$A$4:$L$15,'Gas wholesale index'!K$2,FALSE)</f>
        <v>291847.5</v>
      </c>
      <c r="L655" s="13">
        <f>VLOOKUP($B655,'Gas wholesale lookups'!$A$4:$L$15,'Gas wholesale index'!L$2,FALSE)</f>
        <v>332991.45454545453</v>
      </c>
      <c r="M655" s="13">
        <f>VLOOKUP($B655,'Gas wholesale lookups'!$A$4:$L$15,'Gas wholesale index'!M$2,FALSE)</f>
        <v>208526.18181818182</v>
      </c>
      <c r="N655" s="13">
        <f>VLOOKUP($B655,'Gas wholesale lookups'!$A$4:$L$15,'Gas wholesale index'!N$2,FALSE)</f>
        <v>166168.27272727274</v>
      </c>
      <c r="O655" s="38">
        <f>VLOOKUP($B655,'Gas wholesale lookups'!$A$4:$R$15,'Gas wholesale index'!O$2,FALSE)</f>
        <v>0</v>
      </c>
      <c r="P655" s="38">
        <f>VLOOKUP($B655,'Gas wholesale lookups'!$A$4:$R$15,'Gas wholesale index'!P$2,FALSE)</f>
        <v>0</v>
      </c>
      <c r="Q655" s="38">
        <f>VLOOKUP($B655,'Gas wholesale lookups'!$A$4:$R$15,'Gas wholesale index'!Q$2,FALSE)</f>
        <v>1</v>
      </c>
      <c r="R655" s="38">
        <f>VLOOKUP($B655,'Gas wholesale lookups'!$A$4:$R$15,'Gas wholesale index'!R$2,FALSE)</f>
        <v>1</v>
      </c>
      <c r="S655" s="38">
        <f>VLOOKUP($B655,'Gas wholesale lookups'!$A$4:$R$15,'Gas wholesale index'!S$2,FALSE)</f>
        <v>1</v>
      </c>
      <c r="T655" s="38">
        <f>VLOOKUP($B655,'Gas wholesale lookups'!$A$4:$R$15,'Gas wholesale index'!T$2,FALSE)</f>
        <v>1</v>
      </c>
      <c r="U655" s="13">
        <f t="shared" si="200"/>
        <v>0</v>
      </c>
      <c r="V655" s="13">
        <f t="shared" si="201"/>
        <v>0</v>
      </c>
      <c r="W655" s="13">
        <f t="shared" si="202"/>
        <v>291847.5</v>
      </c>
      <c r="X655" s="13">
        <f t="shared" si="203"/>
        <v>332991.45454545453</v>
      </c>
      <c r="Y655" s="13">
        <f t="shared" si="204"/>
        <v>208526.18181818182</v>
      </c>
      <c r="Z655" s="13">
        <f t="shared" si="205"/>
        <v>166168.27272727274</v>
      </c>
      <c r="AA655" s="13">
        <f t="shared" si="206"/>
        <v>999533.40909090918</v>
      </c>
      <c r="AB655" s="23">
        <f t="shared" si="207"/>
        <v>0</v>
      </c>
      <c r="AC655" s="23">
        <f t="shared" si="208"/>
        <v>0</v>
      </c>
      <c r="AD655" s="23">
        <f t="shared" si="209"/>
        <v>0</v>
      </c>
      <c r="AE655" s="23">
        <f t="shared" si="210"/>
        <v>0</v>
      </c>
      <c r="AF655" s="23">
        <f t="shared" si="211"/>
        <v>0</v>
      </c>
      <c r="AG655" s="23">
        <f t="shared" si="212"/>
        <v>0</v>
      </c>
      <c r="AH655" s="23">
        <f t="shared" si="213"/>
        <v>0</v>
      </c>
      <c r="AI655" s="44" t="str">
        <f t="shared" si="214"/>
        <v>n/a</v>
      </c>
      <c r="AJ655" s="2" t="str">
        <f t="shared" si="197"/>
        <v>2017-18 Winter</v>
      </c>
      <c r="AK655" s="2" t="str">
        <f t="shared" si="198"/>
        <v>2016-17 Winter</v>
      </c>
      <c r="AL655" s="41">
        <v>0</v>
      </c>
    </row>
    <row r="656" spans="1:38" x14ac:dyDescent="0.3">
      <c r="A656" s="47">
        <v>42789</v>
      </c>
      <c r="B656" s="14" t="str">
        <f t="shared" si="199"/>
        <v>Feb</v>
      </c>
      <c r="C656" s="3"/>
      <c r="D656" s="3"/>
      <c r="E656" s="3"/>
      <c r="F656" s="3"/>
      <c r="G656" s="3"/>
      <c r="H656" s="3"/>
      <c r="I656" s="13">
        <f>VLOOKUP($B656,'Gas wholesale lookups'!$A$4:$L$15,'Gas wholesale index'!I$2,FALSE)</f>
        <v>208526.18181818182</v>
      </c>
      <c r="J656" s="13">
        <f>VLOOKUP($B656,'Gas wholesale lookups'!$A$4:$L$15,'Gas wholesale index'!J$2,FALSE)</f>
        <v>166168.27272727274</v>
      </c>
      <c r="K656" s="13">
        <f>VLOOKUP($B656,'Gas wholesale lookups'!$A$4:$L$15,'Gas wholesale index'!K$2,FALSE)</f>
        <v>291847.5</v>
      </c>
      <c r="L656" s="13">
        <f>VLOOKUP($B656,'Gas wholesale lookups'!$A$4:$L$15,'Gas wholesale index'!L$2,FALSE)</f>
        <v>332991.45454545453</v>
      </c>
      <c r="M656" s="13">
        <f>VLOOKUP($B656,'Gas wholesale lookups'!$A$4:$L$15,'Gas wholesale index'!M$2,FALSE)</f>
        <v>208526.18181818182</v>
      </c>
      <c r="N656" s="13">
        <f>VLOOKUP($B656,'Gas wholesale lookups'!$A$4:$L$15,'Gas wholesale index'!N$2,FALSE)</f>
        <v>166168.27272727274</v>
      </c>
      <c r="O656" s="38">
        <f>VLOOKUP($B656,'Gas wholesale lookups'!$A$4:$R$15,'Gas wholesale index'!O$2,FALSE)</f>
        <v>0</v>
      </c>
      <c r="P656" s="38">
        <f>VLOOKUP($B656,'Gas wholesale lookups'!$A$4:$R$15,'Gas wholesale index'!P$2,FALSE)</f>
        <v>0</v>
      </c>
      <c r="Q656" s="38">
        <f>VLOOKUP($B656,'Gas wholesale lookups'!$A$4:$R$15,'Gas wholesale index'!Q$2,FALSE)</f>
        <v>1</v>
      </c>
      <c r="R656" s="38">
        <f>VLOOKUP($B656,'Gas wholesale lookups'!$A$4:$R$15,'Gas wholesale index'!R$2,FALSE)</f>
        <v>1</v>
      </c>
      <c r="S656" s="38">
        <f>VLOOKUP($B656,'Gas wholesale lookups'!$A$4:$R$15,'Gas wholesale index'!S$2,FALSE)</f>
        <v>1</v>
      </c>
      <c r="T656" s="38">
        <f>VLOOKUP($B656,'Gas wholesale lookups'!$A$4:$R$15,'Gas wholesale index'!T$2,FALSE)</f>
        <v>1</v>
      </c>
      <c r="U656" s="13">
        <f t="shared" si="200"/>
        <v>0</v>
      </c>
      <c r="V656" s="13">
        <f t="shared" si="201"/>
        <v>0</v>
      </c>
      <c r="W656" s="13">
        <f t="shared" si="202"/>
        <v>291847.5</v>
      </c>
      <c r="X656" s="13">
        <f t="shared" si="203"/>
        <v>332991.45454545453</v>
      </c>
      <c r="Y656" s="13">
        <f t="shared" si="204"/>
        <v>208526.18181818182</v>
      </c>
      <c r="Z656" s="13">
        <f t="shared" si="205"/>
        <v>166168.27272727274</v>
      </c>
      <c r="AA656" s="13">
        <f t="shared" si="206"/>
        <v>999533.40909090918</v>
      </c>
      <c r="AB656" s="23">
        <f t="shared" si="207"/>
        <v>0</v>
      </c>
      <c r="AC656" s="23">
        <f t="shared" si="208"/>
        <v>0</v>
      </c>
      <c r="AD656" s="23">
        <f t="shared" si="209"/>
        <v>0</v>
      </c>
      <c r="AE656" s="23">
        <f t="shared" si="210"/>
        <v>0</v>
      </c>
      <c r="AF656" s="23">
        <f t="shared" si="211"/>
        <v>0</v>
      </c>
      <c r="AG656" s="23">
        <f t="shared" si="212"/>
        <v>0</v>
      </c>
      <c r="AH656" s="23">
        <f t="shared" si="213"/>
        <v>0</v>
      </c>
      <c r="AI656" s="44" t="str">
        <f t="shared" si="214"/>
        <v>n/a</v>
      </c>
      <c r="AJ656" s="2" t="str">
        <f t="shared" si="197"/>
        <v>2017-18 Winter</v>
      </c>
      <c r="AK656" s="2" t="str">
        <f t="shared" si="198"/>
        <v>2016-17 Winter</v>
      </c>
      <c r="AL656" s="41">
        <v>0</v>
      </c>
    </row>
    <row r="657" spans="1:38" x14ac:dyDescent="0.3">
      <c r="A657" s="47">
        <v>42790</v>
      </c>
      <c r="B657" s="14" t="str">
        <f t="shared" si="199"/>
        <v>Feb</v>
      </c>
      <c r="C657" s="3"/>
      <c r="D657" s="3"/>
      <c r="E657" s="3"/>
      <c r="F657" s="3"/>
      <c r="G657" s="3"/>
      <c r="H657" s="3"/>
      <c r="I657" s="13">
        <f>VLOOKUP($B657,'Gas wholesale lookups'!$A$4:$L$15,'Gas wholesale index'!I$2,FALSE)</f>
        <v>208526.18181818182</v>
      </c>
      <c r="J657" s="13">
        <f>VLOOKUP($B657,'Gas wholesale lookups'!$A$4:$L$15,'Gas wholesale index'!J$2,FALSE)</f>
        <v>166168.27272727274</v>
      </c>
      <c r="K657" s="13">
        <f>VLOOKUP($B657,'Gas wholesale lookups'!$A$4:$L$15,'Gas wholesale index'!K$2,FALSE)</f>
        <v>291847.5</v>
      </c>
      <c r="L657" s="13">
        <f>VLOOKUP($B657,'Gas wholesale lookups'!$A$4:$L$15,'Gas wholesale index'!L$2,FALSE)</f>
        <v>332991.45454545453</v>
      </c>
      <c r="M657" s="13">
        <f>VLOOKUP($B657,'Gas wholesale lookups'!$A$4:$L$15,'Gas wholesale index'!M$2,FALSE)</f>
        <v>208526.18181818182</v>
      </c>
      <c r="N657" s="13">
        <f>VLOOKUP($B657,'Gas wholesale lookups'!$A$4:$L$15,'Gas wholesale index'!N$2,FALSE)</f>
        <v>166168.27272727274</v>
      </c>
      <c r="O657" s="38">
        <f>VLOOKUP($B657,'Gas wholesale lookups'!$A$4:$R$15,'Gas wholesale index'!O$2,FALSE)</f>
        <v>0</v>
      </c>
      <c r="P657" s="38">
        <f>VLOOKUP($B657,'Gas wholesale lookups'!$A$4:$R$15,'Gas wholesale index'!P$2,FALSE)</f>
        <v>0</v>
      </c>
      <c r="Q657" s="38">
        <f>VLOOKUP($B657,'Gas wholesale lookups'!$A$4:$R$15,'Gas wholesale index'!Q$2,FALSE)</f>
        <v>1</v>
      </c>
      <c r="R657" s="38">
        <f>VLOOKUP($B657,'Gas wholesale lookups'!$A$4:$R$15,'Gas wholesale index'!R$2,FALSE)</f>
        <v>1</v>
      </c>
      <c r="S657" s="38">
        <f>VLOOKUP($B657,'Gas wholesale lookups'!$A$4:$R$15,'Gas wholesale index'!S$2,FALSE)</f>
        <v>1</v>
      </c>
      <c r="T657" s="38">
        <f>VLOOKUP($B657,'Gas wholesale lookups'!$A$4:$R$15,'Gas wholesale index'!T$2,FALSE)</f>
        <v>1</v>
      </c>
      <c r="U657" s="13">
        <f t="shared" si="200"/>
        <v>0</v>
      </c>
      <c r="V657" s="13">
        <f t="shared" si="201"/>
        <v>0</v>
      </c>
      <c r="W657" s="13">
        <f t="shared" si="202"/>
        <v>291847.5</v>
      </c>
      <c r="X657" s="13">
        <f t="shared" si="203"/>
        <v>332991.45454545453</v>
      </c>
      <c r="Y657" s="13">
        <f t="shared" si="204"/>
        <v>208526.18181818182</v>
      </c>
      <c r="Z657" s="13">
        <f t="shared" si="205"/>
        <v>166168.27272727274</v>
      </c>
      <c r="AA657" s="13">
        <f t="shared" si="206"/>
        <v>999533.40909090918</v>
      </c>
      <c r="AB657" s="23">
        <f t="shared" si="207"/>
        <v>0</v>
      </c>
      <c r="AC657" s="23">
        <f t="shared" si="208"/>
        <v>0</v>
      </c>
      <c r="AD657" s="23">
        <f t="shared" si="209"/>
        <v>0</v>
      </c>
      <c r="AE657" s="23">
        <f t="shared" si="210"/>
        <v>0</v>
      </c>
      <c r="AF657" s="23">
        <f t="shared" si="211"/>
        <v>0</v>
      </c>
      <c r="AG657" s="23">
        <f t="shared" si="212"/>
        <v>0</v>
      </c>
      <c r="AH657" s="23">
        <f t="shared" si="213"/>
        <v>0</v>
      </c>
      <c r="AI657" s="44" t="str">
        <f t="shared" si="214"/>
        <v>n/a</v>
      </c>
      <c r="AJ657" s="2" t="str">
        <f t="shared" si="197"/>
        <v>2017-18 Winter</v>
      </c>
      <c r="AK657" s="2" t="str">
        <f t="shared" si="198"/>
        <v>2016-17 Winter</v>
      </c>
      <c r="AL657" s="41">
        <v>0</v>
      </c>
    </row>
    <row r="658" spans="1:38" x14ac:dyDescent="0.3">
      <c r="A658" s="47">
        <v>42793</v>
      </c>
      <c r="B658" s="14" t="str">
        <f t="shared" si="199"/>
        <v>Feb</v>
      </c>
      <c r="C658" s="3"/>
      <c r="D658" s="3"/>
      <c r="E658" s="3"/>
      <c r="F658" s="3"/>
      <c r="G658" s="3"/>
      <c r="H658" s="3"/>
      <c r="I658" s="13">
        <f>VLOOKUP($B658,'Gas wholesale lookups'!$A$4:$L$15,'Gas wholesale index'!I$2,FALSE)</f>
        <v>208526.18181818182</v>
      </c>
      <c r="J658" s="13">
        <f>VLOOKUP($B658,'Gas wholesale lookups'!$A$4:$L$15,'Gas wholesale index'!J$2,FALSE)</f>
        <v>166168.27272727274</v>
      </c>
      <c r="K658" s="13">
        <f>VLOOKUP($B658,'Gas wholesale lookups'!$A$4:$L$15,'Gas wholesale index'!K$2,FALSE)</f>
        <v>291847.5</v>
      </c>
      <c r="L658" s="13">
        <f>VLOOKUP($B658,'Gas wholesale lookups'!$A$4:$L$15,'Gas wholesale index'!L$2,FALSE)</f>
        <v>332991.45454545453</v>
      </c>
      <c r="M658" s="13">
        <f>VLOOKUP($B658,'Gas wholesale lookups'!$A$4:$L$15,'Gas wholesale index'!M$2,FALSE)</f>
        <v>208526.18181818182</v>
      </c>
      <c r="N658" s="13">
        <f>VLOOKUP($B658,'Gas wholesale lookups'!$A$4:$L$15,'Gas wholesale index'!N$2,FALSE)</f>
        <v>166168.27272727274</v>
      </c>
      <c r="O658" s="38">
        <f>VLOOKUP($B658,'Gas wholesale lookups'!$A$4:$R$15,'Gas wholesale index'!O$2,FALSE)</f>
        <v>0</v>
      </c>
      <c r="P658" s="38">
        <f>VLOOKUP($B658,'Gas wholesale lookups'!$A$4:$R$15,'Gas wholesale index'!P$2,FALSE)</f>
        <v>0</v>
      </c>
      <c r="Q658" s="38">
        <f>VLOOKUP($B658,'Gas wholesale lookups'!$A$4:$R$15,'Gas wholesale index'!Q$2,FALSE)</f>
        <v>1</v>
      </c>
      <c r="R658" s="38">
        <f>VLOOKUP($B658,'Gas wholesale lookups'!$A$4:$R$15,'Gas wholesale index'!R$2,FALSE)</f>
        <v>1</v>
      </c>
      <c r="S658" s="38">
        <f>VLOOKUP($B658,'Gas wholesale lookups'!$A$4:$R$15,'Gas wholesale index'!S$2,FALSE)</f>
        <v>1</v>
      </c>
      <c r="T658" s="38">
        <f>VLOOKUP($B658,'Gas wholesale lookups'!$A$4:$R$15,'Gas wholesale index'!T$2,FALSE)</f>
        <v>1</v>
      </c>
      <c r="U658" s="13">
        <f t="shared" si="200"/>
        <v>0</v>
      </c>
      <c r="V658" s="13">
        <f t="shared" si="201"/>
        <v>0</v>
      </c>
      <c r="W658" s="13">
        <f t="shared" si="202"/>
        <v>291847.5</v>
      </c>
      <c r="X658" s="13">
        <f t="shared" si="203"/>
        <v>332991.45454545453</v>
      </c>
      <c r="Y658" s="13">
        <f t="shared" si="204"/>
        <v>208526.18181818182</v>
      </c>
      <c r="Z658" s="13">
        <f t="shared" si="205"/>
        <v>166168.27272727274</v>
      </c>
      <c r="AA658" s="13">
        <f t="shared" si="206"/>
        <v>999533.40909090918</v>
      </c>
      <c r="AB658" s="23">
        <f t="shared" si="207"/>
        <v>0</v>
      </c>
      <c r="AC658" s="23">
        <f t="shared" si="208"/>
        <v>0</v>
      </c>
      <c r="AD658" s="23">
        <f t="shared" si="209"/>
        <v>0</v>
      </c>
      <c r="AE658" s="23">
        <f t="shared" si="210"/>
        <v>0</v>
      </c>
      <c r="AF658" s="23">
        <f t="shared" si="211"/>
        <v>0</v>
      </c>
      <c r="AG658" s="23">
        <f t="shared" si="212"/>
        <v>0</v>
      </c>
      <c r="AH658" s="23">
        <f t="shared" si="213"/>
        <v>0</v>
      </c>
      <c r="AI658" s="44" t="str">
        <f t="shared" si="214"/>
        <v>n/a</v>
      </c>
      <c r="AJ658" s="2" t="str">
        <f t="shared" si="197"/>
        <v>2017-18 Winter</v>
      </c>
      <c r="AK658" s="2" t="str">
        <f t="shared" si="198"/>
        <v>2016-17 Winter</v>
      </c>
      <c r="AL658" s="41">
        <v>0</v>
      </c>
    </row>
    <row r="659" spans="1:38" x14ac:dyDescent="0.3">
      <c r="A659" s="47">
        <v>42794</v>
      </c>
      <c r="B659" s="14" t="str">
        <f t="shared" si="199"/>
        <v>Feb</v>
      </c>
      <c r="C659" s="3"/>
      <c r="D659" s="3"/>
      <c r="E659" s="3"/>
      <c r="F659" s="3"/>
      <c r="G659" s="3"/>
      <c r="H659" s="3"/>
      <c r="I659" s="13">
        <f>VLOOKUP($B659,'Gas wholesale lookups'!$A$4:$L$15,'Gas wholesale index'!I$2,FALSE)</f>
        <v>208526.18181818182</v>
      </c>
      <c r="J659" s="13">
        <f>VLOOKUP($B659,'Gas wholesale lookups'!$A$4:$L$15,'Gas wholesale index'!J$2,FALSE)</f>
        <v>166168.27272727274</v>
      </c>
      <c r="K659" s="13">
        <f>VLOOKUP($B659,'Gas wholesale lookups'!$A$4:$L$15,'Gas wholesale index'!K$2,FALSE)</f>
        <v>291847.5</v>
      </c>
      <c r="L659" s="13">
        <f>VLOOKUP($B659,'Gas wholesale lookups'!$A$4:$L$15,'Gas wholesale index'!L$2,FALSE)</f>
        <v>332991.45454545453</v>
      </c>
      <c r="M659" s="13">
        <f>VLOOKUP($B659,'Gas wholesale lookups'!$A$4:$L$15,'Gas wholesale index'!M$2,FALSE)</f>
        <v>208526.18181818182</v>
      </c>
      <c r="N659" s="13">
        <f>VLOOKUP($B659,'Gas wholesale lookups'!$A$4:$L$15,'Gas wholesale index'!N$2,FALSE)</f>
        <v>166168.27272727274</v>
      </c>
      <c r="O659" s="38">
        <f>VLOOKUP($B659,'Gas wholesale lookups'!$A$4:$R$15,'Gas wholesale index'!O$2,FALSE)</f>
        <v>0</v>
      </c>
      <c r="P659" s="38">
        <f>VLOOKUP($B659,'Gas wholesale lookups'!$A$4:$R$15,'Gas wholesale index'!P$2,FALSE)</f>
        <v>0</v>
      </c>
      <c r="Q659" s="38">
        <f>VLOOKUP($B659,'Gas wholesale lookups'!$A$4:$R$15,'Gas wholesale index'!Q$2,FALSE)</f>
        <v>1</v>
      </c>
      <c r="R659" s="38">
        <f>VLOOKUP($B659,'Gas wholesale lookups'!$A$4:$R$15,'Gas wholesale index'!R$2,FALSE)</f>
        <v>1</v>
      </c>
      <c r="S659" s="38">
        <f>VLOOKUP($B659,'Gas wholesale lookups'!$A$4:$R$15,'Gas wholesale index'!S$2,FALSE)</f>
        <v>1</v>
      </c>
      <c r="T659" s="38">
        <f>VLOOKUP($B659,'Gas wholesale lookups'!$A$4:$R$15,'Gas wholesale index'!T$2,FALSE)</f>
        <v>1</v>
      </c>
      <c r="U659" s="13">
        <f t="shared" si="200"/>
        <v>0</v>
      </c>
      <c r="V659" s="13">
        <f t="shared" si="201"/>
        <v>0</v>
      </c>
      <c r="W659" s="13">
        <f t="shared" si="202"/>
        <v>291847.5</v>
      </c>
      <c r="X659" s="13">
        <f t="shared" si="203"/>
        <v>332991.45454545453</v>
      </c>
      <c r="Y659" s="13">
        <f t="shared" si="204"/>
        <v>208526.18181818182</v>
      </c>
      <c r="Z659" s="13">
        <f t="shared" si="205"/>
        <v>166168.27272727274</v>
      </c>
      <c r="AA659" s="13">
        <f t="shared" si="206"/>
        <v>999533.40909090918</v>
      </c>
      <c r="AB659" s="23">
        <f t="shared" si="207"/>
        <v>0</v>
      </c>
      <c r="AC659" s="23">
        <f t="shared" si="208"/>
        <v>0</v>
      </c>
      <c r="AD659" s="23">
        <f t="shared" si="209"/>
        <v>0</v>
      </c>
      <c r="AE659" s="23">
        <f t="shared" si="210"/>
        <v>0</v>
      </c>
      <c r="AF659" s="23">
        <f t="shared" si="211"/>
        <v>0</v>
      </c>
      <c r="AG659" s="23">
        <f t="shared" si="212"/>
        <v>0</v>
      </c>
      <c r="AH659" s="23">
        <f t="shared" si="213"/>
        <v>0</v>
      </c>
      <c r="AI659" s="44" t="str">
        <f t="shared" si="214"/>
        <v>n/a</v>
      </c>
      <c r="AJ659" s="2" t="str">
        <f t="shared" si="197"/>
        <v>2017-18 Winter</v>
      </c>
      <c r="AK659" s="2" t="str">
        <f t="shared" si="198"/>
        <v>2016-17 Winter</v>
      </c>
      <c r="AL659" s="41">
        <v>0</v>
      </c>
    </row>
    <row r="660" spans="1:38" x14ac:dyDescent="0.3">
      <c r="A660" s="47">
        <v>42795</v>
      </c>
      <c r="B660" s="14" t="str">
        <f t="shared" si="199"/>
        <v>Mar</v>
      </c>
      <c r="C660" s="3"/>
      <c r="D660" s="3"/>
      <c r="E660" s="3"/>
      <c r="F660" s="3"/>
      <c r="G660" s="3"/>
      <c r="H660" s="3"/>
      <c r="I660" s="13">
        <f>VLOOKUP($B660,'Gas wholesale lookups'!$A$4:$L$15,'Gas wholesale index'!I$2,FALSE)</f>
        <v>208526.18181818182</v>
      </c>
      <c r="J660" s="13">
        <f>VLOOKUP($B660,'Gas wholesale lookups'!$A$4:$L$15,'Gas wholesale index'!J$2,FALSE)</f>
        <v>166168.27272727274</v>
      </c>
      <c r="K660" s="13">
        <f>VLOOKUP($B660,'Gas wholesale lookups'!$A$4:$L$15,'Gas wholesale index'!K$2,FALSE)</f>
        <v>291847.5</v>
      </c>
      <c r="L660" s="13">
        <f>VLOOKUP($B660,'Gas wholesale lookups'!$A$4:$L$15,'Gas wholesale index'!L$2,FALSE)</f>
        <v>332991.45454545453</v>
      </c>
      <c r="M660" s="13">
        <f>VLOOKUP($B660,'Gas wholesale lookups'!$A$4:$L$15,'Gas wholesale index'!M$2,FALSE)</f>
        <v>208526.18181818182</v>
      </c>
      <c r="N660" s="13">
        <f>VLOOKUP($B660,'Gas wholesale lookups'!$A$4:$L$15,'Gas wholesale index'!N$2,FALSE)</f>
        <v>166168.27272727274</v>
      </c>
      <c r="O660" s="38">
        <f>VLOOKUP($B660,'Gas wholesale lookups'!$A$4:$R$15,'Gas wholesale index'!O$2,FALSE)</f>
        <v>0</v>
      </c>
      <c r="P660" s="38">
        <f>VLOOKUP($B660,'Gas wholesale lookups'!$A$4:$R$15,'Gas wholesale index'!P$2,FALSE)</f>
        <v>0</v>
      </c>
      <c r="Q660" s="38">
        <f>VLOOKUP($B660,'Gas wholesale lookups'!$A$4:$R$15,'Gas wholesale index'!Q$2,FALSE)</f>
        <v>1</v>
      </c>
      <c r="R660" s="38">
        <f>VLOOKUP($B660,'Gas wholesale lookups'!$A$4:$R$15,'Gas wholesale index'!R$2,FALSE)</f>
        <v>1</v>
      </c>
      <c r="S660" s="38">
        <f>VLOOKUP($B660,'Gas wholesale lookups'!$A$4:$R$15,'Gas wholesale index'!S$2,FALSE)</f>
        <v>1</v>
      </c>
      <c r="T660" s="38">
        <f>VLOOKUP($B660,'Gas wholesale lookups'!$A$4:$R$15,'Gas wholesale index'!T$2,FALSE)</f>
        <v>1</v>
      </c>
      <c r="U660" s="13">
        <f t="shared" si="200"/>
        <v>0</v>
      </c>
      <c r="V660" s="13">
        <f t="shared" si="201"/>
        <v>0</v>
      </c>
      <c r="W660" s="13">
        <f t="shared" si="202"/>
        <v>291847.5</v>
      </c>
      <c r="X660" s="13">
        <f t="shared" si="203"/>
        <v>332991.45454545453</v>
      </c>
      <c r="Y660" s="13">
        <f t="shared" si="204"/>
        <v>208526.18181818182</v>
      </c>
      <c r="Z660" s="13">
        <f t="shared" si="205"/>
        <v>166168.27272727274</v>
      </c>
      <c r="AA660" s="13">
        <f t="shared" si="206"/>
        <v>999533.40909090918</v>
      </c>
      <c r="AB660" s="23">
        <f t="shared" si="207"/>
        <v>0</v>
      </c>
      <c r="AC660" s="23">
        <f t="shared" si="208"/>
        <v>0</v>
      </c>
      <c r="AD660" s="23">
        <f t="shared" si="209"/>
        <v>0</v>
      </c>
      <c r="AE660" s="23">
        <f t="shared" si="210"/>
        <v>0</v>
      </c>
      <c r="AF660" s="23">
        <f t="shared" si="211"/>
        <v>0</v>
      </c>
      <c r="AG660" s="23">
        <f t="shared" si="212"/>
        <v>0</v>
      </c>
      <c r="AH660" s="23">
        <f t="shared" si="213"/>
        <v>0</v>
      </c>
      <c r="AI660" s="44" t="str">
        <f t="shared" si="214"/>
        <v>n/a</v>
      </c>
      <c r="AJ660" s="2" t="str">
        <f t="shared" si="197"/>
        <v>2017-18 Winter</v>
      </c>
      <c r="AK660" s="2" t="str">
        <f t="shared" si="198"/>
        <v>2016-17 Winter</v>
      </c>
      <c r="AL660" s="41">
        <v>0</v>
      </c>
    </row>
    <row r="661" spans="1:38" x14ac:dyDescent="0.3">
      <c r="A661" s="47">
        <v>42796</v>
      </c>
      <c r="B661" s="14" t="str">
        <f t="shared" si="199"/>
        <v>Mar</v>
      </c>
      <c r="C661" s="3"/>
      <c r="D661" s="3"/>
      <c r="E661" s="3"/>
      <c r="F661" s="3"/>
      <c r="G661" s="3"/>
      <c r="H661" s="3"/>
      <c r="I661" s="13">
        <f>VLOOKUP($B661,'Gas wholesale lookups'!$A$4:$L$15,'Gas wholesale index'!I$2,FALSE)</f>
        <v>208526.18181818182</v>
      </c>
      <c r="J661" s="13">
        <f>VLOOKUP($B661,'Gas wholesale lookups'!$A$4:$L$15,'Gas wholesale index'!J$2,FALSE)</f>
        <v>166168.27272727274</v>
      </c>
      <c r="K661" s="13">
        <f>VLOOKUP($B661,'Gas wholesale lookups'!$A$4:$L$15,'Gas wholesale index'!K$2,FALSE)</f>
        <v>291847.5</v>
      </c>
      <c r="L661" s="13">
        <f>VLOOKUP($B661,'Gas wholesale lookups'!$A$4:$L$15,'Gas wholesale index'!L$2,FALSE)</f>
        <v>332991.45454545453</v>
      </c>
      <c r="M661" s="13">
        <f>VLOOKUP($B661,'Gas wholesale lookups'!$A$4:$L$15,'Gas wholesale index'!M$2,FALSE)</f>
        <v>208526.18181818182</v>
      </c>
      <c r="N661" s="13">
        <f>VLOOKUP($B661,'Gas wholesale lookups'!$A$4:$L$15,'Gas wholesale index'!N$2,FALSE)</f>
        <v>166168.27272727274</v>
      </c>
      <c r="O661" s="38">
        <f>VLOOKUP($B661,'Gas wholesale lookups'!$A$4:$R$15,'Gas wholesale index'!O$2,FALSE)</f>
        <v>0</v>
      </c>
      <c r="P661" s="38">
        <f>VLOOKUP($B661,'Gas wholesale lookups'!$A$4:$R$15,'Gas wholesale index'!P$2,FALSE)</f>
        <v>0</v>
      </c>
      <c r="Q661" s="38">
        <f>VLOOKUP($B661,'Gas wholesale lookups'!$A$4:$R$15,'Gas wholesale index'!Q$2,FALSE)</f>
        <v>1</v>
      </c>
      <c r="R661" s="38">
        <f>VLOOKUP($B661,'Gas wholesale lookups'!$A$4:$R$15,'Gas wholesale index'!R$2,FALSE)</f>
        <v>1</v>
      </c>
      <c r="S661" s="38">
        <f>VLOOKUP($B661,'Gas wholesale lookups'!$A$4:$R$15,'Gas wholesale index'!S$2,FALSE)</f>
        <v>1</v>
      </c>
      <c r="T661" s="38">
        <f>VLOOKUP($B661,'Gas wholesale lookups'!$A$4:$R$15,'Gas wholesale index'!T$2,FALSE)</f>
        <v>1</v>
      </c>
      <c r="U661" s="13">
        <f t="shared" si="200"/>
        <v>0</v>
      </c>
      <c r="V661" s="13">
        <f t="shared" si="201"/>
        <v>0</v>
      </c>
      <c r="W661" s="13">
        <f t="shared" si="202"/>
        <v>291847.5</v>
      </c>
      <c r="X661" s="13">
        <f t="shared" si="203"/>
        <v>332991.45454545453</v>
      </c>
      <c r="Y661" s="13">
        <f t="shared" si="204"/>
        <v>208526.18181818182</v>
      </c>
      <c r="Z661" s="13">
        <f t="shared" si="205"/>
        <v>166168.27272727274</v>
      </c>
      <c r="AA661" s="13">
        <f t="shared" si="206"/>
        <v>999533.40909090918</v>
      </c>
      <c r="AB661" s="23">
        <f t="shared" si="207"/>
        <v>0</v>
      </c>
      <c r="AC661" s="23">
        <f t="shared" si="208"/>
        <v>0</v>
      </c>
      <c r="AD661" s="23">
        <f t="shared" si="209"/>
        <v>0</v>
      </c>
      <c r="AE661" s="23">
        <f t="shared" si="210"/>
        <v>0</v>
      </c>
      <c r="AF661" s="23">
        <f t="shared" si="211"/>
        <v>0</v>
      </c>
      <c r="AG661" s="23">
        <f t="shared" si="212"/>
        <v>0</v>
      </c>
      <c r="AH661" s="23">
        <f t="shared" si="213"/>
        <v>0</v>
      </c>
      <c r="AI661" s="44" t="str">
        <f t="shared" si="214"/>
        <v>n/a</v>
      </c>
      <c r="AJ661" s="2" t="str">
        <f t="shared" si="197"/>
        <v>2017-18 Winter</v>
      </c>
      <c r="AK661" s="2" t="str">
        <f t="shared" si="198"/>
        <v>2016-17 Winter</v>
      </c>
      <c r="AL661" s="41">
        <v>0</v>
      </c>
    </row>
    <row r="662" spans="1:38" x14ac:dyDescent="0.3">
      <c r="A662" s="47">
        <v>42797</v>
      </c>
      <c r="B662" s="14" t="str">
        <f t="shared" si="199"/>
        <v>Mar</v>
      </c>
      <c r="C662" s="3"/>
      <c r="D662" s="3"/>
      <c r="E662" s="3"/>
      <c r="F662" s="3"/>
      <c r="G662" s="3"/>
      <c r="H662" s="3"/>
      <c r="I662" s="13">
        <f>VLOOKUP($B662,'Gas wholesale lookups'!$A$4:$L$15,'Gas wholesale index'!I$2,FALSE)</f>
        <v>208526.18181818182</v>
      </c>
      <c r="J662" s="13">
        <f>VLOOKUP($B662,'Gas wholesale lookups'!$A$4:$L$15,'Gas wholesale index'!J$2,FALSE)</f>
        <v>166168.27272727274</v>
      </c>
      <c r="K662" s="13">
        <f>VLOOKUP($B662,'Gas wholesale lookups'!$A$4:$L$15,'Gas wholesale index'!K$2,FALSE)</f>
        <v>291847.5</v>
      </c>
      <c r="L662" s="13">
        <f>VLOOKUP($B662,'Gas wholesale lookups'!$A$4:$L$15,'Gas wholesale index'!L$2,FALSE)</f>
        <v>332991.45454545453</v>
      </c>
      <c r="M662" s="13">
        <f>VLOOKUP($B662,'Gas wholesale lookups'!$A$4:$L$15,'Gas wholesale index'!M$2,FALSE)</f>
        <v>208526.18181818182</v>
      </c>
      <c r="N662" s="13">
        <f>VLOOKUP($B662,'Gas wholesale lookups'!$A$4:$L$15,'Gas wholesale index'!N$2,FALSE)</f>
        <v>166168.27272727274</v>
      </c>
      <c r="O662" s="38">
        <f>VLOOKUP($B662,'Gas wholesale lookups'!$A$4:$R$15,'Gas wholesale index'!O$2,FALSE)</f>
        <v>0</v>
      </c>
      <c r="P662" s="38">
        <f>VLOOKUP($B662,'Gas wholesale lookups'!$A$4:$R$15,'Gas wholesale index'!P$2,FALSE)</f>
        <v>0</v>
      </c>
      <c r="Q662" s="38">
        <f>VLOOKUP($B662,'Gas wholesale lookups'!$A$4:$R$15,'Gas wholesale index'!Q$2,FALSE)</f>
        <v>1</v>
      </c>
      <c r="R662" s="38">
        <f>VLOOKUP($B662,'Gas wholesale lookups'!$A$4:$R$15,'Gas wholesale index'!R$2,FALSE)</f>
        <v>1</v>
      </c>
      <c r="S662" s="38">
        <f>VLOOKUP($B662,'Gas wholesale lookups'!$A$4:$R$15,'Gas wholesale index'!S$2,FALSE)</f>
        <v>1</v>
      </c>
      <c r="T662" s="38">
        <f>VLOOKUP($B662,'Gas wholesale lookups'!$A$4:$R$15,'Gas wholesale index'!T$2,FALSE)</f>
        <v>1</v>
      </c>
      <c r="U662" s="13">
        <f t="shared" si="200"/>
        <v>0</v>
      </c>
      <c r="V662" s="13">
        <f t="shared" si="201"/>
        <v>0</v>
      </c>
      <c r="W662" s="13">
        <f t="shared" si="202"/>
        <v>291847.5</v>
      </c>
      <c r="X662" s="13">
        <f t="shared" si="203"/>
        <v>332991.45454545453</v>
      </c>
      <c r="Y662" s="13">
        <f t="shared" si="204"/>
        <v>208526.18181818182</v>
      </c>
      <c r="Z662" s="13">
        <f t="shared" si="205"/>
        <v>166168.27272727274</v>
      </c>
      <c r="AA662" s="13">
        <f t="shared" si="206"/>
        <v>999533.40909090918</v>
      </c>
      <c r="AB662" s="23">
        <f t="shared" si="207"/>
        <v>0</v>
      </c>
      <c r="AC662" s="23">
        <f t="shared" si="208"/>
        <v>0</v>
      </c>
      <c r="AD662" s="23">
        <f t="shared" si="209"/>
        <v>0</v>
      </c>
      <c r="AE662" s="23">
        <f t="shared" si="210"/>
        <v>0</v>
      </c>
      <c r="AF662" s="23">
        <f t="shared" si="211"/>
        <v>0</v>
      </c>
      <c r="AG662" s="23">
        <f t="shared" si="212"/>
        <v>0</v>
      </c>
      <c r="AH662" s="23">
        <f t="shared" si="213"/>
        <v>0</v>
      </c>
      <c r="AI662" s="44" t="str">
        <f t="shared" si="214"/>
        <v>n/a</v>
      </c>
      <c r="AJ662" s="2" t="str">
        <f t="shared" si="197"/>
        <v>2017-18 Winter</v>
      </c>
      <c r="AK662" s="2" t="str">
        <f t="shared" si="198"/>
        <v>2016-17 Winter</v>
      </c>
      <c r="AL662" s="41">
        <v>0</v>
      </c>
    </row>
    <row r="663" spans="1:38" x14ac:dyDescent="0.3">
      <c r="A663" s="47">
        <v>42800</v>
      </c>
      <c r="B663" s="14" t="str">
        <f t="shared" si="199"/>
        <v>Mar</v>
      </c>
      <c r="C663" s="3"/>
      <c r="D663" s="3"/>
      <c r="E663" s="3"/>
      <c r="F663" s="3"/>
      <c r="G663" s="3"/>
      <c r="H663" s="3"/>
      <c r="I663" s="13">
        <f>VLOOKUP($B663,'Gas wholesale lookups'!$A$4:$L$15,'Gas wholesale index'!I$2,FALSE)</f>
        <v>208526.18181818182</v>
      </c>
      <c r="J663" s="13">
        <f>VLOOKUP($B663,'Gas wholesale lookups'!$A$4:$L$15,'Gas wholesale index'!J$2,FALSE)</f>
        <v>166168.27272727274</v>
      </c>
      <c r="K663" s="13">
        <f>VLOOKUP($B663,'Gas wholesale lookups'!$A$4:$L$15,'Gas wholesale index'!K$2,FALSE)</f>
        <v>291847.5</v>
      </c>
      <c r="L663" s="13">
        <f>VLOOKUP($B663,'Gas wholesale lookups'!$A$4:$L$15,'Gas wholesale index'!L$2,FALSE)</f>
        <v>332991.45454545453</v>
      </c>
      <c r="M663" s="13">
        <f>VLOOKUP($B663,'Gas wholesale lookups'!$A$4:$L$15,'Gas wholesale index'!M$2,FALSE)</f>
        <v>208526.18181818182</v>
      </c>
      <c r="N663" s="13">
        <f>VLOOKUP($B663,'Gas wholesale lookups'!$A$4:$L$15,'Gas wholesale index'!N$2,FALSE)</f>
        <v>166168.27272727274</v>
      </c>
      <c r="O663" s="38">
        <f>VLOOKUP($B663,'Gas wholesale lookups'!$A$4:$R$15,'Gas wholesale index'!O$2,FALSE)</f>
        <v>0</v>
      </c>
      <c r="P663" s="38">
        <f>VLOOKUP($B663,'Gas wholesale lookups'!$A$4:$R$15,'Gas wholesale index'!P$2,FALSE)</f>
        <v>0</v>
      </c>
      <c r="Q663" s="38">
        <f>VLOOKUP($B663,'Gas wholesale lookups'!$A$4:$R$15,'Gas wholesale index'!Q$2,FALSE)</f>
        <v>1</v>
      </c>
      <c r="R663" s="38">
        <f>VLOOKUP($B663,'Gas wholesale lookups'!$A$4:$R$15,'Gas wholesale index'!R$2,FALSE)</f>
        <v>1</v>
      </c>
      <c r="S663" s="38">
        <f>VLOOKUP($B663,'Gas wholesale lookups'!$A$4:$R$15,'Gas wholesale index'!S$2,FALSE)</f>
        <v>1</v>
      </c>
      <c r="T663" s="38">
        <f>VLOOKUP($B663,'Gas wholesale lookups'!$A$4:$R$15,'Gas wholesale index'!T$2,FALSE)</f>
        <v>1</v>
      </c>
      <c r="U663" s="13">
        <f t="shared" si="200"/>
        <v>0</v>
      </c>
      <c r="V663" s="13">
        <f t="shared" si="201"/>
        <v>0</v>
      </c>
      <c r="W663" s="13">
        <f t="shared" si="202"/>
        <v>291847.5</v>
      </c>
      <c r="X663" s="13">
        <f t="shared" si="203"/>
        <v>332991.45454545453</v>
      </c>
      <c r="Y663" s="13">
        <f t="shared" si="204"/>
        <v>208526.18181818182</v>
      </c>
      <c r="Z663" s="13">
        <f t="shared" si="205"/>
        <v>166168.27272727274</v>
      </c>
      <c r="AA663" s="13">
        <f t="shared" si="206"/>
        <v>999533.40909090918</v>
      </c>
      <c r="AB663" s="23">
        <f t="shared" si="207"/>
        <v>0</v>
      </c>
      <c r="AC663" s="23">
        <f t="shared" si="208"/>
        <v>0</v>
      </c>
      <c r="AD663" s="23">
        <f t="shared" si="209"/>
        <v>0</v>
      </c>
      <c r="AE663" s="23">
        <f t="shared" si="210"/>
        <v>0</v>
      </c>
      <c r="AF663" s="23">
        <f t="shared" si="211"/>
        <v>0</v>
      </c>
      <c r="AG663" s="23">
        <f t="shared" si="212"/>
        <v>0</v>
      </c>
      <c r="AH663" s="23">
        <f t="shared" si="213"/>
        <v>0</v>
      </c>
      <c r="AI663" s="44" t="str">
        <f t="shared" si="214"/>
        <v>n/a</v>
      </c>
      <c r="AJ663" s="2" t="str">
        <f t="shared" si="197"/>
        <v>2017-18 Winter</v>
      </c>
      <c r="AK663" s="2" t="str">
        <f t="shared" si="198"/>
        <v>2016-17 Winter</v>
      </c>
      <c r="AL663" s="41">
        <v>0</v>
      </c>
    </row>
    <row r="664" spans="1:38" x14ac:dyDescent="0.3">
      <c r="A664" s="47">
        <v>42801</v>
      </c>
      <c r="B664" s="14" t="str">
        <f t="shared" si="199"/>
        <v>Mar</v>
      </c>
      <c r="C664" s="3"/>
      <c r="D664" s="3"/>
      <c r="E664" s="3"/>
      <c r="F664" s="3"/>
      <c r="G664" s="3"/>
      <c r="H664" s="3"/>
      <c r="I664" s="13">
        <f>VLOOKUP($B664,'Gas wholesale lookups'!$A$4:$L$15,'Gas wholesale index'!I$2,FALSE)</f>
        <v>208526.18181818182</v>
      </c>
      <c r="J664" s="13">
        <f>VLOOKUP($B664,'Gas wholesale lookups'!$A$4:$L$15,'Gas wholesale index'!J$2,FALSE)</f>
        <v>166168.27272727274</v>
      </c>
      <c r="K664" s="13">
        <f>VLOOKUP($B664,'Gas wholesale lookups'!$A$4:$L$15,'Gas wholesale index'!K$2,FALSE)</f>
        <v>291847.5</v>
      </c>
      <c r="L664" s="13">
        <f>VLOOKUP($B664,'Gas wholesale lookups'!$A$4:$L$15,'Gas wholesale index'!L$2,FALSE)</f>
        <v>332991.45454545453</v>
      </c>
      <c r="M664" s="13">
        <f>VLOOKUP($B664,'Gas wholesale lookups'!$A$4:$L$15,'Gas wholesale index'!M$2,FALSE)</f>
        <v>208526.18181818182</v>
      </c>
      <c r="N664" s="13">
        <f>VLOOKUP($B664,'Gas wholesale lookups'!$A$4:$L$15,'Gas wholesale index'!N$2,FALSE)</f>
        <v>166168.27272727274</v>
      </c>
      <c r="O664" s="38">
        <f>VLOOKUP($B664,'Gas wholesale lookups'!$A$4:$R$15,'Gas wholesale index'!O$2,FALSE)</f>
        <v>0</v>
      </c>
      <c r="P664" s="38">
        <f>VLOOKUP($B664,'Gas wholesale lookups'!$A$4:$R$15,'Gas wholesale index'!P$2,FALSE)</f>
        <v>0</v>
      </c>
      <c r="Q664" s="38">
        <f>VLOOKUP($B664,'Gas wholesale lookups'!$A$4:$R$15,'Gas wholesale index'!Q$2,FALSE)</f>
        <v>1</v>
      </c>
      <c r="R664" s="38">
        <f>VLOOKUP($B664,'Gas wholesale lookups'!$A$4:$R$15,'Gas wholesale index'!R$2,FALSE)</f>
        <v>1</v>
      </c>
      <c r="S664" s="38">
        <f>VLOOKUP($B664,'Gas wholesale lookups'!$A$4:$R$15,'Gas wholesale index'!S$2,FALSE)</f>
        <v>1</v>
      </c>
      <c r="T664" s="38">
        <f>VLOOKUP($B664,'Gas wholesale lookups'!$A$4:$R$15,'Gas wholesale index'!T$2,FALSE)</f>
        <v>1</v>
      </c>
      <c r="U664" s="13">
        <f t="shared" si="200"/>
        <v>0</v>
      </c>
      <c r="V664" s="13">
        <f t="shared" si="201"/>
        <v>0</v>
      </c>
      <c r="W664" s="13">
        <f t="shared" si="202"/>
        <v>291847.5</v>
      </c>
      <c r="X664" s="13">
        <f t="shared" si="203"/>
        <v>332991.45454545453</v>
      </c>
      <c r="Y664" s="13">
        <f t="shared" si="204"/>
        <v>208526.18181818182</v>
      </c>
      <c r="Z664" s="13">
        <f t="shared" si="205"/>
        <v>166168.27272727274</v>
      </c>
      <c r="AA664" s="13">
        <f t="shared" si="206"/>
        <v>999533.40909090918</v>
      </c>
      <c r="AB664" s="23">
        <f t="shared" si="207"/>
        <v>0</v>
      </c>
      <c r="AC664" s="23">
        <f t="shared" si="208"/>
        <v>0</v>
      </c>
      <c r="AD664" s="23">
        <f t="shared" si="209"/>
        <v>0</v>
      </c>
      <c r="AE664" s="23">
        <f t="shared" si="210"/>
        <v>0</v>
      </c>
      <c r="AF664" s="23">
        <f t="shared" si="211"/>
        <v>0</v>
      </c>
      <c r="AG664" s="23">
        <f t="shared" si="212"/>
        <v>0</v>
      </c>
      <c r="AH664" s="23">
        <f t="shared" si="213"/>
        <v>0</v>
      </c>
      <c r="AI664" s="44" t="str">
        <f t="shared" si="214"/>
        <v>n/a</v>
      </c>
      <c r="AJ664" s="2" t="str">
        <f t="shared" si="197"/>
        <v>2017-18 Winter</v>
      </c>
      <c r="AK664" s="2" t="str">
        <f t="shared" si="198"/>
        <v>2016-17 Winter</v>
      </c>
      <c r="AL664" s="41">
        <v>0</v>
      </c>
    </row>
    <row r="665" spans="1:38" x14ac:dyDescent="0.3">
      <c r="A665" s="47">
        <v>42802</v>
      </c>
      <c r="B665" s="14" t="str">
        <f t="shared" si="199"/>
        <v>Mar</v>
      </c>
      <c r="C665" s="3"/>
      <c r="D665" s="3"/>
      <c r="E665" s="3"/>
      <c r="F665" s="3"/>
      <c r="G665" s="3"/>
      <c r="H665" s="3"/>
      <c r="I665" s="13">
        <f>VLOOKUP($B665,'Gas wholesale lookups'!$A$4:$L$15,'Gas wholesale index'!I$2,FALSE)</f>
        <v>208526.18181818182</v>
      </c>
      <c r="J665" s="13">
        <f>VLOOKUP($B665,'Gas wholesale lookups'!$A$4:$L$15,'Gas wholesale index'!J$2,FALSE)</f>
        <v>166168.27272727274</v>
      </c>
      <c r="K665" s="13">
        <f>VLOOKUP($B665,'Gas wholesale lookups'!$A$4:$L$15,'Gas wholesale index'!K$2,FALSE)</f>
        <v>291847.5</v>
      </c>
      <c r="L665" s="13">
        <f>VLOOKUP($B665,'Gas wholesale lookups'!$A$4:$L$15,'Gas wholesale index'!L$2,FALSE)</f>
        <v>332991.45454545453</v>
      </c>
      <c r="M665" s="13">
        <f>VLOOKUP($B665,'Gas wholesale lookups'!$A$4:$L$15,'Gas wholesale index'!M$2,FALSE)</f>
        <v>208526.18181818182</v>
      </c>
      <c r="N665" s="13">
        <f>VLOOKUP($B665,'Gas wholesale lookups'!$A$4:$L$15,'Gas wholesale index'!N$2,FALSE)</f>
        <v>166168.27272727274</v>
      </c>
      <c r="O665" s="38">
        <f>VLOOKUP($B665,'Gas wholesale lookups'!$A$4:$R$15,'Gas wholesale index'!O$2,FALSE)</f>
        <v>0</v>
      </c>
      <c r="P665" s="38">
        <f>VLOOKUP($B665,'Gas wholesale lookups'!$A$4:$R$15,'Gas wholesale index'!P$2,FALSE)</f>
        <v>0</v>
      </c>
      <c r="Q665" s="38">
        <f>VLOOKUP($B665,'Gas wholesale lookups'!$A$4:$R$15,'Gas wholesale index'!Q$2,FALSE)</f>
        <v>1</v>
      </c>
      <c r="R665" s="38">
        <f>VLOOKUP($B665,'Gas wholesale lookups'!$A$4:$R$15,'Gas wholesale index'!R$2,FALSE)</f>
        <v>1</v>
      </c>
      <c r="S665" s="38">
        <f>VLOOKUP($B665,'Gas wholesale lookups'!$A$4:$R$15,'Gas wholesale index'!S$2,FALSE)</f>
        <v>1</v>
      </c>
      <c r="T665" s="38">
        <f>VLOOKUP($B665,'Gas wholesale lookups'!$A$4:$R$15,'Gas wholesale index'!T$2,FALSE)</f>
        <v>1</v>
      </c>
      <c r="U665" s="13">
        <f t="shared" si="200"/>
        <v>0</v>
      </c>
      <c r="V665" s="13">
        <f t="shared" si="201"/>
        <v>0</v>
      </c>
      <c r="W665" s="13">
        <f t="shared" si="202"/>
        <v>291847.5</v>
      </c>
      <c r="X665" s="13">
        <f t="shared" si="203"/>
        <v>332991.45454545453</v>
      </c>
      <c r="Y665" s="13">
        <f t="shared" si="204"/>
        <v>208526.18181818182</v>
      </c>
      <c r="Z665" s="13">
        <f t="shared" si="205"/>
        <v>166168.27272727274</v>
      </c>
      <c r="AA665" s="13">
        <f t="shared" si="206"/>
        <v>999533.40909090918</v>
      </c>
      <c r="AB665" s="23">
        <f t="shared" si="207"/>
        <v>0</v>
      </c>
      <c r="AC665" s="23">
        <f t="shared" si="208"/>
        <v>0</v>
      </c>
      <c r="AD665" s="23">
        <f t="shared" si="209"/>
        <v>0</v>
      </c>
      <c r="AE665" s="23">
        <f t="shared" si="210"/>
        <v>0</v>
      </c>
      <c r="AF665" s="23">
        <f t="shared" si="211"/>
        <v>0</v>
      </c>
      <c r="AG665" s="23">
        <f t="shared" si="212"/>
        <v>0</v>
      </c>
      <c r="AH665" s="23">
        <f t="shared" si="213"/>
        <v>0</v>
      </c>
      <c r="AI665" s="44" t="str">
        <f t="shared" si="214"/>
        <v>n/a</v>
      </c>
      <c r="AJ665" s="2" t="str">
        <f t="shared" si="197"/>
        <v>2017-18 Winter</v>
      </c>
      <c r="AK665" s="2" t="str">
        <f t="shared" si="198"/>
        <v>2016-17 Winter</v>
      </c>
      <c r="AL665" s="41">
        <v>0</v>
      </c>
    </row>
    <row r="666" spans="1:38" x14ac:dyDescent="0.3">
      <c r="A666" s="47">
        <v>42803</v>
      </c>
      <c r="B666" s="14" t="str">
        <f t="shared" si="199"/>
        <v>Mar</v>
      </c>
      <c r="C666" s="3"/>
      <c r="D666" s="3"/>
      <c r="E666" s="3"/>
      <c r="F666" s="3"/>
      <c r="G666" s="3"/>
      <c r="H666" s="3"/>
      <c r="I666" s="13">
        <f>VLOOKUP($B666,'Gas wholesale lookups'!$A$4:$L$15,'Gas wholesale index'!I$2,FALSE)</f>
        <v>208526.18181818182</v>
      </c>
      <c r="J666" s="13">
        <f>VLOOKUP($B666,'Gas wholesale lookups'!$A$4:$L$15,'Gas wholesale index'!J$2,FALSE)</f>
        <v>166168.27272727274</v>
      </c>
      <c r="K666" s="13">
        <f>VLOOKUP($B666,'Gas wholesale lookups'!$A$4:$L$15,'Gas wholesale index'!K$2,FALSE)</f>
        <v>291847.5</v>
      </c>
      <c r="L666" s="13">
        <f>VLOOKUP($B666,'Gas wholesale lookups'!$A$4:$L$15,'Gas wholesale index'!L$2,FALSE)</f>
        <v>332991.45454545453</v>
      </c>
      <c r="M666" s="13">
        <f>VLOOKUP($B666,'Gas wholesale lookups'!$A$4:$L$15,'Gas wholesale index'!M$2,FALSE)</f>
        <v>208526.18181818182</v>
      </c>
      <c r="N666" s="13">
        <f>VLOOKUP($B666,'Gas wholesale lookups'!$A$4:$L$15,'Gas wholesale index'!N$2,FALSE)</f>
        <v>166168.27272727274</v>
      </c>
      <c r="O666" s="38">
        <f>VLOOKUP($B666,'Gas wholesale lookups'!$A$4:$R$15,'Gas wholesale index'!O$2,FALSE)</f>
        <v>0</v>
      </c>
      <c r="P666" s="38">
        <f>VLOOKUP($B666,'Gas wholesale lookups'!$A$4:$R$15,'Gas wholesale index'!P$2,FALSE)</f>
        <v>0</v>
      </c>
      <c r="Q666" s="38">
        <f>VLOOKUP($B666,'Gas wholesale lookups'!$A$4:$R$15,'Gas wholesale index'!Q$2,FALSE)</f>
        <v>1</v>
      </c>
      <c r="R666" s="38">
        <f>VLOOKUP($B666,'Gas wholesale lookups'!$A$4:$R$15,'Gas wholesale index'!R$2,FALSE)</f>
        <v>1</v>
      </c>
      <c r="S666" s="38">
        <f>VLOOKUP($B666,'Gas wholesale lookups'!$A$4:$R$15,'Gas wholesale index'!S$2,FALSE)</f>
        <v>1</v>
      </c>
      <c r="T666" s="38">
        <f>VLOOKUP($B666,'Gas wholesale lookups'!$A$4:$R$15,'Gas wholesale index'!T$2,FALSE)</f>
        <v>1</v>
      </c>
      <c r="U666" s="13">
        <f t="shared" si="200"/>
        <v>0</v>
      </c>
      <c r="V666" s="13">
        <f t="shared" si="201"/>
        <v>0</v>
      </c>
      <c r="W666" s="13">
        <f t="shared" si="202"/>
        <v>291847.5</v>
      </c>
      <c r="X666" s="13">
        <f t="shared" si="203"/>
        <v>332991.45454545453</v>
      </c>
      <c r="Y666" s="13">
        <f t="shared" si="204"/>
        <v>208526.18181818182</v>
      </c>
      <c r="Z666" s="13">
        <f t="shared" si="205"/>
        <v>166168.27272727274</v>
      </c>
      <c r="AA666" s="13">
        <f t="shared" si="206"/>
        <v>999533.40909090918</v>
      </c>
      <c r="AB666" s="23">
        <f t="shared" si="207"/>
        <v>0</v>
      </c>
      <c r="AC666" s="23">
        <f t="shared" si="208"/>
        <v>0</v>
      </c>
      <c r="AD666" s="23">
        <f t="shared" si="209"/>
        <v>0</v>
      </c>
      <c r="AE666" s="23">
        <f t="shared" si="210"/>
        <v>0</v>
      </c>
      <c r="AF666" s="23">
        <f t="shared" si="211"/>
        <v>0</v>
      </c>
      <c r="AG666" s="23">
        <f t="shared" si="212"/>
        <v>0</v>
      </c>
      <c r="AH666" s="23">
        <f t="shared" si="213"/>
        <v>0</v>
      </c>
      <c r="AI666" s="44" t="str">
        <f t="shared" si="214"/>
        <v>n/a</v>
      </c>
      <c r="AJ666" s="2" t="str">
        <f t="shared" si="197"/>
        <v>2017-18 Winter</v>
      </c>
      <c r="AK666" s="2" t="str">
        <f t="shared" si="198"/>
        <v>2016-17 Winter</v>
      </c>
      <c r="AL666" s="41">
        <v>0</v>
      </c>
    </row>
    <row r="667" spans="1:38" x14ac:dyDescent="0.3">
      <c r="A667" s="47">
        <v>42804</v>
      </c>
      <c r="B667" s="14" t="str">
        <f t="shared" si="199"/>
        <v>Mar</v>
      </c>
      <c r="C667" s="3"/>
      <c r="D667" s="3"/>
      <c r="E667" s="3"/>
      <c r="F667" s="3"/>
      <c r="G667" s="3"/>
      <c r="H667" s="3"/>
      <c r="I667" s="13">
        <f>VLOOKUP($B667,'Gas wholesale lookups'!$A$4:$L$15,'Gas wholesale index'!I$2,FALSE)</f>
        <v>208526.18181818182</v>
      </c>
      <c r="J667" s="13">
        <f>VLOOKUP($B667,'Gas wholesale lookups'!$A$4:$L$15,'Gas wholesale index'!J$2,FALSE)</f>
        <v>166168.27272727274</v>
      </c>
      <c r="K667" s="13">
        <f>VLOOKUP($B667,'Gas wholesale lookups'!$A$4:$L$15,'Gas wholesale index'!K$2,FALSE)</f>
        <v>291847.5</v>
      </c>
      <c r="L667" s="13">
        <f>VLOOKUP($B667,'Gas wholesale lookups'!$A$4:$L$15,'Gas wholesale index'!L$2,FALSE)</f>
        <v>332991.45454545453</v>
      </c>
      <c r="M667" s="13">
        <f>VLOOKUP($B667,'Gas wholesale lookups'!$A$4:$L$15,'Gas wholesale index'!M$2,FALSE)</f>
        <v>208526.18181818182</v>
      </c>
      <c r="N667" s="13">
        <f>VLOOKUP($B667,'Gas wholesale lookups'!$A$4:$L$15,'Gas wholesale index'!N$2,FALSE)</f>
        <v>166168.27272727274</v>
      </c>
      <c r="O667" s="38">
        <f>VLOOKUP($B667,'Gas wholesale lookups'!$A$4:$R$15,'Gas wholesale index'!O$2,FALSE)</f>
        <v>0</v>
      </c>
      <c r="P667" s="38">
        <f>VLOOKUP($B667,'Gas wholesale lookups'!$A$4:$R$15,'Gas wholesale index'!P$2,FALSE)</f>
        <v>0</v>
      </c>
      <c r="Q667" s="38">
        <f>VLOOKUP($B667,'Gas wholesale lookups'!$A$4:$R$15,'Gas wholesale index'!Q$2,FALSE)</f>
        <v>1</v>
      </c>
      <c r="R667" s="38">
        <f>VLOOKUP($B667,'Gas wholesale lookups'!$A$4:$R$15,'Gas wholesale index'!R$2,FALSE)</f>
        <v>1</v>
      </c>
      <c r="S667" s="38">
        <f>VLOOKUP($B667,'Gas wholesale lookups'!$A$4:$R$15,'Gas wholesale index'!S$2,FALSE)</f>
        <v>1</v>
      </c>
      <c r="T667" s="38">
        <f>VLOOKUP($B667,'Gas wholesale lookups'!$A$4:$R$15,'Gas wholesale index'!T$2,FALSE)</f>
        <v>1</v>
      </c>
      <c r="U667" s="13">
        <f t="shared" si="200"/>
        <v>0</v>
      </c>
      <c r="V667" s="13">
        <f t="shared" si="201"/>
        <v>0</v>
      </c>
      <c r="W667" s="13">
        <f t="shared" si="202"/>
        <v>291847.5</v>
      </c>
      <c r="X667" s="13">
        <f t="shared" si="203"/>
        <v>332991.45454545453</v>
      </c>
      <c r="Y667" s="13">
        <f t="shared" si="204"/>
        <v>208526.18181818182</v>
      </c>
      <c r="Z667" s="13">
        <f t="shared" si="205"/>
        <v>166168.27272727274</v>
      </c>
      <c r="AA667" s="13">
        <f t="shared" si="206"/>
        <v>999533.40909090918</v>
      </c>
      <c r="AB667" s="23">
        <f t="shared" si="207"/>
        <v>0</v>
      </c>
      <c r="AC667" s="23">
        <f t="shared" si="208"/>
        <v>0</v>
      </c>
      <c r="AD667" s="23">
        <f t="shared" si="209"/>
        <v>0</v>
      </c>
      <c r="AE667" s="23">
        <f t="shared" si="210"/>
        <v>0</v>
      </c>
      <c r="AF667" s="23">
        <f t="shared" si="211"/>
        <v>0</v>
      </c>
      <c r="AG667" s="23">
        <f t="shared" si="212"/>
        <v>0</v>
      </c>
      <c r="AH667" s="23">
        <f t="shared" si="213"/>
        <v>0</v>
      </c>
      <c r="AI667" s="44" t="str">
        <f t="shared" si="214"/>
        <v>n/a</v>
      </c>
      <c r="AJ667" s="2" t="str">
        <f t="shared" si="197"/>
        <v>2017-18 Winter</v>
      </c>
      <c r="AK667" s="2" t="str">
        <f t="shared" si="198"/>
        <v>2016-17 Winter</v>
      </c>
      <c r="AL667" s="41">
        <v>0</v>
      </c>
    </row>
    <row r="668" spans="1:38" x14ac:dyDescent="0.3">
      <c r="A668" s="47">
        <v>42807</v>
      </c>
      <c r="B668" s="14" t="str">
        <f t="shared" si="199"/>
        <v>Mar</v>
      </c>
      <c r="C668" s="3"/>
      <c r="D668" s="3"/>
      <c r="E668" s="3"/>
      <c r="F668" s="3"/>
      <c r="G668" s="3"/>
      <c r="H668" s="3"/>
      <c r="I668" s="13">
        <f>VLOOKUP($B668,'Gas wholesale lookups'!$A$4:$L$15,'Gas wholesale index'!I$2,FALSE)</f>
        <v>208526.18181818182</v>
      </c>
      <c r="J668" s="13">
        <f>VLOOKUP($B668,'Gas wholesale lookups'!$A$4:$L$15,'Gas wholesale index'!J$2,FALSE)</f>
        <v>166168.27272727274</v>
      </c>
      <c r="K668" s="13">
        <f>VLOOKUP($B668,'Gas wholesale lookups'!$A$4:$L$15,'Gas wholesale index'!K$2,FALSE)</f>
        <v>291847.5</v>
      </c>
      <c r="L668" s="13">
        <f>VLOOKUP($B668,'Gas wholesale lookups'!$A$4:$L$15,'Gas wholesale index'!L$2,FALSE)</f>
        <v>332991.45454545453</v>
      </c>
      <c r="M668" s="13">
        <f>VLOOKUP($B668,'Gas wholesale lookups'!$A$4:$L$15,'Gas wholesale index'!M$2,FALSE)</f>
        <v>208526.18181818182</v>
      </c>
      <c r="N668" s="13">
        <f>VLOOKUP($B668,'Gas wholesale lookups'!$A$4:$L$15,'Gas wholesale index'!N$2,FALSE)</f>
        <v>166168.27272727274</v>
      </c>
      <c r="O668" s="38">
        <f>VLOOKUP($B668,'Gas wholesale lookups'!$A$4:$R$15,'Gas wholesale index'!O$2,FALSE)</f>
        <v>0</v>
      </c>
      <c r="P668" s="38">
        <f>VLOOKUP($B668,'Gas wholesale lookups'!$A$4:$R$15,'Gas wholesale index'!P$2,FALSE)</f>
        <v>0</v>
      </c>
      <c r="Q668" s="38">
        <f>VLOOKUP($B668,'Gas wholesale lookups'!$A$4:$R$15,'Gas wholesale index'!Q$2,FALSE)</f>
        <v>1</v>
      </c>
      <c r="R668" s="38">
        <f>VLOOKUP($B668,'Gas wholesale lookups'!$A$4:$R$15,'Gas wholesale index'!R$2,FALSE)</f>
        <v>1</v>
      </c>
      <c r="S668" s="38">
        <f>VLOOKUP($B668,'Gas wholesale lookups'!$A$4:$R$15,'Gas wholesale index'!S$2,FALSE)</f>
        <v>1</v>
      </c>
      <c r="T668" s="38">
        <f>VLOOKUP($B668,'Gas wholesale lookups'!$A$4:$R$15,'Gas wholesale index'!T$2,FALSE)</f>
        <v>1</v>
      </c>
      <c r="U668" s="13">
        <f t="shared" si="200"/>
        <v>0</v>
      </c>
      <c r="V668" s="13">
        <f t="shared" si="201"/>
        <v>0</v>
      </c>
      <c r="W668" s="13">
        <f t="shared" si="202"/>
        <v>291847.5</v>
      </c>
      <c r="X668" s="13">
        <f t="shared" si="203"/>
        <v>332991.45454545453</v>
      </c>
      <c r="Y668" s="13">
        <f t="shared" si="204"/>
        <v>208526.18181818182</v>
      </c>
      <c r="Z668" s="13">
        <f t="shared" si="205"/>
        <v>166168.27272727274</v>
      </c>
      <c r="AA668" s="13">
        <f t="shared" si="206"/>
        <v>999533.40909090918</v>
      </c>
      <c r="AB668" s="23">
        <f t="shared" si="207"/>
        <v>0</v>
      </c>
      <c r="AC668" s="23">
        <f t="shared" si="208"/>
        <v>0</v>
      </c>
      <c r="AD668" s="23">
        <f t="shared" si="209"/>
        <v>0</v>
      </c>
      <c r="AE668" s="23">
        <f t="shared" si="210"/>
        <v>0</v>
      </c>
      <c r="AF668" s="23">
        <f t="shared" si="211"/>
        <v>0</v>
      </c>
      <c r="AG668" s="23">
        <f t="shared" si="212"/>
        <v>0</v>
      </c>
      <c r="AH668" s="23">
        <f t="shared" si="213"/>
        <v>0</v>
      </c>
      <c r="AI668" s="44" t="str">
        <f t="shared" si="214"/>
        <v>n/a</v>
      </c>
      <c r="AJ668" s="2" t="str">
        <f t="shared" si="197"/>
        <v>2017-18 Winter</v>
      </c>
      <c r="AK668" s="2" t="str">
        <f t="shared" si="198"/>
        <v>2016-17 Winter</v>
      </c>
      <c r="AL668" s="41">
        <v>0</v>
      </c>
    </row>
    <row r="669" spans="1:38" x14ac:dyDescent="0.3">
      <c r="A669" s="47">
        <v>42808</v>
      </c>
      <c r="B669" s="14" t="str">
        <f t="shared" si="199"/>
        <v>Mar</v>
      </c>
      <c r="C669" s="3"/>
      <c r="D669" s="3"/>
      <c r="E669" s="3"/>
      <c r="F669" s="3"/>
      <c r="G669" s="3"/>
      <c r="H669" s="3"/>
      <c r="I669" s="13">
        <f>VLOOKUP($B669,'Gas wholesale lookups'!$A$4:$L$15,'Gas wholesale index'!I$2,FALSE)</f>
        <v>208526.18181818182</v>
      </c>
      <c r="J669" s="13">
        <f>VLOOKUP($B669,'Gas wholesale lookups'!$A$4:$L$15,'Gas wholesale index'!J$2,FALSE)</f>
        <v>166168.27272727274</v>
      </c>
      <c r="K669" s="13">
        <f>VLOOKUP($B669,'Gas wholesale lookups'!$A$4:$L$15,'Gas wholesale index'!K$2,FALSE)</f>
        <v>291847.5</v>
      </c>
      <c r="L669" s="13">
        <f>VLOOKUP($B669,'Gas wholesale lookups'!$A$4:$L$15,'Gas wholesale index'!L$2,FALSE)</f>
        <v>332991.45454545453</v>
      </c>
      <c r="M669" s="13">
        <f>VLOOKUP($B669,'Gas wholesale lookups'!$A$4:$L$15,'Gas wholesale index'!M$2,FALSE)</f>
        <v>208526.18181818182</v>
      </c>
      <c r="N669" s="13">
        <f>VLOOKUP($B669,'Gas wholesale lookups'!$A$4:$L$15,'Gas wholesale index'!N$2,FALSE)</f>
        <v>166168.27272727274</v>
      </c>
      <c r="O669" s="38">
        <f>VLOOKUP($B669,'Gas wholesale lookups'!$A$4:$R$15,'Gas wholesale index'!O$2,FALSE)</f>
        <v>0</v>
      </c>
      <c r="P669" s="38">
        <f>VLOOKUP($B669,'Gas wholesale lookups'!$A$4:$R$15,'Gas wholesale index'!P$2,FALSE)</f>
        <v>0</v>
      </c>
      <c r="Q669" s="38">
        <f>VLOOKUP($B669,'Gas wholesale lookups'!$A$4:$R$15,'Gas wholesale index'!Q$2,FALSE)</f>
        <v>1</v>
      </c>
      <c r="R669" s="38">
        <f>VLOOKUP($B669,'Gas wholesale lookups'!$A$4:$R$15,'Gas wholesale index'!R$2,FALSE)</f>
        <v>1</v>
      </c>
      <c r="S669" s="38">
        <f>VLOOKUP($B669,'Gas wholesale lookups'!$A$4:$R$15,'Gas wholesale index'!S$2,FALSE)</f>
        <v>1</v>
      </c>
      <c r="T669" s="38">
        <f>VLOOKUP($B669,'Gas wholesale lookups'!$A$4:$R$15,'Gas wholesale index'!T$2,FALSE)</f>
        <v>1</v>
      </c>
      <c r="U669" s="13">
        <f t="shared" si="200"/>
        <v>0</v>
      </c>
      <c r="V669" s="13">
        <f t="shared" si="201"/>
        <v>0</v>
      </c>
      <c r="W669" s="13">
        <f t="shared" si="202"/>
        <v>291847.5</v>
      </c>
      <c r="X669" s="13">
        <f t="shared" si="203"/>
        <v>332991.45454545453</v>
      </c>
      <c r="Y669" s="13">
        <f t="shared" si="204"/>
        <v>208526.18181818182</v>
      </c>
      <c r="Z669" s="13">
        <f t="shared" si="205"/>
        <v>166168.27272727274</v>
      </c>
      <c r="AA669" s="13">
        <f t="shared" si="206"/>
        <v>999533.40909090918</v>
      </c>
      <c r="AB669" s="23">
        <f t="shared" si="207"/>
        <v>0</v>
      </c>
      <c r="AC669" s="23">
        <f t="shared" si="208"/>
        <v>0</v>
      </c>
      <c r="AD669" s="23">
        <f t="shared" si="209"/>
        <v>0</v>
      </c>
      <c r="AE669" s="23">
        <f t="shared" si="210"/>
        <v>0</v>
      </c>
      <c r="AF669" s="23">
        <f t="shared" si="211"/>
        <v>0</v>
      </c>
      <c r="AG669" s="23">
        <f t="shared" si="212"/>
        <v>0</v>
      </c>
      <c r="AH669" s="23">
        <f t="shared" si="213"/>
        <v>0</v>
      </c>
      <c r="AI669" s="44" t="str">
        <f t="shared" si="214"/>
        <v>n/a</v>
      </c>
      <c r="AJ669" s="2" t="str">
        <f t="shared" si="197"/>
        <v>2017-18 Winter</v>
      </c>
      <c r="AK669" s="2" t="str">
        <f t="shared" si="198"/>
        <v>2016-17 Winter</v>
      </c>
      <c r="AL669" s="41">
        <v>0</v>
      </c>
    </row>
    <row r="670" spans="1:38" x14ac:dyDescent="0.3">
      <c r="A670" s="47">
        <v>42809</v>
      </c>
      <c r="B670" s="14" t="str">
        <f t="shared" si="199"/>
        <v>Mar</v>
      </c>
      <c r="C670" s="3"/>
      <c r="D670" s="3"/>
      <c r="E670" s="3"/>
      <c r="F670" s="3"/>
      <c r="G670" s="3"/>
      <c r="H670" s="3"/>
      <c r="I670" s="13">
        <f>VLOOKUP($B670,'Gas wholesale lookups'!$A$4:$L$15,'Gas wholesale index'!I$2,FALSE)</f>
        <v>208526.18181818182</v>
      </c>
      <c r="J670" s="13">
        <f>VLOOKUP($B670,'Gas wholesale lookups'!$A$4:$L$15,'Gas wholesale index'!J$2,FALSE)</f>
        <v>166168.27272727274</v>
      </c>
      <c r="K670" s="13">
        <f>VLOOKUP($B670,'Gas wholesale lookups'!$A$4:$L$15,'Gas wholesale index'!K$2,FALSE)</f>
        <v>291847.5</v>
      </c>
      <c r="L670" s="13">
        <f>VLOOKUP($B670,'Gas wholesale lookups'!$A$4:$L$15,'Gas wholesale index'!L$2,FALSE)</f>
        <v>332991.45454545453</v>
      </c>
      <c r="M670" s="13">
        <f>VLOOKUP($B670,'Gas wholesale lookups'!$A$4:$L$15,'Gas wholesale index'!M$2,FALSE)</f>
        <v>208526.18181818182</v>
      </c>
      <c r="N670" s="13">
        <f>VLOOKUP($B670,'Gas wholesale lookups'!$A$4:$L$15,'Gas wholesale index'!N$2,FALSE)</f>
        <v>166168.27272727274</v>
      </c>
      <c r="O670" s="38">
        <f>VLOOKUP($B670,'Gas wholesale lookups'!$A$4:$R$15,'Gas wholesale index'!O$2,FALSE)</f>
        <v>0</v>
      </c>
      <c r="P670" s="38">
        <f>VLOOKUP($B670,'Gas wholesale lookups'!$A$4:$R$15,'Gas wholesale index'!P$2,FALSE)</f>
        <v>0</v>
      </c>
      <c r="Q670" s="38">
        <f>VLOOKUP($B670,'Gas wholesale lookups'!$A$4:$R$15,'Gas wholesale index'!Q$2,FALSE)</f>
        <v>1</v>
      </c>
      <c r="R670" s="38">
        <f>VLOOKUP($B670,'Gas wholesale lookups'!$A$4:$R$15,'Gas wholesale index'!R$2,FALSE)</f>
        <v>1</v>
      </c>
      <c r="S670" s="38">
        <f>VLOOKUP($B670,'Gas wholesale lookups'!$A$4:$R$15,'Gas wholesale index'!S$2,FALSE)</f>
        <v>1</v>
      </c>
      <c r="T670" s="38">
        <f>VLOOKUP($B670,'Gas wholesale lookups'!$A$4:$R$15,'Gas wholesale index'!T$2,FALSE)</f>
        <v>1</v>
      </c>
      <c r="U670" s="13">
        <f t="shared" si="200"/>
        <v>0</v>
      </c>
      <c r="V670" s="13">
        <f t="shared" si="201"/>
        <v>0</v>
      </c>
      <c r="W670" s="13">
        <f t="shared" si="202"/>
        <v>291847.5</v>
      </c>
      <c r="X670" s="13">
        <f t="shared" si="203"/>
        <v>332991.45454545453</v>
      </c>
      <c r="Y670" s="13">
        <f t="shared" si="204"/>
        <v>208526.18181818182</v>
      </c>
      <c r="Z670" s="13">
        <f t="shared" si="205"/>
        <v>166168.27272727274</v>
      </c>
      <c r="AA670" s="13">
        <f t="shared" si="206"/>
        <v>999533.40909090918</v>
      </c>
      <c r="AB670" s="23">
        <f t="shared" si="207"/>
        <v>0</v>
      </c>
      <c r="AC670" s="23">
        <f t="shared" si="208"/>
        <v>0</v>
      </c>
      <c r="AD670" s="23">
        <f t="shared" si="209"/>
        <v>0</v>
      </c>
      <c r="AE670" s="23">
        <f t="shared" si="210"/>
        <v>0</v>
      </c>
      <c r="AF670" s="23">
        <f t="shared" si="211"/>
        <v>0</v>
      </c>
      <c r="AG670" s="23">
        <f t="shared" si="212"/>
        <v>0</v>
      </c>
      <c r="AH670" s="23">
        <f t="shared" si="213"/>
        <v>0</v>
      </c>
      <c r="AI670" s="44" t="str">
        <f t="shared" si="214"/>
        <v>n/a</v>
      </c>
      <c r="AJ670" s="2" t="str">
        <f t="shared" si="197"/>
        <v>2017-18 Winter</v>
      </c>
      <c r="AK670" s="2" t="str">
        <f t="shared" si="198"/>
        <v>2016-17 Winter</v>
      </c>
      <c r="AL670" s="41">
        <v>0</v>
      </c>
    </row>
    <row r="671" spans="1:38" x14ac:dyDescent="0.3">
      <c r="A671" s="47">
        <v>42810</v>
      </c>
      <c r="B671" s="14" t="str">
        <f t="shared" si="199"/>
        <v>Mar</v>
      </c>
      <c r="C671" s="3"/>
      <c r="D671" s="3"/>
      <c r="E671" s="3"/>
      <c r="F671" s="3"/>
      <c r="G671" s="3"/>
      <c r="H671" s="3"/>
      <c r="I671" s="13">
        <f>VLOOKUP($B671,'Gas wholesale lookups'!$A$4:$L$15,'Gas wholesale index'!I$2,FALSE)</f>
        <v>208526.18181818182</v>
      </c>
      <c r="J671" s="13">
        <f>VLOOKUP($B671,'Gas wholesale lookups'!$A$4:$L$15,'Gas wholesale index'!J$2,FALSE)</f>
        <v>166168.27272727274</v>
      </c>
      <c r="K671" s="13">
        <f>VLOOKUP($B671,'Gas wholesale lookups'!$A$4:$L$15,'Gas wholesale index'!K$2,FALSE)</f>
        <v>291847.5</v>
      </c>
      <c r="L671" s="13">
        <f>VLOOKUP($B671,'Gas wholesale lookups'!$A$4:$L$15,'Gas wholesale index'!L$2,FALSE)</f>
        <v>332991.45454545453</v>
      </c>
      <c r="M671" s="13">
        <f>VLOOKUP($B671,'Gas wholesale lookups'!$A$4:$L$15,'Gas wholesale index'!M$2,FALSE)</f>
        <v>208526.18181818182</v>
      </c>
      <c r="N671" s="13">
        <f>VLOOKUP($B671,'Gas wholesale lookups'!$A$4:$L$15,'Gas wholesale index'!N$2,FALSE)</f>
        <v>166168.27272727274</v>
      </c>
      <c r="O671" s="38">
        <f>VLOOKUP($B671,'Gas wholesale lookups'!$A$4:$R$15,'Gas wholesale index'!O$2,FALSE)</f>
        <v>0</v>
      </c>
      <c r="P671" s="38">
        <f>VLOOKUP($B671,'Gas wholesale lookups'!$A$4:$R$15,'Gas wholesale index'!P$2,FALSE)</f>
        <v>0</v>
      </c>
      <c r="Q671" s="38">
        <f>VLOOKUP($B671,'Gas wholesale lookups'!$A$4:$R$15,'Gas wholesale index'!Q$2,FALSE)</f>
        <v>1</v>
      </c>
      <c r="R671" s="38">
        <f>VLOOKUP($B671,'Gas wholesale lookups'!$A$4:$R$15,'Gas wholesale index'!R$2,FALSE)</f>
        <v>1</v>
      </c>
      <c r="S671" s="38">
        <f>VLOOKUP($B671,'Gas wholesale lookups'!$A$4:$R$15,'Gas wholesale index'!S$2,FALSE)</f>
        <v>1</v>
      </c>
      <c r="T671" s="38">
        <f>VLOOKUP($B671,'Gas wholesale lookups'!$A$4:$R$15,'Gas wholesale index'!T$2,FALSE)</f>
        <v>1</v>
      </c>
      <c r="U671" s="13">
        <f t="shared" si="200"/>
        <v>0</v>
      </c>
      <c r="V671" s="13">
        <f t="shared" si="201"/>
        <v>0</v>
      </c>
      <c r="W671" s="13">
        <f t="shared" si="202"/>
        <v>291847.5</v>
      </c>
      <c r="X671" s="13">
        <f t="shared" si="203"/>
        <v>332991.45454545453</v>
      </c>
      <c r="Y671" s="13">
        <f t="shared" si="204"/>
        <v>208526.18181818182</v>
      </c>
      <c r="Z671" s="13">
        <f t="shared" si="205"/>
        <v>166168.27272727274</v>
      </c>
      <c r="AA671" s="13">
        <f t="shared" si="206"/>
        <v>999533.40909090918</v>
      </c>
      <c r="AB671" s="23">
        <f t="shared" si="207"/>
        <v>0</v>
      </c>
      <c r="AC671" s="23">
        <f t="shared" si="208"/>
        <v>0</v>
      </c>
      <c r="AD671" s="23">
        <f t="shared" si="209"/>
        <v>0</v>
      </c>
      <c r="AE671" s="23">
        <f t="shared" si="210"/>
        <v>0</v>
      </c>
      <c r="AF671" s="23">
        <f t="shared" si="211"/>
        <v>0</v>
      </c>
      <c r="AG671" s="23">
        <f t="shared" si="212"/>
        <v>0</v>
      </c>
      <c r="AH671" s="23">
        <f t="shared" si="213"/>
        <v>0</v>
      </c>
      <c r="AI671" s="44" t="str">
        <f t="shared" si="214"/>
        <v>n/a</v>
      </c>
      <c r="AJ671" s="2" t="str">
        <f t="shared" si="197"/>
        <v>2017-18 Winter</v>
      </c>
      <c r="AK671" s="2" t="str">
        <f t="shared" si="198"/>
        <v>2016-17 Winter</v>
      </c>
      <c r="AL671" s="41">
        <v>0</v>
      </c>
    </row>
    <row r="672" spans="1:38" x14ac:dyDescent="0.3">
      <c r="A672" s="47">
        <v>42811</v>
      </c>
      <c r="B672" s="14" t="str">
        <f t="shared" si="199"/>
        <v>Mar</v>
      </c>
      <c r="C672" s="3"/>
      <c r="D672" s="3"/>
      <c r="E672" s="3"/>
      <c r="F672" s="3"/>
      <c r="G672" s="3"/>
      <c r="H672" s="3"/>
      <c r="I672" s="13">
        <f>VLOOKUP($B672,'Gas wholesale lookups'!$A$4:$L$15,'Gas wholesale index'!I$2,FALSE)</f>
        <v>208526.18181818182</v>
      </c>
      <c r="J672" s="13">
        <f>VLOOKUP($B672,'Gas wholesale lookups'!$A$4:$L$15,'Gas wholesale index'!J$2,FALSE)</f>
        <v>166168.27272727274</v>
      </c>
      <c r="K672" s="13">
        <f>VLOOKUP($B672,'Gas wholesale lookups'!$A$4:$L$15,'Gas wholesale index'!K$2,FALSE)</f>
        <v>291847.5</v>
      </c>
      <c r="L672" s="13">
        <f>VLOOKUP($B672,'Gas wholesale lookups'!$A$4:$L$15,'Gas wholesale index'!L$2,FALSE)</f>
        <v>332991.45454545453</v>
      </c>
      <c r="M672" s="13">
        <f>VLOOKUP($B672,'Gas wholesale lookups'!$A$4:$L$15,'Gas wholesale index'!M$2,FALSE)</f>
        <v>208526.18181818182</v>
      </c>
      <c r="N672" s="13">
        <f>VLOOKUP($B672,'Gas wholesale lookups'!$A$4:$L$15,'Gas wholesale index'!N$2,FALSE)</f>
        <v>166168.27272727274</v>
      </c>
      <c r="O672" s="38">
        <f>VLOOKUP($B672,'Gas wholesale lookups'!$A$4:$R$15,'Gas wholesale index'!O$2,FALSE)</f>
        <v>0</v>
      </c>
      <c r="P672" s="38">
        <f>VLOOKUP($B672,'Gas wholesale lookups'!$A$4:$R$15,'Gas wholesale index'!P$2,FALSE)</f>
        <v>0</v>
      </c>
      <c r="Q672" s="38">
        <f>VLOOKUP($B672,'Gas wholesale lookups'!$A$4:$R$15,'Gas wholesale index'!Q$2,FALSE)</f>
        <v>1</v>
      </c>
      <c r="R672" s="38">
        <f>VLOOKUP($B672,'Gas wholesale lookups'!$A$4:$R$15,'Gas wholesale index'!R$2,FALSE)</f>
        <v>1</v>
      </c>
      <c r="S672" s="38">
        <f>VLOOKUP($B672,'Gas wholesale lookups'!$A$4:$R$15,'Gas wholesale index'!S$2,FALSE)</f>
        <v>1</v>
      </c>
      <c r="T672" s="38">
        <f>VLOOKUP($B672,'Gas wholesale lookups'!$A$4:$R$15,'Gas wholesale index'!T$2,FALSE)</f>
        <v>1</v>
      </c>
      <c r="U672" s="13">
        <f t="shared" si="200"/>
        <v>0</v>
      </c>
      <c r="V672" s="13">
        <f t="shared" si="201"/>
        <v>0</v>
      </c>
      <c r="W672" s="13">
        <f t="shared" si="202"/>
        <v>291847.5</v>
      </c>
      <c r="X672" s="13">
        <f t="shared" si="203"/>
        <v>332991.45454545453</v>
      </c>
      <c r="Y672" s="13">
        <f t="shared" si="204"/>
        <v>208526.18181818182</v>
      </c>
      <c r="Z672" s="13">
        <f t="shared" si="205"/>
        <v>166168.27272727274</v>
      </c>
      <c r="AA672" s="13">
        <f t="shared" si="206"/>
        <v>999533.40909090918</v>
      </c>
      <c r="AB672" s="23">
        <f t="shared" si="207"/>
        <v>0</v>
      </c>
      <c r="AC672" s="23">
        <f t="shared" si="208"/>
        <v>0</v>
      </c>
      <c r="AD672" s="23">
        <f t="shared" si="209"/>
        <v>0</v>
      </c>
      <c r="AE672" s="23">
        <f t="shared" si="210"/>
        <v>0</v>
      </c>
      <c r="AF672" s="23">
        <f t="shared" si="211"/>
        <v>0</v>
      </c>
      <c r="AG672" s="23">
        <f t="shared" si="212"/>
        <v>0</v>
      </c>
      <c r="AH672" s="23">
        <f t="shared" si="213"/>
        <v>0</v>
      </c>
      <c r="AI672" s="44" t="str">
        <f t="shared" si="214"/>
        <v>n/a</v>
      </c>
      <c r="AJ672" s="2" t="str">
        <f t="shared" si="197"/>
        <v>2017-18 Winter</v>
      </c>
      <c r="AK672" s="2" t="str">
        <f t="shared" si="198"/>
        <v>2016-17 Winter</v>
      </c>
      <c r="AL672" s="41">
        <v>0</v>
      </c>
    </row>
    <row r="673" spans="1:38" x14ac:dyDescent="0.3">
      <c r="A673" s="47">
        <v>42814</v>
      </c>
      <c r="B673" s="14" t="str">
        <f t="shared" si="199"/>
        <v>Mar</v>
      </c>
      <c r="C673" s="3"/>
      <c r="D673" s="3"/>
      <c r="E673" s="3"/>
      <c r="F673" s="3"/>
      <c r="G673" s="3"/>
      <c r="H673" s="3"/>
      <c r="I673" s="13">
        <f>VLOOKUP($B673,'Gas wholesale lookups'!$A$4:$L$15,'Gas wholesale index'!I$2,FALSE)</f>
        <v>208526.18181818182</v>
      </c>
      <c r="J673" s="13">
        <f>VLOOKUP($B673,'Gas wholesale lookups'!$A$4:$L$15,'Gas wholesale index'!J$2,FALSE)</f>
        <v>166168.27272727274</v>
      </c>
      <c r="K673" s="13">
        <f>VLOOKUP($B673,'Gas wholesale lookups'!$A$4:$L$15,'Gas wholesale index'!K$2,FALSE)</f>
        <v>291847.5</v>
      </c>
      <c r="L673" s="13">
        <f>VLOOKUP($B673,'Gas wholesale lookups'!$A$4:$L$15,'Gas wholesale index'!L$2,FALSE)</f>
        <v>332991.45454545453</v>
      </c>
      <c r="M673" s="13">
        <f>VLOOKUP($B673,'Gas wholesale lookups'!$A$4:$L$15,'Gas wholesale index'!M$2,FALSE)</f>
        <v>208526.18181818182</v>
      </c>
      <c r="N673" s="13">
        <f>VLOOKUP($B673,'Gas wholesale lookups'!$A$4:$L$15,'Gas wholesale index'!N$2,FALSE)</f>
        <v>166168.27272727274</v>
      </c>
      <c r="O673" s="38">
        <f>VLOOKUP($B673,'Gas wholesale lookups'!$A$4:$R$15,'Gas wholesale index'!O$2,FALSE)</f>
        <v>0</v>
      </c>
      <c r="P673" s="38">
        <f>VLOOKUP($B673,'Gas wholesale lookups'!$A$4:$R$15,'Gas wholesale index'!P$2,FALSE)</f>
        <v>0</v>
      </c>
      <c r="Q673" s="38">
        <f>VLOOKUP($B673,'Gas wholesale lookups'!$A$4:$R$15,'Gas wholesale index'!Q$2,FALSE)</f>
        <v>1</v>
      </c>
      <c r="R673" s="38">
        <f>VLOOKUP($B673,'Gas wholesale lookups'!$A$4:$R$15,'Gas wholesale index'!R$2,FALSE)</f>
        <v>1</v>
      </c>
      <c r="S673" s="38">
        <f>VLOOKUP($B673,'Gas wholesale lookups'!$A$4:$R$15,'Gas wholesale index'!S$2,FALSE)</f>
        <v>1</v>
      </c>
      <c r="T673" s="38">
        <f>VLOOKUP($B673,'Gas wholesale lookups'!$A$4:$R$15,'Gas wholesale index'!T$2,FALSE)</f>
        <v>1</v>
      </c>
      <c r="U673" s="13">
        <f t="shared" si="200"/>
        <v>0</v>
      </c>
      <c r="V673" s="13">
        <f t="shared" si="201"/>
        <v>0</v>
      </c>
      <c r="W673" s="13">
        <f t="shared" si="202"/>
        <v>291847.5</v>
      </c>
      <c r="X673" s="13">
        <f t="shared" si="203"/>
        <v>332991.45454545453</v>
      </c>
      <c r="Y673" s="13">
        <f t="shared" si="204"/>
        <v>208526.18181818182</v>
      </c>
      <c r="Z673" s="13">
        <f t="shared" si="205"/>
        <v>166168.27272727274</v>
      </c>
      <c r="AA673" s="13">
        <f t="shared" si="206"/>
        <v>999533.40909090918</v>
      </c>
      <c r="AB673" s="23">
        <f t="shared" si="207"/>
        <v>0</v>
      </c>
      <c r="AC673" s="23">
        <f t="shared" si="208"/>
        <v>0</v>
      </c>
      <c r="AD673" s="23">
        <f t="shared" si="209"/>
        <v>0</v>
      </c>
      <c r="AE673" s="23">
        <f t="shared" si="210"/>
        <v>0</v>
      </c>
      <c r="AF673" s="23">
        <f t="shared" si="211"/>
        <v>0</v>
      </c>
      <c r="AG673" s="23">
        <f t="shared" si="212"/>
        <v>0</v>
      </c>
      <c r="AH673" s="23">
        <f t="shared" si="213"/>
        <v>0</v>
      </c>
      <c r="AI673" s="44" t="str">
        <f t="shared" si="214"/>
        <v>n/a</v>
      </c>
      <c r="AJ673" s="2" t="str">
        <f t="shared" si="197"/>
        <v>2017-18 Winter</v>
      </c>
      <c r="AK673" s="2" t="str">
        <f t="shared" si="198"/>
        <v>2016-17 Winter</v>
      </c>
      <c r="AL673" s="41">
        <v>0</v>
      </c>
    </row>
    <row r="674" spans="1:38" x14ac:dyDescent="0.3">
      <c r="A674" s="47">
        <v>42815</v>
      </c>
      <c r="B674" s="14" t="str">
        <f t="shared" si="199"/>
        <v>Mar</v>
      </c>
      <c r="C674" s="3"/>
      <c r="D674" s="3"/>
      <c r="E674" s="3"/>
      <c r="F674" s="3"/>
      <c r="G674" s="3"/>
      <c r="H674" s="3"/>
      <c r="I674" s="13">
        <f>VLOOKUP($B674,'Gas wholesale lookups'!$A$4:$L$15,'Gas wholesale index'!I$2,FALSE)</f>
        <v>208526.18181818182</v>
      </c>
      <c r="J674" s="13">
        <f>VLOOKUP($B674,'Gas wholesale lookups'!$A$4:$L$15,'Gas wholesale index'!J$2,FALSE)</f>
        <v>166168.27272727274</v>
      </c>
      <c r="K674" s="13">
        <f>VLOOKUP($B674,'Gas wholesale lookups'!$A$4:$L$15,'Gas wholesale index'!K$2,FALSE)</f>
        <v>291847.5</v>
      </c>
      <c r="L674" s="13">
        <f>VLOOKUP($B674,'Gas wholesale lookups'!$A$4:$L$15,'Gas wholesale index'!L$2,FALSE)</f>
        <v>332991.45454545453</v>
      </c>
      <c r="M674" s="13">
        <f>VLOOKUP($B674,'Gas wholesale lookups'!$A$4:$L$15,'Gas wholesale index'!M$2,FALSE)</f>
        <v>208526.18181818182</v>
      </c>
      <c r="N674" s="13">
        <f>VLOOKUP($B674,'Gas wholesale lookups'!$A$4:$L$15,'Gas wholesale index'!N$2,FALSE)</f>
        <v>166168.27272727274</v>
      </c>
      <c r="O674" s="38">
        <f>VLOOKUP($B674,'Gas wholesale lookups'!$A$4:$R$15,'Gas wholesale index'!O$2,FALSE)</f>
        <v>0</v>
      </c>
      <c r="P674" s="38">
        <f>VLOOKUP($B674,'Gas wholesale lookups'!$A$4:$R$15,'Gas wholesale index'!P$2,FALSE)</f>
        <v>0</v>
      </c>
      <c r="Q674" s="38">
        <f>VLOOKUP($B674,'Gas wholesale lookups'!$A$4:$R$15,'Gas wholesale index'!Q$2,FALSE)</f>
        <v>1</v>
      </c>
      <c r="R674" s="38">
        <f>VLOOKUP($B674,'Gas wholesale lookups'!$A$4:$R$15,'Gas wholesale index'!R$2,FALSE)</f>
        <v>1</v>
      </c>
      <c r="S674" s="38">
        <f>VLOOKUP($B674,'Gas wholesale lookups'!$A$4:$R$15,'Gas wholesale index'!S$2,FALSE)</f>
        <v>1</v>
      </c>
      <c r="T674" s="38">
        <f>VLOOKUP($B674,'Gas wholesale lookups'!$A$4:$R$15,'Gas wholesale index'!T$2,FALSE)</f>
        <v>1</v>
      </c>
      <c r="U674" s="13">
        <f t="shared" si="200"/>
        <v>0</v>
      </c>
      <c r="V674" s="13">
        <f t="shared" si="201"/>
        <v>0</v>
      </c>
      <c r="W674" s="13">
        <f t="shared" si="202"/>
        <v>291847.5</v>
      </c>
      <c r="X674" s="13">
        <f t="shared" si="203"/>
        <v>332991.45454545453</v>
      </c>
      <c r="Y674" s="13">
        <f t="shared" si="204"/>
        <v>208526.18181818182</v>
      </c>
      <c r="Z674" s="13">
        <f t="shared" si="205"/>
        <v>166168.27272727274</v>
      </c>
      <c r="AA674" s="13">
        <f t="shared" si="206"/>
        <v>999533.40909090918</v>
      </c>
      <c r="AB674" s="23">
        <f t="shared" si="207"/>
        <v>0</v>
      </c>
      <c r="AC674" s="23">
        <f t="shared" si="208"/>
        <v>0</v>
      </c>
      <c r="AD674" s="23">
        <f t="shared" si="209"/>
        <v>0</v>
      </c>
      <c r="AE674" s="23">
        <f t="shared" si="210"/>
        <v>0</v>
      </c>
      <c r="AF674" s="23">
        <f t="shared" si="211"/>
        <v>0</v>
      </c>
      <c r="AG674" s="23">
        <f t="shared" si="212"/>
        <v>0</v>
      </c>
      <c r="AH674" s="23">
        <f t="shared" si="213"/>
        <v>0</v>
      </c>
      <c r="AI674" s="44" t="str">
        <f t="shared" si="214"/>
        <v>n/a</v>
      </c>
      <c r="AJ674" s="2" t="str">
        <f t="shared" si="197"/>
        <v>2017-18 Winter</v>
      </c>
      <c r="AK674" s="2" t="str">
        <f t="shared" si="198"/>
        <v>2016-17 Winter</v>
      </c>
      <c r="AL674" s="41">
        <v>0</v>
      </c>
    </row>
    <row r="675" spans="1:38" x14ac:dyDescent="0.3">
      <c r="A675" s="47">
        <v>42816</v>
      </c>
      <c r="B675" s="14" t="str">
        <f t="shared" si="199"/>
        <v>Mar</v>
      </c>
      <c r="C675" s="3"/>
      <c r="D675" s="3"/>
      <c r="E675" s="3"/>
      <c r="F675" s="3"/>
      <c r="G675" s="3"/>
      <c r="H675" s="3"/>
      <c r="I675" s="13">
        <f>VLOOKUP($B675,'Gas wholesale lookups'!$A$4:$L$15,'Gas wholesale index'!I$2,FALSE)</f>
        <v>208526.18181818182</v>
      </c>
      <c r="J675" s="13">
        <f>VLOOKUP($B675,'Gas wholesale lookups'!$A$4:$L$15,'Gas wholesale index'!J$2,FALSE)</f>
        <v>166168.27272727274</v>
      </c>
      <c r="K675" s="13">
        <f>VLOOKUP($B675,'Gas wholesale lookups'!$A$4:$L$15,'Gas wholesale index'!K$2,FALSE)</f>
        <v>291847.5</v>
      </c>
      <c r="L675" s="13">
        <f>VLOOKUP($B675,'Gas wholesale lookups'!$A$4:$L$15,'Gas wholesale index'!L$2,FALSE)</f>
        <v>332991.45454545453</v>
      </c>
      <c r="M675" s="13">
        <f>VLOOKUP($B675,'Gas wholesale lookups'!$A$4:$L$15,'Gas wholesale index'!M$2,FALSE)</f>
        <v>208526.18181818182</v>
      </c>
      <c r="N675" s="13">
        <f>VLOOKUP($B675,'Gas wholesale lookups'!$A$4:$L$15,'Gas wholesale index'!N$2,FALSE)</f>
        <v>166168.27272727274</v>
      </c>
      <c r="O675" s="38">
        <f>VLOOKUP($B675,'Gas wholesale lookups'!$A$4:$R$15,'Gas wholesale index'!O$2,FALSE)</f>
        <v>0</v>
      </c>
      <c r="P675" s="38">
        <f>VLOOKUP($B675,'Gas wholesale lookups'!$A$4:$R$15,'Gas wholesale index'!P$2,FALSE)</f>
        <v>0</v>
      </c>
      <c r="Q675" s="38">
        <f>VLOOKUP($B675,'Gas wholesale lookups'!$A$4:$R$15,'Gas wholesale index'!Q$2,FALSE)</f>
        <v>1</v>
      </c>
      <c r="R675" s="38">
        <f>VLOOKUP($B675,'Gas wholesale lookups'!$A$4:$R$15,'Gas wholesale index'!R$2,FALSE)</f>
        <v>1</v>
      </c>
      <c r="S675" s="38">
        <f>VLOOKUP($B675,'Gas wholesale lookups'!$A$4:$R$15,'Gas wholesale index'!S$2,FALSE)</f>
        <v>1</v>
      </c>
      <c r="T675" s="38">
        <f>VLOOKUP($B675,'Gas wholesale lookups'!$A$4:$R$15,'Gas wholesale index'!T$2,FALSE)</f>
        <v>1</v>
      </c>
      <c r="U675" s="13">
        <f t="shared" si="200"/>
        <v>0</v>
      </c>
      <c r="V675" s="13">
        <f t="shared" si="201"/>
        <v>0</v>
      </c>
      <c r="W675" s="13">
        <f t="shared" si="202"/>
        <v>291847.5</v>
      </c>
      <c r="X675" s="13">
        <f t="shared" si="203"/>
        <v>332991.45454545453</v>
      </c>
      <c r="Y675" s="13">
        <f t="shared" si="204"/>
        <v>208526.18181818182</v>
      </c>
      <c r="Z675" s="13">
        <f t="shared" si="205"/>
        <v>166168.27272727274</v>
      </c>
      <c r="AA675" s="13">
        <f t="shared" si="206"/>
        <v>999533.40909090918</v>
      </c>
      <c r="AB675" s="23">
        <f t="shared" si="207"/>
        <v>0</v>
      </c>
      <c r="AC675" s="23">
        <f t="shared" si="208"/>
        <v>0</v>
      </c>
      <c r="AD675" s="23">
        <f t="shared" si="209"/>
        <v>0</v>
      </c>
      <c r="AE675" s="23">
        <f t="shared" si="210"/>
        <v>0</v>
      </c>
      <c r="AF675" s="23">
        <f t="shared" si="211"/>
        <v>0</v>
      </c>
      <c r="AG675" s="23">
        <f t="shared" si="212"/>
        <v>0</v>
      </c>
      <c r="AH675" s="23">
        <f t="shared" si="213"/>
        <v>0</v>
      </c>
      <c r="AI675" s="44" t="str">
        <f t="shared" si="214"/>
        <v>n/a</v>
      </c>
      <c r="AJ675" s="2" t="str">
        <f t="shared" si="197"/>
        <v>2017-18 Winter</v>
      </c>
      <c r="AK675" s="2" t="str">
        <f t="shared" si="198"/>
        <v>2016-17 Winter</v>
      </c>
      <c r="AL675" s="41">
        <v>0</v>
      </c>
    </row>
    <row r="676" spans="1:38" x14ac:dyDescent="0.3">
      <c r="A676" s="47">
        <v>42817</v>
      </c>
      <c r="B676" s="14" t="str">
        <f t="shared" si="199"/>
        <v>Mar</v>
      </c>
      <c r="C676" s="3"/>
      <c r="D676" s="3"/>
      <c r="E676" s="3"/>
      <c r="F676" s="3"/>
      <c r="G676" s="3"/>
      <c r="H676" s="3"/>
      <c r="I676" s="13">
        <f>VLOOKUP($B676,'Gas wholesale lookups'!$A$4:$L$15,'Gas wholesale index'!I$2,FALSE)</f>
        <v>208526.18181818182</v>
      </c>
      <c r="J676" s="13">
        <f>VLOOKUP($B676,'Gas wholesale lookups'!$A$4:$L$15,'Gas wholesale index'!J$2,FALSE)</f>
        <v>166168.27272727274</v>
      </c>
      <c r="K676" s="13">
        <f>VLOOKUP($B676,'Gas wholesale lookups'!$A$4:$L$15,'Gas wholesale index'!K$2,FALSE)</f>
        <v>291847.5</v>
      </c>
      <c r="L676" s="13">
        <f>VLOOKUP($B676,'Gas wholesale lookups'!$A$4:$L$15,'Gas wholesale index'!L$2,FALSE)</f>
        <v>332991.45454545453</v>
      </c>
      <c r="M676" s="13">
        <f>VLOOKUP($B676,'Gas wholesale lookups'!$A$4:$L$15,'Gas wholesale index'!M$2,FALSE)</f>
        <v>208526.18181818182</v>
      </c>
      <c r="N676" s="13">
        <f>VLOOKUP($B676,'Gas wholesale lookups'!$A$4:$L$15,'Gas wholesale index'!N$2,FALSE)</f>
        <v>166168.27272727274</v>
      </c>
      <c r="O676" s="38">
        <f>VLOOKUP($B676,'Gas wholesale lookups'!$A$4:$R$15,'Gas wholesale index'!O$2,FALSE)</f>
        <v>0</v>
      </c>
      <c r="P676" s="38">
        <f>VLOOKUP($B676,'Gas wholesale lookups'!$A$4:$R$15,'Gas wholesale index'!P$2,FALSE)</f>
        <v>0</v>
      </c>
      <c r="Q676" s="38">
        <f>VLOOKUP($B676,'Gas wholesale lookups'!$A$4:$R$15,'Gas wholesale index'!Q$2,FALSE)</f>
        <v>1</v>
      </c>
      <c r="R676" s="38">
        <f>VLOOKUP($B676,'Gas wholesale lookups'!$A$4:$R$15,'Gas wholesale index'!R$2,FALSE)</f>
        <v>1</v>
      </c>
      <c r="S676" s="38">
        <f>VLOOKUP($B676,'Gas wholesale lookups'!$A$4:$R$15,'Gas wholesale index'!S$2,FALSE)</f>
        <v>1</v>
      </c>
      <c r="T676" s="38">
        <f>VLOOKUP($B676,'Gas wholesale lookups'!$A$4:$R$15,'Gas wholesale index'!T$2,FALSE)</f>
        <v>1</v>
      </c>
      <c r="U676" s="13">
        <f t="shared" si="200"/>
        <v>0</v>
      </c>
      <c r="V676" s="13">
        <f t="shared" si="201"/>
        <v>0</v>
      </c>
      <c r="W676" s="13">
        <f t="shared" si="202"/>
        <v>291847.5</v>
      </c>
      <c r="X676" s="13">
        <f t="shared" si="203"/>
        <v>332991.45454545453</v>
      </c>
      <c r="Y676" s="13">
        <f t="shared" si="204"/>
        <v>208526.18181818182</v>
      </c>
      <c r="Z676" s="13">
        <f t="shared" si="205"/>
        <v>166168.27272727274</v>
      </c>
      <c r="AA676" s="13">
        <f t="shared" si="206"/>
        <v>999533.40909090918</v>
      </c>
      <c r="AB676" s="23">
        <f t="shared" si="207"/>
        <v>0</v>
      </c>
      <c r="AC676" s="23">
        <f t="shared" si="208"/>
        <v>0</v>
      </c>
      <c r="AD676" s="23">
        <f t="shared" si="209"/>
        <v>0</v>
      </c>
      <c r="AE676" s="23">
        <f t="shared" si="210"/>
        <v>0</v>
      </c>
      <c r="AF676" s="23">
        <f t="shared" si="211"/>
        <v>0</v>
      </c>
      <c r="AG676" s="23">
        <f t="shared" si="212"/>
        <v>0</v>
      </c>
      <c r="AH676" s="23">
        <f t="shared" si="213"/>
        <v>0</v>
      </c>
      <c r="AI676" s="44" t="str">
        <f t="shared" si="214"/>
        <v>n/a</v>
      </c>
      <c r="AJ676" s="2" t="str">
        <f t="shared" si="197"/>
        <v>2017-18 Winter</v>
      </c>
      <c r="AK676" s="2" t="str">
        <f t="shared" si="198"/>
        <v>2016-17 Winter</v>
      </c>
      <c r="AL676" s="41">
        <v>0</v>
      </c>
    </row>
    <row r="677" spans="1:38" x14ac:dyDescent="0.3">
      <c r="A677" s="47">
        <v>42818</v>
      </c>
      <c r="B677" s="14" t="str">
        <f t="shared" si="199"/>
        <v>Mar</v>
      </c>
      <c r="C677" s="3"/>
      <c r="D677" s="3"/>
      <c r="E677" s="3"/>
      <c r="F677" s="3"/>
      <c r="G677" s="3"/>
      <c r="H677" s="3"/>
      <c r="I677" s="13">
        <f>VLOOKUP($B677,'Gas wholesale lookups'!$A$4:$L$15,'Gas wholesale index'!I$2,FALSE)</f>
        <v>208526.18181818182</v>
      </c>
      <c r="J677" s="13">
        <f>VLOOKUP($B677,'Gas wholesale lookups'!$A$4:$L$15,'Gas wholesale index'!J$2,FALSE)</f>
        <v>166168.27272727274</v>
      </c>
      <c r="K677" s="13">
        <f>VLOOKUP($B677,'Gas wholesale lookups'!$A$4:$L$15,'Gas wholesale index'!K$2,FALSE)</f>
        <v>291847.5</v>
      </c>
      <c r="L677" s="13">
        <f>VLOOKUP($B677,'Gas wholesale lookups'!$A$4:$L$15,'Gas wholesale index'!L$2,FALSE)</f>
        <v>332991.45454545453</v>
      </c>
      <c r="M677" s="13">
        <f>VLOOKUP($B677,'Gas wholesale lookups'!$A$4:$L$15,'Gas wholesale index'!M$2,FALSE)</f>
        <v>208526.18181818182</v>
      </c>
      <c r="N677" s="13">
        <f>VLOOKUP($B677,'Gas wholesale lookups'!$A$4:$L$15,'Gas wholesale index'!N$2,FALSE)</f>
        <v>166168.27272727274</v>
      </c>
      <c r="O677" s="38">
        <f>VLOOKUP($B677,'Gas wholesale lookups'!$A$4:$R$15,'Gas wholesale index'!O$2,FALSE)</f>
        <v>0</v>
      </c>
      <c r="P677" s="38">
        <f>VLOOKUP($B677,'Gas wholesale lookups'!$A$4:$R$15,'Gas wholesale index'!P$2,FALSE)</f>
        <v>0</v>
      </c>
      <c r="Q677" s="38">
        <f>VLOOKUP($B677,'Gas wholesale lookups'!$A$4:$R$15,'Gas wholesale index'!Q$2,FALSE)</f>
        <v>1</v>
      </c>
      <c r="R677" s="38">
        <f>VLOOKUP($B677,'Gas wholesale lookups'!$A$4:$R$15,'Gas wholesale index'!R$2,FALSE)</f>
        <v>1</v>
      </c>
      <c r="S677" s="38">
        <f>VLOOKUP($B677,'Gas wholesale lookups'!$A$4:$R$15,'Gas wholesale index'!S$2,FALSE)</f>
        <v>1</v>
      </c>
      <c r="T677" s="38">
        <f>VLOOKUP($B677,'Gas wholesale lookups'!$A$4:$R$15,'Gas wholesale index'!T$2,FALSE)</f>
        <v>1</v>
      </c>
      <c r="U677" s="13">
        <f t="shared" si="200"/>
        <v>0</v>
      </c>
      <c r="V677" s="13">
        <f t="shared" si="201"/>
        <v>0</v>
      </c>
      <c r="W677" s="13">
        <f t="shared" si="202"/>
        <v>291847.5</v>
      </c>
      <c r="X677" s="13">
        <f t="shared" si="203"/>
        <v>332991.45454545453</v>
      </c>
      <c r="Y677" s="13">
        <f t="shared" si="204"/>
        <v>208526.18181818182</v>
      </c>
      <c r="Z677" s="13">
        <f t="shared" si="205"/>
        <v>166168.27272727274</v>
      </c>
      <c r="AA677" s="13">
        <f t="shared" si="206"/>
        <v>999533.40909090918</v>
      </c>
      <c r="AB677" s="23">
        <f t="shared" si="207"/>
        <v>0</v>
      </c>
      <c r="AC677" s="23">
        <f t="shared" si="208"/>
        <v>0</v>
      </c>
      <c r="AD677" s="23">
        <f t="shared" si="209"/>
        <v>0</v>
      </c>
      <c r="AE677" s="23">
        <f t="shared" si="210"/>
        <v>0</v>
      </c>
      <c r="AF677" s="23">
        <f t="shared" si="211"/>
        <v>0</v>
      </c>
      <c r="AG677" s="23">
        <f t="shared" si="212"/>
        <v>0</v>
      </c>
      <c r="AH677" s="23">
        <f t="shared" si="213"/>
        <v>0</v>
      </c>
      <c r="AI677" s="44" t="str">
        <f t="shared" si="214"/>
        <v>n/a</v>
      </c>
      <c r="AJ677" s="2" t="str">
        <f t="shared" si="197"/>
        <v>2017-18 Winter</v>
      </c>
      <c r="AK677" s="2" t="str">
        <f t="shared" si="198"/>
        <v>2016-17 Winter</v>
      </c>
      <c r="AL677" s="41">
        <v>0</v>
      </c>
    </row>
    <row r="678" spans="1:38" x14ac:dyDescent="0.3">
      <c r="A678" s="47">
        <v>42821</v>
      </c>
      <c r="B678" s="14" t="str">
        <f t="shared" si="199"/>
        <v>Mar</v>
      </c>
      <c r="C678" s="3"/>
      <c r="D678" s="3"/>
      <c r="E678" s="3"/>
      <c r="F678" s="3"/>
      <c r="G678" s="3"/>
      <c r="H678" s="3"/>
      <c r="I678" s="13">
        <f>VLOOKUP($B678,'Gas wholesale lookups'!$A$4:$L$15,'Gas wholesale index'!I$2,FALSE)</f>
        <v>208526.18181818182</v>
      </c>
      <c r="J678" s="13">
        <f>VLOOKUP($B678,'Gas wholesale lookups'!$A$4:$L$15,'Gas wholesale index'!J$2,FALSE)</f>
        <v>166168.27272727274</v>
      </c>
      <c r="K678" s="13">
        <f>VLOOKUP($B678,'Gas wholesale lookups'!$A$4:$L$15,'Gas wholesale index'!K$2,FALSE)</f>
        <v>291847.5</v>
      </c>
      <c r="L678" s="13">
        <f>VLOOKUP($B678,'Gas wholesale lookups'!$A$4:$L$15,'Gas wholesale index'!L$2,FALSE)</f>
        <v>332991.45454545453</v>
      </c>
      <c r="M678" s="13">
        <f>VLOOKUP($B678,'Gas wholesale lookups'!$A$4:$L$15,'Gas wholesale index'!M$2,FALSE)</f>
        <v>208526.18181818182</v>
      </c>
      <c r="N678" s="13">
        <f>VLOOKUP($B678,'Gas wholesale lookups'!$A$4:$L$15,'Gas wholesale index'!N$2,FALSE)</f>
        <v>166168.27272727274</v>
      </c>
      <c r="O678" s="38">
        <f>VLOOKUP($B678,'Gas wholesale lookups'!$A$4:$R$15,'Gas wholesale index'!O$2,FALSE)</f>
        <v>0</v>
      </c>
      <c r="P678" s="38">
        <f>VLOOKUP($B678,'Gas wholesale lookups'!$A$4:$R$15,'Gas wholesale index'!P$2,FALSE)</f>
        <v>0</v>
      </c>
      <c r="Q678" s="38">
        <f>VLOOKUP($B678,'Gas wholesale lookups'!$A$4:$R$15,'Gas wholesale index'!Q$2,FALSE)</f>
        <v>1</v>
      </c>
      <c r="R678" s="38">
        <f>VLOOKUP($B678,'Gas wholesale lookups'!$A$4:$R$15,'Gas wholesale index'!R$2,FALSE)</f>
        <v>1</v>
      </c>
      <c r="S678" s="38">
        <f>VLOOKUP($B678,'Gas wholesale lookups'!$A$4:$R$15,'Gas wholesale index'!S$2,FALSE)</f>
        <v>1</v>
      </c>
      <c r="T678" s="38">
        <f>VLOOKUP($B678,'Gas wholesale lookups'!$A$4:$R$15,'Gas wholesale index'!T$2,FALSE)</f>
        <v>1</v>
      </c>
      <c r="U678" s="13">
        <f t="shared" si="200"/>
        <v>0</v>
      </c>
      <c r="V678" s="13">
        <f t="shared" si="201"/>
        <v>0</v>
      </c>
      <c r="W678" s="13">
        <f t="shared" si="202"/>
        <v>291847.5</v>
      </c>
      <c r="X678" s="13">
        <f t="shared" si="203"/>
        <v>332991.45454545453</v>
      </c>
      <c r="Y678" s="13">
        <f t="shared" si="204"/>
        <v>208526.18181818182</v>
      </c>
      <c r="Z678" s="13">
        <f t="shared" si="205"/>
        <v>166168.27272727274</v>
      </c>
      <c r="AA678" s="13">
        <f t="shared" si="206"/>
        <v>999533.40909090918</v>
      </c>
      <c r="AB678" s="23">
        <f t="shared" si="207"/>
        <v>0</v>
      </c>
      <c r="AC678" s="23">
        <f t="shared" si="208"/>
        <v>0</v>
      </c>
      <c r="AD678" s="23">
        <f t="shared" si="209"/>
        <v>0</v>
      </c>
      <c r="AE678" s="23">
        <f t="shared" si="210"/>
        <v>0</v>
      </c>
      <c r="AF678" s="23">
        <f t="shared" si="211"/>
        <v>0</v>
      </c>
      <c r="AG678" s="23">
        <f t="shared" si="212"/>
        <v>0</v>
      </c>
      <c r="AH678" s="23">
        <f t="shared" si="213"/>
        <v>0</v>
      </c>
      <c r="AI678" s="44" t="str">
        <f t="shared" si="214"/>
        <v>n/a</v>
      </c>
      <c r="AJ678" s="2" t="str">
        <f t="shared" si="197"/>
        <v>2017-18 Winter</v>
      </c>
      <c r="AK678" s="2" t="str">
        <f t="shared" si="198"/>
        <v>2016-17 Winter</v>
      </c>
      <c r="AL678" s="41">
        <v>0</v>
      </c>
    </row>
    <row r="679" spans="1:38" x14ac:dyDescent="0.3">
      <c r="A679" s="47">
        <v>42822</v>
      </c>
      <c r="B679" s="14" t="str">
        <f t="shared" si="199"/>
        <v>Mar</v>
      </c>
      <c r="C679" s="3"/>
      <c r="D679" s="3"/>
      <c r="E679" s="3"/>
      <c r="F679" s="3"/>
      <c r="G679" s="3"/>
      <c r="H679" s="3"/>
      <c r="I679" s="13">
        <f>VLOOKUP($B679,'Gas wholesale lookups'!$A$4:$L$15,'Gas wholesale index'!I$2,FALSE)</f>
        <v>208526.18181818182</v>
      </c>
      <c r="J679" s="13">
        <f>VLOOKUP($B679,'Gas wholesale lookups'!$A$4:$L$15,'Gas wholesale index'!J$2,FALSE)</f>
        <v>166168.27272727274</v>
      </c>
      <c r="K679" s="13">
        <f>VLOOKUP($B679,'Gas wholesale lookups'!$A$4:$L$15,'Gas wholesale index'!K$2,FALSE)</f>
        <v>291847.5</v>
      </c>
      <c r="L679" s="13">
        <f>VLOOKUP($B679,'Gas wholesale lookups'!$A$4:$L$15,'Gas wholesale index'!L$2,FALSE)</f>
        <v>332991.45454545453</v>
      </c>
      <c r="M679" s="13">
        <f>VLOOKUP($B679,'Gas wholesale lookups'!$A$4:$L$15,'Gas wholesale index'!M$2,FALSE)</f>
        <v>208526.18181818182</v>
      </c>
      <c r="N679" s="13">
        <f>VLOOKUP($B679,'Gas wholesale lookups'!$A$4:$L$15,'Gas wholesale index'!N$2,FALSE)</f>
        <v>166168.27272727274</v>
      </c>
      <c r="O679" s="38">
        <f>VLOOKUP($B679,'Gas wholesale lookups'!$A$4:$R$15,'Gas wholesale index'!O$2,FALSE)</f>
        <v>0</v>
      </c>
      <c r="P679" s="38">
        <f>VLOOKUP($B679,'Gas wholesale lookups'!$A$4:$R$15,'Gas wholesale index'!P$2,FALSE)</f>
        <v>0</v>
      </c>
      <c r="Q679" s="38">
        <f>VLOOKUP($B679,'Gas wholesale lookups'!$A$4:$R$15,'Gas wholesale index'!Q$2,FALSE)</f>
        <v>1</v>
      </c>
      <c r="R679" s="38">
        <f>VLOOKUP($B679,'Gas wholesale lookups'!$A$4:$R$15,'Gas wholesale index'!R$2,FALSE)</f>
        <v>1</v>
      </c>
      <c r="S679" s="38">
        <f>VLOOKUP($B679,'Gas wholesale lookups'!$A$4:$R$15,'Gas wholesale index'!S$2,FALSE)</f>
        <v>1</v>
      </c>
      <c r="T679" s="38">
        <f>VLOOKUP($B679,'Gas wholesale lookups'!$A$4:$R$15,'Gas wholesale index'!T$2,FALSE)</f>
        <v>1</v>
      </c>
      <c r="U679" s="13">
        <f t="shared" si="200"/>
        <v>0</v>
      </c>
      <c r="V679" s="13">
        <f t="shared" si="201"/>
        <v>0</v>
      </c>
      <c r="W679" s="13">
        <f t="shared" si="202"/>
        <v>291847.5</v>
      </c>
      <c r="X679" s="13">
        <f t="shared" si="203"/>
        <v>332991.45454545453</v>
      </c>
      <c r="Y679" s="13">
        <f t="shared" si="204"/>
        <v>208526.18181818182</v>
      </c>
      <c r="Z679" s="13">
        <f t="shared" si="205"/>
        <v>166168.27272727274</v>
      </c>
      <c r="AA679" s="13">
        <f t="shared" si="206"/>
        <v>999533.40909090918</v>
      </c>
      <c r="AB679" s="23">
        <f t="shared" si="207"/>
        <v>0</v>
      </c>
      <c r="AC679" s="23">
        <f t="shared" si="208"/>
        <v>0</v>
      </c>
      <c r="AD679" s="23">
        <f t="shared" si="209"/>
        <v>0</v>
      </c>
      <c r="AE679" s="23">
        <f t="shared" si="210"/>
        <v>0</v>
      </c>
      <c r="AF679" s="23">
        <f t="shared" si="211"/>
        <v>0</v>
      </c>
      <c r="AG679" s="23">
        <f t="shared" si="212"/>
        <v>0</v>
      </c>
      <c r="AH679" s="23">
        <f t="shared" si="213"/>
        <v>0</v>
      </c>
      <c r="AI679" s="44" t="str">
        <f t="shared" si="214"/>
        <v>n/a</v>
      </c>
      <c r="AJ679" s="2" t="str">
        <f t="shared" si="197"/>
        <v>2017-18 Winter</v>
      </c>
      <c r="AK679" s="2" t="str">
        <f t="shared" si="198"/>
        <v>2016-17 Winter</v>
      </c>
      <c r="AL679" s="41">
        <v>0</v>
      </c>
    </row>
    <row r="680" spans="1:38" x14ac:dyDescent="0.3">
      <c r="A680" s="47">
        <v>42823</v>
      </c>
      <c r="B680" s="14" t="str">
        <f t="shared" si="199"/>
        <v>Mar</v>
      </c>
      <c r="C680" s="3"/>
      <c r="D680" s="3"/>
      <c r="E680" s="3"/>
      <c r="F680" s="3"/>
      <c r="G680" s="3"/>
      <c r="H680" s="3"/>
      <c r="I680" s="13">
        <f>VLOOKUP($B680,'Gas wholesale lookups'!$A$4:$L$15,'Gas wholesale index'!I$2,FALSE)</f>
        <v>208526.18181818182</v>
      </c>
      <c r="J680" s="13">
        <f>VLOOKUP($B680,'Gas wholesale lookups'!$A$4:$L$15,'Gas wholesale index'!J$2,FALSE)</f>
        <v>166168.27272727274</v>
      </c>
      <c r="K680" s="13">
        <f>VLOOKUP($B680,'Gas wholesale lookups'!$A$4:$L$15,'Gas wholesale index'!K$2,FALSE)</f>
        <v>291847.5</v>
      </c>
      <c r="L680" s="13">
        <f>VLOOKUP($B680,'Gas wholesale lookups'!$A$4:$L$15,'Gas wholesale index'!L$2,FALSE)</f>
        <v>332991.45454545453</v>
      </c>
      <c r="M680" s="13">
        <f>VLOOKUP($B680,'Gas wholesale lookups'!$A$4:$L$15,'Gas wholesale index'!M$2,FALSE)</f>
        <v>208526.18181818182</v>
      </c>
      <c r="N680" s="13">
        <f>VLOOKUP($B680,'Gas wholesale lookups'!$A$4:$L$15,'Gas wholesale index'!N$2,FALSE)</f>
        <v>166168.27272727274</v>
      </c>
      <c r="O680" s="38">
        <f>VLOOKUP($B680,'Gas wholesale lookups'!$A$4:$R$15,'Gas wholesale index'!O$2,FALSE)</f>
        <v>0</v>
      </c>
      <c r="P680" s="38">
        <f>VLOOKUP($B680,'Gas wholesale lookups'!$A$4:$R$15,'Gas wholesale index'!P$2,FALSE)</f>
        <v>0</v>
      </c>
      <c r="Q680" s="38">
        <f>VLOOKUP($B680,'Gas wholesale lookups'!$A$4:$R$15,'Gas wholesale index'!Q$2,FALSE)</f>
        <v>1</v>
      </c>
      <c r="R680" s="38">
        <f>VLOOKUP($B680,'Gas wholesale lookups'!$A$4:$R$15,'Gas wholesale index'!R$2,FALSE)</f>
        <v>1</v>
      </c>
      <c r="S680" s="38">
        <f>VLOOKUP($B680,'Gas wholesale lookups'!$A$4:$R$15,'Gas wholesale index'!S$2,FALSE)</f>
        <v>1</v>
      </c>
      <c r="T680" s="38">
        <f>VLOOKUP($B680,'Gas wholesale lookups'!$A$4:$R$15,'Gas wholesale index'!T$2,FALSE)</f>
        <v>1</v>
      </c>
      <c r="U680" s="13">
        <f t="shared" si="200"/>
        <v>0</v>
      </c>
      <c r="V680" s="13">
        <f t="shared" si="201"/>
        <v>0</v>
      </c>
      <c r="W680" s="13">
        <f t="shared" si="202"/>
        <v>291847.5</v>
      </c>
      <c r="X680" s="13">
        <f t="shared" si="203"/>
        <v>332991.45454545453</v>
      </c>
      <c r="Y680" s="13">
        <f t="shared" si="204"/>
        <v>208526.18181818182</v>
      </c>
      <c r="Z680" s="13">
        <f t="shared" si="205"/>
        <v>166168.27272727274</v>
      </c>
      <c r="AA680" s="13">
        <f t="shared" si="206"/>
        <v>999533.40909090918</v>
      </c>
      <c r="AB680" s="23">
        <f t="shared" si="207"/>
        <v>0</v>
      </c>
      <c r="AC680" s="23">
        <f t="shared" si="208"/>
        <v>0</v>
      </c>
      <c r="AD680" s="23">
        <f t="shared" si="209"/>
        <v>0</v>
      </c>
      <c r="AE680" s="23">
        <f t="shared" si="210"/>
        <v>0</v>
      </c>
      <c r="AF680" s="23">
        <f t="shared" si="211"/>
        <v>0</v>
      </c>
      <c r="AG680" s="23">
        <f t="shared" si="212"/>
        <v>0</v>
      </c>
      <c r="AH680" s="23">
        <f t="shared" si="213"/>
        <v>0</v>
      </c>
      <c r="AI680" s="44" t="str">
        <f t="shared" si="214"/>
        <v>n/a</v>
      </c>
      <c r="AJ680" s="2" t="str">
        <f t="shared" si="197"/>
        <v>2017-18 Winter</v>
      </c>
      <c r="AK680" s="2" t="str">
        <f t="shared" si="198"/>
        <v>2016-17 Winter</v>
      </c>
      <c r="AL680" s="41">
        <v>0</v>
      </c>
    </row>
    <row r="681" spans="1:38" x14ac:dyDescent="0.3">
      <c r="A681" s="47">
        <v>42824</v>
      </c>
      <c r="B681" s="14" t="str">
        <f t="shared" si="199"/>
        <v>Mar</v>
      </c>
      <c r="C681" s="3"/>
      <c r="D681" s="3"/>
      <c r="E681" s="3"/>
      <c r="F681" s="3"/>
      <c r="G681" s="3"/>
      <c r="H681" s="3"/>
      <c r="I681" s="13">
        <f>VLOOKUP($B681,'Gas wholesale lookups'!$A$4:$L$15,'Gas wholesale index'!I$2,FALSE)</f>
        <v>208526.18181818182</v>
      </c>
      <c r="J681" s="13">
        <f>VLOOKUP($B681,'Gas wholesale lookups'!$A$4:$L$15,'Gas wholesale index'!J$2,FALSE)</f>
        <v>166168.27272727274</v>
      </c>
      <c r="K681" s="13">
        <f>VLOOKUP($B681,'Gas wholesale lookups'!$A$4:$L$15,'Gas wholesale index'!K$2,FALSE)</f>
        <v>291847.5</v>
      </c>
      <c r="L681" s="13">
        <f>VLOOKUP($B681,'Gas wholesale lookups'!$A$4:$L$15,'Gas wholesale index'!L$2,FALSE)</f>
        <v>332991.45454545453</v>
      </c>
      <c r="M681" s="13">
        <f>VLOOKUP($B681,'Gas wholesale lookups'!$A$4:$L$15,'Gas wholesale index'!M$2,FALSE)</f>
        <v>208526.18181818182</v>
      </c>
      <c r="N681" s="13">
        <f>VLOOKUP($B681,'Gas wholesale lookups'!$A$4:$L$15,'Gas wholesale index'!N$2,FALSE)</f>
        <v>166168.27272727274</v>
      </c>
      <c r="O681" s="38">
        <f>VLOOKUP($B681,'Gas wholesale lookups'!$A$4:$R$15,'Gas wholesale index'!O$2,FALSE)</f>
        <v>0</v>
      </c>
      <c r="P681" s="38">
        <f>VLOOKUP($B681,'Gas wholesale lookups'!$A$4:$R$15,'Gas wholesale index'!P$2,FALSE)</f>
        <v>0</v>
      </c>
      <c r="Q681" s="38">
        <f>VLOOKUP($B681,'Gas wholesale lookups'!$A$4:$R$15,'Gas wholesale index'!Q$2,FALSE)</f>
        <v>1</v>
      </c>
      <c r="R681" s="38">
        <f>VLOOKUP($B681,'Gas wholesale lookups'!$A$4:$R$15,'Gas wholesale index'!R$2,FALSE)</f>
        <v>1</v>
      </c>
      <c r="S681" s="38">
        <f>VLOOKUP($B681,'Gas wholesale lookups'!$A$4:$R$15,'Gas wholesale index'!S$2,FALSE)</f>
        <v>1</v>
      </c>
      <c r="T681" s="38">
        <f>VLOOKUP($B681,'Gas wholesale lookups'!$A$4:$R$15,'Gas wholesale index'!T$2,FALSE)</f>
        <v>1</v>
      </c>
      <c r="U681" s="13">
        <f t="shared" si="200"/>
        <v>0</v>
      </c>
      <c r="V681" s="13">
        <f t="shared" si="201"/>
        <v>0</v>
      </c>
      <c r="W681" s="13">
        <f t="shared" si="202"/>
        <v>291847.5</v>
      </c>
      <c r="X681" s="13">
        <f t="shared" si="203"/>
        <v>332991.45454545453</v>
      </c>
      <c r="Y681" s="13">
        <f t="shared" si="204"/>
        <v>208526.18181818182</v>
      </c>
      <c r="Z681" s="13">
        <f t="shared" si="205"/>
        <v>166168.27272727274</v>
      </c>
      <c r="AA681" s="13">
        <f t="shared" si="206"/>
        <v>999533.40909090918</v>
      </c>
      <c r="AB681" s="23">
        <f t="shared" si="207"/>
        <v>0</v>
      </c>
      <c r="AC681" s="23">
        <f t="shared" si="208"/>
        <v>0</v>
      </c>
      <c r="AD681" s="23">
        <f t="shared" si="209"/>
        <v>0</v>
      </c>
      <c r="AE681" s="23">
        <f t="shared" si="210"/>
        <v>0</v>
      </c>
      <c r="AF681" s="23">
        <f t="shared" si="211"/>
        <v>0</v>
      </c>
      <c r="AG681" s="23">
        <f t="shared" si="212"/>
        <v>0</v>
      </c>
      <c r="AH681" s="23">
        <f t="shared" si="213"/>
        <v>0</v>
      </c>
      <c r="AI681" s="44" t="str">
        <f t="shared" si="214"/>
        <v>n/a</v>
      </c>
      <c r="AJ681" s="2" t="str">
        <f t="shared" si="197"/>
        <v>2017-18 Winter</v>
      </c>
      <c r="AK681" s="2" t="str">
        <f t="shared" si="198"/>
        <v>2016-17 Winter</v>
      </c>
      <c r="AL681" s="41">
        <v>0</v>
      </c>
    </row>
    <row r="682" spans="1:38" x14ac:dyDescent="0.3">
      <c r="A682" s="47">
        <v>42825</v>
      </c>
      <c r="B682" s="14" t="str">
        <f t="shared" si="199"/>
        <v>Mar</v>
      </c>
      <c r="C682" s="3"/>
      <c r="D682" s="3"/>
      <c r="E682" s="3"/>
      <c r="F682" s="3"/>
      <c r="G682" s="3"/>
      <c r="H682" s="3"/>
      <c r="I682" s="13">
        <f>VLOOKUP($B682,'Gas wholesale lookups'!$A$4:$L$15,'Gas wholesale index'!I$2,FALSE)</f>
        <v>208526.18181818182</v>
      </c>
      <c r="J682" s="13">
        <f>VLOOKUP($B682,'Gas wholesale lookups'!$A$4:$L$15,'Gas wholesale index'!J$2,FALSE)</f>
        <v>166168.27272727274</v>
      </c>
      <c r="K682" s="13">
        <f>VLOOKUP($B682,'Gas wholesale lookups'!$A$4:$L$15,'Gas wholesale index'!K$2,FALSE)</f>
        <v>291847.5</v>
      </c>
      <c r="L682" s="13">
        <f>VLOOKUP($B682,'Gas wholesale lookups'!$A$4:$L$15,'Gas wholesale index'!L$2,FALSE)</f>
        <v>332991.45454545453</v>
      </c>
      <c r="M682" s="13">
        <f>VLOOKUP($B682,'Gas wholesale lookups'!$A$4:$L$15,'Gas wholesale index'!M$2,FALSE)</f>
        <v>208526.18181818182</v>
      </c>
      <c r="N682" s="13">
        <f>VLOOKUP($B682,'Gas wholesale lookups'!$A$4:$L$15,'Gas wholesale index'!N$2,FALSE)</f>
        <v>166168.27272727274</v>
      </c>
      <c r="O682" s="38">
        <f>VLOOKUP($B682,'Gas wholesale lookups'!$A$4:$R$15,'Gas wholesale index'!O$2,FALSE)</f>
        <v>0</v>
      </c>
      <c r="P682" s="38">
        <f>VLOOKUP($B682,'Gas wholesale lookups'!$A$4:$R$15,'Gas wholesale index'!P$2,FALSE)</f>
        <v>0</v>
      </c>
      <c r="Q682" s="38">
        <f>VLOOKUP($B682,'Gas wholesale lookups'!$A$4:$R$15,'Gas wholesale index'!Q$2,FALSE)</f>
        <v>1</v>
      </c>
      <c r="R682" s="38">
        <f>VLOOKUP($B682,'Gas wholesale lookups'!$A$4:$R$15,'Gas wholesale index'!R$2,FALSE)</f>
        <v>1</v>
      </c>
      <c r="S682" s="38">
        <f>VLOOKUP($B682,'Gas wholesale lookups'!$A$4:$R$15,'Gas wholesale index'!S$2,FALSE)</f>
        <v>1</v>
      </c>
      <c r="T682" s="38">
        <f>VLOOKUP($B682,'Gas wholesale lookups'!$A$4:$R$15,'Gas wholesale index'!T$2,FALSE)</f>
        <v>1</v>
      </c>
      <c r="U682" s="13">
        <f t="shared" si="200"/>
        <v>0</v>
      </c>
      <c r="V682" s="13">
        <f t="shared" si="201"/>
        <v>0</v>
      </c>
      <c r="W682" s="13">
        <f t="shared" si="202"/>
        <v>291847.5</v>
      </c>
      <c r="X682" s="13">
        <f t="shared" si="203"/>
        <v>332991.45454545453</v>
      </c>
      <c r="Y682" s="13">
        <f t="shared" si="204"/>
        <v>208526.18181818182</v>
      </c>
      <c r="Z682" s="13">
        <f t="shared" si="205"/>
        <v>166168.27272727274</v>
      </c>
      <c r="AA682" s="13">
        <f t="shared" si="206"/>
        <v>999533.40909090918</v>
      </c>
      <c r="AB682" s="23">
        <f t="shared" si="207"/>
        <v>0</v>
      </c>
      <c r="AC682" s="23">
        <f t="shared" si="208"/>
        <v>0</v>
      </c>
      <c r="AD682" s="23">
        <f t="shared" si="209"/>
        <v>0</v>
      </c>
      <c r="AE682" s="23">
        <f t="shared" si="210"/>
        <v>0</v>
      </c>
      <c r="AF682" s="23">
        <f t="shared" si="211"/>
        <v>0</v>
      </c>
      <c r="AG682" s="23">
        <f t="shared" si="212"/>
        <v>0</v>
      </c>
      <c r="AH682" s="23">
        <f t="shared" si="213"/>
        <v>0</v>
      </c>
      <c r="AI682" s="44" t="str">
        <f t="shared" si="214"/>
        <v>n/a</v>
      </c>
      <c r="AJ682" s="2" t="str">
        <f t="shared" si="197"/>
        <v>2017-18 Winter</v>
      </c>
      <c r="AK682" s="2" t="str">
        <f t="shared" si="198"/>
        <v>2016-17 Winter</v>
      </c>
      <c r="AL682" s="41">
        <v>0</v>
      </c>
    </row>
    <row r="683" spans="1:38" x14ac:dyDescent="0.3">
      <c r="A683" s="47">
        <v>42828</v>
      </c>
      <c r="B683" s="14" t="str">
        <f t="shared" si="199"/>
        <v>Apr</v>
      </c>
      <c r="C683" s="3"/>
      <c r="D683" s="3"/>
      <c r="E683" s="3"/>
      <c r="F683" s="3"/>
      <c r="G683" s="3"/>
      <c r="H683" s="3"/>
      <c r="I683" s="13">
        <f>VLOOKUP($B683,'Gas wholesale lookups'!$A$4:$L$15,'Gas wholesale index'!I$2,FALSE)</f>
        <v>166168.27272727274</v>
      </c>
      <c r="J683" s="13">
        <f>VLOOKUP($B683,'Gas wholesale lookups'!$A$4:$L$15,'Gas wholesale index'!J$2,FALSE)</f>
        <v>291847.5</v>
      </c>
      <c r="K683" s="13">
        <f>VLOOKUP($B683,'Gas wholesale lookups'!$A$4:$L$15,'Gas wholesale index'!K$2,FALSE)</f>
        <v>332991.45454545453</v>
      </c>
      <c r="L683" s="13">
        <f>VLOOKUP($B683,'Gas wholesale lookups'!$A$4:$L$15,'Gas wholesale index'!L$2,FALSE)</f>
        <v>208526.18181818182</v>
      </c>
      <c r="M683" s="13">
        <f>VLOOKUP($B683,'Gas wholesale lookups'!$A$4:$L$15,'Gas wholesale index'!M$2,FALSE)</f>
        <v>166168.27272727274</v>
      </c>
      <c r="N683" s="13">
        <f>VLOOKUP($B683,'Gas wholesale lookups'!$A$4:$L$15,'Gas wholesale index'!N$2,FALSE)</f>
        <v>291847.5</v>
      </c>
      <c r="O683" s="38">
        <f>VLOOKUP($B683,'Gas wholesale lookups'!$A$4:$R$15,'Gas wholesale index'!O$2,FALSE)</f>
        <v>0</v>
      </c>
      <c r="P683" s="38">
        <f>VLOOKUP($B683,'Gas wholesale lookups'!$A$4:$R$15,'Gas wholesale index'!P$2,FALSE)</f>
        <v>1</v>
      </c>
      <c r="Q683" s="38">
        <f>VLOOKUP($B683,'Gas wholesale lookups'!$A$4:$R$15,'Gas wholesale index'!Q$2,FALSE)</f>
        <v>1</v>
      </c>
      <c r="R683" s="38">
        <f>VLOOKUP($B683,'Gas wholesale lookups'!$A$4:$R$15,'Gas wholesale index'!R$2,FALSE)</f>
        <v>1</v>
      </c>
      <c r="S683" s="38">
        <f>VLOOKUP($B683,'Gas wholesale lookups'!$A$4:$R$15,'Gas wholesale index'!S$2,FALSE)</f>
        <v>1</v>
      </c>
      <c r="T683" s="38">
        <f>VLOOKUP($B683,'Gas wholesale lookups'!$A$4:$R$15,'Gas wholesale index'!T$2,FALSE)</f>
        <v>0</v>
      </c>
      <c r="U683" s="13">
        <f t="shared" si="200"/>
        <v>0</v>
      </c>
      <c r="V683" s="13">
        <f t="shared" si="201"/>
        <v>291847.5</v>
      </c>
      <c r="W683" s="13">
        <f t="shared" si="202"/>
        <v>332991.45454545453</v>
      </c>
      <c r="X683" s="13">
        <f t="shared" si="203"/>
        <v>208526.18181818182</v>
      </c>
      <c r="Y683" s="13">
        <f t="shared" si="204"/>
        <v>166168.27272727274</v>
      </c>
      <c r="Z683" s="13">
        <f t="shared" si="205"/>
        <v>0</v>
      </c>
      <c r="AA683" s="13">
        <f t="shared" si="206"/>
        <v>999533.40909090918</v>
      </c>
      <c r="AB683" s="23">
        <f t="shared" si="207"/>
        <v>0</v>
      </c>
      <c r="AC683" s="23">
        <f t="shared" si="208"/>
        <v>0</v>
      </c>
      <c r="AD683" s="23">
        <f t="shared" si="209"/>
        <v>0</v>
      </c>
      <c r="AE683" s="23">
        <f t="shared" si="210"/>
        <v>0</v>
      </c>
      <c r="AF683" s="23">
        <f t="shared" si="211"/>
        <v>0</v>
      </c>
      <c r="AG683" s="23">
        <f t="shared" si="212"/>
        <v>0</v>
      </c>
      <c r="AH683" s="23">
        <f t="shared" si="213"/>
        <v>0</v>
      </c>
      <c r="AI683" s="44" t="str">
        <f t="shared" si="214"/>
        <v>n/a</v>
      </c>
      <c r="AJ683" s="2" t="str">
        <f t="shared" si="197"/>
        <v>2017-18 Winter</v>
      </c>
      <c r="AK683" s="2" t="str">
        <f t="shared" si="198"/>
        <v>2017-18 Summer</v>
      </c>
      <c r="AL683" s="41">
        <v>0</v>
      </c>
    </row>
    <row r="684" spans="1:38" x14ac:dyDescent="0.3">
      <c r="A684" s="47">
        <v>42829</v>
      </c>
      <c r="B684" s="14" t="str">
        <f t="shared" si="199"/>
        <v>Apr</v>
      </c>
      <c r="C684" s="3"/>
      <c r="D684" s="3"/>
      <c r="E684" s="3"/>
      <c r="F684" s="3"/>
      <c r="G684" s="3"/>
      <c r="H684" s="3"/>
      <c r="I684" s="13">
        <f>VLOOKUP($B684,'Gas wholesale lookups'!$A$4:$L$15,'Gas wholesale index'!I$2,FALSE)</f>
        <v>166168.27272727274</v>
      </c>
      <c r="J684" s="13">
        <f>VLOOKUP($B684,'Gas wholesale lookups'!$A$4:$L$15,'Gas wholesale index'!J$2,FALSE)</f>
        <v>291847.5</v>
      </c>
      <c r="K684" s="13">
        <f>VLOOKUP($B684,'Gas wholesale lookups'!$A$4:$L$15,'Gas wholesale index'!K$2,FALSE)</f>
        <v>332991.45454545453</v>
      </c>
      <c r="L684" s="13">
        <f>VLOOKUP($B684,'Gas wholesale lookups'!$A$4:$L$15,'Gas wholesale index'!L$2,FALSE)</f>
        <v>208526.18181818182</v>
      </c>
      <c r="M684" s="13">
        <f>VLOOKUP($B684,'Gas wholesale lookups'!$A$4:$L$15,'Gas wholesale index'!M$2,FALSE)</f>
        <v>166168.27272727274</v>
      </c>
      <c r="N684" s="13">
        <f>VLOOKUP($B684,'Gas wholesale lookups'!$A$4:$L$15,'Gas wholesale index'!N$2,FALSE)</f>
        <v>291847.5</v>
      </c>
      <c r="O684" s="38">
        <f>VLOOKUP($B684,'Gas wholesale lookups'!$A$4:$R$15,'Gas wholesale index'!O$2,FALSE)</f>
        <v>0</v>
      </c>
      <c r="P684" s="38">
        <f>VLOOKUP($B684,'Gas wholesale lookups'!$A$4:$R$15,'Gas wholesale index'!P$2,FALSE)</f>
        <v>1</v>
      </c>
      <c r="Q684" s="38">
        <f>VLOOKUP($B684,'Gas wholesale lookups'!$A$4:$R$15,'Gas wholesale index'!Q$2,FALSE)</f>
        <v>1</v>
      </c>
      <c r="R684" s="38">
        <f>VLOOKUP($B684,'Gas wholesale lookups'!$A$4:$R$15,'Gas wholesale index'!R$2,FALSE)</f>
        <v>1</v>
      </c>
      <c r="S684" s="38">
        <f>VLOOKUP($B684,'Gas wholesale lookups'!$A$4:$R$15,'Gas wholesale index'!S$2,FALSE)</f>
        <v>1</v>
      </c>
      <c r="T684" s="38">
        <f>VLOOKUP($B684,'Gas wholesale lookups'!$A$4:$R$15,'Gas wholesale index'!T$2,FALSE)</f>
        <v>0</v>
      </c>
      <c r="U684" s="13">
        <f t="shared" si="200"/>
        <v>0</v>
      </c>
      <c r="V684" s="13">
        <f t="shared" si="201"/>
        <v>291847.5</v>
      </c>
      <c r="W684" s="13">
        <f t="shared" si="202"/>
        <v>332991.45454545453</v>
      </c>
      <c r="X684" s="13">
        <f t="shared" si="203"/>
        <v>208526.18181818182</v>
      </c>
      <c r="Y684" s="13">
        <f t="shared" si="204"/>
        <v>166168.27272727274</v>
      </c>
      <c r="Z684" s="13">
        <f t="shared" si="205"/>
        <v>0</v>
      </c>
      <c r="AA684" s="13">
        <f t="shared" si="206"/>
        <v>999533.40909090918</v>
      </c>
      <c r="AB684" s="23">
        <f t="shared" si="207"/>
        <v>0</v>
      </c>
      <c r="AC684" s="23">
        <f t="shared" si="208"/>
        <v>0</v>
      </c>
      <c r="AD684" s="23">
        <f t="shared" si="209"/>
        <v>0</v>
      </c>
      <c r="AE684" s="23">
        <f t="shared" si="210"/>
        <v>0</v>
      </c>
      <c r="AF684" s="23">
        <f t="shared" si="211"/>
        <v>0</v>
      </c>
      <c r="AG684" s="23">
        <f t="shared" si="212"/>
        <v>0</v>
      </c>
      <c r="AH684" s="23">
        <f t="shared" si="213"/>
        <v>0</v>
      </c>
      <c r="AI684" s="44" t="str">
        <f t="shared" si="214"/>
        <v>n/a</v>
      </c>
      <c r="AJ684" s="2" t="str">
        <f t="shared" si="197"/>
        <v>2017-18 Winter</v>
      </c>
      <c r="AK684" s="2" t="str">
        <f t="shared" si="198"/>
        <v>2017-18 Summer</v>
      </c>
      <c r="AL684" s="41">
        <v>0</v>
      </c>
    </row>
    <row r="685" spans="1:38" x14ac:dyDescent="0.3">
      <c r="A685" s="47">
        <v>42830</v>
      </c>
      <c r="B685" s="14" t="str">
        <f t="shared" si="199"/>
        <v>Apr</v>
      </c>
      <c r="C685" s="3"/>
      <c r="D685" s="3"/>
      <c r="E685" s="3"/>
      <c r="F685" s="3"/>
      <c r="G685" s="3"/>
      <c r="H685" s="3"/>
      <c r="I685" s="13">
        <f>VLOOKUP($B685,'Gas wholesale lookups'!$A$4:$L$15,'Gas wholesale index'!I$2,FALSE)</f>
        <v>166168.27272727274</v>
      </c>
      <c r="J685" s="13">
        <f>VLOOKUP($B685,'Gas wholesale lookups'!$A$4:$L$15,'Gas wholesale index'!J$2,FALSE)</f>
        <v>291847.5</v>
      </c>
      <c r="K685" s="13">
        <f>VLOOKUP($B685,'Gas wholesale lookups'!$A$4:$L$15,'Gas wholesale index'!K$2,FALSE)</f>
        <v>332991.45454545453</v>
      </c>
      <c r="L685" s="13">
        <f>VLOOKUP($B685,'Gas wholesale lookups'!$A$4:$L$15,'Gas wholesale index'!L$2,FALSE)</f>
        <v>208526.18181818182</v>
      </c>
      <c r="M685" s="13">
        <f>VLOOKUP($B685,'Gas wholesale lookups'!$A$4:$L$15,'Gas wholesale index'!M$2,FALSE)</f>
        <v>166168.27272727274</v>
      </c>
      <c r="N685" s="13">
        <f>VLOOKUP($B685,'Gas wholesale lookups'!$A$4:$L$15,'Gas wholesale index'!N$2,FALSE)</f>
        <v>291847.5</v>
      </c>
      <c r="O685" s="38">
        <f>VLOOKUP($B685,'Gas wholesale lookups'!$A$4:$R$15,'Gas wholesale index'!O$2,FALSE)</f>
        <v>0</v>
      </c>
      <c r="P685" s="38">
        <f>VLOOKUP($B685,'Gas wholesale lookups'!$A$4:$R$15,'Gas wholesale index'!P$2,FALSE)</f>
        <v>1</v>
      </c>
      <c r="Q685" s="38">
        <f>VLOOKUP($B685,'Gas wholesale lookups'!$A$4:$R$15,'Gas wholesale index'!Q$2,FALSE)</f>
        <v>1</v>
      </c>
      <c r="R685" s="38">
        <f>VLOOKUP($B685,'Gas wholesale lookups'!$A$4:$R$15,'Gas wholesale index'!R$2,FALSE)</f>
        <v>1</v>
      </c>
      <c r="S685" s="38">
        <f>VLOOKUP($B685,'Gas wholesale lookups'!$A$4:$R$15,'Gas wholesale index'!S$2,FALSE)</f>
        <v>1</v>
      </c>
      <c r="T685" s="38">
        <f>VLOOKUP($B685,'Gas wholesale lookups'!$A$4:$R$15,'Gas wholesale index'!T$2,FALSE)</f>
        <v>0</v>
      </c>
      <c r="U685" s="13">
        <f t="shared" si="200"/>
        <v>0</v>
      </c>
      <c r="V685" s="13">
        <f t="shared" si="201"/>
        <v>291847.5</v>
      </c>
      <c r="W685" s="13">
        <f t="shared" si="202"/>
        <v>332991.45454545453</v>
      </c>
      <c r="X685" s="13">
        <f t="shared" si="203"/>
        <v>208526.18181818182</v>
      </c>
      <c r="Y685" s="13">
        <f t="shared" si="204"/>
        <v>166168.27272727274</v>
      </c>
      <c r="Z685" s="13">
        <f t="shared" si="205"/>
        <v>0</v>
      </c>
      <c r="AA685" s="13">
        <f t="shared" si="206"/>
        <v>999533.40909090918</v>
      </c>
      <c r="AB685" s="23">
        <f t="shared" si="207"/>
        <v>0</v>
      </c>
      <c r="AC685" s="23">
        <f t="shared" si="208"/>
        <v>0</v>
      </c>
      <c r="AD685" s="23">
        <f t="shared" si="209"/>
        <v>0</v>
      </c>
      <c r="AE685" s="23">
        <f t="shared" si="210"/>
        <v>0</v>
      </c>
      <c r="AF685" s="23">
        <f t="shared" si="211"/>
        <v>0</v>
      </c>
      <c r="AG685" s="23">
        <f t="shared" si="212"/>
        <v>0</v>
      </c>
      <c r="AH685" s="23">
        <f t="shared" si="213"/>
        <v>0</v>
      </c>
      <c r="AI685" s="44" t="str">
        <f t="shared" si="214"/>
        <v>n/a</v>
      </c>
      <c r="AJ685" s="2" t="str">
        <f t="shared" si="197"/>
        <v>2017-18 Winter</v>
      </c>
      <c r="AK685" s="2" t="str">
        <f t="shared" si="198"/>
        <v>2017-18 Summer</v>
      </c>
      <c r="AL685" s="41">
        <v>0</v>
      </c>
    </row>
    <row r="686" spans="1:38" x14ac:dyDescent="0.3">
      <c r="A686" s="47">
        <v>42831</v>
      </c>
      <c r="B686" s="14" t="str">
        <f t="shared" si="199"/>
        <v>Apr</v>
      </c>
      <c r="C686" s="3"/>
      <c r="D686" s="3"/>
      <c r="E686" s="3"/>
      <c r="F686" s="3"/>
      <c r="G686" s="3"/>
      <c r="H686" s="3"/>
      <c r="I686" s="13">
        <f>VLOOKUP($B686,'Gas wholesale lookups'!$A$4:$L$15,'Gas wholesale index'!I$2,FALSE)</f>
        <v>166168.27272727274</v>
      </c>
      <c r="J686" s="13">
        <f>VLOOKUP($B686,'Gas wholesale lookups'!$A$4:$L$15,'Gas wholesale index'!J$2,FALSE)</f>
        <v>291847.5</v>
      </c>
      <c r="K686" s="13">
        <f>VLOOKUP($B686,'Gas wholesale lookups'!$A$4:$L$15,'Gas wholesale index'!K$2,FALSE)</f>
        <v>332991.45454545453</v>
      </c>
      <c r="L686" s="13">
        <f>VLOOKUP($B686,'Gas wholesale lookups'!$A$4:$L$15,'Gas wholesale index'!L$2,FALSE)</f>
        <v>208526.18181818182</v>
      </c>
      <c r="M686" s="13">
        <f>VLOOKUP($B686,'Gas wholesale lookups'!$A$4:$L$15,'Gas wholesale index'!M$2,FALSE)</f>
        <v>166168.27272727274</v>
      </c>
      <c r="N686" s="13">
        <f>VLOOKUP($B686,'Gas wholesale lookups'!$A$4:$L$15,'Gas wholesale index'!N$2,FALSE)</f>
        <v>291847.5</v>
      </c>
      <c r="O686" s="38">
        <f>VLOOKUP($B686,'Gas wholesale lookups'!$A$4:$R$15,'Gas wholesale index'!O$2,FALSE)</f>
        <v>0</v>
      </c>
      <c r="P686" s="38">
        <f>VLOOKUP($B686,'Gas wholesale lookups'!$A$4:$R$15,'Gas wholesale index'!P$2,FALSE)</f>
        <v>1</v>
      </c>
      <c r="Q686" s="38">
        <f>VLOOKUP($B686,'Gas wholesale lookups'!$A$4:$R$15,'Gas wholesale index'!Q$2,FALSE)</f>
        <v>1</v>
      </c>
      <c r="R686" s="38">
        <f>VLOOKUP($B686,'Gas wholesale lookups'!$A$4:$R$15,'Gas wholesale index'!R$2,FALSE)</f>
        <v>1</v>
      </c>
      <c r="S686" s="38">
        <f>VLOOKUP($B686,'Gas wholesale lookups'!$A$4:$R$15,'Gas wholesale index'!S$2,FALSE)</f>
        <v>1</v>
      </c>
      <c r="T686" s="38">
        <f>VLOOKUP($B686,'Gas wholesale lookups'!$A$4:$R$15,'Gas wholesale index'!T$2,FALSE)</f>
        <v>0</v>
      </c>
      <c r="U686" s="13">
        <f t="shared" si="200"/>
        <v>0</v>
      </c>
      <c r="V686" s="13">
        <f t="shared" si="201"/>
        <v>291847.5</v>
      </c>
      <c r="W686" s="13">
        <f t="shared" si="202"/>
        <v>332991.45454545453</v>
      </c>
      <c r="X686" s="13">
        <f t="shared" si="203"/>
        <v>208526.18181818182</v>
      </c>
      <c r="Y686" s="13">
        <f t="shared" si="204"/>
        <v>166168.27272727274</v>
      </c>
      <c r="Z686" s="13">
        <f t="shared" si="205"/>
        <v>0</v>
      </c>
      <c r="AA686" s="13">
        <f t="shared" si="206"/>
        <v>999533.40909090918</v>
      </c>
      <c r="AB686" s="23">
        <f t="shared" si="207"/>
        <v>0</v>
      </c>
      <c r="AC686" s="23">
        <f t="shared" si="208"/>
        <v>0</v>
      </c>
      <c r="AD686" s="23">
        <f t="shared" si="209"/>
        <v>0</v>
      </c>
      <c r="AE686" s="23">
        <f t="shared" si="210"/>
        <v>0</v>
      </c>
      <c r="AF686" s="23">
        <f t="shared" si="211"/>
        <v>0</v>
      </c>
      <c r="AG686" s="23">
        <f t="shared" si="212"/>
        <v>0</v>
      </c>
      <c r="AH686" s="23">
        <f t="shared" si="213"/>
        <v>0</v>
      </c>
      <c r="AI686" s="44" t="str">
        <f t="shared" si="214"/>
        <v>n/a</v>
      </c>
      <c r="AJ686" s="2" t="str">
        <f t="shared" si="197"/>
        <v>2017-18 Winter</v>
      </c>
      <c r="AK686" s="2" t="str">
        <f t="shared" si="198"/>
        <v>2017-18 Summer</v>
      </c>
      <c r="AL686" s="41">
        <v>0</v>
      </c>
    </row>
    <row r="687" spans="1:38" x14ac:dyDescent="0.3">
      <c r="A687" s="47">
        <v>42832</v>
      </c>
      <c r="B687" s="14" t="str">
        <f t="shared" si="199"/>
        <v>Apr</v>
      </c>
      <c r="C687" s="3"/>
      <c r="D687" s="3"/>
      <c r="E687" s="3"/>
      <c r="F687" s="3"/>
      <c r="G687" s="3"/>
      <c r="H687" s="3"/>
      <c r="I687" s="13">
        <f>VLOOKUP($B687,'Gas wholesale lookups'!$A$4:$L$15,'Gas wholesale index'!I$2,FALSE)</f>
        <v>166168.27272727274</v>
      </c>
      <c r="J687" s="13">
        <f>VLOOKUP($B687,'Gas wholesale lookups'!$A$4:$L$15,'Gas wholesale index'!J$2,FALSE)</f>
        <v>291847.5</v>
      </c>
      <c r="K687" s="13">
        <f>VLOOKUP($B687,'Gas wholesale lookups'!$A$4:$L$15,'Gas wholesale index'!K$2,FALSE)</f>
        <v>332991.45454545453</v>
      </c>
      <c r="L687" s="13">
        <f>VLOOKUP($B687,'Gas wholesale lookups'!$A$4:$L$15,'Gas wholesale index'!L$2,FALSE)</f>
        <v>208526.18181818182</v>
      </c>
      <c r="M687" s="13">
        <f>VLOOKUP($B687,'Gas wholesale lookups'!$A$4:$L$15,'Gas wholesale index'!M$2,FALSE)</f>
        <v>166168.27272727274</v>
      </c>
      <c r="N687" s="13">
        <f>VLOOKUP($B687,'Gas wholesale lookups'!$A$4:$L$15,'Gas wholesale index'!N$2,FALSE)</f>
        <v>291847.5</v>
      </c>
      <c r="O687" s="38">
        <f>VLOOKUP($B687,'Gas wholesale lookups'!$A$4:$R$15,'Gas wholesale index'!O$2,FALSE)</f>
        <v>0</v>
      </c>
      <c r="P687" s="38">
        <f>VLOOKUP($B687,'Gas wholesale lookups'!$A$4:$R$15,'Gas wholesale index'!P$2,FALSE)</f>
        <v>1</v>
      </c>
      <c r="Q687" s="38">
        <f>VLOOKUP($B687,'Gas wholesale lookups'!$A$4:$R$15,'Gas wholesale index'!Q$2,FALSE)</f>
        <v>1</v>
      </c>
      <c r="R687" s="38">
        <f>VLOOKUP($B687,'Gas wholesale lookups'!$A$4:$R$15,'Gas wholesale index'!R$2,FALSE)</f>
        <v>1</v>
      </c>
      <c r="S687" s="38">
        <f>VLOOKUP($B687,'Gas wholesale lookups'!$A$4:$R$15,'Gas wholesale index'!S$2,FALSE)</f>
        <v>1</v>
      </c>
      <c r="T687" s="38">
        <f>VLOOKUP($B687,'Gas wholesale lookups'!$A$4:$R$15,'Gas wholesale index'!T$2,FALSE)</f>
        <v>0</v>
      </c>
      <c r="U687" s="13">
        <f t="shared" si="200"/>
        <v>0</v>
      </c>
      <c r="V687" s="13">
        <f t="shared" si="201"/>
        <v>291847.5</v>
      </c>
      <c r="W687" s="13">
        <f t="shared" si="202"/>
        <v>332991.45454545453</v>
      </c>
      <c r="X687" s="13">
        <f t="shared" si="203"/>
        <v>208526.18181818182</v>
      </c>
      <c r="Y687" s="13">
        <f t="shared" si="204"/>
        <v>166168.27272727274</v>
      </c>
      <c r="Z687" s="13">
        <f t="shared" si="205"/>
        <v>0</v>
      </c>
      <c r="AA687" s="13">
        <f t="shared" si="206"/>
        <v>999533.40909090918</v>
      </c>
      <c r="AB687" s="23">
        <f t="shared" si="207"/>
        <v>0</v>
      </c>
      <c r="AC687" s="23">
        <f t="shared" si="208"/>
        <v>0</v>
      </c>
      <c r="AD687" s="23">
        <f t="shared" si="209"/>
        <v>0</v>
      </c>
      <c r="AE687" s="23">
        <f t="shared" si="210"/>
        <v>0</v>
      </c>
      <c r="AF687" s="23">
        <f t="shared" si="211"/>
        <v>0</v>
      </c>
      <c r="AG687" s="23">
        <f t="shared" si="212"/>
        <v>0</v>
      </c>
      <c r="AH687" s="23">
        <f t="shared" si="213"/>
        <v>0</v>
      </c>
      <c r="AI687" s="44" t="str">
        <f t="shared" si="214"/>
        <v>n/a</v>
      </c>
      <c r="AJ687" s="2" t="str">
        <f t="shared" si="197"/>
        <v>2017-18 Winter</v>
      </c>
      <c r="AK687" s="2" t="str">
        <f t="shared" si="198"/>
        <v>2017-18 Summer</v>
      </c>
      <c r="AL687" s="41">
        <v>0</v>
      </c>
    </row>
    <row r="688" spans="1:38" x14ac:dyDescent="0.3">
      <c r="A688" s="47">
        <v>42835</v>
      </c>
      <c r="B688" s="14" t="str">
        <f t="shared" si="199"/>
        <v>Apr</v>
      </c>
      <c r="C688" s="3"/>
      <c r="D688" s="3"/>
      <c r="E688" s="3"/>
      <c r="F688" s="3"/>
      <c r="G688" s="3"/>
      <c r="H688" s="3"/>
      <c r="I688" s="13">
        <f>VLOOKUP($B688,'Gas wholesale lookups'!$A$4:$L$15,'Gas wholesale index'!I$2,FALSE)</f>
        <v>166168.27272727274</v>
      </c>
      <c r="J688" s="13">
        <f>VLOOKUP($B688,'Gas wholesale lookups'!$A$4:$L$15,'Gas wholesale index'!J$2,FALSE)</f>
        <v>291847.5</v>
      </c>
      <c r="K688" s="13">
        <f>VLOOKUP($B688,'Gas wholesale lookups'!$A$4:$L$15,'Gas wholesale index'!K$2,FALSE)</f>
        <v>332991.45454545453</v>
      </c>
      <c r="L688" s="13">
        <f>VLOOKUP($B688,'Gas wholesale lookups'!$A$4:$L$15,'Gas wholesale index'!L$2,FALSE)</f>
        <v>208526.18181818182</v>
      </c>
      <c r="M688" s="13">
        <f>VLOOKUP($B688,'Gas wholesale lookups'!$A$4:$L$15,'Gas wholesale index'!M$2,FALSE)</f>
        <v>166168.27272727274</v>
      </c>
      <c r="N688" s="13">
        <f>VLOOKUP($B688,'Gas wholesale lookups'!$A$4:$L$15,'Gas wholesale index'!N$2,FALSE)</f>
        <v>291847.5</v>
      </c>
      <c r="O688" s="38">
        <f>VLOOKUP($B688,'Gas wholesale lookups'!$A$4:$R$15,'Gas wholesale index'!O$2,FALSE)</f>
        <v>0</v>
      </c>
      <c r="P688" s="38">
        <f>VLOOKUP($B688,'Gas wholesale lookups'!$A$4:$R$15,'Gas wholesale index'!P$2,FALSE)</f>
        <v>1</v>
      </c>
      <c r="Q688" s="38">
        <f>VLOOKUP($B688,'Gas wholesale lookups'!$A$4:$R$15,'Gas wholesale index'!Q$2,FALSE)</f>
        <v>1</v>
      </c>
      <c r="R688" s="38">
        <f>VLOOKUP($B688,'Gas wholesale lookups'!$A$4:$R$15,'Gas wholesale index'!R$2,FALSE)</f>
        <v>1</v>
      </c>
      <c r="S688" s="38">
        <f>VLOOKUP($B688,'Gas wholesale lookups'!$A$4:$R$15,'Gas wholesale index'!S$2,FALSE)</f>
        <v>1</v>
      </c>
      <c r="T688" s="38">
        <f>VLOOKUP($B688,'Gas wholesale lookups'!$A$4:$R$15,'Gas wholesale index'!T$2,FALSE)</f>
        <v>0</v>
      </c>
      <c r="U688" s="13">
        <f t="shared" si="200"/>
        <v>0</v>
      </c>
      <c r="V688" s="13">
        <f t="shared" si="201"/>
        <v>291847.5</v>
      </c>
      <c r="W688" s="13">
        <f t="shared" si="202"/>
        <v>332991.45454545453</v>
      </c>
      <c r="X688" s="13">
        <f t="shared" si="203"/>
        <v>208526.18181818182</v>
      </c>
      <c r="Y688" s="13">
        <f t="shared" si="204"/>
        <v>166168.27272727274</v>
      </c>
      <c r="Z688" s="13">
        <f t="shared" si="205"/>
        <v>0</v>
      </c>
      <c r="AA688" s="13">
        <f t="shared" si="206"/>
        <v>999533.40909090918</v>
      </c>
      <c r="AB688" s="23">
        <f t="shared" si="207"/>
        <v>0</v>
      </c>
      <c r="AC688" s="23">
        <f t="shared" si="208"/>
        <v>0</v>
      </c>
      <c r="AD688" s="23">
        <f t="shared" si="209"/>
        <v>0</v>
      </c>
      <c r="AE688" s="23">
        <f t="shared" si="210"/>
        <v>0</v>
      </c>
      <c r="AF688" s="23">
        <f t="shared" si="211"/>
        <v>0</v>
      </c>
      <c r="AG688" s="23">
        <f t="shared" si="212"/>
        <v>0</v>
      </c>
      <c r="AH688" s="23">
        <f t="shared" si="213"/>
        <v>0</v>
      </c>
      <c r="AI688" s="44" t="str">
        <f t="shared" si="214"/>
        <v>n/a</v>
      </c>
      <c r="AJ688" s="2" t="str">
        <f t="shared" si="197"/>
        <v>2017-18 Winter</v>
      </c>
      <c r="AK688" s="2" t="str">
        <f t="shared" si="198"/>
        <v>2017-18 Summer</v>
      </c>
      <c r="AL688" s="41">
        <v>0</v>
      </c>
    </row>
    <row r="689" spans="1:38" x14ac:dyDescent="0.3">
      <c r="A689" s="47">
        <v>42836</v>
      </c>
      <c r="B689" s="14" t="str">
        <f t="shared" si="199"/>
        <v>Apr</v>
      </c>
      <c r="C689" s="3"/>
      <c r="D689" s="3"/>
      <c r="E689" s="3"/>
      <c r="F689" s="3"/>
      <c r="G689" s="3"/>
      <c r="H689" s="3"/>
      <c r="I689" s="13">
        <f>VLOOKUP($B689,'Gas wholesale lookups'!$A$4:$L$15,'Gas wholesale index'!I$2,FALSE)</f>
        <v>166168.27272727274</v>
      </c>
      <c r="J689" s="13">
        <f>VLOOKUP($B689,'Gas wholesale lookups'!$A$4:$L$15,'Gas wholesale index'!J$2,FALSE)</f>
        <v>291847.5</v>
      </c>
      <c r="K689" s="13">
        <f>VLOOKUP($B689,'Gas wholesale lookups'!$A$4:$L$15,'Gas wholesale index'!K$2,FALSE)</f>
        <v>332991.45454545453</v>
      </c>
      <c r="L689" s="13">
        <f>VLOOKUP($B689,'Gas wholesale lookups'!$A$4:$L$15,'Gas wholesale index'!L$2,FALSE)</f>
        <v>208526.18181818182</v>
      </c>
      <c r="M689" s="13">
        <f>VLOOKUP($B689,'Gas wholesale lookups'!$A$4:$L$15,'Gas wholesale index'!M$2,FALSE)</f>
        <v>166168.27272727274</v>
      </c>
      <c r="N689" s="13">
        <f>VLOOKUP($B689,'Gas wholesale lookups'!$A$4:$L$15,'Gas wholesale index'!N$2,FALSE)</f>
        <v>291847.5</v>
      </c>
      <c r="O689" s="38">
        <f>VLOOKUP($B689,'Gas wholesale lookups'!$A$4:$R$15,'Gas wholesale index'!O$2,FALSE)</f>
        <v>0</v>
      </c>
      <c r="P689" s="38">
        <f>VLOOKUP($B689,'Gas wholesale lookups'!$A$4:$R$15,'Gas wholesale index'!P$2,FALSE)</f>
        <v>1</v>
      </c>
      <c r="Q689" s="38">
        <f>VLOOKUP($B689,'Gas wholesale lookups'!$A$4:$R$15,'Gas wholesale index'!Q$2,FALSE)</f>
        <v>1</v>
      </c>
      <c r="R689" s="38">
        <f>VLOOKUP($B689,'Gas wholesale lookups'!$A$4:$R$15,'Gas wholesale index'!R$2,FALSE)</f>
        <v>1</v>
      </c>
      <c r="S689" s="38">
        <f>VLOOKUP($B689,'Gas wholesale lookups'!$A$4:$R$15,'Gas wholesale index'!S$2,FALSE)</f>
        <v>1</v>
      </c>
      <c r="T689" s="38">
        <f>VLOOKUP($B689,'Gas wholesale lookups'!$A$4:$R$15,'Gas wholesale index'!T$2,FALSE)</f>
        <v>0</v>
      </c>
      <c r="U689" s="13">
        <f t="shared" si="200"/>
        <v>0</v>
      </c>
      <c r="V689" s="13">
        <f t="shared" si="201"/>
        <v>291847.5</v>
      </c>
      <c r="W689" s="13">
        <f t="shared" si="202"/>
        <v>332991.45454545453</v>
      </c>
      <c r="X689" s="13">
        <f t="shared" si="203"/>
        <v>208526.18181818182</v>
      </c>
      <c r="Y689" s="13">
        <f t="shared" si="204"/>
        <v>166168.27272727274</v>
      </c>
      <c r="Z689" s="13">
        <f t="shared" si="205"/>
        <v>0</v>
      </c>
      <c r="AA689" s="13">
        <f t="shared" si="206"/>
        <v>999533.40909090918</v>
      </c>
      <c r="AB689" s="23">
        <f t="shared" si="207"/>
        <v>0</v>
      </c>
      <c r="AC689" s="23">
        <f t="shared" si="208"/>
        <v>0</v>
      </c>
      <c r="AD689" s="23">
        <f t="shared" si="209"/>
        <v>0</v>
      </c>
      <c r="AE689" s="23">
        <f t="shared" si="210"/>
        <v>0</v>
      </c>
      <c r="AF689" s="23">
        <f t="shared" si="211"/>
        <v>0</v>
      </c>
      <c r="AG689" s="23">
        <f t="shared" si="212"/>
        <v>0</v>
      </c>
      <c r="AH689" s="23">
        <f t="shared" si="213"/>
        <v>0</v>
      </c>
      <c r="AI689" s="44" t="str">
        <f t="shared" si="214"/>
        <v>n/a</v>
      </c>
      <c r="AJ689" s="2" t="str">
        <f t="shared" si="197"/>
        <v>2017-18 Winter</v>
      </c>
      <c r="AK689" s="2" t="str">
        <f t="shared" si="198"/>
        <v>2017-18 Summer</v>
      </c>
      <c r="AL689" s="41">
        <v>0</v>
      </c>
    </row>
    <row r="690" spans="1:38" x14ac:dyDescent="0.3">
      <c r="A690" s="47">
        <v>42837</v>
      </c>
      <c r="B690" s="14" t="str">
        <f t="shared" si="199"/>
        <v>Apr</v>
      </c>
      <c r="C690" s="3"/>
      <c r="D690" s="3"/>
      <c r="E690" s="3"/>
      <c r="F690" s="3"/>
      <c r="G690" s="3"/>
      <c r="H690" s="3"/>
      <c r="I690" s="13">
        <f>VLOOKUP($B690,'Gas wholesale lookups'!$A$4:$L$15,'Gas wholesale index'!I$2,FALSE)</f>
        <v>166168.27272727274</v>
      </c>
      <c r="J690" s="13">
        <f>VLOOKUP($B690,'Gas wholesale lookups'!$A$4:$L$15,'Gas wholesale index'!J$2,FALSE)</f>
        <v>291847.5</v>
      </c>
      <c r="K690" s="13">
        <f>VLOOKUP($B690,'Gas wholesale lookups'!$A$4:$L$15,'Gas wholesale index'!K$2,FALSE)</f>
        <v>332991.45454545453</v>
      </c>
      <c r="L690" s="13">
        <f>VLOOKUP($B690,'Gas wholesale lookups'!$A$4:$L$15,'Gas wholesale index'!L$2,FALSE)</f>
        <v>208526.18181818182</v>
      </c>
      <c r="M690" s="13">
        <f>VLOOKUP($B690,'Gas wholesale lookups'!$A$4:$L$15,'Gas wholesale index'!M$2,FALSE)</f>
        <v>166168.27272727274</v>
      </c>
      <c r="N690" s="13">
        <f>VLOOKUP($B690,'Gas wholesale lookups'!$A$4:$L$15,'Gas wholesale index'!N$2,FALSE)</f>
        <v>291847.5</v>
      </c>
      <c r="O690" s="38">
        <f>VLOOKUP($B690,'Gas wholesale lookups'!$A$4:$R$15,'Gas wholesale index'!O$2,FALSE)</f>
        <v>0</v>
      </c>
      <c r="P690" s="38">
        <f>VLOOKUP($B690,'Gas wholesale lookups'!$A$4:$R$15,'Gas wholesale index'!P$2,FALSE)</f>
        <v>1</v>
      </c>
      <c r="Q690" s="38">
        <f>VLOOKUP($B690,'Gas wholesale lookups'!$A$4:$R$15,'Gas wholesale index'!Q$2,FALSE)</f>
        <v>1</v>
      </c>
      <c r="R690" s="38">
        <f>VLOOKUP($B690,'Gas wholesale lookups'!$A$4:$R$15,'Gas wholesale index'!R$2,FALSE)</f>
        <v>1</v>
      </c>
      <c r="S690" s="38">
        <f>VLOOKUP($B690,'Gas wholesale lookups'!$A$4:$R$15,'Gas wholesale index'!S$2,FALSE)</f>
        <v>1</v>
      </c>
      <c r="T690" s="38">
        <f>VLOOKUP($B690,'Gas wholesale lookups'!$A$4:$R$15,'Gas wholesale index'!T$2,FALSE)</f>
        <v>0</v>
      </c>
      <c r="U690" s="13">
        <f t="shared" si="200"/>
        <v>0</v>
      </c>
      <c r="V690" s="13">
        <f t="shared" si="201"/>
        <v>291847.5</v>
      </c>
      <c r="W690" s="13">
        <f t="shared" si="202"/>
        <v>332991.45454545453</v>
      </c>
      <c r="X690" s="13">
        <f t="shared" si="203"/>
        <v>208526.18181818182</v>
      </c>
      <c r="Y690" s="13">
        <f t="shared" si="204"/>
        <v>166168.27272727274</v>
      </c>
      <c r="Z690" s="13">
        <f t="shared" si="205"/>
        <v>0</v>
      </c>
      <c r="AA690" s="13">
        <f t="shared" si="206"/>
        <v>999533.40909090918</v>
      </c>
      <c r="AB690" s="23">
        <f t="shared" si="207"/>
        <v>0</v>
      </c>
      <c r="AC690" s="23">
        <f t="shared" si="208"/>
        <v>0</v>
      </c>
      <c r="AD690" s="23">
        <f t="shared" si="209"/>
        <v>0</v>
      </c>
      <c r="AE690" s="23">
        <f t="shared" si="210"/>
        <v>0</v>
      </c>
      <c r="AF690" s="23">
        <f t="shared" si="211"/>
        <v>0</v>
      </c>
      <c r="AG690" s="23">
        <f t="shared" si="212"/>
        <v>0</v>
      </c>
      <c r="AH690" s="23">
        <f t="shared" si="213"/>
        <v>0</v>
      </c>
      <c r="AI690" s="44" t="str">
        <f t="shared" si="214"/>
        <v>n/a</v>
      </c>
      <c r="AJ690" s="2" t="str">
        <f t="shared" si="197"/>
        <v>2017-18 Winter</v>
      </c>
      <c r="AK690" s="2" t="str">
        <f t="shared" si="198"/>
        <v>2017-18 Summer</v>
      </c>
      <c r="AL690" s="41">
        <v>0</v>
      </c>
    </row>
    <row r="691" spans="1:38" x14ac:dyDescent="0.3">
      <c r="A691" s="47">
        <v>42838</v>
      </c>
      <c r="B691" s="14" t="str">
        <f t="shared" si="199"/>
        <v>Apr</v>
      </c>
      <c r="C691" s="3"/>
      <c r="D691" s="3"/>
      <c r="E691" s="3"/>
      <c r="F691" s="3"/>
      <c r="G691" s="3"/>
      <c r="H691" s="3"/>
      <c r="I691" s="13">
        <f>VLOOKUP($B691,'Gas wholesale lookups'!$A$4:$L$15,'Gas wholesale index'!I$2,FALSE)</f>
        <v>166168.27272727274</v>
      </c>
      <c r="J691" s="13">
        <f>VLOOKUP($B691,'Gas wholesale lookups'!$A$4:$L$15,'Gas wholesale index'!J$2,FALSE)</f>
        <v>291847.5</v>
      </c>
      <c r="K691" s="13">
        <f>VLOOKUP($B691,'Gas wholesale lookups'!$A$4:$L$15,'Gas wholesale index'!K$2,FALSE)</f>
        <v>332991.45454545453</v>
      </c>
      <c r="L691" s="13">
        <f>VLOOKUP($B691,'Gas wholesale lookups'!$A$4:$L$15,'Gas wholesale index'!L$2,FALSE)</f>
        <v>208526.18181818182</v>
      </c>
      <c r="M691" s="13">
        <f>VLOOKUP($B691,'Gas wholesale lookups'!$A$4:$L$15,'Gas wholesale index'!M$2,FALSE)</f>
        <v>166168.27272727274</v>
      </c>
      <c r="N691" s="13">
        <f>VLOOKUP($B691,'Gas wholesale lookups'!$A$4:$L$15,'Gas wholesale index'!N$2,FALSE)</f>
        <v>291847.5</v>
      </c>
      <c r="O691" s="38">
        <f>VLOOKUP($B691,'Gas wholesale lookups'!$A$4:$R$15,'Gas wholesale index'!O$2,FALSE)</f>
        <v>0</v>
      </c>
      <c r="P691" s="38">
        <f>VLOOKUP($B691,'Gas wholesale lookups'!$A$4:$R$15,'Gas wholesale index'!P$2,FALSE)</f>
        <v>1</v>
      </c>
      <c r="Q691" s="38">
        <f>VLOOKUP($B691,'Gas wholesale lookups'!$A$4:$R$15,'Gas wholesale index'!Q$2,FALSE)</f>
        <v>1</v>
      </c>
      <c r="R691" s="38">
        <f>VLOOKUP($B691,'Gas wholesale lookups'!$A$4:$R$15,'Gas wholesale index'!R$2,FALSE)</f>
        <v>1</v>
      </c>
      <c r="S691" s="38">
        <f>VLOOKUP($B691,'Gas wholesale lookups'!$A$4:$R$15,'Gas wholesale index'!S$2,FALSE)</f>
        <v>1</v>
      </c>
      <c r="T691" s="38">
        <f>VLOOKUP($B691,'Gas wholesale lookups'!$A$4:$R$15,'Gas wholesale index'!T$2,FALSE)</f>
        <v>0</v>
      </c>
      <c r="U691" s="13">
        <f t="shared" si="200"/>
        <v>0</v>
      </c>
      <c r="V691" s="13">
        <f t="shared" si="201"/>
        <v>291847.5</v>
      </c>
      <c r="W691" s="13">
        <f t="shared" si="202"/>
        <v>332991.45454545453</v>
      </c>
      <c r="X691" s="13">
        <f t="shared" si="203"/>
        <v>208526.18181818182</v>
      </c>
      <c r="Y691" s="13">
        <f t="shared" si="204"/>
        <v>166168.27272727274</v>
      </c>
      <c r="Z691" s="13">
        <f t="shared" si="205"/>
        <v>0</v>
      </c>
      <c r="AA691" s="13">
        <f t="shared" si="206"/>
        <v>999533.40909090918</v>
      </c>
      <c r="AB691" s="23">
        <f t="shared" si="207"/>
        <v>0</v>
      </c>
      <c r="AC691" s="23">
        <f t="shared" si="208"/>
        <v>0</v>
      </c>
      <c r="AD691" s="23">
        <f t="shared" si="209"/>
        <v>0</v>
      </c>
      <c r="AE691" s="23">
        <f t="shared" si="210"/>
        <v>0</v>
      </c>
      <c r="AF691" s="23">
        <f t="shared" si="211"/>
        <v>0</v>
      </c>
      <c r="AG691" s="23">
        <f t="shared" si="212"/>
        <v>0</v>
      </c>
      <c r="AH691" s="23">
        <f t="shared" si="213"/>
        <v>0</v>
      </c>
      <c r="AI691" s="44" t="str">
        <f t="shared" si="214"/>
        <v>n/a</v>
      </c>
      <c r="AJ691" s="2" t="str">
        <f t="shared" si="197"/>
        <v>2017-18 Winter</v>
      </c>
      <c r="AK691" s="2" t="str">
        <f t="shared" si="198"/>
        <v>2017-18 Summer</v>
      </c>
      <c r="AL691" s="41">
        <v>0</v>
      </c>
    </row>
    <row r="692" spans="1:38" x14ac:dyDescent="0.3">
      <c r="A692" s="47">
        <v>42843</v>
      </c>
      <c r="B692" s="14" t="str">
        <f t="shared" si="199"/>
        <v>Apr</v>
      </c>
      <c r="C692" s="3"/>
      <c r="D692" s="3"/>
      <c r="E692" s="3"/>
      <c r="F692" s="3"/>
      <c r="G692" s="3"/>
      <c r="H692" s="3"/>
      <c r="I692" s="13">
        <f>VLOOKUP($B692,'Gas wholesale lookups'!$A$4:$L$15,'Gas wholesale index'!I$2,FALSE)</f>
        <v>166168.27272727274</v>
      </c>
      <c r="J692" s="13">
        <f>VLOOKUP($B692,'Gas wholesale lookups'!$A$4:$L$15,'Gas wholesale index'!J$2,FALSE)</f>
        <v>291847.5</v>
      </c>
      <c r="K692" s="13">
        <f>VLOOKUP($B692,'Gas wholesale lookups'!$A$4:$L$15,'Gas wholesale index'!K$2,FALSE)</f>
        <v>332991.45454545453</v>
      </c>
      <c r="L692" s="13">
        <f>VLOOKUP($B692,'Gas wholesale lookups'!$A$4:$L$15,'Gas wholesale index'!L$2,FALSE)</f>
        <v>208526.18181818182</v>
      </c>
      <c r="M692" s="13">
        <f>VLOOKUP($B692,'Gas wholesale lookups'!$A$4:$L$15,'Gas wholesale index'!M$2,FALSE)</f>
        <v>166168.27272727274</v>
      </c>
      <c r="N692" s="13">
        <f>VLOOKUP($B692,'Gas wholesale lookups'!$A$4:$L$15,'Gas wholesale index'!N$2,FALSE)</f>
        <v>291847.5</v>
      </c>
      <c r="O692" s="38">
        <f>VLOOKUP($B692,'Gas wholesale lookups'!$A$4:$R$15,'Gas wholesale index'!O$2,FALSE)</f>
        <v>0</v>
      </c>
      <c r="P692" s="38">
        <f>VLOOKUP($B692,'Gas wholesale lookups'!$A$4:$R$15,'Gas wholesale index'!P$2,FALSE)</f>
        <v>1</v>
      </c>
      <c r="Q692" s="38">
        <f>VLOOKUP($B692,'Gas wholesale lookups'!$A$4:$R$15,'Gas wholesale index'!Q$2,FALSE)</f>
        <v>1</v>
      </c>
      <c r="R692" s="38">
        <f>VLOOKUP($B692,'Gas wholesale lookups'!$A$4:$R$15,'Gas wholesale index'!R$2,FALSE)</f>
        <v>1</v>
      </c>
      <c r="S692" s="38">
        <f>VLOOKUP($B692,'Gas wholesale lookups'!$A$4:$R$15,'Gas wholesale index'!S$2,FALSE)</f>
        <v>1</v>
      </c>
      <c r="T692" s="38">
        <f>VLOOKUP($B692,'Gas wholesale lookups'!$A$4:$R$15,'Gas wholesale index'!T$2,FALSE)</f>
        <v>0</v>
      </c>
      <c r="U692" s="13">
        <f t="shared" si="200"/>
        <v>0</v>
      </c>
      <c r="V692" s="13">
        <f t="shared" si="201"/>
        <v>291847.5</v>
      </c>
      <c r="W692" s="13">
        <f t="shared" si="202"/>
        <v>332991.45454545453</v>
      </c>
      <c r="X692" s="13">
        <f t="shared" si="203"/>
        <v>208526.18181818182</v>
      </c>
      <c r="Y692" s="13">
        <f t="shared" si="204"/>
        <v>166168.27272727274</v>
      </c>
      <c r="Z692" s="13">
        <f t="shared" si="205"/>
        <v>0</v>
      </c>
      <c r="AA692" s="13">
        <f t="shared" si="206"/>
        <v>999533.40909090918</v>
      </c>
      <c r="AB692" s="23">
        <f t="shared" si="207"/>
        <v>0</v>
      </c>
      <c r="AC692" s="23">
        <f t="shared" si="208"/>
        <v>0</v>
      </c>
      <c r="AD692" s="23">
        <f t="shared" si="209"/>
        <v>0</v>
      </c>
      <c r="AE692" s="23">
        <f t="shared" si="210"/>
        <v>0</v>
      </c>
      <c r="AF692" s="23">
        <f t="shared" si="211"/>
        <v>0</v>
      </c>
      <c r="AG692" s="23">
        <f t="shared" si="212"/>
        <v>0</v>
      </c>
      <c r="AH692" s="23">
        <f t="shared" si="213"/>
        <v>0</v>
      </c>
      <c r="AI692" s="44" t="str">
        <f t="shared" si="214"/>
        <v>n/a</v>
      </c>
      <c r="AJ692" s="2" t="str">
        <f t="shared" si="197"/>
        <v>2017-18 Winter</v>
      </c>
      <c r="AK692" s="2" t="str">
        <f t="shared" si="198"/>
        <v>2017-18 Summer</v>
      </c>
      <c r="AL692" s="41">
        <v>0</v>
      </c>
    </row>
    <row r="693" spans="1:38" x14ac:dyDescent="0.3">
      <c r="A693" s="47">
        <v>42844</v>
      </c>
      <c r="B693" s="14" t="str">
        <f t="shared" si="199"/>
        <v>Apr</v>
      </c>
      <c r="C693" s="3"/>
      <c r="D693" s="3"/>
      <c r="E693" s="3"/>
      <c r="F693" s="3"/>
      <c r="G693" s="3"/>
      <c r="H693" s="3"/>
      <c r="I693" s="13">
        <f>VLOOKUP($B693,'Gas wholesale lookups'!$A$4:$L$15,'Gas wholesale index'!I$2,FALSE)</f>
        <v>166168.27272727274</v>
      </c>
      <c r="J693" s="13">
        <f>VLOOKUP($B693,'Gas wholesale lookups'!$A$4:$L$15,'Gas wholesale index'!J$2,FALSE)</f>
        <v>291847.5</v>
      </c>
      <c r="K693" s="13">
        <f>VLOOKUP($B693,'Gas wholesale lookups'!$A$4:$L$15,'Gas wholesale index'!K$2,FALSE)</f>
        <v>332991.45454545453</v>
      </c>
      <c r="L693" s="13">
        <f>VLOOKUP($B693,'Gas wholesale lookups'!$A$4:$L$15,'Gas wholesale index'!L$2,FALSE)</f>
        <v>208526.18181818182</v>
      </c>
      <c r="M693" s="13">
        <f>VLOOKUP($B693,'Gas wholesale lookups'!$A$4:$L$15,'Gas wholesale index'!M$2,FALSE)</f>
        <v>166168.27272727274</v>
      </c>
      <c r="N693" s="13">
        <f>VLOOKUP($B693,'Gas wholesale lookups'!$A$4:$L$15,'Gas wholesale index'!N$2,FALSE)</f>
        <v>291847.5</v>
      </c>
      <c r="O693" s="38">
        <f>VLOOKUP($B693,'Gas wholesale lookups'!$A$4:$R$15,'Gas wholesale index'!O$2,FALSE)</f>
        <v>0</v>
      </c>
      <c r="P693" s="38">
        <f>VLOOKUP($B693,'Gas wholesale lookups'!$A$4:$R$15,'Gas wholesale index'!P$2,FALSE)</f>
        <v>1</v>
      </c>
      <c r="Q693" s="38">
        <f>VLOOKUP($B693,'Gas wholesale lookups'!$A$4:$R$15,'Gas wholesale index'!Q$2,FALSE)</f>
        <v>1</v>
      </c>
      <c r="R693" s="38">
        <f>VLOOKUP($B693,'Gas wholesale lookups'!$A$4:$R$15,'Gas wholesale index'!R$2,FALSE)</f>
        <v>1</v>
      </c>
      <c r="S693" s="38">
        <f>VLOOKUP($B693,'Gas wholesale lookups'!$A$4:$R$15,'Gas wholesale index'!S$2,FALSE)</f>
        <v>1</v>
      </c>
      <c r="T693" s="38">
        <f>VLOOKUP($B693,'Gas wholesale lookups'!$A$4:$R$15,'Gas wholesale index'!T$2,FALSE)</f>
        <v>0</v>
      </c>
      <c r="U693" s="13">
        <f t="shared" si="200"/>
        <v>0</v>
      </c>
      <c r="V693" s="13">
        <f t="shared" si="201"/>
        <v>291847.5</v>
      </c>
      <c r="W693" s="13">
        <f t="shared" si="202"/>
        <v>332991.45454545453</v>
      </c>
      <c r="X693" s="13">
        <f t="shared" si="203"/>
        <v>208526.18181818182</v>
      </c>
      <c r="Y693" s="13">
        <f t="shared" si="204"/>
        <v>166168.27272727274</v>
      </c>
      <c r="Z693" s="13">
        <f t="shared" si="205"/>
        <v>0</v>
      </c>
      <c r="AA693" s="13">
        <f t="shared" si="206"/>
        <v>999533.40909090918</v>
      </c>
      <c r="AB693" s="23">
        <f t="shared" si="207"/>
        <v>0</v>
      </c>
      <c r="AC693" s="23">
        <f t="shared" si="208"/>
        <v>0</v>
      </c>
      <c r="AD693" s="23">
        <f t="shared" si="209"/>
        <v>0</v>
      </c>
      <c r="AE693" s="23">
        <f t="shared" si="210"/>
        <v>0</v>
      </c>
      <c r="AF693" s="23">
        <f t="shared" si="211"/>
        <v>0</v>
      </c>
      <c r="AG693" s="23">
        <f t="shared" si="212"/>
        <v>0</v>
      </c>
      <c r="AH693" s="23">
        <f t="shared" si="213"/>
        <v>0</v>
      </c>
      <c r="AI693" s="44" t="str">
        <f t="shared" si="214"/>
        <v>n/a</v>
      </c>
      <c r="AJ693" s="2" t="str">
        <f t="shared" si="197"/>
        <v>2017-18 Winter</v>
      </c>
      <c r="AK693" s="2" t="str">
        <f t="shared" si="198"/>
        <v>2017-18 Summer</v>
      </c>
      <c r="AL693" s="41">
        <v>0</v>
      </c>
    </row>
    <row r="694" spans="1:38" x14ac:dyDescent="0.3">
      <c r="A694" s="47">
        <v>42845</v>
      </c>
      <c r="B694" s="14" t="str">
        <f t="shared" si="199"/>
        <v>Apr</v>
      </c>
      <c r="C694" s="3"/>
      <c r="D694" s="3"/>
      <c r="E694" s="3"/>
      <c r="F694" s="3"/>
      <c r="G694" s="3"/>
      <c r="H694" s="3"/>
      <c r="I694" s="13">
        <f>VLOOKUP($B694,'Gas wholesale lookups'!$A$4:$L$15,'Gas wholesale index'!I$2,FALSE)</f>
        <v>166168.27272727274</v>
      </c>
      <c r="J694" s="13">
        <f>VLOOKUP($B694,'Gas wholesale lookups'!$A$4:$L$15,'Gas wholesale index'!J$2,FALSE)</f>
        <v>291847.5</v>
      </c>
      <c r="K694" s="13">
        <f>VLOOKUP($B694,'Gas wholesale lookups'!$A$4:$L$15,'Gas wholesale index'!K$2,FALSE)</f>
        <v>332991.45454545453</v>
      </c>
      <c r="L694" s="13">
        <f>VLOOKUP($B694,'Gas wholesale lookups'!$A$4:$L$15,'Gas wholesale index'!L$2,FALSE)</f>
        <v>208526.18181818182</v>
      </c>
      <c r="M694" s="13">
        <f>VLOOKUP($B694,'Gas wholesale lookups'!$A$4:$L$15,'Gas wholesale index'!M$2,FALSE)</f>
        <v>166168.27272727274</v>
      </c>
      <c r="N694" s="13">
        <f>VLOOKUP($B694,'Gas wholesale lookups'!$A$4:$L$15,'Gas wholesale index'!N$2,FALSE)</f>
        <v>291847.5</v>
      </c>
      <c r="O694" s="38">
        <f>VLOOKUP($B694,'Gas wholesale lookups'!$A$4:$R$15,'Gas wholesale index'!O$2,FALSE)</f>
        <v>0</v>
      </c>
      <c r="P694" s="38">
        <f>VLOOKUP($B694,'Gas wholesale lookups'!$A$4:$R$15,'Gas wholesale index'!P$2,FALSE)</f>
        <v>1</v>
      </c>
      <c r="Q694" s="38">
        <f>VLOOKUP($B694,'Gas wholesale lookups'!$A$4:$R$15,'Gas wholesale index'!Q$2,FALSE)</f>
        <v>1</v>
      </c>
      <c r="R694" s="38">
        <f>VLOOKUP($B694,'Gas wholesale lookups'!$A$4:$R$15,'Gas wholesale index'!R$2,FALSE)</f>
        <v>1</v>
      </c>
      <c r="S694" s="38">
        <f>VLOOKUP($B694,'Gas wholesale lookups'!$A$4:$R$15,'Gas wholesale index'!S$2,FALSE)</f>
        <v>1</v>
      </c>
      <c r="T694" s="38">
        <f>VLOOKUP($B694,'Gas wholesale lookups'!$A$4:$R$15,'Gas wholesale index'!T$2,FALSE)</f>
        <v>0</v>
      </c>
      <c r="U694" s="13">
        <f t="shared" si="200"/>
        <v>0</v>
      </c>
      <c r="V694" s="13">
        <f t="shared" si="201"/>
        <v>291847.5</v>
      </c>
      <c r="W694" s="13">
        <f t="shared" si="202"/>
        <v>332991.45454545453</v>
      </c>
      <c r="X694" s="13">
        <f t="shared" si="203"/>
        <v>208526.18181818182</v>
      </c>
      <c r="Y694" s="13">
        <f t="shared" si="204"/>
        <v>166168.27272727274</v>
      </c>
      <c r="Z694" s="13">
        <f t="shared" si="205"/>
        <v>0</v>
      </c>
      <c r="AA694" s="13">
        <f t="shared" si="206"/>
        <v>999533.40909090918</v>
      </c>
      <c r="AB694" s="23">
        <f t="shared" si="207"/>
        <v>0</v>
      </c>
      <c r="AC694" s="23">
        <f t="shared" si="208"/>
        <v>0</v>
      </c>
      <c r="AD694" s="23">
        <f t="shared" si="209"/>
        <v>0</v>
      </c>
      <c r="AE694" s="23">
        <f t="shared" si="210"/>
        <v>0</v>
      </c>
      <c r="AF694" s="23">
        <f t="shared" si="211"/>
        <v>0</v>
      </c>
      <c r="AG694" s="23">
        <f t="shared" si="212"/>
        <v>0</v>
      </c>
      <c r="AH694" s="23">
        <f t="shared" si="213"/>
        <v>0</v>
      </c>
      <c r="AI694" s="44" t="str">
        <f t="shared" si="214"/>
        <v>n/a</v>
      </c>
      <c r="AJ694" s="2" t="str">
        <f t="shared" si="197"/>
        <v>2017-18 Winter</v>
      </c>
      <c r="AK694" s="2" t="str">
        <f t="shared" si="198"/>
        <v>2017-18 Summer</v>
      </c>
      <c r="AL694" s="41">
        <v>0</v>
      </c>
    </row>
    <row r="695" spans="1:38" x14ac:dyDescent="0.3">
      <c r="A695" s="47">
        <v>42846</v>
      </c>
      <c r="B695" s="14" t="str">
        <f t="shared" si="199"/>
        <v>Apr</v>
      </c>
      <c r="C695" s="3"/>
      <c r="D695" s="3"/>
      <c r="E695" s="3"/>
      <c r="F695" s="3"/>
      <c r="G695" s="3"/>
      <c r="H695" s="3"/>
      <c r="I695" s="13">
        <f>VLOOKUP($B695,'Gas wholesale lookups'!$A$4:$L$15,'Gas wholesale index'!I$2,FALSE)</f>
        <v>166168.27272727274</v>
      </c>
      <c r="J695" s="13">
        <f>VLOOKUP($B695,'Gas wholesale lookups'!$A$4:$L$15,'Gas wholesale index'!J$2,FALSE)</f>
        <v>291847.5</v>
      </c>
      <c r="K695" s="13">
        <f>VLOOKUP($B695,'Gas wholesale lookups'!$A$4:$L$15,'Gas wholesale index'!K$2,FALSE)</f>
        <v>332991.45454545453</v>
      </c>
      <c r="L695" s="13">
        <f>VLOOKUP($B695,'Gas wholesale lookups'!$A$4:$L$15,'Gas wholesale index'!L$2,FALSE)</f>
        <v>208526.18181818182</v>
      </c>
      <c r="M695" s="13">
        <f>VLOOKUP($B695,'Gas wholesale lookups'!$A$4:$L$15,'Gas wholesale index'!M$2,FALSE)</f>
        <v>166168.27272727274</v>
      </c>
      <c r="N695" s="13">
        <f>VLOOKUP($B695,'Gas wholesale lookups'!$A$4:$L$15,'Gas wholesale index'!N$2,FALSE)</f>
        <v>291847.5</v>
      </c>
      <c r="O695" s="38">
        <f>VLOOKUP($B695,'Gas wholesale lookups'!$A$4:$R$15,'Gas wholesale index'!O$2,FALSE)</f>
        <v>0</v>
      </c>
      <c r="P695" s="38">
        <f>VLOOKUP($B695,'Gas wholesale lookups'!$A$4:$R$15,'Gas wholesale index'!P$2,FALSE)</f>
        <v>1</v>
      </c>
      <c r="Q695" s="38">
        <f>VLOOKUP($B695,'Gas wholesale lookups'!$A$4:$R$15,'Gas wholesale index'!Q$2,FALSE)</f>
        <v>1</v>
      </c>
      <c r="R695" s="38">
        <f>VLOOKUP($B695,'Gas wholesale lookups'!$A$4:$R$15,'Gas wholesale index'!R$2,FALSE)</f>
        <v>1</v>
      </c>
      <c r="S695" s="38">
        <f>VLOOKUP($B695,'Gas wholesale lookups'!$A$4:$R$15,'Gas wholesale index'!S$2,FALSE)</f>
        <v>1</v>
      </c>
      <c r="T695" s="38">
        <f>VLOOKUP($B695,'Gas wholesale lookups'!$A$4:$R$15,'Gas wholesale index'!T$2,FALSE)</f>
        <v>0</v>
      </c>
      <c r="U695" s="13">
        <f t="shared" si="200"/>
        <v>0</v>
      </c>
      <c r="V695" s="13">
        <f t="shared" si="201"/>
        <v>291847.5</v>
      </c>
      <c r="W695" s="13">
        <f t="shared" si="202"/>
        <v>332991.45454545453</v>
      </c>
      <c r="X695" s="13">
        <f t="shared" si="203"/>
        <v>208526.18181818182</v>
      </c>
      <c r="Y695" s="13">
        <f t="shared" si="204"/>
        <v>166168.27272727274</v>
      </c>
      <c r="Z695" s="13">
        <f t="shared" si="205"/>
        <v>0</v>
      </c>
      <c r="AA695" s="13">
        <f t="shared" si="206"/>
        <v>999533.40909090918</v>
      </c>
      <c r="AB695" s="23">
        <f t="shared" si="207"/>
        <v>0</v>
      </c>
      <c r="AC695" s="23">
        <f t="shared" si="208"/>
        <v>0</v>
      </c>
      <c r="AD695" s="23">
        <f t="shared" si="209"/>
        <v>0</v>
      </c>
      <c r="AE695" s="23">
        <f t="shared" si="210"/>
        <v>0</v>
      </c>
      <c r="AF695" s="23">
        <f t="shared" si="211"/>
        <v>0</v>
      </c>
      <c r="AG695" s="23">
        <f t="shared" si="212"/>
        <v>0</v>
      </c>
      <c r="AH695" s="23">
        <f t="shared" si="213"/>
        <v>0</v>
      </c>
      <c r="AI695" s="44" t="str">
        <f t="shared" si="214"/>
        <v>n/a</v>
      </c>
      <c r="AJ695" s="2" t="str">
        <f t="shared" si="197"/>
        <v>2017-18 Winter</v>
      </c>
      <c r="AK695" s="2" t="str">
        <f t="shared" si="198"/>
        <v>2017-18 Summer</v>
      </c>
      <c r="AL695" s="41">
        <v>0</v>
      </c>
    </row>
    <row r="696" spans="1:38" x14ac:dyDescent="0.3">
      <c r="A696" s="47">
        <v>42849</v>
      </c>
      <c r="B696" s="14" t="str">
        <f t="shared" si="199"/>
        <v>Apr</v>
      </c>
      <c r="C696" s="3"/>
      <c r="D696" s="3"/>
      <c r="E696" s="3"/>
      <c r="F696" s="3"/>
      <c r="G696" s="3"/>
      <c r="H696" s="3"/>
      <c r="I696" s="13">
        <f>VLOOKUP($B696,'Gas wholesale lookups'!$A$4:$L$15,'Gas wholesale index'!I$2,FALSE)</f>
        <v>166168.27272727274</v>
      </c>
      <c r="J696" s="13">
        <f>VLOOKUP($B696,'Gas wholesale lookups'!$A$4:$L$15,'Gas wholesale index'!J$2,FALSE)</f>
        <v>291847.5</v>
      </c>
      <c r="K696" s="13">
        <f>VLOOKUP($B696,'Gas wholesale lookups'!$A$4:$L$15,'Gas wholesale index'!K$2,FALSE)</f>
        <v>332991.45454545453</v>
      </c>
      <c r="L696" s="13">
        <f>VLOOKUP($B696,'Gas wholesale lookups'!$A$4:$L$15,'Gas wholesale index'!L$2,FALSE)</f>
        <v>208526.18181818182</v>
      </c>
      <c r="M696" s="13">
        <f>VLOOKUP($B696,'Gas wholesale lookups'!$A$4:$L$15,'Gas wholesale index'!M$2,FALSE)</f>
        <v>166168.27272727274</v>
      </c>
      <c r="N696" s="13">
        <f>VLOOKUP($B696,'Gas wholesale lookups'!$A$4:$L$15,'Gas wholesale index'!N$2,FALSE)</f>
        <v>291847.5</v>
      </c>
      <c r="O696" s="38">
        <f>VLOOKUP($B696,'Gas wholesale lookups'!$A$4:$R$15,'Gas wholesale index'!O$2,FALSE)</f>
        <v>0</v>
      </c>
      <c r="P696" s="38">
        <f>VLOOKUP($B696,'Gas wholesale lookups'!$A$4:$R$15,'Gas wholesale index'!P$2,FALSE)</f>
        <v>1</v>
      </c>
      <c r="Q696" s="38">
        <f>VLOOKUP($B696,'Gas wholesale lookups'!$A$4:$R$15,'Gas wholesale index'!Q$2,FALSE)</f>
        <v>1</v>
      </c>
      <c r="R696" s="38">
        <f>VLOOKUP($B696,'Gas wholesale lookups'!$A$4:$R$15,'Gas wholesale index'!R$2,FALSE)</f>
        <v>1</v>
      </c>
      <c r="S696" s="38">
        <f>VLOOKUP($B696,'Gas wholesale lookups'!$A$4:$R$15,'Gas wholesale index'!S$2,FALSE)</f>
        <v>1</v>
      </c>
      <c r="T696" s="38">
        <f>VLOOKUP($B696,'Gas wholesale lookups'!$A$4:$R$15,'Gas wholesale index'!T$2,FALSE)</f>
        <v>0</v>
      </c>
      <c r="U696" s="13">
        <f t="shared" si="200"/>
        <v>0</v>
      </c>
      <c r="V696" s="13">
        <f t="shared" si="201"/>
        <v>291847.5</v>
      </c>
      <c r="W696" s="13">
        <f t="shared" si="202"/>
        <v>332991.45454545453</v>
      </c>
      <c r="X696" s="13">
        <f t="shared" si="203"/>
        <v>208526.18181818182</v>
      </c>
      <c r="Y696" s="13">
        <f t="shared" si="204"/>
        <v>166168.27272727274</v>
      </c>
      <c r="Z696" s="13">
        <f t="shared" si="205"/>
        <v>0</v>
      </c>
      <c r="AA696" s="13">
        <f t="shared" si="206"/>
        <v>999533.40909090918</v>
      </c>
      <c r="AB696" s="23">
        <f t="shared" si="207"/>
        <v>0</v>
      </c>
      <c r="AC696" s="23">
        <f t="shared" si="208"/>
        <v>0</v>
      </c>
      <c r="AD696" s="23">
        <f t="shared" si="209"/>
        <v>0</v>
      </c>
      <c r="AE696" s="23">
        <f t="shared" si="210"/>
        <v>0</v>
      </c>
      <c r="AF696" s="23">
        <f t="shared" si="211"/>
        <v>0</v>
      </c>
      <c r="AG696" s="23">
        <f t="shared" si="212"/>
        <v>0</v>
      </c>
      <c r="AH696" s="23">
        <f t="shared" si="213"/>
        <v>0</v>
      </c>
      <c r="AI696" s="44" t="str">
        <f t="shared" si="214"/>
        <v>n/a</v>
      </c>
      <c r="AJ696" s="2" t="str">
        <f t="shared" si="197"/>
        <v>2017-18 Winter</v>
      </c>
      <c r="AK696" s="2" t="str">
        <f t="shared" si="198"/>
        <v>2017-18 Summer</v>
      </c>
      <c r="AL696" s="41">
        <v>0</v>
      </c>
    </row>
    <row r="697" spans="1:38" x14ac:dyDescent="0.3">
      <c r="A697" s="47">
        <v>42850</v>
      </c>
      <c r="B697" s="14" t="str">
        <f t="shared" si="199"/>
        <v>Apr</v>
      </c>
      <c r="C697" s="3"/>
      <c r="D697" s="3"/>
      <c r="E697" s="3"/>
      <c r="F697" s="3"/>
      <c r="G697" s="3"/>
      <c r="H697" s="3"/>
      <c r="I697" s="13">
        <f>VLOOKUP($B697,'Gas wholesale lookups'!$A$4:$L$15,'Gas wholesale index'!I$2,FALSE)</f>
        <v>166168.27272727274</v>
      </c>
      <c r="J697" s="13">
        <f>VLOOKUP($B697,'Gas wholesale lookups'!$A$4:$L$15,'Gas wholesale index'!J$2,FALSE)</f>
        <v>291847.5</v>
      </c>
      <c r="K697" s="13">
        <f>VLOOKUP($B697,'Gas wholesale lookups'!$A$4:$L$15,'Gas wholesale index'!K$2,FALSE)</f>
        <v>332991.45454545453</v>
      </c>
      <c r="L697" s="13">
        <f>VLOOKUP($B697,'Gas wholesale lookups'!$A$4:$L$15,'Gas wholesale index'!L$2,FALSE)</f>
        <v>208526.18181818182</v>
      </c>
      <c r="M697" s="13">
        <f>VLOOKUP($B697,'Gas wholesale lookups'!$A$4:$L$15,'Gas wholesale index'!M$2,FALSE)</f>
        <v>166168.27272727274</v>
      </c>
      <c r="N697" s="13">
        <f>VLOOKUP($B697,'Gas wholesale lookups'!$A$4:$L$15,'Gas wholesale index'!N$2,FALSE)</f>
        <v>291847.5</v>
      </c>
      <c r="O697" s="38">
        <f>VLOOKUP($B697,'Gas wholesale lookups'!$A$4:$R$15,'Gas wholesale index'!O$2,FALSE)</f>
        <v>0</v>
      </c>
      <c r="P697" s="38">
        <f>VLOOKUP($B697,'Gas wholesale lookups'!$A$4:$R$15,'Gas wholesale index'!P$2,FALSE)</f>
        <v>1</v>
      </c>
      <c r="Q697" s="38">
        <f>VLOOKUP($B697,'Gas wholesale lookups'!$A$4:$R$15,'Gas wholesale index'!Q$2,FALSE)</f>
        <v>1</v>
      </c>
      <c r="R697" s="38">
        <f>VLOOKUP($B697,'Gas wholesale lookups'!$A$4:$R$15,'Gas wholesale index'!R$2,FALSE)</f>
        <v>1</v>
      </c>
      <c r="S697" s="38">
        <f>VLOOKUP($B697,'Gas wholesale lookups'!$A$4:$R$15,'Gas wholesale index'!S$2,FALSE)</f>
        <v>1</v>
      </c>
      <c r="T697" s="38">
        <f>VLOOKUP($B697,'Gas wholesale lookups'!$A$4:$R$15,'Gas wholesale index'!T$2,FALSE)</f>
        <v>0</v>
      </c>
      <c r="U697" s="13">
        <f t="shared" si="200"/>
        <v>0</v>
      </c>
      <c r="V697" s="13">
        <f t="shared" si="201"/>
        <v>291847.5</v>
      </c>
      <c r="W697" s="13">
        <f t="shared" si="202"/>
        <v>332991.45454545453</v>
      </c>
      <c r="X697" s="13">
        <f t="shared" si="203"/>
        <v>208526.18181818182</v>
      </c>
      <c r="Y697" s="13">
        <f t="shared" si="204"/>
        <v>166168.27272727274</v>
      </c>
      <c r="Z697" s="13">
        <f t="shared" si="205"/>
        <v>0</v>
      </c>
      <c r="AA697" s="13">
        <f t="shared" si="206"/>
        <v>999533.40909090918</v>
      </c>
      <c r="AB697" s="23">
        <f t="shared" si="207"/>
        <v>0</v>
      </c>
      <c r="AC697" s="23">
        <f t="shared" si="208"/>
        <v>0</v>
      </c>
      <c r="AD697" s="23">
        <f t="shared" si="209"/>
        <v>0</v>
      </c>
      <c r="AE697" s="23">
        <f t="shared" si="210"/>
        <v>0</v>
      </c>
      <c r="AF697" s="23">
        <f t="shared" si="211"/>
        <v>0</v>
      </c>
      <c r="AG697" s="23">
        <f t="shared" si="212"/>
        <v>0</v>
      </c>
      <c r="AH697" s="23">
        <f t="shared" si="213"/>
        <v>0</v>
      </c>
      <c r="AI697" s="44" t="str">
        <f t="shared" si="214"/>
        <v>n/a</v>
      </c>
      <c r="AJ697" s="2" t="str">
        <f t="shared" si="197"/>
        <v>2017-18 Winter</v>
      </c>
      <c r="AK697" s="2" t="str">
        <f t="shared" si="198"/>
        <v>2017-18 Summer</v>
      </c>
      <c r="AL697" s="41">
        <v>0</v>
      </c>
    </row>
    <row r="698" spans="1:38" x14ac:dyDescent="0.3">
      <c r="A698" s="47">
        <v>42851</v>
      </c>
      <c r="B698" s="14" t="str">
        <f t="shared" si="199"/>
        <v>Apr</v>
      </c>
      <c r="C698" s="3"/>
      <c r="D698" s="3"/>
      <c r="E698" s="3"/>
      <c r="F698" s="3"/>
      <c r="G698" s="3"/>
      <c r="H698" s="3"/>
      <c r="I698" s="13">
        <f>VLOOKUP($B698,'Gas wholesale lookups'!$A$4:$L$15,'Gas wholesale index'!I$2,FALSE)</f>
        <v>166168.27272727274</v>
      </c>
      <c r="J698" s="13">
        <f>VLOOKUP($B698,'Gas wholesale lookups'!$A$4:$L$15,'Gas wholesale index'!J$2,FALSE)</f>
        <v>291847.5</v>
      </c>
      <c r="K698" s="13">
        <f>VLOOKUP($B698,'Gas wholesale lookups'!$A$4:$L$15,'Gas wholesale index'!K$2,FALSE)</f>
        <v>332991.45454545453</v>
      </c>
      <c r="L698" s="13">
        <f>VLOOKUP($B698,'Gas wholesale lookups'!$A$4:$L$15,'Gas wholesale index'!L$2,FALSE)</f>
        <v>208526.18181818182</v>
      </c>
      <c r="M698" s="13">
        <f>VLOOKUP($B698,'Gas wholesale lookups'!$A$4:$L$15,'Gas wholesale index'!M$2,FALSE)</f>
        <v>166168.27272727274</v>
      </c>
      <c r="N698" s="13">
        <f>VLOOKUP($B698,'Gas wholesale lookups'!$A$4:$L$15,'Gas wholesale index'!N$2,FALSE)</f>
        <v>291847.5</v>
      </c>
      <c r="O698" s="38">
        <f>VLOOKUP($B698,'Gas wholesale lookups'!$A$4:$R$15,'Gas wholesale index'!O$2,FALSE)</f>
        <v>0</v>
      </c>
      <c r="P698" s="38">
        <f>VLOOKUP($B698,'Gas wholesale lookups'!$A$4:$R$15,'Gas wholesale index'!P$2,FALSE)</f>
        <v>1</v>
      </c>
      <c r="Q698" s="38">
        <f>VLOOKUP($B698,'Gas wholesale lookups'!$A$4:$R$15,'Gas wholesale index'!Q$2,FALSE)</f>
        <v>1</v>
      </c>
      <c r="R698" s="38">
        <f>VLOOKUP($B698,'Gas wholesale lookups'!$A$4:$R$15,'Gas wholesale index'!R$2,FALSE)</f>
        <v>1</v>
      </c>
      <c r="S698" s="38">
        <f>VLOOKUP($B698,'Gas wholesale lookups'!$A$4:$R$15,'Gas wholesale index'!S$2,FALSE)</f>
        <v>1</v>
      </c>
      <c r="T698" s="38">
        <f>VLOOKUP($B698,'Gas wholesale lookups'!$A$4:$R$15,'Gas wholesale index'!T$2,FALSE)</f>
        <v>0</v>
      </c>
      <c r="U698" s="13">
        <f t="shared" si="200"/>
        <v>0</v>
      </c>
      <c r="V698" s="13">
        <f t="shared" si="201"/>
        <v>291847.5</v>
      </c>
      <c r="W698" s="13">
        <f t="shared" si="202"/>
        <v>332991.45454545453</v>
      </c>
      <c r="X698" s="13">
        <f t="shared" si="203"/>
        <v>208526.18181818182</v>
      </c>
      <c r="Y698" s="13">
        <f t="shared" si="204"/>
        <v>166168.27272727274</v>
      </c>
      <c r="Z698" s="13">
        <f t="shared" si="205"/>
        <v>0</v>
      </c>
      <c r="AA698" s="13">
        <f t="shared" si="206"/>
        <v>999533.40909090918</v>
      </c>
      <c r="AB698" s="23">
        <f t="shared" si="207"/>
        <v>0</v>
      </c>
      <c r="AC698" s="23">
        <f t="shared" si="208"/>
        <v>0</v>
      </c>
      <c r="AD698" s="23">
        <f t="shared" si="209"/>
        <v>0</v>
      </c>
      <c r="AE698" s="23">
        <f t="shared" si="210"/>
        <v>0</v>
      </c>
      <c r="AF698" s="23">
        <f t="shared" si="211"/>
        <v>0</v>
      </c>
      <c r="AG698" s="23">
        <f t="shared" si="212"/>
        <v>0</v>
      </c>
      <c r="AH698" s="23">
        <f t="shared" si="213"/>
        <v>0</v>
      </c>
      <c r="AI698" s="44" t="str">
        <f t="shared" si="214"/>
        <v>n/a</v>
      </c>
      <c r="AJ698" s="2" t="str">
        <f t="shared" si="197"/>
        <v>2017-18 Winter</v>
      </c>
      <c r="AK698" s="2" t="str">
        <f t="shared" si="198"/>
        <v>2017-18 Summer</v>
      </c>
      <c r="AL698" s="41">
        <v>0</v>
      </c>
    </row>
    <row r="699" spans="1:38" x14ac:dyDescent="0.3">
      <c r="A699" s="47">
        <v>42852</v>
      </c>
      <c r="B699" s="14" t="str">
        <f t="shared" si="199"/>
        <v>Apr</v>
      </c>
      <c r="C699" s="3"/>
      <c r="D699" s="3"/>
      <c r="E699" s="3"/>
      <c r="F699" s="3"/>
      <c r="G699" s="3"/>
      <c r="H699" s="3"/>
      <c r="I699" s="13">
        <f>VLOOKUP($B699,'Gas wholesale lookups'!$A$4:$L$15,'Gas wholesale index'!I$2,FALSE)</f>
        <v>166168.27272727274</v>
      </c>
      <c r="J699" s="13">
        <f>VLOOKUP($B699,'Gas wholesale lookups'!$A$4:$L$15,'Gas wholesale index'!J$2,FALSE)</f>
        <v>291847.5</v>
      </c>
      <c r="K699" s="13">
        <f>VLOOKUP($B699,'Gas wholesale lookups'!$A$4:$L$15,'Gas wholesale index'!K$2,FALSE)</f>
        <v>332991.45454545453</v>
      </c>
      <c r="L699" s="13">
        <f>VLOOKUP($B699,'Gas wholesale lookups'!$A$4:$L$15,'Gas wholesale index'!L$2,FALSE)</f>
        <v>208526.18181818182</v>
      </c>
      <c r="M699" s="13">
        <f>VLOOKUP($B699,'Gas wholesale lookups'!$A$4:$L$15,'Gas wholesale index'!M$2,FALSE)</f>
        <v>166168.27272727274</v>
      </c>
      <c r="N699" s="13">
        <f>VLOOKUP($B699,'Gas wholesale lookups'!$A$4:$L$15,'Gas wholesale index'!N$2,FALSE)</f>
        <v>291847.5</v>
      </c>
      <c r="O699" s="38">
        <f>VLOOKUP($B699,'Gas wholesale lookups'!$A$4:$R$15,'Gas wholesale index'!O$2,FALSE)</f>
        <v>0</v>
      </c>
      <c r="P699" s="38">
        <f>VLOOKUP($B699,'Gas wholesale lookups'!$A$4:$R$15,'Gas wholesale index'!P$2,FALSE)</f>
        <v>1</v>
      </c>
      <c r="Q699" s="38">
        <f>VLOOKUP($B699,'Gas wholesale lookups'!$A$4:$R$15,'Gas wholesale index'!Q$2,FALSE)</f>
        <v>1</v>
      </c>
      <c r="R699" s="38">
        <f>VLOOKUP($B699,'Gas wholesale lookups'!$A$4:$R$15,'Gas wholesale index'!R$2,FALSE)</f>
        <v>1</v>
      </c>
      <c r="S699" s="38">
        <f>VLOOKUP($B699,'Gas wholesale lookups'!$A$4:$R$15,'Gas wholesale index'!S$2,FALSE)</f>
        <v>1</v>
      </c>
      <c r="T699" s="38">
        <f>VLOOKUP($B699,'Gas wholesale lookups'!$A$4:$R$15,'Gas wholesale index'!T$2,FALSE)</f>
        <v>0</v>
      </c>
      <c r="U699" s="13">
        <f t="shared" si="200"/>
        <v>0</v>
      </c>
      <c r="V699" s="13">
        <f t="shared" si="201"/>
        <v>291847.5</v>
      </c>
      <c r="W699" s="13">
        <f t="shared" si="202"/>
        <v>332991.45454545453</v>
      </c>
      <c r="X699" s="13">
        <f t="shared" si="203"/>
        <v>208526.18181818182</v>
      </c>
      <c r="Y699" s="13">
        <f t="shared" si="204"/>
        <v>166168.27272727274</v>
      </c>
      <c r="Z699" s="13">
        <f t="shared" si="205"/>
        <v>0</v>
      </c>
      <c r="AA699" s="13">
        <f t="shared" si="206"/>
        <v>999533.40909090918</v>
      </c>
      <c r="AB699" s="23">
        <f t="shared" si="207"/>
        <v>0</v>
      </c>
      <c r="AC699" s="23">
        <f t="shared" si="208"/>
        <v>0</v>
      </c>
      <c r="AD699" s="23">
        <f t="shared" si="209"/>
        <v>0</v>
      </c>
      <c r="AE699" s="23">
        <f t="shared" si="210"/>
        <v>0</v>
      </c>
      <c r="AF699" s="23">
        <f t="shared" si="211"/>
        <v>0</v>
      </c>
      <c r="AG699" s="23">
        <f t="shared" si="212"/>
        <v>0</v>
      </c>
      <c r="AH699" s="23">
        <f t="shared" si="213"/>
        <v>0</v>
      </c>
      <c r="AI699" s="44" t="str">
        <f t="shared" si="214"/>
        <v>n/a</v>
      </c>
      <c r="AJ699" s="2" t="str">
        <f t="shared" si="197"/>
        <v>2017-18 Winter</v>
      </c>
      <c r="AK699" s="2" t="str">
        <f t="shared" si="198"/>
        <v>2017-18 Summer</v>
      </c>
      <c r="AL699" s="41">
        <v>0</v>
      </c>
    </row>
    <row r="700" spans="1:38" x14ac:dyDescent="0.3">
      <c r="A700" s="47">
        <v>42853</v>
      </c>
      <c r="B700" s="14" t="str">
        <f t="shared" si="199"/>
        <v>Apr</v>
      </c>
      <c r="C700" s="3"/>
      <c r="D700" s="3"/>
      <c r="E700" s="3"/>
      <c r="F700" s="3"/>
      <c r="G700" s="3"/>
      <c r="H700" s="3"/>
      <c r="I700" s="13">
        <f>VLOOKUP($B700,'Gas wholesale lookups'!$A$4:$L$15,'Gas wholesale index'!I$2,FALSE)</f>
        <v>166168.27272727274</v>
      </c>
      <c r="J700" s="13">
        <f>VLOOKUP($B700,'Gas wholesale lookups'!$A$4:$L$15,'Gas wholesale index'!J$2,FALSE)</f>
        <v>291847.5</v>
      </c>
      <c r="K700" s="13">
        <f>VLOOKUP($B700,'Gas wholesale lookups'!$A$4:$L$15,'Gas wholesale index'!K$2,FALSE)</f>
        <v>332991.45454545453</v>
      </c>
      <c r="L700" s="13">
        <f>VLOOKUP($B700,'Gas wholesale lookups'!$A$4:$L$15,'Gas wholesale index'!L$2,FALSE)</f>
        <v>208526.18181818182</v>
      </c>
      <c r="M700" s="13">
        <f>VLOOKUP($B700,'Gas wholesale lookups'!$A$4:$L$15,'Gas wholesale index'!M$2,FALSE)</f>
        <v>166168.27272727274</v>
      </c>
      <c r="N700" s="13">
        <f>VLOOKUP($B700,'Gas wholesale lookups'!$A$4:$L$15,'Gas wholesale index'!N$2,FALSE)</f>
        <v>291847.5</v>
      </c>
      <c r="O700" s="38">
        <f>VLOOKUP($B700,'Gas wholesale lookups'!$A$4:$R$15,'Gas wholesale index'!O$2,FALSE)</f>
        <v>0</v>
      </c>
      <c r="P700" s="38">
        <f>VLOOKUP($B700,'Gas wholesale lookups'!$A$4:$R$15,'Gas wholesale index'!P$2,FALSE)</f>
        <v>1</v>
      </c>
      <c r="Q700" s="38">
        <f>VLOOKUP($B700,'Gas wholesale lookups'!$A$4:$R$15,'Gas wholesale index'!Q$2,FALSE)</f>
        <v>1</v>
      </c>
      <c r="R700" s="38">
        <f>VLOOKUP($B700,'Gas wholesale lookups'!$A$4:$R$15,'Gas wholesale index'!R$2,FALSE)</f>
        <v>1</v>
      </c>
      <c r="S700" s="38">
        <f>VLOOKUP($B700,'Gas wholesale lookups'!$A$4:$R$15,'Gas wholesale index'!S$2,FALSE)</f>
        <v>1</v>
      </c>
      <c r="T700" s="38">
        <f>VLOOKUP($B700,'Gas wholesale lookups'!$A$4:$R$15,'Gas wholesale index'!T$2,FALSE)</f>
        <v>0</v>
      </c>
      <c r="U700" s="13">
        <f t="shared" si="200"/>
        <v>0</v>
      </c>
      <c r="V700" s="13">
        <f t="shared" si="201"/>
        <v>291847.5</v>
      </c>
      <c r="W700" s="13">
        <f t="shared" si="202"/>
        <v>332991.45454545453</v>
      </c>
      <c r="X700" s="13">
        <f t="shared" si="203"/>
        <v>208526.18181818182</v>
      </c>
      <c r="Y700" s="13">
        <f t="shared" si="204"/>
        <v>166168.27272727274</v>
      </c>
      <c r="Z700" s="13">
        <f t="shared" si="205"/>
        <v>0</v>
      </c>
      <c r="AA700" s="13">
        <f t="shared" si="206"/>
        <v>999533.40909090918</v>
      </c>
      <c r="AB700" s="23">
        <f t="shared" si="207"/>
        <v>0</v>
      </c>
      <c r="AC700" s="23">
        <f t="shared" si="208"/>
        <v>0</v>
      </c>
      <c r="AD700" s="23">
        <f t="shared" si="209"/>
        <v>0</v>
      </c>
      <c r="AE700" s="23">
        <f t="shared" si="210"/>
        <v>0</v>
      </c>
      <c r="AF700" s="23">
        <f t="shared" si="211"/>
        <v>0</v>
      </c>
      <c r="AG700" s="23">
        <f t="shared" si="212"/>
        <v>0</v>
      </c>
      <c r="AH700" s="23">
        <f t="shared" si="213"/>
        <v>0</v>
      </c>
      <c r="AI700" s="44" t="str">
        <f t="shared" si="214"/>
        <v>n/a</v>
      </c>
      <c r="AJ700" s="2" t="str">
        <f t="shared" si="197"/>
        <v>2017-18 Winter</v>
      </c>
      <c r="AK700" s="2" t="str">
        <f t="shared" si="198"/>
        <v>2017-18 Summer</v>
      </c>
      <c r="AL700" s="41">
        <v>0</v>
      </c>
    </row>
    <row r="701" spans="1:38" x14ac:dyDescent="0.3">
      <c r="A701" s="47">
        <v>42857</v>
      </c>
      <c r="B701" s="14" t="str">
        <f t="shared" si="199"/>
        <v>May</v>
      </c>
      <c r="C701" s="3"/>
      <c r="D701" s="3"/>
      <c r="E701" s="3"/>
      <c r="F701" s="3"/>
      <c r="G701" s="3"/>
      <c r="H701" s="3"/>
      <c r="I701" s="13">
        <f>VLOOKUP($B701,'Gas wholesale lookups'!$A$4:$L$15,'Gas wholesale index'!I$2,FALSE)</f>
        <v>166168.27272727274</v>
      </c>
      <c r="J701" s="13">
        <f>VLOOKUP($B701,'Gas wholesale lookups'!$A$4:$L$15,'Gas wholesale index'!J$2,FALSE)</f>
        <v>291847.5</v>
      </c>
      <c r="K701" s="13">
        <f>VLOOKUP($B701,'Gas wholesale lookups'!$A$4:$L$15,'Gas wholesale index'!K$2,FALSE)</f>
        <v>332991.45454545453</v>
      </c>
      <c r="L701" s="13">
        <f>VLOOKUP($B701,'Gas wholesale lookups'!$A$4:$L$15,'Gas wholesale index'!L$2,FALSE)</f>
        <v>208526.18181818182</v>
      </c>
      <c r="M701" s="13">
        <f>VLOOKUP($B701,'Gas wholesale lookups'!$A$4:$L$15,'Gas wholesale index'!M$2,FALSE)</f>
        <v>166168.27272727274</v>
      </c>
      <c r="N701" s="13">
        <f>VLOOKUP($B701,'Gas wholesale lookups'!$A$4:$L$15,'Gas wholesale index'!N$2,FALSE)</f>
        <v>291847.5</v>
      </c>
      <c r="O701" s="38">
        <f>VLOOKUP($B701,'Gas wholesale lookups'!$A$4:$R$15,'Gas wholesale index'!O$2,FALSE)</f>
        <v>0</v>
      </c>
      <c r="P701" s="38">
        <f>VLOOKUP($B701,'Gas wholesale lookups'!$A$4:$R$15,'Gas wholesale index'!P$2,FALSE)</f>
        <v>1</v>
      </c>
      <c r="Q701" s="38">
        <f>VLOOKUP($B701,'Gas wholesale lookups'!$A$4:$R$15,'Gas wholesale index'!Q$2,FALSE)</f>
        <v>1</v>
      </c>
      <c r="R701" s="38">
        <f>VLOOKUP($B701,'Gas wholesale lookups'!$A$4:$R$15,'Gas wholesale index'!R$2,FALSE)</f>
        <v>1</v>
      </c>
      <c r="S701" s="38">
        <f>VLOOKUP($B701,'Gas wholesale lookups'!$A$4:$R$15,'Gas wholesale index'!S$2,FALSE)</f>
        <v>1</v>
      </c>
      <c r="T701" s="38">
        <f>VLOOKUP($B701,'Gas wholesale lookups'!$A$4:$R$15,'Gas wholesale index'!T$2,FALSE)</f>
        <v>0</v>
      </c>
      <c r="U701" s="13">
        <f t="shared" si="200"/>
        <v>0</v>
      </c>
      <c r="V701" s="13">
        <f t="shared" si="201"/>
        <v>291847.5</v>
      </c>
      <c r="W701" s="13">
        <f t="shared" si="202"/>
        <v>332991.45454545453</v>
      </c>
      <c r="X701" s="13">
        <f t="shared" si="203"/>
        <v>208526.18181818182</v>
      </c>
      <c r="Y701" s="13">
        <f t="shared" si="204"/>
        <v>166168.27272727274</v>
      </c>
      <c r="Z701" s="13">
        <f t="shared" si="205"/>
        <v>0</v>
      </c>
      <c r="AA701" s="13">
        <f t="shared" si="206"/>
        <v>999533.40909090918</v>
      </c>
      <c r="AB701" s="23">
        <f t="shared" si="207"/>
        <v>0</v>
      </c>
      <c r="AC701" s="23">
        <f t="shared" si="208"/>
        <v>0</v>
      </c>
      <c r="AD701" s="23">
        <f t="shared" si="209"/>
        <v>0</v>
      </c>
      <c r="AE701" s="23">
        <f t="shared" si="210"/>
        <v>0</v>
      </c>
      <c r="AF701" s="23">
        <f t="shared" si="211"/>
        <v>0</v>
      </c>
      <c r="AG701" s="23">
        <f t="shared" si="212"/>
        <v>0</v>
      </c>
      <c r="AH701" s="23">
        <f t="shared" si="213"/>
        <v>0</v>
      </c>
      <c r="AI701" s="44" t="str">
        <f t="shared" si="214"/>
        <v>n/a</v>
      </c>
      <c r="AJ701" s="2" t="str">
        <f t="shared" si="197"/>
        <v>2017-18 Winter</v>
      </c>
      <c r="AK701" s="2" t="str">
        <f t="shared" si="198"/>
        <v>2017-18 Summer</v>
      </c>
      <c r="AL701" s="41">
        <v>0</v>
      </c>
    </row>
    <row r="702" spans="1:38" x14ac:dyDescent="0.3">
      <c r="A702" s="47">
        <v>42858</v>
      </c>
      <c r="B702" s="14" t="str">
        <f t="shared" si="199"/>
        <v>May</v>
      </c>
      <c r="C702" s="3"/>
      <c r="D702" s="3"/>
      <c r="E702" s="3"/>
      <c r="F702" s="3"/>
      <c r="G702" s="3"/>
      <c r="H702" s="3"/>
      <c r="I702" s="13">
        <f>VLOOKUP($B702,'Gas wholesale lookups'!$A$4:$L$15,'Gas wholesale index'!I$2,FALSE)</f>
        <v>166168.27272727274</v>
      </c>
      <c r="J702" s="13">
        <f>VLOOKUP($B702,'Gas wholesale lookups'!$A$4:$L$15,'Gas wholesale index'!J$2,FALSE)</f>
        <v>291847.5</v>
      </c>
      <c r="K702" s="13">
        <f>VLOOKUP($B702,'Gas wholesale lookups'!$A$4:$L$15,'Gas wholesale index'!K$2,FALSE)</f>
        <v>332991.45454545453</v>
      </c>
      <c r="L702" s="13">
        <f>VLOOKUP($B702,'Gas wholesale lookups'!$A$4:$L$15,'Gas wholesale index'!L$2,FALSE)</f>
        <v>208526.18181818182</v>
      </c>
      <c r="M702" s="13">
        <f>VLOOKUP($B702,'Gas wholesale lookups'!$A$4:$L$15,'Gas wholesale index'!M$2,FALSE)</f>
        <v>166168.27272727274</v>
      </c>
      <c r="N702" s="13">
        <f>VLOOKUP($B702,'Gas wholesale lookups'!$A$4:$L$15,'Gas wholesale index'!N$2,FALSE)</f>
        <v>291847.5</v>
      </c>
      <c r="O702" s="38">
        <f>VLOOKUP($B702,'Gas wholesale lookups'!$A$4:$R$15,'Gas wholesale index'!O$2,FALSE)</f>
        <v>0</v>
      </c>
      <c r="P702" s="38">
        <f>VLOOKUP($B702,'Gas wholesale lookups'!$A$4:$R$15,'Gas wholesale index'!P$2,FALSE)</f>
        <v>1</v>
      </c>
      <c r="Q702" s="38">
        <f>VLOOKUP($B702,'Gas wholesale lookups'!$A$4:$R$15,'Gas wholesale index'!Q$2,FALSE)</f>
        <v>1</v>
      </c>
      <c r="R702" s="38">
        <f>VLOOKUP($B702,'Gas wholesale lookups'!$A$4:$R$15,'Gas wholesale index'!R$2,FALSE)</f>
        <v>1</v>
      </c>
      <c r="S702" s="38">
        <f>VLOOKUP($B702,'Gas wholesale lookups'!$A$4:$R$15,'Gas wholesale index'!S$2,FALSE)</f>
        <v>1</v>
      </c>
      <c r="T702" s="38">
        <f>VLOOKUP($B702,'Gas wholesale lookups'!$A$4:$R$15,'Gas wholesale index'!T$2,FALSE)</f>
        <v>0</v>
      </c>
      <c r="U702" s="13">
        <f t="shared" si="200"/>
        <v>0</v>
      </c>
      <c r="V702" s="13">
        <f t="shared" si="201"/>
        <v>291847.5</v>
      </c>
      <c r="W702" s="13">
        <f t="shared" si="202"/>
        <v>332991.45454545453</v>
      </c>
      <c r="X702" s="13">
        <f t="shared" si="203"/>
        <v>208526.18181818182</v>
      </c>
      <c r="Y702" s="13">
        <f t="shared" si="204"/>
        <v>166168.27272727274</v>
      </c>
      <c r="Z702" s="13">
        <f t="shared" si="205"/>
        <v>0</v>
      </c>
      <c r="AA702" s="13">
        <f t="shared" si="206"/>
        <v>999533.40909090918</v>
      </c>
      <c r="AB702" s="23">
        <f t="shared" si="207"/>
        <v>0</v>
      </c>
      <c r="AC702" s="23">
        <f t="shared" si="208"/>
        <v>0</v>
      </c>
      <c r="AD702" s="23">
        <f t="shared" si="209"/>
        <v>0</v>
      </c>
      <c r="AE702" s="23">
        <f t="shared" si="210"/>
        <v>0</v>
      </c>
      <c r="AF702" s="23">
        <f t="shared" si="211"/>
        <v>0</v>
      </c>
      <c r="AG702" s="23">
        <f t="shared" si="212"/>
        <v>0</v>
      </c>
      <c r="AH702" s="23">
        <f t="shared" si="213"/>
        <v>0</v>
      </c>
      <c r="AI702" s="44" t="str">
        <f t="shared" si="214"/>
        <v>n/a</v>
      </c>
      <c r="AJ702" s="2" t="str">
        <f t="shared" si="197"/>
        <v>2017-18 Winter</v>
      </c>
      <c r="AK702" s="2" t="str">
        <f t="shared" si="198"/>
        <v>2017-18 Summer</v>
      </c>
      <c r="AL702" s="41">
        <v>0</v>
      </c>
    </row>
    <row r="703" spans="1:38" x14ac:dyDescent="0.3">
      <c r="A703" s="47">
        <v>42859</v>
      </c>
      <c r="B703" s="14" t="str">
        <f t="shared" si="199"/>
        <v>May</v>
      </c>
      <c r="C703" s="3"/>
      <c r="D703" s="3"/>
      <c r="E703" s="3"/>
      <c r="F703" s="3"/>
      <c r="G703" s="3"/>
      <c r="H703" s="3"/>
      <c r="I703" s="13">
        <f>VLOOKUP($B703,'Gas wholesale lookups'!$A$4:$L$15,'Gas wholesale index'!I$2,FALSE)</f>
        <v>166168.27272727274</v>
      </c>
      <c r="J703" s="13">
        <f>VLOOKUP($B703,'Gas wholesale lookups'!$A$4:$L$15,'Gas wholesale index'!J$2,FALSE)</f>
        <v>291847.5</v>
      </c>
      <c r="K703" s="13">
        <f>VLOOKUP($B703,'Gas wholesale lookups'!$A$4:$L$15,'Gas wholesale index'!K$2,FALSE)</f>
        <v>332991.45454545453</v>
      </c>
      <c r="L703" s="13">
        <f>VLOOKUP($B703,'Gas wholesale lookups'!$A$4:$L$15,'Gas wholesale index'!L$2,FALSE)</f>
        <v>208526.18181818182</v>
      </c>
      <c r="M703" s="13">
        <f>VLOOKUP($B703,'Gas wholesale lookups'!$A$4:$L$15,'Gas wholesale index'!M$2,FALSE)</f>
        <v>166168.27272727274</v>
      </c>
      <c r="N703" s="13">
        <f>VLOOKUP($B703,'Gas wholesale lookups'!$A$4:$L$15,'Gas wholesale index'!N$2,FALSE)</f>
        <v>291847.5</v>
      </c>
      <c r="O703" s="38">
        <f>VLOOKUP($B703,'Gas wholesale lookups'!$A$4:$R$15,'Gas wholesale index'!O$2,FALSE)</f>
        <v>0</v>
      </c>
      <c r="P703" s="38">
        <f>VLOOKUP($B703,'Gas wholesale lookups'!$A$4:$R$15,'Gas wholesale index'!P$2,FALSE)</f>
        <v>1</v>
      </c>
      <c r="Q703" s="38">
        <f>VLOOKUP($B703,'Gas wholesale lookups'!$A$4:$R$15,'Gas wholesale index'!Q$2,FALSE)</f>
        <v>1</v>
      </c>
      <c r="R703" s="38">
        <f>VLOOKUP($B703,'Gas wholesale lookups'!$A$4:$R$15,'Gas wholesale index'!R$2,FALSE)</f>
        <v>1</v>
      </c>
      <c r="S703" s="38">
        <f>VLOOKUP($B703,'Gas wholesale lookups'!$A$4:$R$15,'Gas wholesale index'!S$2,FALSE)</f>
        <v>1</v>
      </c>
      <c r="T703" s="38">
        <f>VLOOKUP($B703,'Gas wholesale lookups'!$A$4:$R$15,'Gas wholesale index'!T$2,FALSE)</f>
        <v>0</v>
      </c>
      <c r="U703" s="13">
        <f t="shared" si="200"/>
        <v>0</v>
      </c>
      <c r="V703" s="13">
        <f t="shared" si="201"/>
        <v>291847.5</v>
      </c>
      <c r="W703" s="13">
        <f t="shared" si="202"/>
        <v>332991.45454545453</v>
      </c>
      <c r="X703" s="13">
        <f t="shared" si="203"/>
        <v>208526.18181818182</v>
      </c>
      <c r="Y703" s="13">
        <f t="shared" si="204"/>
        <v>166168.27272727274</v>
      </c>
      <c r="Z703" s="13">
        <f t="shared" si="205"/>
        <v>0</v>
      </c>
      <c r="AA703" s="13">
        <f t="shared" si="206"/>
        <v>999533.40909090918</v>
      </c>
      <c r="AB703" s="23">
        <f t="shared" si="207"/>
        <v>0</v>
      </c>
      <c r="AC703" s="23">
        <f t="shared" si="208"/>
        <v>0</v>
      </c>
      <c r="AD703" s="23">
        <f t="shared" si="209"/>
        <v>0</v>
      </c>
      <c r="AE703" s="23">
        <f t="shared" si="210"/>
        <v>0</v>
      </c>
      <c r="AF703" s="23">
        <f t="shared" si="211"/>
        <v>0</v>
      </c>
      <c r="AG703" s="23">
        <f t="shared" si="212"/>
        <v>0</v>
      </c>
      <c r="AH703" s="23">
        <f t="shared" si="213"/>
        <v>0</v>
      </c>
      <c r="AI703" s="44" t="str">
        <f t="shared" si="214"/>
        <v>n/a</v>
      </c>
      <c r="AJ703" s="2" t="str">
        <f t="shared" si="197"/>
        <v>2017-18 Winter</v>
      </c>
      <c r="AK703" s="2" t="str">
        <f t="shared" si="198"/>
        <v>2017-18 Summer</v>
      </c>
      <c r="AL703" s="41">
        <v>0</v>
      </c>
    </row>
    <row r="704" spans="1:38" x14ac:dyDescent="0.3">
      <c r="A704" s="47">
        <v>42860</v>
      </c>
      <c r="B704" s="14" t="str">
        <f t="shared" si="199"/>
        <v>May</v>
      </c>
      <c r="C704" s="3"/>
      <c r="D704" s="3"/>
      <c r="E704" s="3"/>
      <c r="F704" s="3"/>
      <c r="G704" s="3"/>
      <c r="H704" s="3"/>
      <c r="I704" s="13">
        <f>VLOOKUP($B704,'Gas wholesale lookups'!$A$4:$L$15,'Gas wholesale index'!I$2,FALSE)</f>
        <v>166168.27272727274</v>
      </c>
      <c r="J704" s="13">
        <f>VLOOKUP($B704,'Gas wholesale lookups'!$A$4:$L$15,'Gas wholesale index'!J$2,FALSE)</f>
        <v>291847.5</v>
      </c>
      <c r="K704" s="13">
        <f>VLOOKUP($B704,'Gas wholesale lookups'!$A$4:$L$15,'Gas wholesale index'!K$2,FALSE)</f>
        <v>332991.45454545453</v>
      </c>
      <c r="L704" s="13">
        <f>VLOOKUP($B704,'Gas wholesale lookups'!$A$4:$L$15,'Gas wholesale index'!L$2,FALSE)</f>
        <v>208526.18181818182</v>
      </c>
      <c r="M704" s="13">
        <f>VLOOKUP($B704,'Gas wholesale lookups'!$A$4:$L$15,'Gas wholesale index'!M$2,FALSE)</f>
        <v>166168.27272727274</v>
      </c>
      <c r="N704" s="13">
        <f>VLOOKUP($B704,'Gas wholesale lookups'!$A$4:$L$15,'Gas wholesale index'!N$2,FALSE)</f>
        <v>291847.5</v>
      </c>
      <c r="O704" s="38">
        <f>VLOOKUP($B704,'Gas wholesale lookups'!$A$4:$R$15,'Gas wholesale index'!O$2,FALSE)</f>
        <v>0</v>
      </c>
      <c r="P704" s="38">
        <f>VLOOKUP($B704,'Gas wholesale lookups'!$A$4:$R$15,'Gas wholesale index'!P$2,FALSE)</f>
        <v>1</v>
      </c>
      <c r="Q704" s="38">
        <f>VLOOKUP($B704,'Gas wholesale lookups'!$A$4:$R$15,'Gas wholesale index'!Q$2,FALSE)</f>
        <v>1</v>
      </c>
      <c r="R704" s="38">
        <f>VLOOKUP($B704,'Gas wholesale lookups'!$A$4:$R$15,'Gas wholesale index'!R$2,FALSE)</f>
        <v>1</v>
      </c>
      <c r="S704" s="38">
        <f>VLOOKUP($B704,'Gas wholesale lookups'!$A$4:$R$15,'Gas wholesale index'!S$2,FALSE)</f>
        <v>1</v>
      </c>
      <c r="T704" s="38">
        <f>VLOOKUP($B704,'Gas wholesale lookups'!$A$4:$R$15,'Gas wholesale index'!T$2,FALSE)</f>
        <v>0</v>
      </c>
      <c r="U704" s="13">
        <f t="shared" si="200"/>
        <v>0</v>
      </c>
      <c r="V704" s="13">
        <f t="shared" si="201"/>
        <v>291847.5</v>
      </c>
      <c r="W704" s="13">
        <f t="shared" si="202"/>
        <v>332991.45454545453</v>
      </c>
      <c r="X704" s="13">
        <f t="shared" si="203"/>
        <v>208526.18181818182</v>
      </c>
      <c r="Y704" s="13">
        <f t="shared" si="204"/>
        <v>166168.27272727274</v>
      </c>
      <c r="Z704" s="13">
        <f t="shared" si="205"/>
        <v>0</v>
      </c>
      <c r="AA704" s="13">
        <f t="shared" si="206"/>
        <v>999533.40909090918</v>
      </c>
      <c r="AB704" s="23">
        <f t="shared" si="207"/>
        <v>0</v>
      </c>
      <c r="AC704" s="23">
        <f t="shared" si="208"/>
        <v>0</v>
      </c>
      <c r="AD704" s="23">
        <f t="shared" si="209"/>
        <v>0</v>
      </c>
      <c r="AE704" s="23">
        <f t="shared" si="210"/>
        <v>0</v>
      </c>
      <c r="AF704" s="23">
        <f t="shared" si="211"/>
        <v>0</v>
      </c>
      <c r="AG704" s="23">
        <f t="shared" si="212"/>
        <v>0</v>
      </c>
      <c r="AH704" s="23">
        <f t="shared" si="213"/>
        <v>0</v>
      </c>
      <c r="AI704" s="44" t="str">
        <f t="shared" si="214"/>
        <v>n/a</v>
      </c>
      <c r="AJ704" s="2" t="str">
        <f t="shared" si="197"/>
        <v>2017-18 Winter</v>
      </c>
      <c r="AK704" s="2" t="str">
        <f t="shared" si="198"/>
        <v>2017-18 Summer</v>
      </c>
      <c r="AL704" s="41">
        <v>0</v>
      </c>
    </row>
    <row r="705" spans="1:38" x14ac:dyDescent="0.3">
      <c r="A705" s="47">
        <v>42863</v>
      </c>
      <c r="B705" s="14" t="str">
        <f t="shared" si="199"/>
        <v>May</v>
      </c>
      <c r="C705" s="3"/>
      <c r="D705" s="3"/>
      <c r="E705" s="3"/>
      <c r="F705" s="3"/>
      <c r="G705" s="3"/>
      <c r="H705" s="3"/>
      <c r="I705" s="13">
        <f>VLOOKUP($B705,'Gas wholesale lookups'!$A$4:$L$15,'Gas wholesale index'!I$2,FALSE)</f>
        <v>166168.27272727274</v>
      </c>
      <c r="J705" s="13">
        <f>VLOOKUP($B705,'Gas wholesale lookups'!$A$4:$L$15,'Gas wholesale index'!J$2,FALSE)</f>
        <v>291847.5</v>
      </c>
      <c r="K705" s="13">
        <f>VLOOKUP($B705,'Gas wholesale lookups'!$A$4:$L$15,'Gas wholesale index'!K$2,FALSE)</f>
        <v>332991.45454545453</v>
      </c>
      <c r="L705" s="13">
        <f>VLOOKUP($B705,'Gas wholesale lookups'!$A$4:$L$15,'Gas wholesale index'!L$2,FALSE)</f>
        <v>208526.18181818182</v>
      </c>
      <c r="M705" s="13">
        <f>VLOOKUP($B705,'Gas wholesale lookups'!$A$4:$L$15,'Gas wholesale index'!M$2,FALSE)</f>
        <v>166168.27272727274</v>
      </c>
      <c r="N705" s="13">
        <f>VLOOKUP($B705,'Gas wholesale lookups'!$A$4:$L$15,'Gas wholesale index'!N$2,FALSE)</f>
        <v>291847.5</v>
      </c>
      <c r="O705" s="38">
        <f>VLOOKUP($B705,'Gas wholesale lookups'!$A$4:$R$15,'Gas wholesale index'!O$2,FALSE)</f>
        <v>0</v>
      </c>
      <c r="P705" s="38">
        <f>VLOOKUP($B705,'Gas wholesale lookups'!$A$4:$R$15,'Gas wholesale index'!P$2,FALSE)</f>
        <v>1</v>
      </c>
      <c r="Q705" s="38">
        <f>VLOOKUP($B705,'Gas wholesale lookups'!$A$4:$R$15,'Gas wholesale index'!Q$2,FALSE)</f>
        <v>1</v>
      </c>
      <c r="R705" s="38">
        <f>VLOOKUP($B705,'Gas wholesale lookups'!$A$4:$R$15,'Gas wholesale index'!R$2,FALSE)</f>
        <v>1</v>
      </c>
      <c r="S705" s="38">
        <f>VLOOKUP($B705,'Gas wholesale lookups'!$A$4:$R$15,'Gas wholesale index'!S$2,FALSE)</f>
        <v>1</v>
      </c>
      <c r="T705" s="38">
        <f>VLOOKUP($B705,'Gas wholesale lookups'!$A$4:$R$15,'Gas wholesale index'!T$2,FALSE)</f>
        <v>0</v>
      </c>
      <c r="U705" s="13">
        <f t="shared" si="200"/>
        <v>0</v>
      </c>
      <c r="V705" s="13">
        <f t="shared" si="201"/>
        <v>291847.5</v>
      </c>
      <c r="W705" s="13">
        <f t="shared" si="202"/>
        <v>332991.45454545453</v>
      </c>
      <c r="X705" s="13">
        <f t="shared" si="203"/>
        <v>208526.18181818182</v>
      </c>
      <c r="Y705" s="13">
        <f t="shared" si="204"/>
        <v>166168.27272727274</v>
      </c>
      <c r="Z705" s="13">
        <f t="shared" si="205"/>
        <v>0</v>
      </c>
      <c r="AA705" s="13">
        <f t="shared" si="206"/>
        <v>999533.40909090918</v>
      </c>
      <c r="AB705" s="23">
        <f t="shared" si="207"/>
        <v>0</v>
      </c>
      <c r="AC705" s="23">
        <f t="shared" si="208"/>
        <v>0</v>
      </c>
      <c r="AD705" s="23">
        <f t="shared" si="209"/>
        <v>0</v>
      </c>
      <c r="AE705" s="23">
        <f t="shared" si="210"/>
        <v>0</v>
      </c>
      <c r="AF705" s="23">
        <f t="shared" si="211"/>
        <v>0</v>
      </c>
      <c r="AG705" s="23">
        <f t="shared" si="212"/>
        <v>0</v>
      </c>
      <c r="AH705" s="23">
        <f t="shared" si="213"/>
        <v>0</v>
      </c>
      <c r="AI705" s="44" t="str">
        <f t="shared" si="214"/>
        <v>n/a</v>
      </c>
      <c r="AJ705" s="2" t="str">
        <f t="shared" si="197"/>
        <v>2017-18 Winter</v>
      </c>
      <c r="AK705" s="2" t="str">
        <f t="shared" si="198"/>
        <v>2017-18 Summer</v>
      </c>
      <c r="AL705" s="41">
        <v>0</v>
      </c>
    </row>
    <row r="706" spans="1:38" x14ac:dyDescent="0.3">
      <c r="A706" s="47">
        <v>42864</v>
      </c>
      <c r="B706" s="14" t="str">
        <f t="shared" si="199"/>
        <v>May</v>
      </c>
      <c r="C706" s="3"/>
      <c r="D706" s="3"/>
      <c r="E706" s="3"/>
      <c r="F706" s="3"/>
      <c r="G706" s="3"/>
      <c r="H706" s="3"/>
      <c r="I706" s="13">
        <f>VLOOKUP($B706,'Gas wholesale lookups'!$A$4:$L$15,'Gas wholesale index'!I$2,FALSE)</f>
        <v>166168.27272727274</v>
      </c>
      <c r="J706" s="13">
        <f>VLOOKUP($B706,'Gas wholesale lookups'!$A$4:$L$15,'Gas wholesale index'!J$2,FALSE)</f>
        <v>291847.5</v>
      </c>
      <c r="K706" s="13">
        <f>VLOOKUP($B706,'Gas wholesale lookups'!$A$4:$L$15,'Gas wholesale index'!K$2,FALSE)</f>
        <v>332991.45454545453</v>
      </c>
      <c r="L706" s="13">
        <f>VLOOKUP($B706,'Gas wholesale lookups'!$A$4:$L$15,'Gas wholesale index'!L$2,FALSE)</f>
        <v>208526.18181818182</v>
      </c>
      <c r="M706" s="13">
        <f>VLOOKUP($B706,'Gas wholesale lookups'!$A$4:$L$15,'Gas wholesale index'!M$2,FALSE)</f>
        <v>166168.27272727274</v>
      </c>
      <c r="N706" s="13">
        <f>VLOOKUP($B706,'Gas wholesale lookups'!$A$4:$L$15,'Gas wholesale index'!N$2,FALSE)</f>
        <v>291847.5</v>
      </c>
      <c r="O706" s="38">
        <f>VLOOKUP($B706,'Gas wholesale lookups'!$A$4:$R$15,'Gas wholesale index'!O$2,FALSE)</f>
        <v>0</v>
      </c>
      <c r="P706" s="38">
        <f>VLOOKUP($B706,'Gas wholesale lookups'!$A$4:$R$15,'Gas wholesale index'!P$2,FALSE)</f>
        <v>1</v>
      </c>
      <c r="Q706" s="38">
        <f>VLOOKUP($B706,'Gas wholesale lookups'!$A$4:$R$15,'Gas wholesale index'!Q$2,FALSE)</f>
        <v>1</v>
      </c>
      <c r="R706" s="38">
        <f>VLOOKUP($B706,'Gas wholesale lookups'!$A$4:$R$15,'Gas wholesale index'!R$2,FALSE)</f>
        <v>1</v>
      </c>
      <c r="S706" s="38">
        <f>VLOOKUP($B706,'Gas wholesale lookups'!$A$4:$R$15,'Gas wholesale index'!S$2,FALSE)</f>
        <v>1</v>
      </c>
      <c r="T706" s="38">
        <f>VLOOKUP($B706,'Gas wholesale lookups'!$A$4:$R$15,'Gas wholesale index'!T$2,FALSE)</f>
        <v>0</v>
      </c>
      <c r="U706" s="13">
        <f t="shared" si="200"/>
        <v>0</v>
      </c>
      <c r="V706" s="13">
        <f t="shared" si="201"/>
        <v>291847.5</v>
      </c>
      <c r="W706" s="13">
        <f t="shared" si="202"/>
        <v>332991.45454545453</v>
      </c>
      <c r="X706" s="13">
        <f t="shared" si="203"/>
        <v>208526.18181818182</v>
      </c>
      <c r="Y706" s="13">
        <f t="shared" si="204"/>
        <v>166168.27272727274</v>
      </c>
      <c r="Z706" s="13">
        <f t="shared" si="205"/>
        <v>0</v>
      </c>
      <c r="AA706" s="13">
        <f t="shared" si="206"/>
        <v>999533.40909090918</v>
      </c>
      <c r="AB706" s="23">
        <f t="shared" si="207"/>
        <v>0</v>
      </c>
      <c r="AC706" s="23">
        <f t="shared" si="208"/>
        <v>0</v>
      </c>
      <c r="AD706" s="23">
        <f t="shared" si="209"/>
        <v>0</v>
      </c>
      <c r="AE706" s="23">
        <f t="shared" si="210"/>
        <v>0</v>
      </c>
      <c r="AF706" s="23">
        <f t="shared" si="211"/>
        <v>0</v>
      </c>
      <c r="AG706" s="23">
        <f t="shared" si="212"/>
        <v>0</v>
      </c>
      <c r="AH706" s="23">
        <f t="shared" si="213"/>
        <v>0</v>
      </c>
      <c r="AI706" s="44" t="str">
        <f t="shared" si="214"/>
        <v>n/a</v>
      </c>
      <c r="AJ706" s="2" t="str">
        <f t="shared" si="197"/>
        <v>2017-18 Winter</v>
      </c>
      <c r="AK706" s="2" t="str">
        <f t="shared" si="198"/>
        <v>2017-18 Summer</v>
      </c>
      <c r="AL706" s="41">
        <v>0</v>
      </c>
    </row>
    <row r="707" spans="1:38" x14ac:dyDescent="0.3">
      <c r="A707" s="47">
        <v>42865</v>
      </c>
      <c r="B707" s="14" t="str">
        <f t="shared" si="199"/>
        <v>May</v>
      </c>
      <c r="C707" s="3"/>
      <c r="D707" s="3"/>
      <c r="E707" s="3"/>
      <c r="F707" s="3"/>
      <c r="G707" s="3"/>
      <c r="H707" s="3"/>
      <c r="I707" s="13">
        <f>VLOOKUP($B707,'Gas wholesale lookups'!$A$4:$L$15,'Gas wholesale index'!I$2,FALSE)</f>
        <v>166168.27272727274</v>
      </c>
      <c r="J707" s="13">
        <f>VLOOKUP($B707,'Gas wholesale lookups'!$A$4:$L$15,'Gas wholesale index'!J$2,FALSE)</f>
        <v>291847.5</v>
      </c>
      <c r="K707" s="13">
        <f>VLOOKUP($B707,'Gas wholesale lookups'!$A$4:$L$15,'Gas wholesale index'!K$2,FALSE)</f>
        <v>332991.45454545453</v>
      </c>
      <c r="L707" s="13">
        <f>VLOOKUP($B707,'Gas wholesale lookups'!$A$4:$L$15,'Gas wholesale index'!L$2,FALSE)</f>
        <v>208526.18181818182</v>
      </c>
      <c r="M707" s="13">
        <f>VLOOKUP($B707,'Gas wholesale lookups'!$A$4:$L$15,'Gas wholesale index'!M$2,FALSE)</f>
        <v>166168.27272727274</v>
      </c>
      <c r="N707" s="13">
        <f>VLOOKUP($B707,'Gas wholesale lookups'!$A$4:$L$15,'Gas wholesale index'!N$2,FALSE)</f>
        <v>291847.5</v>
      </c>
      <c r="O707" s="38">
        <f>VLOOKUP($B707,'Gas wholesale lookups'!$A$4:$R$15,'Gas wholesale index'!O$2,FALSE)</f>
        <v>0</v>
      </c>
      <c r="P707" s="38">
        <f>VLOOKUP($B707,'Gas wholesale lookups'!$A$4:$R$15,'Gas wholesale index'!P$2,FALSE)</f>
        <v>1</v>
      </c>
      <c r="Q707" s="38">
        <f>VLOOKUP($B707,'Gas wholesale lookups'!$A$4:$R$15,'Gas wholesale index'!Q$2,FALSE)</f>
        <v>1</v>
      </c>
      <c r="R707" s="38">
        <f>VLOOKUP($B707,'Gas wholesale lookups'!$A$4:$R$15,'Gas wholesale index'!R$2,FALSE)</f>
        <v>1</v>
      </c>
      <c r="S707" s="38">
        <f>VLOOKUP($B707,'Gas wholesale lookups'!$A$4:$R$15,'Gas wholesale index'!S$2,FALSE)</f>
        <v>1</v>
      </c>
      <c r="T707" s="38">
        <f>VLOOKUP($B707,'Gas wholesale lookups'!$A$4:$R$15,'Gas wholesale index'!T$2,FALSE)</f>
        <v>0</v>
      </c>
      <c r="U707" s="13">
        <f t="shared" si="200"/>
        <v>0</v>
      </c>
      <c r="V707" s="13">
        <f t="shared" si="201"/>
        <v>291847.5</v>
      </c>
      <c r="W707" s="13">
        <f t="shared" si="202"/>
        <v>332991.45454545453</v>
      </c>
      <c r="X707" s="13">
        <f t="shared" si="203"/>
        <v>208526.18181818182</v>
      </c>
      <c r="Y707" s="13">
        <f t="shared" si="204"/>
        <v>166168.27272727274</v>
      </c>
      <c r="Z707" s="13">
        <f t="shared" si="205"/>
        <v>0</v>
      </c>
      <c r="AA707" s="13">
        <f t="shared" si="206"/>
        <v>999533.40909090918</v>
      </c>
      <c r="AB707" s="23">
        <f t="shared" si="207"/>
        <v>0</v>
      </c>
      <c r="AC707" s="23">
        <f t="shared" si="208"/>
        <v>0</v>
      </c>
      <c r="AD707" s="23">
        <f t="shared" si="209"/>
        <v>0</v>
      </c>
      <c r="AE707" s="23">
        <f t="shared" si="210"/>
        <v>0</v>
      </c>
      <c r="AF707" s="23">
        <f t="shared" si="211"/>
        <v>0</v>
      </c>
      <c r="AG707" s="23">
        <f t="shared" si="212"/>
        <v>0</v>
      </c>
      <c r="AH707" s="23">
        <f t="shared" si="213"/>
        <v>0</v>
      </c>
      <c r="AI707" s="44" t="str">
        <f t="shared" si="214"/>
        <v>n/a</v>
      </c>
      <c r="AJ707" s="2" t="str">
        <f t="shared" si="197"/>
        <v>2017-18 Winter</v>
      </c>
      <c r="AK707" s="2" t="str">
        <f t="shared" si="198"/>
        <v>2017-18 Summer</v>
      </c>
      <c r="AL707" s="41">
        <v>0</v>
      </c>
    </row>
    <row r="708" spans="1:38" x14ac:dyDescent="0.3">
      <c r="A708" s="47">
        <v>42866</v>
      </c>
      <c r="B708" s="14" t="str">
        <f t="shared" si="199"/>
        <v>May</v>
      </c>
      <c r="C708" s="3"/>
      <c r="D708" s="3"/>
      <c r="E708" s="3"/>
      <c r="F708" s="3"/>
      <c r="G708" s="3"/>
      <c r="H708" s="3"/>
      <c r="I708" s="13">
        <f>VLOOKUP($B708,'Gas wholesale lookups'!$A$4:$L$15,'Gas wholesale index'!I$2,FALSE)</f>
        <v>166168.27272727274</v>
      </c>
      <c r="J708" s="13">
        <f>VLOOKUP($B708,'Gas wholesale lookups'!$A$4:$L$15,'Gas wholesale index'!J$2,FALSE)</f>
        <v>291847.5</v>
      </c>
      <c r="K708" s="13">
        <f>VLOOKUP($B708,'Gas wholesale lookups'!$A$4:$L$15,'Gas wholesale index'!K$2,FALSE)</f>
        <v>332991.45454545453</v>
      </c>
      <c r="L708" s="13">
        <f>VLOOKUP($B708,'Gas wholesale lookups'!$A$4:$L$15,'Gas wholesale index'!L$2,FALSE)</f>
        <v>208526.18181818182</v>
      </c>
      <c r="M708" s="13">
        <f>VLOOKUP($B708,'Gas wholesale lookups'!$A$4:$L$15,'Gas wholesale index'!M$2,FALSE)</f>
        <v>166168.27272727274</v>
      </c>
      <c r="N708" s="13">
        <f>VLOOKUP($B708,'Gas wholesale lookups'!$A$4:$L$15,'Gas wholesale index'!N$2,FALSE)</f>
        <v>291847.5</v>
      </c>
      <c r="O708" s="38">
        <f>VLOOKUP($B708,'Gas wholesale lookups'!$A$4:$R$15,'Gas wholesale index'!O$2,FALSE)</f>
        <v>0</v>
      </c>
      <c r="P708" s="38">
        <f>VLOOKUP($B708,'Gas wholesale lookups'!$A$4:$R$15,'Gas wholesale index'!P$2,FALSE)</f>
        <v>1</v>
      </c>
      <c r="Q708" s="38">
        <f>VLOOKUP($B708,'Gas wholesale lookups'!$A$4:$R$15,'Gas wholesale index'!Q$2,FALSE)</f>
        <v>1</v>
      </c>
      <c r="R708" s="38">
        <f>VLOOKUP($B708,'Gas wholesale lookups'!$A$4:$R$15,'Gas wholesale index'!R$2,FALSE)</f>
        <v>1</v>
      </c>
      <c r="S708" s="38">
        <f>VLOOKUP($B708,'Gas wholesale lookups'!$A$4:$R$15,'Gas wholesale index'!S$2,FALSE)</f>
        <v>1</v>
      </c>
      <c r="T708" s="38">
        <f>VLOOKUP($B708,'Gas wholesale lookups'!$A$4:$R$15,'Gas wholesale index'!T$2,FALSE)</f>
        <v>0</v>
      </c>
      <c r="U708" s="13">
        <f t="shared" si="200"/>
        <v>0</v>
      </c>
      <c r="V708" s="13">
        <f t="shared" si="201"/>
        <v>291847.5</v>
      </c>
      <c r="W708" s="13">
        <f t="shared" si="202"/>
        <v>332991.45454545453</v>
      </c>
      <c r="X708" s="13">
        <f t="shared" si="203"/>
        <v>208526.18181818182</v>
      </c>
      <c r="Y708" s="13">
        <f t="shared" si="204"/>
        <v>166168.27272727274</v>
      </c>
      <c r="Z708" s="13">
        <f t="shared" si="205"/>
        <v>0</v>
      </c>
      <c r="AA708" s="13">
        <f t="shared" si="206"/>
        <v>999533.40909090918</v>
      </c>
      <c r="AB708" s="23">
        <f t="shared" si="207"/>
        <v>0</v>
      </c>
      <c r="AC708" s="23">
        <f t="shared" si="208"/>
        <v>0</v>
      </c>
      <c r="AD708" s="23">
        <f t="shared" si="209"/>
        <v>0</v>
      </c>
      <c r="AE708" s="23">
        <f t="shared" si="210"/>
        <v>0</v>
      </c>
      <c r="AF708" s="23">
        <f t="shared" si="211"/>
        <v>0</v>
      </c>
      <c r="AG708" s="23">
        <f t="shared" si="212"/>
        <v>0</v>
      </c>
      <c r="AH708" s="23">
        <f t="shared" si="213"/>
        <v>0</v>
      </c>
      <c r="AI708" s="44" t="str">
        <f t="shared" si="214"/>
        <v>n/a</v>
      </c>
      <c r="AJ708" s="2" t="str">
        <f t="shared" si="197"/>
        <v>2017-18 Winter</v>
      </c>
      <c r="AK708" s="2" t="str">
        <f t="shared" si="198"/>
        <v>2017-18 Summer</v>
      </c>
      <c r="AL708" s="41">
        <v>0</v>
      </c>
    </row>
    <row r="709" spans="1:38" x14ac:dyDescent="0.3">
      <c r="A709" s="47">
        <v>42867</v>
      </c>
      <c r="B709" s="14" t="str">
        <f t="shared" si="199"/>
        <v>May</v>
      </c>
      <c r="C709" s="3"/>
      <c r="D709" s="3"/>
      <c r="E709" s="3"/>
      <c r="F709" s="3"/>
      <c r="G709" s="3"/>
      <c r="H709" s="3"/>
      <c r="I709" s="13">
        <f>VLOOKUP($B709,'Gas wholesale lookups'!$A$4:$L$15,'Gas wholesale index'!I$2,FALSE)</f>
        <v>166168.27272727274</v>
      </c>
      <c r="J709" s="13">
        <f>VLOOKUP($B709,'Gas wholesale lookups'!$A$4:$L$15,'Gas wholesale index'!J$2,FALSE)</f>
        <v>291847.5</v>
      </c>
      <c r="K709" s="13">
        <f>VLOOKUP($B709,'Gas wholesale lookups'!$A$4:$L$15,'Gas wholesale index'!K$2,FALSE)</f>
        <v>332991.45454545453</v>
      </c>
      <c r="L709" s="13">
        <f>VLOOKUP($B709,'Gas wholesale lookups'!$A$4:$L$15,'Gas wholesale index'!L$2,FALSE)</f>
        <v>208526.18181818182</v>
      </c>
      <c r="M709" s="13">
        <f>VLOOKUP($B709,'Gas wholesale lookups'!$A$4:$L$15,'Gas wholesale index'!M$2,FALSE)</f>
        <v>166168.27272727274</v>
      </c>
      <c r="N709" s="13">
        <f>VLOOKUP($B709,'Gas wholesale lookups'!$A$4:$L$15,'Gas wholesale index'!N$2,FALSE)</f>
        <v>291847.5</v>
      </c>
      <c r="O709" s="38">
        <f>VLOOKUP($B709,'Gas wholesale lookups'!$A$4:$R$15,'Gas wholesale index'!O$2,FALSE)</f>
        <v>0</v>
      </c>
      <c r="P709" s="38">
        <f>VLOOKUP($B709,'Gas wholesale lookups'!$A$4:$R$15,'Gas wholesale index'!P$2,FALSE)</f>
        <v>1</v>
      </c>
      <c r="Q709" s="38">
        <f>VLOOKUP($B709,'Gas wholesale lookups'!$A$4:$R$15,'Gas wholesale index'!Q$2,FALSE)</f>
        <v>1</v>
      </c>
      <c r="R709" s="38">
        <f>VLOOKUP($B709,'Gas wholesale lookups'!$A$4:$R$15,'Gas wholesale index'!R$2,FALSE)</f>
        <v>1</v>
      </c>
      <c r="S709" s="38">
        <f>VLOOKUP($B709,'Gas wholesale lookups'!$A$4:$R$15,'Gas wholesale index'!S$2,FALSE)</f>
        <v>1</v>
      </c>
      <c r="T709" s="38">
        <f>VLOOKUP($B709,'Gas wholesale lookups'!$A$4:$R$15,'Gas wholesale index'!T$2,FALSE)</f>
        <v>0</v>
      </c>
      <c r="U709" s="13">
        <f t="shared" si="200"/>
        <v>0</v>
      </c>
      <c r="V709" s="13">
        <f t="shared" si="201"/>
        <v>291847.5</v>
      </c>
      <c r="W709" s="13">
        <f t="shared" si="202"/>
        <v>332991.45454545453</v>
      </c>
      <c r="X709" s="13">
        <f t="shared" si="203"/>
        <v>208526.18181818182</v>
      </c>
      <c r="Y709" s="13">
        <f t="shared" si="204"/>
        <v>166168.27272727274</v>
      </c>
      <c r="Z709" s="13">
        <f t="shared" si="205"/>
        <v>0</v>
      </c>
      <c r="AA709" s="13">
        <f t="shared" si="206"/>
        <v>999533.40909090918</v>
      </c>
      <c r="AB709" s="23">
        <f t="shared" si="207"/>
        <v>0</v>
      </c>
      <c r="AC709" s="23">
        <f t="shared" si="208"/>
        <v>0</v>
      </c>
      <c r="AD709" s="23">
        <f t="shared" si="209"/>
        <v>0</v>
      </c>
      <c r="AE709" s="23">
        <f t="shared" si="210"/>
        <v>0</v>
      </c>
      <c r="AF709" s="23">
        <f t="shared" si="211"/>
        <v>0</v>
      </c>
      <c r="AG709" s="23">
        <f t="shared" si="212"/>
        <v>0</v>
      </c>
      <c r="AH709" s="23">
        <f t="shared" si="213"/>
        <v>0</v>
      </c>
      <c r="AI709" s="44" t="str">
        <f t="shared" si="214"/>
        <v>n/a</v>
      </c>
      <c r="AJ709" s="2" t="str">
        <f t="shared" si="197"/>
        <v>2017-18 Winter</v>
      </c>
      <c r="AK709" s="2" t="str">
        <f t="shared" si="198"/>
        <v>2017-18 Summer</v>
      </c>
      <c r="AL709" s="41">
        <v>0</v>
      </c>
    </row>
    <row r="710" spans="1:38" x14ac:dyDescent="0.3">
      <c r="A710" s="47">
        <v>42870</v>
      </c>
      <c r="B710" s="14" t="str">
        <f t="shared" si="199"/>
        <v>May</v>
      </c>
      <c r="C710" s="3"/>
      <c r="D710" s="3"/>
      <c r="E710" s="3"/>
      <c r="F710" s="3"/>
      <c r="G710" s="3"/>
      <c r="H710" s="3"/>
      <c r="I710" s="13">
        <f>VLOOKUP($B710,'Gas wholesale lookups'!$A$4:$L$15,'Gas wholesale index'!I$2,FALSE)</f>
        <v>166168.27272727274</v>
      </c>
      <c r="J710" s="13">
        <f>VLOOKUP($B710,'Gas wholesale lookups'!$A$4:$L$15,'Gas wholesale index'!J$2,FALSE)</f>
        <v>291847.5</v>
      </c>
      <c r="K710" s="13">
        <f>VLOOKUP($B710,'Gas wholesale lookups'!$A$4:$L$15,'Gas wholesale index'!K$2,FALSE)</f>
        <v>332991.45454545453</v>
      </c>
      <c r="L710" s="13">
        <f>VLOOKUP($B710,'Gas wholesale lookups'!$A$4:$L$15,'Gas wholesale index'!L$2,FALSE)</f>
        <v>208526.18181818182</v>
      </c>
      <c r="M710" s="13">
        <f>VLOOKUP($B710,'Gas wholesale lookups'!$A$4:$L$15,'Gas wholesale index'!M$2,FALSE)</f>
        <v>166168.27272727274</v>
      </c>
      <c r="N710" s="13">
        <f>VLOOKUP($B710,'Gas wholesale lookups'!$A$4:$L$15,'Gas wholesale index'!N$2,FALSE)</f>
        <v>291847.5</v>
      </c>
      <c r="O710" s="38">
        <f>VLOOKUP($B710,'Gas wholesale lookups'!$A$4:$R$15,'Gas wholesale index'!O$2,FALSE)</f>
        <v>0</v>
      </c>
      <c r="P710" s="38">
        <f>VLOOKUP($B710,'Gas wholesale lookups'!$A$4:$R$15,'Gas wholesale index'!P$2,FALSE)</f>
        <v>1</v>
      </c>
      <c r="Q710" s="38">
        <f>VLOOKUP($B710,'Gas wholesale lookups'!$A$4:$R$15,'Gas wholesale index'!Q$2,FALSE)</f>
        <v>1</v>
      </c>
      <c r="R710" s="38">
        <f>VLOOKUP($B710,'Gas wholesale lookups'!$A$4:$R$15,'Gas wholesale index'!R$2,FALSE)</f>
        <v>1</v>
      </c>
      <c r="S710" s="38">
        <f>VLOOKUP($B710,'Gas wholesale lookups'!$A$4:$R$15,'Gas wholesale index'!S$2,FALSE)</f>
        <v>1</v>
      </c>
      <c r="T710" s="38">
        <f>VLOOKUP($B710,'Gas wholesale lookups'!$A$4:$R$15,'Gas wholesale index'!T$2,FALSE)</f>
        <v>0</v>
      </c>
      <c r="U710" s="13">
        <f t="shared" si="200"/>
        <v>0</v>
      </c>
      <c r="V710" s="13">
        <f t="shared" si="201"/>
        <v>291847.5</v>
      </c>
      <c r="W710" s="13">
        <f t="shared" si="202"/>
        <v>332991.45454545453</v>
      </c>
      <c r="X710" s="13">
        <f t="shared" si="203"/>
        <v>208526.18181818182</v>
      </c>
      <c r="Y710" s="13">
        <f t="shared" si="204"/>
        <v>166168.27272727274</v>
      </c>
      <c r="Z710" s="13">
        <f t="shared" si="205"/>
        <v>0</v>
      </c>
      <c r="AA710" s="13">
        <f t="shared" si="206"/>
        <v>999533.40909090918</v>
      </c>
      <c r="AB710" s="23">
        <f t="shared" si="207"/>
        <v>0</v>
      </c>
      <c r="AC710" s="23">
        <f t="shared" si="208"/>
        <v>0</v>
      </c>
      <c r="AD710" s="23">
        <f t="shared" si="209"/>
        <v>0</v>
      </c>
      <c r="AE710" s="23">
        <f t="shared" si="210"/>
        <v>0</v>
      </c>
      <c r="AF710" s="23">
        <f t="shared" si="211"/>
        <v>0</v>
      </c>
      <c r="AG710" s="23">
        <f t="shared" si="212"/>
        <v>0</v>
      </c>
      <c r="AH710" s="23">
        <f t="shared" si="213"/>
        <v>0</v>
      </c>
      <c r="AI710" s="44" t="str">
        <f t="shared" si="214"/>
        <v>n/a</v>
      </c>
      <c r="AJ710" s="2" t="str">
        <f t="shared" si="197"/>
        <v>2017-18 Winter</v>
      </c>
      <c r="AK710" s="2" t="str">
        <f t="shared" si="198"/>
        <v>2017-18 Summer</v>
      </c>
      <c r="AL710" s="41">
        <v>0</v>
      </c>
    </row>
    <row r="711" spans="1:38" x14ac:dyDescent="0.3">
      <c r="A711" s="47">
        <v>42871</v>
      </c>
      <c r="B711" s="14" t="str">
        <f t="shared" si="199"/>
        <v>May</v>
      </c>
      <c r="C711" s="3"/>
      <c r="D711" s="3"/>
      <c r="E711" s="3"/>
      <c r="F711" s="3"/>
      <c r="G711" s="3"/>
      <c r="H711" s="3"/>
      <c r="I711" s="13">
        <f>VLOOKUP($B711,'Gas wholesale lookups'!$A$4:$L$15,'Gas wholesale index'!I$2,FALSE)</f>
        <v>166168.27272727274</v>
      </c>
      <c r="J711" s="13">
        <f>VLOOKUP($B711,'Gas wholesale lookups'!$A$4:$L$15,'Gas wholesale index'!J$2,FALSE)</f>
        <v>291847.5</v>
      </c>
      <c r="K711" s="13">
        <f>VLOOKUP($B711,'Gas wholesale lookups'!$A$4:$L$15,'Gas wholesale index'!K$2,FALSE)</f>
        <v>332991.45454545453</v>
      </c>
      <c r="L711" s="13">
        <f>VLOOKUP($B711,'Gas wholesale lookups'!$A$4:$L$15,'Gas wholesale index'!L$2,FALSE)</f>
        <v>208526.18181818182</v>
      </c>
      <c r="M711" s="13">
        <f>VLOOKUP($B711,'Gas wholesale lookups'!$A$4:$L$15,'Gas wholesale index'!M$2,FALSE)</f>
        <v>166168.27272727274</v>
      </c>
      <c r="N711" s="13">
        <f>VLOOKUP($B711,'Gas wholesale lookups'!$A$4:$L$15,'Gas wholesale index'!N$2,FALSE)</f>
        <v>291847.5</v>
      </c>
      <c r="O711" s="38">
        <f>VLOOKUP($B711,'Gas wholesale lookups'!$A$4:$R$15,'Gas wholesale index'!O$2,FALSE)</f>
        <v>0</v>
      </c>
      <c r="P711" s="38">
        <f>VLOOKUP($B711,'Gas wholesale lookups'!$A$4:$R$15,'Gas wholesale index'!P$2,FALSE)</f>
        <v>1</v>
      </c>
      <c r="Q711" s="38">
        <f>VLOOKUP($B711,'Gas wholesale lookups'!$A$4:$R$15,'Gas wholesale index'!Q$2,FALSE)</f>
        <v>1</v>
      </c>
      <c r="R711" s="38">
        <f>VLOOKUP($B711,'Gas wholesale lookups'!$A$4:$R$15,'Gas wholesale index'!R$2,FALSE)</f>
        <v>1</v>
      </c>
      <c r="S711" s="38">
        <f>VLOOKUP($B711,'Gas wholesale lookups'!$A$4:$R$15,'Gas wholesale index'!S$2,FALSE)</f>
        <v>1</v>
      </c>
      <c r="T711" s="38">
        <f>VLOOKUP($B711,'Gas wholesale lookups'!$A$4:$R$15,'Gas wholesale index'!T$2,FALSE)</f>
        <v>0</v>
      </c>
      <c r="U711" s="13">
        <f t="shared" si="200"/>
        <v>0</v>
      </c>
      <c r="V711" s="13">
        <f t="shared" si="201"/>
        <v>291847.5</v>
      </c>
      <c r="W711" s="13">
        <f t="shared" si="202"/>
        <v>332991.45454545453</v>
      </c>
      <c r="X711" s="13">
        <f t="shared" si="203"/>
        <v>208526.18181818182</v>
      </c>
      <c r="Y711" s="13">
        <f t="shared" si="204"/>
        <v>166168.27272727274</v>
      </c>
      <c r="Z711" s="13">
        <f t="shared" si="205"/>
        <v>0</v>
      </c>
      <c r="AA711" s="13">
        <f t="shared" si="206"/>
        <v>999533.40909090918</v>
      </c>
      <c r="AB711" s="23">
        <f t="shared" si="207"/>
        <v>0</v>
      </c>
      <c r="AC711" s="23">
        <f t="shared" si="208"/>
        <v>0</v>
      </c>
      <c r="AD711" s="23">
        <f t="shared" si="209"/>
        <v>0</v>
      </c>
      <c r="AE711" s="23">
        <f t="shared" si="210"/>
        <v>0</v>
      </c>
      <c r="AF711" s="23">
        <f t="shared" si="211"/>
        <v>0</v>
      </c>
      <c r="AG711" s="23">
        <f t="shared" si="212"/>
        <v>0</v>
      </c>
      <c r="AH711" s="23">
        <f t="shared" si="213"/>
        <v>0</v>
      </c>
      <c r="AI711" s="44" t="str">
        <f t="shared" si="214"/>
        <v>n/a</v>
      </c>
      <c r="AJ711" s="2" t="str">
        <f t="shared" ref="AJ711:AJ774" si="215">IF(AND(MONTH(A711)=8,MONTH(A710)=7),YEAR(A711)+1&amp;"-"&amp;YEAR(A711)-1998&amp;" Summer",IF(AND(MONTH(A711)=2,MONTH(A710)=1),YEAR(A711)&amp;"-"&amp;YEAR(A711)-1999&amp;" Winter",AJ710))</f>
        <v>2017-18 Winter</v>
      </c>
      <c r="AK711" s="2" t="str">
        <f t="shared" ref="AK711:AK774" si="216">IF(AND(MONTH(A711)=4,MONTH(A710)=3),YEAR(A711)&amp;"-"&amp;YEAR(A711)-1999&amp;" Summer",IF(AND(MONTH(A711)=10,MONTH(A710)=9),YEAR(A711)&amp;"-"&amp;YEAR(A711)-1999&amp;" Winter",AK710))</f>
        <v>2017-18 Summer</v>
      </c>
      <c r="AL711" s="41">
        <v>0</v>
      </c>
    </row>
    <row r="712" spans="1:38" x14ac:dyDescent="0.3">
      <c r="A712" s="47">
        <v>42872</v>
      </c>
      <c r="B712" s="14" t="str">
        <f t="shared" si="199"/>
        <v>May</v>
      </c>
      <c r="C712" s="3"/>
      <c r="D712" s="3"/>
      <c r="E712" s="3"/>
      <c r="F712" s="3"/>
      <c r="G712" s="3"/>
      <c r="H712" s="3"/>
      <c r="I712" s="13">
        <f>VLOOKUP($B712,'Gas wholesale lookups'!$A$4:$L$15,'Gas wholesale index'!I$2,FALSE)</f>
        <v>166168.27272727274</v>
      </c>
      <c r="J712" s="13">
        <f>VLOOKUP($B712,'Gas wholesale lookups'!$A$4:$L$15,'Gas wholesale index'!J$2,FALSE)</f>
        <v>291847.5</v>
      </c>
      <c r="K712" s="13">
        <f>VLOOKUP($B712,'Gas wholesale lookups'!$A$4:$L$15,'Gas wholesale index'!K$2,FALSE)</f>
        <v>332991.45454545453</v>
      </c>
      <c r="L712" s="13">
        <f>VLOOKUP($B712,'Gas wholesale lookups'!$A$4:$L$15,'Gas wholesale index'!L$2,FALSE)</f>
        <v>208526.18181818182</v>
      </c>
      <c r="M712" s="13">
        <f>VLOOKUP($B712,'Gas wholesale lookups'!$A$4:$L$15,'Gas wholesale index'!M$2,FALSE)</f>
        <v>166168.27272727274</v>
      </c>
      <c r="N712" s="13">
        <f>VLOOKUP($B712,'Gas wholesale lookups'!$A$4:$L$15,'Gas wholesale index'!N$2,FALSE)</f>
        <v>291847.5</v>
      </c>
      <c r="O712" s="38">
        <f>VLOOKUP($B712,'Gas wholesale lookups'!$A$4:$R$15,'Gas wholesale index'!O$2,FALSE)</f>
        <v>0</v>
      </c>
      <c r="P712" s="38">
        <f>VLOOKUP($B712,'Gas wholesale lookups'!$A$4:$R$15,'Gas wholesale index'!P$2,FALSE)</f>
        <v>1</v>
      </c>
      <c r="Q712" s="38">
        <f>VLOOKUP($B712,'Gas wholesale lookups'!$A$4:$R$15,'Gas wholesale index'!Q$2,FALSE)</f>
        <v>1</v>
      </c>
      <c r="R712" s="38">
        <f>VLOOKUP($B712,'Gas wholesale lookups'!$A$4:$R$15,'Gas wholesale index'!R$2,FALSE)</f>
        <v>1</v>
      </c>
      <c r="S712" s="38">
        <f>VLOOKUP($B712,'Gas wholesale lookups'!$A$4:$R$15,'Gas wholesale index'!S$2,FALSE)</f>
        <v>1</v>
      </c>
      <c r="T712" s="38">
        <f>VLOOKUP($B712,'Gas wholesale lookups'!$A$4:$R$15,'Gas wholesale index'!T$2,FALSE)</f>
        <v>0</v>
      </c>
      <c r="U712" s="13">
        <f t="shared" si="200"/>
        <v>0</v>
      </c>
      <c r="V712" s="13">
        <f t="shared" si="201"/>
        <v>291847.5</v>
      </c>
      <c r="W712" s="13">
        <f t="shared" si="202"/>
        <v>332991.45454545453</v>
      </c>
      <c r="X712" s="13">
        <f t="shared" si="203"/>
        <v>208526.18181818182</v>
      </c>
      <c r="Y712" s="13">
        <f t="shared" si="204"/>
        <v>166168.27272727274</v>
      </c>
      <c r="Z712" s="13">
        <f t="shared" si="205"/>
        <v>0</v>
      </c>
      <c r="AA712" s="13">
        <f t="shared" si="206"/>
        <v>999533.40909090918</v>
      </c>
      <c r="AB712" s="23">
        <f t="shared" si="207"/>
        <v>0</v>
      </c>
      <c r="AC712" s="23">
        <f t="shared" si="208"/>
        <v>0</v>
      </c>
      <c r="AD712" s="23">
        <f t="shared" si="209"/>
        <v>0</v>
      </c>
      <c r="AE712" s="23">
        <f t="shared" si="210"/>
        <v>0</v>
      </c>
      <c r="AF712" s="23">
        <f t="shared" si="211"/>
        <v>0</v>
      </c>
      <c r="AG712" s="23">
        <f t="shared" si="212"/>
        <v>0</v>
      </c>
      <c r="AH712" s="23">
        <f t="shared" si="213"/>
        <v>0</v>
      </c>
      <c r="AI712" s="44" t="str">
        <f t="shared" si="214"/>
        <v>n/a</v>
      </c>
      <c r="AJ712" s="2" t="str">
        <f t="shared" si="215"/>
        <v>2017-18 Winter</v>
      </c>
      <c r="AK712" s="2" t="str">
        <f t="shared" si="216"/>
        <v>2017-18 Summer</v>
      </c>
      <c r="AL712" s="41">
        <v>0</v>
      </c>
    </row>
    <row r="713" spans="1:38" x14ac:dyDescent="0.3">
      <c r="A713" s="47">
        <v>42873</v>
      </c>
      <c r="B713" s="14" t="str">
        <f t="shared" si="199"/>
        <v>May</v>
      </c>
      <c r="C713" s="3"/>
      <c r="D713" s="3"/>
      <c r="E713" s="3"/>
      <c r="F713" s="3"/>
      <c r="G713" s="3"/>
      <c r="H713" s="3"/>
      <c r="I713" s="13">
        <f>VLOOKUP($B713,'Gas wholesale lookups'!$A$4:$L$15,'Gas wholesale index'!I$2,FALSE)</f>
        <v>166168.27272727274</v>
      </c>
      <c r="J713" s="13">
        <f>VLOOKUP($B713,'Gas wholesale lookups'!$A$4:$L$15,'Gas wholesale index'!J$2,FALSE)</f>
        <v>291847.5</v>
      </c>
      <c r="K713" s="13">
        <f>VLOOKUP($B713,'Gas wholesale lookups'!$A$4:$L$15,'Gas wholesale index'!K$2,FALSE)</f>
        <v>332991.45454545453</v>
      </c>
      <c r="L713" s="13">
        <f>VLOOKUP($B713,'Gas wholesale lookups'!$A$4:$L$15,'Gas wholesale index'!L$2,FALSE)</f>
        <v>208526.18181818182</v>
      </c>
      <c r="M713" s="13">
        <f>VLOOKUP($B713,'Gas wholesale lookups'!$A$4:$L$15,'Gas wholesale index'!M$2,FALSE)</f>
        <v>166168.27272727274</v>
      </c>
      <c r="N713" s="13">
        <f>VLOOKUP($B713,'Gas wholesale lookups'!$A$4:$L$15,'Gas wholesale index'!N$2,FALSE)</f>
        <v>291847.5</v>
      </c>
      <c r="O713" s="38">
        <f>VLOOKUP($B713,'Gas wholesale lookups'!$A$4:$R$15,'Gas wholesale index'!O$2,FALSE)</f>
        <v>0</v>
      </c>
      <c r="P713" s="38">
        <f>VLOOKUP($B713,'Gas wholesale lookups'!$A$4:$R$15,'Gas wholesale index'!P$2,FALSE)</f>
        <v>1</v>
      </c>
      <c r="Q713" s="38">
        <f>VLOOKUP($B713,'Gas wholesale lookups'!$A$4:$R$15,'Gas wholesale index'!Q$2,FALSE)</f>
        <v>1</v>
      </c>
      <c r="R713" s="38">
        <f>VLOOKUP($B713,'Gas wholesale lookups'!$A$4:$R$15,'Gas wholesale index'!R$2,FALSE)</f>
        <v>1</v>
      </c>
      <c r="S713" s="38">
        <f>VLOOKUP($B713,'Gas wholesale lookups'!$A$4:$R$15,'Gas wholesale index'!S$2,FALSE)</f>
        <v>1</v>
      </c>
      <c r="T713" s="38">
        <f>VLOOKUP($B713,'Gas wholesale lookups'!$A$4:$R$15,'Gas wholesale index'!T$2,FALSE)</f>
        <v>0</v>
      </c>
      <c r="U713" s="13">
        <f t="shared" si="200"/>
        <v>0</v>
      </c>
      <c r="V713" s="13">
        <f t="shared" si="201"/>
        <v>291847.5</v>
      </c>
      <c r="W713" s="13">
        <f t="shared" si="202"/>
        <v>332991.45454545453</v>
      </c>
      <c r="X713" s="13">
        <f t="shared" si="203"/>
        <v>208526.18181818182</v>
      </c>
      <c r="Y713" s="13">
        <f t="shared" si="204"/>
        <v>166168.27272727274</v>
      </c>
      <c r="Z713" s="13">
        <f t="shared" si="205"/>
        <v>0</v>
      </c>
      <c r="AA713" s="13">
        <f t="shared" si="206"/>
        <v>999533.40909090918</v>
      </c>
      <c r="AB713" s="23">
        <f t="shared" si="207"/>
        <v>0</v>
      </c>
      <c r="AC713" s="23">
        <f t="shared" si="208"/>
        <v>0</v>
      </c>
      <c r="AD713" s="23">
        <f t="shared" si="209"/>
        <v>0</v>
      </c>
      <c r="AE713" s="23">
        <f t="shared" si="210"/>
        <v>0</v>
      </c>
      <c r="AF713" s="23">
        <f t="shared" si="211"/>
        <v>0</v>
      </c>
      <c r="AG713" s="23">
        <f t="shared" si="212"/>
        <v>0</v>
      </c>
      <c r="AH713" s="23">
        <f t="shared" si="213"/>
        <v>0</v>
      </c>
      <c r="AI713" s="44" t="str">
        <f t="shared" si="214"/>
        <v>n/a</v>
      </c>
      <c r="AJ713" s="2" t="str">
        <f t="shared" si="215"/>
        <v>2017-18 Winter</v>
      </c>
      <c r="AK713" s="2" t="str">
        <f t="shared" si="216"/>
        <v>2017-18 Summer</v>
      </c>
      <c r="AL713" s="41">
        <v>0</v>
      </c>
    </row>
    <row r="714" spans="1:38" x14ac:dyDescent="0.3">
      <c r="A714" s="47">
        <v>42874</v>
      </c>
      <c r="B714" s="14" t="str">
        <f t="shared" ref="B714:B777" si="217">TEXT(A714,"mmm")</f>
        <v>May</v>
      </c>
      <c r="C714" s="3"/>
      <c r="D714" s="3"/>
      <c r="E714" s="3"/>
      <c r="F714" s="3"/>
      <c r="G714" s="3"/>
      <c r="H714" s="3"/>
      <c r="I714" s="13">
        <f>VLOOKUP($B714,'Gas wholesale lookups'!$A$4:$L$15,'Gas wholesale index'!I$2,FALSE)</f>
        <v>166168.27272727274</v>
      </c>
      <c r="J714" s="13">
        <f>VLOOKUP($B714,'Gas wholesale lookups'!$A$4:$L$15,'Gas wholesale index'!J$2,FALSE)</f>
        <v>291847.5</v>
      </c>
      <c r="K714" s="13">
        <f>VLOOKUP($B714,'Gas wholesale lookups'!$A$4:$L$15,'Gas wholesale index'!K$2,FALSE)</f>
        <v>332991.45454545453</v>
      </c>
      <c r="L714" s="13">
        <f>VLOOKUP($B714,'Gas wholesale lookups'!$A$4:$L$15,'Gas wholesale index'!L$2,FALSE)</f>
        <v>208526.18181818182</v>
      </c>
      <c r="M714" s="13">
        <f>VLOOKUP($B714,'Gas wholesale lookups'!$A$4:$L$15,'Gas wholesale index'!M$2,FALSE)</f>
        <v>166168.27272727274</v>
      </c>
      <c r="N714" s="13">
        <f>VLOOKUP($B714,'Gas wholesale lookups'!$A$4:$L$15,'Gas wholesale index'!N$2,FALSE)</f>
        <v>291847.5</v>
      </c>
      <c r="O714" s="38">
        <f>VLOOKUP($B714,'Gas wholesale lookups'!$A$4:$R$15,'Gas wholesale index'!O$2,FALSE)</f>
        <v>0</v>
      </c>
      <c r="P714" s="38">
        <f>VLOOKUP($B714,'Gas wholesale lookups'!$A$4:$R$15,'Gas wholesale index'!P$2,FALSE)</f>
        <v>1</v>
      </c>
      <c r="Q714" s="38">
        <f>VLOOKUP($B714,'Gas wholesale lookups'!$A$4:$R$15,'Gas wholesale index'!Q$2,FALSE)</f>
        <v>1</v>
      </c>
      <c r="R714" s="38">
        <f>VLOOKUP($B714,'Gas wholesale lookups'!$A$4:$R$15,'Gas wholesale index'!R$2,FALSE)</f>
        <v>1</v>
      </c>
      <c r="S714" s="38">
        <f>VLOOKUP($B714,'Gas wholesale lookups'!$A$4:$R$15,'Gas wholesale index'!S$2,FALSE)</f>
        <v>1</v>
      </c>
      <c r="T714" s="38">
        <f>VLOOKUP($B714,'Gas wholesale lookups'!$A$4:$R$15,'Gas wholesale index'!T$2,FALSE)</f>
        <v>0</v>
      </c>
      <c r="U714" s="13">
        <f t="shared" ref="U714:U777" si="218">IF(O714="","",I714*O714)</f>
        <v>0</v>
      </c>
      <c r="V714" s="13">
        <f t="shared" ref="V714:V777" si="219">IF(P714="","",J714*P714)</f>
        <v>291847.5</v>
      </c>
      <c r="W714" s="13">
        <f t="shared" ref="W714:W777" si="220">IF(Q714="","",K714*Q714)</f>
        <v>332991.45454545453</v>
      </c>
      <c r="X714" s="13">
        <f t="shared" ref="X714:X777" si="221">IF(R714="","",L714*R714)</f>
        <v>208526.18181818182</v>
      </c>
      <c r="Y714" s="13">
        <f t="shared" ref="Y714:Y777" si="222">IF(S714="","",M714*S714)</f>
        <v>166168.27272727274</v>
      </c>
      <c r="Z714" s="13">
        <f t="shared" ref="Z714:Z777" si="223">IF(T714="","",N714*T714)</f>
        <v>0</v>
      </c>
      <c r="AA714" s="13">
        <f t="shared" ref="AA714:AA777" si="224">SUM(U714:Z714)</f>
        <v>999533.40909090918</v>
      </c>
      <c r="AB714" s="23">
        <f t="shared" ref="AB714:AB777" si="225">IF(U714="","",U714*C714)</f>
        <v>0</v>
      </c>
      <c r="AC714" s="23">
        <f t="shared" ref="AC714:AC777" si="226">IF(V714="","",V714*D714)</f>
        <v>0</v>
      </c>
      <c r="AD714" s="23">
        <f t="shared" ref="AD714:AD777" si="227">IF(W714="","",W714*E714)</f>
        <v>0</v>
      </c>
      <c r="AE714" s="23">
        <f t="shared" ref="AE714:AE777" si="228">IF(X714="","",X714*F714)</f>
        <v>0</v>
      </c>
      <c r="AF714" s="23">
        <f t="shared" ref="AF714:AF777" si="229">IF(Y714="","",Y714*G714)</f>
        <v>0</v>
      </c>
      <c r="AG714" s="23">
        <f t="shared" ref="AG714:AG777" si="230">IF(Z714="","",Z714*H714)</f>
        <v>0</v>
      </c>
      <c r="AH714" s="23">
        <f t="shared" ref="AH714:AH777" si="231">SUM(AB714:AG714)</f>
        <v>0</v>
      </c>
      <c r="AI714" s="44" t="str">
        <f t="shared" ref="AI714:AI777" si="232">IF(MIN(C714:H714)&lt;1,"n/a",AH714/AA714)</f>
        <v>n/a</v>
      </c>
      <c r="AJ714" s="2" t="str">
        <f t="shared" si="215"/>
        <v>2017-18 Winter</v>
      </c>
      <c r="AK714" s="2" t="str">
        <f t="shared" si="216"/>
        <v>2017-18 Summer</v>
      </c>
      <c r="AL714" s="41">
        <v>0</v>
      </c>
    </row>
    <row r="715" spans="1:38" x14ac:dyDescent="0.3">
      <c r="A715" s="47">
        <v>42877</v>
      </c>
      <c r="B715" s="14" t="str">
        <f t="shared" si="217"/>
        <v>May</v>
      </c>
      <c r="C715" s="3"/>
      <c r="D715" s="3"/>
      <c r="E715" s="3"/>
      <c r="F715" s="3"/>
      <c r="G715" s="3"/>
      <c r="H715" s="3"/>
      <c r="I715" s="13">
        <f>VLOOKUP($B715,'Gas wholesale lookups'!$A$4:$L$15,'Gas wholesale index'!I$2,FALSE)</f>
        <v>166168.27272727274</v>
      </c>
      <c r="J715" s="13">
        <f>VLOOKUP($B715,'Gas wholesale lookups'!$A$4:$L$15,'Gas wholesale index'!J$2,FALSE)</f>
        <v>291847.5</v>
      </c>
      <c r="K715" s="13">
        <f>VLOOKUP($B715,'Gas wholesale lookups'!$A$4:$L$15,'Gas wholesale index'!K$2,FALSE)</f>
        <v>332991.45454545453</v>
      </c>
      <c r="L715" s="13">
        <f>VLOOKUP($B715,'Gas wholesale lookups'!$A$4:$L$15,'Gas wholesale index'!L$2,FALSE)</f>
        <v>208526.18181818182</v>
      </c>
      <c r="M715" s="13">
        <f>VLOOKUP($B715,'Gas wholesale lookups'!$A$4:$L$15,'Gas wholesale index'!M$2,FALSE)</f>
        <v>166168.27272727274</v>
      </c>
      <c r="N715" s="13">
        <f>VLOOKUP($B715,'Gas wholesale lookups'!$A$4:$L$15,'Gas wholesale index'!N$2,FALSE)</f>
        <v>291847.5</v>
      </c>
      <c r="O715" s="38">
        <f>VLOOKUP($B715,'Gas wholesale lookups'!$A$4:$R$15,'Gas wholesale index'!O$2,FALSE)</f>
        <v>0</v>
      </c>
      <c r="P715" s="38">
        <f>VLOOKUP($B715,'Gas wholesale lookups'!$A$4:$R$15,'Gas wholesale index'!P$2,FALSE)</f>
        <v>1</v>
      </c>
      <c r="Q715" s="38">
        <f>VLOOKUP($B715,'Gas wholesale lookups'!$A$4:$R$15,'Gas wholesale index'!Q$2,FALSE)</f>
        <v>1</v>
      </c>
      <c r="R715" s="38">
        <f>VLOOKUP($B715,'Gas wholesale lookups'!$A$4:$R$15,'Gas wholesale index'!R$2,FALSE)</f>
        <v>1</v>
      </c>
      <c r="S715" s="38">
        <f>VLOOKUP($B715,'Gas wholesale lookups'!$A$4:$R$15,'Gas wholesale index'!S$2,FALSE)</f>
        <v>1</v>
      </c>
      <c r="T715" s="38">
        <f>VLOOKUP($B715,'Gas wholesale lookups'!$A$4:$R$15,'Gas wholesale index'!T$2,FALSE)</f>
        <v>0</v>
      </c>
      <c r="U715" s="13">
        <f t="shared" si="218"/>
        <v>0</v>
      </c>
      <c r="V715" s="13">
        <f t="shared" si="219"/>
        <v>291847.5</v>
      </c>
      <c r="W715" s="13">
        <f t="shared" si="220"/>
        <v>332991.45454545453</v>
      </c>
      <c r="X715" s="13">
        <f t="shared" si="221"/>
        <v>208526.18181818182</v>
      </c>
      <c r="Y715" s="13">
        <f t="shared" si="222"/>
        <v>166168.27272727274</v>
      </c>
      <c r="Z715" s="13">
        <f t="shared" si="223"/>
        <v>0</v>
      </c>
      <c r="AA715" s="13">
        <f t="shared" si="224"/>
        <v>999533.40909090918</v>
      </c>
      <c r="AB715" s="23">
        <f t="shared" si="225"/>
        <v>0</v>
      </c>
      <c r="AC715" s="23">
        <f t="shared" si="226"/>
        <v>0</v>
      </c>
      <c r="AD715" s="23">
        <f t="shared" si="227"/>
        <v>0</v>
      </c>
      <c r="AE715" s="23">
        <f t="shared" si="228"/>
        <v>0</v>
      </c>
      <c r="AF715" s="23">
        <f t="shared" si="229"/>
        <v>0</v>
      </c>
      <c r="AG715" s="23">
        <f t="shared" si="230"/>
        <v>0</v>
      </c>
      <c r="AH715" s="23">
        <f t="shared" si="231"/>
        <v>0</v>
      </c>
      <c r="AI715" s="44" t="str">
        <f t="shared" si="232"/>
        <v>n/a</v>
      </c>
      <c r="AJ715" s="2" t="str">
        <f t="shared" si="215"/>
        <v>2017-18 Winter</v>
      </c>
      <c r="AK715" s="2" t="str">
        <f t="shared" si="216"/>
        <v>2017-18 Summer</v>
      </c>
      <c r="AL715" s="41">
        <v>0</v>
      </c>
    </row>
    <row r="716" spans="1:38" x14ac:dyDescent="0.3">
      <c r="A716" s="47">
        <v>42878</v>
      </c>
      <c r="B716" s="14" t="str">
        <f t="shared" si="217"/>
        <v>May</v>
      </c>
      <c r="C716" s="3"/>
      <c r="D716" s="3"/>
      <c r="E716" s="3"/>
      <c r="F716" s="3"/>
      <c r="G716" s="3"/>
      <c r="H716" s="3"/>
      <c r="I716" s="13">
        <f>VLOOKUP($B716,'Gas wholesale lookups'!$A$4:$L$15,'Gas wholesale index'!I$2,FALSE)</f>
        <v>166168.27272727274</v>
      </c>
      <c r="J716" s="13">
        <f>VLOOKUP($B716,'Gas wholesale lookups'!$A$4:$L$15,'Gas wholesale index'!J$2,FALSE)</f>
        <v>291847.5</v>
      </c>
      <c r="K716" s="13">
        <f>VLOOKUP($B716,'Gas wholesale lookups'!$A$4:$L$15,'Gas wholesale index'!K$2,FALSE)</f>
        <v>332991.45454545453</v>
      </c>
      <c r="L716" s="13">
        <f>VLOOKUP($B716,'Gas wholesale lookups'!$A$4:$L$15,'Gas wholesale index'!L$2,FALSE)</f>
        <v>208526.18181818182</v>
      </c>
      <c r="M716" s="13">
        <f>VLOOKUP($B716,'Gas wholesale lookups'!$A$4:$L$15,'Gas wholesale index'!M$2,FALSE)</f>
        <v>166168.27272727274</v>
      </c>
      <c r="N716" s="13">
        <f>VLOOKUP($B716,'Gas wholesale lookups'!$A$4:$L$15,'Gas wholesale index'!N$2,FALSE)</f>
        <v>291847.5</v>
      </c>
      <c r="O716" s="38">
        <f>VLOOKUP($B716,'Gas wholesale lookups'!$A$4:$R$15,'Gas wholesale index'!O$2,FALSE)</f>
        <v>0</v>
      </c>
      <c r="P716" s="38">
        <f>VLOOKUP($B716,'Gas wholesale lookups'!$A$4:$R$15,'Gas wholesale index'!P$2,FALSE)</f>
        <v>1</v>
      </c>
      <c r="Q716" s="38">
        <f>VLOOKUP($B716,'Gas wholesale lookups'!$A$4:$R$15,'Gas wholesale index'!Q$2,FALSE)</f>
        <v>1</v>
      </c>
      <c r="R716" s="38">
        <f>VLOOKUP($B716,'Gas wholesale lookups'!$A$4:$R$15,'Gas wholesale index'!R$2,FALSE)</f>
        <v>1</v>
      </c>
      <c r="S716" s="38">
        <f>VLOOKUP($B716,'Gas wholesale lookups'!$A$4:$R$15,'Gas wholesale index'!S$2,FALSE)</f>
        <v>1</v>
      </c>
      <c r="T716" s="38">
        <f>VLOOKUP($B716,'Gas wholesale lookups'!$A$4:$R$15,'Gas wholesale index'!T$2,FALSE)</f>
        <v>0</v>
      </c>
      <c r="U716" s="13">
        <f t="shared" si="218"/>
        <v>0</v>
      </c>
      <c r="V716" s="13">
        <f t="shared" si="219"/>
        <v>291847.5</v>
      </c>
      <c r="W716" s="13">
        <f t="shared" si="220"/>
        <v>332991.45454545453</v>
      </c>
      <c r="X716" s="13">
        <f t="shared" si="221"/>
        <v>208526.18181818182</v>
      </c>
      <c r="Y716" s="13">
        <f t="shared" si="222"/>
        <v>166168.27272727274</v>
      </c>
      <c r="Z716" s="13">
        <f t="shared" si="223"/>
        <v>0</v>
      </c>
      <c r="AA716" s="13">
        <f t="shared" si="224"/>
        <v>999533.40909090918</v>
      </c>
      <c r="AB716" s="23">
        <f t="shared" si="225"/>
        <v>0</v>
      </c>
      <c r="AC716" s="23">
        <f t="shared" si="226"/>
        <v>0</v>
      </c>
      <c r="AD716" s="23">
        <f t="shared" si="227"/>
        <v>0</v>
      </c>
      <c r="AE716" s="23">
        <f t="shared" si="228"/>
        <v>0</v>
      </c>
      <c r="AF716" s="23">
        <f t="shared" si="229"/>
        <v>0</v>
      </c>
      <c r="AG716" s="23">
        <f t="shared" si="230"/>
        <v>0</v>
      </c>
      <c r="AH716" s="23">
        <f t="shared" si="231"/>
        <v>0</v>
      </c>
      <c r="AI716" s="44" t="str">
        <f t="shared" si="232"/>
        <v>n/a</v>
      </c>
      <c r="AJ716" s="2" t="str">
        <f t="shared" si="215"/>
        <v>2017-18 Winter</v>
      </c>
      <c r="AK716" s="2" t="str">
        <f t="shared" si="216"/>
        <v>2017-18 Summer</v>
      </c>
      <c r="AL716" s="41">
        <v>0</v>
      </c>
    </row>
    <row r="717" spans="1:38" x14ac:dyDescent="0.3">
      <c r="A717" s="47">
        <v>42879</v>
      </c>
      <c r="B717" s="14" t="str">
        <f t="shared" si="217"/>
        <v>May</v>
      </c>
      <c r="C717" s="3"/>
      <c r="D717" s="3"/>
      <c r="E717" s="3"/>
      <c r="F717" s="3"/>
      <c r="G717" s="3"/>
      <c r="H717" s="3"/>
      <c r="I717" s="13">
        <f>VLOOKUP($B717,'Gas wholesale lookups'!$A$4:$L$15,'Gas wholesale index'!I$2,FALSE)</f>
        <v>166168.27272727274</v>
      </c>
      <c r="J717" s="13">
        <f>VLOOKUP($B717,'Gas wholesale lookups'!$A$4:$L$15,'Gas wholesale index'!J$2,FALSE)</f>
        <v>291847.5</v>
      </c>
      <c r="K717" s="13">
        <f>VLOOKUP($B717,'Gas wholesale lookups'!$A$4:$L$15,'Gas wholesale index'!K$2,FALSE)</f>
        <v>332991.45454545453</v>
      </c>
      <c r="L717" s="13">
        <f>VLOOKUP($B717,'Gas wholesale lookups'!$A$4:$L$15,'Gas wholesale index'!L$2,FALSE)</f>
        <v>208526.18181818182</v>
      </c>
      <c r="M717" s="13">
        <f>VLOOKUP($B717,'Gas wholesale lookups'!$A$4:$L$15,'Gas wholesale index'!M$2,FALSE)</f>
        <v>166168.27272727274</v>
      </c>
      <c r="N717" s="13">
        <f>VLOOKUP($B717,'Gas wholesale lookups'!$A$4:$L$15,'Gas wholesale index'!N$2,FALSE)</f>
        <v>291847.5</v>
      </c>
      <c r="O717" s="38">
        <f>VLOOKUP($B717,'Gas wholesale lookups'!$A$4:$R$15,'Gas wholesale index'!O$2,FALSE)</f>
        <v>0</v>
      </c>
      <c r="P717" s="38">
        <f>VLOOKUP($B717,'Gas wholesale lookups'!$A$4:$R$15,'Gas wholesale index'!P$2,FALSE)</f>
        <v>1</v>
      </c>
      <c r="Q717" s="38">
        <f>VLOOKUP($B717,'Gas wholesale lookups'!$A$4:$R$15,'Gas wholesale index'!Q$2,FALSE)</f>
        <v>1</v>
      </c>
      <c r="R717" s="38">
        <f>VLOOKUP($B717,'Gas wholesale lookups'!$A$4:$R$15,'Gas wholesale index'!R$2,FALSE)</f>
        <v>1</v>
      </c>
      <c r="S717" s="38">
        <f>VLOOKUP($B717,'Gas wholesale lookups'!$A$4:$R$15,'Gas wholesale index'!S$2,FALSE)</f>
        <v>1</v>
      </c>
      <c r="T717" s="38">
        <f>VLOOKUP($B717,'Gas wholesale lookups'!$A$4:$R$15,'Gas wholesale index'!T$2,FALSE)</f>
        <v>0</v>
      </c>
      <c r="U717" s="13">
        <f t="shared" si="218"/>
        <v>0</v>
      </c>
      <c r="V717" s="13">
        <f t="shared" si="219"/>
        <v>291847.5</v>
      </c>
      <c r="W717" s="13">
        <f t="shared" si="220"/>
        <v>332991.45454545453</v>
      </c>
      <c r="X717" s="13">
        <f t="shared" si="221"/>
        <v>208526.18181818182</v>
      </c>
      <c r="Y717" s="13">
        <f t="shared" si="222"/>
        <v>166168.27272727274</v>
      </c>
      <c r="Z717" s="13">
        <f t="shared" si="223"/>
        <v>0</v>
      </c>
      <c r="AA717" s="13">
        <f t="shared" si="224"/>
        <v>999533.40909090918</v>
      </c>
      <c r="AB717" s="23">
        <f t="shared" si="225"/>
        <v>0</v>
      </c>
      <c r="AC717" s="23">
        <f t="shared" si="226"/>
        <v>0</v>
      </c>
      <c r="AD717" s="23">
        <f t="shared" si="227"/>
        <v>0</v>
      </c>
      <c r="AE717" s="23">
        <f t="shared" si="228"/>
        <v>0</v>
      </c>
      <c r="AF717" s="23">
        <f t="shared" si="229"/>
        <v>0</v>
      </c>
      <c r="AG717" s="23">
        <f t="shared" si="230"/>
        <v>0</v>
      </c>
      <c r="AH717" s="23">
        <f t="shared" si="231"/>
        <v>0</v>
      </c>
      <c r="AI717" s="44" t="str">
        <f t="shared" si="232"/>
        <v>n/a</v>
      </c>
      <c r="AJ717" s="2" t="str">
        <f t="shared" si="215"/>
        <v>2017-18 Winter</v>
      </c>
      <c r="AK717" s="2" t="str">
        <f t="shared" si="216"/>
        <v>2017-18 Summer</v>
      </c>
      <c r="AL717" s="41">
        <v>0</v>
      </c>
    </row>
    <row r="718" spans="1:38" x14ac:dyDescent="0.3">
      <c r="A718" s="47">
        <v>42880</v>
      </c>
      <c r="B718" s="14" t="str">
        <f t="shared" si="217"/>
        <v>May</v>
      </c>
      <c r="C718" s="3"/>
      <c r="D718" s="3"/>
      <c r="E718" s="3"/>
      <c r="F718" s="3"/>
      <c r="G718" s="3"/>
      <c r="H718" s="3"/>
      <c r="I718" s="13">
        <f>VLOOKUP($B718,'Gas wholesale lookups'!$A$4:$L$15,'Gas wholesale index'!I$2,FALSE)</f>
        <v>166168.27272727274</v>
      </c>
      <c r="J718" s="13">
        <f>VLOOKUP($B718,'Gas wholesale lookups'!$A$4:$L$15,'Gas wholesale index'!J$2,FALSE)</f>
        <v>291847.5</v>
      </c>
      <c r="K718" s="13">
        <f>VLOOKUP($B718,'Gas wholesale lookups'!$A$4:$L$15,'Gas wholesale index'!K$2,FALSE)</f>
        <v>332991.45454545453</v>
      </c>
      <c r="L718" s="13">
        <f>VLOOKUP($B718,'Gas wholesale lookups'!$A$4:$L$15,'Gas wholesale index'!L$2,FALSE)</f>
        <v>208526.18181818182</v>
      </c>
      <c r="M718" s="13">
        <f>VLOOKUP($B718,'Gas wholesale lookups'!$A$4:$L$15,'Gas wholesale index'!M$2,FALSE)</f>
        <v>166168.27272727274</v>
      </c>
      <c r="N718" s="13">
        <f>VLOOKUP($B718,'Gas wholesale lookups'!$A$4:$L$15,'Gas wholesale index'!N$2,FALSE)</f>
        <v>291847.5</v>
      </c>
      <c r="O718" s="38">
        <f>VLOOKUP($B718,'Gas wholesale lookups'!$A$4:$R$15,'Gas wholesale index'!O$2,FALSE)</f>
        <v>0</v>
      </c>
      <c r="P718" s="38">
        <f>VLOOKUP($B718,'Gas wholesale lookups'!$A$4:$R$15,'Gas wholesale index'!P$2,FALSE)</f>
        <v>1</v>
      </c>
      <c r="Q718" s="38">
        <f>VLOOKUP($B718,'Gas wholesale lookups'!$A$4:$R$15,'Gas wholesale index'!Q$2,FALSE)</f>
        <v>1</v>
      </c>
      <c r="R718" s="38">
        <f>VLOOKUP($B718,'Gas wholesale lookups'!$A$4:$R$15,'Gas wholesale index'!R$2,FALSE)</f>
        <v>1</v>
      </c>
      <c r="S718" s="38">
        <f>VLOOKUP($B718,'Gas wholesale lookups'!$A$4:$R$15,'Gas wholesale index'!S$2,FALSE)</f>
        <v>1</v>
      </c>
      <c r="T718" s="38">
        <f>VLOOKUP($B718,'Gas wholesale lookups'!$A$4:$R$15,'Gas wholesale index'!T$2,FALSE)</f>
        <v>0</v>
      </c>
      <c r="U718" s="13">
        <f t="shared" si="218"/>
        <v>0</v>
      </c>
      <c r="V718" s="13">
        <f t="shared" si="219"/>
        <v>291847.5</v>
      </c>
      <c r="W718" s="13">
        <f t="shared" si="220"/>
        <v>332991.45454545453</v>
      </c>
      <c r="X718" s="13">
        <f t="shared" si="221"/>
        <v>208526.18181818182</v>
      </c>
      <c r="Y718" s="13">
        <f t="shared" si="222"/>
        <v>166168.27272727274</v>
      </c>
      <c r="Z718" s="13">
        <f t="shared" si="223"/>
        <v>0</v>
      </c>
      <c r="AA718" s="13">
        <f t="shared" si="224"/>
        <v>999533.40909090918</v>
      </c>
      <c r="AB718" s="23">
        <f t="shared" si="225"/>
        <v>0</v>
      </c>
      <c r="AC718" s="23">
        <f t="shared" si="226"/>
        <v>0</v>
      </c>
      <c r="AD718" s="23">
        <f t="shared" si="227"/>
        <v>0</v>
      </c>
      <c r="AE718" s="23">
        <f t="shared" si="228"/>
        <v>0</v>
      </c>
      <c r="AF718" s="23">
        <f t="shared" si="229"/>
        <v>0</v>
      </c>
      <c r="AG718" s="23">
        <f t="shared" si="230"/>
        <v>0</v>
      </c>
      <c r="AH718" s="23">
        <f t="shared" si="231"/>
        <v>0</v>
      </c>
      <c r="AI718" s="44" t="str">
        <f t="shared" si="232"/>
        <v>n/a</v>
      </c>
      <c r="AJ718" s="2" t="str">
        <f t="shared" si="215"/>
        <v>2017-18 Winter</v>
      </c>
      <c r="AK718" s="2" t="str">
        <f t="shared" si="216"/>
        <v>2017-18 Summer</v>
      </c>
      <c r="AL718" s="41">
        <v>0</v>
      </c>
    </row>
    <row r="719" spans="1:38" x14ac:dyDescent="0.3">
      <c r="A719" s="47">
        <v>42881</v>
      </c>
      <c r="B719" s="14" t="str">
        <f t="shared" si="217"/>
        <v>May</v>
      </c>
      <c r="C719" s="3"/>
      <c r="D719" s="3"/>
      <c r="E719" s="3"/>
      <c r="F719" s="3"/>
      <c r="G719" s="3"/>
      <c r="H719" s="3"/>
      <c r="I719" s="13">
        <f>VLOOKUP($B719,'Gas wholesale lookups'!$A$4:$L$15,'Gas wholesale index'!I$2,FALSE)</f>
        <v>166168.27272727274</v>
      </c>
      <c r="J719" s="13">
        <f>VLOOKUP($B719,'Gas wholesale lookups'!$A$4:$L$15,'Gas wholesale index'!J$2,FALSE)</f>
        <v>291847.5</v>
      </c>
      <c r="K719" s="13">
        <f>VLOOKUP($B719,'Gas wholesale lookups'!$A$4:$L$15,'Gas wholesale index'!K$2,FALSE)</f>
        <v>332991.45454545453</v>
      </c>
      <c r="L719" s="13">
        <f>VLOOKUP($B719,'Gas wholesale lookups'!$A$4:$L$15,'Gas wholesale index'!L$2,FALSE)</f>
        <v>208526.18181818182</v>
      </c>
      <c r="M719" s="13">
        <f>VLOOKUP($B719,'Gas wholesale lookups'!$A$4:$L$15,'Gas wholesale index'!M$2,FALSE)</f>
        <v>166168.27272727274</v>
      </c>
      <c r="N719" s="13">
        <f>VLOOKUP($B719,'Gas wholesale lookups'!$A$4:$L$15,'Gas wholesale index'!N$2,FALSE)</f>
        <v>291847.5</v>
      </c>
      <c r="O719" s="38">
        <f>VLOOKUP($B719,'Gas wholesale lookups'!$A$4:$R$15,'Gas wholesale index'!O$2,FALSE)</f>
        <v>0</v>
      </c>
      <c r="P719" s="38">
        <f>VLOOKUP($B719,'Gas wholesale lookups'!$A$4:$R$15,'Gas wholesale index'!P$2,FALSE)</f>
        <v>1</v>
      </c>
      <c r="Q719" s="38">
        <f>VLOOKUP($B719,'Gas wholesale lookups'!$A$4:$R$15,'Gas wholesale index'!Q$2,FALSE)</f>
        <v>1</v>
      </c>
      <c r="R719" s="38">
        <f>VLOOKUP($B719,'Gas wholesale lookups'!$A$4:$R$15,'Gas wholesale index'!R$2,FALSE)</f>
        <v>1</v>
      </c>
      <c r="S719" s="38">
        <f>VLOOKUP($B719,'Gas wholesale lookups'!$A$4:$R$15,'Gas wholesale index'!S$2,FALSE)</f>
        <v>1</v>
      </c>
      <c r="T719" s="38">
        <f>VLOOKUP($B719,'Gas wholesale lookups'!$A$4:$R$15,'Gas wholesale index'!T$2,FALSE)</f>
        <v>0</v>
      </c>
      <c r="U719" s="13">
        <f t="shared" si="218"/>
        <v>0</v>
      </c>
      <c r="V719" s="13">
        <f t="shared" si="219"/>
        <v>291847.5</v>
      </c>
      <c r="W719" s="13">
        <f t="shared" si="220"/>
        <v>332991.45454545453</v>
      </c>
      <c r="X719" s="13">
        <f t="shared" si="221"/>
        <v>208526.18181818182</v>
      </c>
      <c r="Y719" s="13">
        <f t="shared" si="222"/>
        <v>166168.27272727274</v>
      </c>
      <c r="Z719" s="13">
        <f t="shared" si="223"/>
        <v>0</v>
      </c>
      <c r="AA719" s="13">
        <f t="shared" si="224"/>
        <v>999533.40909090918</v>
      </c>
      <c r="AB719" s="23">
        <f t="shared" si="225"/>
        <v>0</v>
      </c>
      <c r="AC719" s="23">
        <f t="shared" si="226"/>
        <v>0</v>
      </c>
      <c r="AD719" s="23">
        <f t="shared" si="227"/>
        <v>0</v>
      </c>
      <c r="AE719" s="23">
        <f t="shared" si="228"/>
        <v>0</v>
      </c>
      <c r="AF719" s="23">
        <f t="shared" si="229"/>
        <v>0</v>
      </c>
      <c r="AG719" s="23">
        <f t="shared" si="230"/>
        <v>0</v>
      </c>
      <c r="AH719" s="23">
        <f t="shared" si="231"/>
        <v>0</v>
      </c>
      <c r="AI719" s="44" t="str">
        <f t="shared" si="232"/>
        <v>n/a</v>
      </c>
      <c r="AJ719" s="2" t="str">
        <f t="shared" si="215"/>
        <v>2017-18 Winter</v>
      </c>
      <c r="AK719" s="2" t="str">
        <f t="shared" si="216"/>
        <v>2017-18 Summer</v>
      </c>
      <c r="AL719" s="41">
        <v>0</v>
      </c>
    </row>
    <row r="720" spans="1:38" x14ac:dyDescent="0.3">
      <c r="A720" s="47">
        <v>42885</v>
      </c>
      <c r="B720" s="14" t="str">
        <f t="shared" si="217"/>
        <v>May</v>
      </c>
      <c r="C720" s="3"/>
      <c r="D720" s="3"/>
      <c r="E720" s="3"/>
      <c r="F720" s="3"/>
      <c r="G720" s="3"/>
      <c r="H720" s="3"/>
      <c r="I720" s="13">
        <f>VLOOKUP($B720,'Gas wholesale lookups'!$A$4:$L$15,'Gas wholesale index'!I$2,FALSE)</f>
        <v>166168.27272727274</v>
      </c>
      <c r="J720" s="13">
        <f>VLOOKUP($B720,'Gas wholesale lookups'!$A$4:$L$15,'Gas wholesale index'!J$2,FALSE)</f>
        <v>291847.5</v>
      </c>
      <c r="K720" s="13">
        <f>VLOOKUP($B720,'Gas wholesale lookups'!$A$4:$L$15,'Gas wholesale index'!K$2,FALSE)</f>
        <v>332991.45454545453</v>
      </c>
      <c r="L720" s="13">
        <f>VLOOKUP($B720,'Gas wholesale lookups'!$A$4:$L$15,'Gas wholesale index'!L$2,FALSE)</f>
        <v>208526.18181818182</v>
      </c>
      <c r="M720" s="13">
        <f>VLOOKUP($B720,'Gas wholesale lookups'!$A$4:$L$15,'Gas wholesale index'!M$2,FALSE)</f>
        <v>166168.27272727274</v>
      </c>
      <c r="N720" s="13">
        <f>VLOOKUP($B720,'Gas wholesale lookups'!$A$4:$L$15,'Gas wholesale index'!N$2,FALSE)</f>
        <v>291847.5</v>
      </c>
      <c r="O720" s="38">
        <f>VLOOKUP($B720,'Gas wholesale lookups'!$A$4:$R$15,'Gas wholesale index'!O$2,FALSE)</f>
        <v>0</v>
      </c>
      <c r="P720" s="38">
        <f>VLOOKUP($B720,'Gas wholesale lookups'!$A$4:$R$15,'Gas wholesale index'!P$2,FALSE)</f>
        <v>1</v>
      </c>
      <c r="Q720" s="38">
        <f>VLOOKUP($B720,'Gas wholesale lookups'!$A$4:$R$15,'Gas wholesale index'!Q$2,FALSE)</f>
        <v>1</v>
      </c>
      <c r="R720" s="38">
        <f>VLOOKUP($B720,'Gas wholesale lookups'!$A$4:$R$15,'Gas wholesale index'!R$2,FALSE)</f>
        <v>1</v>
      </c>
      <c r="S720" s="38">
        <f>VLOOKUP($B720,'Gas wholesale lookups'!$A$4:$R$15,'Gas wholesale index'!S$2,FALSE)</f>
        <v>1</v>
      </c>
      <c r="T720" s="38">
        <f>VLOOKUP($B720,'Gas wholesale lookups'!$A$4:$R$15,'Gas wholesale index'!T$2,FALSE)</f>
        <v>0</v>
      </c>
      <c r="U720" s="13">
        <f t="shared" si="218"/>
        <v>0</v>
      </c>
      <c r="V720" s="13">
        <f t="shared" si="219"/>
        <v>291847.5</v>
      </c>
      <c r="W720" s="13">
        <f t="shared" si="220"/>
        <v>332991.45454545453</v>
      </c>
      <c r="X720" s="13">
        <f t="shared" si="221"/>
        <v>208526.18181818182</v>
      </c>
      <c r="Y720" s="13">
        <f t="shared" si="222"/>
        <v>166168.27272727274</v>
      </c>
      <c r="Z720" s="13">
        <f t="shared" si="223"/>
        <v>0</v>
      </c>
      <c r="AA720" s="13">
        <f t="shared" si="224"/>
        <v>999533.40909090918</v>
      </c>
      <c r="AB720" s="23">
        <f t="shared" si="225"/>
        <v>0</v>
      </c>
      <c r="AC720" s="23">
        <f t="shared" si="226"/>
        <v>0</v>
      </c>
      <c r="AD720" s="23">
        <f t="shared" si="227"/>
        <v>0</v>
      </c>
      <c r="AE720" s="23">
        <f t="shared" si="228"/>
        <v>0</v>
      </c>
      <c r="AF720" s="23">
        <f t="shared" si="229"/>
        <v>0</v>
      </c>
      <c r="AG720" s="23">
        <f t="shared" si="230"/>
        <v>0</v>
      </c>
      <c r="AH720" s="23">
        <f t="shared" si="231"/>
        <v>0</v>
      </c>
      <c r="AI720" s="44" t="str">
        <f t="shared" si="232"/>
        <v>n/a</v>
      </c>
      <c r="AJ720" s="2" t="str">
        <f t="shared" si="215"/>
        <v>2017-18 Winter</v>
      </c>
      <c r="AK720" s="2" t="str">
        <f t="shared" si="216"/>
        <v>2017-18 Summer</v>
      </c>
      <c r="AL720" s="41">
        <v>0</v>
      </c>
    </row>
    <row r="721" spans="1:38" x14ac:dyDescent="0.3">
      <c r="A721" s="47">
        <v>42886</v>
      </c>
      <c r="B721" s="14" t="str">
        <f t="shared" si="217"/>
        <v>May</v>
      </c>
      <c r="C721" s="3"/>
      <c r="D721" s="3"/>
      <c r="E721" s="3"/>
      <c r="F721" s="3"/>
      <c r="G721" s="3"/>
      <c r="H721" s="3"/>
      <c r="I721" s="13">
        <f>VLOOKUP($B721,'Gas wholesale lookups'!$A$4:$L$15,'Gas wholesale index'!I$2,FALSE)</f>
        <v>166168.27272727274</v>
      </c>
      <c r="J721" s="13">
        <f>VLOOKUP($B721,'Gas wholesale lookups'!$A$4:$L$15,'Gas wholesale index'!J$2,FALSE)</f>
        <v>291847.5</v>
      </c>
      <c r="K721" s="13">
        <f>VLOOKUP($B721,'Gas wholesale lookups'!$A$4:$L$15,'Gas wholesale index'!K$2,FALSE)</f>
        <v>332991.45454545453</v>
      </c>
      <c r="L721" s="13">
        <f>VLOOKUP($B721,'Gas wholesale lookups'!$A$4:$L$15,'Gas wholesale index'!L$2,FALSE)</f>
        <v>208526.18181818182</v>
      </c>
      <c r="M721" s="13">
        <f>VLOOKUP($B721,'Gas wholesale lookups'!$A$4:$L$15,'Gas wholesale index'!M$2,FALSE)</f>
        <v>166168.27272727274</v>
      </c>
      <c r="N721" s="13">
        <f>VLOOKUP($B721,'Gas wholesale lookups'!$A$4:$L$15,'Gas wholesale index'!N$2,FALSE)</f>
        <v>291847.5</v>
      </c>
      <c r="O721" s="38">
        <f>VLOOKUP($B721,'Gas wholesale lookups'!$A$4:$R$15,'Gas wholesale index'!O$2,FALSE)</f>
        <v>0</v>
      </c>
      <c r="P721" s="38">
        <f>VLOOKUP($B721,'Gas wholesale lookups'!$A$4:$R$15,'Gas wholesale index'!P$2,FALSE)</f>
        <v>1</v>
      </c>
      <c r="Q721" s="38">
        <f>VLOOKUP($B721,'Gas wholesale lookups'!$A$4:$R$15,'Gas wholesale index'!Q$2,FALSE)</f>
        <v>1</v>
      </c>
      <c r="R721" s="38">
        <f>VLOOKUP($B721,'Gas wholesale lookups'!$A$4:$R$15,'Gas wholesale index'!R$2,FALSE)</f>
        <v>1</v>
      </c>
      <c r="S721" s="38">
        <f>VLOOKUP($B721,'Gas wholesale lookups'!$A$4:$R$15,'Gas wholesale index'!S$2,FALSE)</f>
        <v>1</v>
      </c>
      <c r="T721" s="38">
        <f>VLOOKUP($B721,'Gas wholesale lookups'!$A$4:$R$15,'Gas wholesale index'!T$2,FALSE)</f>
        <v>0</v>
      </c>
      <c r="U721" s="13">
        <f t="shared" si="218"/>
        <v>0</v>
      </c>
      <c r="V721" s="13">
        <f t="shared" si="219"/>
        <v>291847.5</v>
      </c>
      <c r="W721" s="13">
        <f t="shared" si="220"/>
        <v>332991.45454545453</v>
      </c>
      <c r="X721" s="13">
        <f t="shared" si="221"/>
        <v>208526.18181818182</v>
      </c>
      <c r="Y721" s="13">
        <f t="shared" si="222"/>
        <v>166168.27272727274</v>
      </c>
      <c r="Z721" s="13">
        <f t="shared" si="223"/>
        <v>0</v>
      </c>
      <c r="AA721" s="13">
        <f t="shared" si="224"/>
        <v>999533.40909090918</v>
      </c>
      <c r="AB721" s="23">
        <f t="shared" si="225"/>
        <v>0</v>
      </c>
      <c r="AC721" s="23">
        <f t="shared" si="226"/>
        <v>0</v>
      </c>
      <c r="AD721" s="23">
        <f t="shared" si="227"/>
        <v>0</v>
      </c>
      <c r="AE721" s="23">
        <f t="shared" si="228"/>
        <v>0</v>
      </c>
      <c r="AF721" s="23">
        <f t="shared" si="229"/>
        <v>0</v>
      </c>
      <c r="AG721" s="23">
        <f t="shared" si="230"/>
        <v>0</v>
      </c>
      <c r="AH721" s="23">
        <f t="shared" si="231"/>
        <v>0</v>
      </c>
      <c r="AI721" s="44" t="str">
        <f t="shared" si="232"/>
        <v>n/a</v>
      </c>
      <c r="AJ721" s="2" t="str">
        <f t="shared" si="215"/>
        <v>2017-18 Winter</v>
      </c>
      <c r="AK721" s="2" t="str">
        <f t="shared" si="216"/>
        <v>2017-18 Summer</v>
      </c>
      <c r="AL721" s="41">
        <v>0</v>
      </c>
    </row>
    <row r="722" spans="1:38" x14ac:dyDescent="0.3">
      <c r="A722" s="47">
        <v>42887</v>
      </c>
      <c r="B722" s="14" t="str">
        <f t="shared" si="217"/>
        <v>Jun</v>
      </c>
      <c r="C722" s="3"/>
      <c r="D722" s="3"/>
      <c r="E722" s="3"/>
      <c r="F722" s="3"/>
      <c r="G722" s="3"/>
      <c r="H722" s="3"/>
      <c r="I722" s="13">
        <f>VLOOKUP($B722,'Gas wholesale lookups'!$A$4:$L$15,'Gas wholesale index'!I$2,FALSE)</f>
        <v>166168.27272727274</v>
      </c>
      <c r="J722" s="13">
        <f>VLOOKUP($B722,'Gas wholesale lookups'!$A$4:$L$15,'Gas wholesale index'!J$2,FALSE)</f>
        <v>291847.5</v>
      </c>
      <c r="K722" s="13">
        <f>VLOOKUP($B722,'Gas wholesale lookups'!$A$4:$L$15,'Gas wholesale index'!K$2,FALSE)</f>
        <v>332991.45454545453</v>
      </c>
      <c r="L722" s="13">
        <f>VLOOKUP($B722,'Gas wholesale lookups'!$A$4:$L$15,'Gas wholesale index'!L$2,FALSE)</f>
        <v>208526.18181818182</v>
      </c>
      <c r="M722" s="13">
        <f>VLOOKUP($B722,'Gas wholesale lookups'!$A$4:$L$15,'Gas wholesale index'!M$2,FALSE)</f>
        <v>166168.27272727274</v>
      </c>
      <c r="N722" s="13">
        <f>VLOOKUP($B722,'Gas wholesale lookups'!$A$4:$L$15,'Gas wholesale index'!N$2,FALSE)</f>
        <v>291847.5</v>
      </c>
      <c r="O722" s="38">
        <f>VLOOKUP($B722,'Gas wholesale lookups'!$A$4:$R$15,'Gas wholesale index'!O$2,FALSE)</f>
        <v>0</v>
      </c>
      <c r="P722" s="38">
        <f>VLOOKUP($B722,'Gas wholesale lookups'!$A$4:$R$15,'Gas wholesale index'!P$2,FALSE)</f>
        <v>1</v>
      </c>
      <c r="Q722" s="38">
        <f>VLOOKUP($B722,'Gas wholesale lookups'!$A$4:$R$15,'Gas wholesale index'!Q$2,FALSE)</f>
        <v>1</v>
      </c>
      <c r="R722" s="38">
        <f>VLOOKUP($B722,'Gas wholesale lookups'!$A$4:$R$15,'Gas wholesale index'!R$2,FALSE)</f>
        <v>1</v>
      </c>
      <c r="S722" s="38">
        <f>VLOOKUP($B722,'Gas wholesale lookups'!$A$4:$R$15,'Gas wholesale index'!S$2,FALSE)</f>
        <v>1</v>
      </c>
      <c r="T722" s="38">
        <f>VLOOKUP($B722,'Gas wholesale lookups'!$A$4:$R$15,'Gas wholesale index'!T$2,FALSE)</f>
        <v>0</v>
      </c>
      <c r="U722" s="13">
        <f t="shared" si="218"/>
        <v>0</v>
      </c>
      <c r="V722" s="13">
        <f t="shared" si="219"/>
        <v>291847.5</v>
      </c>
      <c r="W722" s="13">
        <f t="shared" si="220"/>
        <v>332991.45454545453</v>
      </c>
      <c r="X722" s="13">
        <f t="shared" si="221"/>
        <v>208526.18181818182</v>
      </c>
      <c r="Y722" s="13">
        <f t="shared" si="222"/>
        <v>166168.27272727274</v>
      </c>
      <c r="Z722" s="13">
        <f t="shared" si="223"/>
        <v>0</v>
      </c>
      <c r="AA722" s="13">
        <f t="shared" si="224"/>
        <v>999533.40909090918</v>
      </c>
      <c r="AB722" s="23">
        <f t="shared" si="225"/>
        <v>0</v>
      </c>
      <c r="AC722" s="23">
        <f t="shared" si="226"/>
        <v>0</v>
      </c>
      <c r="AD722" s="23">
        <f t="shared" si="227"/>
        <v>0</v>
      </c>
      <c r="AE722" s="23">
        <f t="shared" si="228"/>
        <v>0</v>
      </c>
      <c r="AF722" s="23">
        <f t="shared" si="229"/>
        <v>0</v>
      </c>
      <c r="AG722" s="23">
        <f t="shared" si="230"/>
        <v>0</v>
      </c>
      <c r="AH722" s="23">
        <f t="shared" si="231"/>
        <v>0</v>
      </c>
      <c r="AI722" s="44" t="str">
        <f t="shared" si="232"/>
        <v>n/a</v>
      </c>
      <c r="AJ722" s="2" t="str">
        <f t="shared" si="215"/>
        <v>2017-18 Winter</v>
      </c>
      <c r="AK722" s="2" t="str">
        <f t="shared" si="216"/>
        <v>2017-18 Summer</v>
      </c>
      <c r="AL722" s="41">
        <v>0</v>
      </c>
    </row>
    <row r="723" spans="1:38" x14ac:dyDescent="0.3">
      <c r="A723" s="47">
        <v>42888</v>
      </c>
      <c r="B723" s="14" t="str">
        <f t="shared" si="217"/>
        <v>Jun</v>
      </c>
      <c r="C723" s="3"/>
      <c r="D723" s="3"/>
      <c r="E723" s="3"/>
      <c r="F723" s="3"/>
      <c r="G723" s="3"/>
      <c r="H723" s="3"/>
      <c r="I723" s="13">
        <f>VLOOKUP($B723,'Gas wholesale lookups'!$A$4:$L$15,'Gas wholesale index'!I$2,FALSE)</f>
        <v>166168.27272727274</v>
      </c>
      <c r="J723" s="13">
        <f>VLOOKUP($B723,'Gas wholesale lookups'!$A$4:$L$15,'Gas wholesale index'!J$2,FALSE)</f>
        <v>291847.5</v>
      </c>
      <c r="K723" s="13">
        <f>VLOOKUP($B723,'Gas wholesale lookups'!$A$4:$L$15,'Gas wholesale index'!K$2,FALSE)</f>
        <v>332991.45454545453</v>
      </c>
      <c r="L723" s="13">
        <f>VLOOKUP($B723,'Gas wholesale lookups'!$A$4:$L$15,'Gas wholesale index'!L$2,FALSE)</f>
        <v>208526.18181818182</v>
      </c>
      <c r="M723" s="13">
        <f>VLOOKUP($B723,'Gas wholesale lookups'!$A$4:$L$15,'Gas wholesale index'!M$2,FALSE)</f>
        <v>166168.27272727274</v>
      </c>
      <c r="N723" s="13">
        <f>VLOOKUP($B723,'Gas wholesale lookups'!$A$4:$L$15,'Gas wholesale index'!N$2,FALSE)</f>
        <v>291847.5</v>
      </c>
      <c r="O723" s="38">
        <f>VLOOKUP($B723,'Gas wholesale lookups'!$A$4:$R$15,'Gas wholesale index'!O$2,FALSE)</f>
        <v>0</v>
      </c>
      <c r="P723" s="38">
        <f>VLOOKUP($B723,'Gas wholesale lookups'!$A$4:$R$15,'Gas wholesale index'!P$2,FALSE)</f>
        <v>1</v>
      </c>
      <c r="Q723" s="38">
        <f>VLOOKUP($B723,'Gas wholesale lookups'!$A$4:$R$15,'Gas wholesale index'!Q$2,FALSE)</f>
        <v>1</v>
      </c>
      <c r="R723" s="38">
        <f>VLOOKUP($B723,'Gas wholesale lookups'!$A$4:$R$15,'Gas wholesale index'!R$2,FALSE)</f>
        <v>1</v>
      </c>
      <c r="S723" s="38">
        <f>VLOOKUP($B723,'Gas wholesale lookups'!$A$4:$R$15,'Gas wholesale index'!S$2,FALSE)</f>
        <v>1</v>
      </c>
      <c r="T723" s="38">
        <f>VLOOKUP($B723,'Gas wholesale lookups'!$A$4:$R$15,'Gas wholesale index'!T$2,FALSE)</f>
        <v>0</v>
      </c>
      <c r="U723" s="13">
        <f t="shared" si="218"/>
        <v>0</v>
      </c>
      <c r="V723" s="13">
        <f t="shared" si="219"/>
        <v>291847.5</v>
      </c>
      <c r="W723" s="13">
        <f t="shared" si="220"/>
        <v>332991.45454545453</v>
      </c>
      <c r="X723" s="13">
        <f t="shared" si="221"/>
        <v>208526.18181818182</v>
      </c>
      <c r="Y723" s="13">
        <f t="shared" si="222"/>
        <v>166168.27272727274</v>
      </c>
      <c r="Z723" s="13">
        <f t="shared" si="223"/>
        <v>0</v>
      </c>
      <c r="AA723" s="13">
        <f t="shared" si="224"/>
        <v>999533.40909090918</v>
      </c>
      <c r="AB723" s="23">
        <f t="shared" si="225"/>
        <v>0</v>
      </c>
      <c r="AC723" s="23">
        <f t="shared" si="226"/>
        <v>0</v>
      </c>
      <c r="AD723" s="23">
        <f t="shared" si="227"/>
        <v>0</v>
      </c>
      <c r="AE723" s="23">
        <f t="shared" si="228"/>
        <v>0</v>
      </c>
      <c r="AF723" s="23">
        <f t="shared" si="229"/>
        <v>0</v>
      </c>
      <c r="AG723" s="23">
        <f t="shared" si="230"/>
        <v>0</v>
      </c>
      <c r="AH723" s="23">
        <f t="shared" si="231"/>
        <v>0</v>
      </c>
      <c r="AI723" s="44" t="str">
        <f t="shared" si="232"/>
        <v>n/a</v>
      </c>
      <c r="AJ723" s="2" t="str">
        <f t="shared" si="215"/>
        <v>2017-18 Winter</v>
      </c>
      <c r="AK723" s="2" t="str">
        <f t="shared" si="216"/>
        <v>2017-18 Summer</v>
      </c>
      <c r="AL723" s="41">
        <v>0</v>
      </c>
    </row>
    <row r="724" spans="1:38" x14ac:dyDescent="0.3">
      <c r="A724" s="47">
        <v>42891</v>
      </c>
      <c r="B724" s="14" t="str">
        <f t="shared" si="217"/>
        <v>Jun</v>
      </c>
      <c r="C724" s="3"/>
      <c r="D724" s="3"/>
      <c r="E724" s="3"/>
      <c r="F724" s="3"/>
      <c r="G724" s="3"/>
      <c r="H724" s="3"/>
      <c r="I724" s="13">
        <f>VLOOKUP($B724,'Gas wholesale lookups'!$A$4:$L$15,'Gas wholesale index'!I$2,FALSE)</f>
        <v>166168.27272727274</v>
      </c>
      <c r="J724" s="13">
        <f>VLOOKUP($B724,'Gas wholesale lookups'!$A$4:$L$15,'Gas wholesale index'!J$2,FALSE)</f>
        <v>291847.5</v>
      </c>
      <c r="K724" s="13">
        <f>VLOOKUP($B724,'Gas wholesale lookups'!$A$4:$L$15,'Gas wholesale index'!K$2,FALSE)</f>
        <v>332991.45454545453</v>
      </c>
      <c r="L724" s="13">
        <f>VLOOKUP($B724,'Gas wholesale lookups'!$A$4:$L$15,'Gas wholesale index'!L$2,FALSE)</f>
        <v>208526.18181818182</v>
      </c>
      <c r="M724" s="13">
        <f>VLOOKUP($B724,'Gas wholesale lookups'!$A$4:$L$15,'Gas wholesale index'!M$2,FALSE)</f>
        <v>166168.27272727274</v>
      </c>
      <c r="N724" s="13">
        <f>VLOOKUP($B724,'Gas wholesale lookups'!$A$4:$L$15,'Gas wholesale index'!N$2,FALSE)</f>
        <v>291847.5</v>
      </c>
      <c r="O724" s="38">
        <f>VLOOKUP($B724,'Gas wholesale lookups'!$A$4:$R$15,'Gas wholesale index'!O$2,FALSE)</f>
        <v>0</v>
      </c>
      <c r="P724" s="38">
        <f>VLOOKUP($B724,'Gas wholesale lookups'!$A$4:$R$15,'Gas wholesale index'!P$2,FALSE)</f>
        <v>1</v>
      </c>
      <c r="Q724" s="38">
        <f>VLOOKUP($B724,'Gas wholesale lookups'!$A$4:$R$15,'Gas wholesale index'!Q$2,FALSE)</f>
        <v>1</v>
      </c>
      <c r="R724" s="38">
        <f>VLOOKUP($B724,'Gas wholesale lookups'!$A$4:$R$15,'Gas wholesale index'!R$2,FALSE)</f>
        <v>1</v>
      </c>
      <c r="S724" s="38">
        <f>VLOOKUP($B724,'Gas wholesale lookups'!$A$4:$R$15,'Gas wholesale index'!S$2,FALSE)</f>
        <v>1</v>
      </c>
      <c r="T724" s="38">
        <f>VLOOKUP($B724,'Gas wholesale lookups'!$A$4:$R$15,'Gas wholesale index'!T$2,FALSE)</f>
        <v>0</v>
      </c>
      <c r="U724" s="13">
        <f t="shared" si="218"/>
        <v>0</v>
      </c>
      <c r="V724" s="13">
        <f t="shared" si="219"/>
        <v>291847.5</v>
      </c>
      <c r="W724" s="13">
        <f t="shared" si="220"/>
        <v>332991.45454545453</v>
      </c>
      <c r="X724" s="13">
        <f t="shared" si="221"/>
        <v>208526.18181818182</v>
      </c>
      <c r="Y724" s="13">
        <f t="shared" si="222"/>
        <v>166168.27272727274</v>
      </c>
      <c r="Z724" s="13">
        <f t="shared" si="223"/>
        <v>0</v>
      </c>
      <c r="AA724" s="13">
        <f t="shared" si="224"/>
        <v>999533.40909090918</v>
      </c>
      <c r="AB724" s="23">
        <f t="shared" si="225"/>
        <v>0</v>
      </c>
      <c r="AC724" s="23">
        <f t="shared" si="226"/>
        <v>0</v>
      </c>
      <c r="AD724" s="23">
        <f t="shared" si="227"/>
        <v>0</v>
      </c>
      <c r="AE724" s="23">
        <f t="shared" si="228"/>
        <v>0</v>
      </c>
      <c r="AF724" s="23">
        <f t="shared" si="229"/>
        <v>0</v>
      </c>
      <c r="AG724" s="23">
        <f t="shared" si="230"/>
        <v>0</v>
      </c>
      <c r="AH724" s="23">
        <f t="shared" si="231"/>
        <v>0</v>
      </c>
      <c r="AI724" s="44" t="str">
        <f t="shared" si="232"/>
        <v>n/a</v>
      </c>
      <c r="AJ724" s="2" t="str">
        <f t="shared" si="215"/>
        <v>2017-18 Winter</v>
      </c>
      <c r="AK724" s="2" t="str">
        <f t="shared" si="216"/>
        <v>2017-18 Summer</v>
      </c>
      <c r="AL724" s="41">
        <v>0</v>
      </c>
    </row>
    <row r="725" spans="1:38" x14ac:dyDescent="0.3">
      <c r="A725" s="47">
        <v>42892</v>
      </c>
      <c r="B725" s="14" t="str">
        <f t="shared" si="217"/>
        <v>Jun</v>
      </c>
      <c r="C725" s="3"/>
      <c r="D725" s="3"/>
      <c r="E725" s="3"/>
      <c r="F725" s="3"/>
      <c r="G725" s="3"/>
      <c r="H725" s="3"/>
      <c r="I725" s="13">
        <f>VLOOKUP($B725,'Gas wholesale lookups'!$A$4:$L$15,'Gas wholesale index'!I$2,FALSE)</f>
        <v>166168.27272727274</v>
      </c>
      <c r="J725" s="13">
        <f>VLOOKUP($B725,'Gas wholesale lookups'!$A$4:$L$15,'Gas wholesale index'!J$2,FALSE)</f>
        <v>291847.5</v>
      </c>
      <c r="K725" s="13">
        <f>VLOOKUP($B725,'Gas wholesale lookups'!$A$4:$L$15,'Gas wholesale index'!K$2,FALSE)</f>
        <v>332991.45454545453</v>
      </c>
      <c r="L725" s="13">
        <f>VLOOKUP($B725,'Gas wholesale lookups'!$A$4:$L$15,'Gas wholesale index'!L$2,FALSE)</f>
        <v>208526.18181818182</v>
      </c>
      <c r="M725" s="13">
        <f>VLOOKUP($B725,'Gas wholesale lookups'!$A$4:$L$15,'Gas wholesale index'!M$2,FALSE)</f>
        <v>166168.27272727274</v>
      </c>
      <c r="N725" s="13">
        <f>VLOOKUP($B725,'Gas wholesale lookups'!$A$4:$L$15,'Gas wholesale index'!N$2,FALSE)</f>
        <v>291847.5</v>
      </c>
      <c r="O725" s="38">
        <f>VLOOKUP($B725,'Gas wholesale lookups'!$A$4:$R$15,'Gas wholesale index'!O$2,FALSE)</f>
        <v>0</v>
      </c>
      <c r="P725" s="38">
        <f>VLOOKUP($B725,'Gas wholesale lookups'!$A$4:$R$15,'Gas wholesale index'!P$2,FALSE)</f>
        <v>1</v>
      </c>
      <c r="Q725" s="38">
        <f>VLOOKUP($B725,'Gas wholesale lookups'!$A$4:$R$15,'Gas wholesale index'!Q$2,FALSE)</f>
        <v>1</v>
      </c>
      <c r="R725" s="38">
        <f>VLOOKUP($B725,'Gas wholesale lookups'!$A$4:$R$15,'Gas wholesale index'!R$2,FALSE)</f>
        <v>1</v>
      </c>
      <c r="S725" s="38">
        <f>VLOOKUP($B725,'Gas wholesale lookups'!$A$4:$R$15,'Gas wholesale index'!S$2,FALSE)</f>
        <v>1</v>
      </c>
      <c r="T725" s="38">
        <f>VLOOKUP($B725,'Gas wholesale lookups'!$A$4:$R$15,'Gas wholesale index'!T$2,FALSE)</f>
        <v>0</v>
      </c>
      <c r="U725" s="13">
        <f t="shared" si="218"/>
        <v>0</v>
      </c>
      <c r="V725" s="13">
        <f t="shared" si="219"/>
        <v>291847.5</v>
      </c>
      <c r="W725" s="13">
        <f t="shared" si="220"/>
        <v>332991.45454545453</v>
      </c>
      <c r="X725" s="13">
        <f t="shared" si="221"/>
        <v>208526.18181818182</v>
      </c>
      <c r="Y725" s="13">
        <f t="shared" si="222"/>
        <v>166168.27272727274</v>
      </c>
      <c r="Z725" s="13">
        <f t="shared" si="223"/>
        <v>0</v>
      </c>
      <c r="AA725" s="13">
        <f t="shared" si="224"/>
        <v>999533.40909090918</v>
      </c>
      <c r="AB725" s="23">
        <f t="shared" si="225"/>
        <v>0</v>
      </c>
      <c r="AC725" s="23">
        <f t="shared" si="226"/>
        <v>0</v>
      </c>
      <c r="AD725" s="23">
        <f t="shared" si="227"/>
        <v>0</v>
      </c>
      <c r="AE725" s="23">
        <f t="shared" si="228"/>
        <v>0</v>
      </c>
      <c r="AF725" s="23">
        <f t="shared" si="229"/>
        <v>0</v>
      </c>
      <c r="AG725" s="23">
        <f t="shared" si="230"/>
        <v>0</v>
      </c>
      <c r="AH725" s="23">
        <f t="shared" si="231"/>
        <v>0</v>
      </c>
      <c r="AI725" s="44" t="str">
        <f t="shared" si="232"/>
        <v>n/a</v>
      </c>
      <c r="AJ725" s="2" t="str">
        <f t="shared" si="215"/>
        <v>2017-18 Winter</v>
      </c>
      <c r="AK725" s="2" t="str">
        <f t="shared" si="216"/>
        <v>2017-18 Summer</v>
      </c>
      <c r="AL725" s="41">
        <v>0</v>
      </c>
    </row>
    <row r="726" spans="1:38" x14ac:dyDescent="0.3">
      <c r="A726" s="47">
        <v>42893</v>
      </c>
      <c r="B726" s="14" t="str">
        <f t="shared" si="217"/>
        <v>Jun</v>
      </c>
      <c r="C726" s="3"/>
      <c r="D726" s="3"/>
      <c r="E726" s="3"/>
      <c r="F726" s="3"/>
      <c r="G726" s="3"/>
      <c r="H726" s="3"/>
      <c r="I726" s="13">
        <f>VLOOKUP($B726,'Gas wholesale lookups'!$A$4:$L$15,'Gas wholesale index'!I$2,FALSE)</f>
        <v>166168.27272727274</v>
      </c>
      <c r="J726" s="13">
        <f>VLOOKUP($B726,'Gas wholesale lookups'!$A$4:$L$15,'Gas wholesale index'!J$2,FALSE)</f>
        <v>291847.5</v>
      </c>
      <c r="K726" s="13">
        <f>VLOOKUP($B726,'Gas wholesale lookups'!$A$4:$L$15,'Gas wholesale index'!K$2,FALSE)</f>
        <v>332991.45454545453</v>
      </c>
      <c r="L726" s="13">
        <f>VLOOKUP($B726,'Gas wholesale lookups'!$A$4:$L$15,'Gas wholesale index'!L$2,FALSE)</f>
        <v>208526.18181818182</v>
      </c>
      <c r="M726" s="13">
        <f>VLOOKUP($B726,'Gas wholesale lookups'!$A$4:$L$15,'Gas wholesale index'!M$2,FALSE)</f>
        <v>166168.27272727274</v>
      </c>
      <c r="N726" s="13">
        <f>VLOOKUP($B726,'Gas wholesale lookups'!$A$4:$L$15,'Gas wholesale index'!N$2,FALSE)</f>
        <v>291847.5</v>
      </c>
      <c r="O726" s="38">
        <f>VLOOKUP($B726,'Gas wholesale lookups'!$A$4:$R$15,'Gas wholesale index'!O$2,FALSE)</f>
        <v>0</v>
      </c>
      <c r="P726" s="38">
        <f>VLOOKUP($B726,'Gas wholesale lookups'!$A$4:$R$15,'Gas wholesale index'!P$2,FALSE)</f>
        <v>1</v>
      </c>
      <c r="Q726" s="38">
        <f>VLOOKUP($B726,'Gas wholesale lookups'!$A$4:$R$15,'Gas wholesale index'!Q$2,FALSE)</f>
        <v>1</v>
      </c>
      <c r="R726" s="38">
        <f>VLOOKUP($B726,'Gas wholesale lookups'!$A$4:$R$15,'Gas wholesale index'!R$2,FALSE)</f>
        <v>1</v>
      </c>
      <c r="S726" s="38">
        <f>VLOOKUP($B726,'Gas wholesale lookups'!$A$4:$R$15,'Gas wholesale index'!S$2,FALSE)</f>
        <v>1</v>
      </c>
      <c r="T726" s="38">
        <f>VLOOKUP($B726,'Gas wholesale lookups'!$A$4:$R$15,'Gas wholesale index'!T$2,FALSE)</f>
        <v>0</v>
      </c>
      <c r="U726" s="13">
        <f t="shared" si="218"/>
        <v>0</v>
      </c>
      <c r="V726" s="13">
        <f t="shared" si="219"/>
        <v>291847.5</v>
      </c>
      <c r="W726" s="13">
        <f t="shared" si="220"/>
        <v>332991.45454545453</v>
      </c>
      <c r="X726" s="13">
        <f t="shared" si="221"/>
        <v>208526.18181818182</v>
      </c>
      <c r="Y726" s="13">
        <f t="shared" si="222"/>
        <v>166168.27272727274</v>
      </c>
      <c r="Z726" s="13">
        <f t="shared" si="223"/>
        <v>0</v>
      </c>
      <c r="AA726" s="13">
        <f t="shared" si="224"/>
        <v>999533.40909090918</v>
      </c>
      <c r="AB726" s="23">
        <f t="shared" si="225"/>
        <v>0</v>
      </c>
      <c r="AC726" s="23">
        <f t="shared" si="226"/>
        <v>0</v>
      </c>
      <c r="AD726" s="23">
        <f t="shared" si="227"/>
        <v>0</v>
      </c>
      <c r="AE726" s="23">
        <f t="shared" si="228"/>
        <v>0</v>
      </c>
      <c r="AF726" s="23">
        <f t="shared" si="229"/>
        <v>0</v>
      </c>
      <c r="AG726" s="23">
        <f t="shared" si="230"/>
        <v>0</v>
      </c>
      <c r="AH726" s="23">
        <f t="shared" si="231"/>
        <v>0</v>
      </c>
      <c r="AI726" s="44" t="str">
        <f t="shared" si="232"/>
        <v>n/a</v>
      </c>
      <c r="AJ726" s="2" t="str">
        <f t="shared" si="215"/>
        <v>2017-18 Winter</v>
      </c>
      <c r="AK726" s="2" t="str">
        <f t="shared" si="216"/>
        <v>2017-18 Summer</v>
      </c>
      <c r="AL726" s="41">
        <v>0</v>
      </c>
    </row>
    <row r="727" spans="1:38" x14ac:dyDescent="0.3">
      <c r="A727" s="47">
        <v>42894</v>
      </c>
      <c r="B727" s="14" t="str">
        <f t="shared" si="217"/>
        <v>Jun</v>
      </c>
      <c r="C727" s="3"/>
      <c r="D727" s="3"/>
      <c r="E727" s="3"/>
      <c r="F727" s="3"/>
      <c r="G727" s="3"/>
      <c r="H727" s="3"/>
      <c r="I727" s="13">
        <f>VLOOKUP($B727,'Gas wholesale lookups'!$A$4:$L$15,'Gas wholesale index'!I$2,FALSE)</f>
        <v>166168.27272727274</v>
      </c>
      <c r="J727" s="13">
        <f>VLOOKUP($B727,'Gas wholesale lookups'!$A$4:$L$15,'Gas wholesale index'!J$2,FALSE)</f>
        <v>291847.5</v>
      </c>
      <c r="K727" s="13">
        <f>VLOOKUP($B727,'Gas wholesale lookups'!$A$4:$L$15,'Gas wholesale index'!K$2,FALSE)</f>
        <v>332991.45454545453</v>
      </c>
      <c r="L727" s="13">
        <f>VLOOKUP($B727,'Gas wholesale lookups'!$A$4:$L$15,'Gas wholesale index'!L$2,FALSE)</f>
        <v>208526.18181818182</v>
      </c>
      <c r="M727" s="13">
        <f>VLOOKUP($B727,'Gas wholesale lookups'!$A$4:$L$15,'Gas wholesale index'!M$2,FALSE)</f>
        <v>166168.27272727274</v>
      </c>
      <c r="N727" s="13">
        <f>VLOOKUP($B727,'Gas wholesale lookups'!$A$4:$L$15,'Gas wholesale index'!N$2,FALSE)</f>
        <v>291847.5</v>
      </c>
      <c r="O727" s="38">
        <f>VLOOKUP($B727,'Gas wholesale lookups'!$A$4:$R$15,'Gas wholesale index'!O$2,FALSE)</f>
        <v>0</v>
      </c>
      <c r="P727" s="38">
        <f>VLOOKUP($B727,'Gas wholesale lookups'!$A$4:$R$15,'Gas wholesale index'!P$2,FALSE)</f>
        <v>1</v>
      </c>
      <c r="Q727" s="38">
        <f>VLOOKUP($B727,'Gas wholesale lookups'!$A$4:$R$15,'Gas wholesale index'!Q$2,FALSE)</f>
        <v>1</v>
      </c>
      <c r="R727" s="38">
        <f>VLOOKUP($B727,'Gas wholesale lookups'!$A$4:$R$15,'Gas wholesale index'!R$2,FALSE)</f>
        <v>1</v>
      </c>
      <c r="S727" s="38">
        <f>VLOOKUP($B727,'Gas wholesale lookups'!$A$4:$R$15,'Gas wholesale index'!S$2,FALSE)</f>
        <v>1</v>
      </c>
      <c r="T727" s="38">
        <f>VLOOKUP($B727,'Gas wholesale lookups'!$A$4:$R$15,'Gas wholesale index'!T$2,FALSE)</f>
        <v>0</v>
      </c>
      <c r="U727" s="13">
        <f t="shared" si="218"/>
        <v>0</v>
      </c>
      <c r="V727" s="13">
        <f t="shared" si="219"/>
        <v>291847.5</v>
      </c>
      <c r="W727" s="13">
        <f t="shared" si="220"/>
        <v>332991.45454545453</v>
      </c>
      <c r="X727" s="13">
        <f t="shared" si="221"/>
        <v>208526.18181818182</v>
      </c>
      <c r="Y727" s="13">
        <f t="shared" si="222"/>
        <v>166168.27272727274</v>
      </c>
      <c r="Z727" s="13">
        <f t="shared" si="223"/>
        <v>0</v>
      </c>
      <c r="AA727" s="13">
        <f t="shared" si="224"/>
        <v>999533.40909090918</v>
      </c>
      <c r="AB727" s="23">
        <f t="shared" si="225"/>
        <v>0</v>
      </c>
      <c r="AC727" s="23">
        <f t="shared" si="226"/>
        <v>0</v>
      </c>
      <c r="AD727" s="23">
        <f t="shared" si="227"/>
        <v>0</v>
      </c>
      <c r="AE727" s="23">
        <f t="shared" si="228"/>
        <v>0</v>
      </c>
      <c r="AF727" s="23">
        <f t="shared" si="229"/>
        <v>0</v>
      </c>
      <c r="AG727" s="23">
        <f t="shared" si="230"/>
        <v>0</v>
      </c>
      <c r="AH727" s="23">
        <f t="shared" si="231"/>
        <v>0</v>
      </c>
      <c r="AI727" s="44" t="str">
        <f t="shared" si="232"/>
        <v>n/a</v>
      </c>
      <c r="AJ727" s="2" t="str">
        <f t="shared" si="215"/>
        <v>2017-18 Winter</v>
      </c>
      <c r="AK727" s="2" t="str">
        <f t="shared" si="216"/>
        <v>2017-18 Summer</v>
      </c>
      <c r="AL727" s="41">
        <v>0</v>
      </c>
    </row>
    <row r="728" spans="1:38" x14ac:dyDescent="0.3">
      <c r="A728" s="47">
        <v>42895</v>
      </c>
      <c r="B728" s="14" t="str">
        <f t="shared" si="217"/>
        <v>Jun</v>
      </c>
      <c r="C728" s="3"/>
      <c r="D728" s="3"/>
      <c r="E728" s="3"/>
      <c r="F728" s="3"/>
      <c r="G728" s="3"/>
      <c r="H728" s="3"/>
      <c r="I728" s="13">
        <f>VLOOKUP($B728,'Gas wholesale lookups'!$A$4:$L$15,'Gas wholesale index'!I$2,FALSE)</f>
        <v>166168.27272727274</v>
      </c>
      <c r="J728" s="13">
        <f>VLOOKUP($B728,'Gas wholesale lookups'!$A$4:$L$15,'Gas wholesale index'!J$2,FALSE)</f>
        <v>291847.5</v>
      </c>
      <c r="K728" s="13">
        <f>VLOOKUP($B728,'Gas wholesale lookups'!$A$4:$L$15,'Gas wholesale index'!K$2,FALSE)</f>
        <v>332991.45454545453</v>
      </c>
      <c r="L728" s="13">
        <f>VLOOKUP($B728,'Gas wholesale lookups'!$A$4:$L$15,'Gas wholesale index'!L$2,FALSE)</f>
        <v>208526.18181818182</v>
      </c>
      <c r="M728" s="13">
        <f>VLOOKUP($B728,'Gas wholesale lookups'!$A$4:$L$15,'Gas wholesale index'!M$2,FALSE)</f>
        <v>166168.27272727274</v>
      </c>
      <c r="N728" s="13">
        <f>VLOOKUP($B728,'Gas wholesale lookups'!$A$4:$L$15,'Gas wholesale index'!N$2,FALSE)</f>
        <v>291847.5</v>
      </c>
      <c r="O728" s="38">
        <f>VLOOKUP($B728,'Gas wholesale lookups'!$A$4:$R$15,'Gas wholesale index'!O$2,FALSE)</f>
        <v>0</v>
      </c>
      <c r="P728" s="38">
        <f>VLOOKUP($B728,'Gas wholesale lookups'!$A$4:$R$15,'Gas wholesale index'!P$2,FALSE)</f>
        <v>1</v>
      </c>
      <c r="Q728" s="38">
        <f>VLOOKUP($B728,'Gas wholesale lookups'!$A$4:$R$15,'Gas wholesale index'!Q$2,FALSE)</f>
        <v>1</v>
      </c>
      <c r="R728" s="38">
        <f>VLOOKUP($B728,'Gas wholesale lookups'!$A$4:$R$15,'Gas wholesale index'!R$2,FALSE)</f>
        <v>1</v>
      </c>
      <c r="S728" s="38">
        <f>VLOOKUP($B728,'Gas wholesale lookups'!$A$4:$R$15,'Gas wholesale index'!S$2,FALSE)</f>
        <v>1</v>
      </c>
      <c r="T728" s="38">
        <f>VLOOKUP($B728,'Gas wholesale lookups'!$A$4:$R$15,'Gas wholesale index'!T$2,FALSE)</f>
        <v>0</v>
      </c>
      <c r="U728" s="13">
        <f t="shared" si="218"/>
        <v>0</v>
      </c>
      <c r="V728" s="13">
        <f t="shared" si="219"/>
        <v>291847.5</v>
      </c>
      <c r="W728" s="13">
        <f t="shared" si="220"/>
        <v>332991.45454545453</v>
      </c>
      <c r="X728" s="13">
        <f t="shared" si="221"/>
        <v>208526.18181818182</v>
      </c>
      <c r="Y728" s="13">
        <f t="shared" si="222"/>
        <v>166168.27272727274</v>
      </c>
      <c r="Z728" s="13">
        <f t="shared" si="223"/>
        <v>0</v>
      </c>
      <c r="AA728" s="13">
        <f t="shared" si="224"/>
        <v>999533.40909090918</v>
      </c>
      <c r="AB728" s="23">
        <f t="shared" si="225"/>
        <v>0</v>
      </c>
      <c r="AC728" s="23">
        <f t="shared" si="226"/>
        <v>0</v>
      </c>
      <c r="AD728" s="23">
        <f t="shared" si="227"/>
        <v>0</v>
      </c>
      <c r="AE728" s="23">
        <f t="shared" si="228"/>
        <v>0</v>
      </c>
      <c r="AF728" s="23">
        <f t="shared" si="229"/>
        <v>0</v>
      </c>
      <c r="AG728" s="23">
        <f t="shared" si="230"/>
        <v>0</v>
      </c>
      <c r="AH728" s="23">
        <f t="shared" si="231"/>
        <v>0</v>
      </c>
      <c r="AI728" s="44" t="str">
        <f t="shared" si="232"/>
        <v>n/a</v>
      </c>
      <c r="AJ728" s="2" t="str">
        <f t="shared" si="215"/>
        <v>2017-18 Winter</v>
      </c>
      <c r="AK728" s="2" t="str">
        <f t="shared" si="216"/>
        <v>2017-18 Summer</v>
      </c>
      <c r="AL728" s="41">
        <v>0</v>
      </c>
    </row>
    <row r="729" spans="1:38" x14ac:dyDescent="0.3">
      <c r="A729" s="47">
        <v>42898</v>
      </c>
      <c r="B729" s="14" t="str">
        <f t="shared" si="217"/>
        <v>Jun</v>
      </c>
      <c r="C729" s="3"/>
      <c r="D729" s="3"/>
      <c r="E729" s="3"/>
      <c r="F729" s="3"/>
      <c r="G729" s="3"/>
      <c r="H729" s="3"/>
      <c r="I729" s="13">
        <f>VLOOKUP($B729,'Gas wholesale lookups'!$A$4:$L$15,'Gas wholesale index'!I$2,FALSE)</f>
        <v>166168.27272727274</v>
      </c>
      <c r="J729" s="13">
        <f>VLOOKUP($B729,'Gas wholesale lookups'!$A$4:$L$15,'Gas wholesale index'!J$2,FALSE)</f>
        <v>291847.5</v>
      </c>
      <c r="K729" s="13">
        <f>VLOOKUP($B729,'Gas wholesale lookups'!$A$4:$L$15,'Gas wholesale index'!K$2,FALSE)</f>
        <v>332991.45454545453</v>
      </c>
      <c r="L729" s="13">
        <f>VLOOKUP($B729,'Gas wholesale lookups'!$A$4:$L$15,'Gas wholesale index'!L$2,FALSE)</f>
        <v>208526.18181818182</v>
      </c>
      <c r="M729" s="13">
        <f>VLOOKUP($B729,'Gas wholesale lookups'!$A$4:$L$15,'Gas wholesale index'!M$2,FALSE)</f>
        <v>166168.27272727274</v>
      </c>
      <c r="N729" s="13">
        <f>VLOOKUP($B729,'Gas wholesale lookups'!$A$4:$L$15,'Gas wholesale index'!N$2,FALSE)</f>
        <v>291847.5</v>
      </c>
      <c r="O729" s="38">
        <f>VLOOKUP($B729,'Gas wholesale lookups'!$A$4:$R$15,'Gas wholesale index'!O$2,FALSE)</f>
        <v>0</v>
      </c>
      <c r="P729" s="38">
        <f>VLOOKUP($B729,'Gas wholesale lookups'!$A$4:$R$15,'Gas wholesale index'!P$2,FALSE)</f>
        <v>1</v>
      </c>
      <c r="Q729" s="38">
        <f>VLOOKUP($B729,'Gas wholesale lookups'!$A$4:$R$15,'Gas wholesale index'!Q$2,FALSE)</f>
        <v>1</v>
      </c>
      <c r="R729" s="38">
        <f>VLOOKUP($B729,'Gas wholesale lookups'!$A$4:$R$15,'Gas wholesale index'!R$2,FALSE)</f>
        <v>1</v>
      </c>
      <c r="S729" s="38">
        <f>VLOOKUP($B729,'Gas wholesale lookups'!$A$4:$R$15,'Gas wholesale index'!S$2,FALSE)</f>
        <v>1</v>
      </c>
      <c r="T729" s="38">
        <f>VLOOKUP($B729,'Gas wholesale lookups'!$A$4:$R$15,'Gas wholesale index'!T$2,FALSE)</f>
        <v>0</v>
      </c>
      <c r="U729" s="13">
        <f t="shared" si="218"/>
        <v>0</v>
      </c>
      <c r="V729" s="13">
        <f t="shared" si="219"/>
        <v>291847.5</v>
      </c>
      <c r="W729" s="13">
        <f t="shared" si="220"/>
        <v>332991.45454545453</v>
      </c>
      <c r="X729" s="13">
        <f t="shared" si="221"/>
        <v>208526.18181818182</v>
      </c>
      <c r="Y729" s="13">
        <f t="shared" si="222"/>
        <v>166168.27272727274</v>
      </c>
      <c r="Z729" s="13">
        <f t="shared" si="223"/>
        <v>0</v>
      </c>
      <c r="AA729" s="13">
        <f t="shared" si="224"/>
        <v>999533.40909090918</v>
      </c>
      <c r="AB729" s="23">
        <f t="shared" si="225"/>
        <v>0</v>
      </c>
      <c r="AC729" s="23">
        <f t="shared" si="226"/>
        <v>0</v>
      </c>
      <c r="AD729" s="23">
        <f t="shared" si="227"/>
        <v>0</v>
      </c>
      <c r="AE729" s="23">
        <f t="shared" si="228"/>
        <v>0</v>
      </c>
      <c r="AF729" s="23">
        <f t="shared" si="229"/>
        <v>0</v>
      </c>
      <c r="AG729" s="23">
        <f t="shared" si="230"/>
        <v>0</v>
      </c>
      <c r="AH729" s="23">
        <f t="shared" si="231"/>
        <v>0</v>
      </c>
      <c r="AI729" s="44" t="str">
        <f t="shared" si="232"/>
        <v>n/a</v>
      </c>
      <c r="AJ729" s="2" t="str">
        <f t="shared" si="215"/>
        <v>2017-18 Winter</v>
      </c>
      <c r="AK729" s="2" t="str">
        <f t="shared" si="216"/>
        <v>2017-18 Summer</v>
      </c>
      <c r="AL729" s="41">
        <v>0</v>
      </c>
    </row>
    <row r="730" spans="1:38" x14ac:dyDescent="0.3">
      <c r="A730" s="47">
        <v>42899</v>
      </c>
      <c r="B730" s="14" t="str">
        <f t="shared" si="217"/>
        <v>Jun</v>
      </c>
      <c r="C730" s="3"/>
      <c r="D730" s="3"/>
      <c r="E730" s="3"/>
      <c r="F730" s="3"/>
      <c r="G730" s="3"/>
      <c r="H730" s="3"/>
      <c r="I730" s="13">
        <f>VLOOKUP($B730,'Gas wholesale lookups'!$A$4:$L$15,'Gas wholesale index'!I$2,FALSE)</f>
        <v>166168.27272727274</v>
      </c>
      <c r="J730" s="13">
        <f>VLOOKUP($B730,'Gas wholesale lookups'!$A$4:$L$15,'Gas wholesale index'!J$2,FALSE)</f>
        <v>291847.5</v>
      </c>
      <c r="K730" s="13">
        <f>VLOOKUP($B730,'Gas wholesale lookups'!$A$4:$L$15,'Gas wholesale index'!K$2,FALSE)</f>
        <v>332991.45454545453</v>
      </c>
      <c r="L730" s="13">
        <f>VLOOKUP($B730,'Gas wholesale lookups'!$A$4:$L$15,'Gas wholesale index'!L$2,FALSE)</f>
        <v>208526.18181818182</v>
      </c>
      <c r="M730" s="13">
        <f>VLOOKUP($B730,'Gas wholesale lookups'!$A$4:$L$15,'Gas wholesale index'!M$2,FALSE)</f>
        <v>166168.27272727274</v>
      </c>
      <c r="N730" s="13">
        <f>VLOOKUP($B730,'Gas wholesale lookups'!$A$4:$L$15,'Gas wholesale index'!N$2,FALSE)</f>
        <v>291847.5</v>
      </c>
      <c r="O730" s="38">
        <f>VLOOKUP($B730,'Gas wholesale lookups'!$A$4:$R$15,'Gas wholesale index'!O$2,FALSE)</f>
        <v>0</v>
      </c>
      <c r="P730" s="38">
        <f>VLOOKUP($B730,'Gas wholesale lookups'!$A$4:$R$15,'Gas wholesale index'!P$2,FALSE)</f>
        <v>1</v>
      </c>
      <c r="Q730" s="38">
        <f>VLOOKUP($B730,'Gas wholesale lookups'!$A$4:$R$15,'Gas wholesale index'!Q$2,FALSE)</f>
        <v>1</v>
      </c>
      <c r="R730" s="38">
        <f>VLOOKUP($B730,'Gas wholesale lookups'!$A$4:$R$15,'Gas wholesale index'!R$2,FALSE)</f>
        <v>1</v>
      </c>
      <c r="S730" s="38">
        <f>VLOOKUP($B730,'Gas wholesale lookups'!$A$4:$R$15,'Gas wholesale index'!S$2,FALSE)</f>
        <v>1</v>
      </c>
      <c r="T730" s="38">
        <f>VLOOKUP($B730,'Gas wholesale lookups'!$A$4:$R$15,'Gas wholesale index'!T$2,FALSE)</f>
        <v>0</v>
      </c>
      <c r="U730" s="13">
        <f t="shared" si="218"/>
        <v>0</v>
      </c>
      <c r="V730" s="13">
        <f t="shared" si="219"/>
        <v>291847.5</v>
      </c>
      <c r="W730" s="13">
        <f t="shared" si="220"/>
        <v>332991.45454545453</v>
      </c>
      <c r="X730" s="13">
        <f t="shared" si="221"/>
        <v>208526.18181818182</v>
      </c>
      <c r="Y730" s="13">
        <f t="shared" si="222"/>
        <v>166168.27272727274</v>
      </c>
      <c r="Z730" s="13">
        <f t="shared" si="223"/>
        <v>0</v>
      </c>
      <c r="AA730" s="13">
        <f t="shared" si="224"/>
        <v>999533.40909090918</v>
      </c>
      <c r="AB730" s="23">
        <f t="shared" si="225"/>
        <v>0</v>
      </c>
      <c r="AC730" s="23">
        <f t="shared" si="226"/>
        <v>0</v>
      </c>
      <c r="AD730" s="23">
        <f t="shared" si="227"/>
        <v>0</v>
      </c>
      <c r="AE730" s="23">
        <f t="shared" si="228"/>
        <v>0</v>
      </c>
      <c r="AF730" s="23">
        <f t="shared" si="229"/>
        <v>0</v>
      </c>
      <c r="AG730" s="23">
        <f t="shared" si="230"/>
        <v>0</v>
      </c>
      <c r="AH730" s="23">
        <f t="shared" si="231"/>
        <v>0</v>
      </c>
      <c r="AI730" s="44" t="str">
        <f t="shared" si="232"/>
        <v>n/a</v>
      </c>
      <c r="AJ730" s="2" t="str">
        <f t="shared" si="215"/>
        <v>2017-18 Winter</v>
      </c>
      <c r="AK730" s="2" t="str">
        <f t="shared" si="216"/>
        <v>2017-18 Summer</v>
      </c>
      <c r="AL730" s="41">
        <v>0</v>
      </c>
    </row>
    <row r="731" spans="1:38" x14ac:dyDescent="0.3">
      <c r="A731" s="47">
        <v>42900</v>
      </c>
      <c r="B731" s="14" t="str">
        <f t="shared" si="217"/>
        <v>Jun</v>
      </c>
      <c r="C731" s="3"/>
      <c r="D731" s="3"/>
      <c r="E731" s="3"/>
      <c r="F731" s="3"/>
      <c r="G731" s="3"/>
      <c r="H731" s="3"/>
      <c r="I731" s="13">
        <f>VLOOKUP($B731,'Gas wholesale lookups'!$A$4:$L$15,'Gas wholesale index'!I$2,FALSE)</f>
        <v>166168.27272727274</v>
      </c>
      <c r="J731" s="13">
        <f>VLOOKUP($B731,'Gas wholesale lookups'!$A$4:$L$15,'Gas wholesale index'!J$2,FALSE)</f>
        <v>291847.5</v>
      </c>
      <c r="K731" s="13">
        <f>VLOOKUP($B731,'Gas wholesale lookups'!$A$4:$L$15,'Gas wholesale index'!K$2,FALSE)</f>
        <v>332991.45454545453</v>
      </c>
      <c r="L731" s="13">
        <f>VLOOKUP($B731,'Gas wholesale lookups'!$A$4:$L$15,'Gas wholesale index'!L$2,FALSE)</f>
        <v>208526.18181818182</v>
      </c>
      <c r="M731" s="13">
        <f>VLOOKUP($B731,'Gas wholesale lookups'!$A$4:$L$15,'Gas wholesale index'!M$2,FALSE)</f>
        <v>166168.27272727274</v>
      </c>
      <c r="N731" s="13">
        <f>VLOOKUP($B731,'Gas wholesale lookups'!$A$4:$L$15,'Gas wholesale index'!N$2,FALSE)</f>
        <v>291847.5</v>
      </c>
      <c r="O731" s="38">
        <f>VLOOKUP($B731,'Gas wholesale lookups'!$A$4:$R$15,'Gas wholesale index'!O$2,FALSE)</f>
        <v>0</v>
      </c>
      <c r="P731" s="38">
        <f>VLOOKUP($B731,'Gas wholesale lookups'!$A$4:$R$15,'Gas wholesale index'!P$2,FALSE)</f>
        <v>1</v>
      </c>
      <c r="Q731" s="38">
        <f>VLOOKUP($B731,'Gas wholesale lookups'!$A$4:$R$15,'Gas wholesale index'!Q$2,FALSE)</f>
        <v>1</v>
      </c>
      <c r="R731" s="38">
        <f>VLOOKUP($B731,'Gas wholesale lookups'!$A$4:$R$15,'Gas wholesale index'!R$2,FALSE)</f>
        <v>1</v>
      </c>
      <c r="S731" s="38">
        <f>VLOOKUP($B731,'Gas wholesale lookups'!$A$4:$R$15,'Gas wholesale index'!S$2,FALSE)</f>
        <v>1</v>
      </c>
      <c r="T731" s="38">
        <f>VLOOKUP($B731,'Gas wholesale lookups'!$A$4:$R$15,'Gas wholesale index'!T$2,FALSE)</f>
        <v>0</v>
      </c>
      <c r="U731" s="13">
        <f t="shared" si="218"/>
        <v>0</v>
      </c>
      <c r="V731" s="13">
        <f t="shared" si="219"/>
        <v>291847.5</v>
      </c>
      <c r="W731" s="13">
        <f t="shared" si="220"/>
        <v>332991.45454545453</v>
      </c>
      <c r="X731" s="13">
        <f t="shared" si="221"/>
        <v>208526.18181818182</v>
      </c>
      <c r="Y731" s="13">
        <f t="shared" si="222"/>
        <v>166168.27272727274</v>
      </c>
      <c r="Z731" s="13">
        <f t="shared" si="223"/>
        <v>0</v>
      </c>
      <c r="AA731" s="13">
        <f t="shared" si="224"/>
        <v>999533.40909090918</v>
      </c>
      <c r="AB731" s="23">
        <f t="shared" si="225"/>
        <v>0</v>
      </c>
      <c r="AC731" s="23">
        <f t="shared" si="226"/>
        <v>0</v>
      </c>
      <c r="AD731" s="23">
        <f t="shared" si="227"/>
        <v>0</v>
      </c>
      <c r="AE731" s="23">
        <f t="shared" si="228"/>
        <v>0</v>
      </c>
      <c r="AF731" s="23">
        <f t="shared" si="229"/>
        <v>0</v>
      </c>
      <c r="AG731" s="23">
        <f t="shared" si="230"/>
        <v>0</v>
      </c>
      <c r="AH731" s="23">
        <f t="shared" si="231"/>
        <v>0</v>
      </c>
      <c r="AI731" s="44" t="str">
        <f t="shared" si="232"/>
        <v>n/a</v>
      </c>
      <c r="AJ731" s="2" t="str">
        <f t="shared" si="215"/>
        <v>2017-18 Winter</v>
      </c>
      <c r="AK731" s="2" t="str">
        <f t="shared" si="216"/>
        <v>2017-18 Summer</v>
      </c>
      <c r="AL731" s="41">
        <v>0</v>
      </c>
    </row>
    <row r="732" spans="1:38" x14ac:dyDescent="0.3">
      <c r="A732" s="47">
        <v>42901</v>
      </c>
      <c r="B732" s="14" t="str">
        <f t="shared" si="217"/>
        <v>Jun</v>
      </c>
      <c r="C732" s="3"/>
      <c r="D732" s="3"/>
      <c r="E732" s="3"/>
      <c r="F732" s="3"/>
      <c r="G732" s="3"/>
      <c r="H732" s="3"/>
      <c r="I732" s="13">
        <f>VLOOKUP($B732,'Gas wholesale lookups'!$A$4:$L$15,'Gas wholesale index'!I$2,FALSE)</f>
        <v>166168.27272727274</v>
      </c>
      <c r="J732" s="13">
        <f>VLOOKUP($B732,'Gas wholesale lookups'!$A$4:$L$15,'Gas wholesale index'!J$2,FALSE)</f>
        <v>291847.5</v>
      </c>
      <c r="K732" s="13">
        <f>VLOOKUP($B732,'Gas wholesale lookups'!$A$4:$L$15,'Gas wholesale index'!K$2,FALSE)</f>
        <v>332991.45454545453</v>
      </c>
      <c r="L732" s="13">
        <f>VLOOKUP($B732,'Gas wholesale lookups'!$A$4:$L$15,'Gas wholesale index'!L$2,FALSE)</f>
        <v>208526.18181818182</v>
      </c>
      <c r="M732" s="13">
        <f>VLOOKUP($B732,'Gas wholesale lookups'!$A$4:$L$15,'Gas wholesale index'!M$2,FALSE)</f>
        <v>166168.27272727274</v>
      </c>
      <c r="N732" s="13">
        <f>VLOOKUP($B732,'Gas wholesale lookups'!$A$4:$L$15,'Gas wholesale index'!N$2,FALSE)</f>
        <v>291847.5</v>
      </c>
      <c r="O732" s="38">
        <f>VLOOKUP($B732,'Gas wholesale lookups'!$A$4:$R$15,'Gas wholesale index'!O$2,FALSE)</f>
        <v>0</v>
      </c>
      <c r="P732" s="38">
        <f>VLOOKUP($B732,'Gas wholesale lookups'!$A$4:$R$15,'Gas wholesale index'!P$2,FALSE)</f>
        <v>1</v>
      </c>
      <c r="Q732" s="38">
        <f>VLOOKUP($B732,'Gas wholesale lookups'!$A$4:$R$15,'Gas wholesale index'!Q$2,FALSE)</f>
        <v>1</v>
      </c>
      <c r="R732" s="38">
        <f>VLOOKUP($B732,'Gas wholesale lookups'!$A$4:$R$15,'Gas wholesale index'!R$2,FALSE)</f>
        <v>1</v>
      </c>
      <c r="S732" s="38">
        <f>VLOOKUP($B732,'Gas wholesale lookups'!$A$4:$R$15,'Gas wholesale index'!S$2,FALSE)</f>
        <v>1</v>
      </c>
      <c r="T732" s="38">
        <f>VLOOKUP($B732,'Gas wholesale lookups'!$A$4:$R$15,'Gas wholesale index'!T$2,FALSE)</f>
        <v>0</v>
      </c>
      <c r="U732" s="13">
        <f t="shared" si="218"/>
        <v>0</v>
      </c>
      <c r="V732" s="13">
        <f t="shared" si="219"/>
        <v>291847.5</v>
      </c>
      <c r="W732" s="13">
        <f t="shared" si="220"/>
        <v>332991.45454545453</v>
      </c>
      <c r="X732" s="13">
        <f t="shared" si="221"/>
        <v>208526.18181818182</v>
      </c>
      <c r="Y732" s="13">
        <f t="shared" si="222"/>
        <v>166168.27272727274</v>
      </c>
      <c r="Z732" s="13">
        <f t="shared" si="223"/>
        <v>0</v>
      </c>
      <c r="AA732" s="13">
        <f t="shared" si="224"/>
        <v>999533.40909090918</v>
      </c>
      <c r="AB732" s="23">
        <f t="shared" si="225"/>
        <v>0</v>
      </c>
      <c r="AC732" s="23">
        <f t="shared" si="226"/>
        <v>0</v>
      </c>
      <c r="AD732" s="23">
        <f t="shared" si="227"/>
        <v>0</v>
      </c>
      <c r="AE732" s="23">
        <f t="shared" si="228"/>
        <v>0</v>
      </c>
      <c r="AF732" s="23">
        <f t="shared" si="229"/>
        <v>0</v>
      </c>
      <c r="AG732" s="23">
        <f t="shared" si="230"/>
        <v>0</v>
      </c>
      <c r="AH732" s="23">
        <f t="shared" si="231"/>
        <v>0</v>
      </c>
      <c r="AI732" s="44" t="str">
        <f t="shared" si="232"/>
        <v>n/a</v>
      </c>
      <c r="AJ732" s="2" t="str">
        <f t="shared" si="215"/>
        <v>2017-18 Winter</v>
      </c>
      <c r="AK732" s="2" t="str">
        <f t="shared" si="216"/>
        <v>2017-18 Summer</v>
      </c>
      <c r="AL732" s="41">
        <v>0</v>
      </c>
    </row>
    <row r="733" spans="1:38" x14ac:dyDescent="0.3">
      <c r="A733" s="47">
        <v>42902</v>
      </c>
      <c r="B733" s="14" t="str">
        <f t="shared" si="217"/>
        <v>Jun</v>
      </c>
      <c r="C733" s="3"/>
      <c r="D733" s="3"/>
      <c r="E733" s="3"/>
      <c r="F733" s="3"/>
      <c r="G733" s="3"/>
      <c r="H733" s="3"/>
      <c r="I733" s="13">
        <f>VLOOKUP($B733,'Gas wholesale lookups'!$A$4:$L$15,'Gas wholesale index'!I$2,FALSE)</f>
        <v>166168.27272727274</v>
      </c>
      <c r="J733" s="13">
        <f>VLOOKUP($B733,'Gas wholesale lookups'!$A$4:$L$15,'Gas wholesale index'!J$2,FALSE)</f>
        <v>291847.5</v>
      </c>
      <c r="K733" s="13">
        <f>VLOOKUP($B733,'Gas wholesale lookups'!$A$4:$L$15,'Gas wholesale index'!K$2,FALSE)</f>
        <v>332991.45454545453</v>
      </c>
      <c r="L733" s="13">
        <f>VLOOKUP($B733,'Gas wholesale lookups'!$A$4:$L$15,'Gas wholesale index'!L$2,FALSE)</f>
        <v>208526.18181818182</v>
      </c>
      <c r="M733" s="13">
        <f>VLOOKUP($B733,'Gas wholesale lookups'!$A$4:$L$15,'Gas wholesale index'!M$2,FALSE)</f>
        <v>166168.27272727274</v>
      </c>
      <c r="N733" s="13">
        <f>VLOOKUP($B733,'Gas wholesale lookups'!$A$4:$L$15,'Gas wholesale index'!N$2,FALSE)</f>
        <v>291847.5</v>
      </c>
      <c r="O733" s="38">
        <f>VLOOKUP($B733,'Gas wholesale lookups'!$A$4:$R$15,'Gas wholesale index'!O$2,FALSE)</f>
        <v>0</v>
      </c>
      <c r="P733" s="38">
        <f>VLOOKUP($B733,'Gas wholesale lookups'!$A$4:$R$15,'Gas wholesale index'!P$2,FALSE)</f>
        <v>1</v>
      </c>
      <c r="Q733" s="38">
        <f>VLOOKUP($B733,'Gas wholesale lookups'!$A$4:$R$15,'Gas wholesale index'!Q$2,FALSE)</f>
        <v>1</v>
      </c>
      <c r="R733" s="38">
        <f>VLOOKUP($B733,'Gas wholesale lookups'!$A$4:$R$15,'Gas wholesale index'!R$2,FALSE)</f>
        <v>1</v>
      </c>
      <c r="S733" s="38">
        <f>VLOOKUP($B733,'Gas wholesale lookups'!$A$4:$R$15,'Gas wholesale index'!S$2,FALSE)</f>
        <v>1</v>
      </c>
      <c r="T733" s="38">
        <f>VLOOKUP($B733,'Gas wholesale lookups'!$A$4:$R$15,'Gas wholesale index'!T$2,FALSE)</f>
        <v>0</v>
      </c>
      <c r="U733" s="13">
        <f t="shared" si="218"/>
        <v>0</v>
      </c>
      <c r="V733" s="13">
        <f t="shared" si="219"/>
        <v>291847.5</v>
      </c>
      <c r="W733" s="13">
        <f t="shared" si="220"/>
        <v>332991.45454545453</v>
      </c>
      <c r="X733" s="13">
        <f t="shared" si="221"/>
        <v>208526.18181818182</v>
      </c>
      <c r="Y733" s="13">
        <f t="shared" si="222"/>
        <v>166168.27272727274</v>
      </c>
      <c r="Z733" s="13">
        <f t="shared" si="223"/>
        <v>0</v>
      </c>
      <c r="AA733" s="13">
        <f t="shared" si="224"/>
        <v>999533.40909090918</v>
      </c>
      <c r="AB733" s="23">
        <f t="shared" si="225"/>
        <v>0</v>
      </c>
      <c r="AC733" s="23">
        <f t="shared" si="226"/>
        <v>0</v>
      </c>
      <c r="AD733" s="23">
        <f t="shared" si="227"/>
        <v>0</v>
      </c>
      <c r="AE733" s="23">
        <f t="shared" si="228"/>
        <v>0</v>
      </c>
      <c r="AF733" s="23">
        <f t="shared" si="229"/>
        <v>0</v>
      </c>
      <c r="AG733" s="23">
        <f t="shared" si="230"/>
        <v>0</v>
      </c>
      <c r="AH733" s="23">
        <f t="shared" si="231"/>
        <v>0</v>
      </c>
      <c r="AI733" s="44" t="str">
        <f t="shared" si="232"/>
        <v>n/a</v>
      </c>
      <c r="AJ733" s="2" t="str">
        <f t="shared" si="215"/>
        <v>2017-18 Winter</v>
      </c>
      <c r="AK733" s="2" t="str">
        <f t="shared" si="216"/>
        <v>2017-18 Summer</v>
      </c>
      <c r="AL733" s="41">
        <v>0</v>
      </c>
    </row>
    <row r="734" spans="1:38" x14ac:dyDescent="0.3">
      <c r="A734" s="47">
        <v>42905</v>
      </c>
      <c r="B734" s="14" t="str">
        <f t="shared" si="217"/>
        <v>Jun</v>
      </c>
      <c r="C734" s="3"/>
      <c r="D734" s="3"/>
      <c r="E734" s="3"/>
      <c r="F734" s="3"/>
      <c r="G734" s="3"/>
      <c r="H734" s="3"/>
      <c r="I734" s="13">
        <f>VLOOKUP($B734,'Gas wholesale lookups'!$A$4:$L$15,'Gas wholesale index'!I$2,FALSE)</f>
        <v>166168.27272727274</v>
      </c>
      <c r="J734" s="13">
        <f>VLOOKUP($B734,'Gas wholesale lookups'!$A$4:$L$15,'Gas wholesale index'!J$2,FALSE)</f>
        <v>291847.5</v>
      </c>
      <c r="K734" s="13">
        <f>VLOOKUP($B734,'Gas wholesale lookups'!$A$4:$L$15,'Gas wholesale index'!K$2,FALSE)</f>
        <v>332991.45454545453</v>
      </c>
      <c r="L734" s="13">
        <f>VLOOKUP($B734,'Gas wholesale lookups'!$A$4:$L$15,'Gas wholesale index'!L$2,FALSE)</f>
        <v>208526.18181818182</v>
      </c>
      <c r="M734" s="13">
        <f>VLOOKUP($B734,'Gas wholesale lookups'!$A$4:$L$15,'Gas wholesale index'!M$2,FALSE)</f>
        <v>166168.27272727274</v>
      </c>
      <c r="N734" s="13">
        <f>VLOOKUP($B734,'Gas wholesale lookups'!$A$4:$L$15,'Gas wholesale index'!N$2,FALSE)</f>
        <v>291847.5</v>
      </c>
      <c r="O734" s="38">
        <f>VLOOKUP($B734,'Gas wholesale lookups'!$A$4:$R$15,'Gas wholesale index'!O$2,FALSE)</f>
        <v>0</v>
      </c>
      <c r="P734" s="38">
        <f>VLOOKUP($B734,'Gas wholesale lookups'!$A$4:$R$15,'Gas wholesale index'!P$2,FALSE)</f>
        <v>1</v>
      </c>
      <c r="Q734" s="38">
        <f>VLOOKUP($B734,'Gas wholesale lookups'!$A$4:$R$15,'Gas wholesale index'!Q$2,FALSE)</f>
        <v>1</v>
      </c>
      <c r="R734" s="38">
        <f>VLOOKUP($B734,'Gas wholesale lookups'!$A$4:$R$15,'Gas wholesale index'!R$2,FALSE)</f>
        <v>1</v>
      </c>
      <c r="S734" s="38">
        <f>VLOOKUP($B734,'Gas wholesale lookups'!$A$4:$R$15,'Gas wholesale index'!S$2,FALSE)</f>
        <v>1</v>
      </c>
      <c r="T734" s="38">
        <f>VLOOKUP($B734,'Gas wholesale lookups'!$A$4:$R$15,'Gas wholesale index'!T$2,FALSE)</f>
        <v>0</v>
      </c>
      <c r="U734" s="13">
        <f t="shared" si="218"/>
        <v>0</v>
      </c>
      <c r="V734" s="13">
        <f t="shared" si="219"/>
        <v>291847.5</v>
      </c>
      <c r="W734" s="13">
        <f t="shared" si="220"/>
        <v>332991.45454545453</v>
      </c>
      <c r="X734" s="13">
        <f t="shared" si="221"/>
        <v>208526.18181818182</v>
      </c>
      <c r="Y734" s="13">
        <f t="shared" si="222"/>
        <v>166168.27272727274</v>
      </c>
      <c r="Z734" s="13">
        <f t="shared" si="223"/>
        <v>0</v>
      </c>
      <c r="AA734" s="13">
        <f t="shared" si="224"/>
        <v>999533.40909090918</v>
      </c>
      <c r="AB734" s="23">
        <f t="shared" si="225"/>
        <v>0</v>
      </c>
      <c r="AC734" s="23">
        <f t="shared" si="226"/>
        <v>0</v>
      </c>
      <c r="AD734" s="23">
        <f t="shared" si="227"/>
        <v>0</v>
      </c>
      <c r="AE734" s="23">
        <f t="shared" si="228"/>
        <v>0</v>
      </c>
      <c r="AF734" s="23">
        <f t="shared" si="229"/>
        <v>0</v>
      </c>
      <c r="AG734" s="23">
        <f t="shared" si="230"/>
        <v>0</v>
      </c>
      <c r="AH734" s="23">
        <f t="shared" si="231"/>
        <v>0</v>
      </c>
      <c r="AI734" s="44" t="str">
        <f t="shared" si="232"/>
        <v>n/a</v>
      </c>
      <c r="AJ734" s="2" t="str">
        <f t="shared" si="215"/>
        <v>2017-18 Winter</v>
      </c>
      <c r="AK734" s="2" t="str">
        <f t="shared" si="216"/>
        <v>2017-18 Summer</v>
      </c>
      <c r="AL734" s="41">
        <v>0</v>
      </c>
    </row>
    <row r="735" spans="1:38" x14ac:dyDescent="0.3">
      <c r="A735" s="47">
        <v>42906</v>
      </c>
      <c r="B735" s="14" t="str">
        <f t="shared" si="217"/>
        <v>Jun</v>
      </c>
      <c r="C735" s="3"/>
      <c r="D735" s="3"/>
      <c r="E735" s="3"/>
      <c r="F735" s="3"/>
      <c r="G735" s="3"/>
      <c r="H735" s="3"/>
      <c r="I735" s="13">
        <f>VLOOKUP($B735,'Gas wholesale lookups'!$A$4:$L$15,'Gas wholesale index'!I$2,FALSE)</f>
        <v>166168.27272727274</v>
      </c>
      <c r="J735" s="13">
        <f>VLOOKUP($B735,'Gas wholesale lookups'!$A$4:$L$15,'Gas wholesale index'!J$2,FALSE)</f>
        <v>291847.5</v>
      </c>
      <c r="K735" s="13">
        <f>VLOOKUP($B735,'Gas wholesale lookups'!$A$4:$L$15,'Gas wholesale index'!K$2,FALSE)</f>
        <v>332991.45454545453</v>
      </c>
      <c r="L735" s="13">
        <f>VLOOKUP($B735,'Gas wholesale lookups'!$A$4:$L$15,'Gas wholesale index'!L$2,FALSE)</f>
        <v>208526.18181818182</v>
      </c>
      <c r="M735" s="13">
        <f>VLOOKUP($B735,'Gas wholesale lookups'!$A$4:$L$15,'Gas wholesale index'!M$2,FALSE)</f>
        <v>166168.27272727274</v>
      </c>
      <c r="N735" s="13">
        <f>VLOOKUP($B735,'Gas wholesale lookups'!$A$4:$L$15,'Gas wholesale index'!N$2,FALSE)</f>
        <v>291847.5</v>
      </c>
      <c r="O735" s="38">
        <f>VLOOKUP($B735,'Gas wholesale lookups'!$A$4:$R$15,'Gas wholesale index'!O$2,FALSE)</f>
        <v>0</v>
      </c>
      <c r="P735" s="38">
        <f>VLOOKUP($B735,'Gas wholesale lookups'!$A$4:$R$15,'Gas wholesale index'!P$2,FALSE)</f>
        <v>1</v>
      </c>
      <c r="Q735" s="38">
        <f>VLOOKUP($B735,'Gas wholesale lookups'!$A$4:$R$15,'Gas wholesale index'!Q$2,FALSE)</f>
        <v>1</v>
      </c>
      <c r="R735" s="38">
        <f>VLOOKUP($B735,'Gas wholesale lookups'!$A$4:$R$15,'Gas wholesale index'!R$2,FALSE)</f>
        <v>1</v>
      </c>
      <c r="S735" s="38">
        <f>VLOOKUP($B735,'Gas wholesale lookups'!$A$4:$R$15,'Gas wholesale index'!S$2,FALSE)</f>
        <v>1</v>
      </c>
      <c r="T735" s="38">
        <f>VLOOKUP($B735,'Gas wholesale lookups'!$A$4:$R$15,'Gas wholesale index'!T$2,FALSE)</f>
        <v>0</v>
      </c>
      <c r="U735" s="13">
        <f t="shared" si="218"/>
        <v>0</v>
      </c>
      <c r="V735" s="13">
        <f t="shared" si="219"/>
        <v>291847.5</v>
      </c>
      <c r="W735" s="13">
        <f t="shared" si="220"/>
        <v>332991.45454545453</v>
      </c>
      <c r="X735" s="13">
        <f t="shared" si="221"/>
        <v>208526.18181818182</v>
      </c>
      <c r="Y735" s="13">
        <f t="shared" si="222"/>
        <v>166168.27272727274</v>
      </c>
      <c r="Z735" s="13">
        <f t="shared" si="223"/>
        <v>0</v>
      </c>
      <c r="AA735" s="13">
        <f t="shared" si="224"/>
        <v>999533.40909090918</v>
      </c>
      <c r="AB735" s="23">
        <f t="shared" si="225"/>
        <v>0</v>
      </c>
      <c r="AC735" s="23">
        <f t="shared" si="226"/>
        <v>0</v>
      </c>
      <c r="AD735" s="23">
        <f t="shared" si="227"/>
        <v>0</v>
      </c>
      <c r="AE735" s="23">
        <f t="shared" si="228"/>
        <v>0</v>
      </c>
      <c r="AF735" s="23">
        <f t="shared" si="229"/>
        <v>0</v>
      </c>
      <c r="AG735" s="23">
        <f t="shared" si="230"/>
        <v>0</v>
      </c>
      <c r="AH735" s="23">
        <f t="shared" si="231"/>
        <v>0</v>
      </c>
      <c r="AI735" s="44" t="str">
        <f t="shared" si="232"/>
        <v>n/a</v>
      </c>
      <c r="AJ735" s="2" t="str">
        <f t="shared" si="215"/>
        <v>2017-18 Winter</v>
      </c>
      <c r="AK735" s="2" t="str">
        <f t="shared" si="216"/>
        <v>2017-18 Summer</v>
      </c>
      <c r="AL735" s="41">
        <v>0</v>
      </c>
    </row>
    <row r="736" spans="1:38" x14ac:dyDescent="0.3">
      <c r="A736" s="47">
        <v>42907</v>
      </c>
      <c r="B736" s="14" t="str">
        <f t="shared" si="217"/>
        <v>Jun</v>
      </c>
      <c r="C736" s="3"/>
      <c r="D736" s="3"/>
      <c r="E736" s="3"/>
      <c r="F736" s="3"/>
      <c r="G736" s="3"/>
      <c r="H736" s="3"/>
      <c r="I736" s="13">
        <f>VLOOKUP($B736,'Gas wholesale lookups'!$A$4:$L$15,'Gas wholesale index'!I$2,FALSE)</f>
        <v>166168.27272727274</v>
      </c>
      <c r="J736" s="13">
        <f>VLOOKUP($B736,'Gas wholesale lookups'!$A$4:$L$15,'Gas wholesale index'!J$2,FALSE)</f>
        <v>291847.5</v>
      </c>
      <c r="K736" s="13">
        <f>VLOOKUP($B736,'Gas wholesale lookups'!$A$4:$L$15,'Gas wholesale index'!K$2,FALSE)</f>
        <v>332991.45454545453</v>
      </c>
      <c r="L736" s="13">
        <f>VLOOKUP($B736,'Gas wholesale lookups'!$A$4:$L$15,'Gas wholesale index'!L$2,FALSE)</f>
        <v>208526.18181818182</v>
      </c>
      <c r="M736" s="13">
        <f>VLOOKUP($B736,'Gas wholesale lookups'!$A$4:$L$15,'Gas wholesale index'!M$2,FALSE)</f>
        <v>166168.27272727274</v>
      </c>
      <c r="N736" s="13">
        <f>VLOOKUP($B736,'Gas wholesale lookups'!$A$4:$L$15,'Gas wholesale index'!N$2,FALSE)</f>
        <v>291847.5</v>
      </c>
      <c r="O736" s="38">
        <f>VLOOKUP($B736,'Gas wholesale lookups'!$A$4:$R$15,'Gas wholesale index'!O$2,FALSE)</f>
        <v>0</v>
      </c>
      <c r="P736" s="38">
        <f>VLOOKUP($B736,'Gas wholesale lookups'!$A$4:$R$15,'Gas wholesale index'!P$2,FALSE)</f>
        <v>1</v>
      </c>
      <c r="Q736" s="38">
        <f>VLOOKUP($B736,'Gas wholesale lookups'!$A$4:$R$15,'Gas wholesale index'!Q$2,FALSE)</f>
        <v>1</v>
      </c>
      <c r="R736" s="38">
        <f>VLOOKUP($B736,'Gas wholesale lookups'!$A$4:$R$15,'Gas wholesale index'!R$2,FALSE)</f>
        <v>1</v>
      </c>
      <c r="S736" s="38">
        <f>VLOOKUP($B736,'Gas wholesale lookups'!$A$4:$R$15,'Gas wholesale index'!S$2,FALSE)</f>
        <v>1</v>
      </c>
      <c r="T736" s="38">
        <f>VLOOKUP($B736,'Gas wholesale lookups'!$A$4:$R$15,'Gas wholesale index'!T$2,FALSE)</f>
        <v>0</v>
      </c>
      <c r="U736" s="13">
        <f t="shared" si="218"/>
        <v>0</v>
      </c>
      <c r="V736" s="13">
        <f t="shared" si="219"/>
        <v>291847.5</v>
      </c>
      <c r="W736" s="13">
        <f t="shared" si="220"/>
        <v>332991.45454545453</v>
      </c>
      <c r="X736" s="13">
        <f t="shared" si="221"/>
        <v>208526.18181818182</v>
      </c>
      <c r="Y736" s="13">
        <f t="shared" si="222"/>
        <v>166168.27272727274</v>
      </c>
      <c r="Z736" s="13">
        <f t="shared" si="223"/>
        <v>0</v>
      </c>
      <c r="AA736" s="13">
        <f t="shared" si="224"/>
        <v>999533.40909090918</v>
      </c>
      <c r="AB736" s="23">
        <f t="shared" si="225"/>
        <v>0</v>
      </c>
      <c r="AC736" s="23">
        <f t="shared" si="226"/>
        <v>0</v>
      </c>
      <c r="AD736" s="23">
        <f t="shared" si="227"/>
        <v>0</v>
      </c>
      <c r="AE736" s="23">
        <f t="shared" si="228"/>
        <v>0</v>
      </c>
      <c r="AF736" s="23">
        <f t="shared" si="229"/>
        <v>0</v>
      </c>
      <c r="AG736" s="23">
        <f t="shared" si="230"/>
        <v>0</v>
      </c>
      <c r="AH736" s="23">
        <f t="shared" si="231"/>
        <v>0</v>
      </c>
      <c r="AI736" s="44" t="str">
        <f t="shared" si="232"/>
        <v>n/a</v>
      </c>
      <c r="AJ736" s="2" t="str">
        <f t="shared" si="215"/>
        <v>2017-18 Winter</v>
      </c>
      <c r="AK736" s="2" t="str">
        <f t="shared" si="216"/>
        <v>2017-18 Summer</v>
      </c>
      <c r="AL736" s="41">
        <v>0</v>
      </c>
    </row>
    <row r="737" spans="1:38" x14ac:dyDescent="0.3">
      <c r="A737" s="47">
        <v>42908</v>
      </c>
      <c r="B737" s="14" t="str">
        <f t="shared" si="217"/>
        <v>Jun</v>
      </c>
      <c r="C737" s="3"/>
      <c r="D737" s="3"/>
      <c r="E737" s="3"/>
      <c r="F737" s="3"/>
      <c r="G737" s="3"/>
      <c r="H737" s="3"/>
      <c r="I737" s="13">
        <f>VLOOKUP($B737,'Gas wholesale lookups'!$A$4:$L$15,'Gas wholesale index'!I$2,FALSE)</f>
        <v>166168.27272727274</v>
      </c>
      <c r="J737" s="13">
        <f>VLOOKUP($B737,'Gas wholesale lookups'!$A$4:$L$15,'Gas wholesale index'!J$2,FALSE)</f>
        <v>291847.5</v>
      </c>
      <c r="K737" s="13">
        <f>VLOOKUP($B737,'Gas wholesale lookups'!$A$4:$L$15,'Gas wholesale index'!K$2,FALSE)</f>
        <v>332991.45454545453</v>
      </c>
      <c r="L737" s="13">
        <f>VLOOKUP($B737,'Gas wholesale lookups'!$A$4:$L$15,'Gas wholesale index'!L$2,FALSE)</f>
        <v>208526.18181818182</v>
      </c>
      <c r="M737" s="13">
        <f>VLOOKUP($B737,'Gas wholesale lookups'!$A$4:$L$15,'Gas wholesale index'!M$2,FALSE)</f>
        <v>166168.27272727274</v>
      </c>
      <c r="N737" s="13">
        <f>VLOOKUP($B737,'Gas wholesale lookups'!$A$4:$L$15,'Gas wholesale index'!N$2,FALSE)</f>
        <v>291847.5</v>
      </c>
      <c r="O737" s="38">
        <f>VLOOKUP($B737,'Gas wholesale lookups'!$A$4:$R$15,'Gas wholesale index'!O$2,FALSE)</f>
        <v>0</v>
      </c>
      <c r="P737" s="38">
        <f>VLOOKUP($B737,'Gas wholesale lookups'!$A$4:$R$15,'Gas wholesale index'!P$2,FALSE)</f>
        <v>1</v>
      </c>
      <c r="Q737" s="38">
        <f>VLOOKUP($B737,'Gas wholesale lookups'!$A$4:$R$15,'Gas wholesale index'!Q$2,FALSE)</f>
        <v>1</v>
      </c>
      <c r="R737" s="38">
        <f>VLOOKUP($B737,'Gas wholesale lookups'!$A$4:$R$15,'Gas wholesale index'!R$2,FALSE)</f>
        <v>1</v>
      </c>
      <c r="S737" s="38">
        <f>VLOOKUP($B737,'Gas wholesale lookups'!$A$4:$R$15,'Gas wholesale index'!S$2,FALSE)</f>
        <v>1</v>
      </c>
      <c r="T737" s="38">
        <f>VLOOKUP($B737,'Gas wholesale lookups'!$A$4:$R$15,'Gas wholesale index'!T$2,FALSE)</f>
        <v>0</v>
      </c>
      <c r="U737" s="13">
        <f t="shared" si="218"/>
        <v>0</v>
      </c>
      <c r="V737" s="13">
        <f t="shared" si="219"/>
        <v>291847.5</v>
      </c>
      <c r="W737" s="13">
        <f t="shared" si="220"/>
        <v>332991.45454545453</v>
      </c>
      <c r="X737" s="13">
        <f t="shared" si="221"/>
        <v>208526.18181818182</v>
      </c>
      <c r="Y737" s="13">
        <f t="shared" si="222"/>
        <v>166168.27272727274</v>
      </c>
      <c r="Z737" s="13">
        <f t="shared" si="223"/>
        <v>0</v>
      </c>
      <c r="AA737" s="13">
        <f t="shared" si="224"/>
        <v>999533.40909090918</v>
      </c>
      <c r="AB737" s="23">
        <f t="shared" si="225"/>
        <v>0</v>
      </c>
      <c r="AC737" s="23">
        <f t="shared" si="226"/>
        <v>0</v>
      </c>
      <c r="AD737" s="23">
        <f t="shared" si="227"/>
        <v>0</v>
      </c>
      <c r="AE737" s="23">
        <f t="shared" si="228"/>
        <v>0</v>
      </c>
      <c r="AF737" s="23">
        <f t="shared" si="229"/>
        <v>0</v>
      </c>
      <c r="AG737" s="23">
        <f t="shared" si="230"/>
        <v>0</v>
      </c>
      <c r="AH737" s="23">
        <f t="shared" si="231"/>
        <v>0</v>
      </c>
      <c r="AI737" s="44" t="str">
        <f t="shared" si="232"/>
        <v>n/a</v>
      </c>
      <c r="AJ737" s="2" t="str">
        <f t="shared" si="215"/>
        <v>2017-18 Winter</v>
      </c>
      <c r="AK737" s="2" t="str">
        <f t="shared" si="216"/>
        <v>2017-18 Summer</v>
      </c>
      <c r="AL737" s="41">
        <v>0</v>
      </c>
    </row>
    <row r="738" spans="1:38" x14ac:dyDescent="0.3">
      <c r="A738" s="47">
        <v>42909</v>
      </c>
      <c r="B738" s="14" t="str">
        <f t="shared" si="217"/>
        <v>Jun</v>
      </c>
      <c r="C738" s="3"/>
      <c r="D738" s="3"/>
      <c r="E738" s="3"/>
      <c r="F738" s="3"/>
      <c r="G738" s="3"/>
      <c r="H738" s="3"/>
      <c r="I738" s="13">
        <f>VLOOKUP($B738,'Gas wholesale lookups'!$A$4:$L$15,'Gas wholesale index'!I$2,FALSE)</f>
        <v>166168.27272727274</v>
      </c>
      <c r="J738" s="13">
        <f>VLOOKUP($B738,'Gas wholesale lookups'!$A$4:$L$15,'Gas wholesale index'!J$2,FALSE)</f>
        <v>291847.5</v>
      </c>
      <c r="K738" s="13">
        <f>VLOOKUP($B738,'Gas wholesale lookups'!$A$4:$L$15,'Gas wholesale index'!K$2,FALSE)</f>
        <v>332991.45454545453</v>
      </c>
      <c r="L738" s="13">
        <f>VLOOKUP($B738,'Gas wholesale lookups'!$A$4:$L$15,'Gas wholesale index'!L$2,FALSE)</f>
        <v>208526.18181818182</v>
      </c>
      <c r="M738" s="13">
        <f>VLOOKUP($B738,'Gas wholesale lookups'!$A$4:$L$15,'Gas wholesale index'!M$2,FALSE)</f>
        <v>166168.27272727274</v>
      </c>
      <c r="N738" s="13">
        <f>VLOOKUP($B738,'Gas wholesale lookups'!$A$4:$L$15,'Gas wholesale index'!N$2,FALSE)</f>
        <v>291847.5</v>
      </c>
      <c r="O738" s="38">
        <f>VLOOKUP($B738,'Gas wholesale lookups'!$A$4:$R$15,'Gas wholesale index'!O$2,FALSE)</f>
        <v>0</v>
      </c>
      <c r="P738" s="38">
        <f>VLOOKUP($B738,'Gas wholesale lookups'!$A$4:$R$15,'Gas wholesale index'!P$2,FALSE)</f>
        <v>1</v>
      </c>
      <c r="Q738" s="38">
        <f>VLOOKUP($B738,'Gas wholesale lookups'!$A$4:$R$15,'Gas wholesale index'!Q$2,FALSE)</f>
        <v>1</v>
      </c>
      <c r="R738" s="38">
        <f>VLOOKUP($B738,'Gas wholesale lookups'!$A$4:$R$15,'Gas wholesale index'!R$2,FALSE)</f>
        <v>1</v>
      </c>
      <c r="S738" s="38">
        <f>VLOOKUP($B738,'Gas wholesale lookups'!$A$4:$R$15,'Gas wholesale index'!S$2,FALSE)</f>
        <v>1</v>
      </c>
      <c r="T738" s="38">
        <f>VLOOKUP($B738,'Gas wholesale lookups'!$A$4:$R$15,'Gas wholesale index'!T$2,FALSE)</f>
        <v>0</v>
      </c>
      <c r="U738" s="13">
        <f t="shared" si="218"/>
        <v>0</v>
      </c>
      <c r="V738" s="13">
        <f t="shared" si="219"/>
        <v>291847.5</v>
      </c>
      <c r="W738" s="13">
        <f t="shared" si="220"/>
        <v>332991.45454545453</v>
      </c>
      <c r="X738" s="13">
        <f t="shared" si="221"/>
        <v>208526.18181818182</v>
      </c>
      <c r="Y738" s="13">
        <f t="shared" si="222"/>
        <v>166168.27272727274</v>
      </c>
      <c r="Z738" s="13">
        <f t="shared" si="223"/>
        <v>0</v>
      </c>
      <c r="AA738" s="13">
        <f t="shared" si="224"/>
        <v>999533.40909090918</v>
      </c>
      <c r="AB738" s="23">
        <f t="shared" si="225"/>
        <v>0</v>
      </c>
      <c r="AC738" s="23">
        <f t="shared" si="226"/>
        <v>0</v>
      </c>
      <c r="AD738" s="23">
        <f t="shared" si="227"/>
        <v>0</v>
      </c>
      <c r="AE738" s="23">
        <f t="shared" si="228"/>
        <v>0</v>
      </c>
      <c r="AF738" s="23">
        <f t="shared" si="229"/>
        <v>0</v>
      </c>
      <c r="AG738" s="23">
        <f t="shared" si="230"/>
        <v>0</v>
      </c>
      <c r="AH738" s="23">
        <f t="shared" si="231"/>
        <v>0</v>
      </c>
      <c r="AI738" s="44" t="str">
        <f t="shared" si="232"/>
        <v>n/a</v>
      </c>
      <c r="AJ738" s="2" t="str">
        <f t="shared" si="215"/>
        <v>2017-18 Winter</v>
      </c>
      <c r="AK738" s="2" t="str">
        <f t="shared" si="216"/>
        <v>2017-18 Summer</v>
      </c>
      <c r="AL738" s="41">
        <v>0</v>
      </c>
    </row>
    <row r="739" spans="1:38" x14ac:dyDescent="0.3">
      <c r="A739" s="47">
        <v>42912</v>
      </c>
      <c r="B739" s="14" t="str">
        <f t="shared" si="217"/>
        <v>Jun</v>
      </c>
      <c r="C739" s="3"/>
      <c r="D739" s="3"/>
      <c r="E739" s="3"/>
      <c r="F739" s="3"/>
      <c r="G739" s="3"/>
      <c r="H739" s="3"/>
      <c r="I739" s="13">
        <f>VLOOKUP($B739,'Gas wholesale lookups'!$A$4:$L$15,'Gas wholesale index'!I$2,FALSE)</f>
        <v>166168.27272727274</v>
      </c>
      <c r="J739" s="13">
        <f>VLOOKUP($B739,'Gas wholesale lookups'!$A$4:$L$15,'Gas wholesale index'!J$2,FALSE)</f>
        <v>291847.5</v>
      </c>
      <c r="K739" s="13">
        <f>VLOOKUP($B739,'Gas wholesale lookups'!$A$4:$L$15,'Gas wholesale index'!K$2,FALSE)</f>
        <v>332991.45454545453</v>
      </c>
      <c r="L739" s="13">
        <f>VLOOKUP($B739,'Gas wholesale lookups'!$A$4:$L$15,'Gas wholesale index'!L$2,FALSE)</f>
        <v>208526.18181818182</v>
      </c>
      <c r="M739" s="13">
        <f>VLOOKUP($B739,'Gas wholesale lookups'!$A$4:$L$15,'Gas wholesale index'!M$2,FALSE)</f>
        <v>166168.27272727274</v>
      </c>
      <c r="N739" s="13">
        <f>VLOOKUP($B739,'Gas wholesale lookups'!$A$4:$L$15,'Gas wholesale index'!N$2,FALSE)</f>
        <v>291847.5</v>
      </c>
      <c r="O739" s="38">
        <f>VLOOKUP($B739,'Gas wholesale lookups'!$A$4:$R$15,'Gas wholesale index'!O$2,FALSE)</f>
        <v>0</v>
      </c>
      <c r="P739" s="38">
        <f>VLOOKUP($B739,'Gas wholesale lookups'!$A$4:$R$15,'Gas wholesale index'!P$2,FALSE)</f>
        <v>1</v>
      </c>
      <c r="Q739" s="38">
        <f>VLOOKUP($B739,'Gas wholesale lookups'!$A$4:$R$15,'Gas wholesale index'!Q$2,FALSE)</f>
        <v>1</v>
      </c>
      <c r="R739" s="38">
        <f>VLOOKUP($B739,'Gas wholesale lookups'!$A$4:$R$15,'Gas wholesale index'!R$2,FALSE)</f>
        <v>1</v>
      </c>
      <c r="S739" s="38">
        <f>VLOOKUP($B739,'Gas wholesale lookups'!$A$4:$R$15,'Gas wholesale index'!S$2,FALSE)</f>
        <v>1</v>
      </c>
      <c r="T739" s="38">
        <f>VLOOKUP($B739,'Gas wholesale lookups'!$A$4:$R$15,'Gas wholesale index'!T$2,FALSE)</f>
        <v>0</v>
      </c>
      <c r="U739" s="13">
        <f t="shared" si="218"/>
        <v>0</v>
      </c>
      <c r="V739" s="13">
        <f t="shared" si="219"/>
        <v>291847.5</v>
      </c>
      <c r="W739" s="13">
        <f t="shared" si="220"/>
        <v>332991.45454545453</v>
      </c>
      <c r="X739" s="13">
        <f t="shared" si="221"/>
        <v>208526.18181818182</v>
      </c>
      <c r="Y739" s="13">
        <f t="shared" si="222"/>
        <v>166168.27272727274</v>
      </c>
      <c r="Z739" s="13">
        <f t="shared" si="223"/>
        <v>0</v>
      </c>
      <c r="AA739" s="13">
        <f t="shared" si="224"/>
        <v>999533.40909090918</v>
      </c>
      <c r="AB739" s="23">
        <f t="shared" si="225"/>
        <v>0</v>
      </c>
      <c r="AC739" s="23">
        <f t="shared" si="226"/>
        <v>0</v>
      </c>
      <c r="AD739" s="23">
        <f t="shared" si="227"/>
        <v>0</v>
      </c>
      <c r="AE739" s="23">
        <f t="shared" si="228"/>
        <v>0</v>
      </c>
      <c r="AF739" s="23">
        <f t="shared" si="229"/>
        <v>0</v>
      </c>
      <c r="AG739" s="23">
        <f t="shared" si="230"/>
        <v>0</v>
      </c>
      <c r="AH739" s="23">
        <f t="shared" si="231"/>
        <v>0</v>
      </c>
      <c r="AI739" s="44" t="str">
        <f t="shared" si="232"/>
        <v>n/a</v>
      </c>
      <c r="AJ739" s="2" t="str">
        <f t="shared" si="215"/>
        <v>2017-18 Winter</v>
      </c>
      <c r="AK739" s="2" t="str">
        <f t="shared" si="216"/>
        <v>2017-18 Summer</v>
      </c>
      <c r="AL739" s="41">
        <v>0</v>
      </c>
    </row>
    <row r="740" spans="1:38" x14ac:dyDescent="0.3">
      <c r="A740" s="47">
        <v>42913</v>
      </c>
      <c r="B740" s="14" t="str">
        <f t="shared" si="217"/>
        <v>Jun</v>
      </c>
      <c r="C740" s="3"/>
      <c r="D740" s="3"/>
      <c r="E740" s="3"/>
      <c r="F740" s="3"/>
      <c r="G740" s="3"/>
      <c r="H740" s="3"/>
      <c r="I740" s="13">
        <f>VLOOKUP($B740,'Gas wholesale lookups'!$A$4:$L$15,'Gas wholesale index'!I$2,FALSE)</f>
        <v>166168.27272727274</v>
      </c>
      <c r="J740" s="13">
        <f>VLOOKUP($B740,'Gas wholesale lookups'!$A$4:$L$15,'Gas wholesale index'!J$2,FALSE)</f>
        <v>291847.5</v>
      </c>
      <c r="K740" s="13">
        <f>VLOOKUP($B740,'Gas wholesale lookups'!$A$4:$L$15,'Gas wholesale index'!K$2,FALSE)</f>
        <v>332991.45454545453</v>
      </c>
      <c r="L740" s="13">
        <f>VLOOKUP($B740,'Gas wholesale lookups'!$A$4:$L$15,'Gas wholesale index'!L$2,FALSE)</f>
        <v>208526.18181818182</v>
      </c>
      <c r="M740" s="13">
        <f>VLOOKUP($B740,'Gas wholesale lookups'!$A$4:$L$15,'Gas wholesale index'!M$2,FALSE)</f>
        <v>166168.27272727274</v>
      </c>
      <c r="N740" s="13">
        <f>VLOOKUP($B740,'Gas wholesale lookups'!$A$4:$L$15,'Gas wholesale index'!N$2,FALSE)</f>
        <v>291847.5</v>
      </c>
      <c r="O740" s="38">
        <f>VLOOKUP($B740,'Gas wholesale lookups'!$A$4:$R$15,'Gas wholesale index'!O$2,FALSE)</f>
        <v>0</v>
      </c>
      <c r="P740" s="38">
        <f>VLOOKUP($B740,'Gas wholesale lookups'!$A$4:$R$15,'Gas wholesale index'!P$2,FALSE)</f>
        <v>1</v>
      </c>
      <c r="Q740" s="38">
        <f>VLOOKUP($B740,'Gas wholesale lookups'!$A$4:$R$15,'Gas wholesale index'!Q$2,FALSE)</f>
        <v>1</v>
      </c>
      <c r="R740" s="38">
        <f>VLOOKUP($B740,'Gas wholesale lookups'!$A$4:$R$15,'Gas wholesale index'!R$2,FALSE)</f>
        <v>1</v>
      </c>
      <c r="S740" s="38">
        <f>VLOOKUP($B740,'Gas wholesale lookups'!$A$4:$R$15,'Gas wholesale index'!S$2,FALSE)</f>
        <v>1</v>
      </c>
      <c r="T740" s="38">
        <f>VLOOKUP($B740,'Gas wholesale lookups'!$A$4:$R$15,'Gas wholesale index'!T$2,FALSE)</f>
        <v>0</v>
      </c>
      <c r="U740" s="13">
        <f t="shared" si="218"/>
        <v>0</v>
      </c>
      <c r="V740" s="13">
        <f t="shared" si="219"/>
        <v>291847.5</v>
      </c>
      <c r="W740" s="13">
        <f t="shared" si="220"/>
        <v>332991.45454545453</v>
      </c>
      <c r="X740" s="13">
        <f t="shared" si="221"/>
        <v>208526.18181818182</v>
      </c>
      <c r="Y740" s="13">
        <f t="shared" si="222"/>
        <v>166168.27272727274</v>
      </c>
      <c r="Z740" s="13">
        <f t="shared" si="223"/>
        <v>0</v>
      </c>
      <c r="AA740" s="13">
        <f t="shared" si="224"/>
        <v>999533.40909090918</v>
      </c>
      <c r="AB740" s="23">
        <f t="shared" si="225"/>
        <v>0</v>
      </c>
      <c r="AC740" s="23">
        <f t="shared" si="226"/>
        <v>0</v>
      </c>
      <c r="AD740" s="23">
        <f t="shared" si="227"/>
        <v>0</v>
      </c>
      <c r="AE740" s="23">
        <f t="shared" si="228"/>
        <v>0</v>
      </c>
      <c r="AF740" s="23">
        <f t="shared" si="229"/>
        <v>0</v>
      </c>
      <c r="AG740" s="23">
        <f t="shared" si="230"/>
        <v>0</v>
      </c>
      <c r="AH740" s="23">
        <f t="shared" si="231"/>
        <v>0</v>
      </c>
      <c r="AI740" s="44" t="str">
        <f t="shared" si="232"/>
        <v>n/a</v>
      </c>
      <c r="AJ740" s="2" t="str">
        <f t="shared" si="215"/>
        <v>2017-18 Winter</v>
      </c>
      <c r="AK740" s="2" t="str">
        <f t="shared" si="216"/>
        <v>2017-18 Summer</v>
      </c>
      <c r="AL740" s="41">
        <v>0</v>
      </c>
    </row>
    <row r="741" spans="1:38" x14ac:dyDescent="0.3">
      <c r="A741" s="47">
        <v>42914</v>
      </c>
      <c r="B741" s="14" t="str">
        <f t="shared" si="217"/>
        <v>Jun</v>
      </c>
      <c r="C741" s="3"/>
      <c r="D741" s="3"/>
      <c r="E741" s="3"/>
      <c r="F741" s="3"/>
      <c r="G741" s="3"/>
      <c r="H741" s="3"/>
      <c r="I741" s="13">
        <f>VLOOKUP($B741,'Gas wholesale lookups'!$A$4:$L$15,'Gas wholesale index'!I$2,FALSE)</f>
        <v>166168.27272727274</v>
      </c>
      <c r="J741" s="13">
        <f>VLOOKUP($B741,'Gas wholesale lookups'!$A$4:$L$15,'Gas wholesale index'!J$2,FALSE)</f>
        <v>291847.5</v>
      </c>
      <c r="K741" s="13">
        <f>VLOOKUP($B741,'Gas wholesale lookups'!$A$4:$L$15,'Gas wholesale index'!K$2,FALSE)</f>
        <v>332991.45454545453</v>
      </c>
      <c r="L741" s="13">
        <f>VLOOKUP($B741,'Gas wholesale lookups'!$A$4:$L$15,'Gas wholesale index'!L$2,FALSE)</f>
        <v>208526.18181818182</v>
      </c>
      <c r="M741" s="13">
        <f>VLOOKUP($B741,'Gas wholesale lookups'!$A$4:$L$15,'Gas wholesale index'!M$2,FALSE)</f>
        <v>166168.27272727274</v>
      </c>
      <c r="N741" s="13">
        <f>VLOOKUP($B741,'Gas wholesale lookups'!$A$4:$L$15,'Gas wholesale index'!N$2,FALSE)</f>
        <v>291847.5</v>
      </c>
      <c r="O741" s="38">
        <f>VLOOKUP($B741,'Gas wholesale lookups'!$A$4:$R$15,'Gas wholesale index'!O$2,FALSE)</f>
        <v>0</v>
      </c>
      <c r="P741" s="38">
        <f>VLOOKUP($B741,'Gas wholesale lookups'!$A$4:$R$15,'Gas wholesale index'!P$2,FALSE)</f>
        <v>1</v>
      </c>
      <c r="Q741" s="38">
        <f>VLOOKUP($B741,'Gas wholesale lookups'!$A$4:$R$15,'Gas wholesale index'!Q$2,FALSE)</f>
        <v>1</v>
      </c>
      <c r="R741" s="38">
        <f>VLOOKUP($B741,'Gas wholesale lookups'!$A$4:$R$15,'Gas wholesale index'!R$2,FALSE)</f>
        <v>1</v>
      </c>
      <c r="S741" s="38">
        <f>VLOOKUP($B741,'Gas wholesale lookups'!$A$4:$R$15,'Gas wholesale index'!S$2,FALSE)</f>
        <v>1</v>
      </c>
      <c r="T741" s="38">
        <f>VLOOKUP($B741,'Gas wholesale lookups'!$A$4:$R$15,'Gas wholesale index'!T$2,FALSE)</f>
        <v>0</v>
      </c>
      <c r="U741" s="13">
        <f t="shared" si="218"/>
        <v>0</v>
      </c>
      <c r="V741" s="13">
        <f t="shared" si="219"/>
        <v>291847.5</v>
      </c>
      <c r="W741" s="13">
        <f t="shared" si="220"/>
        <v>332991.45454545453</v>
      </c>
      <c r="X741" s="13">
        <f t="shared" si="221"/>
        <v>208526.18181818182</v>
      </c>
      <c r="Y741" s="13">
        <f t="shared" si="222"/>
        <v>166168.27272727274</v>
      </c>
      <c r="Z741" s="13">
        <f t="shared" si="223"/>
        <v>0</v>
      </c>
      <c r="AA741" s="13">
        <f t="shared" si="224"/>
        <v>999533.40909090918</v>
      </c>
      <c r="AB741" s="23">
        <f t="shared" si="225"/>
        <v>0</v>
      </c>
      <c r="AC741" s="23">
        <f t="shared" si="226"/>
        <v>0</v>
      </c>
      <c r="AD741" s="23">
        <f t="shared" si="227"/>
        <v>0</v>
      </c>
      <c r="AE741" s="23">
        <f t="shared" si="228"/>
        <v>0</v>
      </c>
      <c r="AF741" s="23">
        <f t="shared" si="229"/>
        <v>0</v>
      </c>
      <c r="AG741" s="23">
        <f t="shared" si="230"/>
        <v>0</v>
      </c>
      <c r="AH741" s="23">
        <f t="shared" si="231"/>
        <v>0</v>
      </c>
      <c r="AI741" s="44" t="str">
        <f t="shared" si="232"/>
        <v>n/a</v>
      </c>
      <c r="AJ741" s="2" t="str">
        <f t="shared" si="215"/>
        <v>2017-18 Winter</v>
      </c>
      <c r="AK741" s="2" t="str">
        <f t="shared" si="216"/>
        <v>2017-18 Summer</v>
      </c>
      <c r="AL741" s="41">
        <v>0</v>
      </c>
    </row>
    <row r="742" spans="1:38" x14ac:dyDescent="0.3">
      <c r="A742" s="47">
        <v>42915</v>
      </c>
      <c r="B742" s="14" t="str">
        <f t="shared" si="217"/>
        <v>Jun</v>
      </c>
      <c r="C742" s="3"/>
      <c r="D742" s="3"/>
      <c r="E742" s="3"/>
      <c r="F742" s="3"/>
      <c r="G742" s="3"/>
      <c r="H742" s="3"/>
      <c r="I742" s="13">
        <f>VLOOKUP($B742,'Gas wholesale lookups'!$A$4:$L$15,'Gas wholesale index'!I$2,FALSE)</f>
        <v>166168.27272727274</v>
      </c>
      <c r="J742" s="13">
        <f>VLOOKUP($B742,'Gas wholesale lookups'!$A$4:$L$15,'Gas wholesale index'!J$2,FALSE)</f>
        <v>291847.5</v>
      </c>
      <c r="K742" s="13">
        <f>VLOOKUP($B742,'Gas wholesale lookups'!$A$4:$L$15,'Gas wholesale index'!K$2,FALSE)</f>
        <v>332991.45454545453</v>
      </c>
      <c r="L742" s="13">
        <f>VLOOKUP($B742,'Gas wholesale lookups'!$A$4:$L$15,'Gas wholesale index'!L$2,FALSE)</f>
        <v>208526.18181818182</v>
      </c>
      <c r="M742" s="13">
        <f>VLOOKUP($B742,'Gas wholesale lookups'!$A$4:$L$15,'Gas wholesale index'!M$2,FALSE)</f>
        <v>166168.27272727274</v>
      </c>
      <c r="N742" s="13">
        <f>VLOOKUP($B742,'Gas wholesale lookups'!$A$4:$L$15,'Gas wholesale index'!N$2,FALSE)</f>
        <v>291847.5</v>
      </c>
      <c r="O742" s="38">
        <f>VLOOKUP($B742,'Gas wholesale lookups'!$A$4:$R$15,'Gas wholesale index'!O$2,FALSE)</f>
        <v>0</v>
      </c>
      <c r="P742" s="38">
        <f>VLOOKUP($B742,'Gas wholesale lookups'!$A$4:$R$15,'Gas wholesale index'!P$2,FALSE)</f>
        <v>1</v>
      </c>
      <c r="Q742" s="38">
        <f>VLOOKUP($B742,'Gas wholesale lookups'!$A$4:$R$15,'Gas wholesale index'!Q$2,FALSE)</f>
        <v>1</v>
      </c>
      <c r="R742" s="38">
        <f>VLOOKUP($B742,'Gas wholesale lookups'!$A$4:$R$15,'Gas wholesale index'!R$2,FALSE)</f>
        <v>1</v>
      </c>
      <c r="S742" s="38">
        <f>VLOOKUP($B742,'Gas wholesale lookups'!$A$4:$R$15,'Gas wholesale index'!S$2,FALSE)</f>
        <v>1</v>
      </c>
      <c r="T742" s="38">
        <f>VLOOKUP($B742,'Gas wholesale lookups'!$A$4:$R$15,'Gas wholesale index'!T$2,FALSE)</f>
        <v>0</v>
      </c>
      <c r="U742" s="13">
        <f t="shared" si="218"/>
        <v>0</v>
      </c>
      <c r="V742" s="13">
        <f t="shared" si="219"/>
        <v>291847.5</v>
      </c>
      <c r="W742" s="13">
        <f t="shared" si="220"/>
        <v>332991.45454545453</v>
      </c>
      <c r="X742" s="13">
        <f t="shared" si="221"/>
        <v>208526.18181818182</v>
      </c>
      <c r="Y742" s="13">
        <f t="shared" si="222"/>
        <v>166168.27272727274</v>
      </c>
      <c r="Z742" s="13">
        <f t="shared" si="223"/>
        <v>0</v>
      </c>
      <c r="AA742" s="13">
        <f t="shared" si="224"/>
        <v>999533.40909090918</v>
      </c>
      <c r="AB742" s="23">
        <f t="shared" si="225"/>
        <v>0</v>
      </c>
      <c r="AC742" s="23">
        <f t="shared" si="226"/>
        <v>0</v>
      </c>
      <c r="AD742" s="23">
        <f t="shared" si="227"/>
        <v>0</v>
      </c>
      <c r="AE742" s="23">
        <f t="shared" si="228"/>
        <v>0</v>
      </c>
      <c r="AF742" s="23">
        <f t="shared" si="229"/>
        <v>0</v>
      </c>
      <c r="AG742" s="23">
        <f t="shared" si="230"/>
        <v>0</v>
      </c>
      <c r="AH742" s="23">
        <f t="shared" si="231"/>
        <v>0</v>
      </c>
      <c r="AI742" s="44" t="str">
        <f t="shared" si="232"/>
        <v>n/a</v>
      </c>
      <c r="AJ742" s="2" t="str">
        <f t="shared" si="215"/>
        <v>2017-18 Winter</v>
      </c>
      <c r="AK742" s="2" t="str">
        <f t="shared" si="216"/>
        <v>2017-18 Summer</v>
      </c>
      <c r="AL742" s="41">
        <v>0</v>
      </c>
    </row>
    <row r="743" spans="1:38" x14ac:dyDescent="0.3">
      <c r="A743" s="47">
        <v>42916</v>
      </c>
      <c r="B743" s="14" t="str">
        <f t="shared" si="217"/>
        <v>Jun</v>
      </c>
      <c r="C743" s="3"/>
      <c r="D743" s="3"/>
      <c r="E743" s="3"/>
      <c r="F743" s="3"/>
      <c r="G743" s="3"/>
      <c r="H743" s="3"/>
      <c r="I743" s="13">
        <f>VLOOKUP($B743,'Gas wholesale lookups'!$A$4:$L$15,'Gas wholesale index'!I$2,FALSE)</f>
        <v>166168.27272727274</v>
      </c>
      <c r="J743" s="13">
        <f>VLOOKUP($B743,'Gas wholesale lookups'!$A$4:$L$15,'Gas wholesale index'!J$2,FALSE)</f>
        <v>291847.5</v>
      </c>
      <c r="K743" s="13">
        <f>VLOOKUP($B743,'Gas wholesale lookups'!$A$4:$L$15,'Gas wholesale index'!K$2,FALSE)</f>
        <v>332991.45454545453</v>
      </c>
      <c r="L743" s="13">
        <f>VLOOKUP($B743,'Gas wholesale lookups'!$A$4:$L$15,'Gas wholesale index'!L$2,FALSE)</f>
        <v>208526.18181818182</v>
      </c>
      <c r="M743" s="13">
        <f>VLOOKUP($B743,'Gas wholesale lookups'!$A$4:$L$15,'Gas wholesale index'!M$2,FALSE)</f>
        <v>166168.27272727274</v>
      </c>
      <c r="N743" s="13">
        <f>VLOOKUP($B743,'Gas wholesale lookups'!$A$4:$L$15,'Gas wholesale index'!N$2,FALSE)</f>
        <v>291847.5</v>
      </c>
      <c r="O743" s="38">
        <f>VLOOKUP($B743,'Gas wholesale lookups'!$A$4:$R$15,'Gas wholesale index'!O$2,FALSE)</f>
        <v>0</v>
      </c>
      <c r="P743" s="38">
        <f>VLOOKUP($B743,'Gas wholesale lookups'!$A$4:$R$15,'Gas wholesale index'!P$2,FALSE)</f>
        <v>1</v>
      </c>
      <c r="Q743" s="38">
        <f>VLOOKUP($B743,'Gas wholesale lookups'!$A$4:$R$15,'Gas wholesale index'!Q$2,FALSE)</f>
        <v>1</v>
      </c>
      <c r="R743" s="38">
        <f>VLOOKUP($B743,'Gas wholesale lookups'!$A$4:$R$15,'Gas wholesale index'!R$2,FALSE)</f>
        <v>1</v>
      </c>
      <c r="S743" s="38">
        <f>VLOOKUP($B743,'Gas wholesale lookups'!$A$4:$R$15,'Gas wholesale index'!S$2,FALSE)</f>
        <v>1</v>
      </c>
      <c r="T743" s="38">
        <f>VLOOKUP($B743,'Gas wholesale lookups'!$A$4:$R$15,'Gas wholesale index'!T$2,FALSE)</f>
        <v>0</v>
      </c>
      <c r="U743" s="13">
        <f t="shared" si="218"/>
        <v>0</v>
      </c>
      <c r="V743" s="13">
        <f t="shared" si="219"/>
        <v>291847.5</v>
      </c>
      <c r="W743" s="13">
        <f t="shared" si="220"/>
        <v>332991.45454545453</v>
      </c>
      <c r="X743" s="13">
        <f t="shared" si="221"/>
        <v>208526.18181818182</v>
      </c>
      <c r="Y743" s="13">
        <f t="shared" si="222"/>
        <v>166168.27272727274</v>
      </c>
      <c r="Z743" s="13">
        <f t="shared" si="223"/>
        <v>0</v>
      </c>
      <c r="AA743" s="13">
        <f t="shared" si="224"/>
        <v>999533.40909090918</v>
      </c>
      <c r="AB743" s="23">
        <f t="shared" si="225"/>
        <v>0</v>
      </c>
      <c r="AC743" s="23">
        <f t="shared" si="226"/>
        <v>0</v>
      </c>
      <c r="AD743" s="23">
        <f t="shared" si="227"/>
        <v>0</v>
      </c>
      <c r="AE743" s="23">
        <f t="shared" si="228"/>
        <v>0</v>
      </c>
      <c r="AF743" s="23">
        <f t="shared" si="229"/>
        <v>0</v>
      </c>
      <c r="AG743" s="23">
        <f t="shared" si="230"/>
        <v>0</v>
      </c>
      <c r="AH743" s="23">
        <f t="shared" si="231"/>
        <v>0</v>
      </c>
      <c r="AI743" s="44" t="str">
        <f t="shared" si="232"/>
        <v>n/a</v>
      </c>
      <c r="AJ743" s="2" t="str">
        <f t="shared" si="215"/>
        <v>2017-18 Winter</v>
      </c>
      <c r="AK743" s="2" t="str">
        <f t="shared" si="216"/>
        <v>2017-18 Summer</v>
      </c>
      <c r="AL743" s="41">
        <v>0</v>
      </c>
    </row>
    <row r="744" spans="1:38" x14ac:dyDescent="0.3">
      <c r="A744" s="47">
        <v>42919</v>
      </c>
      <c r="B744" s="14" t="str">
        <f t="shared" si="217"/>
        <v>Jul</v>
      </c>
      <c r="C744" s="3"/>
      <c r="D744" s="3"/>
      <c r="E744" s="3"/>
      <c r="F744" s="3"/>
      <c r="G744" s="3"/>
      <c r="H744" s="3"/>
      <c r="I744" s="13">
        <f>VLOOKUP($B744,'Gas wholesale lookups'!$A$4:$L$15,'Gas wholesale index'!I$2,FALSE)</f>
        <v>291847.5</v>
      </c>
      <c r="J744" s="13">
        <f>VLOOKUP($B744,'Gas wholesale lookups'!$A$4:$L$15,'Gas wholesale index'!J$2,FALSE)</f>
        <v>332991.45454545453</v>
      </c>
      <c r="K744" s="13">
        <f>VLOOKUP($B744,'Gas wholesale lookups'!$A$4:$L$15,'Gas wholesale index'!K$2,FALSE)</f>
        <v>208526.18181818182</v>
      </c>
      <c r="L744" s="13">
        <f>VLOOKUP($B744,'Gas wholesale lookups'!$A$4:$L$15,'Gas wholesale index'!L$2,FALSE)</f>
        <v>166168.27272727274</v>
      </c>
      <c r="M744" s="13">
        <f>VLOOKUP($B744,'Gas wholesale lookups'!$A$4:$L$15,'Gas wholesale index'!M$2,FALSE)</f>
        <v>291847.5</v>
      </c>
      <c r="N744" s="13">
        <f>VLOOKUP($B744,'Gas wholesale lookups'!$A$4:$L$15,'Gas wholesale index'!N$2,FALSE)</f>
        <v>332991.45454545453</v>
      </c>
      <c r="O744" s="38">
        <f>VLOOKUP($B744,'Gas wholesale lookups'!$A$4:$R$15,'Gas wholesale index'!O$2,FALSE)</f>
        <v>1</v>
      </c>
      <c r="P744" s="38">
        <f>VLOOKUP($B744,'Gas wholesale lookups'!$A$4:$R$15,'Gas wholesale index'!P$2,FALSE)</f>
        <v>1</v>
      </c>
      <c r="Q744" s="38">
        <f>VLOOKUP($B744,'Gas wholesale lookups'!$A$4:$R$15,'Gas wholesale index'!Q$2,FALSE)</f>
        <v>1</v>
      </c>
      <c r="R744" s="38">
        <f>VLOOKUP($B744,'Gas wholesale lookups'!$A$4:$R$15,'Gas wholesale index'!R$2,FALSE)</f>
        <v>1</v>
      </c>
      <c r="S744" s="38">
        <f>VLOOKUP($B744,'Gas wholesale lookups'!$A$4:$R$15,'Gas wholesale index'!S$2,FALSE)</f>
        <v>0</v>
      </c>
      <c r="T744" s="38">
        <f>VLOOKUP($B744,'Gas wholesale lookups'!$A$4:$R$15,'Gas wholesale index'!T$2,FALSE)</f>
        <v>0</v>
      </c>
      <c r="U744" s="13">
        <f t="shared" si="218"/>
        <v>291847.5</v>
      </c>
      <c r="V744" s="13">
        <f t="shared" si="219"/>
        <v>332991.45454545453</v>
      </c>
      <c r="W744" s="13">
        <f t="shared" si="220"/>
        <v>208526.18181818182</v>
      </c>
      <c r="X744" s="13">
        <f t="shared" si="221"/>
        <v>166168.27272727274</v>
      </c>
      <c r="Y744" s="13">
        <f t="shared" si="222"/>
        <v>0</v>
      </c>
      <c r="Z744" s="13">
        <f t="shared" si="223"/>
        <v>0</v>
      </c>
      <c r="AA744" s="13">
        <f t="shared" si="224"/>
        <v>999533.40909090918</v>
      </c>
      <c r="AB744" s="23">
        <f t="shared" si="225"/>
        <v>0</v>
      </c>
      <c r="AC744" s="23">
        <f t="shared" si="226"/>
        <v>0</v>
      </c>
      <c r="AD744" s="23">
        <f t="shared" si="227"/>
        <v>0</v>
      </c>
      <c r="AE744" s="23">
        <f t="shared" si="228"/>
        <v>0</v>
      </c>
      <c r="AF744" s="23">
        <f t="shared" si="229"/>
        <v>0</v>
      </c>
      <c r="AG744" s="23">
        <f t="shared" si="230"/>
        <v>0</v>
      </c>
      <c r="AH744" s="23">
        <f t="shared" si="231"/>
        <v>0</v>
      </c>
      <c r="AI744" s="44" t="str">
        <f t="shared" si="232"/>
        <v>n/a</v>
      </c>
      <c r="AJ744" s="2" t="str">
        <f t="shared" si="215"/>
        <v>2017-18 Winter</v>
      </c>
      <c r="AK744" s="2" t="str">
        <f t="shared" si="216"/>
        <v>2017-18 Summer</v>
      </c>
      <c r="AL744" s="41">
        <v>0</v>
      </c>
    </row>
    <row r="745" spans="1:38" x14ac:dyDescent="0.3">
      <c r="A745" s="47">
        <v>42920</v>
      </c>
      <c r="B745" s="14" t="str">
        <f t="shared" si="217"/>
        <v>Jul</v>
      </c>
      <c r="C745" s="3"/>
      <c r="D745" s="3"/>
      <c r="E745" s="3"/>
      <c r="F745" s="3"/>
      <c r="G745" s="3"/>
      <c r="H745" s="3"/>
      <c r="I745" s="13">
        <f>VLOOKUP($B745,'Gas wholesale lookups'!$A$4:$L$15,'Gas wholesale index'!I$2,FALSE)</f>
        <v>291847.5</v>
      </c>
      <c r="J745" s="13">
        <f>VLOOKUP($B745,'Gas wholesale lookups'!$A$4:$L$15,'Gas wholesale index'!J$2,FALSE)</f>
        <v>332991.45454545453</v>
      </c>
      <c r="K745" s="13">
        <f>VLOOKUP($B745,'Gas wholesale lookups'!$A$4:$L$15,'Gas wholesale index'!K$2,FALSE)</f>
        <v>208526.18181818182</v>
      </c>
      <c r="L745" s="13">
        <f>VLOOKUP($B745,'Gas wholesale lookups'!$A$4:$L$15,'Gas wholesale index'!L$2,FALSE)</f>
        <v>166168.27272727274</v>
      </c>
      <c r="M745" s="13">
        <f>VLOOKUP($B745,'Gas wholesale lookups'!$A$4:$L$15,'Gas wholesale index'!M$2,FALSE)</f>
        <v>291847.5</v>
      </c>
      <c r="N745" s="13">
        <f>VLOOKUP($B745,'Gas wholesale lookups'!$A$4:$L$15,'Gas wholesale index'!N$2,FALSE)</f>
        <v>332991.45454545453</v>
      </c>
      <c r="O745" s="38">
        <f>VLOOKUP($B745,'Gas wholesale lookups'!$A$4:$R$15,'Gas wholesale index'!O$2,FALSE)</f>
        <v>1</v>
      </c>
      <c r="P745" s="38">
        <f>VLOOKUP($B745,'Gas wholesale lookups'!$A$4:$R$15,'Gas wholesale index'!P$2,FALSE)</f>
        <v>1</v>
      </c>
      <c r="Q745" s="38">
        <f>VLOOKUP($B745,'Gas wholesale lookups'!$A$4:$R$15,'Gas wholesale index'!Q$2,FALSE)</f>
        <v>1</v>
      </c>
      <c r="R745" s="38">
        <f>VLOOKUP($B745,'Gas wholesale lookups'!$A$4:$R$15,'Gas wholesale index'!R$2,FALSE)</f>
        <v>1</v>
      </c>
      <c r="S745" s="38">
        <f>VLOOKUP($B745,'Gas wholesale lookups'!$A$4:$R$15,'Gas wholesale index'!S$2,FALSE)</f>
        <v>0</v>
      </c>
      <c r="T745" s="38">
        <f>VLOOKUP($B745,'Gas wholesale lookups'!$A$4:$R$15,'Gas wholesale index'!T$2,FALSE)</f>
        <v>0</v>
      </c>
      <c r="U745" s="13">
        <f t="shared" si="218"/>
        <v>291847.5</v>
      </c>
      <c r="V745" s="13">
        <f t="shared" si="219"/>
        <v>332991.45454545453</v>
      </c>
      <c r="W745" s="13">
        <f t="shared" si="220"/>
        <v>208526.18181818182</v>
      </c>
      <c r="X745" s="13">
        <f t="shared" si="221"/>
        <v>166168.27272727274</v>
      </c>
      <c r="Y745" s="13">
        <f t="shared" si="222"/>
        <v>0</v>
      </c>
      <c r="Z745" s="13">
        <f t="shared" si="223"/>
        <v>0</v>
      </c>
      <c r="AA745" s="13">
        <f t="shared" si="224"/>
        <v>999533.40909090918</v>
      </c>
      <c r="AB745" s="23">
        <f t="shared" si="225"/>
        <v>0</v>
      </c>
      <c r="AC745" s="23">
        <f t="shared" si="226"/>
        <v>0</v>
      </c>
      <c r="AD745" s="23">
        <f t="shared" si="227"/>
        <v>0</v>
      </c>
      <c r="AE745" s="23">
        <f t="shared" si="228"/>
        <v>0</v>
      </c>
      <c r="AF745" s="23">
        <f t="shared" si="229"/>
        <v>0</v>
      </c>
      <c r="AG745" s="23">
        <f t="shared" si="230"/>
        <v>0</v>
      </c>
      <c r="AH745" s="23">
        <f t="shared" si="231"/>
        <v>0</v>
      </c>
      <c r="AI745" s="44" t="str">
        <f t="shared" si="232"/>
        <v>n/a</v>
      </c>
      <c r="AJ745" s="2" t="str">
        <f t="shared" si="215"/>
        <v>2017-18 Winter</v>
      </c>
      <c r="AK745" s="2" t="str">
        <f t="shared" si="216"/>
        <v>2017-18 Summer</v>
      </c>
      <c r="AL745" s="41">
        <v>0</v>
      </c>
    </row>
    <row r="746" spans="1:38" x14ac:dyDescent="0.3">
      <c r="A746" s="47">
        <v>42921</v>
      </c>
      <c r="B746" s="14" t="str">
        <f t="shared" si="217"/>
        <v>Jul</v>
      </c>
      <c r="C746" s="3"/>
      <c r="D746" s="3"/>
      <c r="E746" s="3"/>
      <c r="F746" s="3"/>
      <c r="G746" s="3"/>
      <c r="H746" s="3"/>
      <c r="I746" s="13">
        <f>VLOOKUP($B746,'Gas wholesale lookups'!$A$4:$L$15,'Gas wholesale index'!I$2,FALSE)</f>
        <v>291847.5</v>
      </c>
      <c r="J746" s="13">
        <f>VLOOKUP($B746,'Gas wholesale lookups'!$A$4:$L$15,'Gas wholesale index'!J$2,FALSE)</f>
        <v>332991.45454545453</v>
      </c>
      <c r="K746" s="13">
        <f>VLOOKUP($B746,'Gas wholesale lookups'!$A$4:$L$15,'Gas wholesale index'!K$2,FALSE)</f>
        <v>208526.18181818182</v>
      </c>
      <c r="L746" s="13">
        <f>VLOOKUP($B746,'Gas wholesale lookups'!$A$4:$L$15,'Gas wholesale index'!L$2,FALSE)</f>
        <v>166168.27272727274</v>
      </c>
      <c r="M746" s="13">
        <f>VLOOKUP($B746,'Gas wholesale lookups'!$A$4:$L$15,'Gas wholesale index'!M$2,FALSE)</f>
        <v>291847.5</v>
      </c>
      <c r="N746" s="13">
        <f>VLOOKUP($B746,'Gas wholesale lookups'!$A$4:$L$15,'Gas wholesale index'!N$2,FALSE)</f>
        <v>332991.45454545453</v>
      </c>
      <c r="O746" s="38">
        <f>VLOOKUP($B746,'Gas wholesale lookups'!$A$4:$R$15,'Gas wholesale index'!O$2,FALSE)</f>
        <v>1</v>
      </c>
      <c r="P746" s="38">
        <f>VLOOKUP($B746,'Gas wholesale lookups'!$A$4:$R$15,'Gas wholesale index'!P$2,FALSE)</f>
        <v>1</v>
      </c>
      <c r="Q746" s="38">
        <f>VLOOKUP($B746,'Gas wholesale lookups'!$A$4:$R$15,'Gas wholesale index'!Q$2,FALSE)</f>
        <v>1</v>
      </c>
      <c r="R746" s="38">
        <f>VLOOKUP($B746,'Gas wholesale lookups'!$A$4:$R$15,'Gas wholesale index'!R$2,FALSE)</f>
        <v>1</v>
      </c>
      <c r="S746" s="38">
        <f>VLOOKUP($B746,'Gas wholesale lookups'!$A$4:$R$15,'Gas wholesale index'!S$2,FALSE)</f>
        <v>0</v>
      </c>
      <c r="T746" s="38">
        <f>VLOOKUP($B746,'Gas wholesale lookups'!$A$4:$R$15,'Gas wholesale index'!T$2,FALSE)</f>
        <v>0</v>
      </c>
      <c r="U746" s="13">
        <f t="shared" si="218"/>
        <v>291847.5</v>
      </c>
      <c r="V746" s="13">
        <f t="shared" si="219"/>
        <v>332991.45454545453</v>
      </c>
      <c r="W746" s="13">
        <f t="shared" si="220"/>
        <v>208526.18181818182</v>
      </c>
      <c r="X746" s="13">
        <f t="shared" si="221"/>
        <v>166168.27272727274</v>
      </c>
      <c r="Y746" s="13">
        <f t="shared" si="222"/>
        <v>0</v>
      </c>
      <c r="Z746" s="13">
        <f t="shared" si="223"/>
        <v>0</v>
      </c>
      <c r="AA746" s="13">
        <f t="shared" si="224"/>
        <v>999533.40909090918</v>
      </c>
      <c r="AB746" s="23">
        <f t="shared" si="225"/>
        <v>0</v>
      </c>
      <c r="AC746" s="23">
        <f t="shared" si="226"/>
        <v>0</v>
      </c>
      <c r="AD746" s="23">
        <f t="shared" si="227"/>
        <v>0</v>
      </c>
      <c r="AE746" s="23">
        <f t="shared" si="228"/>
        <v>0</v>
      </c>
      <c r="AF746" s="23">
        <f t="shared" si="229"/>
        <v>0</v>
      </c>
      <c r="AG746" s="23">
        <f t="shared" si="230"/>
        <v>0</v>
      </c>
      <c r="AH746" s="23">
        <f t="shared" si="231"/>
        <v>0</v>
      </c>
      <c r="AI746" s="44" t="str">
        <f t="shared" si="232"/>
        <v>n/a</v>
      </c>
      <c r="AJ746" s="2" t="str">
        <f t="shared" si="215"/>
        <v>2017-18 Winter</v>
      </c>
      <c r="AK746" s="2" t="str">
        <f t="shared" si="216"/>
        <v>2017-18 Summer</v>
      </c>
      <c r="AL746" s="41">
        <v>0</v>
      </c>
    </row>
    <row r="747" spans="1:38" x14ac:dyDescent="0.3">
      <c r="A747" s="47">
        <v>42922</v>
      </c>
      <c r="B747" s="14" t="str">
        <f t="shared" si="217"/>
        <v>Jul</v>
      </c>
      <c r="C747" s="3"/>
      <c r="D747" s="3"/>
      <c r="E747" s="3"/>
      <c r="F747" s="3"/>
      <c r="G747" s="3"/>
      <c r="H747" s="3"/>
      <c r="I747" s="13">
        <f>VLOOKUP($B747,'Gas wholesale lookups'!$A$4:$L$15,'Gas wholesale index'!I$2,FALSE)</f>
        <v>291847.5</v>
      </c>
      <c r="J747" s="13">
        <f>VLOOKUP($B747,'Gas wholesale lookups'!$A$4:$L$15,'Gas wholesale index'!J$2,FALSE)</f>
        <v>332991.45454545453</v>
      </c>
      <c r="K747" s="13">
        <f>VLOOKUP($B747,'Gas wholesale lookups'!$A$4:$L$15,'Gas wholesale index'!K$2,FALSE)</f>
        <v>208526.18181818182</v>
      </c>
      <c r="L747" s="13">
        <f>VLOOKUP($B747,'Gas wholesale lookups'!$A$4:$L$15,'Gas wholesale index'!L$2,FALSE)</f>
        <v>166168.27272727274</v>
      </c>
      <c r="M747" s="13">
        <f>VLOOKUP($B747,'Gas wholesale lookups'!$A$4:$L$15,'Gas wholesale index'!M$2,FALSE)</f>
        <v>291847.5</v>
      </c>
      <c r="N747" s="13">
        <f>VLOOKUP($B747,'Gas wholesale lookups'!$A$4:$L$15,'Gas wholesale index'!N$2,FALSE)</f>
        <v>332991.45454545453</v>
      </c>
      <c r="O747" s="38">
        <f>VLOOKUP($B747,'Gas wholesale lookups'!$A$4:$R$15,'Gas wholesale index'!O$2,FALSE)</f>
        <v>1</v>
      </c>
      <c r="P747" s="38">
        <f>VLOOKUP($B747,'Gas wholesale lookups'!$A$4:$R$15,'Gas wholesale index'!P$2,FALSE)</f>
        <v>1</v>
      </c>
      <c r="Q747" s="38">
        <f>VLOOKUP($B747,'Gas wholesale lookups'!$A$4:$R$15,'Gas wholesale index'!Q$2,FALSE)</f>
        <v>1</v>
      </c>
      <c r="R747" s="38">
        <f>VLOOKUP($B747,'Gas wholesale lookups'!$A$4:$R$15,'Gas wholesale index'!R$2,FALSE)</f>
        <v>1</v>
      </c>
      <c r="S747" s="38">
        <f>VLOOKUP($B747,'Gas wholesale lookups'!$A$4:$R$15,'Gas wholesale index'!S$2,FALSE)</f>
        <v>0</v>
      </c>
      <c r="T747" s="38">
        <f>VLOOKUP($B747,'Gas wholesale lookups'!$A$4:$R$15,'Gas wholesale index'!T$2,FALSE)</f>
        <v>0</v>
      </c>
      <c r="U747" s="13">
        <f t="shared" si="218"/>
        <v>291847.5</v>
      </c>
      <c r="V747" s="13">
        <f t="shared" si="219"/>
        <v>332991.45454545453</v>
      </c>
      <c r="W747" s="13">
        <f t="shared" si="220"/>
        <v>208526.18181818182</v>
      </c>
      <c r="X747" s="13">
        <f t="shared" si="221"/>
        <v>166168.27272727274</v>
      </c>
      <c r="Y747" s="13">
        <f t="shared" si="222"/>
        <v>0</v>
      </c>
      <c r="Z747" s="13">
        <f t="shared" si="223"/>
        <v>0</v>
      </c>
      <c r="AA747" s="13">
        <f t="shared" si="224"/>
        <v>999533.40909090918</v>
      </c>
      <c r="AB747" s="23">
        <f t="shared" si="225"/>
        <v>0</v>
      </c>
      <c r="AC747" s="23">
        <f t="shared" si="226"/>
        <v>0</v>
      </c>
      <c r="AD747" s="23">
        <f t="shared" si="227"/>
        <v>0</v>
      </c>
      <c r="AE747" s="23">
        <f t="shared" si="228"/>
        <v>0</v>
      </c>
      <c r="AF747" s="23">
        <f t="shared" si="229"/>
        <v>0</v>
      </c>
      <c r="AG747" s="23">
        <f t="shared" si="230"/>
        <v>0</v>
      </c>
      <c r="AH747" s="23">
        <f t="shared" si="231"/>
        <v>0</v>
      </c>
      <c r="AI747" s="44" t="str">
        <f t="shared" si="232"/>
        <v>n/a</v>
      </c>
      <c r="AJ747" s="2" t="str">
        <f t="shared" si="215"/>
        <v>2017-18 Winter</v>
      </c>
      <c r="AK747" s="2" t="str">
        <f t="shared" si="216"/>
        <v>2017-18 Summer</v>
      </c>
      <c r="AL747" s="41">
        <v>0</v>
      </c>
    </row>
    <row r="748" spans="1:38" x14ac:dyDescent="0.3">
      <c r="A748" s="47">
        <v>42923</v>
      </c>
      <c r="B748" s="14" t="str">
        <f t="shared" si="217"/>
        <v>Jul</v>
      </c>
      <c r="C748" s="3"/>
      <c r="D748" s="3"/>
      <c r="E748" s="3"/>
      <c r="F748" s="3"/>
      <c r="G748" s="3"/>
      <c r="H748" s="3"/>
      <c r="I748" s="13">
        <f>VLOOKUP($B748,'Gas wholesale lookups'!$A$4:$L$15,'Gas wholesale index'!I$2,FALSE)</f>
        <v>291847.5</v>
      </c>
      <c r="J748" s="13">
        <f>VLOOKUP($B748,'Gas wholesale lookups'!$A$4:$L$15,'Gas wholesale index'!J$2,FALSE)</f>
        <v>332991.45454545453</v>
      </c>
      <c r="K748" s="13">
        <f>VLOOKUP($B748,'Gas wholesale lookups'!$A$4:$L$15,'Gas wholesale index'!K$2,FALSE)</f>
        <v>208526.18181818182</v>
      </c>
      <c r="L748" s="13">
        <f>VLOOKUP($B748,'Gas wholesale lookups'!$A$4:$L$15,'Gas wholesale index'!L$2,FALSE)</f>
        <v>166168.27272727274</v>
      </c>
      <c r="M748" s="13">
        <f>VLOOKUP($B748,'Gas wholesale lookups'!$A$4:$L$15,'Gas wholesale index'!M$2,FALSE)</f>
        <v>291847.5</v>
      </c>
      <c r="N748" s="13">
        <f>VLOOKUP($B748,'Gas wholesale lookups'!$A$4:$L$15,'Gas wholesale index'!N$2,FALSE)</f>
        <v>332991.45454545453</v>
      </c>
      <c r="O748" s="38">
        <f>VLOOKUP($B748,'Gas wholesale lookups'!$A$4:$R$15,'Gas wholesale index'!O$2,FALSE)</f>
        <v>1</v>
      </c>
      <c r="P748" s="38">
        <f>VLOOKUP($B748,'Gas wholesale lookups'!$A$4:$R$15,'Gas wholesale index'!P$2,FALSE)</f>
        <v>1</v>
      </c>
      <c r="Q748" s="38">
        <f>VLOOKUP($B748,'Gas wholesale lookups'!$A$4:$R$15,'Gas wholesale index'!Q$2,FALSE)</f>
        <v>1</v>
      </c>
      <c r="R748" s="38">
        <f>VLOOKUP($B748,'Gas wholesale lookups'!$A$4:$R$15,'Gas wholesale index'!R$2,FALSE)</f>
        <v>1</v>
      </c>
      <c r="S748" s="38">
        <f>VLOOKUP($B748,'Gas wholesale lookups'!$A$4:$R$15,'Gas wholesale index'!S$2,FALSE)</f>
        <v>0</v>
      </c>
      <c r="T748" s="38">
        <f>VLOOKUP($B748,'Gas wholesale lookups'!$A$4:$R$15,'Gas wholesale index'!T$2,FALSE)</f>
        <v>0</v>
      </c>
      <c r="U748" s="13">
        <f t="shared" si="218"/>
        <v>291847.5</v>
      </c>
      <c r="V748" s="13">
        <f t="shared" si="219"/>
        <v>332991.45454545453</v>
      </c>
      <c r="W748" s="13">
        <f t="shared" si="220"/>
        <v>208526.18181818182</v>
      </c>
      <c r="X748" s="13">
        <f t="shared" si="221"/>
        <v>166168.27272727274</v>
      </c>
      <c r="Y748" s="13">
        <f t="shared" si="222"/>
        <v>0</v>
      </c>
      <c r="Z748" s="13">
        <f t="shared" si="223"/>
        <v>0</v>
      </c>
      <c r="AA748" s="13">
        <f t="shared" si="224"/>
        <v>999533.40909090918</v>
      </c>
      <c r="AB748" s="23">
        <f t="shared" si="225"/>
        <v>0</v>
      </c>
      <c r="AC748" s="23">
        <f t="shared" si="226"/>
        <v>0</v>
      </c>
      <c r="AD748" s="23">
        <f t="shared" si="227"/>
        <v>0</v>
      </c>
      <c r="AE748" s="23">
        <f t="shared" si="228"/>
        <v>0</v>
      </c>
      <c r="AF748" s="23">
        <f t="shared" si="229"/>
        <v>0</v>
      </c>
      <c r="AG748" s="23">
        <f t="shared" si="230"/>
        <v>0</v>
      </c>
      <c r="AH748" s="23">
        <f t="shared" si="231"/>
        <v>0</v>
      </c>
      <c r="AI748" s="44" t="str">
        <f t="shared" si="232"/>
        <v>n/a</v>
      </c>
      <c r="AJ748" s="2" t="str">
        <f t="shared" si="215"/>
        <v>2017-18 Winter</v>
      </c>
      <c r="AK748" s="2" t="str">
        <f t="shared" si="216"/>
        <v>2017-18 Summer</v>
      </c>
      <c r="AL748" s="41">
        <v>0</v>
      </c>
    </row>
    <row r="749" spans="1:38" x14ac:dyDescent="0.3">
      <c r="A749" s="47">
        <v>42926</v>
      </c>
      <c r="B749" s="14" t="str">
        <f t="shared" si="217"/>
        <v>Jul</v>
      </c>
      <c r="C749" s="3"/>
      <c r="D749" s="3"/>
      <c r="E749" s="3"/>
      <c r="F749" s="3"/>
      <c r="G749" s="3"/>
      <c r="H749" s="3"/>
      <c r="I749" s="13">
        <f>VLOOKUP($B749,'Gas wholesale lookups'!$A$4:$L$15,'Gas wholesale index'!I$2,FALSE)</f>
        <v>291847.5</v>
      </c>
      <c r="J749" s="13">
        <f>VLOOKUP($B749,'Gas wholesale lookups'!$A$4:$L$15,'Gas wholesale index'!J$2,FALSE)</f>
        <v>332991.45454545453</v>
      </c>
      <c r="K749" s="13">
        <f>VLOOKUP($B749,'Gas wholesale lookups'!$A$4:$L$15,'Gas wholesale index'!K$2,FALSE)</f>
        <v>208526.18181818182</v>
      </c>
      <c r="L749" s="13">
        <f>VLOOKUP($B749,'Gas wholesale lookups'!$A$4:$L$15,'Gas wholesale index'!L$2,FALSE)</f>
        <v>166168.27272727274</v>
      </c>
      <c r="M749" s="13">
        <f>VLOOKUP($B749,'Gas wholesale lookups'!$A$4:$L$15,'Gas wholesale index'!M$2,FALSE)</f>
        <v>291847.5</v>
      </c>
      <c r="N749" s="13">
        <f>VLOOKUP($B749,'Gas wholesale lookups'!$A$4:$L$15,'Gas wholesale index'!N$2,FALSE)</f>
        <v>332991.45454545453</v>
      </c>
      <c r="O749" s="38">
        <f>VLOOKUP($B749,'Gas wholesale lookups'!$A$4:$R$15,'Gas wholesale index'!O$2,FALSE)</f>
        <v>1</v>
      </c>
      <c r="P749" s="38">
        <f>VLOOKUP($B749,'Gas wholesale lookups'!$A$4:$R$15,'Gas wholesale index'!P$2,FALSE)</f>
        <v>1</v>
      </c>
      <c r="Q749" s="38">
        <f>VLOOKUP($B749,'Gas wholesale lookups'!$A$4:$R$15,'Gas wholesale index'!Q$2,FALSE)</f>
        <v>1</v>
      </c>
      <c r="R749" s="38">
        <f>VLOOKUP($B749,'Gas wholesale lookups'!$A$4:$R$15,'Gas wholesale index'!R$2,FALSE)</f>
        <v>1</v>
      </c>
      <c r="S749" s="38">
        <f>VLOOKUP($B749,'Gas wholesale lookups'!$A$4:$R$15,'Gas wholesale index'!S$2,FALSE)</f>
        <v>0</v>
      </c>
      <c r="T749" s="38">
        <f>VLOOKUP($B749,'Gas wholesale lookups'!$A$4:$R$15,'Gas wholesale index'!T$2,FALSE)</f>
        <v>0</v>
      </c>
      <c r="U749" s="13">
        <f t="shared" si="218"/>
        <v>291847.5</v>
      </c>
      <c r="V749" s="13">
        <f t="shared" si="219"/>
        <v>332991.45454545453</v>
      </c>
      <c r="W749" s="13">
        <f t="shared" si="220"/>
        <v>208526.18181818182</v>
      </c>
      <c r="X749" s="13">
        <f t="shared" si="221"/>
        <v>166168.27272727274</v>
      </c>
      <c r="Y749" s="13">
        <f t="shared" si="222"/>
        <v>0</v>
      </c>
      <c r="Z749" s="13">
        <f t="shared" si="223"/>
        <v>0</v>
      </c>
      <c r="AA749" s="13">
        <f t="shared" si="224"/>
        <v>999533.40909090918</v>
      </c>
      <c r="AB749" s="23">
        <f t="shared" si="225"/>
        <v>0</v>
      </c>
      <c r="AC749" s="23">
        <f t="shared" si="226"/>
        <v>0</v>
      </c>
      <c r="AD749" s="23">
        <f t="shared" si="227"/>
        <v>0</v>
      </c>
      <c r="AE749" s="23">
        <f t="shared" si="228"/>
        <v>0</v>
      </c>
      <c r="AF749" s="23">
        <f t="shared" si="229"/>
        <v>0</v>
      </c>
      <c r="AG749" s="23">
        <f t="shared" si="230"/>
        <v>0</v>
      </c>
      <c r="AH749" s="23">
        <f t="shared" si="231"/>
        <v>0</v>
      </c>
      <c r="AI749" s="44" t="str">
        <f t="shared" si="232"/>
        <v>n/a</v>
      </c>
      <c r="AJ749" s="2" t="str">
        <f t="shared" si="215"/>
        <v>2017-18 Winter</v>
      </c>
      <c r="AK749" s="2" t="str">
        <f t="shared" si="216"/>
        <v>2017-18 Summer</v>
      </c>
      <c r="AL749" s="41">
        <v>0</v>
      </c>
    </row>
    <row r="750" spans="1:38" x14ac:dyDescent="0.3">
      <c r="A750" s="47">
        <v>42927</v>
      </c>
      <c r="B750" s="14" t="str">
        <f t="shared" si="217"/>
        <v>Jul</v>
      </c>
      <c r="C750" s="3"/>
      <c r="D750" s="3"/>
      <c r="E750" s="3"/>
      <c r="F750" s="3"/>
      <c r="G750" s="3"/>
      <c r="H750" s="3"/>
      <c r="I750" s="13">
        <f>VLOOKUP($B750,'Gas wholesale lookups'!$A$4:$L$15,'Gas wholesale index'!I$2,FALSE)</f>
        <v>291847.5</v>
      </c>
      <c r="J750" s="13">
        <f>VLOOKUP($B750,'Gas wholesale lookups'!$A$4:$L$15,'Gas wholesale index'!J$2,FALSE)</f>
        <v>332991.45454545453</v>
      </c>
      <c r="K750" s="13">
        <f>VLOOKUP($B750,'Gas wholesale lookups'!$A$4:$L$15,'Gas wholesale index'!K$2,FALSE)</f>
        <v>208526.18181818182</v>
      </c>
      <c r="L750" s="13">
        <f>VLOOKUP($B750,'Gas wholesale lookups'!$A$4:$L$15,'Gas wholesale index'!L$2,FALSE)</f>
        <v>166168.27272727274</v>
      </c>
      <c r="M750" s="13">
        <f>VLOOKUP($B750,'Gas wholesale lookups'!$A$4:$L$15,'Gas wholesale index'!M$2,FALSE)</f>
        <v>291847.5</v>
      </c>
      <c r="N750" s="13">
        <f>VLOOKUP($B750,'Gas wholesale lookups'!$A$4:$L$15,'Gas wholesale index'!N$2,FALSE)</f>
        <v>332991.45454545453</v>
      </c>
      <c r="O750" s="38">
        <f>VLOOKUP($B750,'Gas wholesale lookups'!$A$4:$R$15,'Gas wholesale index'!O$2,FALSE)</f>
        <v>1</v>
      </c>
      <c r="P750" s="38">
        <f>VLOOKUP($B750,'Gas wholesale lookups'!$A$4:$R$15,'Gas wholesale index'!P$2,FALSE)</f>
        <v>1</v>
      </c>
      <c r="Q750" s="38">
        <f>VLOOKUP($B750,'Gas wholesale lookups'!$A$4:$R$15,'Gas wholesale index'!Q$2,FALSE)</f>
        <v>1</v>
      </c>
      <c r="R750" s="38">
        <f>VLOOKUP($B750,'Gas wholesale lookups'!$A$4:$R$15,'Gas wholesale index'!R$2,FALSE)</f>
        <v>1</v>
      </c>
      <c r="S750" s="38">
        <f>VLOOKUP($B750,'Gas wholesale lookups'!$A$4:$R$15,'Gas wholesale index'!S$2,FALSE)</f>
        <v>0</v>
      </c>
      <c r="T750" s="38">
        <f>VLOOKUP($B750,'Gas wholesale lookups'!$A$4:$R$15,'Gas wholesale index'!T$2,FALSE)</f>
        <v>0</v>
      </c>
      <c r="U750" s="13">
        <f t="shared" si="218"/>
        <v>291847.5</v>
      </c>
      <c r="V750" s="13">
        <f t="shared" si="219"/>
        <v>332991.45454545453</v>
      </c>
      <c r="W750" s="13">
        <f t="shared" si="220"/>
        <v>208526.18181818182</v>
      </c>
      <c r="X750" s="13">
        <f t="shared" si="221"/>
        <v>166168.27272727274</v>
      </c>
      <c r="Y750" s="13">
        <f t="shared" si="222"/>
        <v>0</v>
      </c>
      <c r="Z750" s="13">
        <f t="shared" si="223"/>
        <v>0</v>
      </c>
      <c r="AA750" s="13">
        <f t="shared" si="224"/>
        <v>999533.40909090918</v>
      </c>
      <c r="AB750" s="23">
        <f t="shared" si="225"/>
        <v>0</v>
      </c>
      <c r="AC750" s="23">
        <f t="shared" si="226"/>
        <v>0</v>
      </c>
      <c r="AD750" s="23">
        <f t="shared" si="227"/>
        <v>0</v>
      </c>
      <c r="AE750" s="23">
        <f t="shared" si="228"/>
        <v>0</v>
      </c>
      <c r="AF750" s="23">
        <f t="shared" si="229"/>
        <v>0</v>
      </c>
      <c r="AG750" s="23">
        <f t="shared" si="230"/>
        <v>0</v>
      </c>
      <c r="AH750" s="23">
        <f t="shared" si="231"/>
        <v>0</v>
      </c>
      <c r="AI750" s="44" t="str">
        <f t="shared" si="232"/>
        <v>n/a</v>
      </c>
      <c r="AJ750" s="2" t="str">
        <f t="shared" si="215"/>
        <v>2017-18 Winter</v>
      </c>
      <c r="AK750" s="2" t="str">
        <f t="shared" si="216"/>
        <v>2017-18 Summer</v>
      </c>
      <c r="AL750" s="41">
        <v>0</v>
      </c>
    </row>
    <row r="751" spans="1:38" x14ac:dyDescent="0.3">
      <c r="A751" s="47">
        <v>42928</v>
      </c>
      <c r="B751" s="14" t="str">
        <f t="shared" si="217"/>
        <v>Jul</v>
      </c>
      <c r="C751" s="3"/>
      <c r="D751" s="3"/>
      <c r="E751" s="3"/>
      <c r="F751" s="3"/>
      <c r="G751" s="3"/>
      <c r="H751" s="3"/>
      <c r="I751" s="13">
        <f>VLOOKUP($B751,'Gas wholesale lookups'!$A$4:$L$15,'Gas wholesale index'!I$2,FALSE)</f>
        <v>291847.5</v>
      </c>
      <c r="J751" s="13">
        <f>VLOOKUP($B751,'Gas wholesale lookups'!$A$4:$L$15,'Gas wholesale index'!J$2,FALSE)</f>
        <v>332991.45454545453</v>
      </c>
      <c r="K751" s="13">
        <f>VLOOKUP($B751,'Gas wholesale lookups'!$A$4:$L$15,'Gas wholesale index'!K$2,FALSE)</f>
        <v>208526.18181818182</v>
      </c>
      <c r="L751" s="13">
        <f>VLOOKUP($B751,'Gas wholesale lookups'!$A$4:$L$15,'Gas wholesale index'!L$2,FALSE)</f>
        <v>166168.27272727274</v>
      </c>
      <c r="M751" s="13">
        <f>VLOOKUP($B751,'Gas wholesale lookups'!$A$4:$L$15,'Gas wholesale index'!M$2,FALSE)</f>
        <v>291847.5</v>
      </c>
      <c r="N751" s="13">
        <f>VLOOKUP($B751,'Gas wholesale lookups'!$A$4:$L$15,'Gas wholesale index'!N$2,FALSE)</f>
        <v>332991.45454545453</v>
      </c>
      <c r="O751" s="38">
        <f>VLOOKUP($B751,'Gas wholesale lookups'!$A$4:$R$15,'Gas wholesale index'!O$2,FALSE)</f>
        <v>1</v>
      </c>
      <c r="P751" s="38">
        <f>VLOOKUP($B751,'Gas wholesale lookups'!$A$4:$R$15,'Gas wholesale index'!P$2,FALSE)</f>
        <v>1</v>
      </c>
      <c r="Q751" s="38">
        <f>VLOOKUP($B751,'Gas wholesale lookups'!$A$4:$R$15,'Gas wholesale index'!Q$2,FALSE)</f>
        <v>1</v>
      </c>
      <c r="R751" s="38">
        <f>VLOOKUP($B751,'Gas wholesale lookups'!$A$4:$R$15,'Gas wholesale index'!R$2,FALSE)</f>
        <v>1</v>
      </c>
      <c r="S751" s="38">
        <f>VLOOKUP($B751,'Gas wholesale lookups'!$A$4:$R$15,'Gas wholesale index'!S$2,FALSE)</f>
        <v>0</v>
      </c>
      <c r="T751" s="38">
        <f>VLOOKUP($B751,'Gas wholesale lookups'!$A$4:$R$15,'Gas wholesale index'!T$2,FALSE)</f>
        <v>0</v>
      </c>
      <c r="U751" s="13">
        <f t="shared" si="218"/>
        <v>291847.5</v>
      </c>
      <c r="V751" s="13">
        <f t="shared" si="219"/>
        <v>332991.45454545453</v>
      </c>
      <c r="W751" s="13">
        <f t="shared" si="220"/>
        <v>208526.18181818182</v>
      </c>
      <c r="X751" s="13">
        <f t="shared" si="221"/>
        <v>166168.27272727274</v>
      </c>
      <c r="Y751" s="13">
        <f t="shared" si="222"/>
        <v>0</v>
      </c>
      <c r="Z751" s="13">
        <f t="shared" si="223"/>
        <v>0</v>
      </c>
      <c r="AA751" s="13">
        <f t="shared" si="224"/>
        <v>999533.40909090918</v>
      </c>
      <c r="AB751" s="23">
        <f t="shared" si="225"/>
        <v>0</v>
      </c>
      <c r="AC751" s="23">
        <f t="shared" si="226"/>
        <v>0</v>
      </c>
      <c r="AD751" s="23">
        <f t="shared" si="227"/>
        <v>0</v>
      </c>
      <c r="AE751" s="23">
        <f t="shared" si="228"/>
        <v>0</v>
      </c>
      <c r="AF751" s="23">
        <f t="shared" si="229"/>
        <v>0</v>
      </c>
      <c r="AG751" s="23">
        <f t="shared" si="230"/>
        <v>0</v>
      </c>
      <c r="AH751" s="23">
        <f t="shared" si="231"/>
        <v>0</v>
      </c>
      <c r="AI751" s="44" t="str">
        <f t="shared" si="232"/>
        <v>n/a</v>
      </c>
      <c r="AJ751" s="2" t="str">
        <f t="shared" si="215"/>
        <v>2017-18 Winter</v>
      </c>
      <c r="AK751" s="2" t="str">
        <f t="shared" si="216"/>
        <v>2017-18 Summer</v>
      </c>
      <c r="AL751" s="41">
        <v>0</v>
      </c>
    </row>
    <row r="752" spans="1:38" x14ac:dyDescent="0.3">
      <c r="A752" s="47">
        <v>42929</v>
      </c>
      <c r="B752" s="14" t="str">
        <f t="shared" si="217"/>
        <v>Jul</v>
      </c>
      <c r="C752" s="3"/>
      <c r="D752" s="3"/>
      <c r="E752" s="3"/>
      <c r="F752" s="3"/>
      <c r="G752" s="3"/>
      <c r="H752" s="3"/>
      <c r="I752" s="13">
        <f>VLOOKUP($B752,'Gas wholesale lookups'!$A$4:$L$15,'Gas wholesale index'!I$2,FALSE)</f>
        <v>291847.5</v>
      </c>
      <c r="J752" s="13">
        <f>VLOOKUP($B752,'Gas wholesale lookups'!$A$4:$L$15,'Gas wholesale index'!J$2,FALSE)</f>
        <v>332991.45454545453</v>
      </c>
      <c r="K752" s="13">
        <f>VLOOKUP($B752,'Gas wholesale lookups'!$A$4:$L$15,'Gas wholesale index'!K$2,FALSE)</f>
        <v>208526.18181818182</v>
      </c>
      <c r="L752" s="13">
        <f>VLOOKUP($B752,'Gas wholesale lookups'!$A$4:$L$15,'Gas wholesale index'!L$2,FALSE)</f>
        <v>166168.27272727274</v>
      </c>
      <c r="M752" s="13">
        <f>VLOOKUP($B752,'Gas wholesale lookups'!$A$4:$L$15,'Gas wholesale index'!M$2,FALSE)</f>
        <v>291847.5</v>
      </c>
      <c r="N752" s="13">
        <f>VLOOKUP($B752,'Gas wholesale lookups'!$A$4:$L$15,'Gas wholesale index'!N$2,FALSE)</f>
        <v>332991.45454545453</v>
      </c>
      <c r="O752" s="38">
        <f>VLOOKUP($B752,'Gas wholesale lookups'!$A$4:$R$15,'Gas wholesale index'!O$2,FALSE)</f>
        <v>1</v>
      </c>
      <c r="P752" s="38">
        <f>VLOOKUP($B752,'Gas wholesale lookups'!$A$4:$R$15,'Gas wholesale index'!P$2,FALSE)</f>
        <v>1</v>
      </c>
      <c r="Q752" s="38">
        <f>VLOOKUP($B752,'Gas wholesale lookups'!$A$4:$R$15,'Gas wholesale index'!Q$2,FALSE)</f>
        <v>1</v>
      </c>
      <c r="R752" s="38">
        <f>VLOOKUP($B752,'Gas wholesale lookups'!$A$4:$R$15,'Gas wholesale index'!R$2,FALSE)</f>
        <v>1</v>
      </c>
      <c r="S752" s="38">
        <f>VLOOKUP($B752,'Gas wholesale lookups'!$A$4:$R$15,'Gas wholesale index'!S$2,FALSE)</f>
        <v>0</v>
      </c>
      <c r="T752" s="38">
        <f>VLOOKUP($B752,'Gas wholesale lookups'!$A$4:$R$15,'Gas wholesale index'!T$2,FALSE)</f>
        <v>0</v>
      </c>
      <c r="U752" s="13">
        <f t="shared" si="218"/>
        <v>291847.5</v>
      </c>
      <c r="V752" s="13">
        <f t="shared" si="219"/>
        <v>332991.45454545453</v>
      </c>
      <c r="W752" s="13">
        <f t="shared" si="220"/>
        <v>208526.18181818182</v>
      </c>
      <c r="X752" s="13">
        <f t="shared" si="221"/>
        <v>166168.27272727274</v>
      </c>
      <c r="Y752" s="13">
        <f t="shared" si="222"/>
        <v>0</v>
      </c>
      <c r="Z752" s="13">
        <f t="shared" si="223"/>
        <v>0</v>
      </c>
      <c r="AA752" s="13">
        <f t="shared" si="224"/>
        <v>999533.40909090918</v>
      </c>
      <c r="AB752" s="23">
        <f t="shared" si="225"/>
        <v>0</v>
      </c>
      <c r="AC752" s="23">
        <f t="shared" si="226"/>
        <v>0</v>
      </c>
      <c r="AD752" s="23">
        <f t="shared" si="227"/>
        <v>0</v>
      </c>
      <c r="AE752" s="23">
        <f t="shared" si="228"/>
        <v>0</v>
      </c>
      <c r="AF752" s="23">
        <f t="shared" si="229"/>
        <v>0</v>
      </c>
      <c r="AG752" s="23">
        <f t="shared" si="230"/>
        <v>0</v>
      </c>
      <c r="AH752" s="23">
        <f t="shared" si="231"/>
        <v>0</v>
      </c>
      <c r="AI752" s="44" t="str">
        <f t="shared" si="232"/>
        <v>n/a</v>
      </c>
      <c r="AJ752" s="2" t="str">
        <f t="shared" si="215"/>
        <v>2017-18 Winter</v>
      </c>
      <c r="AK752" s="2" t="str">
        <f t="shared" si="216"/>
        <v>2017-18 Summer</v>
      </c>
      <c r="AL752" s="41">
        <v>0</v>
      </c>
    </row>
    <row r="753" spans="1:38" x14ac:dyDescent="0.3">
      <c r="A753" s="47">
        <v>42930</v>
      </c>
      <c r="B753" s="14" t="str">
        <f t="shared" si="217"/>
        <v>Jul</v>
      </c>
      <c r="C753" s="3"/>
      <c r="D753" s="3"/>
      <c r="E753" s="3"/>
      <c r="F753" s="3"/>
      <c r="G753" s="3"/>
      <c r="H753" s="3"/>
      <c r="I753" s="13">
        <f>VLOOKUP($B753,'Gas wholesale lookups'!$A$4:$L$15,'Gas wholesale index'!I$2,FALSE)</f>
        <v>291847.5</v>
      </c>
      <c r="J753" s="13">
        <f>VLOOKUP($B753,'Gas wholesale lookups'!$A$4:$L$15,'Gas wholesale index'!J$2,FALSE)</f>
        <v>332991.45454545453</v>
      </c>
      <c r="K753" s="13">
        <f>VLOOKUP($B753,'Gas wholesale lookups'!$A$4:$L$15,'Gas wholesale index'!K$2,FALSE)</f>
        <v>208526.18181818182</v>
      </c>
      <c r="L753" s="13">
        <f>VLOOKUP($B753,'Gas wholesale lookups'!$A$4:$L$15,'Gas wholesale index'!L$2,FALSE)</f>
        <v>166168.27272727274</v>
      </c>
      <c r="M753" s="13">
        <f>VLOOKUP($B753,'Gas wholesale lookups'!$A$4:$L$15,'Gas wholesale index'!M$2,FALSE)</f>
        <v>291847.5</v>
      </c>
      <c r="N753" s="13">
        <f>VLOOKUP($B753,'Gas wholesale lookups'!$A$4:$L$15,'Gas wholesale index'!N$2,FALSE)</f>
        <v>332991.45454545453</v>
      </c>
      <c r="O753" s="38">
        <f>VLOOKUP($B753,'Gas wholesale lookups'!$A$4:$R$15,'Gas wholesale index'!O$2,FALSE)</f>
        <v>1</v>
      </c>
      <c r="P753" s="38">
        <f>VLOOKUP($B753,'Gas wholesale lookups'!$A$4:$R$15,'Gas wholesale index'!P$2,FALSE)</f>
        <v>1</v>
      </c>
      <c r="Q753" s="38">
        <f>VLOOKUP($B753,'Gas wholesale lookups'!$A$4:$R$15,'Gas wholesale index'!Q$2,FALSE)</f>
        <v>1</v>
      </c>
      <c r="R753" s="38">
        <f>VLOOKUP($B753,'Gas wholesale lookups'!$A$4:$R$15,'Gas wholesale index'!R$2,FALSE)</f>
        <v>1</v>
      </c>
      <c r="S753" s="38">
        <f>VLOOKUP($B753,'Gas wholesale lookups'!$A$4:$R$15,'Gas wholesale index'!S$2,FALSE)</f>
        <v>0</v>
      </c>
      <c r="T753" s="38">
        <f>VLOOKUP($B753,'Gas wholesale lookups'!$A$4:$R$15,'Gas wholesale index'!T$2,FALSE)</f>
        <v>0</v>
      </c>
      <c r="U753" s="13">
        <f t="shared" si="218"/>
        <v>291847.5</v>
      </c>
      <c r="V753" s="13">
        <f t="shared" si="219"/>
        <v>332991.45454545453</v>
      </c>
      <c r="W753" s="13">
        <f t="shared" si="220"/>
        <v>208526.18181818182</v>
      </c>
      <c r="X753" s="13">
        <f t="shared" si="221"/>
        <v>166168.27272727274</v>
      </c>
      <c r="Y753" s="13">
        <f t="shared" si="222"/>
        <v>0</v>
      </c>
      <c r="Z753" s="13">
        <f t="shared" si="223"/>
        <v>0</v>
      </c>
      <c r="AA753" s="13">
        <f t="shared" si="224"/>
        <v>999533.40909090918</v>
      </c>
      <c r="AB753" s="23">
        <f t="shared" si="225"/>
        <v>0</v>
      </c>
      <c r="AC753" s="23">
        <f t="shared" si="226"/>
        <v>0</v>
      </c>
      <c r="AD753" s="23">
        <f t="shared" si="227"/>
        <v>0</v>
      </c>
      <c r="AE753" s="23">
        <f t="shared" si="228"/>
        <v>0</v>
      </c>
      <c r="AF753" s="23">
        <f t="shared" si="229"/>
        <v>0</v>
      </c>
      <c r="AG753" s="23">
        <f t="shared" si="230"/>
        <v>0</v>
      </c>
      <c r="AH753" s="23">
        <f t="shared" si="231"/>
        <v>0</v>
      </c>
      <c r="AI753" s="44" t="str">
        <f t="shared" si="232"/>
        <v>n/a</v>
      </c>
      <c r="AJ753" s="2" t="str">
        <f t="shared" si="215"/>
        <v>2017-18 Winter</v>
      </c>
      <c r="AK753" s="2" t="str">
        <f t="shared" si="216"/>
        <v>2017-18 Summer</v>
      </c>
      <c r="AL753" s="41">
        <v>0</v>
      </c>
    </row>
    <row r="754" spans="1:38" x14ac:dyDescent="0.3">
      <c r="A754" s="47">
        <v>42933</v>
      </c>
      <c r="B754" s="14" t="str">
        <f t="shared" si="217"/>
        <v>Jul</v>
      </c>
      <c r="C754" s="3"/>
      <c r="D754" s="3"/>
      <c r="E754" s="3"/>
      <c r="F754" s="3"/>
      <c r="G754" s="3"/>
      <c r="H754" s="3"/>
      <c r="I754" s="13">
        <f>VLOOKUP($B754,'Gas wholesale lookups'!$A$4:$L$15,'Gas wholesale index'!I$2,FALSE)</f>
        <v>291847.5</v>
      </c>
      <c r="J754" s="13">
        <f>VLOOKUP($B754,'Gas wholesale lookups'!$A$4:$L$15,'Gas wholesale index'!J$2,FALSE)</f>
        <v>332991.45454545453</v>
      </c>
      <c r="K754" s="13">
        <f>VLOOKUP($B754,'Gas wholesale lookups'!$A$4:$L$15,'Gas wholesale index'!K$2,FALSE)</f>
        <v>208526.18181818182</v>
      </c>
      <c r="L754" s="13">
        <f>VLOOKUP($B754,'Gas wholesale lookups'!$A$4:$L$15,'Gas wholesale index'!L$2,FALSE)</f>
        <v>166168.27272727274</v>
      </c>
      <c r="M754" s="13">
        <f>VLOOKUP($B754,'Gas wholesale lookups'!$A$4:$L$15,'Gas wholesale index'!M$2,FALSE)</f>
        <v>291847.5</v>
      </c>
      <c r="N754" s="13">
        <f>VLOOKUP($B754,'Gas wholesale lookups'!$A$4:$L$15,'Gas wholesale index'!N$2,FALSE)</f>
        <v>332991.45454545453</v>
      </c>
      <c r="O754" s="38">
        <f>VLOOKUP($B754,'Gas wholesale lookups'!$A$4:$R$15,'Gas wholesale index'!O$2,FALSE)</f>
        <v>1</v>
      </c>
      <c r="P754" s="38">
        <f>VLOOKUP($B754,'Gas wholesale lookups'!$A$4:$R$15,'Gas wholesale index'!P$2,FALSE)</f>
        <v>1</v>
      </c>
      <c r="Q754" s="38">
        <f>VLOOKUP($B754,'Gas wholesale lookups'!$A$4:$R$15,'Gas wholesale index'!Q$2,FALSE)</f>
        <v>1</v>
      </c>
      <c r="R754" s="38">
        <f>VLOOKUP($B754,'Gas wholesale lookups'!$A$4:$R$15,'Gas wholesale index'!R$2,FALSE)</f>
        <v>1</v>
      </c>
      <c r="S754" s="38">
        <f>VLOOKUP($B754,'Gas wholesale lookups'!$A$4:$R$15,'Gas wholesale index'!S$2,FALSE)</f>
        <v>0</v>
      </c>
      <c r="T754" s="38">
        <f>VLOOKUP($B754,'Gas wholesale lookups'!$A$4:$R$15,'Gas wholesale index'!T$2,FALSE)</f>
        <v>0</v>
      </c>
      <c r="U754" s="13">
        <f t="shared" si="218"/>
        <v>291847.5</v>
      </c>
      <c r="V754" s="13">
        <f t="shared" si="219"/>
        <v>332991.45454545453</v>
      </c>
      <c r="W754" s="13">
        <f t="shared" si="220"/>
        <v>208526.18181818182</v>
      </c>
      <c r="X754" s="13">
        <f t="shared" si="221"/>
        <v>166168.27272727274</v>
      </c>
      <c r="Y754" s="13">
        <f t="shared" si="222"/>
        <v>0</v>
      </c>
      <c r="Z754" s="13">
        <f t="shared" si="223"/>
        <v>0</v>
      </c>
      <c r="AA754" s="13">
        <f t="shared" si="224"/>
        <v>999533.40909090918</v>
      </c>
      <c r="AB754" s="23">
        <f t="shared" si="225"/>
        <v>0</v>
      </c>
      <c r="AC754" s="23">
        <f t="shared" si="226"/>
        <v>0</v>
      </c>
      <c r="AD754" s="23">
        <f t="shared" si="227"/>
        <v>0</v>
      </c>
      <c r="AE754" s="23">
        <f t="shared" si="228"/>
        <v>0</v>
      </c>
      <c r="AF754" s="23">
        <f t="shared" si="229"/>
        <v>0</v>
      </c>
      <c r="AG754" s="23">
        <f t="shared" si="230"/>
        <v>0</v>
      </c>
      <c r="AH754" s="23">
        <f t="shared" si="231"/>
        <v>0</v>
      </c>
      <c r="AI754" s="44" t="str">
        <f t="shared" si="232"/>
        <v>n/a</v>
      </c>
      <c r="AJ754" s="2" t="str">
        <f t="shared" si="215"/>
        <v>2017-18 Winter</v>
      </c>
      <c r="AK754" s="2" t="str">
        <f t="shared" si="216"/>
        <v>2017-18 Summer</v>
      </c>
      <c r="AL754" s="41">
        <v>0</v>
      </c>
    </row>
    <row r="755" spans="1:38" x14ac:dyDescent="0.3">
      <c r="A755" s="47">
        <v>42934</v>
      </c>
      <c r="B755" s="14" t="str">
        <f t="shared" si="217"/>
        <v>Jul</v>
      </c>
      <c r="C755" s="3"/>
      <c r="D755" s="3"/>
      <c r="E755" s="3"/>
      <c r="F755" s="3"/>
      <c r="G755" s="3"/>
      <c r="H755" s="3"/>
      <c r="I755" s="13">
        <f>VLOOKUP($B755,'Gas wholesale lookups'!$A$4:$L$15,'Gas wholesale index'!I$2,FALSE)</f>
        <v>291847.5</v>
      </c>
      <c r="J755" s="13">
        <f>VLOOKUP($B755,'Gas wholesale lookups'!$A$4:$L$15,'Gas wholesale index'!J$2,FALSE)</f>
        <v>332991.45454545453</v>
      </c>
      <c r="K755" s="13">
        <f>VLOOKUP($B755,'Gas wholesale lookups'!$A$4:$L$15,'Gas wholesale index'!K$2,FALSE)</f>
        <v>208526.18181818182</v>
      </c>
      <c r="L755" s="13">
        <f>VLOOKUP($B755,'Gas wholesale lookups'!$A$4:$L$15,'Gas wholesale index'!L$2,FALSE)</f>
        <v>166168.27272727274</v>
      </c>
      <c r="M755" s="13">
        <f>VLOOKUP($B755,'Gas wholesale lookups'!$A$4:$L$15,'Gas wholesale index'!M$2,FALSE)</f>
        <v>291847.5</v>
      </c>
      <c r="N755" s="13">
        <f>VLOOKUP($B755,'Gas wholesale lookups'!$A$4:$L$15,'Gas wholesale index'!N$2,FALSE)</f>
        <v>332991.45454545453</v>
      </c>
      <c r="O755" s="38">
        <f>VLOOKUP($B755,'Gas wholesale lookups'!$A$4:$R$15,'Gas wholesale index'!O$2,FALSE)</f>
        <v>1</v>
      </c>
      <c r="P755" s="38">
        <f>VLOOKUP($B755,'Gas wholesale lookups'!$A$4:$R$15,'Gas wholesale index'!P$2,FALSE)</f>
        <v>1</v>
      </c>
      <c r="Q755" s="38">
        <f>VLOOKUP($B755,'Gas wholesale lookups'!$A$4:$R$15,'Gas wholesale index'!Q$2,FALSE)</f>
        <v>1</v>
      </c>
      <c r="R755" s="38">
        <f>VLOOKUP($B755,'Gas wholesale lookups'!$A$4:$R$15,'Gas wholesale index'!R$2,FALSE)</f>
        <v>1</v>
      </c>
      <c r="S755" s="38">
        <f>VLOOKUP($B755,'Gas wholesale lookups'!$A$4:$R$15,'Gas wholesale index'!S$2,FALSE)</f>
        <v>0</v>
      </c>
      <c r="T755" s="38">
        <f>VLOOKUP($B755,'Gas wholesale lookups'!$A$4:$R$15,'Gas wholesale index'!T$2,FALSE)</f>
        <v>0</v>
      </c>
      <c r="U755" s="13">
        <f t="shared" si="218"/>
        <v>291847.5</v>
      </c>
      <c r="V755" s="13">
        <f t="shared" si="219"/>
        <v>332991.45454545453</v>
      </c>
      <c r="W755" s="13">
        <f t="shared" si="220"/>
        <v>208526.18181818182</v>
      </c>
      <c r="X755" s="13">
        <f t="shared" si="221"/>
        <v>166168.27272727274</v>
      </c>
      <c r="Y755" s="13">
        <f t="shared" si="222"/>
        <v>0</v>
      </c>
      <c r="Z755" s="13">
        <f t="shared" si="223"/>
        <v>0</v>
      </c>
      <c r="AA755" s="13">
        <f t="shared" si="224"/>
        <v>999533.40909090918</v>
      </c>
      <c r="AB755" s="23">
        <f t="shared" si="225"/>
        <v>0</v>
      </c>
      <c r="AC755" s="23">
        <f t="shared" si="226"/>
        <v>0</v>
      </c>
      <c r="AD755" s="23">
        <f t="shared" si="227"/>
        <v>0</v>
      </c>
      <c r="AE755" s="23">
        <f t="shared" si="228"/>
        <v>0</v>
      </c>
      <c r="AF755" s="23">
        <f t="shared" si="229"/>
        <v>0</v>
      </c>
      <c r="AG755" s="23">
        <f t="shared" si="230"/>
        <v>0</v>
      </c>
      <c r="AH755" s="23">
        <f t="shared" si="231"/>
        <v>0</v>
      </c>
      <c r="AI755" s="44" t="str">
        <f t="shared" si="232"/>
        <v>n/a</v>
      </c>
      <c r="AJ755" s="2" t="str">
        <f t="shared" si="215"/>
        <v>2017-18 Winter</v>
      </c>
      <c r="AK755" s="2" t="str">
        <f t="shared" si="216"/>
        <v>2017-18 Summer</v>
      </c>
      <c r="AL755" s="41">
        <v>0</v>
      </c>
    </row>
    <row r="756" spans="1:38" x14ac:dyDescent="0.3">
      <c r="A756" s="47">
        <v>42935</v>
      </c>
      <c r="B756" s="14" t="str">
        <f t="shared" si="217"/>
        <v>Jul</v>
      </c>
      <c r="C756" s="3"/>
      <c r="D756" s="3"/>
      <c r="E756" s="3"/>
      <c r="F756" s="3"/>
      <c r="G756" s="3"/>
      <c r="H756" s="3"/>
      <c r="I756" s="13">
        <f>VLOOKUP($B756,'Gas wholesale lookups'!$A$4:$L$15,'Gas wholesale index'!I$2,FALSE)</f>
        <v>291847.5</v>
      </c>
      <c r="J756" s="13">
        <f>VLOOKUP($B756,'Gas wholesale lookups'!$A$4:$L$15,'Gas wholesale index'!J$2,FALSE)</f>
        <v>332991.45454545453</v>
      </c>
      <c r="K756" s="13">
        <f>VLOOKUP($B756,'Gas wholesale lookups'!$A$4:$L$15,'Gas wholesale index'!K$2,FALSE)</f>
        <v>208526.18181818182</v>
      </c>
      <c r="L756" s="13">
        <f>VLOOKUP($B756,'Gas wholesale lookups'!$A$4:$L$15,'Gas wholesale index'!L$2,FALSE)</f>
        <v>166168.27272727274</v>
      </c>
      <c r="M756" s="13">
        <f>VLOOKUP($B756,'Gas wholesale lookups'!$A$4:$L$15,'Gas wholesale index'!M$2,FALSE)</f>
        <v>291847.5</v>
      </c>
      <c r="N756" s="13">
        <f>VLOOKUP($B756,'Gas wholesale lookups'!$A$4:$L$15,'Gas wholesale index'!N$2,FALSE)</f>
        <v>332991.45454545453</v>
      </c>
      <c r="O756" s="38">
        <f>VLOOKUP($B756,'Gas wholesale lookups'!$A$4:$R$15,'Gas wholesale index'!O$2,FALSE)</f>
        <v>1</v>
      </c>
      <c r="P756" s="38">
        <f>VLOOKUP($B756,'Gas wholesale lookups'!$A$4:$R$15,'Gas wholesale index'!P$2,FALSE)</f>
        <v>1</v>
      </c>
      <c r="Q756" s="38">
        <f>VLOOKUP($B756,'Gas wholesale lookups'!$A$4:$R$15,'Gas wholesale index'!Q$2,FALSE)</f>
        <v>1</v>
      </c>
      <c r="R756" s="38">
        <f>VLOOKUP($B756,'Gas wholesale lookups'!$A$4:$R$15,'Gas wholesale index'!R$2,FALSE)</f>
        <v>1</v>
      </c>
      <c r="S756" s="38">
        <f>VLOOKUP($B756,'Gas wholesale lookups'!$A$4:$R$15,'Gas wholesale index'!S$2,FALSE)</f>
        <v>0</v>
      </c>
      <c r="T756" s="38">
        <f>VLOOKUP($B756,'Gas wholesale lookups'!$A$4:$R$15,'Gas wholesale index'!T$2,FALSE)</f>
        <v>0</v>
      </c>
      <c r="U756" s="13">
        <f t="shared" si="218"/>
        <v>291847.5</v>
      </c>
      <c r="V756" s="13">
        <f t="shared" si="219"/>
        <v>332991.45454545453</v>
      </c>
      <c r="W756" s="13">
        <f t="shared" si="220"/>
        <v>208526.18181818182</v>
      </c>
      <c r="X756" s="13">
        <f t="shared" si="221"/>
        <v>166168.27272727274</v>
      </c>
      <c r="Y756" s="13">
        <f t="shared" si="222"/>
        <v>0</v>
      </c>
      <c r="Z756" s="13">
        <f t="shared" si="223"/>
        <v>0</v>
      </c>
      <c r="AA756" s="13">
        <f t="shared" si="224"/>
        <v>999533.40909090918</v>
      </c>
      <c r="AB756" s="23">
        <f t="shared" si="225"/>
        <v>0</v>
      </c>
      <c r="AC756" s="23">
        <f t="shared" si="226"/>
        <v>0</v>
      </c>
      <c r="AD756" s="23">
        <f t="shared" si="227"/>
        <v>0</v>
      </c>
      <c r="AE756" s="23">
        <f t="shared" si="228"/>
        <v>0</v>
      </c>
      <c r="AF756" s="23">
        <f t="shared" si="229"/>
        <v>0</v>
      </c>
      <c r="AG756" s="23">
        <f t="shared" si="230"/>
        <v>0</v>
      </c>
      <c r="AH756" s="23">
        <f t="shared" si="231"/>
        <v>0</v>
      </c>
      <c r="AI756" s="44" t="str">
        <f t="shared" si="232"/>
        <v>n/a</v>
      </c>
      <c r="AJ756" s="2" t="str">
        <f t="shared" si="215"/>
        <v>2017-18 Winter</v>
      </c>
      <c r="AK756" s="2" t="str">
        <f t="shared" si="216"/>
        <v>2017-18 Summer</v>
      </c>
      <c r="AL756" s="41">
        <v>0</v>
      </c>
    </row>
    <row r="757" spans="1:38" x14ac:dyDescent="0.3">
      <c r="A757" s="47">
        <v>42936</v>
      </c>
      <c r="B757" s="14" t="str">
        <f t="shared" si="217"/>
        <v>Jul</v>
      </c>
      <c r="C757" s="3"/>
      <c r="D757" s="3"/>
      <c r="E757" s="3"/>
      <c r="F757" s="3"/>
      <c r="G757" s="3"/>
      <c r="H757" s="3"/>
      <c r="I757" s="13">
        <f>VLOOKUP($B757,'Gas wholesale lookups'!$A$4:$L$15,'Gas wholesale index'!I$2,FALSE)</f>
        <v>291847.5</v>
      </c>
      <c r="J757" s="13">
        <f>VLOOKUP($B757,'Gas wholesale lookups'!$A$4:$L$15,'Gas wholesale index'!J$2,FALSE)</f>
        <v>332991.45454545453</v>
      </c>
      <c r="K757" s="13">
        <f>VLOOKUP($B757,'Gas wholesale lookups'!$A$4:$L$15,'Gas wholesale index'!K$2,FALSE)</f>
        <v>208526.18181818182</v>
      </c>
      <c r="L757" s="13">
        <f>VLOOKUP($B757,'Gas wholesale lookups'!$A$4:$L$15,'Gas wholesale index'!L$2,FALSE)</f>
        <v>166168.27272727274</v>
      </c>
      <c r="M757" s="13">
        <f>VLOOKUP($B757,'Gas wholesale lookups'!$A$4:$L$15,'Gas wholesale index'!M$2,FALSE)</f>
        <v>291847.5</v>
      </c>
      <c r="N757" s="13">
        <f>VLOOKUP($B757,'Gas wholesale lookups'!$A$4:$L$15,'Gas wholesale index'!N$2,FALSE)</f>
        <v>332991.45454545453</v>
      </c>
      <c r="O757" s="38">
        <f>VLOOKUP($B757,'Gas wholesale lookups'!$A$4:$R$15,'Gas wholesale index'!O$2,FALSE)</f>
        <v>1</v>
      </c>
      <c r="P757" s="38">
        <f>VLOOKUP($B757,'Gas wholesale lookups'!$A$4:$R$15,'Gas wholesale index'!P$2,FALSE)</f>
        <v>1</v>
      </c>
      <c r="Q757" s="38">
        <f>VLOOKUP($B757,'Gas wholesale lookups'!$A$4:$R$15,'Gas wholesale index'!Q$2,FALSE)</f>
        <v>1</v>
      </c>
      <c r="R757" s="38">
        <f>VLOOKUP($B757,'Gas wholesale lookups'!$A$4:$R$15,'Gas wholesale index'!R$2,FALSE)</f>
        <v>1</v>
      </c>
      <c r="S757" s="38">
        <f>VLOOKUP($B757,'Gas wholesale lookups'!$A$4:$R$15,'Gas wholesale index'!S$2,FALSE)</f>
        <v>0</v>
      </c>
      <c r="T757" s="38">
        <f>VLOOKUP($B757,'Gas wholesale lookups'!$A$4:$R$15,'Gas wholesale index'!T$2,FALSE)</f>
        <v>0</v>
      </c>
      <c r="U757" s="13">
        <f t="shared" si="218"/>
        <v>291847.5</v>
      </c>
      <c r="V757" s="13">
        <f t="shared" si="219"/>
        <v>332991.45454545453</v>
      </c>
      <c r="W757" s="13">
        <f t="shared" si="220"/>
        <v>208526.18181818182</v>
      </c>
      <c r="X757" s="13">
        <f t="shared" si="221"/>
        <v>166168.27272727274</v>
      </c>
      <c r="Y757" s="13">
        <f t="shared" si="222"/>
        <v>0</v>
      </c>
      <c r="Z757" s="13">
        <f t="shared" si="223"/>
        <v>0</v>
      </c>
      <c r="AA757" s="13">
        <f t="shared" si="224"/>
        <v>999533.40909090918</v>
      </c>
      <c r="AB757" s="23">
        <f t="shared" si="225"/>
        <v>0</v>
      </c>
      <c r="AC757" s="23">
        <f t="shared" si="226"/>
        <v>0</v>
      </c>
      <c r="AD757" s="23">
        <f t="shared" si="227"/>
        <v>0</v>
      </c>
      <c r="AE757" s="23">
        <f t="shared" si="228"/>
        <v>0</v>
      </c>
      <c r="AF757" s="23">
        <f t="shared" si="229"/>
        <v>0</v>
      </c>
      <c r="AG757" s="23">
        <f t="shared" si="230"/>
        <v>0</v>
      </c>
      <c r="AH757" s="23">
        <f t="shared" si="231"/>
        <v>0</v>
      </c>
      <c r="AI757" s="44" t="str">
        <f t="shared" si="232"/>
        <v>n/a</v>
      </c>
      <c r="AJ757" s="2" t="str">
        <f t="shared" si="215"/>
        <v>2017-18 Winter</v>
      </c>
      <c r="AK757" s="2" t="str">
        <f t="shared" si="216"/>
        <v>2017-18 Summer</v>
      </c>
      <c r="AL757" s="41">
        <v>0</v>
      </c>
    </row>
    <row r="758" spans="1:38" x14ac:dyDescent="0.3">
      <c r="A758" s="47">
        <v>42937</v>
      </c>
      <c r="B758" s="14" t="str">
        <f t="shared" si="217"/>
        <v>Jul</v>
      </c>
      <c r="C758" s="3"/>
      <c r="D758" s="3"/>
      <c r="E758" s="3"/>
      <c r="F758" s="3"/>
      <c r="G758" s="3"/>
      <c r="H758" s="3"/>
      <c r="I758" s="13">
        <f>VLOOKUP($B758,'Gas wholesale lookups'!$A$4:$L$15,'Gas wholesale index'!I$2,FALSE)</f>
        <v>291847.5</v>
      </c>
      <c r="J758" s="13">
        <f>VLOOKUP($B758,'Gas wholesale lookups'!$A$4:$L$15,'Gas wholesale index'!J$2,FALSE)</f>
        <v>332991.45454545453</v>
      </c>
      <c r="K758" s="13">
        <f>VLOOKUP($B758,'Gas wholesale lookups'!$A$4:$L$15,'Gas wholesale index'!K$2,FALSE)</f>
        <v>208526.18181818182</v>
      </c>
      <c r="L758" s="13">
        <f>VLOOKUP($B758,'Gas wholesale lookups'!$A$4:$L$15,'Gas wholesale index'!L$2,FALSE)</f>
        <v>166168.27272727274</v>
      </c>
      <c r="M758" s="13">
        <f>VLOOKUP($B758,'Gas wholesale lookups'!$A$4:$L$15,'Gas wholesale index'!M$2,FALSE)</f>
        <v>291847.5</v>
      </c>
      <c r="N758" s="13">
        <f>VLOOKUP($B758,'Gas wholesale lookups'!$A$4:$L$15,'Gas wholesale index'!N$2,FALSE)</f>
        <v>332991.45454545453</v>
      </c>
      <c r="O758" s="38">
        <f>VLOOKUP($B758,'Gas wholesale lookups'!$A$4:$R$15,'Gas wholesale index'!O$2,FALSE)</f>
        <v>1</v>
      </c>
      <c r="P758" s="38">
        <f>VLOOKUP($B758,'Gas wholesale lookups'!$A$4:$R$15,'Gas wholesale index'!P$2,FALSE)</f>
        <v>1</v>
      </c>
      <c r="Q758" s="38">
        <f>VLOOKUP($B758,'Gas wholesale lookups'!$A$4:$R$15,'Gas wholesale index'!Q$2,FALSE)</f>
        <v>1</v>
      </c>
      <c r="R758" s="38">
        <f>VLOOKUP($B758,'Gas wholesale lookups'!$A$4:$R$15,'Gas wholesale index'!R$2,FALSE)</f>
        <v>1</v>
      </c>
      <c r="S758" s="38">
        <f>VLOOKUP($B758,'Gas wholesale lookups'!$A$4:$R$15,'Gas wholesale index'!S$2,FALSE)</f>
        <v>0</v>
      </c>
      <c r="T758" s="38">
        <f>VLOOKUP($B758,'Gas wholesale lookups'!$A$4:$R$15,'Gas wholesale index'!T$2,FALSE)</f>
        <v>0</v>
      </c>
      <c r="U758" s="13">
        <f t="shared" si="218"/>
        <v>291847.5</v>
      </c>
      <c r="V758" s="13">
        <f t="shared" si="219"/>
        <v>332991.45454545453</v>
      </c>
      <c r="W758" s="13">
        <f t="shared" si="220"/>
        <v>208526.18181818182</v>
      </c>
      <c r="X758" s="13">
        <f t="shared" si="221"/>
        <v>166168.27272727274</v>
      </c>
      <c r="Y758" s="13">
        <f t="shared" si="222"/>
        <v>0</v>
      </c>
      <c r="Z758" s="13">
        <f t="shared" si="223"/>
        <v>0</v>
      </c>
      <c r="AA758" s="13">
        <f t="shared" si="224"/>
        <v>999533.40909090918</v>
      </c>
      <c r="AB758" s="23">
        <f t="shared" si="225"/>
        <v>0</v>
      </c>
      <c r="AC758" s="23">
        <f t="shared" si="226"/>
        <v>0</v>
      </c>
      <c r="AD758" s="23">
        <f t="shared" si="227"/>
        <v>0</v>
      </c>
      <c r="AE758" s="23">
        <f t="shared" si="228"/>
        <v>0</v>
      </c>
      <c r="AF758" s="23">
        <f t="shared" si="229"/>
        <v>0</v>
      </c>
      <c r="AG758" s="23">
        <f t="shared" si="230"/>
        <v>0</v>
      </c>
      <c r="AH758" s="23">
        <f t="shared" si="231"/>
        <v>0</v>
      </c>
      <c r="AI758" s="44" t="str">
        <f t="shared" si="232"/>
        <v>n/a</v>
      </c>
      <c r="AJ758" s="2" t="str">
        <f t="shared" si="215"/>
        <v>2017-18 Winter</v>
      </c>
      <c r="AK758" s="2" t="str">
        <f t="shared" si="216"/>
        <v>2017-18 Summer</v>
      </c>
      <c r="AL758" s="41">
        <v>0</v>
      </c>
    </row>
    <row r="759" spans="1:38" x14ac:dyDescent="0.3">
      <c r="A759" s="47">
        <v>42940</v>
      </c>
      <c r="B759" s="14" t="str">
        <f t="shared" si="217"/>
        <v>Jul</v>
      </c>
      <c r="C759" s="3"/>
      <c r="D759" s="3"/>
      <c r="E759" s="3"/>
      <c r="F759" s="3"/>
      <c r="G759" s="3"/>
      <c r="H759" s="3"/>
      <c r="I759" s="13">
        <f>VLOOKUP($B759,'Gas wholesale lookups'!$A$4:$L$15,'Gas wholesale index'!I$2,FALSE)</f>
        <v>291847.5</v>
      </c>
      <c r="J759" s="13">
        <f>VLOOKUP($B759,'Gas wholesale lookups'!$A$4:$L$15,'Gas wholesale index'!J$2,FALSE)</f>
        <v>332991.45454545453</v>
      </c>
      <c r="K759" s="13">
        <f>VLOOKUP($B759,'Gas wholesale lookups'!$A$4:$L$15,'Gas wholesale index'!K$2,FALSE)</f>
        <v>208526.18181818182</v>
      </c>
      <c r="L759" s="13">
        <f>VLOOKUP($B759,'Gas wholesale lookups'!$A$4:$L$15,'Gas wholesale index'!L$2,FALSE)</f>
        <v>166168.27272727274</v>
      </c>
      <c r="M759" s="13">
        <f>VLOOKUP($B759,'Gas wholesale lookups'!$A$4:$L$15,'Gas wholesale index'!M$2,FALSE)</f>
        <v>291847.5</v>
      </c>
      <c r="N759" s="13">
        <f>VLOOKUP($B759,'Gas wholesale lookups'!$A$4:$L$15,'Gas wholesale index'!N$2,FALSE)</f>
        <v>332991.45454545453</v>
      </c>
      <c r="O759" s="38">
        <f>VLOOKUP($B759,'Gas wholesale lookups'!$A$4:$R$15,'Gas wholesale index'!O$2,FALSE)</f>
        <v>1</v>
      </c>
      <c r="P759" s="38">
        <f>VLOOKUP($B759,'Gas wholesale lookups'!$A$4:$R$15,'Gas wholesale index'!P$2,FALSE)</f>
        <v>1</v>
      </c>
      <c r="Q759" s="38">
        <f>VLOOKUP($B759,'Gas wholesale lookups'!$A$4:$R$15,'Gas wholesale index'!Q$2,FALSE)</f>
        <v>1</v>
      </c>
      <c r="R759" s="38">
        <f>VLOOKUP($B759,'Gas wholesale lookups'!$A$4:$R$15,'Gas wholesale index'!R$2,FALSE)</f>
        <v>1</v>
      </c>
      <c r="S759" s="38">
        <f>VLOOKUP($B759,'Gas wholesale lookups'!$A$4:$R$15,'Gas wholesale index'!S$2,FALSE)</f>
        <v>0</v>
      </c>
      <c r="T759" s="38">
        <f>VLOOKUP($B759,'Gas wholesale lookups'!$A$4:$R$15,'Gas wholesale index'!T$2,FALSE)</f>
        <v>0</v>
      </c>
      <c r="U759" s="13">
        <f t="shared" si="218"/>
        <v>291847.5</v>
      </c>
      <c r="V759" s="13">
        <f t="shared" si="219"/>
        <v>332991.45454545453</v>
      </c>
      <c r="W759" s="13">
        <f t="shared" si="220"/>
        <v>208526.18181818182</v>
      </c>
      <c r="X759" s="13">
        <f t="shared" si="221"/>
        <v>166168.27272727274</v>
      </c>
      <c r="Y759" s="13">
        <f t="shared" si="222"/>
        <v>0</v>
      </c>
      <c r="Z759" s="13">
        <f t="shared" si="223"/>
        <v>0</v>
      </c>
      <c r="AA759" s="13">
        <f t="shared" si="224"/>
        <v>999533.40909090918</v>
      </c>
      <c r="AB759" s="23">
        <f t="shared" si="225"/>
        <v>0</v>
      </c>
      <c r="AC759" s="23">
        <f t="shared" si="226"/>
        <v>0</v>
      </c>
      <c r="AD759" s="23">
        <f t="shared" si="227"/>
        <v>0</v>
      </c>
      <c r="AE759" s="23">
        <f t="shared" si="228"/>
        <v>0</v>
      </c>
      <c r="AF759" s="23">
        <f t="shared" si="229"/>
        <v>0</v>
      </c>
      <c r="AG759" s="23">
        <f t="shared" si="230"/>
        <v>0</v>
      </c>
      <c r="AH759" s="23">
        <f t="shared" si="231"/>
        <v>0</v>
      </c>
      <c r="AI759" s="44" t="str">
        <f t="shared" si="232"/>
        <v>n/a</v>
      </c>
      <c r="AJ759" s="2" t="str">
        <f t="shared" si="215"/>
        <v>2017-18 Winter</v>
      </c>
      <c r="AK759" s="2" t="str">
        <f t="shared" si="216"/>
        <v>2017-18 Summer</v>
      </c>
      <c r="AL759" s="41">
        <v>0</v>
      </c>
    </row>
    <row r="760" spans="1:38" x14ac:dyDescent="0.3">
      <c r="A760" s="47">
        <v>42941</v>
      </c>
      <c r="B760" s="14" t="str">
        <f t="shared" si="217"/>
        <v>Jul</v>
      </c>
      <c r="C760" s="3"/>
      <c r="D760" s="3"/>
      <c r="E760" s="3"/>
      <c r="F760" s="3"/>
      <c r="G760" s="3"/>
      <c r="H760" s="3"/>
      <c r="I760" s="13">
        <f>VLOOKUP($B760,'Gas wholesale lookups'!$A$4:$L$15,'Gas wholesale index'!I$2,FALSE)</f>
        <v>291847.5</v>
      </c>
      <c r="J760" s="13">
        <f>VLOOKUP($B760,'Gas wholesale lookups'!$A$4:$L$15,'Gas wholesale index'!J$2,FALSE)</f>
        <v>332991.45454545453</v>
      </c>
      <c r="K760" s="13">
        <f>VLOOKUP($B760,'Gas wholesale lookups'!$A$4:$L$15,'Gas wholesale index'!K$2,FALSE)</f>
        <v>208526.18181818182</v>
      </c>
      <c r="L760" s="13">
        <f>VLOOKUP($B760,'Gas wholesale lookups'!$A$4:$L$15,'Gas wholesale index'!L$2,FALSE)</f>
        <v>166168.27272727274</v>
      </c>
      <c r="M760" s="13">
        <f>VLOOKUP($B760,'Gas wholesale lookups'!$A$4:$L$15,'Gas wholesale index'!M$2,FALSE)</f>
        <v>291847.5</v>
      </c>
      <c r="N760" s="13">
        <f>VLOOKUP($B760,'Gas wholesale lookups'!$A$4:$L$15,'Gas wholesale index'!N$2,FALSE)</f>
        <v>332991.45454545453</v>
      </c>
      <c r="O760" s="38">
        <f>VLOOKUP($B760,'Gas wholesale lookups'!$A$4:$R$15,'Gas wholesale index'!O$2,FALSE)</f>
        <v>1</v>
      </c>
      <c r="P760" s="38">
        <f>VLOOKUP($B760,'Gas wholesale lookups'!$A$4:$R$15,'Gas wholesale index'!P$2,FALSE)</f>
        <v>1</v>
      </c>
      <c r="Q760" s="38">
        <f>VLOOKUP($B760,'Gas wholesale lookups'!$A$4:$R$15,'Gas wholesale index'!Q$2,FALSE)</f>
        <v>1</v>
      </c>
      <c r="R760" s="38">
        <f>VLOOKUP($B760,'Gas wholesale lookups'!$A$4:$R$15,'Gas wholesale index'!R$2,FALSE)</f>
        <v>1</v>
      </c>
      <c r="S760" s="38">
        <f>VLOOKUP($B760,'Gas wholesale lookups'!$A$4:$R$15,'Gas wholesale index'!S$2,FALSE)</f>
        <v>0</v>
      </c>
      <c r="T760" s="38">
        <f>VLOOKUP($B760,'Gas wholesale lookups'!$A$4:$R$15,'Gas wholesale index'!T$2,FALSE)</f>
        <v>0</v>
      </c>
      <c r="U760" s="13">
        <f t="shared" si="218"/>
        <v>291847.5</v>
      </c>
      <c r="V760" s="13">
        <f t="shared" si="219"/>
        <v>332991.45454545453</v>
      </c>
      <c r="W760" s="13">
        <f t="shared" si="220"/>
        <v>208526.18181818182</v>
      </c>
      <c r="X760" s="13">
        <f t="shared" si="221"/>
        <v>166168.27272727274</v>
      </c>
      <c r="Y760" s="13">
        <f t="shared" si="222"/>
        <v>0</v>
      </c>
      <c r="Z760" s="13">
        <f t="shared" si="223"/>
        <v>0</v>
      </c>
      <c r="AA760" s="13">
        <f t="shared" si="224"/>
        <v>999533.40909090918</v>
      </c>
      <c r="AB760" s="23">
        <f t="shared" si="225"/>
        <v>0</v>
      </c>
      <c r="AC760" s="23">
        <f t="shared" si="226"/>
        <v>0</v>
      </c>
      <c r="AD760" s="23">
        <f t="shared" si="227"/>
        <v>0</v>
      </c>
      <c r="AE760" s="23">
        <f t="shared" si="228"/>
        <v>0</v>
      </c>
      <c r="AF760" s="23">
        <f t="shared" si="229"/>
        <v>0</v>
      </c>
      <c r="AG760" s="23">
        <f t="shared" si="230"/>
        <v>0</v>
      </c>
      <c r="AH760" s="23">
        <f t="shared" si="231"/>
        <v>0</v>
      </c>
      <c r="AI760" s="44" t="str">
        <f t="shared" si="232"/>
        <v>n/a</v>
      </c>
      <c r="AJ760" s="2" t="str">
        <f t="shared" si="215"/>
        <v>2017-18 Winter</v>
      </c>
      <c r="AK760" s="2" t="str">
        <f t="shared" si="216"/>
        <v>2017-18 Summer</v>
      </c>
      <c r="AL760" s="41">
        <v>0</v>
      </c>
    </row>
    <row r="761" spans="1:38" x14ac:dyDescent="0.3">
      <c r="A761" s="47">
        <v>42942</v>
      </c>
      <c r="B761" s="14" t="str">
        <f t="shared" si="217"/>
        <v>Jul</v>
      </c>
      <c r="C761" s="3"/>
      <c r="D761" s="3"/>
      <c r="E761" s="3"/>
      <c r="F761" s="3"/>
      <c r="G761" s="3"/>
      <c r="H761" s="3"/>
      <c r="I761" s="13">
        <f>VLOOKUP($B761,'Gas wholesale lookups'!$A$4:$L$15,'Gas wholesale index'!I$2,FALSE)</f>
        <v>291847.5</v>
      </c>
      <c r="J761" s="13">
        <f>VLOOKUP($B761,'Gas wholesale lookups'!$A$4:$L$15,'Gas wholesale index'!J$2,FALSE)</f>
        <v>332991.45454545453</v>
      </c>
      <c r="K761" s="13">
        <f>VLOOKUP($B761,'Gas wholesale lookups'!$A$4:$L$15,'Gas wholesale index'!K$2,FALSE)</f>
        <v>208526.18181818182</v>
      </c>
      <c r="L761" s="13">
        <f>VLOOKUP($B761,'Gas wholesale lookups'!$A$4:$L$15,'Gas wholesale index'!L$2,FALSE)</f>
        <v>166168.27272727274</v>
      </c>
      <c r="M761" s="13">
        <f>VLOOKUP($B761,'Gas wholesale lookups'!$A$4:$L$15,'Gas wholesale index'!M$2,FALSE)</f>
        <v>291847.5</v>
      </c>
      <c r="N761" s="13">
        <f>VLOOKUP($B761,'Gas wholesale lookups'!$A$4:$L$15,'Gas wholesale index'!N$2,FALSE)</f>
        <v>332991.45454545453</v>
      </c>
      <c r="O761" s="38">
        <f>VLOOKUP($B761,'Gas wholesale lookups'!$A$4:$R$15,'Gas wholesale index'!O$2,FALSE)</f>
        <v>1</v>
      </c>
      <c r="P761" s="38">
        <f>VLOOKUP($B761,'Gas wholesale lookups'!$A$4:$R$15,'Gas wholesale index'!P$2,FALSE)</f>
        <v>1</v>
      </c>
      <c r="Q761" s="38">
        <f>VLOOKUP($B761,'Gas wholesale lookups'!$A$4:$R$15,'Gas wholesale index'!Q$2,FALSE)</f>
        <v>1</v>
      </c>
      <c r="R761" s="38">
        <f>VLOOKUP($B761,'Gas wholesale lookups'!$A$4:$R$15,'Gas wholesale index'!R$2,FALSE)</f>
        <v>1</v>
      </c>
      <c r="S761" s="38">
        <f>VLOOKUP($B761,'Gas wholesale lookups'!$A$4:$R$15,'Gas wholesale index'!S$2,FALSE)</f>
        <v>0</v>
      </c>
      <c r="T761" s="38">
        <f>VLOOKUP($B761,'Gas wholesale lookups'!$A$4:$R$15,'Gas wholesale index'!T$2,FALSE)</f>
        <v>0</v>
      </c>
      <c r="U761" s="13">
        <f t="shared" si="218"/>
        <v>291847.5</v>
      </c>
      <c r="V761" s="13">
        <f t="shared" si="219"/>
        <v>332991.45454545453</v>
      </c>
      <c r="W761" s="13">
        <f t="shared" si="220"/>
        <v>208526.18181818182</v>
      </c>
      <c r="X761" s="13">
        <f t="shared" si="221"/>
        <v>166168.27272727274</v>
      </c>
      <c r="Y761" s="13">
        <f t="shared" si="222"/>
        <v>0</v>
      </c>
      <c r="Z761" s="13">
        <f t="shared" si="223"/>
        <v>0</v>
      </c>
      <c r="AA761" s="13">
        <f t="shared" si="224"/>
        <v>999533.40909090918</v>
      </c>
      <c r="AB761" s="23">
        <f t="shared" si="225"/>
        <v>0</v>
      </c>
      <c r="AC761" s="23">
        <f t="shared" si="226"/>
        <v>0</v>
      </c>
      <c r="AD761" s="23">
        <f t="shared" si="227"/>
        <v>0</v>
      </c>
      <c r="AE761" s="23">
        <f t="shared" si="228"/>
        <v>0</v>
      </c>
      <c r="AF761" s="23">
        <f t="shared" si="229"/>
        <v>0</v>
      </c>
      <c r="AG761" s="23">
        <f t="shared" si="230"/>
        <v>0</v>
      </c>
      <c r="AH761" s="23">
        <f t="shared" si="231"/>
        <v>0</v>
      </c>
      <c r="AI761" s="44" t="str">
        <f t="shared" si="232"/>
        <v>n/a</v>
      </c>
      <c r="AJ761" s="2" t="str">
        <f t="shared" si="215"/>
        <v>2017-18 Winter</v>
      </c>
      <c r="AK761" s="2" t="str">
        <f t="shared" si="216"/>
        <v>2017-18 Summer</v>
      </c>
      <c r="AL761" s="41">
        <v>0</v>
      </c>
    </row>
    <row r="762" spans="1:38" x14ac:dyDescent="0.3">
      <c r="A762" s="47">
        <v>42943</v>
      </c>
      <c r="B762" s="14" t="str">
        <f t="shared" si="217"/>
        <v>Jul</v>
      </c>
      <c r="C762" s="3"/>
      <c r="D762" s="3"/>
      <c r="E762" s="3"/>
      <c r="F762" s="3"/>
      <c r="G762" s="3"/>
      <c r="H762" s="3"/>
      <c r="I762" s="13">
        <f>VLOOKUP($B762,'Gas wholesale lookups'!$A$4:$L$15,'Gas wholesale index'!I$2,FALSE)</f>
        <v>291847.5</v>
      </c>
      <c r="J762" s="13">
        <f>VLOOKUP($B762,'Gas wholesale lookups'!$A$4:$L$15,'Gas wholesale index'!J$2,FALSE)</f>
        <v>332991.45454545453</v>
      </c>
      <c r="K762" s="13">
        <f>VLOOKUP($B762,'Gas wholesale lookups'!$A$4:$L$15,'Gas wholesale index'!K$2,FALSE)</f>
        <v>208526.18181818182</v>
      </c>
      <c r="L762" s="13">
        <f>VLOOKUP($B762,'Gas wholesale lookups'!$A$4:$L$15,'Gas wholesale index'!L$2,FALSE)</f>
        <v>166168.27272727274</v>
      </c>
      <c r="M762" s="13">
        <f>VLOOKUP($B762,'Gas wholesale lookups'!$A$4:$L$15,'Gas wholesale index'!M$2,FALSE)</f>
        <v>291847.5</v>
      </c>
      <c r="N762" s="13">
        <f>VLOOKUP($B762,'Gas wholesale lookups'!$A$4:$L$15,'Gas wholesale index'!N$2,FALSE)</f>
        <v>332991.45454545453</v>
      </c>
      <c r="O762" s="38">
        <f>VLOOKUP($B762,'Gas wholesale lookups'!$A$4:$R$15,'Gas wholesale index'!O$2,FALSE)</f>
        <v>1</v>
      </c>
      <c r="P762" s="38">
        <f>VLOOKUP($B762,'Gas wholesale lookups'!$A$4:$R$15,'Gas wholesale index'!P$2,FALSE)</f>
        <v>1</v>
      </c>
      <c r="Q762" s="38">
        <f>VLOOKUP($B762,'Gas wholesale lookups'!$A$4:$R$15,'Gas wholesale index'!Q$2,FALSE)</f>
        <v>1</v>
      </c>
      <c r="R762" s="38">
        <f>VLOOKUP($B762,'Gas wholesale lookups'!$A$4:$R$15,'Gas wholesale index'!R$2,FALSE)</f>
        <v>1</v>
      </c>
      <c r="S762" s="38">
        <f>VLOOKUP($B762,'Gas wholesale lookups'!$A$4:$R$15,'Gas wholesale index'!S$2,FALSE)</f>
        <v>0</v>
      </c>
      <c r="T762" s="38">
        <f>VLOOKUP($B762,'Gas wholesale lookups'!$A$4:$R$15,'Gas wholesale index'!T$2,FALSE)</f>
        <v>0</v>
      </c>
      <c r="U762" s="13">
        <f t="shared" si="218"/>
        <v>291847.5</v>
      </c>
      <c r="V762" s="13">
        <f t="shared" si="219"/>
        <v>332991.45454545453</v>
      </c>
      <c r="W762" s="13">
        <f t="shared" si="220"/>
        <v>208526.18181818182</v>
      </c>
      <c r="X762" s="13">
        <f t="shared" si="221"/>
        <v>166168.27272727274</v>
      </c>
      <c r="Y762" s="13">
        <f t="shared" si="222"/>
        <v>0</v>
      </c>
      <c r="Z762" s="13">
        <f t="shared" si="223"/>
        <v>0</v>
      </c>
      <c r="AA762" s="13">
        <f t="shared" si="224"/>
        <v>999533.40909090918</v>
      </c>
      <c r="AB762" s="23">
        <f t="shared" si="225"/>
        <v>0</v>
      </c>
      <c r="AC762" s="23">
        <f t="shared" si="226"/>
        <v>0</v>
      </c>
      <c r="AD762" s="23">
        <f t="shared" si="227"/>
        <v>0</v>
      </c>
      <c r="AE762" s="23">
        <f t="shared" si="228"/>
        <v>0</v>
      </c>
      <c r="AF762" s="23">
        <f t="shared" si="229"/>
        <v>0</v>
      </c>
      <c r="AG762" s="23">
        <f t="shared" si="230"/>
        <v>0</v>
      </c>
      <c r="AH762" s="23">
        <f t="shared" si="231"/>
        <v>0</v>
      </c>
      <c r="AI762" s="44" t="str">
        <f t="shared" si="232"/>
        <v>n/a</v>
      </c>
      <c r="AJ762" s="2" t="str">
        <f t="shared" si="215"/>
        <v>2017-18 Winter</v>
      </c>
      <c r="AK762" s="2" t="str">
        <f t="shared" si="216"/>
        <v>2017-18 Summer</v>
      </c>
      <c r="AL762" s="41">
        <v>0</v>
      </c>
    </row>
    <row r="763" spans="1:38" x14ac:dyDescent="0.3">
      <c r="A763" s="47">
        <v>42944</v>
      </c>
      <c r="B763" s="14" t="str">
        <f t="shared" si="217"/>
        <v>Jul</v>
      </c>
      <c r="C763" s="3"/>
      <c r="D763" s="3"/>
      <c r="E763" s="3"/>
      <c r="F763" s="3"/>
      <c r="G763" s="3"/>
      <c r="H763" s="3"/>
      <c r="I763" s="13">
        <f>VLOOKUP($B763,'Gas wholesale lookups'!$A$4:$L$15,'Gas wholesale index'!I$2,FALSE)</f>
        <v>291847.5</v>
      </c>
      <c r="J763" s="13">
        <f>VLOOKUP($B763,'Gas wholesale lookups'!$A$4:$L$15,'Gas wholesale index'!J$2,FALSE)</f>
        <v>332991.45454545453</v>
      </c>
      <c r="K763" s="13">
        <f>VLOOKUP($B763,'Gas wholesale lookups'!$A$4:$L$15,'Gas wholesale index'!K$2,FALSE)</f>
        <v>208526.18181818182</v>
      </c>
      <c r="L763" s="13">
        <f>VLOOKUP($B763,'Gas wholesale lookups'!$A$4:$L$15,'Gas wholesale index'!L$2,FALSE)</f>
        <v>166168.27272727274</v>
      </c>
      <c r="M763" s="13">
        <f>VLOOKUP($B763,'Gas wholesale lookups'!$A$4:$L$15,'Gas wholesale index'!M$2,FALSE)</f>
        <v>291847.5</v>
      </c>
      <c r="N763" s="13">
        <f>VLOOKUP($B763,'Gas wholesale lookups'!$A$4:$L$15,'Gas wholesale index'!N$2,FALSE)</f>
        <v>332991.45454545453</v>
      </c>
      <c r="O763" s="38">
        <f>VLOOKUP($B763,'Gas wholesale lookups'!$A$4:$R$15,'Gas wholesale index'!O$2,FALSE)</f>
        <v>1</v>
      </c>
      <c r="P763" s="38">
        <f>VLOOKUP($B763,'Gas wholesale lookups'!$A$4:$R$15,'Gas wholesale index'!P$2,FALSE)</f>
        <v>1</v>
      </c>
      <c r="Q763" s="38">
        <f>VLOOKUP($B763,'Gas wholesale lookups'!$A$4:$R$15,'Gas wholesale index'!Q$2,FALSE)</f>
        <v>1</v>
      </c>
      <c r="R763" s="38">
        <f>VLOOKUP($B763,'Gas wholesale lookups'!$A$4:$R$15,'Gas wholesale index'!R$2,FALSE)</f>
        <v>1</v>
      </c>
      <c r="S763" s="38">
        <f>VLOOKUP($B763,'Gas wholesale lookups'!$A$4:$R$15,'Gas wholesale index'!S$2,FALSE)</f>
        <v>0</v>
      </c>
      <c r="T763" s="38">
        <f>VLOOKUP($B763,'Gas wholesale lookups'!$A$4:$R$15,'Gas wholesale index'!T$2,FALSE)</f>
        <v>0</v>
      </c>
      <c r="U763" s="13">
        <f t="shared" si="218"/>
        <v>291847.5</v>
      </c>
      <c r="V763" s="13">
        <f t="shared" si="219"/>
        <v>332991.45454545453</v>
      </c>
      <c r="W763" s="13">
        <f t="shared" si="220"/>
        <v>208526.18181818182</v>
      </c>
      <c r="X763" s="13">
        <f t="shared" si="221"/>
        <v>166168.27272727274</v>
      </c>
      <c r="Y763" s="13">
        <f t="shared" si="222"/>
        <v>0</v>
      </c>
      <c r="Z763" s="13">
        <f t="shared" si="223"/>
        <v>0</v>
      </c>
      <c r="AA763" s="13">
        <f t="shared" si="224"/>
        <v>999533.40909090918</v>
      </c>
      <c r="AB763" s="23">
        <f t="shared" si="225"/>
        <v>0</v>
      </c>
      <c r="AC763" s="23">
        <f t="shared" si="226"/>
        <v>0</v>
      </c>
      <c r="AD763" s="23">
        <f t="shared" si="227"/>
        <v>0</v>
      </c>
      <c r="AE763" s="23">
        <f t="shared" si="228"/>
        <v>0</v>
      </c>
      <c r="AF763" s="23">
        <f t="shared" si="229"/>
        <v>0</v>
      </c>
      <c r="AG763" s="23">
        <f t="shared" si="230"/>
        <v>0</v>
      </c>
      <c r="AH763" s="23">
        <f t="shared" si="231"/>
        <v>0</v>
      </c>
      <c r="AI763" s="44" t="str">
        <f t="shared" si="232"/>
        <v>n/a</v>
      </c>
      <c r="AJ763" s="2" t="str">
        <f t="shared" si="215"/>
        <v>2017-18 Winter</v>
      </c>
      <c r="AK763" s="2" t="str">
        <f t="shared" si="216"/>
        <v>2017-18 Summer</v>
      </c>
      <c r="AL763" s="41">
        <v>0</v>
      </c>
    </row>
    <row r="764" spans="1:38" x14ac:dyDescent="0.3">
      <c r="A764" s="47">
        <v>42947</v>
      </c>
      <c r="B764" s="14" t="str">
        <f t="shared" si="217"/>
        <v>Jul</v>
      </c>
      <c r="C764" s="3"/>
      <c r="D764" s="3"/>
      <c r="E764" s="3"/>
      <c r="F764" s="3"/>
      <c r="G764" s="3"/>
      <c r="H764" s="3"/>
      <c r="I764" s="13">
        <f>VLOOKUP($B764,'Gas wholesale lookups'!$A$4:$L$15,'Gas wholesale index'!I$2,FALSE)</f>
        <v>291847.5</v>
      </c>
      <c r="J764" s="13">
        <f>VLOOKUP($B764,'Gas wholesale lookups'!$A$4:$L$15,'Gas wholesale index'!J$2,FALSE)</f>
        <v>332991.45454545453</v>
      </c>
      <c r="K764" s="13">
        <f>VLOOKUP($B764,'Gas wholesale lookups'!$A$4:$L$15,'Gas wholesale index'!K$2,FALSE)</f>
        <v>208526.18181818182</v>
      </c>
      <c r="L764" s="13">
        <f>VLOOKUP($B764,'Gas wholesale lookups'!$A$4:$L$15,'Gas wholesale index'!L$2,FALSE)</f>
        <v>166168.27272727274</v>
      </c>
      <c r="M764" s="13">
        <f>VLOOKUP($B764,'Gas wholesale lookups'!$A$4:$L$15,'Gas wholesale index'!M$2,FALSE)</f>
        <v>291847.5</v>
      </c>
      <c r="N764" s="13">
        <f>VLOOKUP($B764,'Gas wholesale lookups'!$A$4:$L$15,'Gas wholesale index'!N$2,FALSE)</f>
        <v>332991.45454545453</v>
      </c>
      <c r="O764" s="38">
        <f>VLOOKUP($B764,'Gas wholesale lookups'!$A$4:$R$15,'Gas wholesale index'!O$2,FALSE)</f>
        <v>1</v>
      </c>
      <c r="P764" s="38">
        <f>VLOOKUP($B764,'Gas wholesale lookups'!$A$4:$R$15,'Gas wholesale index'!P$2,FALSE)</f>
        <v>1</v>
      </c>
      <c r="Q764" s="38">
        <f>VLOOKUP($B764,'Gas wholesale lookups'!$A$4:$R$15,'Gas wholesale index'!Q$2,FALSE)</f>
        <v>1</v>
      </c>
      <c r="R764" s="38">
        <f>VLOOKUP($B764,'Gas wholesale lookups'!$A$4:$R$15,'Gas wholesale index'!R$2,FALSE)</f>
        <v>1</v>
      </c>
      <c r="S764" s="38">
        <f>VLOOKUP($B764,'Gas wholesale lookups'!$A$4:$R$15,'Gas wholesale index'!S$2,FALSE)</f>
        <v>0</v>
      </c>
      <c r="T764" s="38">
        <f>VLOOKUP($B764,'Gas wholesale lookups'!$A$4:$R$15,'Gas wholesale index'!T$2,FALSE)</f>
        <v>0</v>
      </c>
      <c r="U764" s="13">
        <f t="shared" si="218"/>
        <v>291847.5</v>
      </c>
      <c r="V764" s="13">
        <f t="shared" si="219"/>
        <v>332991.45454545453</v>
      </c>
      <c r="W764" s="13">
        <f t="shared" si="220"/>
        <v>208526.18181818182</v>
      </c>
      <c r="X764" s="13">
        <f t="shared" si="221"/>
        <v>166168.27272727274</v>
      </c>
      <c r="Y764" s="13">
        <f t="shared" si="222"/>
        <v>0</v>
      </c>
      <c r="Z764" s="13">
        <f t="shared" si="223"/>
        <v>0</v>
      </c>
      <c r="AA764" s="13">
        <f t="shared" si="224"/>
        <v>999533.40909090918</v>
      </c>
      <c r="AB764" s="23">
        <f t="shared" si="225"/>
        <v>0</v>
      </c>
      <c r="AC764" s="23">
        <f t="shared" si="226"/>
        <v>0</v>
      </c>
      <c r="AD764" s="23">
        <f t="shared" si="227"/>
        <v>0</v>
      </c>
      <c r="AE764" s="23">
        <f t="shared" si="228"/>
        <v>0</v>
      </c>
      <c r="AF764" s="23">
        <f t="shared" si="229"/>
        <v>0</v>
      </c>
      <c r="AG764" s="23">
        <f t="shared" si="230"/>
        <v>0</v>
      </c>
      <c r="AH764" s="23">
        <f t="shared" si="231"/>
        <v>0</v>
      </c>
      <c r="AI764" s="44" t="str">
        <f t="shared" si="232"/>
        <v>n/a</v>
      </c>
      <c r="AJ764" s="2" t="str">
        <f t="shared" si="215"/>
        <v>2017-18 Winter</v>
      </c>
      <c r="AK764" s="2" t="str">
        <f t="shared" si="216"/>
        <v>2017-18 Summer</v>
      </c>
      <c r="AL764" s="41">
        <v>0</v>
      </c>
    </row>
    <row r="765" spans="1:38" x14ac:dyDescent="0.3">
      <c r="A765" s="47">
        <v>42948</v>
      </c>
      <c r="B765" s="14" t="str">
        <f t="shared" si="217"/>
        <v>Aug</v>
      </c>
      <c r="C765" s="3"/>
      <c r="D765" s="3"/>
      <c r="E765" s="3"/>
      <c r="F765" s="3"/>
      <c r="G765" s="3"/>
      <c r="H765" s="3"/>
      <c r="I765" s="13">
        <f>VLOOKUP($B765,'Gas wholesale lookups'!$A$4:$L$15,'Gas wholesale index'!I$2,FALSE)</f>
        <v>291847.5</v>
      </c>
      <c r="J765" s="13">
        <f>VLOOKUP($B765,'Gas wholesale lookups'!$A$4:$L$15,'Gas wholesale index'!J$2,FALSE)</f>
        <v>332991.45454545453</v>
      </c>
      <c r="K765" s="13">
        <f>VLOOKUP($B765,'Gas wholesale lookups'!$A$4:$L$15,'Gas wholesale index'!K$2,FALSE)</f>
        <v>208526.18181818182</v>
      </c>
      <c r="L765" s="13">
        <f>VLOOKUP($B765,'Gas wholesale lookups'!$A$4:$L$15,'Gas wholesale index'!L$2,FALSE)</f>
        <v>166168.27272727274</v>
      </c>
      <c r="M765" s="13">
        <f>VLOOKUP($B765,'Gas wholesale lookups'!$A$4:$L$15,'Gas wholesale index'!M$2,FALSE)</f>
        <v>291847.5</v>
      </c>
      <c r="N765" s="13">
        <f>VLOOKUP($B765,'Gas wholesale lookups'!$A$4:$L$15,'Gas wholesale index'!N$2,FALSE)</f>
        <v>332991.45454545453</v>
      </c>
      <c r="O765" s="38">
        <f>VLOOKUP($B765,'Gas wholesale lookups'!$A$4:$R$15,'Gas wholesale index'!O$2,FALSE)</f>
        <v>0</v>
      </c>
      <c r="P765" s="38">
        <f>VLOOKUP($B765,'Gas wholesale lookups'!$A$4:$R$15,'Gas wholesale index'!P$2,FALSE)</f>
        <v>0</v>
      </c>
      <c r="Q765" s="38">
        <f>VLOOKUP($B765,'Gas wholesale lookups'!$A$4:$R$15,'Gas wholesale index'!Q$2,FALSE)</f>
        <v>1</v>
      </c>
      <c r="R765" s="38">
        <f>VLOOKUP($B765,'Gas wholesale lookups'!$A$4:$R$15,'Gas wholesale index'!R$2,FALSE)</f>
        <v>1</v>
      </c>
      <c r="S765" s="38">
        <f>VLOOKUP($B765,'Gas wholesale lookups'!$A$4:$R$15,'Gas wholesale index'!S$2,FALSE)</f>
        <v>1</v>
      </c>
      <c r="T765" s="38">
        <f>VLOOKUP($B765,'Gas wholesale lookups'!$A$4:$R$15,'Gas wholesale index'!T$2,FALSE)</f>
        <v>1</v>
      </c>
      <c r="U765" s="13">
        <f t="shared" si="218"/>
        <v>0</v>
      </c>
      <c r="V765" s="13">
        <f t="shared" si="219"/>
        <v>0</v>
      </c>
      <c r="W765" s="13">
        <f t="shared" si="220"/>
        <v>208526.18181818182</v>
      </c>
      <c r="X765" s="13">
        <f t="shared" si="221"/>
        <v>166168.27272727274</v>
      </c>
      <c r="Y765" s="13">
        <f t="shared" si="222"/>
        <v>291847.5</v>
      </c>
      <c r="Z765" s="13">
        <f t="shared" si="223"/>
        <v>332991.45454545453</v>
      </c>
      <c r="AA765" s="13">
        <f t="shared" si="224"/>
        <v>999533.40909090918</v>
      </c>
      <c r="AB765" s="23">
        <f t="shared" si="225"/>
        <v>0</v>
      </c>
      <c r="AC765" s="23">
        <f t="shared" si="226"/>
        <v>0</v>
      </c>
      <c r="AD765" s="23">
        <f t="shared" si="227"/>
        <v>0</v>
      </c>
      <c r="AE765" s="23">
        <f t="shared" si="228"/>
        <v>0</v>
      </c>
      <c r="AF765" s="23">
        <f t="shared" si="229"/>
        <v>0</v>
      </c>
      <c r="AG765" s="23">
        <f t="shared" si="230"/>
        <v>0</v>
      </c>
      <c r="AH765" s="23">
        <f t="shared" si="231"/>
        <v>0</v>
      </c>
      <c r="AI765" s="44" t="str">
        <f t="shared" si="232"/>
        <v>n/a</v>
      </c>
      <c r="AJ765" s="2" t="str">
        <f t="shared" si="215"/>
        <v>2018-19 Summer</v>
      </c>
      <c r="AK765" s="2" t="str">
        <f t="shared" si="216"/>
        <v>2017-18 Summer</v>
      </c>
      <c r="AL765" s="41">
        <v>0</v>
      </c>
    </row>
    <row r="766" spans="1:38" x14ac:dyDescent="0.3">
      <c r="A766" s="47">
        <v>42949</v>
      </c>
      <c r="B766" s="14" t="str">
        <f t="shared" si="217"/>
        <v>Aug</v>
      </c>
      <c r="C766" s="3"/>
      <c r="D766" s="3"/>
      <c r="E766" s="3"/>
      <c r="F766" s="3"/>
      <c r="G766" s="3"/>
      <c r="H766" s="3"/>
      <c r="I766" s="13">
        <f>VLOOKUP($B766,'Gas wholesale lookups'!$A$4:$L$15,'Gas wholesale index'!I$2,FALSE)</f>
        <v>291847.5</v>
      </c>
      <c r="J766" s="13">
        <f>VLOOKUP($B766,'Gas wholesale lookups'!$A$4:$L$15,'Gas wholesale index'!J$2,FALSE)</f>
        <v>332991.45454545453</v>
      </c>
      <c r="K766" s="13">
        <f>VLOOKUP($B766,'Gas wholesale lookups'!$A$4:$L$15,'Gas wholesale index'!K$2,FALSE)</f>
        <v>208526.18181818182</v>
      </c>
      <c r="L766" s="13">
        <f>VLOOKUP($B766,'Gas wholesale lookups'!$A$4:$L$15,'Gas wholesale index'!L$2,FALSE)</f>
        <v>166168.27272727274</v>
      </c>
      <c r="M766" s="13">
        <f>VLOOKUP($B766,'Gas wholesale lookups'!$A$4:$L$15,'Gas wholesale index'!M$2,FALSE)</f>
        <v>291847.5</v>
      </c>
      <c r="N766" s="13">
        <f>VLOOKUP($B766,'Gas wholesale lookups'!$A$4:$L$15,'Gas wholesale index'!N$2,FALSE)</f>
        <v>332991.45454545453</v>
      </c>
      <c r="O766" s="38">
        <f>VLOOKUP($B766,'Gas wholesale lookups'!$A$4:$R$15,'Gas wholesale index'!O$2,FALSE)</f>
        <v>0</v>
      </c>
      <c r="P766" s="38">
        <f>VLOOKUP($B766,'Gas wholesale lookups'!$A$4:$R$15,'Gas wholesale index'!P$2,FALSE)</f>
        <v>0</v>
      </c>
      <c r="Q766" s="38">
        <f>VLOOKUP($B766,'Gas wholesale lookups'!$A$4:$R$15,'Gas wholesale index'!Q$2,FALSE)</f>
        <v>1</v>
      </c>
      <c r="R766" s="38">
        <f>VLOOKUP($B766,'Gas wholesale lookups'!$A$4:$R$15,'Gas wholesale index'!R$2,FALSE)</f>
        <v>1</v>
      </c>
      <c r="S766" s="38">
        <f>VLOOKUP($B766,'Gas wholesale lookups'!$A$4:$R$15,'Gas wholesale index'!S$2,FALSE)</f>
        <v>1</v>
      </c>
      <c r="T766" s="38">
        <f>VLOOKUP($B766,'Gas wholesale lookups'!$A$4:$R$15,'Gas wholesale index'!T$2,FALSE)</f>
        <v>1</v>
      </c>
      <c r="U766" s="13">
        <f t="shared" si="218"/>
        <v>0</v>
      </c>
      <c r="V766" s="13">
        <f t="shared" si="219"/>
        <v>0</v>
      </c>
      <c r="W766" s="13">
        <f t="shared" si="220"/>
        <v>208526.18181818182</v>
      </c>
      <c r="X766" s="13">
        <f t="shared" si="221"/>
        <v>166168.27272727274</v>
      </c>
      <c r="Y766" s="13">
        <f t="shared" si="222"/>
        <v>291847.5</v>
      </c>
      <c r="Z766" s="13">
        <f t="shared" si="223"/>
        <v>332991.45454545453</v>
      </c>
      <c r="AA766" s="13">
        <f t="shared" si="224"/>
        <v>999533.40909090918</v>
      </c>
      <c r="AB766" s="23">
        <f t="shared" si="225"/>
        <v>0</v>
      </c>
      <c r="AC766" s="23">
        <f t="shared" si="226"/>
        <v>0</v>
      </c>
      <c r="AD766" s="23">
        <f t="shared" si="227"/>
        <v>0</v>
      </c>
      <c r="AE766" s="23">
        <f t="shared" si="228"/>
        <v>0</v>
      </c>
      <c r="AF766" s="23">
        <f t="shared" si="229"/>
        <v>0</v>
      </c>
      <c r="AG766" s="23">
        <f t="shared" si="230"/>
        <v>0</v>
      </c>
      <c r="AH766" s="23">
        <f t="shared" si="231"/>
        <v>0</v>
      </c>
      <c r="AI766" s="44" t="str">
        <f t="shared" si="232"/>
        <v>n/a</v>
      </c>
      <c r="AJ766" s="2" t="str">
        <f t="shared" si="215"/>
        <v>2018-19 Summer</v>
      </c>
      <c r="AK766" s="2" t="str">
        <f t="shared" si="216"/>
        <v>2017-18 Summer</v>
      </c>
      <c r="AL766" s="41">
        <v>0</v>
      </c>
    </row>
    <row r="767" spans="1:38" x14ac:dyDescent="0.3">
      <c r="A767" s="47">
        <v>42950</v>
      </c>
      <c r="B767" s="14" t="str">
        <f t="shared" si="217"/>
        <v>Aug</v>
      </c>
      <c r="C767" s="3"/>
      <c r="D767" s="3"/>
      <c r="E767" s="3"/>
      <c r="F767" s="3"/>
      <c r="G767" s="3"/>
      <c r="H767" s="3"/>
      <c r="I767" s="13">
        <f>VLOOKUP($B767,'Gas wholesale lookups'!$A$4:$L$15,'Gas wholesale index'!I$2,FALSE)</f>
        <v>291847.5</v>
      </c>
      <c r="J767" s="13">
        <f>VLOOKUP($B767,'Gas wholesale lookups'!$A$4:$L$15,'Gas wholesale index'!J$2,FALSE)</f>
        <v>332991.45454545453</v>
      </c>
      <c r="K767" s="13">
        <f>VLOOKUP($B767,'Gas wholesale lookups'!$A$4:$L$15,'Gas wholesale index'!K$2,FALSE)</f>
        <v>208526.18181818182</v>
      </c>
      <c r="L767" s="13">
        <f>VLOOKUP($B767,'Gas wholesale lookups'!$A$4:$L$15,'Gas wholesale index'!L$2,FALSE)</f>
        <v>166168.27272727274</v>
      </c>
      <c r="M767" s="13">
        <f>VLOOKUP($B767,'Gas wholesale lookups'!$A$4:$L$15,'Gas wholesale index'!M$2,FALSE)</f>
        <v>291847.5</v>
      </c>
      <c r="N767" s="13">
        <f>VLOOKUP($B767,'Gas wholesale lookups'!$A$4:$L$15,'Gas wholesale index'!N$2,FALSE)</f>
        <v>332991.45454545453</v>
      </c>
      <c r="O767" s="38">
        <f>VLOOKUP($B767,'Gas wholesale lookups'!$A$4:$R$15,'Gas wholesale index'!O$2,FALSE)</f>
        <v>0</v>
      </c>
      <c r="P767" s="38">
        <f>VLOOKUP($B767,'Gas wholesale lookups'!$A$4:$R$15,'Gas wholesale index'!P$2,FALSE)</f>
        <v>0</v>
      </c>
      <c r="Q767" s="38">
        <f>VLOOKUP($B767,'Gas wholesale lookups'!$A$4:$R$15,'Gas wholesale index'!Q$2,FALSE)</f>
        <v>1</v>
      </c>
      <c r="R767" s="38">
        <f>VLOOKUP($B767,'Gas wholesale lookups'!$A$4:$R$15,'Gas wholesale index'!R$2,FALSE)</f>
        <v>1</v>
      </c>
      <c r="S767" s="38">
        <f>VLOOKUP($B767,'Gas wholesale lookups'!$A$4:$R$15,'Gas wholesale index'!S$2,FALSE)</f>
        <v>1</v>
      </c>
      <c r="T767" s="38">
        <f>VLOOKUP($B767,'Gas wholesale lookups'!$A$4:$R$15,'Gas wholesale index'!T$2,FALSE)</f>
        <v>1</v>
      </c>
      <c r="U767" s="13">
        <f t="shared" si="218"/>
        <v>0</v>
      </c>
      <c r="V767" s="13">
        <f t="shared" si="219"/>
        <v>0</v>
      </c>
      <c r="W767" s="13">
        <f t="shared" si="220"/>
        <v>208526.18181818182</v>
      </c>
      <c r="X767" s="13">
        <f t="shared" si="221"/>
        <v>166168.27272727274</v>
      </c>
      <c r="Y767" s="13">
        <f t="shared" si="222"/>
        <v>291847.5</v>
      </c>
      <c r="Z767" s="13">
        <f t="shared" si="223"/>
        <v>332991.45454545453</v>
      </c>
      <c r="AA767" s="13">
        <f t="shared" si="224"/>
        <v>999533.40909090918</v>
      </c>
      <c r="AB767" s="23">
        <f t="shared" si="225"/>
        <v>0</v>
      </c>
      <c r="AC767" s="23">
        <f t="shared" si="226"/>
        <v>0</v>
      </c>
      <c r="AD767" s="23">
        <f t="shared" si="227"/>
        <v>0</v>
      </c>
      <c r="AE767" s="23">
        <f t="shared" si="228"/>
        <v>0</v>
      </c>
      <c r="AF767" s="23">
        <f t="shared" si="229"/>
        <v>0</v>
      </c>
      <c r="AG767" s="23">
        <f t="shared" si="230"/>
        <v>0</v>
      </c>
      <c r="AH767" s="23">
        <f t="shared" si="231"/>
        <v>0</v>
      </c>
      <c r="AI767" s="44" t="str">
        <f t="shared" si="232"/>
        <v>n/a</v>
      </c>
      <c r="AJ767" s="2" t="str">
        <f t="shared" si="215"/>
        <v>2018-19 Summer</v>
      </c>
      <c r="AK767" s="2" t="str">
        <f t="shared" si="216"/>
        <v>2017-18 Summer</v>
      </c>
      <c r="AL767" s="41">
        <v>0</v>
      </c>
    </row>
    <row r="768" spans="1:38" x14ac:dyDescent="0.3">
      <c r="A768" s="47">
        <v>42951</v>
      </c>
      <c r="B768" s="14" t="str">
        <f t="shared" si="217"/>
        <v>Aug</v>
      </c>
      <c r="C768" s="3"/>
      <c r="D768" s="3"/>
      <c r="E768" s="3"/>
      <c r="F768" s="3"/>
      <c r="G768" s="3"/>
      <c r="H768" s="3"/>
      <c r="I768" s="13">
        <f>VLOOKUP($B768,'Gas wholesale lookups'!$A$4:$L$15,'Gas wholesale index'!I$2,FALSE)</f>
        <v>291847.5</v>
      </c>
      <c r="J768" s="13">
        <f>VLOOKUP($B768,'Gas wholesale lookups'!$A$4:$L$15,'Gas wholesale index'!J$2,FALSE)</f>
        <v>332991.45454545453</v>
      </c>
      <c r="K768" s="13">
        <f>VLOOKUP($B768,'Gas wholesale lookups'!$A$4:$L$15,'Gas wholesale index'!K$2,FALSE)</f>
        <v>208526.18181818182</v>
      </c>
      <c r="L768" s="13">
        <f>VLOOKUP($B768,'Gas wholesale lookups'!$A$4:$L$15,'Gas wholesale index'!L$2,FALSE)</f>
        <v>166168.27272727274</v>
      </c>
      <c r="M768" s="13">
        <f>VLOOKUP($B768,'Gas wholesale lookups'!$A$4:$L$15,'Gas wholesale index'!M$2,FALSE)</f>
        <v>291847.5</v>
      </c>
      <c r="N768" s="13">
        <f>VLOOKUP($B768,'Gas wholesale lookups'!$A$4:$L$15,'Gas wholesale index'!N$2,FALSE)</f>
        <v>332991.45454545453</v>
      </c>
      <c r="O768" s="38">
        <f>VLOOKUP($B768,'Gas wholesale lookups'!$A$4:$R$15,'Gas wholesale index'!O$2,FALSE)</f>
        <v>0</v>
      </c>
      <c r="P768" s="38">
        <f>VLOOKUP($B768,'Gas wholesale lookups'!$A$4:$R$15,'Gas wholesale index'!P$2,FALSE)</f>
        <v>0</v>
      </c>
      <c r="Q768" s="38">
        <f>VLOOKUP($B768,'Gas wholesale lookups'!$A$4:$R$15,'Gas wholesale index'!Q$2,FALSE)</f>
        <v>1</v>
      </c>
      <c r="R768" s="38">
        <f>VLOOKUP($B768,'Gas wholesale lookups'!$A$4:$R$15,'Gas wholesale index'!R$2,FALSE)</f>
        <v>1</v>
      </c>
      <c r="S768" s="38">
        <f>VLOOKUP($B768,'Gas wholesale lookups'!$A$4:$R$15,'Gas wholesale index'!S$2,FALSE)</f>
        <v>1</v>
      </c>
      <c r="T768" s="38">
        <f>VLOOKUP($B768,'Gas wholesale lookups'!$A$4:$R$15,'Gas wholesale index'!T$2,FALSE)</f>
        <v>1</v>
      </c>
      <c r="U768" s="13">
        <f t="shared" si="218"/>
        <v>0</v>
      </c>
      <c r="V768" s="13">
        <f t="shared" si="219"/>
        <v>0</v>
      </c>
      <c r="W768" s="13">
        <f t="shared" si="220"/>
        <v>208526.18181818182</v>
      </c>
      <c r="X768" s="13">
        <f t="shared" si="221"/>
        <v>166168.27272727274</v>
      </c>
      <c r="Y768" s="13">
        <f t="shared" si="222"/>
        <v>291847.5</v>
      </c>
      <c r="Z768" s="13">
        <f t="shared" si="223"/>
        <v>332991.45454545453</v>
      </c>
      <c r="AA768" s="13">
        <f t="shared" si="224"/>
        <v>999533.40909090918</v>
      </c>
      <c r="AB768" s="23">
        <f t="shared" si="225"/>
        <v>0</v>
      </c>
      <c r="AC768" s="23">
        <f t="shared" si="226"/>
        <v>0</v>
      </c>
      <c r="AD768" s="23">
        <f t="shared" si="227"/>
        <v>0</v>
      </c>
      <c r="AE768" s="23">
        <f t="shared" si="228"/>
        <v>0</v>
      </c>
      <c r="AF768" s="23">
        <f t="shared" si="229"/>
        <v>0</v>
      </c>
      <c r="AG768" s="23">
        <f t="shared" si="230"/>
        <v>0</v>
      </c>
      <c r="AH768" s="23">
        <f t="shared" si="231"/>
        <v>0</v>
      </c>
      <c r="AI768" s="44" t="str">
        <f t="shared" si="232"/>
        <v>n/a</v>
      </c>
      <c r="AJ768" s="2" t="str">
        <f t="shared" si="215"/>
        <v>2018-19 Summer</v>
      </c>
      <c r="AK768" s="2" t="str">
        <f t="shared" si="216"/>
        <v>2017-18 Summer</v>
      </c>
      <c r="AL768" s="41">
        <v>0</v>
      </c>
    </row>
    <row r="769" spans="1:38" x14ac:dyDescent="0.3">
      <c r="A769" s="47">
        <v>42954</v>
      </c>
      <c r="B769" s="14" t="str">
        <f t="shared" si="217"/>
        <v>Aug</v>
      </c>
      <c r="C769" s="3"/>
      <c r="D769" s="3"/>
      <c r="E769" s="3"/>
      <c r="F769" s="3"/>
      <c r="G769" s="3"/>
      <c r="H769" s="3"/>
      <c r="I769" s="13">
        <f>VLOOKUP($B769,'Gas wholesale lookups'!$A$4:$L$15,'Gas wholesale index'!I$2,FALSE)</f>
        <v>291847.5</v>
      </c>
      <c r="J769" s="13">
        <f>VLOOKUP($B769,'Gas wholesale lookups'!$A$4:$L$15,'Gas wholesale index'!J$2,FALSE)</f>
        <v>332991.45454545453</v>
      </c>
      <c r="K769" s="13">
        <f>VLOOKUP($B769,'Gas wholesale lookups'!$A$4:$L$15,'Gas wholesale index'!K$2,FALSE)</f>
        <v>208526.18181818182</v>
      </c>
      <c r="L769" s="13">
        <f>VLOOKUP($B769,'Gas wholesale lookups'!$A$4:$L$15,'Gas wholesale index'!L$2,FALSE)</f>
        <v>166168.27272727274</v>
      </c>
      <c r="M769" s="13">
        <f>VLOOKUP($B769,'Gas wholesale lookups'!$A$4:$L$15,'Gas wholesale index'!M$2,FALSE)</f>
        <v>291847.5</v>
      </c>
      <c r="N769" s="13">
        <f>VLOOKUP($B769,'Gas wholesale lookups'!$A$4:$L$15,'Gas wholesale index'!N$2,FALSE)</f>
        <v>332991.45454545453</v>
      </c>
      <c r="O769" s="38">
        <f>VLOOKUP($B769,'Gas wholesale lookups'!$A$4:$R$15,'Gas wholesale index'!O$2,FALSE)</f>
        <v>0</v>
      </c>
      <c r="P769" s="38">
        <f>VLOOKUP($B769,'Gas wholesale lookups'!$A$4:$R$15,'Gas wholesale index'!P$2,FALSE)</f>
        <v>0</v>
      </c>
      <c r="Q769" s="38">
        <f>VLOOKUP($B769,'Gas wholesale lookups'!$A$4:$R$15,'Gas wholesale index'!Q$2,FALSE)</f>
        <v>1</v>
      </c>
      <c r="R769" s="38">
        <f>VLOOKUP($B769,'Gas wholesale lookups'!$A$4:$R$15,'Gas wholesale index'!R$2,FALSE)</f>
        <v>1</v>
      </c>
      <c r="S769" s="38">
        <f>VLOOKUP($B769,'Gas wholesale lookups'!$A$4:$R$15,'Gas wholesale index'!S$2,FALSE)</f>
        <v>1</v>
      </c>
      <c r="T769" s="38">
        <f>VLOOKUP($B769,'Gas wholesale lookups'!$A$4:$R$15,'Gas wholesale index'!T$2,FALSE)</f>
        <v>1</v>
      </c>
      <c r="U769" s="13">
        <f t="shared" si="218"/>
        <v>0</v>
      </c>
      <c r="V769" s="13">
        <f t="shared" si="219"/>
        <v>0</v>
      </c>
      <c r="W769" s="13">
        <f t="shared" si="220"/>
        <v>208526.18181818182</v>
      </c>
      <c r="X769" s="13">
        <f t="shared" si="221"/>
        <v>166168.27272727274</v>
      </c>
      <c r="Y769" s="13">
        <f t="shared" si="222"/>
        <v>291847.5</v>
      </c>
      <c r="Z769" s="13">
        <f t="shared" si="223"/>
        <v>332991.45454545453</v>
      </c>
      <c r="AA769" s="13">
        <f t="shared" si="224"/>
        <v>999533.40909090918</v>
      </c>
      <c r="AB769" s="23">
        <f t="shared" si="225"/>
        <v>0</v>
      </c>
      <c r="AC769" s="23">
        <f t="shared" si="226"/>
        <v>0</v>
      </c>
      <c r="AD769" s="23">
        <f t="shared" si="227"/>
        <v>0</v>
      </c>
      <c r="AE769" s="23">
        <f t="shared" si="228"/>
        <v>0</v>
      </c>
      <c r="AF769" s="23">
        <f t="shared" si="229"/>
        <v>0</v>
      </c>
      <c r="AG769" s="23">
        <f t="shared" si="230"/>
        <v>0</v>
      </c>
      <c r="AH769" s="23">
        <f t="shared" si="231"/>
        <v>0</v>
      </c>
      <c r="AI769" s="44" t="str">
        <f t="shared" si="232"/>
        <v>n/a</v>
      </c>
      <c r="AJ769" s="2" t="str">
        <f t="shared" si="215"/>
        <v>2018-19 Summer</v>
      </c>
      <c r="AK769" s="2" t="str">
        <f t="shared" si="216"/>
        <v>2017-18 Summer</v>
      </c>
      <c r="AL769" s="41">
        <v>0</v>
      </c>
    </row>
    <row r="770" spans="1:38" x14ac:dyDescent="0.3">
      <c r="A770" s="47">
        <v>42955</v>
      </c>
      <c r="B770" s="14" t="str">
        <f t="shared" si="217"/>
        <v>Aug</v>
      </c>
      <c r="C770" s="3"/>
      <c r="D770" s="3"/>
      <c r="E770" s="3"/>
      <c r="F770" s="3"/>
      <c r="G770" s="3"/>
      <c r="H770" s="3"/>
      <c r="I770" s="13">
        <f>VLOOKUP($B770,'Gas wholesale lookups'!$A$4:$L$15,'Gas wholesale index'!I$2,FALSE)</f>
        <v>291847.5</v>
      </c>
      <c r="J770" s="13">
        <f>VLOOKUP($B770,'Gas wholesale lookups'!$A$4:$L$15,'Gas wholesale index'!J$2,FALSE)</f>
        <v>332991.45454545453</v>
      </c>
      <c r="K770" s="13">
        <f>VLOOKUP($B770,'Gas wholesale lookups'!$A$4:$L$15,'Gas wholesale index'!K$2,FALSE)</f>
        <v>208526.18181818182</v>
      </c>
      <c r="L770" s="13">
        <f>VLOOKUP($B770,'Gas wholesale lookups'!$A$4:$L$15,'Gas wholesale index'!L$2,FALSE)</f>
        <v>166168.27272727274</v>
      </c>
      <c r="M770" s="13">
        <f>VLOOKUP($B770,'Gas wholesale lookups'!$A$4:$L$15,'Gas wholesale index'!M$2,FALSE)</f>
        <v>291847.5</v>
      </c>
      <c r="N770" s="13">
        <f>VLOOKUP($B770,'Gas wholesale lookups'!$A$4:$L$15,'Gas wholesale index'!N$2,FALSE)</f>
        <v>332991.45454545453</v>
      </c>
      <c r="O770" s="38">
        <f>VLOOKUP($B770,'Gas wholesale lookups'!$A$4:$R$15,'Gas wholesale index'!O$2,FALSE)</f>
        <v>0</v>
      </c>
      <c r="P770" s="38">
        <f>VLOOKUP($B770,'Gas wholesale lookups'!$A$4:$R$15,'Gas wholesale index'!P$2,FALSE)</f>
        <v>0</v>
      </c>
      <c r="Q770" s="38">
        <f>VLOOKUP($B770,'Gas wholesale lookups'!$A$4:$R$15,'Gas wholesale index'!Q$2,FALSE)</f>
        <v>1</v>
      </c>
      <c r="R770" s="38">
        <f>VLOOKUP($B770,'Gas wholesale lookups'!$A$4:$R$15,'Gas wholesale index'!R$2,FALSE)</f>
        <v>1</v>
      </c>
      <c r="S770" s="38">
        <f>VLOOKUP($B770,'Gas wholesale lookups'!$A$4:$R$15,'Gas wholesale index'!S$2,FALSE)</f>
        <v>1</v>
      </c>
      <c r="T770" s="38">
        <f>VLOOKUP($B770,'Gas wholesale lookups'!$A$4:$R$15,'Gas wholesale index'!T$2,FALSE)</f>
        <v>1</v>
      </c>
      <c r="U770" s="13">
        <f t="shared" si="218"/>
        <v>0</v>
      </c>
      <c r="V770" s="13">
        <f t="shared" si="219"/>
        <v>0</v>
      </c>
      <c r="W770" s="13">
        <f t="shared" si="220"/>
        <v>208526.18181818182</v>
      </c>
      <c r="X770" s="13">
        <f t="shared" si="221"/>
        <v>166168.27272727274</v>
      </c>
      <c r="Y770" s="13">
        <f t="shared" si="222"/>
        <v>291847.5</v>
      </c>
      <c r="Z770" s="13">
        <f t="shared" si="223"/>
        <v>332991.45454545453</v>
      </c>
      <c r="AA770" s="13">
        <f t="shared" si="224"/>
        <v>999533.40909090918</v>
      </c>
      <c r="AB770" s="23">
        <f t="shared" si="225"/>
        <v>0</v>
      </c>
      <c r="AC770" s="23">
        <f t="shared" si="226"/>
        <v>0</v>
      </c>
      <c r="AD770" s="23">
        <f t="shared" si="227"/>
        <v>0</v>
      </c>
      <c r="AE770" s="23">
        <f t="shared" si="228"/>
        <v>0</v>
      </c>
      <c r="AF770" s="23">
        <f t="shared" si="229"/>
        <v>0</v>
      </c>
      <c r="AG770" s="23">
        <f t="shared" si="230"/>
        <v>0</v>
      </c>
      <c r="AH770" s="23">
        <f t="shared" si="231"/>
        <v>0</v>
      </c>
      <c r="AI770" s="44" t="str">
        <f t="shared" si="232"/>
        <v>n/a</v>
      </c>
      <c r="AJ770" s="2" t="str">
        <f t="shared" si="215"/>
        <v>2018-19 Summer</v>
      </c>
      <c r="AK770" s="2" t="str">
        <f t="shared" si="216"/>
        <v>2017-18 Summer</v>
      </c>
      <c r="AL770" s="41">
        <v>0</v>
      </c>
    </row>
    <row r="771" spans="1:38" x14ac:dyDescent="0.3">
      <c r="A771" s="47">
        <v>42956</v>
      </c>
      <c r="B771" s="14" t="str">
        <f t="shared" si="217"/>
        <v>Aug</v>
      </c>
      <c r="C771" s="3"/>
      <c r="D771" s="3"/>
      <c r="E771" s="3"/>
      <c r="F771" s="3"/>
      <c r="G771" s="3"/>
      <c r="H771" s="3"/>
      <c r="I771" s="13">
        <f>VLOOKUP($B771,'Gas wholesale lookups'!$A$4:$L$15,'Gas wholesale index'!I$2,FALSE)</f>
        <v>291847.5</v>
      </c>
      <c r="J771" s="13">
        <f>VLOOKUP($B771,'Gas wholesale lookups'!$A$4:$L$15,'Gas wholesale index'!J$2,FALSE)</f>
        <v>332991.45454545453</v>
      </c>
      <c r="K771" s="13">
        <f>VLOOKUP($B771,'Gas wholesale lookups'!$A$4:$L$15,'Gas wholesale index'!K$2,FALSE)</f>
        <v>208526.18181818182</v>
      </c>
      <c r="L771" s="13">
        <f>VLOOKUP($B771,'Gas wholesale lookups'!$A$4:$L$15,'Gas wholesale index'!L$2,FALSE)</f>
        <v>166168.27272727274</v>
      </c>
      <c r="M771" s="13">
        <f>VLOOKUP($B771,'Gas wholesale lookups'!$A$4:$L$15,'Gas wholesale index'!M$2,FALSE)</f>
        <v>291847.5</v>
      </c>
      <c r="N771" s="13">
        <f>VLOOKUP($B771,'Gas wholesale lookups'!$A$4:$L$15,'Gas wholesale index'!N$2,FALSE)</f>
        <v>332991.45454545453</v>
      </c>
      <c r="O771" s="38">
        <f>VLOOKUP($B771,'Gas wholesale lookups'!$A$4:$R$15,'Gas wholesale index'!O$2,FALSE)</f>
        <v>0</v>
      </c>
      <c r="P771" s="38">
        <f>VLOOKUP($B771,'Gas wholesale lookups'!$A$4:$R$15,'Gas wholesale index'!P$2,FALSE)</f>
        <v>0</v>
      </c>
      <c r="Q771" s="38">
        <f>VLOOKUP($B771,'Gas wholesale lookups'!$A$4:$R$15,'Gas wholesale index'!Q$2,FALSE)</f>
        <v>1</v>
      </c>
      <c r="R771" s="38">
        <f>VLOOKUP($B771,'Gas wholesale lookups'!$A$4:$R$15,'Gas wholesale index'!R$2,FALSE)</f>
        <v>1</v>
      </c>
      <c r="S771" s="38">
        <f>VLOOKUP($B771,'Gas wholesale lookups'!$A$4:$R$15,'Gas wholesale index'!S$2,FALSE)</f>
        <v>1</v>
      </c>
      <c r="T771" s="38">
        <f>VLOOKUP($B771,'Gas wholesale lookups'!$A$4:$R$15,'Gas wholesale index'!T$2,FALSE)</f>
        <v>1</v>
      </c>
      <c r="U771" s="13">
        <f t="shared" si="218"/>
        <v>0</v>
      </c>
      <c r="V771" s="13">
        <f t="shared" si="219"/>
        <v>0</v>
      </c>
      <c r="W771" s="13">
        <f t="shared" si="220"/>
        <v>208526.18181818182</v>
      </c>
      <c r="X771" s="13">
        <f t="shared" si="221"/>
        <v>166168.27272727274</v>
      </c>
      <c r="Y771" s="13">
        <f t="shared" si="222"/>
        <v>291847.5</v>
      </c>
      <c r="Z771" s="13">
        <f t="shared" si="223"/>
        <v>332991.45454545453</v>
      </c>
      <c r="AA771" s="13">
        <f t="shared" si="224"/>
        <v>999533.40909090918</v>
      </c>
      <c r="AB771" s="23">
        <f t="shared" si="225"/>
        <v>0</v>
      </c>
      <c r="AC771" s="23">
        <f t="shared" si="226"/>
        <v>0</v>
      </c>
      <c r="AD771" s="23">
        <f t="shared" si="227"/>
        <v>0</v>
      </c>
      <c r="AE771" s="23">
        <f t="shared" si="228"/>
        <v>0</v>
      </c>
      <c r="AF771" s="23">
        <f t="shared" si="229"/>
        <v>0</v>
      </c>
      <c r="AG771" s="23">
        <f t="shared" si="230"/>
        <v>0</v>
      </c>
      <c r="AH771" s="23">
        <f t="shared" si="231"/>
        <v>0</v>
      </c>
      <c r="AI771" s="44" t="str">
        <f t="shared" si="232"/>
        <v>n/a</v>
      </c>
      <c r="AJ771" s="2" t="str">
        <f t="shared" si="215"/>
        <v>2018-19 Summer</v>
      </c>
      <c r="AK771" s="2" t="str">
        <f t="shared" si="216"/>
        <v>2017-18 Summer</v>
      </c>
      <c r="AL771" s="41">
        <v>0</v>
      </c>
    </row>
    <row r="772" spans="1:38" x14ac:dyDescent="0.3">
      <c r="A772" s="47">
        <v>42957</v>
      </c>
      <c r="B772" s="14" t="str">
        <f t="shared" si="217"/>
        <v>Aug</v>
      </c>
      <c r="C772" s="3"/>
      <c r="D772" s="3"/>
      <c r="E772" s="3"/>
      <c r="F772" s="3"/>
      <c r="G772" s="3"/>
      <c r="H772" s="3"/>
      <c r="I772" s="13">
        <f>VLOOKUP($B772,'Gas wholesale lookups'!$A$4:$L$15,'Gas wholesale index'!I$2,FALSE)</f>
        <v>291847.5</v>
      </c>
      <c r="J772" s="13">
        <f>VLOOKUP($B772,'Gas wholesale lookups'!$A$4:$L$15,'Gas wholesale index'!J$2,FALSE)</f>
        <v>332991.45454545453</v>
      </c>
      <c r="K772" s="13">
        <f>VLOOKUP($B772,'Gas wholesale lookups'!$A$4:$L$15,'Gas wholesale index'!K$2,FALSE)</f>
        <v>208526.18181818182</v>
      </c>
      <c r="L772" s="13">
        <f>VLOOKUP($B772,'Gas wholesale lookups'!$A$4:$L$15,'Gas wholesale index'!L$2,FALSE)</f>
        <v>166168.27272727274</v>
      </c>
      <c r="M772" s="13">
        <f>VLOOKUP($B772,'Gas wholesale lookups'!$A$4:$L$15,'Gas wholesale index'!M$2,FALSE)</f>
        <v>291847.5</v>
      </c>
      <c r="N772" s="13">
        <f>VLOOKUP($B772,'Gas wholesale lookups'!$A$4:$L$15,'Gas wholesale index'!N$2,FALSE)</f>
        <v>332991.45454545453</v>
      </c>
      <c r="O772" s="38">
        <f>VLOOKUP($B772,'Gas wholesale lookups'!$A$4:$R$15,'Gas wholesale index'!O$2,FALSE)</f>
        <v>0</v>
      </c>
      <c r="P772" s="38">
        <f>VLOOKUP($B772,'Gas wholesale lookups'!$A$4:$R$15,'Gas wholesale index'!P$2,FALSE)</f>
        <v>0</v>
      </c>
      <c r="Q772" s="38">
        <f>VLOOKUP($B772,'Gas wholesale lookups'!$A$4:$R$15,'Gas wholesale index'!Q$2,FALSE)</f>
        <v>1</v>
      </c>
      <c r="R772" s="38">
        <f>VLOOKUP($B772,'Gas wholesale lookups'!$A$4:$R$15,'Gas wholesale index'!R$2,FALSE)</f>
        <v>1</v>
      </c>
      <c r="S772" s="38">
        <f>VLOOKUP($B772,'Gas wholesale lookups'!$A$4:$R$15,'Gas wholesale index'!S$2,FALSE)</f>
        <v>1</v>
      </c>
      <c r="T772" s="38">
        <f>VLOOKUP($B772,'Gas wholesale lookups'!$A$4:$R$15,'Gas wholesale index'!T$2,FALSE)</f>
        <v>1</v>
      </c>
      <c r="U772" s="13">
        <f t="shared" si="218"/>
        <v>0</v>
      </c>
      <c r="V772" s="13">
        <f t="shared" si="219"/>
        <v>0</v>
      </c>
      <c r="W772" s="13">
        <f t="shared" si="220"/>
        <v>208526.18181818182</v>
      </c>
      <c r="X772" s="13">
        <f t="shared" si="221"/>
        <v>166168.27272727274</v>
      </c>
      <c r="Y772" s="13">
        <f t="shared" si="222"/>
        <v>291847.5</v>
      </c>
      <c r="Z772" s="13">
        <f t="shared" si="223"/>
        <v>332991.45454545453</v>
      </c>
      <c r="AA772" s="13">
        <f t="shared" si="224"/>
        <v>999533.40909090918</v>
      </c>
      <c r="AB772" s="23">
        <f t="shared" si="225"/>
        <v>0</v>
      </c>
      <c r="AC772" s="23">
        <f t="shared" si="226"/>
        <v>0</v>
      </c>
      <c r="AD772" s="23">
        <f t="shared" si="227"/>
        <v>0</v>
      </c>
      <c r="AE772" s="23">
        <f t="shared" si="228"/>
        <v>0</v>
      </c>
      <c r="AF772" s="23">
        <f t="shared" si="229"/>
        <v>0</v>
      </c>
      <c r="AG772" s="23">
        <f t="shared" si="230"/>
        <v>0</v>
      </c>
      <c r="AH772" s="23">
        <f t="shared" si="231"/>
        <v>0</v>
      </c>
      <c r="AI772" s="44" t="str">
        <f t="shared" si="232"/>
        <v>n/a</v>
      </c>
      <c r="AJ772" s="2" t="str">
        <f t="shared" si="215"/>
        <v>2018-19 Summer</v>
      </c>
      <c r="AK772" s="2" t="str">
        <f t="shared" si="216"/>
        <v>2017-18 Summer</v>
      </c>
      <c r="AL772" s="41">
        <v>0</v>
      </c>
    </row>
    <row r="773" spans="1:38" x14ac:dyDescent="0.3">
      <c r="A773" s="47">
        <v>42958</v>
      </c>
      <c r="B773" s="14" t="str">
        <f t="shared" si="217"/>
        <v>Aug</v>
      </c>
      <c r="C773" s="3"/>
      <c r="D773" s="3"/>
      <c r="E773" s="3"/>
      <c r="F773" s="3"/>
      <c r="G773" s="3"/>
      <c r="H773" s="3"/>
      <c r="I773" s="13">
        <f>VLOOKUP($B773,'Gas wholesale lookups'!$A$4:$L$15,'Gas wholesale index'!I$2,FALSE)</f>
        <v>291847.5</v>
      </c>
      <c r="J773" s="13">
        <f>VLOOKUP($B773,'Gas wholesale lookups'!$A$4:$L$15,'Gas wholesale index'!J$2,FALSE)</f>
        <v>332991.45454545453</v>
      </c>
      <c r="K773" s="13">
        <f>VLOOKUP($B773,'Gas wholesale lookups'!$A$4:$L$15,'Gas wholesale index'!K$2,FALSE)</f>
        <v>208526.18181818182</v>
      </c>
      <c r="L773" s="13">
        <f>VLOOKUP($B773,'Gas wholesale lookups'!$A$4:$L$15,'Gas wholesale index'!L$2,FALSE)</f>
        <v>166168.27272727274</v>
      </c>
      <c r="M773" s="13">
        <f>VLOOKUP($B773,'Gas wholesale lookups'!$A$4:$L$15,'Gas wholesale index'!M$2,FALSE)</f>
        <v>291847.5</v>
      </c>
      <c r="N773" s="13">
        <f>VLOOKUP($B773,'Gas wholesale lookups'!$A$4:$L$15,'Gas wholesale index'!N$2,FALSE)</f>
        <v>332991.45454545453</v>
      </c>
      <c r="O773" s="38">
        <f>VLOOKUP($B773,'Gas wholesale lookups'!$A$4:$R$15,'Gas wholesale index'!O$2,FALSE)</f>
        <v>0</v>
      </c>
      <c r="P773" s="38">
        <f>VLOOKUP($B773,'Gas wholesale lookups'!$A$4:$R$15,'Gas wholesale index'!P$2,FALSE)</f>
        <v>0</v>
      </c>
      <c r="Q773" s="38">
        <f>VLOOKUP($B773,'Gas wholesale lookups'!$A$4:$R$15,'Gas wholesale index'!Q$2,FALSE)</f>
        <v>1</v>
      </c>
      <c r="R773" s="38">
        <f>VLOOKUP($B773,'Gas wholesale lookups'!$A$4:$R$15,'Gas wholesale index'!R$2,FALSE)</f>
        <v>1</v>
      </c>
      <c r="S773" s="38">
        <f>VLOOKUP($B773,'Gas wholesale lookups'!$A$4:$R$15,'Gas wholesale index'!S$2,FALSE)</f>
        <v>1</v>
      </c>
      <c r="T773" s="38">
        <f>VLOOKUP($B773,'Gas wholesale lookups'!$A$4:$R$15,'Gas wholesale index'!T$2,FALSE)</f>
        <v>1</v>
      </c>
      <c r="U773" s="13">
        <f t="shared" si="218"/>
        <v>0</v>
      </c>
      <c r="V773" s="13">
        <f t="shared" si="219"/>
        <v>0</v>
      </c>
      <c r="W773" s="13">
        <f t="shared" si="220"/>
        <v>208526.18181818182</v>
      </c>
      <c r="X773" s="13">
        <f t="shared" si="221"/>
        <v>166168.27272727274</v>
      </c>
      <c r="Y773" s="13">
        <f t="shared" si="222"/>
        <v>291847.5</v>
      </c>
      <c r="Z773" s="13">
        <f t="shared" si="223"/>
        <v>332991.45454545453</v>
      </c>
      <c r="AA773" s="13">
        <f t="shared" si="224"/>
        <v>999533.40909090918</v>
      </c>
      <c r="AB773" s="23">
        <f t="shared" si="225"/>
        <v>0</v>
      </c>
      <c r="AC773" s="23">
        <f t="shared" si="226"/>
        <v>0</v>
      </c>
      <c r="AD773" s="23">
        <f t="shared" si="227"/>
        <v>0</v>
      </c>
      <c r="AE773" s="23">
        <f t="shared" si="228"/>
        <v>0</v>
      </c>
      <c r="AF773" s="23">
        <f t="shared" si="229"/>
        <v>0</v>
      </c>
      <c r="AG773" s="23">
        <f t="shared" si="230"/>
        <v>0</v>
      </c>
      <c r="AH773" s="23">
        <f t="shared" si="231"/>
        <v>0</v>
      </c>
      <c r="AI773" s="44" t="str">
        <f t="shared" si="232"/>
        <v>n/a</v>
      </c>
      <c r="AJ773" s="2" t="str">
        <f t="shared" si="215"/>
        <v>2018-19 Summer</v>
      </c>
      <c r="AK773" s="2" t="str">
        <f t="shared" si="216"/>
        <v>2017-18 Summer</v>
      </c>
      <c r="AL773" s="41">
        <v>0</v>
      </c>
    </row>
    <row r="774" spans="1:38" x14ac:dyDescent="0.3">
      <c r="A774" s="47">
        <v>42961</v>
      </c>
      <c r="B774" s="14" t="str">
        <f t="shared" si="217"/>
        <v>Aug</v>
      </c>
      <c r="C774" s="3"/>
      <c r="D774" s="3"/>
      <c r="E774" s="3"/>
      <c r="F774" s="3"/>
      <c r="G774" s="3"/>
      <c r="H774" s="3"/>
      <c r="I774" s="13">
        <f>VLOOKUP($B774,'Gas wholesale lookups'!$A$4:$L$15,'Gas wholesale index'!I$2,FALSE)</f>
        <v>291847.5</v>
      </c>
      <c r="J774" s="13">
        <f>VLOOKUP($B774,'Gas wholesale lookups'!$A$4:$L$15,'Gas wholesale index'!J$2,FALSE)</f>
        <v>332991.45454545453</v>
      </c>
      <c r="K774" s="13">
        <f>VLOOKUP($B774,'Gas wholesale lookups'!$A$4:$L$15,'Gas wholesale index'!K$2,FALSE)</f>
        <v>208526.18181818182</v>
      </c>
      <c r="L774" s="13">
        <f>VLOOKUP($B774,'Gas wholesale lookups'!$A$4:$L$15,'Gas wholesale index'!L$2,FALSE)</f>
        <v>166168.27272727274</v>
      </c>
      <c r="M774" s="13">
        <f>VLOOKUP($B774,'Gas wholesale lookups'!$A$4:$L$15,'Gas wholesale index'!M$2,FALSE)</f>
        <v>291847.5</v>
      </c>
      <c r="N774" s="13">
        <f>VLOOKUP($B774,'Gas wholesale lookups'!$A$4:$L$15,'Gas wholesale index'!N$2,FALSE)</f>
        <v>332991.45454545453</v>
      </c>
      <c r="O774" s="38">
        <f>VLOOKUP($B774,'Gas wholesale lookups'!$A$4:$R$15,'Gas wholesale index'!O$2,FALSE)</f>
        <v>0</v>
      </c>
      <c r="P774" s="38">
        <f>VLOOKUP($B774,'Gas wholesale lookups'!$A$4:$R$15,'Gas wholesale index'!P$2,FALSE)</f>
        <v>0</v>
      </c>
      <c r="Q774" s="38">
        <f>VLOOKUP($B774,'Gas wholesale lookups'!$A$4:$R$15,'Gas wholesale index'!Q$2,FALSE)</f>
        <v>1</v>
      </c>
      <c r="R774" s="38">
        <f>VLOOKUP($B774,'Gas wholesale lookups'!$A$4:$R$15,'Gas wholesale index'!R$2,FALSE)</f>
        <v>1</v>
      </c>
      <c r="S774" s="38">
        <f>VLOOKUP($B774,'Gas wholesale lookups'!$A$4:$R$15,'Gas wholesale index'!S$2,FALSE)</f>
        <v>1</v>
      </c>
      <c r="T774" s="38">
        <f>VLOOKUP($B774,'Gas wholesale lookups'!$A$4:$R$15,'Gas wholesale index'!T$2,FALSE)</f>
        <v>1</v>
      </c>
      <c r="U774" s="13">
        <f t="shared" si="218"/>
        <v>0</v>
      </c>
      <c r="V774" s="13">
        <f t="shared" si="219"/>
        <v>0</v>
      </c>
      <c r="W774" s="13">
        <f t="shared" si="220"/>
        <v>208526.18181818182</v>
      </c>
      <c r="X774" s="13">
        <f t="shared" si="221"/>
        <v>166168.27272727274</v>
      </c>
      <c r="Y774" s="13">
        <f t="shared" si="222"/>
        <v>291847.5</v>
      </c>
      <c r="Z774" s="13">
        <f t="shared" si="223"/>
        <v>332991.45454545453</v>
      </c>
      <c r="AA774" s="13">
        <f t="shared" si="224"/>
        <v>999533.40909090918</v>
      </c>
      <c r="AB774" s="23">
        <f t="shared" si="225"/>
        <v>0</v>
      </c>
      <c r="AC774" s="23">
        <f t="shared" si="226"/>
        <v>0</v>
      </c>
      <c r="AD774" s="23">
        <f t="shared" si="227"/>
        <v>0</v>
      </c>
      <c r="AE774" s="23">
        <f t="shared" si="228"/>
        <v>0</v>
      </c>
      <c r="AF774" s="23">
        <f t="shared" si="229"/>
        <v>0</v>
      </c>
      <c r="AG774" s="23">
        <f t="shared" si="230"/>
        <v>0</v>
      </c>
      <c r="AH774" s="23">
        <f t="shared" si="231"/>
        <v>0</v>
      </c>
      <c r="AI774" s="44" t="str">
        <f t="shared" si="232"/>
        <v>n/a</v>
      </c>
      <c r="AJ774" s="2" t="str">
        <f t="shared" si="215"/>
        <v>2018-19 Summer</v>
      </c>
      <c r="AK774" s="2" t="str">
        <f t="shared" si="216"/>
        <v>2017-18 Summer</v>
      </c>
      <c r="AL774" s="41">
        <v>0</v>
      </c>
    </row>
    <row r="775" spans="1:38" x14ac:dyDescent="0.3">
      <c r="A775" s="47">
        <v>42962</v>
      </c>
      <c r="B775" s="14" t="str">
        <f t="shared" si="217"/>
        <v>Aug</v>
      </c>
      <c r="C775" s="3"/>
      <c r="D775" s="3"/>
      <c r="E775" s="3"/>
      <c r="F775" s="3"/>
      <c r="G775" s="3"/>
      <c r="H775" s="3"/>
      <c r="I775" s="13">
        <f>VLOOKUP($B775,'Gas wholesale lookups'!$A$4:$L$15,'Gas wholesale index'!I$2,FALSE)</f>
        <v>291847.5</v>
      </c>
      <c r="J775" s="13">
        <f>VLOOKUP($B775,'Gas wholesale lookups'!$A$4:$L$15,'Gas wholesale index'!J$2,FALSE)</f>
        <v>332991.45454545453</v>
      </c>
      <c r="K775" s="13">
        <f>VLOOKUP($B775,'Gas wholesale lookups'!$A$4:$L$15,'Gas wholesale index'!K$2,FALSE)</f>
        <v>208526.18181818182</v>
      </c>
      <c r="L775" s="13">
        <f>VLOOKUP($B775,'Gas wholesale lookups'!$A$4:$L$15,'Gas wholesale index'!L$2,FALSE)</f>
        <v>166168.27272727274</v>
      </c>
      <c r="M775" s="13">
        <f>VLOOKUP($B775,'Gas wholesale lookups'!$A$4:$L$15,'Gas wholesale index'!M$2,FALSE)</f>
        <v>291847.5</v>
      </c>
      <c r="N775" s="13">
        <f>VLOOKUP($B775,'Gas wholesale lookups'!$A$4:$L$15,'Gas wholesale index'!N$2,FALSE)</f>
        <v>332991.45454545453</v>
      </c>
      <c r="O775" s="38">
        <f>VLOOKUP($B775,'Gas wholesale lookups'!$A$4:$R$15,'Gas wholesale index'!O$2,FALSE)</f>
        <v>0</v>
      </c>
      <c r="P775" s="38">
        <f>VLOOKUP($B775,'Gas wholesale lookups'!$A$4:$R$15,'Gas wholesale index'!P$2,FALSE)</f>
        <v>0</v>
      </c>
      <c r="Q775" s="38">
        <f>VLOOKUP($B775,'Gas wholesale lookups'!$A$4:$R$15,'Gas wholesale index'!Q$2,FALSE)</f>
        <v>1</v>
      </c>
      <c r="R775" s="38">
        <f>VLOOKUP($B775,'Gas wholesale lookups'!$A$4:$R$15,'Gas wholesale index'!R$2,FALSE)</f>
        <v>1</v>
      </c>
      <c r="S775" s="38">
        <f>VLOOKUP($B775,'Gas wholesale lookups'!$A$4:$R$15,'Gas wholesale index'!S$2,FALSE)</f>
        <v>1</v>
      </c>
      <c r="T775" s="38">
        <f>VLOOKUP($B775,'Gas wholesale lookups'!$A$4:$R$15,'Gas wholesale index'!T$2,FALSE)</f>
        <v>1</v>
      </c>
      <c r="U775" s="13">
        <f t="shared" si="218"/>
        <v>0</v>
      </c>
      <c r="V775" s="13">
        <f t="shared" si="219"/>
        <v>0</v>
      </c>
      <c r="W775" s="13">
        <f t="shared" si="220"/>
        <v>208526.18181818182</v>
      </c>
      <c r="X775" s="13">
        <f t="shared" si="221"/>
        <v>166168.27272727274</v>
      </c>
      <c r="Y775" s="13">
        <f t="shared" si="222"/>
        <v>291847.5</v>
      </c>
      <c r="Z775" s="13">
        <f t="shared" si="223"/>
        <v>332991.45454545453</v>
      </c>
      <c r="AA775" s="13">
        <f t="shared" si="224"/>
        <v>999533.40909090918</v>
      </c>
      <c r="AB775" s="23">
        <f t="shared" si="225"/>
        <v>0</v>
      </c>
      <c r="AC775" s="23">
        <f t="shared" si="226"/>
        <v>0</v>
      </c>
      <c r="AD775" s="23">
        <f t="shared" si="227"/>
        <v>0</v>
      </c>
      <c r="AE775" s="23">
        <f t="shared" si="228"/>
        <v>0</v>
      </c>
      <c r="AF775" s="23">
        <f t="shared" si="229"/>
        <v>0</v>
      </c>
      <c r="AG775" s="23">
        <f t="shared" si="230"/>
        <v>0</v>
      </c>
      <c r="AH775" s="23">
        <f t="shared" si="231"/>
        <v>0</v>
      </c>
      <c r="AI775" s="44" t="str">
        <f t="shared" si="232"/>
        <v>n/a</v>
      </c>
      <c r="AJ775" s="2" t="str">
        <f t="shared" ref="AJ775:AJ838" si="233">IF(AND(MONTH(A775)=8,MONTH(A774)=7),YEAR(A775)+1&amp;"-"&amp;YEAR(A775)-1998&amp;" Summer",IF(AND(MONTH(A775)=2,MONTH(A774)=1),YEAR(A775)&amp;"-"&amp;YEAR(A775)-1999&amp;" Winter",AJ774))</f>
        <v>2018-19 Summer</v>
      </c>
      <c r="AK775" s="2" t="str">
        <f t="shared" ref="AK775:AK838" si="234">IF(AND(MONTH(A775)=4,MONTH(A774)=3),YEAR(A775)&amp;"-"&amp;YEAR(A775)-1999&amp;" Summer",IF(AND(MONTH(A775)=10,MONTH(A774)=9),YEAR(A775)&amp;"-"&amp;YEAR(A775)-1999&amp;" Winter",AK774))</f>
        <v>2017-18 Summer</v>
      </c>
      <c r="AL775" s="41">
        <v>0</v>
      </c>
    </row>
    <row r="776" spans="1:38" x14ac:dyDescent="0.3">
      <c r="A776" s="47">
        <v>42963</v>
      </c>
      <c r="B776" s="14" t="str">
        <f t="shared" si="217"/>
        <v>Aug</v>
      </c>
      <c r="C776" s="3"/>
      <c r="D776" s="3"/>
      <c r="E776" s="3"/>
      <c r="F776" s="3"/>
      <c r="G776" s="3"/>
      <c r="H776" s="3"/>
      <c r="I776" s="13">
        <f>VLOOKUP($B776,'Gas wholesale lookups'!$A$4:$L$15,'Gas wholesale index'!I$2,FALSE)</f>
        <v>291847.5</v>
      </c>
      <c r="J776" s="13">
        <f>VLOOKUP($B776,'Gas wholesale lookups'!$A$4:$L$15,'Gas wholesale index'!J$2,FALSE)</f>
        <v>332991.45454545453</v>
      </c>
      <c r="K776" s="13">
        <f>VLOOKUP($B776,'Gas wholesale lookups'!$A$4:$L$15,'Gas wholesale index'!K$2,FALSE)</f>
        <v>208526.18181818182</v>
      </c>
      <c r="L776" s="13">
        <f>VLOOKUP($B776,'Gas wholesale lookups'!$A$4:$L$15,'Gas wholesale index'!L$2,FALSE)</f>
        <v>166168.27272727274</v>
      </c>
      <c r="M776" s="13">
        <f>VLOOKUP($B776,'Gas wholesale lookups'!$A$4:$L$15,'Gas wholesale index'!M$2,FALSE)</f>
        <v>291847.5</v>
      </c>
      <c r="N776" s="13">
        <f>VLOOKUP($B776,'Gas wholesale lookups'!$A$4:$L$15,'Gas wholesale index'!N$2,FALSE)</f>
        <v>332991.45454545453</v>
      </c>
      <c r="O776" s="38">
        <f>VLOOKUP($B776,'Gas wholesale lookups'!$A$4:$R$15,'Gas wholesale index'!O$2,FALSE)</f>
        <v>0</v>
      </c>
      <c r="P776" s="38">
        <f>VLOOKUP($B776,'Gas wholesale lookups'!$A$4:$R$15,'Gas wholesale index'!P$2,FALSE)</f>
        <v>0</v>
      </c>
      <c r="Q776" s="38">
        <f>VLOOKUP($B776,'Gas wholesale lookups'!$A$4:$R$15,'Gas wholesale index'!Q$2,FALSE)</f>
        <v>1</v>
      </c>
      <c r="R776" s="38">
        <f>VLOOKUP($B776,'Gas wholesale lookups'!$A$4:$R$15,'Gas wholesale index'!R$2,FALSE)</f>
        <v>1</v>
      </c>
      <c r="S776" s="38">
        <f>VLOOKUP($B776,'Gas wholesale lookups'!$A$4:$R$15,'Gas wholesale index'!S$2,FALSE)</f>
        <v>1</v>
      </c>
      <c r="T776" s="38">
        <f>VLOOKUP($B776,'Gas wholesale lookups'!$A$4:$R$15,'Gas wholesale index'!T$2,FALSE)</f>
        <v>1</v>
      </c>
      <c r="U776" s="13">
        <f t="shared" si="218"/>
        <v>0</v>
      </c>
      <c r="V776" s="13">
        <f t="shared" si="219"/>
        <v>0</v>
      </c>
      <c r="W776" s="13">
        <f t="shared" si="220"/>
        <v>208526.18181818182</v>
      </c>
      <c r="X776" s="13">
        <f t="shared" si="221"/>
        <v>166168.27272727274</v>
      </c>
      <c r="Y776" s="13">
        <f t="shared" si="222"/>
        <v>291847.5</v>
      </c>
      <c r="Z776" s="13">
        <f t="shared" si="223"/>
        <v>332991.45454545453</v>
      </c>
      <c r="AA776" s="13">
        <f t="shared" si="224"/>
        <v>999533.40909090918</v>
      </c>
      <c r="AB776" s="23">
        <f t="shared" si="225"/>
        <v>0</v>
      </c>
      <c r="AC776" s="23">
        <f t="shared" si="226"/>
        <v>0</v>
      </c>
      <c r="AD776" s="23">
        <f t="shared" si="227"/>
        <v>0</v>
      </c>
      <c r="AE776" s="23">
        <f t="shared" si="228"/>
        <v>0</v>
      </c>
      <c r="AF776" s="23">
        <f t="shared" si="229"/>
        <v>0</v>
      </c>
      <c r="AG776" s="23">
        <f t="shared" si="230"/>
        <v>0</v>
      </c>
      <c r="AH776" s="23">
        <f t="shared" si="231"/>
        <v>0</v>
      </c>
      <c r="AI776" s="44" t="str">
        <f t="shared" si="232"/>
        <v>n/a</v>
      </c>
      <c r="AJ776" s="2" t="str">
        <f t="shared" si="233"/>
        <v>2018-19 Summer</v>
      </c>
      <c r="AK776" s="2" t="str">
        <f t="shared" si="234"/>
        <v>2017-18 Summer</v>
      </c>
      <c r="AL776" s="41">
        <v>0</v>
      </c>
    </row>
    <row r="777" spans="1:38" x14ac:dyDescent="0.3">
      <c r="A777" s="47">
        <v>42964</v>
      </c>
      <c r="B777" s="14" t="str">
        <f t="shared" si="217"/>
        <v>Aug</v>
      </c>
      <c r="C777" s="3"/>
      <c r="D777" s="3"/>
      <c r="E777" s="3"/>
      <c r="F777" s="3"/>
      <c r="G777" s="3"/>
      <c r="H777" s="3"/>
      <c r="I777" s="13">
        <f>VLOOKUP($B777,'Gas wholesale lookups'!$A$4:$L$15,'Gas wholesale index'!I$2,FALSE)</f>
        <v>291847.5</v>
      </c>
      <c r="J777" s="13">
        <f>VLOOKUP($B777,'Gas wholesale lookups'!$A$4:$L$15,'Gas wholesale index'!J$2,FALSE)</f>
        <v>332991.45454545453</v>
      </c>
      <c r="K777" s="13">
        <f>VLOOKUP($B777,'Gas wholesale lookups'!$A$4:$L$15,'Gas wholesale index'!K$2,FALSE)</f>
        <v>208526.18181818182</v>
      </c>
      <c r="L777" s="13">
        <f>VLOOKUP($B777,'Gas wholesale lookups'!$A$4:$L$15,'Gas wholesale index'!L$2,FALSE)</f>
        <v>166168.27272727274</v>
      </c>
      <c r="M777" s="13">
        <f>VLOOKUP($B777,'Gas wholesale lookups'!$A$4:$L$15,'Gas wholesale index'!M$2,FALSE)</f>
        <v>291847.5</v>
      </c>
      <c r="N777" s="13">
        <f>VLOOKUP($B777,'Gas wholesale lookups'!$A$4:$L$15,'Gas wholesale index'!N$2,FALSE)</f>
        <v>332991.45454545453</v>
      </c>
      <c r="O777" s="38">
        <f>VLOOKUP($B777,'Gas wholesale lookups'!$A$4:$R$15,'Gas wholesale index'!O$2,FALSE)</f>
        <v>0</v>
      </c>
      <c r="P777" s="38">
        <f>VLOOKUP($B777,'Gas wholesale lookups'!$A$4:$R$15,'Gas wholesale index'!P$2,FALSE)</f>
        <v>0</v>
      </c>
      <c r="Q777" s="38">
        <f>VLOOKUP($B777,'Gas wholesale lookups'!$A$4:$R$15,'Gas wholesale index'!Q$2,FALSE)</f>
        <v>1</v>
      </c>
      <c r="R777" s="38">
        <f>VLOOKUP($B777,'Gas wholesale lookups'!$A$4:$R$15,'Gas wholesale index'!R$2,FALSE)</f>
        <v>1</v>
      </c>
      <c r="S777" s="38">
        <f>VLOOKUP($B777,'Gas wholesale lookups'!$A$4:$R$15,'Gas wholesale index'!S$2,FALSE)</f>
        <v>1</v>
      </c>
      <c r="T777" s="38">
        <f>VLOOKUP($B777,'Gas wholesale lookups'!$A$4:$R$15,'Gas wholesale index'!T$2,FALSE)</f>
        <v>1</v>
      </c>
      <c r="U777" s="13">
        <f t="shared" si="218"/>
        <v>0</v>
      </c>
      <c r="V777" s="13">
        <f t="shared" si="219"/>
        <v>0</v>
      </c>
      <c r="W777" s="13">
        <f t="shared" si="220"/>
        <v>208526.18181818182</v>
      </c>
      <c r="X777" s="13">
        <f t="shared" si="221"/>
        <v>166168.27272727274</v>
      </c>
      <c r="Y777" s="13">
        <f t="shared" si="222"/>
        <v>291847.5</v>
      </c>
      <c r="Z777" s="13">
        <f t="shared" si="223"/>
        <v>332991.45454545453</v>
      </c>
      <c r="AA777" s="13">
        <f t="shared" si="224"/>
        <v>999533.40909090918</v>
      </c>
      <c r="AB777" s="23">
        <f t="shared" si="225"/>
        <v>0</v>
      </c>
      <c r="AC777" s="23">
        <f t="shared" si="226"/>
        <v>0</v>
      </c>
      <c r="AD777" s="23">
        <f t="shared" si="227"/>
        <v>0</v>
      </c>
      <c r="AE777" s="23">
        <f t="shared" si="228"/>
        <v>0</v>
      </c>
      <c r="AF777" s="23">
        <f t="shared" si="229"/>
        <v>0</v>
      </c>
      <c r="AG777" s="23">
        <f t="shared" si="230"/>
        <v>0</v>
      </c>
      <c r="AH777" s="23">
        <f t="shared" si="231"/>
        <v>0</v>
      </c>
      <c r="AI777" s="44" t="str">
        <f t="shared" si="232"/>
        <v>n/a</v>
      </c>
      <c r="AJ777" s="2" t="str">
        <f t="shared" si="233"/>
        <v>2018-19 Summer</v>
      </c>
      <c r="AK777" s="2" t="str">
        <f t="shared" si="234"/>
        <v>2017-18 Summer</v>
      </c>
      <c r="AL777" s="41">
        <v>0</v>
      </c>
    </row>
    <row r="778" spans="1:38" x14ac:dyDescent="0.3">
      <c r="A778" s="47">
        <v>42965</v>
      </c>
      <c r="B778" s="14" t="str">
        <f t="shared" ref="B778:B841" si="235">TEXT(A778,"mmm")</f>
        <v>Aug</v>
      </c>
      <c r="C778" s="3"/>
      <c r="D778" s="3"/>
      <c r="E778" s="3"/>
      <c r="F778" s="3"/>
      <c r="G778" s="3"/>
      <c r="H778" s="3"/>
      <c r="I778" s="13">
        <f>VLOOKUP($B778,'Gas wholesale lookups'!$A$4:$L$15,'Gas wholesale index'!I$2,FALSE)</f>
        <v>291847.5</v>
      </c>
      <c r="J778" s="13">
        <f>VLOOKUP($B778,'Gas wholesale lookups'!$A$4:$L$15,'Gas wholesale index'!J$2,FALSE)</f>
        <v>332991.45454545453</v>
      </c>
      <c r="K778" s="13">
        <f>VLOOKUP($B778,'Gas wholesale lookups'!$A$4:$L$15,'Gas wholesale index'!K$2,FALSE)</f>
        <v>208526.18181818182</v>
      </c>
      <c r="L778" s="13">
        <f>VLOOKUP($B778,'Gas wholesale lookups'!$A$4:$L$15,'Gas wholesale index'!L$2,FALSE)</f>
        <v>166168.27272727274</v>
      </c>
      <c r="M778" s="13">
        <f>VLOOKUP($B778,'Gas wholesale lookups'!$A$4:$L$15,'Gas wholesale index'!M$2,FALSE)</f>
        <v>291847.5</v>
      </c>
      <c r="N778" s="13">
        <f>VLOOKUP($B778,'Gas wholesale lookups'!$A$4:$L$15,'Gas wholesale index'!N$2,FALSE)</f>
        <v>332991.45454545453</v>
      </c>
      <c r="O778" s="38">
        <f>VLOOKUP($B778,'Gas wholesale lookups'!$A$4:$R$15,'Gas wholesale index'!O$2,FALSE)</f>
        <v>0</v>
      </c>
      <c r="P778" s="38">
        <f>VLOOKUP($B778,'Gas wholesale lookups'!$A$4:$R$15,'Gas wholesale index'!P$2,FALSE)</f>
        <v>0</v>
      </c>
      <c r="Q778" s="38">
        <f>VLOOKUP($B778,'Gas wholesale lookups'!$A$4:$R$15,'Gas wholesale index'!Q$2,FALSE)</f>
        <v>1</v>
      </c>
      <c r="R778" s="38">
        <f>VLOOKUP($B778,'Gas wholesale lookups'!$A$4:$R$15,'Gas wholesale index'!R$2,FALSE)</f>
        <v>1</v>
      </c>
      <c r="S778" s="38">
        <f>VLOOKUP($B778,'Gas wholesale lookups'!$A$4:$R$15,'Gas wholesale index'!S$2,FALSE)</f>
        <v>1</v>
      </c>
      <c r="T778" s="38">
        <f>VLOOKUP($B778,'Gas wholesale lookups'!$A$4:$R$15,'Gas wholesale index'!T$2,FALSE)</f>
        <v>1</v>
      </c>
      <c r="U778" s="13">
        <f t="shared" ref="U778:U841" si="236">IF(O778="","",I778*O778)</f>
        <v>0</v>
      </c>
      <c r="V778" s="13">
        <f t="shared" ref="V778:V841" si="237">IF(P778="","",J778*P778)</f>
        <v>0</v>
      </c>
      <c r="W778" s="13">
        <f t="shared" ref="W778:W841" si="238">IF(Q778="","",K778*Q778)</f>
        <v>208526.18181818182</v>
      </c>
      <c r="X778" s="13">
        <f t="shared" ref="X778:X841" si="239">IF(R778="","",L778*R778)</f>
        <v>166168.27272727274</v>
      </c>
      <c r="Y778" s="13">
        <f t="shared" ref="Y778:Y841" si="240">IF(S778="","",M778*S778)</f>
        <v>291847.5</v>
      </c>
      <c r="Z778" s="13">
        <f t="shared" ref="Z778:Z841" si="241">IF(T778="","",N778*T778)</f>
        <v>332991.45454545453</v>
      </c>
      <c r="AA778" s="13">
        <f t="shared" ref="AA778:AA841" si="242">SUM(U778:Z778)</f>
        <v>999533.40909090918</v>
      </c>
      <c r="AB778" s="23">
        <f t="shared" ref="AB778:AB841" si="243">IF(U778="","",U778*C778)</f>
        <v>0</v>
      </c>
      <c r="AC778" s="23">
        <f t="shared" ref="AC778:AC841" si="244">IF(V778="","",V778*D778)</f>
        <v>0</v>
      </c>
      <c r="AD778" s="23">
        <f t="shared" ref="AD778:AD841" si="245">IF(W778="","",W778*E778)</f>
        <v>0</v>
      </c>
      <c r="AE778" s="23">
        <f t="shared" ref="AE778:AE841" si="246">IF(X778="","",X778*F778)</f>
        <v>0</v>
      </c>
      <c r="AF778" s="23">
        <f t="shared" ref="AF778:AF841" si="247">IF(Y778="","",Y778*G778)</f>
        <v>0</v>
      </c>
      <c r="AG778" s="23">
        <f t="shared" ref="AG778:AG841" si="248">IF(Z778="","",Z778*H778)</f>
        <v>0</v>
      </c>
      <c r="AH778" s="23">
        <f t="shared" ref="AH778:AH841" si="249">SUM(AB778:AG778)</f>
        <v>0</v>
      </c>
      <c r="AI778" s="44" t="str">
        <f t="shared" ref="AI778:AI841" si="250">IF(MIN(C778:H778)&lt;1,"n/a",AH778/AA778)</f>
        <v>n/a</v>
      </c>
      <c r="AJ778" s="2" t="str">
        <f t="shared" si="233"/>
        <v>2018-19 Summer</v>
      </c>
      <c r="AK778" s="2" t="str">
        <f t="shared" si="234"/>
        <v>2017-18 Summer</v>
      </c>
      <c r="AL778" s="41">
        <v>0</v>
      </c>
    </row>
    <row r="779" spans="1:38" x14ac:dyDescent="0.3">
      <c r="A779" s="47">
        <v>42968</v>
      </c>
      <c r="B779" s="14" t="str">
        <f t="shared" si="235"/>
        <v>Aug</v>
      </c>
      <c r="C779" s="3"/>
      <c r="D779" s="3"/>
      <c r="E779" s="3"/>
      <c r="F779" s="3"/>
      <c r="G779" s="3"/>
      <c r="H779" s="3"/>
      <c r="I779" s="13">
        <f>VLOOKUP($B779,'Gas wholesale lookups'!$A$4:$L$15,'Gas wholesale index'!I$2,FALSE)</f>
        <v>291847.5</v>
      </c>
      <c r="J779" s="13">
        <f>VLOOKUP($B779,'Gas wholesale lookups'!$A$4:$L$15,'Gas wholesale index'!J$2,FALSE)</f>
        <v>332991.45454545453</v>
      </c>
      <c r="K779" s="13">
        <f>VLOOKUP($B779,'Gas wholesale lookups'!$A$4:$L$15,'Gas wholesale index'!K$2,FALSE)</f>
        <v>208526.18181818182</v>
      </c>
      <c r="L779" s="13">
        <f>VLOOKUP($B779,'Gas wholesale lookups'!$A$4:$L$15,'Gas wholesale index'!L$2,FALSE)</f>
        <v>166168.27272727274</v>
      </c>
      <c r="M779" s="13">
        <f>VLOOKUP($B779,'Gas wholesale lookups'!$A$4:$L$15,'Gas wholesale index'!M$2,FALSE)</f>
        <v>291847.5</v>
      </c>
      <c r="N779" s="13">
        <f>VLOOKUP($B779,'Gas wholesale lookups'!$A$4:$L$15,'Gas wholesale index'!N$2,FALSE)</f>
        <v>332991.45454545453</v>
      </c>
      <c r="O779" s="38">
        <f>VLOOKUP($B779,'Gas wholesale lookups'!$A$4:$R$15,'Gas wholesale index'!O$2,FALSE)</f>
        <v>0</v>
      </c>
      <c r="P779" s="38">
        <f>VLOOKUP($B779,'Gas wholesale lookups'!$A$4:$R$15,'Gas wholesale index'!P$2,FALSE)</f>
        <v>0</v>
      </c>
      <c r="Q779" s="38">
        <f>VLOOKUP($B779,'Gas wholesale lookups'!$A$4:$R$15,'Gas wholesale index'!Q$2,FALSE)</f>
        <v>1</v>
      </c>
      <c r="R779" s="38">
        <f>VLOOKUP($B779,'Gas wholesale lookups'!$A$4:$R$15,'Gas wholesale index'!R$2,FALSE)</f>
        <v>1</v>
      </c>
      <c r="S779" s="38">
        <f>VLOOKUP($B779,'Gas wholesale lookups'!$A$4:$R$15,'Gas wholesale index'!S$2,FALSE)</f>
        <v>1</v>
      </c>
      <c r="T779" s="38">
        <f>VLOOKUP($B779,'Gas wholesale lookups'!$A$4:$R$15,'Gas wholesale index'!T$2,FALSE)</f>
        <v>1</v>
      </c>
      <c r="U779" s="13">
        <f t="shared" si="236"/>
        <v>0</v>
      </c>
      <c r="V779" s="13">
        <f t="shared" si="237"/>
        <v>0</v>
      </c>
      <c r="W779" s="13">
        <f t="shared" si="238"/>
        <v>208526.18181818182</v>
      </c>
      <c r="X779" s="13">
        <f t="shared" si="239"/>
        <v>166168.27272727274</v>
      </c>
      <c r="Y779" s="13">
        <f t="shared" si="240"/>
        <v>291847.5</v>
      </c>
      <c r="Z779" s="13">
        <f t="shared" si="241"/>
        <v>332991.45454545453</v>
      </c>
      <c r="AA779" s="13">
        <f t="shared" si="242"/>
        <v>999533.40909090918</v>
      </c>
      <c r="AB779" s="23">
        <f t="shared" si="243"/>
        <v>0</v>
      </c>
      <c r="AC779" s="23">
        <f t="shared" si="244"/>
        <v>0</v>
      </c>
      <c r="AD779" s="23">
        <f t="shared" si="245"/>
        <v>0</v>
      </c>
      <c r="AE779" s="23">
        <f t="shared" si="246"/>
        <v>0</v>
      </c>
      <c r="AF779" s="23">
        <f t="shared" si="247"/>
        <v>0</v>
      </c>
      <c r="AG779" s="23">
        <f t="shared" si="248"/>
        <v>0</v>
      </c>
      <c r="AH779" s="23">
        <f t="shared" si="249"/>
        <v>0</v>
      </c>
      <c r="AI779" s="44" t="str">
        <f t="shared" si="250"/>
        <v>n/a</v>
      </c>
      <c r="AJ779" s="2" t="str">
        <f t="shared" si="233"/>
        <v>2018-19 Summer</v>
      </c>
      <c r="AK779" s="2" t="str">
        <f t="shared" si="234"/>
        <v>2017-18 Summer</v>
      </c>
      <c r="AL779" s="41">
        <v>0</v>
      </c>
    </row>
    <row r="780" spans="1:38" x14ac:dyDescent="0.3">
      <c r="A780" s="47">
        <v>42969</v>
      </c>
      <c r="B780" s="14" t="str">
        <f t="shared" si="235"/>
        <v>Aug</v>
      </c>
      <c r="C780" s="3"/>
      <c r="D780" s="3"/>
      <c r="E780" s="3"/>
      <c r="F780" s="3"/>
      <c r="G780" s="3"/>
      <c r="H780" s="3"/>
      <c r="I780" s="13">
        <f>VLOOKUP($B780,'Gas wholesale lookups'!$A$4:$L$15,'Gas wholesale index'!I$2,FALSE)</f>
        <v>291847.5</v>
      </c>
      <c r="J780" s="13">
        <f>VLOOKUP($B780,'Gas wholesale lookups'!$A$4:$L$15,'Gas wholesale index'!J$2,FALSE)</f>
        <v>332991.45454545453</v>
      </c>
      <c r="K780" s="13">
        <f>VLOOKUP($B780,'Gas wholesale lookups'!$A$4:$L$15,'Gas wholesale index'!K$2,FALSE)</f>
        <v>208526.18181818182</v>
      </c>
      <c r="L780" s="13">
        <f>VLOOKUP($B780,'Gas wholesale lookups'!$A$4:$L$15,'Gas wholesale index'!L$2,FALSE)</f>
        <v>166168.27272727274</v>
      </c>
      <c r="M780" s="13">
        <f>VLOOKUP($B780,'Gas wholesale lookups'!$A$4:$L$15,'Gas wholesale index'!M$2,FALSE)</f>
        <v>291847.5</v>
      </c>
      <c r="N780" s="13">
        <f>VLOOKUP($B780,'Gas wholesale lookups'!$A$4:$L$15,'Gas wholesale index'!N$2,FALSE)</f>
        <v>332991.45454545453</v>
      </c>
      <c r="O780" s="38">
        <f>VLOOKUP($B780,'Gas wholesale lookups'!$A$4:$R$15,'Gas wholesale index'!O$2,FALSE)</f>
        <v>0</v>
      </c>
      <c r="P780" s="38">
        <f>VLOOKUP($B780,'Gas wholesale lookups'!$A$4:$R$15,'Gas wholesale index'!P$2,FALSE)</f>
        <v>0</v>
      </c>
      <c r="Q780" s="38">
        <f>VLOOKUP($B780,'Gas wholesale lookups'!$A$4:$R$15,'Gas wholesale index'!Q$2,FALSE)</f>
        <v>1</v>
      </c>
      <c r="R780" s="38">
        <f>VLOOKUP($B780,'Gas wholesale lookups'!$A$4:$R$15,'Gas wholesale index'!R$2,FALSE)</f>
        <v>1</v>
      </c>
      <c r="S780" s="38">
        <f>VLOOKUP($B780,'Gas wholesale lookups'!$A$4:$R$15,'Gas wholesale index'!S$2,FALSE)</f>
        <v>1</v>
      </c>
      <c r="T780" s="38">
        <f>VLOOKUP($B780,'Gas wholesale lookups'!$A$4:$R$15,'Gas wholesale index'!T$2,FALSE)</f>
        <v>1</v>
      </c>
      <c r="U780" s="13">
        <f t="shared" si="236"/>
        <v>0</v>
      </c>
      <c r="V780" s="13">
        <f t="shared" si="237"/>
        <v>0</v>
      </c>
      <c r="W780" s="13">
        <f t="shared" si="238"/>
        <v>208526.18181818182</v>
      </c>
      <c r="X780" s="13">
        <f t="shared" si="239"/>
        <v>166168.27272727274</v>
      </c>
      <c r="Y780" s="13">
        <f t="shared" si="240"/>
        <v>291847.5</v>
      </c>
      <c r="Z780" s="13">
        <f t="shared" si="241"/>
        <v>332991.45454545453</v>
      </c>
      <c r="AA780" s="13">
        <f t="shared" si="242"/>
        <v>999533.40909090918</v>
      </c>
      <c r="AB780" s="23">
        <f t="shared" si="243"/>
        <v>0</v>
      </c>
      <c r="AC780" s="23">
        <f t="shared" si="244"/>
        <v>0</v>
      </c>
      <c r="AD780" s="23">
        <f t="shared" si="245"/>
        <v>0</v>
      </c>
      <c r="AE780" s="23">
        <f t="shared" si="246"/>
        <v>0</v>
      </c>
      <c r="AF780" s="23">
        <f t="shared" si="247"/>
        <v>0</v>
      </c>
      <c r="AG780" s="23">
        <f t="shared" si="248"/>
        <v>0</v>
      </c>
      <c r="AH780" s="23">
        <f t="shared" si="249"/>
        <v>0</v>
      </c>
      <c r="AI780" s="44" t="str">
        <f t="shared" si="250"/>
        <v>n/a</v>
      </c>
      <c r="AJ780" s="2" t="str">
        <f t="shared" si="233"/>
        <v>2018-19 Summer</v>
      </c>
      <c r="AK780" s="2" t="str">
        <f t="shared" si="234"/>
        <v>2017-18 Summer</v>
      </c>
      <c r="AL780" s="41">
        <v>0</v>
      </c>
    </row>
    <row r="781" spans="1:38" x14ac:dyDescent="0.3">
      <c r="A781" s="47">
        <v>42970</v>
      </c>
      <c r="B781" s="14" t="str">
        <f t="shared" si="235"/>
        <v>Aug</v>
      </c>
      <c r="C781" s="3"/>
      <c r="D781" s="3"/>
      <c r="E781" s="3"/>
      <c r="F781" s="3"/>
      <c r="G781" s="3"/>
      <c r="H781" s="3"/>
      <c r="I781" s="13">
        <f>VLOOKUP($B781,'Gas wholesale lookups'!$A$4:$L$15,'Gas wholesale index'!I$2,FALSE)</f>
        <v>291847.5</v>
      </c>
      <c r="J781" s="13">
        <f>VLOOKUP($B781,'Gas wholesale lookups'!$A$4:$L$15,'Gas wholesale index'!J$2,FALSE)</f>
        <v>332991.45454545453</v>
      </c>
      <c r="K781" s="13">
        <f>VLOOKUP($B781,'Gas wholesale lookups'!$A$4:$L$15,'Gas wholesale index'!K$2,FALSE)</f>
        <v>208526.18181818182</v>
      </c>
      <c r="L781" s="13">
        <f>VLOOKUP($B781,'Gas wholesale lookups'!$A$4:$L$15,'Gas wholesale index'!L$2,FALSE)</f>
        <v>166168.27272727274</v>
      </c>
      <c r="M781" s="13">
        <f>VLOOKUP($B781,'Gas wholesale lookups'!$A$4:$L$15,'Gas wholesale index'!M$2,FALSE)</f>
        <v>291847.5</v>
      </c>
      <c r="N781" s="13">
        <f>VLOOKUP($B781,'Gas wholesale lookups'!$A$4:$L$15,'Gas wholesale index'!N$2,FALSE)</f>
        <v>332991.45454545453</v>
      </c>
      <c r="O781" s="38">
        <f>VLOOKUP($B781,'Gas wholesale lookups'!$A$4:$R$15,'Gas wholesale index'!O$2,FALSE)</f>
        <v>0</v>
      </c>
      <c r="P781" s="38">
        <f>VLOOKUP($B781,'Gas wholesale lookups'!$A$4:$R$15,'Gas wholesale index'!P$2,FALSE)</f>
        <v>0</v>
      </c>
      <c r="Q781" s="38">
        <f>VLOOKUP($B781,'Gas wholesale lookups'!$A$4:$R$15,'Gas wholesale index'!Q$2,FALSE)</f>
        <v>1</v>
      </c>
      <c r="R781" s="38">
        <f>VLOOKUP($B781,'Gas wholesale lookups'!$A$4:$R$15,'Gas wholesale index'!R$2,FALSE)</f>
        <v>1</v>
      </c>
      <c r="S781" s="38">
        <f>VLOOKUP($B781,'Gas wholesale lookups'!$A$4:$R$15,'Gas wholesale index'!S$2,FALSE)</f>
        <v>1</v>
      </c>
      <c r="T781" s="38">
        <f>VLOOKUP($B781,'Gas wholesale lookups'!$A$4:$R$15,'Gas wholesale index'!T$2,FALSE)</f>
        <v>1</v>
      </c>
      <c r="U781" s="13">
        <f t="shared" si="236"/>
        <v>0</v>
      </c>
      <c r="V781" s="13">
        <f t="shared" si="237"/>
        <v>0</v>
      </c>
      <c r="W781" s="13">
        <f t="shared" si="238"/>
        <v>208526.18181818182</v>
      </c>
      <c r="X781" s="13">
        <f t="shared" si="239"/>
        <v>166168.27272727274</v>
      </c>
      <c r="Y781" s="13">
        <f t="shared" si="240"/>
        <v>291847.5</v>
      </c>
      <c r="Z781" s="13">
        <f t="shared" si="241"/>
        <v>332991.45454545453</v>
      </c>
      <c r="AA781" s="13">
        <f t="shared" si="242"/>
        <v>999533.40909090918</v>
      </c>
      <c r="AB781" s="23">
        <f t="shared" si="243"/>
        <v>0</v>
      </c>
      <c r="AC781" s="23">
        <f t="shared" si="244"/>
        <v>0</v>
      </c>
      <c r="AD781" s="23">
        <f t="shared" si="245"/>
        <v>0</v>
      </c>
      <c r="AE781" s="23">
        <f t="shared" si="246"/>
        <v>0</v>
      </c>
      <c r="AF781" s="23">
        <f t="shared" si="247"/>
        <v>0</v>
      </c>
      <c r="AG781" s="23">
        <f t="shared" si="248"/>
        <v>0</v>
      </c>
      <c r="AH781" s="23">
        <f t="shared" si="249"/>
        <v>0</v>
      </c>
      <c r="AI781" s="44" t="str">
        <f t="shared" si="250"/>
        <v>n/a</v>
      </c>
      <c r="AJ781" s="2" t="str">
        <f t="shared" si="233"/>
        <v>2018-19 Summer</v>
      </c>
      <c r="AK781" s="2" t="str">
        <f t="shared" si="234"/>
        <v>2017-18 Summer</v>
      </c>
      <c r="AL781" s="41">
        <v>0</v>
      </c>
    </row>
    <row r="782" spans="1:38" x14ac:dyDescent="0.3">
      <c r="A782" s="47">
        <v>42971</v>
      </c>
      <c r="B782" s="14" t="str">
        <f t="shared" si="235"/>
        <v>Aug</v>
      </c>
      <c r="C782" s="3"/>
      <c r="D782" s="3"/>
      <c r="E782" s="3"/>
      <c r="F782" s="3"/>
      <c r="G782" s="3"/>
      <c r="H782" s="3"/>
      <c r="I782" s="13">
        <f>VLOOKUP($B782,'Gas wholesale lookups'!$A$4:$L$15,'Gas wholesale index'!I$2,FALSE)</f>
        <v>291847.5</v>
      </c>
      <c r="J782" s="13">
        <f>VLOOKUP($B782,'Gas wholesale lookups'!$A$4:$L$15,'Gas wholesale index'!J$2,FALSE)</f>
        <v>332991.45454545453</v>
      </c>
      <c r="K782" s="13">
        <f>VLOOKUP($B782,'Gas wholesale lookups'!$A$4:$L$15,'Gas wholesale index'!K$2,FALSE)</f>
        <v>208526.18181818182</v>
      </c>
      <c r="L782" s="13">
        <f>VLOOKUP($B782,'Gas wholesale lookups'!$A$4:$L$15,'Gas wholesale index'!L$2,FALSE)</f>
        <v>166168.27272727274</v>
      </c>
      <c r="M782" s="13">
        <f>VLOOKUP($B782,'Gas wholesale lookups'!$A$4:$L$15,'Gas wholesale index'!M$2,FALSE)</f>
        <v>291847.5</v>
      </c>
      <c r="N782" s="13">
        <f>VLOOKUP($B782,'Gas wholesale lookups'!$A$4:$L$15,'Gas wholesale index'!N$2,FALSE)</f>
        <v>332991.45454545453</v>
      </c>
      <c r="O782" s="38">
        <f>VLOOKUP($B782,'Gas wholesale lookups'!$A$4:$R$15,'Gas wholesale index'!O$2,FALSE)</f>
        <v>0</v>
      </c>
      <c r="P782" s="38">
        <f>VLOOKUP($B782,'Gas wholesale lookups'!$A$4:$R$15,'Gas wholesale index'!P$2,FALSE)</f>
        <v>0</v>
      </c>
      <c r="Q782" s="38">
        <f>VLOOKUP($B782,'Gas wholesale lookups'!$A$4:$R$15,'Gas wholesale index'!Q$2,FALSE)</f>
        <v>1</v>
      </c>
      <c r="R782" s="38">
        <f>VLOOKUP($B782,'Gas wholesale lookups'!$A$4:$R$15,'Gas wholesale index'!R$2,FALSE)</f>
        <v>1</v>
      </c>
      <c r="S782" s="38">
        <f>VLOOKUP($B782,'Gas wholesale lookups'!$A$4:$R$15,'Gas wholesale index'!S$2,FALSE)</f>
        <v>1</v>
      </c>
      <c r="T782" s="38">
        <f>VLOOKUP($B782,'Gas wholesale lookups'!$A$4:$R$15,'Gas wholesale index'!T$2,FALSE)</f>
        <v>1</v>
      </c>
      <c r="U782" s="13">
        <f t="shared" si="236"/>
        <v>0</v>
      </c>
      <c r="V782" s="13">
        <f t="shared" si="237"/>
        <v>0</v>
      </c>
      <c r="W782" s="13">
        <f t="shared" si="238"/>
        <v>208526.18181818182</v>
      </c>
      <c r="X782" s="13">
        <f t="shared" si="239"/>
        <v>166168.27272727274</v>
      </c>
      <c r="Y782" s="13">
        <f t="shared" si="240"/>
        <v>291847.5</v>
      </c>
      <c r="Z782" s="13">
        <f t="shared" si="241"/>
        <v>332991.45454545453</v>
      </c>
      <c r="AA782" s="13">
        <f t="shared" si="242"/>
        <v>999533.40909090918</v>
      </c>
      <c r="AB782" s="23">
        <f t="shared" si="243"/>
        <v>0</v>
      </c>
      <c r="AC782" s="23">
        <f t="shared" si="244"/>
        <v>0</v>
      </c>
      <c r="AD782" s="23">
        <f t="shared" si="245"/>
        <v>0</v>
      </c>
      <c r="AE782" s="23">
        <f t="shared" si="246"/>
        <v>0</v>
      </c>
      <c r="AF782" s="23">
        <f t="shared" si="247"/>
        <v>0</v>
      </c>
      <c r="AG782" s="23">
        <f t="shared" si="248"/>
        <v>0</v>
      </c>
      <c r="AH782" s="23">
        <f t="shared" si="249"/>
        <v>0</v>
      </c>
      <c r="AI782" s="44" t="str">
        <f t="shared" si="250"/>
        <v>n/a</v>
      </c>
      <c r="AJ782" s="2" t="str">
        <f t="shared" si="233"/>
        <v>2018-19 Summer</v>
      </c>
      <c r="AK782" s="2" t="str">
        <f t="shared" si="234"/>
        <v>2017-18 Summer</v>
      </c>
      <c r="AL782" s="41">
        <v>0</v>
      </c>
    </row>
    <row r="783" spans="1:38" x14ac:dyDescent="0.3">
      <c r="A783" s="47">
        <v>42972</v>
      </c>
      <c r="B783" s="14" t="str">
        <f t="shared" si="235"/>
        <v>Aug</v>
      </c>
      <c r="C783" s="3"/>
      <c r="D783" s="3"/>
      <c r="E783" s="3"/>
      <c r="F783" s="3"/>
      <c r="G783" s="3"/>
      <c r="H783" s="3"/>
      <c r="I783" s="13">
        <f>VLOOKUP($B783,'Gas wholesale lookups'!$A$4:$L$15,'Gas wholesale index'!I$2,FALSE)</f>
        <v>291847.5</v>
      </c>
      <c r="J783" s="13">
        <f>VLOOKUP($B783,'Gas wholesale lookups'!$A$4:$L$15,'Gas wholesale index'!J$2,FALSE)</f>
        <v>332991.45454545453</v>
      </c>
      <c r="K783" s="13">
        <f>VLOOKUP($B783,'Gas wholesale lookups'!$A$4:$L$15,'Gas wholesale index'!K$2,FALSE)</f>
        <v>208526.18181818182</v>
      </c>
      <c r="L783" s="13">
        <f>VLOOKUP($B783,'Gas wholesale lookups'!$A$4:$L$15,'Gas wholesale index'!L$2,FALSE)</f>
        <v>166168.27272727274</v>
      </c>
      <c r="M783" s="13">
        <f>VLOOKUP($B783,'Gas wholesale lookups'!$A$4:$L$15,'Gas wholesale index'!M$2,FALSE)</f>
        <v>291847.5</v>
      </c>
      <c r="N783" s="13">
        <f>VLOOKUP($B783,'Gas wholesale lookups'!$A$4:$L$15,'Gas wholesale index'!N$2,FALSE)</f>
        <v>332991.45454545453</v>
      </c>
      <c r="O783" s="38">
        <f>VLOOKUP($B783,'Gas wholesale lookups'!$A$4:$R$15,'Gas wholesale index'!O$2,FALSE)</f>
        <v>0</v>
      </c>
      <c r="P783" s="38">
        <f>VLOOKUP($B783,'Gas wholesale lookups'!$A$4:$R$15,'Gas wholesale index'!P$2,FALSE)</f>
        <v>0</v>
      </c>
      <c r="Q783" s="38">
        <f>VLOOKUP($B783,'Gas wholesale lookups'!$A$4:$R$15,'Gas wholesale index'!Q$2,FALSE)</f>
        <v>1</v>
      </c>
      <c r="R783" s="38">
        <f>VLOOKUP($B783,'Gas wholesale lookups'!$A$4:$R$15,'Gas wholesale index'!R$2,FALSE)</f>
        <v>1</v>
      </c>
      <c r="S783" s="38">
        <f>VLOOKUP($B783,'Gas wholesale lookups'!$A$4:$R$15,'Gas wholesale index'!S$2,FALSE)</f>
        <v>1</v>
      </c>
      <c r="T783" s="38">
        <f>VLOOKUP($B783,'Gas wholesale lookups'!$A$4:$R$15,'Gas wholesale index'!T$2,FALSE)</f>
        <v>1</v>
      </c>
      <c r="U783" s="13">
        <f t="shared" si="236"/>
        <v>0</v>
      </c>
      <c r="V783" s="13">
        <f t="shared" si="237"/>
        <v>0</v>
      </c>
      <c r="W783" s="13">
        <f t="shared" si="238"/>
        <v>208526.18181818182</v>
      </c>
      <c r="X783" s="13">
        <f t="shared" si="239"/>
        <v>166168.27272727274</v>
      </c>
      <c r="Y783" s="13">
        <f t="shared" si="240"/>
        <v>291847.5</v>
      </c>
      <c r="Z783" s="13">
        <f t="shared" si="241"/>
        <v>332991.45454545453</v>
      </c>
      <c r="AA783" s="13">
        <f t="shared" si="242"/>
        <v>999533.40909090918</v>
      </c>
      <c r="AB783" s="23">
        <f t="shared" si="243"/>
        <v>0</v>
      </c>
      <c r="AC783" s="23">
        <f t="shared" si="244"/>
        <v>0</v>
      </c>
      <c r="AD783" s="23">
        <f t="shared" si="245"/>
        <v>0</v>
      </c>
      <c r="AE783" s="23">
        <f t="shared" si="246"/>
        <v>0</v>
      </c>
      <c r="AF783" s="23">
        <f t="shared" si="247"/>
        <v>0</v>
      </c>
      <c r="AG783" s="23">
        <f t="shared" si="248"/>
        <v>0</v>
      </c>
      <c r="AH783" s="23">
        <f t="shared" si="249"/>
        <v>0</v>
      </c>
      <c r="AI783" s="44" t="str">
        <f t="shared" si="250"/>
        <v>n/a</v>
      </c>
      <c r="AJ783" s="2" t="str">
        <f t="shared" si="233"/>
        <v>2018-19 Summer</v>
      </c>
      <c r="AK783" s="2" t="str">
        <f t="shared" si="234"/>
        <v>2017-18 Summer</v>
      </c>
      <c r="AL783" s="41">
        <v>0</v>
      </c>
    </row>
    <row r="784" spans="1:38" x14ac:dyDescent="0.3">
      <c r="A784" s="47">
        <v>42976</v>
      </c>
      <c r="B784" s="14" t="str">
        <f t="shared" si="235"/>
        <v>Aug</v>
      </c>
      <c r="C784" s="3"/>
      <c r="D784" s="3"/>
      <c r="E784" s="3"/>
      <c r="F784" s="3"/>
      <c r="G784" s="3"/>
      <c r="H784" s="3"/>
      <c r="I784" s="13">
        <f>VLOOKUP($B784,'Gas wholesale lookups'!$A$4:$L$15,'Gas wholesale index'!I$2,FALSE)</f>
        <v>291847.5</v>
      </c>
      <c r="J784" s="13">
        <f>VLOOKUP($B784,'Gas wholesale lookups'!$A$4:$L$15,'Gas wholesale index'!J$2,FALSE)</f>
        <v>332991.45454545453</v>
      </c>
      <c r="K784" s="13">
        <f>VLOOKUP($B784,'Gas wholesale lookups'!$A$4:$L$15,'Gas wholesale index'!K$2,FALSE)</f>
        <v>208526.18181818182</v>
      </c>
      <c r="L784" s="13">
        <f>VLOOKUP($B784,'Gas wholesale lookups'!$A$4:$L$15,'Gas wholesale index'!L$2,FALSE)</f>
        <v>166168.27272727274</v>
      </c>
      <c r="M784" s="13">
        <f>VLOOKUP($B784,'Gas wholesale lookups'!$A$4:$L$15,'Gas wholesale index'!M$2,FALSE)</f>
        <v>291847.5</v>
      </c>
      <c r="N784" s="13">
        <f>VLOOKUP($B784,'Gas wholesale lookups'!$A$4:$L$15,'Gas wholesale index'!N$2,FALSE)</f>
        <v>332991.45454545453</v>
      </c>
      <c r="O784" s="38">
        <f>VLOOKUP($B784,'Gas wholesale lookups'!$A$4:$R$15,'Gas wholesale index'!O$2,FALSE)</f>
        <v>0</v>
      </c>
      <c r="P784" s="38">
        <f>VLOOKUP($B784,'Gas wholesale lookups'!$A$4:$R$15,'Gas wholesale index'!P$2,FALSE)</f>
        <v>0</v>
      </c>
      <c r="Q784" s="38">
        <f>VLOOKUP($B784,'Gas wholesale lookups'!$A$4:$R$15,'Gas wholesale index'!Q$2,FALSE)</f>
        <v>1</v>
      </c>
      <c r="R784" s="38">
        <f>VLOOKUP($B784,'Gas wholesale lookups'!$A$4:$R$15,'Gas wholesale index'!R$2,FALSE)</f>
        <v>1</v>
      </c>
      <c r="S784" s="38">
        <f>VLOOKUP($B784,'Gas wholesale lookups'!$A$4:$R$15,'Gas wholesale index'!S$2,FALSE)</f>
        <v>1</v>
      </c>
      <c r="T784" s="38">
        <f>VLOOKUP($B784,'Gas wholesale lookups'!$A$4:$R$15,'Gas wholesale index'!T$2,FALSE)</f>
        <v>1</v>
      </c>
      <c r="U784" s="13">
        <f t="shared" si="236"/>
        <v>0</v>
      </c>
      <c r="V784" s="13">
        <f t="shared" si="237"/>
        <v>0</v>
      </c>
      <c r="W784" s="13">
        <f t="shared" si="238"/>
        <v>208526.18181818182</v>
      </c>
      <c r="X784" s="13">
        <f t="shared" si="239"/>
        <v>166168.27272727274</v>
      </c>
      <c r="Y784" s="13">
        <f t="shared" si="240"/>
        <v>291847.5</v>
      </c>
      <c r="Z784" s="13">
        <f t="shared" si="241"/>
        <v>332991.45454545453</v>
      </c>
      <c r="AA784" s="13">
        <f t="shared" si="242"/>
        <v>999533.40909090918</v>
      </c>
      <c r="AB784" s="23">
        <f t="shared" si="243"/>
        <v>0</v>
      </c>
      <c r="AC784" s="23">
        <f t="shared" si="244"/>
        <v>0</v>
      </c>
      <c r="AD784" s="23">
        <f t="shared" si="245"/>
        <v>0</v>
      </c>
      <c r="AE784" s="23">
        <f t="shared" si="246"/>
        <v>0</v>
      </c>
      <c r="AF784" s="23">
        <f t="shared" si="247"/>
        <v>0</v>
      </c>
      <c r="AG784" s="23">
        <f t="shared" si="248"/>
        <v>0</v>
      </c>
      <c r="AH784" s="23">
        <f t="shared" si="249"/>
        <v>0</v>
      </c>
      <c r="AI784" s="44" t="str">
        <f t="shared" si="250"/>
        <v>n/a</v>
      </c>
      <c r="AJ784" s="2" t="str">
        <f t="shared" si="233"/>
        <v>2018-19 Summer</v>
      </c>
      <c r="AK784" s="2" t="str">
        <f t="shared" si="234"/>
        <v>2017-18 Summer</v>
      </c>
      <c r="AL784" s="41">
        <v>0</v>
      </c>
    </row>
    <row r="785" spans="1:38" x14ac:dyDescent="0.3">
      <c r="A785" s="47">
        <v>42977</v>
      </c>
      <c r="B785" s="14" t="str">
        <f t="shared" si="235"/>
        <v>Aug</v>
      </c>
      <c r="C785" s="3"/>
      <c r="D785" s="3"/>
      <c r="E785" s="3"/>
      <c r="F785" s="3"/>
      <c r="G785" s="3"/>
      <c r="H785" s="3"/>
      <c r="I785" s="13">
        <f>VLOOKUP($B785,'Gas wholesale lookups'!$A$4:$L$15,'Gas wholesale index'!I$2,FALSE)</f>
        <v>291847.5</v>
      </c>
      <c r="J785" s="13">
        <f>VLOOKUP($B785,'Gas wholesale lookups'!$A$4:$L$15,'Gas wholesale index'!J$2,FALSE)</f>
        <v>332991.45454545453</v>
      </c>
      <c r="K785" s="13">
        <f>VLOOKUP($B785,'Gas wholesale lookups'!$A$4:$L$15,'Gas wholesale index'!K$2,FALSE)</f>
        <v>208526.18181818182</v>
      </c>
      <c r="L785" s="13">
        <f>VLOOKUP($B785,'Gas wholesale lookups'!$A$4:$L$15,'Gas wholesale index'!L$2,FALSE)</f>
        <v>166168.27272727274</v>
      </c>
      <c r="M785" s="13">
        <f>VLOOKUP($B785,'Gas wholesale lookups'!$A$4:$L$15,'Gas wholesale index'!M$2,FALSE)</f>
        <v>291847.5</v>
      </c>
      <c r="N785" s="13">
        <f>VLOOKUP($B785,'Gas wholesale lookups'!$A$4:$L$15,'Gas wholesale index'!N$2,FALSE)</f>
        <v>332991.45454545453</v>
      </c>
      <c r="O785" s="38">
        <f>VLOOKUP($B785,'Gas wholesale lookups'!$A$4:$R$15,'Gas wholesale index'!O$2,FALSE)</f>
        <v>0</v>
      </c>
      <c r="P785" s="38">
        <f>VLOOKUP($B785,'Gas wholesale lookups'!$A$4:$R$15,'Gas wholesale index'!P$2,FALSE)</f>
        <v>0</v>
      </c>
      <c r="Q785" s="38">
        <f>VLOOKUP($B785,'Gas wholesale lookups'!$A$4:$R$15,'Gas wholesale index'!Q$2,FALSE)</f>
        <v>1</v>
      </c>
      <c r="R785" s="38">
        <f>VLOOKUP($B785,'Gas wholesale lookups'!$A$4:$R$15,'Gas wholesale index'!R$2,FALSE)</f>
        <v>1</v>
      </c>
      <c r="S785" s="38">
        <f>VLOOKUP($B785,'Gas wholesale lookups'!$A$4:$R$15,'Gas wholesale index'!S$2,FALSE)</f>
        <v>1</v>
      </c>
      <c r="T785" s="38">
        <f>VLOOKUP($B785,'Gas wholesale lookups'!$A$4:$R$15,'Gas wholesale index'!T$2,FALSE)</f>
        <v>1</v>
      </c>
      <c r="U785" s="13">
        <f t="shared" si="236"/>
        <v>0</v>
      </c>
      <c r="V785" s="13">
        <f t="shared" si="237"/>
        <v>0</v>
      </c>
      <c r="W785" s="13">
        <f t="shared" si="238"/>
        <v>208526.18181818182</v>
      </c>
      <c r="X785" s="13">
        <f t="shared" si="239"/>
        <v>166168.27272727274</v>
      </c>
      <c r="Y785" s="13">
        <f t="shared" si="240"/>
        <v>291847.5</v>
      </c>
      <c r="Z785" s="13">
        <f t="shared" si="241"/>
        <v>332991.45454545453</v>
      </c>
      <c r="AA785" s="13">
        <f t="shared" si="242"/>
        <v>999533.40909090918</v>
      </c>
      <c r="AB785" s="23">
        <f t="shared" si="243"/>
        <v>0</v>
      </c>
      <c r="AC785" s="23">
        <f t="shared" si="244"/>
        <v>0</v>
      </c>
      <c r="AD785" s="23">
        <f t="shared" si="245"/>
        <v>0</v>
      </c>
      <c r="AE785" s="23">
        <f t="shared" si="246"/>
        <v>0</v>
      </c>
      <c r="AF785" s="23">
        <f t="shared" si="247"/>
        <v>0</v>
      </c>
      <c r="AG785" s="23">
        <f t="shared" si="248"/>
        <v>0</v>
      </c>
      <c r="AH785" s="23">
        <f t="shared" si="249"/>
        <v>0</v>
      </c>
      <c r="AI785" s="44" t="str">
        <f t="shared" si="250"/>
        <v>n/a</v>
      </c>
      <c r="AJ785" s="2" t="str">
        <f t="shared" si="233"/>
        <v>2018-19 Summer</v>
      </c>
      <c r="AK785" s="2" t="str">
        <f t="shared" si="234"/>
        <v>2017-18 Summer</v>
      </c>
      <c r="AL785" s="41">
        <v>0</v>
      </c>
    </row>
    <row r="786" spans="1:38" x14ac:dyDescent="0.3">
      <c r="A786" s="47">
        <v>42978</v>
      </c>
      <c r="B786" s="14" t="str">
        <f t="shared" si="235"/>
        <v>Aug</v>
      </c>
      <c r="C786" s="3"/>
      <c r="D786" s="3"/>
      <c r="E786" s="3"/>
      <c r="F786" s="3"/>
      <c r="G786" s="3"/>
      <c r="H786" s="3"/>
      <c r="I786" s="13">
        <f>VLOOKUP($B786,'Gas wholesale lookups'!$A$4:$L$15,'Gas wholesale index'!I$2,FALSE)</f>
        <v>291847.5</v>
      </c>
      <c r="J786" s="13">
        <f>VLOOKUP($B786,'Gas wholesale lookups'!$A$4:$L$15,'Gas wholesale index'!J$2,FALSE)</f>
        <v>332991.45454545453</v>
      </c>
      <c r="K786" s="13">
        <f>VLOOKUP($B786,'Gas wholesale lookups'!$A$4:$L$15,'Gas wholesale index'!K$2,FALSE)</f>
        <v>208526.18181818182</v>
      </c>
      <c r="L786" s="13">
        <f>VLOOKUP($B786,'Gas wholesale lookups'!$A$4:$L$15,'Gas wholesale index'!L$2,FALSE)</f>
        <v>166168.27272727274</v>
      </c>
      <c r="M786" s="13">
        <f>VLOOKUP($B786,'Gas wholesale lookups'!$A$4:$L$15,'Gas wholesale index'!M$2,FALSE)</f>
        <v>291847.5</v>
      </c>
      <c r="N786" s="13">
        <f>VLOOKUP($B786,'Gas wholesale lookups'!$A$4:$L$15,'Gas wholesale index'!N$2,FALSE)</f>
        <v>332991.45454545453</v>
      </c>
      <c r="O786" s="38">
        <f>VLOOKUP($B786,'Gas wholesale lookups'!$A$4:$R$15,'Gas wholesale index'!O$2,FALSE)</f>
        <v>0</v>
      </c>
      <c r="P786" s="38">
        <f>VLOOKUP($B786,'Gas wholesale lookups'!$A$4:$R$15,'Gas wholesale index'!P$2,FALSE)</f>
        <v>0</v>
      </c>
      <c r="Q786" s="38">
        <f>VLOOKUP($B786,'Gas wholesale lookups'!$A$4:$R$15,'Gas wholesale index'!Q$2,FALSE)</f>
        <v>1</v>
      </c>
      <c r="R786" s="38">
        <f>VLOOKUP($B786,'Gas wholesale lookups'!$A$4:$R$15,'Gas wholesale index'!R$2,FALSE)</f>
        <v>1</v>
      </c>
      <c r="S786" s="38">
        <f>VLOOKUP($B786,'Gas wholesale lookups'!$A$4:$R$15,'Gas wholesale index'!S$2,FALSE)</f>
        <v>1</v>
      </c>
      <c r="T786" s="38">
        <f>VLOOKUP($B786,'Gas wholesale lookups'!$A$4:$R$15,'Gas wholesale index'!T$2,FALSE)</f>
        <v>1</v>
      </c>
      <c r="U786" s="13">
        <f t="shared" si="236"/>
        <v>0</v>
      </c>
      <c r="V786" s="13">
        <f t="shared" si="237"/>
        <v>0</v>
      </c>
      <c r="W786" s="13">
        <f t="shared" si="238"/>
        <v>208526.18181818182</v>
      </c>
      <c r="X786" s="13">
        <f t="shared" si="239"/>
        <v>166168.27272727274</v>
      </c>
      <c r="Y786" s="13">
        <f t="shared" si="240"/>
        <v>291847.5</v>
      </c>
      <c r="Z786" s="13">
        <f t="shared" si="241"/>
        <v>332991.45454545453</v>
      </c>
      <c r="AA786" s="13">
        <f t="shared" si="242"/>
        <v>999533.40909090918</v>
      </c>
      <c r="AB786" s="23">
        <f t="shared" si="243"/>
        <v>0</v>
      </c>
      <c r="AC786" s="23">
        <f t="shared" si="244"/>
        <v>0</v>
      </c>
      <c r="AD786" s="23">
        <f t="shared" si="245"/>
        <v>0</v>
      </c>
      <c r="AE786" s="23">
        <f t="shared" si="246"/>
        <v>0</v>
      </c>
      <c r="AF786" s="23">
        <f t="shared" si="247"/>
        <v>0</v>
      </c>
      <c r="AG786" s="23">
        <f t="shared" si="248"/>
        <v>0</v>
      </c>
      <c r="AH786" s="23">
        <f t="shared" si="249"/>
        <v>0</v>
      </c>
      <c r="AI786" s="44" t="str">
        <f t="shared" si="250"/>
        <v>n/a</v>
      </c>
      <c r="AJ786" s="2" t="str">
        <f t="shared" si="233"/>
        <v>2018-19 Summer</v>
      </c>
      <c r="AK786" s="2" t="str">
        <f t="shared" si="234"/>
        <v>2017-18 Summer</v>
      </c>
      <c r="AL786" s="41">
        <v>0</v>
      </c>
    </row>
    <row r="787" spans="1:38" x14ac:dyDescent="0.3">
      <c r="A787" s="47">
        <v>42979</v>
      </c>
      <c r="B787" s="14" t="str">
        <f t="shared" si="235"/>
        <v>Sep</v>
      </c>
      <c r="C787" s="3"/>
      <c r="D787" s="3"/>
      <c r="E787" s="3"/>
      <c r="F787" s="3"/>
      <c r="G787" s="3"/>
      <c r="H787" s="3"/>
      <c r="I787" s="13">
        <f>VLOOKUP($B787,'Gas wholesale lookups'!$A$4:$L$15,'Gas wholesale index'!I$2,FALSE)</f>
        <v>291847.5</v>
      </c>
      <c r="J787" s="13">
        <f>VLOOKUP($B787,'Gas wholesale lookups'!$A$4:$L$15,'Gas wholesale index'!J$2,FALSE)</f>
        <v>332991.45454545453</v>
      </c>
      <c r="K787" s="13">
        <f>VLOOKUP($B787,'Gas wholesale lookups'!$A$4:$L$15,'Gas wholesale index'!K$2,FALSE)</f>
        <v>208526.18181818182</v>
      </c>
      <c r="L787" s="13">
        <f>VLOOKUP($B787,'Gas wholesale lookups'!$A$4:$L$15,'Gas wholesale index'!L$2,FALSE)</f>
        <v>166168.27272727274</v>
      </c>
      <c r="M787" s="13">
        <f>VLOOKUP($B787,'Gas wholesale lookups'!$A$4:$L$15,'Gas wholesale index'!M$2,FALSE)</f>
        <v>291847.5</v>
      </c>
      <c r="N787" s="13">
        <f>VLOOKUP($B787,'Gas wholesale lookups'!$A$4:$L$15,'Gas wholesale index'!N$2,FALSE)</f>
        <v>332991.45454545453</v>
      </c>
      <c r="O787" s="38">
        <f>VLOOKUP($B787,'Gas wholesale lookups'!$A$4:$R$15,'Gas wholesale index'!O$2,FALSE)</f>
        <v>0</v>
      </c>
      <c r="P787" s="38">
        <f>VLOOKUP($B787,'Gas wholesale lookups'!$A$4:$R$15,'Gas wholesale index'!P$2,FALSE)</f>
        <v>0</v>
      </c>
      <c r="Q787" s="38">
        <f>VLOOKUP($B787,'Gas wholesale lookups'!$A$4:$R$15,'Gas wholesale index'!Q$2,FALSE)</f>
        <v>1</v>
      </c>
      <c r="R787" s="38">
        <f>VLOOKUP($B787,'Gas wholesale lookups'!$A$4:$R$15,'Gas wholesale index'!R$2,FALSE)</f>
        <v>1</v>
      </c>
      <c r="S787" s="38">
        <f>VLOOKUP($B787,'Gas wholesale lookups'!$A$4:$R$15,'Gas wholesale index'!S$2,FALSE)</f>
        <v>1</v>
      </c>
      <c r="T787" s="38">
        <f>VLOOKUP($B787,'Gas wholesale lookups'!$A$4:$R$15,'Gas wholesale index'!T$2,FALSE)</f>
        <v>1</v>
      </c>
      <c r="U787" s="13">
        <f t="shared" si="236"/>
        <v>0</v>
      </c>
      <c r="V787" s="13">
        <f t="shared" si="237"/>
        <v>0</v>
      </c>
      <c r="W787" s="13">
        <f t="shared" si="238"/>
        <v>208526.18181818182</v>
      </c>
      <c r="X787" s="13">
        <f t="shared" si="239"/>
        <v>166168.27272727274</v>
      </c>
      <c r="Y787" s="13">
        <f t="shared" si="240"/>
        <v>291847.5</v>
      </c>
      <c r="Z787" s="13">
        <f t="shared" si="241"/>
        <v>332991.45454545453</v>
      </c>
      <c r="AA787" s="13">
        <f t="shared" si="242"/>
        <v>999533.40909090918</v>
      </c>
      <c r="AB787" s="23">
        <f t="shared" si="243"/>
        <v>0</v>
      </c>
      <c r="AC787" s="23">
        <f t="shared" si="244"/>
        <v>0</v>
      </c>
      <c r="AD787" s="23">
        <f t="shared" si="245"/>
        <v>0</v>
      </c>
      <c r="AE787" s="23">
        <f t="shared" si="246"/>
        <v>0</v>
      </c>
      <c r="AF787" s="23">
        <f t="shared" si="247"/>
        <v>0</v>
      </c>
      <c r="AG787" s="23">
        <f t="shared" si="248"/>
        <v>0</v>
      </c>
      <c r="AH787" s="23">
        <f t="shared" si="249"/>
        <v>0</v>
      </c>
      <c r="AI787" s="44" t="str">
        <f t="shared" si="250"/>
        <v>n/a</v>
      </c>
      <c r="AJ787" s="2" t="str">
        <f t="shared" si="233"/>
        <v>2018-19 Summer</v>
      </c>
      <c r="AK787" s="2" t="str">
        <f t="shared" si="234"/>
        <v>2017-18 Summer</v>
      </c>
      <c r="AL787" s="41">
        <v>0</v>
      </c>
    </row>
    <row r="788" spans="1:38" x14ac:dyDescent="0.3">
      <c r="A788" s="47">
        <v>42982</v>
      </c>
      <c r="B788" s="14" t="str">
        <f t="shared" si="235"/>
        <v>Sep</v>
      </c>
      <c r="C788" s="3"/>
      <c r="D788" s="3"/>
      <c r="E788" s="3"/>
      <c r="F788" s="3"/>
      <c r="G788" s="3"/>
      <c r="H788" s="3"/>
      <c r="I788" s="13">
        <f>VLOOKUP($B788,'Gas wholesale lookups'!$A$4:$L$15,'Gas wholesale index'!I$2,FALSE)</f>
        <v>291847.5</v>
      </c>
      <c r="J788" s="13">
        <f>VLOOKUP($B788,'Gas wholesale lookups'!$A$4:$L$15,'Gas wholesale index'!J$2,FALSE)</f>
        <v>332991.45454545453</v>
      </c>
      <c r="K788" s="13">
        <f>VLOOKUP($B788,'Gas wholesale lookups'!$A$4:$L$15,'Gas wholesale index'!K$2,FALSE)</f>
        <v>208526.18181818182</v>
      </c>
      <c r="L788" s="13">
        <f>VLOOKUP($B788,'Gas wholesale lookups'!$A$4:$L$15,'Gas wholesale index'!L$2,FALSE)</f>
        <v>166168.27272727274</v>
      </c>
      <c r="M788" s="13">
        <f>VLOOKUP($B788,'Gas wholesale lookups'!$A$4:$L$15,'Gas wholesale index'!M$2,FALSE)</f>
        <v>291847.5</v>
      </c>
      <c r="N788" s="13">
        <f>VLOOKUP($B788,'Gas wholesale lookups'!$A$4:$L$15,'Gas wholesale index'!N$2,FALSE)</f>
        <v>332991.45454545453</v>
      </c>
      <c r="O788" s="38">
        <f>VLOOKUP($B788,'Gas wholesale lookups'!$A$4:$R$15,'Gas wholesale index'!O$2,FALSE)</f>
        <v>0</v>
      </c>
      <c r="P788" s="38">
        <f>VLOOKUP($B788,'Gas wholesale lookups'!$A$4:$R$15,'Gas wholesale index'!P$2,FALSE)</f>
        <v>0</v>
      </c>
      <c r="Q788" s="38">
        <f>VLOOKUP($B788,'Gas wholesale lookups'!$A$4:$R$15,'Gas wholesale index'!Q$2,FALSE)</f>
        <v>1</v>
      </c>
      <c r="R788" s="38">
        <f>VLOOKUP($B788,'Gas wholesale lookups'!$A$4:$R$15,'Gas wholesale index'!R$2,FALSE)</f>
        <v>1</v>
      </c>
      <c r="S788" s="38">
        <f>VLOOKUP($B788,'Gas wholesale lookups'!$A$4:$R$15,'Gas wholesale index'!S$2,FALSE)</f>
        <v>1</v>
      </c>
      <c r="T788" s="38">
        <f>VLOOKUP($B788,'Gas wholesale lookups'!$A$4:$R$15,'Gas wholesale index'!T$2,FALSE)</f>
        <v>1</v>
      </c>
      <c r="U788" s="13">
        <f t="shared" si="236"/>
        <v>0</v>
      </c>
      <c r="V788" s="13">
        <f t="shared" si="237"/>
        <v>0</v>
      </c>
      <c r="W788" s="13">
        <f t="shared" si="238"/>
        <v>208526.18181818182</v>
      </c>
      <c r="X788" s="13">
        <f t="shared" si="239"/>
        <v>166168.27272727274</v>
      </c>
      <c r="Y788" s="13">
        <f t="shared" si="240"/>
        <v>291847.5</v>
      </c>
      <c r="Z788" s="13">
        <f t="shared" si="241"/>
        <v>332991.45454545453</v>
      </c>
      <c r="AA788" s="13">
        <f t="shared" si="242"/>
        <v>999533.40909090918</v>
      </c>
      <c r="AB788" s="23">
        <f t="shared" si="243"/>
        <v>0</v>
      </c>
      <c r="AC788" s="23">
        <f t="shared" si="244"/>
        <v>0</v>
      </c>
      <c r="AD788" s="23">
        <f t="shared" si="245"/>
        <v>0</v>
      </c>
      <c r="AE788" s="23">
        <f t="shared" si="246"/>
        <v>0</v>
      </c>
      <c r="AF788" s="23">
        <f t="shared" si="247"/>
        <v>0</v>
      </c>
      <c r="AG788" s="23">
        <f t="shared" si="248"/>
        <v>0</v>
      </c>
      <c r="AH788" s="23">
        <f t="shared" si="249"/>
        <v>0</v>
      </c>
      <c r="AI788" s="44" t="str">
        <f t="shared" si="250"/>
        <v>n/a</v>
      </c>
      <c r="AJ788" s="2" t="str">
        <f t="shared" si="233"/>
        <v>2018-19 Summer</v>
      </c>
      <c r="AK788" s="2" t="str">
        <f t="shared" si="234"/>
        <v>2017-18 Summer</v>
      </c>
      <c r="AL788" s="41">
        <v>0</v>
      </c>
    </row>
    <row r="789" spans="1:38" x14ac:dyDescent="0.3">
      <c r="A789" s="47">
        <v>42983</v>
      </c>
      <c r="B789" s="14" t="str">
        <f t="shared" si="235"/>
        <v>Sep</v>
      </c>
      <c r="C789" s="3"/>
      <c r="D789" s="3"/>
      <c r="E789" s="3"/>
      <c r="F789" s="3"/>
      <c r="G789" s="3"/>
      <c r="H789" s="3"/>
      <c r="I789" s="13">
        <f>VLOOKUP($B789,'Gas wholesale lookups'!$A$4:$L$15,'Gas wholesale index'!I$2,FALSE)</f>
        <v>291847.5</v>
      </c>
      <c r="J789" s="13">
        <f>VLOOKUP($B789,'Gas wholesale lookups'!$A$4:$L$15,'Gas wholesale index'!J$2,FALSE)</f>
        <v>332991.45454545453</v>
      </c>
      <c r="K789" s="13">
        <f>VLOOKUP($B789,'Gas wholesale lookups'!$A$4:$L$15,'Gas wholesale index'!K$2,FALSE)</f>
        <v>208526.18181818182</v>
      </c>
      <c r="L789" s="13">
        <f>VLOOKUP($B789,'Gas wholesale lookups'!$A$4:$L$15,'Gas wholesale index'!L$2,FALSE)</f>
        <v>166168.27272727274</v>
      </c>
      <c r="M789" s="13">
        <f>VLOOKUP($B789,'Gas wholesale lookups'!$A$4:$L$15,'Gas wholesale index'!M$2,FALSE)</f>
        <v>291847.5</v>
      </c>
      <c r="N789" s="13">
        <f>VLOOKUP($B789,'Gas wholesale lookups'!$A$4:$L$15,'Gas wholesale index'!N$2,FALSE)</f>
        <v>332991.45454545453</v>
      </c>
      <c r="O789" s="38">
        <f>VLOOKUP($B789,'Gas wholesale lookups'!$A$4:$R$15,'Gas wholesale index'!O$2,FALSE)</f>
        <v>0</v>
      </c>
      <c r="P789" s="38">
        <f>VLOOKUP($B789,'Gas wholesale lookups'!$A$4:$R$15,'Gas wholesale index'!P$2,FALSE)</f>
        <v>0</v>
      </c>
      <c r="Q789" s="38">
        <f>VLOOKUP($B789,'Gas wholesale lookups'!$A$4:$R$15,'Gas wholesale index'!Q$2,FALSE)</f>
        <v>1</v>
      </c>
      <c r="R789" s="38">
        <f>VLOOKUP($B789,'Gas wholesale lookups'!$A$4:$R$15,'Gas wholesale index'!R$2,FALSE)</f>
        <v>1</v>
      </c>
      <c r="S789" s="38">
        <f>VLOOKUP($B789,'Gas wholesale lookups'!$A$4:$R$15,'Gas wholesale index'!S$2,FALSE)</f>
        <v>1</v>
      </c>
      <c r="T789" s="38">
        <f>VLOOKUP($B789,'Gas wholesale lookups'!$A$4:$R$15,'Gas wholesale index'!T$2,FALSE)</f>
        <v>1</v>
      </c>
      <c r="U789" s="13">
        <f t="shared" si="236"/>
        <v>0</v>
      </c>
      <c r="V789" s="13">
        <f t="shared" si="237"/>
        <v>0</v>
      </c>
      <c r="W789" s="13">
        <f t="shared" si="238"/>
        <v>208526.18181818182</v>
      </c>
      <c r="X789" s="13">
        <f t="shared" si="239"/>
        <v>166168.27272727274</v>
      </c>
      <c r="Y789" s="13">
        <f t="shared" si="240"/>
        <v>291847.5</v>
      </c>
      <c r="Z789" s="13">
        <f t="shared" si="241"/>
        <v>332991.45454545453</v>
      </c>
      <c r="AA789" s="13">
        <f t="shared" si="242"/>
        <v>999533.40909090918</v>
      </c>
      <c r="AB789" s="23">
        <f t="shared" si="243"/>
        <v>0</v>
      </c>
      <c r="AC789" s="23">
        <f t="shared" si="244"/>
        <v>0</v>
      </c>
      <c r="AD789" s="23">
        <f t="shared" si="245"/>
        <v>0</v>
      </c>
      <c r="AE789" s="23">
        <f t="shared" si="246"/>
        <v>0</v>
      </c>
      <c r="AF789" s="23">
        <f t="shared" si="247"/>
        <v>0</v>
      </c>
      <c r="AG789" s="23">
        <f t="shared" si="248"/>
        <v>0</v>
      </c>
      <c r="AH789" s="23">
        <f t="shared" si="249"/>
        <v>0</v>
      </c>
      <c r="AI789" s="44" t="str">
        <f t="shared" si="250"/>
        <v>n/a</v>
      </c>
      <c r="AJ789" s="2" t="str">
        <f t="shared" si="233"/>
        <v>2018-19 Summer</v>
      </c>
      <c r="AK789" s="2" t="str">
        <f t="shared" si="234"/>
        <v>2017-18 Summer</v>
      </c>
      <c r="AL789" s="41">
        <v>0</v>
      </c>
    </row>
    <row r="790" spans="1:38" x14ac:dyDescent="0.3">
      <c r="A790" s="47">
        <v>42984</v>
      </c>
      <c r="B790" s="14" t="str">
        <f t="shared" si="235"/>
        <v>Sep</v>
      </c>
      <c r="C790" s="3"/>
      <c r="D790" s="3"/>
      <c r="E790" s="3"/>
      <c r="F790" s="3"/>
      <c r="G790" s="3"/>
      <c r="H790" s="3"/>
      <c r="I790" s="13">
        <f>VLOOKUP($B790,'Gas wholesale lookups'!$A$4:$L$15,'Gas wholesale index'!I$2,FALSE)</f>
        <v>291847.5</v>
      </c>
      <c r="J790" s="13">
        <f>VLOOKUP($B790,'Gas wholesale lookups'!$A$4:$L$15,'Gas wholesale index'!J$2,FALSE)</f>
        <v>332991.45454545453</v>
      </c>
      <c r="K790" s="13">
        <f>VLOOKUP($B790,'Gas wholesale lookups'!$A$4:$L$15,'Gas wholesale index'!K$2,FALSE)</f>
        <v>208526.18181818182</v>
      </c>
      <c r="L790" s="13">
        <f>VLOOKUP($B790,'Gas wholesale lookups'!$A$4:$L$15,'Gas wholesale index'!L$2,FALSE)</f>
        <v>166168.27272727274</v>
      </c>
      <c r="M790" s="13">
        <f>VLOOKUP($B790,'Gas wholesale lookups'!$A$4:$L$15,'Gas wholesale index'!M$2,FALSE)</f>
        <v>291847.5</v>
      </c>
      <c r="N790" s="13">
        <f>VLOOKUP($B790,'Gas wholesale lookups'!$A$4:$L$15,'Gas wholesale index'!N$2,FALSE)</f>
        <v>332991.45454545453</v>
      </c>
      <c r="O790" s="38">
        <f>VLOOKUP($B790,'Gas wholesale lookups'!$A$4:$R$15,'Gas wholesale index'!O$2,FALSE)</f>
        <v>0</v>
      </c>
      <c r="P790" s="38">
        <f>VLOOKUP($B790,'Gas wholesale lookups'!$A$4:$R$15,'Gas wholesale index'!P$2,FALSE)</f>
        <v>0</v>
      </c>
      <c r="Q790" s="38">
        <f>VLOOKUP($B790,'Gas wholesale lookups'!$A$4:$R$15,'Gas wholesale index'!Q$2,FALSE)</f>
        <v>1</v>
      </c>
      <c r="R790" s="38">
        <f>VLOOKUP($B790,'Gas wholesale lookups'!$A$4:$R$15,'Gas wholesale index'!R$2,FALSE)</f>
        <v>1</v>
      </c>
      <c r="S790" s="38">
        <f>VLOOKUP($B790,'Gas wholesale lookups'!$A$4:$R$15,'Gas wholesale index'!S$2,FALSE)</f>
        <v>1</v>
      </c>
      <c r="T790" s="38">
        <f>VLOOKUP($B790,'Gas wholesale lookups'!$A$4:$R$15,'Gas wholesale index'!T$2,FALSE)</f>
        <v>1</v>
      </c>
      <c r="U790" s="13">
        <f t="shared" si="236"/>
        <v>0</v>
      </c>
      <c r="V790" s="13">
        <f t="shared" si="237"/>
        <v>0</v>
      </c>
      <c r="W790" s="13">
        <f t="shared" si="238"/>
        <v>208526.18181818182</v>
      </c>
      <c r="X790" s="13">
        <f t="shared" si="239"/>
        <v>166168.27272727274</v>
      </c>
      <c r="Y790" s="13">
        <f t="shared" si="240"/>
        <v>291847.5</v>
      </c>
      <c r="Z790" s="13">
        <f t="shared" si="241"/>
        <v>332991.45454545453</v>
      </c>
      <c r="AA790" s="13">
        <f t="shared" si="242"/>
        <v>999533.40909090918</v>
      </c>
      <c r="AB790" s="23">
        <f t="shared" si="243"/>
        <v>0</v>
      </c>
      <c r="AC790" s="23">
        <f t="shared" si="244"/>
        <v>0</v>
      </c>
      <c r="AD790" s="23">
        <f t="shared" si="245"/>
        <v>0</v>
      </c>
      <c r="AE790" s="23">
        <f t="shared" si="246"/>
        <v>0</v>
      </c>
      <c r="AF790" s="23">
        <f t="shared" si="247"/>
        <v>0</v>
      </c>
      <c r="AG790" s="23">
        <f t="shared" si="248"/>
        <v>0</v>
      </c>
      <c r="AH790" s="23">
        <f t="shared" si="249"/>
        <v>0</v>
      </c>
      <c r="AI790" s="44" t="str">
        <f t="shared" si="250"/>
        <v>n/a</v>
      </c>
      <c r="AJ790" s="2" t="str">
        <f t="shared" si="233"/>
        <v>2018-19 Summer</v>
      </c>
      <c r="AK790" s="2" t="str">
        <f t="shared" si="234"/>
        <v>2017-18 Summer</v>
      </c>
      <c r="AL790" s="41">
        <v>0</v>
      </c>
    </row>
    <row r="791" spans="1:38" x14ac:dyDescent="0.3">
      <c r="A791" s="47">
        <v>42985</v>
      </c>
      <c r="B791" s="14" t="str">
        <f t="shared" si="235"/>
        <v>Sep</v>
      </c>
      <c r="C791" s="3"/>
      <c r="D791" s="3"/>
      <c r="E791" s="3"/>
      <c r="F791" s="3"/>
      <c r="G791" s="3"/>
      <c r="H791" s="3"/>
      <c r="I791" s="13">
        <f>VLOOKUP($B791,'Gas wholesale lookups'!$A$4:$L$15,'Gas wholesale index'!I$2,FALSE)</f>
        <v>291847.5</v>
      </c>
      <c r="J791" s="13">
        <f>VLOOKUP($B791,'Gas wholesale lookups'!$A$4:$L$15,'Gas wholesale index'!J$2,FALSE)</f>
        <v>332991.45454545453</v>
      </c>
      <c r="K791" s="13">
        <f>VLOOKUP($B791,'Gas wholesale lookups'!$A$4:$L$15,'Gas wholesale index'!K$2,FALSE)</f>
        <v>208526.18181818182</v>
      </c>
      <c r="L791" s="13">
        <f>VLOOKUP($B791,'Gas wholesale lookups'!$A$4:$L$15,'Gas wholesale index'!L$2,FALSE)</f>
        <v>166168.27272727274</v>
      </c>
      <c r="M791" s="13">
        <f>VLOOKUP($B791,'Gas wholesale lookups'!$A$4:$L$15,'Gas wholesale index'!M$2,FALSE)</f>
        <v>291847.5</v>
      </c>
      <c r="N791" s="13">
        <f>VLOOKUP($B791,'Gas wholesale lookups'!$A$4:$L$15,'Gas wholesale index'!N$2,FALSE)</f>
        <v>332991.45454545453</v>
      </c>
      <c r="O791" s="38">
        <f>VLOOKUP($B791,'Gas wholesale lookups'!$A$4:$R$15,'Gas wholesale index'!O$2,FALSE)</f>
        <v>0</v>
      </c>
      <c r="P791" s="38">
        <f>VLOOKUP($B791,'Gas wholesale lookups'!$A$4:$R$15,'Gas wholesale index'!P$2,FALSE)</f>
        <v>0</v>
      </c>
      <c r="Q791" s="38">
        <f>VLOOKUP($B791,'Gas wholesale lookups'!$A$4:$R$15,'Gas wholesale index'!Q$2,FALSE)</f>
        <v>1</v>
      </c>
      <c r="R791" s="38">
        <f>VLOOKUP($B791,'Gas wholesale lookups'!$A$4:$R$15,'Gas wholesale index'!R$2,FALSE)</f>
        <v>1</v>
      </c>
      <c r="S791" s="38">
        <f>VLOOKUP($B791,'Gas wholesale lookups'!$A$4:$R$15,'Gas wholesale index'!S$2,FALSE)</f>
        <v>1</v>
      </c>
      <c r="T791" s="38">
        <f>VLOOKUP($B791,'Gas wholesale lookups'!$A$4:$R$15,'Gas wholesale index'!T$2,FALSE)</f>
        <v>1</v>
      </c>
      <c r="U791" s="13">
        <f t="shared" si="236"/>
        <v>0</v>
      </c>
      <c r="V791" s="13">
        <f t="shared" si="237"/>
        <v>0</v>
      </c>
      <c r="W791" s="13">
        <f t="shared" si="238"/>
        <v>208526.18181818182</v>
      </c>
      <c r="X791" s="13">
        <f t="shared" si="239"/>
        <v>166168.27272727274</v>
      </c>
      <c r="Y791" s="13">
        <f t="shared" si="240"/>
        <v>291847.5</v>
      </c>
      <c r="Z791" s="13">
        <f t="shared" si="241"/>
        <v>332991.45454545453</v>
      </c>
      <c r="AA791" s="13">
        <f t="shared" si="242"/>
        <v>999533.40909090918</v>
      </c>
      <c r="AB791" s="23">
        <f t="shared" si="243"/>
        <v>0</v>
      </c>
      <c r="AC791" s="23">
        <f t="shared" si="244"/>
        <v>0</v>
      </c>
      <c r="AD791" s="23">
        <f t="shared" si="245"/>
        <v>0</v>
      </c>
      <c r="AE791" s="23">
        <f t="shared" si="246"/>
        <v>0</v>
      </c>
      <c r="AF791" s="23">
        <f t="shared" si="247"/>
        <v>0</v>
      </c>
      <c r="AG791" s="23">
        <f t="shared" si="248"/>
        <v>0</v>
      </c>
      <c r="AH791" s="23">
        <f t="shared" si="249"/>
        <v>0</v>
      </c>
      <c r="AI791" s="44" t="str">
        <f t="shared" si="250"/>
        <v>n/a</v>
      </c>
      <c r="AJ791" s="2" t="str">
        <f t="shared" si="233"/>
        <v>2018-19 Summer</v>
      </c>
      <c r="AK791" s="2" t="str">
        <f t="shared" si="234"/>
        <v>2017-18 Summer</v>
      </c>
      <c r="AL791" s="41">
        <v>0</v>
      </c>
    </row>
    <row r="792" spans="1:38" x14ac:dyDescent="0.3">
      <c r="A792" s="47">
        <v>42986</v>
      </c>
      <c r="B792" s="14" t="str">
        <f t="shared" si="235"/>
        <v>Sep</v>
      </c>
      <c r="C792" s="3"/>
      <c r="D792" s="3"/>
      <c r="E792" s="3"/>
      <c r="F792" s="3"/>
      <c r="G792" s="3"/>
      <c r="H792" s="3"/>
      <c r="I792" s="13">
        <f>VLOOKUP($B792,'Gas wholesale lookups'!$A$4:$L$15,'Gas wholesale index'!I$2,FALSE)</f>
        <v>291847.5</v>
      </c>
      <c r="J792" s="13">
        <f>VLOOKUP($B792,'Gas wholesale lookups'!$A$4:$L$15,'Gas wholesale index'!J$2,FALSE)</f>
        <v>332991.45454545453</v>
      </c>
      <c r="K792" s="13">
        <f>VLOOKUP($B792,'Gas wholesale lookups'!$A$4:$L$15,'Gas wholesale index'!K$2,FALSE)</f>
        <v>208526.18181818182</v>
      </c>
      <c r="L792" s="13">
        <f>VLOOKUP($B792,'Gas wholesale lookups'!$A$4:$L$15,'Gas wholesale index'!L$2,FALSE)</f>
        <v>166168.27272727274</v>
      </c>
      <c r="M792" s="13">
        <f>VLOOKUP($B792,'Gas wholesale lookups'!$A$4:$L$15,'Gas wholesale index'!M$2,FALSE)</f>
        <v>291847.5</v>
      </c>
      <c r="N792" s="13">
        <f>VLOOKUP($B792,'Gas wholesale lookups'!$A$4:$L$15,'Gas wholesale index'!N$2,FALSE)</f>
        <v>332991.45454545453</v>
      </c>
      <c r="O792" s="38">
        <f>VLOOKUP($B792,'Gas wholesale lookups'!$A$4:$R$15,'Gas wholesale index'!O$2,FALSE)</f>
        <v>0</v>
      </c>
      <c r="P792" s="38">
        <f>VLOOKUP($B792,'Gas wholesale lookups'!$A$4:$R$15,'Gas wholesale index'!P$2,FALSE)</f>
        <v>0</v>
      </c>
      <c r="Q792" s="38">
        <f>VLOOKUP($B792,'Gas wholesale lookups'!$A$4:$R$15,'Gas wholesale index'!Q$2,FALSE)</f>
        <v>1</v>
      </c>
      <c r="R792" s="38">
        <f>VLOOKUP($B792,'Gas wholesale lookups'!$A$4:$R$15,'Gas wholesale index'!R$2,FALSE)</f>
        <v>1</v>
      </c>
      <c r="S792" s="38">
        <f>VLOOKUP($B792,'Gas wholesale lookups'!$A$4:$R$15,'Gas wholesale index'!S$2,FALSE)</f>
        <v>1</v>
      </c>
      <c r="T792" s="38">
        <f>VLOOKUP($B792,'Gas wholesale lookups'!$A$4:$R$15,'Gas wholesale index'!T$2,FALSE)</f>
        <v>1</v>
      </c>
      <c r="U792" s="13">
        <f t="shared" si="236"/>
        <v>0</v>
      </c>
      <c r="V792" s="13">
        <f t="shared" si="237"/>
        <v>0</v>
      </c>
      <c r="W792" s="13">
        <f t="shared" si="238"/>
        <v>208526.18181818182</v>
      </c>
      <c r="X792" s="13">
        <f t="shared" si="239"/>
        <v>166168.27272727274</v>
      </c>
      <c r="Y792" s="13">
        <f t="shared" si="240"/>
        <v>291847.5</v>
      </c>
      <c r="Z792" s="13">
        <f t="shared" si="241"/>
        <v>332991.45454545453</v>
      </c>
      <c r="AA792" s="13">
        <f t="shared" si="242"/>
        <v>999533.40909090918</v>
      </c>
      <c r="AB792" s="23">
        <f t="shared" si="243"/>
        <v>0</v>
      </c>
      <c r="AC792" s="23">
        <f t="shared" si="244"/>
        <v>0</v>
      </c>
      <c r="AD792" s="23">
        <f t="shared" si="245"/>
        <v>0</v>
      </c>
      <c r="AE792" s="23">
        <f t="shared" si="246"/>
        <v>0</v>
      </c>
      <c r="AF792" s="23">
        <f t="shared" si="247"/>
        <v>0</v>
      </c>
      <c r="AG792" s="23">
        <f t="shared" si="248"/>
        <v>0</v>
      </c>
      <c r="AH792" s="23">
        <f t="shared" si="249"/>
        <v>0</v>
      </c>
      <c r="AI792" s="44" t="str">
        <f t="shared" si="250"/>
        <v>n/a</v>
      </c>
      <c r="AJ792" s="2" t="str">
        <f t="shared" si="233"/>
        <v>2018-19 Summer</v>
      </c>
      <c r="AK792" s="2" t="str">
        <f t="shared" si="234"/>
        <v>2017-18 Summer</v>
      </c>
      <c r="AL792" s="41">
        <v>0</v>
      </c>
    </row>
    <row r="793" spans="1:38" x14ac:dyDescent="0.3">
      <c r="A793" s="47">
        <v>42989</v>
      </c>
      <c r="B793" s="14" t="str">
        <f t="shared" si="235"/>
        <v>Sep</v>
      </c>
      <c r="C793" s="3"/>
      <c r="D793" s="3"/>
      <c r="E793" s="3"/>
      <c r="F793" s="3"/>
      <c r="G793" s="3"/>
      <c r="H793" s="3"/>
      <c r="I793" s="13">
        <f>VLOOKUP($B793,'Gas wholesale lookups'!$A$4:$L$15,'Gas wholesale index'!I$2,FALSE)</f>
        <v>291847.5</v>
      </c>
      <c r="J793" s="13">
        <f>VLOOKUP($B793,'Gas wholesale lookups'!$A$4:$L$15,'Gas wholesale index'!J$2,FALSE)</f>
        <v>332991.45454545453</v>
      </c>
      <c r="K793" s="13">
        <f>VLOOKUP($B793,'Gas wholesale lookups'!$A$4:$L$15,'Gas wholesale index'!K$2,FALSE)</f>
        <v>208526.18181818182</v>
      </c>
      <c r="L793" s="13">
        <f>VLOOKUP($B793,'Gas wholesale lookups'!$A$4:$L$15,'Gas wholesale index'!L$2,FALSE)</f>
        <v>166168.27272727274</v>
      </c>
      <c r="M793" s="13">
        <f>VLOOKUP($B793,'Gas wholesale lookups'!$A$4:$L$15,'Gas wholesale index'!M$2,FALSE)</f>
        <v>291847.5</v>
      </c>
      <c r="N793" s="13">
        <f>VLOOKUP($B793,'Gas wholesale lookups'!$A$4:$L$15,'Gas wholesale index'!N$2,FALSE)</f>
        <v>332991.45454545453</v>
      </c>
      <c r="O793" s="38">
        <f>VLOOKUP($B793,'Gas wholesale lookups'!$A$4:$R$15,'Gas wholesale index'!O$2,FALSE)</f>
        <v>0</v>
      </c>
      <c r="P793" s="38">
        <f>VLOOKUP($B793,'Gas wholesale lookups'!$A$4:$R$15,'Gas wholesale index'!P$2,FALSE)</f>
        <v>0</v>
      </c>
      <c r="Q793" s="38">
        <f>VLOOKUP($B793,'Gas wholesale lookups'!$A$4:$R$15,'Gas wholesale index'!Q$2,FALSE)</f>
        <v>1</v>
      </c>
      <c r="R793" s="38">
        <f>VLOOKUP($B793,'Gas wholesale lookups'!$A$4:$R$15,'Gas wholesale index'!R$2,FALSE)</f>
        <v>1</v>
      </c>
      <c r="S793" s="38">
        <f>VLOOKUP($B793,'Gas wholesale lookups'!$A$4:$R$15,'Gas wholesale index'!S$2,FALSE)</f>
        <v>1</v>
      </c>
      <c r="T793" s="38">
        <f>VLOOKUP($B793,'Gas wholesale lookups'!$A$4:$R$15,'Gas wholesale index'!T$2,FALSE)</f>
        <v>1</v>
      </c>
      <c r="U793" s="13">
        <f t="shared" si="236"/>
        <v>0</v>
      </c>
      <c r="V793" s="13">
        <f t="shared" si="237"/>
        <v>0</v>
      </c>
      <c r="W793" s="13">
        <f t="shared" si="238"/>
        <v>208526.18181818182</v>
      </c>
      <c r="X793" s="13">
        <f t="shared" si="239"/>
        <v>166168.27272727274</v>
      </c>
      <c r="Y793" s="13">
        <f t="shared" si="240"/>
        <v>291847.5</v>
      </c>
      <c r="Z793" s="13">
        <f t="shared" si="241"/>
        <v>332991.45454545453</v>
      </c>
      <c r="AA793" s="13">
        <f t="shared" si="242"/>
        <v>999533.40909090918</v>
      </c>
      <c r="AB793" s="23">
        <f t="shared" si="243"/>
        <v>0</v>
      </c>
      <c r="AC793" s="23">
        <f t="shared" si="244"/>
        <v>0</v>
      </c>
      <c r="AD793" s="23">
        <f t="shared" si="245"/>
        <v>0</v>
      </c>
      <c r="AE793" s="23">
        <f t="shared" si="246"/>
        <v>0</v>
      </c>
      <c r="AF793" s="23">
        <f t="shared" si="247"/>
        <v>0</v>
      </c>
      <c r="AG793" s="23">
        <f t="shared" si="248"/>
        <v>0</v>
      </c>
      <c r="AH793" s="23">
        <f t="shared" si="249"/>
        <v>0</v>
      </c>
      <c r="AI793" s="44" t="str">
        <f t="shared" si="250"/>
        <v>n/a</v>
      </c>
      <c r="AJ793" s="2" t="str">
        <f t="shared" si="233"/>
        <v>2018-19 Summer</v>
      </c>
      <c r="AK793" s="2" t="str">
        <f t="shared" si="234"/>
        <v>2017-18 Summer</v>
      </c>
      <c r="AL793" s="41">
        <v>0</v>
      </c>
    </row>
    <row r="794" spans="1:38" x14ac:dyDescent="0.3">
      <c r="A794" s="47">
        <v>42990</v>
      </c>
      <c r="B794" s="14" t="str">
        <f t="shared" si="235"/>
        <v>Sep</v>
      </c>
      <c r="C794" s="3"/>
      <c r="D794" s="3"/>
      <c r="E794" s="3"/>
      <c r="F794" s="3"/>
      <c r="G794" s="3"/>
      <c r="H794" s="3"/>
      <c r="I794" s="13">
        <f>VLOOKUP($B794,'Gas wholesale lookups'!$A$4:$L$15,'Gas wholesale index'!I$2,FALSE)</f>
        <v>291847.5</v>
      </c>
      <c r="J794" s="13">
        <f>VLOOKUP($B794,'Gas wholesale lookups'!$A$4:$L$15,'Gas wholesale index'!J$2,FALSE)</f>
        <v>332991.45454545453</v>
      </c>
      <c r="K794" s="13">
        <f>VLOOKUP($B794,'Gas wholesale lookups'!$A$4:$L$15,'Gas wholesale index'!K$2,FALSE)</f>
        <v>208526.18181818182</v>
      </c>
      <c r="L794" s="13">
        <f>VLOOKUP($B794,'Gas wholesale lookups'!$A$4:$L$15,'Gas wholesale index'!L$2,FALSE)</f>
        <v>166168.27272727274</v>
      </c>
      <c r="M794" s="13">
        <f>VLOOKUP($B794,'Gas wholesale lookups'!$A$4:$L$15,'Gas wholesale index'!M$2,FALSE)</f>
        <v>291847.5</v>
      </c>
      <c r="N794" s="13">
        <f>VLOOKUP($B794,'Gas wholesale lookups'!$A$4:$L$15,'Gas wholesale index'!N$2,FALSE)</f>
        <v>332991.45454545453</v>
      </c>
      <c r="O794" s="38">
        <f>VLOOKUP($B794,'Gas wholesale lookups'!$A$4:$R$15,'Gas wholesale index'!O$2,FALSE)</f>
        <v>0</v>
      </c>
      <c r="P794" s="38">
        <f>VLOOKUP($B794,'Gas wholesale lookups'!$A$4:$R$15,'Gas wholesale index'!P$2,FALSE)</f>
        <v>0</v>
      </c>
      <c r="Q794" s="38">
        <f>VLOOKUP($B794,'Gas wholesale lookups'!$A$4:$R$15,'Gas wholesale index'!Q$2,FALSE)</f>
        <v>1</v>
      </c>
      <c r="R794" s="38">
        <f>VLOOKUP($B794,'Gas wholesale lookups'!$A$4:$R$15,'Gas wholesale index'!R$2,FALSE)</f>
        <v>1</v>
      </c>
      <c r="S794" s="38">
        <f>VLOOKUP($B794,'Gas wholesale lookups'!$A$4:$R$15,'Gas wholesale index'!S$2,FALSE)</f>
        <v>1</v>
      </c>
      <c r="T794" s="38">
        <f>VLOOKUP($B794,'Gas wholesale lookups'!$A$4:$R$15,'Gas wholesale index'!T$2,FALSE)</f>
        <v>1</v>
      </c>
      <c r="U794" s="13">
        <f t="shared" si="236"/>
        <v>0</v>
      </c>
      <c r="V794" s="13">
        <f t="shared" si="237"/>
        <v>0</v>
      </c>
      <c r="W794" s="13">
        <f t="shared" si="238"/>
        <v>208526.18181818182</v>
      </c>
      <c r="X794" s="13">
        <f t="shared" si="239"/>
        <v>166168.27272727274</v>
      </c>
      <c r="Y794" s="13">
        <f t="shared" si="240"/>
        <v>291847.5</v>
      </c>
      <c r="Z794" s="13">
        <f t="shared" si="241"/>
        <v>332991.45454545453</v>
      </c>
      <c r="AA794" s="13">
        <f t="shared" si="242"/>
        <v>999533.40909090918</v>
      </c>
      <c r="AB794" s="23">
        <f t="shared" si="243"/>
        <v>0</v>
      </c>
      <c r="AC794" s="23">
        <f t="shared" si="244"/>
        <v>0</v>
      </c>
      <c r="AD794" s="23">
        <f t="shared" si="245"/>
        <v>0</v>
      </c>
      <c r="AE794" s="23">
        <f t="shared" si="246"/>
        <v>0</v>
      </c>
      <c r="AF794" s="23">
        <f t="shared" si="247"/>
        <v>0</v>
      </c>
      <c r="AG794" s="23">
        <f t="shared" si="248"/>
        <v>0</v>
      </c>
      <c r="AH794" s="23">
        <f t="shared" si="249"/>
        <v>0</v>
      </c>
      <c r="AI794" s="44" t="str">
        <f t="shared" si="250"/>
        <v>n/a</v>
      </c>
      <c r="AJ794" s="2" t="str">
        <f t="shared" si="233"/>
        <v>2018-19 Summer</v>
      </c>
      <c r="AK794" s="2" t="str">
        <f t="shared" si="234"/>
        <v>2017-18 Summer</v>
      </c>
      <c r="AL794" s="41">
        <v>0</v>
      </c>
    </row>
    <row r="795" spans="1:38" x14ac:dyDescent="0.3">
      <c r="A795" s="47">
        <v>42991</v>
      </c>
      <c r="B795" s="14" t="str">
        <f t="shared" si="235"/>
        <v>Sep</v>
      </c>
      <c r="C795" s="3"/>
      <c r="D795" s="3"/>
      <c r="E795" s="3"/>
      <c r="F795" s="3"/>
      <c r="G795" s="3"/>
      <c r="H795" s="3"/>
      <c r="I795" s="13">
        <f>VLOOKUP($B795,'Gas wholesale lookups'!$A$4:$L$15,'Gas wholesale index'!I$2,FALSE)</f>
        <v>291847.5</v>
      </c>
      <c r="J795" s="13">
        <f>VLOOKUP($B795,'Gas wholesale lookups'!$A$4:$L$15,'Gas wholesale index'!J$2,FALSE)</f>
        <v>332991.45454545453</v>
      </c>
      <c r="K795" s="13">
        <f>VLOOKUP($B795,'Gas wholesale lookups'!$A$4:$L$15,'Gas wholesale index'!K$2,FALSE)</f>
        <v>208526.18181818182</v>
      </c>
      <c r="L795" s="13">
        <f>VLOOKUP($B795,'Gas wholesale lookups'!$A$4:$L$15,'Gas wholesale index'!L$2,FALSE)</f>
        <v>166168.27272727274</v>
      </c>
      <c r="M795" s="13">
        <f>VLOOKUP($B795,'Gas wholesale lookups'!$A$4:$L$15,'Gas wholesale index'!M$2,FALSE)</f>
        <v>291847.5</v>
      </c>
      <c r="N795" s="13">
        <f>VLOOKUP($B795,'Gas wholesale lookups'!$A$4:$L$15,'Gas wholesale index'!N$2,FALSE)</f>
        <v>332991.45454545453</v>
      </c>
      <c r="O795" s="38">
        <f>VLOOKUP($B795,'Gas wholesale lookups'!$A$4:$R$15,'Gas wholesale index'!O$2,FALSE)</f>
        <v>0</v>
      </c>
      <c r="P795" s="38">
        <f>VLOOKUP($B795,'Gas wholesale lookups'!$A$4:$R$15,'Gas wholesale index'!P$2,FALSE)</f>
        <v>0</v>
      </c>
      <c r="Q795" s="38">
        <f>VLOOKUP($B795,'Gas wholesale lookups'!$A$4:$R$15,'Gas wholesale index'!Q$2,FALSE)</f>
        <v>1</v>
      </c>
      <c r="R795" s="38">
        <f>VLOOKUP($B795,'Gas wholesale lookups'!$A$4:$R$15,'Gas wholesale index'!R$2,FALSE)</f>
        <v>1</v>
      </c>
      <c r="S795" s="38">
        <f>VLOOKUP($B795,'Gas wholesale lookups'!$A$4:$R$15,'Gas wholesale index'!S$2,FALSE)</f>
        <v>1</v>
      </c>
      <c r="T795" s="38">
        <f>VLOOKUP($B795,'Gas wholesale lookups'!$A$4:$R$15,'Gas wholesale index'!T$2,FALSE)</f>
        <v>1</v>
      </c>
      <c r="U795" s="13">
        <f t="shared" si="236"/>
        <v>0</v>
      </c>
      <c r="V795" s="13">
        <f t="shared" si="237"/>
        <v>0</v>
      </c>
      <c r="W795" s="13">
        <f t="shared" si="238"/>
        <v>208526.18181818182</v>
      </c>
      <c r="X795" s="13">
        <f t="shared" si="239"/>
        <v>166168.27272727274</v>
      </c>
      <c r="Y795" s="13">
        <f t="shared" si="240"/>
        <v>291847.5</v>
      </c>
      <c r="Z795" s="13">
        <f t="shared" si="241"/>
        <v>332991.45454545453</v>
      </c>
      <c r="AA795" s="13">
        <f t="shared" si="242"/>
        <v>999533.40909090918</v>
      </c>
      <c r="AB795" s="23">
        <f t="shared" si="243"/>
        <v>0</v>
      </c>
      <c r="AC795" s="23">
        <f t="shared" si="244"/>
        <v>0</v>
      </c>
      <c r="AD795" s="23">
        <f t="shared" si="245"/>
        <v>0</v>
      </c>
      <c r="AE795" s="23">
        <f t="shared" si="246"/>
        <v>0</v>
      </c>
      <c r="AF795" s="23">
        <f t="shared" si="247"/>
        <v>0</v>
      </c>
      <c r="AG795" s="23">
        <f t="shared" si="248"/>
        <v>0</v>
      </c>
      <c r="AH795" s="23">
        <f t="shared" si="249"/>
        <v>0</v>
      </c>
      <c r="AI795" s="44" t="str">
        <f t="shared" si="250"/>
        <v>n/a</v>
      </c>
      <c r="AJ795" s="2" t="str">
        <f t="shared" si="233"/>
        <v>2018-19 Summer</v>
      </c>
      <c r="AK795" s="2" t="str">
        <f t="shared" si="234"/>
        <v>2017-18 Summer</v>
      </c>
      <c r="AL795" s="41">
        <v>0</v>
      </c>
    </row>
    <row r="796" spans="1:38" x14ac:dyDescent="0.3">
      <c r="A796" s="47">
        <v>42992</v>
      </c>
      <c r="B796" s="14" t="str">
        <f t="shared" si="235"/>
        <v>Sep</v>
      </c>
      <c r="C796" s="3"/>
      <c r="D796" s="3"/>
      <c r="E796" s="3"/>
      <c r="F796" s="3"/>
      <c r="G796" s="3"/>
      <c r="H796" s="3"/>
      <c r="I796" s="13">
        <f>VLOOKUP($B796,'Gas wholesale lookups'!$A$4:$L$15,'Gas wholesale index'!I$2,FALSE)</f>
        <v>291847.5</v>
      </c>
      <c r="J796" s="13">
        <f>VLOOKUP($B796,'Gas wholesale lookups'!$A$4:$L$15,'Gas wholesale index'!J$2,FALSE)</f>
        <v>332991.45454545453</v>
      </c>
      <c r="K796" s="13">
        <f>VLOOKUP($B796,'Gas wholesale lookups'!$A$4:$L$15,'Gas wholesale index'!K$2,FALSE)</f>
        <v>208526.18181818182</v>
      </c>
      <c r="L796" s="13">
        <f>VLOOKUP($B796,'Gas wholesale lookups'!$A$4:$L$15,'Gas wholesale index'!L$2,FALSE)</f>
        <v>166168.27272727274</v>
      </c>
      <c r="M796" s="13">
        <f>VLOOKUP($B796,'Gas wholesale lookups'!$A$4:$L$15,'Gas wholesale index'!M$2,FALSE)</f>
        <v>291847.5</v>
      </c>
      <c r="N796" s="13">
        <f>VLOOKUP($B796,'Gas wholesale lookups'!$A$4:$L$15,'Gas wholesale index'!N$2,FALSE)</f>
        <v>332991.45454545453</v>
      </c>
      <c r="O796" s="38">
        <f>VLOOKUP($B796,'Gas wholesale lookups'!$A$4:$R$15,'Gas wholesale index'!O$2,FALSE)</f>
        <v>0</v>
      </c>
      <c r="P796" s="38">
        <f>VLOOKUP($B796,'Gas wholesale lookups'!$A$4:$R$15,'Gas wholesale index'!P$2,FALSE)</f>
        <v>0</v>
      </c>
      <c r="Q796" s="38">
        <f>VLOOKUP($B796,'Gas wholesale lookups'!$A$4:$R$15,'Gas wholesale index'!Q$2,FALSE)</f>
        <v>1</v>
      </c>
      <c r="R796" s="38">
        <f>VLOOKUP($B796,'Gas wholesale lookups'!$A$4:$R$15,'Gas wholesale index'!R$2,FALSE)</f>
        <v>1</v>
      </c>
      <c r="S796" s="38">
        <f>VLOOKUP($B796,'Gas wholesale lookups'!$A$4:$R$15,'Gas wholesale index'!S$2,FALSE)</f>
        <v>1</v>
      </c>
      <c r="T796" s="38">
        <f>VLOOKUP($B796,'Gas wholesale lookups'!$A$4:$R$15,'Gas wholesale index'!T$2,FALSE)</f>
        <v>1</v>
      </c>
      <c r="U796" s="13">
        <f t="shared" si="236"/>
        <v>0</v>
      </c>
      <c r="V796" s="13">
        <f t="shared" si="237"/>
        <v>0</v>
      </c>
      <c r="W796" s="13">
        <f t="shared" si="238"/>
        <v>208526.18181818182</v>
      </c>
      <c r="X796" s="13">
        <f t="shared" si="239"/>
        <v>166168.27272727274</v>
      </c>
      <c r="Y796" s="13">
        <f t="shared" si="240"/>
        <v>291847.5</v>
      </c>
      <c r="Z796" s="13">
        <f t="shared" si="241"/>
        <v>332991.45454545453</v>
      </c>
      <c r="AA796" s="13">
        <f t="shared" si="242"/>
        <v>999533.40909090918</v>
      </c>
      <c r="AB796" s="23">
        <f t="shared" si="243"/>
        <v>0</v>
      </c>
      <c r="AC796" s="23">
        <f t="shared" si="244"/>
        <v>0</v>
      </c>
      <c r="AD796" s="23">
        <f t="shared" si="245"/>
        <v>0</v>
      </c>
      <c r="AE796" s="23">
        <f t="shared" si="246"/>
        <v>0</v>
      </c>
      <c r="AF796" s="23">
        <f t="shared" si="247"/>
        <v>0</v>
      </c>
      <c r="AG796" s="23">
        <f t="shared" si="248"/>
        <v>0</v>
      </c>
      <c r="AH796" s="23">
        <f t="shared" si="249"/>
        <v>0</v>
      </c>
      <c r="AI796" s="44" t="str">
        <f t="shared" si="250"/>
        <v>n/a</v>
      </c>
      <c r="AJ796" s="2" t="str">
        <f t="shared" si="233"/>
        <v>2018-19 Summer</v>
      </c>
      <c r="AK796" s="2" t="str">
        <f t="shared" si="234"/>
        <v>2017-18 Summer</v>
      </c>
      <c r="AL796" s="41">
        <v>0</v>
      </c>
    </row>
    <row r="797" spans="1:38" x14ac:dyDescent="0.3">
      <c r="A797" s="47">
        <v>42993</v>
      </c>
      <c r="B797" s="14" t="str">
        <f t="shared" si="235"/>
        <v>Sep</v>
      </c>
      <c r="C797" s="3"/>
      <c r="D797" s="3"/>
      <c r="E797" s="3"/>
      <c r="F797" s="3"/>
      <c r="G797" s="3"/>
      <c r="H797" s="3"/>
      <c r="I797" s="13">
        <f>VLOOKUP($B797,'Gas wholesale lookups'!$A$4:$L$15,'Gas wholesale index'!I$2,FALSE)</f>
        <v>291847.5</v>
      </c>
      <c r="J797" s="13">
        <f>VLOOKUP($B797,'Gas wholesale lookups'!$A$4:$L$15,'Gas wholesale index'!J$2,FALSE)</f>
        <v>332991.45454545453</v>
      </c>
      <c r="K797" s="13">
        <f>VLOOKUP($B797,'Gas wholesale lookups'!$A$4:$L$15,'Gas wholesale index'!K$2,FALSE)</f>
        <v>208526.18181818182</v>
      </c>
      <c r="L797" s="13">
        <f>VLOOKUP($B797,'Gas wholesale lookups'!$A$4:$L$15,'Gas wholesale index'!L$2,FALSE)</f>
        <v>166168.27272727274</v>
      </c>
      <c r="M797" s="13">
        <f>VLOOKUP($B797,'Gas wholesale lookups'!$A$4:$L$15,'Gas wholesale index'!M$2,FALSE)</f>
        <v>291847.5</v>
      </c>
      <c r="N797" s="13">
        <f>VLOOKUP($B797,'Gas wholesale lookups'!$A$4:$L$15,'Gas wholesale index'!N$2,FALSE)</f>
        <v>332991.45454545453</v>
      </c>
      <c r="O797" s="38">
        <f>VLOOKUP($B797,'Gas wholesale lookups'!$A$4:$R$15,'Gas wholesale index'!O$2,FALSE)</f>
        <v>0</v>
      </c>
      <c r="P797" s="38">
        <f>VLOOKUP($B797,'Gas wholesale lookups'!$A$4:$R$15,'Gas wholesale index'!P$2,FALSE)</f>
        <v>0</v>
      </c>
      <c r="Q797" s="38">
        <f>VLOOKUP($B797,'Gas wholesale lookups'!$A$4:$R$15,'Gas wholesale index'!Q$2,FALSE)</f>
        <v>1</v>
      </c>
      <c r="R797" s="38">
        <f>VLOOKUP($B797,'Gas wholesale lookups'!$A$4:$R$15,'Gas wholesale index'!R$2,FALSE)</f>
        <v>1</v>
      </c>
      <c r="S797" s="38">
        <f>VLOOKUP($B797,'Gas wholesale lookups'!$A$4:$R$15,'Gas wholesale index'!S$2,FALSE)</f>
        <v>1</v>
      </c>
      <c r="T797" s="38">
        <f>VLOOKUP($B797,'Gas wholesale lookups'!$A$4:$R$15,'Gas wholesale index'!T$2,FALSE)</f>
        <v>1</v>
      </c>
      <c r="U797" s="13">
        <f t="shared" si="236"/>
        <v>0</v>
      </c>
      <c r="V797" s="13">
        <f t="shared" si="237"/>
        <v>0</v>
      </c>
      <c r="W797" s="13">
        <f t="shared" si="238"/>
        <v>208526.18181818182</v>
      </c>
      <c r="X797" s="13">
        <f t="shared" si="239"/>
        <v>166168.27272727274</v>
      </c>
      <c r="Y797" s="13">
        <f t="shared" si="240"/>
        <v>291847.5</v>
      </c>
      <c r="Z797" s="13">
        <f t="shared" si="241"/>
        <v>332991.45454545453</v>
      </c>
      <c r="AA797" s="13">
        <f t="shared" si="242"/>
        <v>999533.40909090918</v>
      </c>
      <c r="AB797" s="23">
        <f t="shared" si="243"/>
        <v>0</v>
      </c>
      <c r="AC797" s="23">
        <f t="shared" si="244"/>
        <v>0</v>
      </c>
      <c r="AD797" s="23">
        <f t="shared" si="245"/>
        <v>0</v>
      </c>
      <c r="AE797" s="23">
        <f t="shared" si="246"/>
        <v>0</v>
      </c>
      <c r="AF797" s="23">
        <f t="shared" si="247"/>
        <v>0</v>
      </c>
      <c r="AG797" s="23">
        <f t="shared" si="248"/>
        <v>0</v>
      </c>
      <c r="AH797" s="23">
        <f t="shared" si="249"/>
        <v>0</v>
      </c>
      <c r="AI797" s="44" t="str">
        <f t="shared" si="250"/>
        <v>n/a</v>
      </c>
      <c r="AJ797" s="2" t="str">
        <f t="shared" si="233"/>
        <v>2018-19 Summer</v>
      </c>
      <c r="AK797" s="2" t="str">
        <f t="shared" si="234"/>
        <v>2017-18 Summer</v>
      </c>
      <c r="AL797" s="41">
        <v>0</v>
      </c>
    </row>
    <row r="798" spans="1:38" x14ac:dyDescent="0.3">
      <c r="A798" s="47">
        <v>42996</v>
      </c>
      <c r="B798" s="14" t="str">
        <f t="shared" si="235"/>
        <v>Sep</v>
      </c>
      <c r="C798" s="3"/>
      <c r="D798" s="3"/>
      <c r="E798" s="3"/>
      <c r="F798" s="3"/>
      <c r="G798" s="3"/>
      <c r="H798" s="3"/>
      <c r="I798" s="13">
        <f>VLOOKUP($B798,'Gas wholesale lookups'!$A$4:$L$15,'Gas wholesale index'!I$2,FALSE)</f>
        <v>291847.5</v>
      </c>
      <c r="J798" s="13">
        <f>VLOOKUP($B798,'Gas wholesale lookups'!$A$4:$L$15,'Gas wholesale index'!J$2,FALSE)</f>
        <v>332991.45454545453</v>
      </c>
      <c r="K798" s="13">
        <f>VLOOKUP($B798,'Gas wholesale lookups'!$A$4:$L$15,'Gas wholesale index'!K$2,FALSE)</f>
        <v>208526.18181818182</v>
      </c>
      <c r="L798" s="13">
        <f>VLOOKUP($B798,'Gas wholesale lookups'!$A$4:$L$15,'Gas wholesale index'!L$2,FALSE)</f>
        <v>166168.27272727274</v>
      </c>
      <c r="M798" s="13">
        <f>VLOOKUP($B798,'Gas wholesale lookups'!$A$4:$L$15,'Gas wholesale index'!M$2,FALSE)</f>
        <v>291847.5</v>
      </c>
      <c r="N798" s="13">
        <f>VLOOKUP($B798,'Gas wholesale lookups'!$A$4:$L$15,'Gas wholesale index'!N$2,FALSE)</f>
        <v>332991.45454545453</v>
      </c>
      <c r="O798" s="38">
        <f>VLOOKUP($B798,'Gas wholesale lookups'!$A$4:$R$15,'Gas wholesale index'!O$2,FALSE)</f>
        <v>0</v>
      </c>
      <c r="P798" s="38">
        <f>VLOOKUP($B798,'Gas wholesale lookups'!$A$4:$R$15,'Gas wholesale index'!P$2,FALSE)</f>
        <v>0</v>
      </c>
      <c r="Q798" s="38">
        <f>VLOOKUP($B798,'Gas wholesale lookups'!$A$4:$R$15,'Gas wholesale index'!Q$2,FALSE)</f>
        <v>1</v>
      </c>
      <c r="R798" s="38">
        <f>VLOOKUP($B798,'Gas wholesale lookups'!$A$4:$R$15,'Gas wholesale index'!R$2,FALSE)</f>
        <v>1</v>
      </c>
      <c r="S798" s="38">
        <f>VLOOKUP($B798,'Gas wholesale lookups'!$A$4:$R$15,'Gas wholesale index'!S$2,FALSE)</f>
        <v>1</v>
      </c>
      <c r="T798" s="38">
        <f>VLOOKUP($B798,'Gas wholesale lookups'!$A$4:$R$15,'Gas wholesale index'!T$2,FALSE)</f>
        <v>1</v>
      </c>
      <c r="U798" s="13">
        <f t="shared" si="236"/>
        <v>0</v>
      </c>
      <c r="V798" s="13">
        <f t="shared" si="237"/>
        <v>0</v>
      </c>
      <c r="W798" s="13">
        <f t="shared" si="238"/>
        <v>208526.18181818182</v>
      </c>
      <c r="X798" s="13">
        <f t="shared" si="239"/>
        <v>166168.27272727274</v>
      </c>
      <c r="Y798" s="13">
        <f t="shared" si="240"/>
        <v>291847.5</v>
      </c>
      <c r="Z798" s="13">
        <f t="shared" si="241"/>
        <v>332991.45454545453</v>
      </c>
      <c r="AA798" s="13">
        <f t="shared" si="242"/>
        <v>999533.40909090918</v>
      </c>
      <c r="AB798" s="23">
        <f t="shared" si="243"/>
        <v>0</v>
      </c>
      <c r="AC798" s="23">
        <f t="shared" si="244"/>
        <v>0</v>
      </c>
      <c r="AD798" s="23">
        <f t="shared" si="245"/>
        <v>0</v>
      </c>
      <c r="AE798" s="23">
        <f t="shared" si="246"/>
        <v>0</v>
      </c>
      <c r="AF798" s="23">
        <f t="shared" si="247"/>
        <v>0</v>
      </c>
      <c r="AG798" s="23">
        <f t="shared" si="248"/>
        <v>0</v>
      </c>
      <c r="AH798" s="23">
        <f t="shared" si="249"/>
        <v>0</v>
      </c>
      <c r="AI798" s="44" t="str">
        <f t="shared" si="250"/>
        <v>n/a</v>
      </c>
      <c r="AJ798" s="2" t="str">
        <f t="shared" si="233"/>
        <v>2018-19 Summer</v>
      </c>
      <c r="AK798" s="2" t="str">
        <f t="shared" si="234"/>
        <v>2017-18 Summer</v>
      </c>
      <c r="AL798" s="41">
        <v>0</v>
      </c>
    </row>
    <row r="799" spans="1:38" x14ac:dyDescent="0.3">
      <c r="A799" s="47">
        <v>42997</v>
      </c>
      <c r="B799" s="14" t="str">
        <f t="shared" si="235"/>
        <v>Sep</v>
      </c>
      <c r="C799" s="3"/>
      <c r="D799" s="3"/>
      <c r="E799" s="3"/>
      <c r="F799" s="3"/>
      <c r="G799" s="3"/>
      <c r="H799" s="3"/>
      <c r="I799" s="13">
        <f>VLOOKUP($B799,'Gas wholesale lookups'!$A$4:$L$15,'Gas wholesale index'!I$2,FALSE)</f>
        <v>291847.5</v>
      </c>
      <c r="J799" s="13">
        <f>VLOOKUP($B799,'Gas wholesale lookups'!$A$4:$L$15,'Gas wholesale index'!J$2,FALSE)</f>
        <v>332991.45454545453</v>
      </c>
      <c r="K799" s="13">
        <f>VLOOKUP($B799,'Gas wholesale lookups'!$A$4:$L$15,'Gas wholesale index'!K$2,FALSE)</f>
        <v>208526.18181818182</v>
      </c>
      <c r="L799" s="13">
        <f>VLOOKUP($B799,'Gas wholesale lookups'!$A$4:$L$15,'Gas wholesale index'!L$2,FALSE)</f>
        <v>166168.27272727274</v>
      </c>
      <c r="M799" s="13">
        <f>VLOOKUP($B799,'Gas wholesale lookups'!$A$4:$L$15,'Gas wholesale index'!M$2,FALSE)</f>
        <v>291847.5</v>
      </c>
      <c r="N799" s="13">
        <f>VLOOKUP($B799,'Gas wholesale lookups'!$A$4:$L$15,'Gas wholesale index'!N$2,FALSE)</f>
        <v>332991.45454545453</v>
      </c>
      <c r="O799" s="38">
        <f>VLOOKUP($B799,'Gas wholesale lookups'!$A$4:$R$15,'Gas wholesale index'!O$2,FALSE)</f>
        <v>0</v>
      </c>
      <c r="P799" s="38">
        <f>VLOOKUP($B799,'Gas wholesale lookups'!$A$4:$R$15,'Gas wholesale index'!P$2,FALSE)</f>
        <v>0</v>
      </c>
      <c r="Q799" s="38">
        <f>VLOOKUP($B799,'Gas wholesale lookups'!$A$4:$R$15,'Gas wholesale index'!Q$2,FALSE)</f>
        <v>1</v>
      </c>
      <c r="R799" s="38">
        <f>VLOOKUP($B799,'Gas wholesale lookups'!$A$4:$R$15,'Gas wholesale index'!R$2,FALSE)</f>
        <v>1</v>
      </c>
      <c r="S799" s="38">
        <f>VLOOKUP($B799,'Gas wholesale lookups'!$A$4:$R$15,'Gas wholesale index'!S$2,FALSE)</f>
        <v>1</v>
      </c>
      <c r="T799" s="38">
        <f>VLOOKUP($B799,'Gas wholesale lookups'!$A$4:$R$15,'Gas wholesale index'!T$2,FALSE)</f>
        <v>1</v>
      </c>
      <c r="U799" s="13">
        <f t="shared" si="236"/>
        <v>0</v>
      </c>
      <c r="V799" s="13">
        <f t="shared" si="237"/>
        <v>0</v>
      </c>
      <c r="W799" s="13">
        <f t="shared" si="238"/>
        <v>208526.18181818182</v>
      </c>
      <c r="X799" s="13">
        <f t="shared" si="239"/>
        <v>166168.27272727274</v>
      </c>
      <c r="Y799" s="13">
        <f t="shared" si="240"/>
        <v>291847.5</v>
      </c>
      <c r="Z799" s="13">
        <f t="shared" si="241"/>
        <v>332991.45454545453</v>
      </c>
      <c r="AA799" s="13">
        <f t="shared" si="242"/>
        <v>999533.40909090918</v>
      </c>
      <c r="AB799" s="23">
        <f t="shared" si="243"/>
        <v>0</v>
      </c>
      <c r="AC799" s="23">
        <f t="shared" si="244"/>
        <v>0</v>
      </c>
      <c r="AD799" s="23">
        <f t="shared" si="245"/>
        <v>0</v>
      </c>
      <c r="AE799" s="23">
        <f t="shared" si="246"/>
        <v>0</v>
      </c>
      <c r="AF799" s="23">
        <f t="shared" si="247"/>
        <v>0</v>
      </c>
      <c r="AG799" s="23">
        <f t="shared" si="248"/>
        <v>0</v>
      </c>
      <c r="AH799" s="23">
        <f t="shared" si="249"/>
        <v>0</v>
      </c>
      <c r="AI799" s="44" t="str">
        <f t="shared" si="250"/>
        <v>n/a</v>
      </c>
      <c r="AJ799" s="2" t="str">
        <f t="shared" si="233"/>
        <v>2018-19 Summer</v>
      </c>
      <c r="AK799" s="2" t="str">
        <f t="shared" si="234"/>
        <v>2017-18 Summer</v>
      </c>
      <c r="AL799" s="41">
        <v>0</v>
      </c>
    </row>
    <row r="800" spans="1:38" x14ac:dyDescent="0.3">
      <c r="A800" s="47">
        <v>42998</v>
      </c>
      <c r="B800" s="14" t="str">
        <f t="shared" si="235"/>
        <v>Sep</v>
      </c>
      <c r="C800" s="3"/>
      <c r="D800" s="3"/>
      <c r="E800" s="3"/>
      <c r="F800" s="3"/>
      <c r="G800" s="3"/>
      <c r="H800" s="3"/>
      <c r="I800" s="13">
        <f>VLOOKUP($B800,'Gas wholesale lookups'!$A$4:$L$15,'Gas wholesale index'!I$2,FALSE)</f>
        <v>291847.5</v>
      </c>
      <c r="J800" s="13">
        <f>VLOOKUP($B800,'Gas wholesale lookups'!$A$4:$L$15,'Gas wholesale index'!J$2,FALSE)</f>
        <v>332991.45454545453</v>
      </c>
      <c r="K800" s="13">
        <f>VLOOKUP($B800,'Gas wholesale lookups'!$A$4:$L$15,'Gas wholesale index'!K$2,FALSE)</f>
        <v>208526.18181818182</v>
      </c>
      <c r="L800" s="13">
        <f>VLOOKUP($B800,'Gas wholesale lookups'!$A$4:$L$15,'Gas wholesale index'!L$2,FALSE)</f>
        <v>166168.27272727274</v>
      </c>
      <c r="M800" s="13">
        <f>VLOOKUP($B800,'Gas wholesale lookups'!$A$4:$L$15,'Gas wholesale index'!M$2,FALSE)</f>
        <v>291847.5</v>
      </c>
      <c r="N800" s="13">
        <f>VLOOKUP($B800,'Gas wholesale lookups'!$A$4:$L$15,'Gas wholesale index'!N$2,FALSE)</f>
        <v>332991.45454545453</v>
      </c>
      <c r="O800" s="38">
        <f>VLOOKUP($B800,'Gas wholesale lookups'!$A$4:$R$15,'Gas wholesale index'!O$2,FALSE)</f>
        <v>0</v>
      </c>
      <c r="P800" s="38">
        <f>VLOOKUP($B800,'Gas wholesale lookups'!$A$4:$R$15,'Gas wholesale index'!P$2,FALSE)</f>
        <v>0</v>
      </c>
      <c r="Q800" s="38">
        <f>VLOOKUP($B800,'Gas wholesale lookups'!$A$4:$R$15,'Gas wholesale index'!Q$2,FALSE)</f>
        <v>1</v>
      </c>
      <c r="R800" s="38">
        <f>VLOOKUP($B800,'Gas wholesale lookups'!$A$4:$R$15,'Gas wholesale index'!R$2,FALSE)</f>
        <v>1</v>
      </c>
      <c r="S800" s="38">
        <f>VLOOKUP($B800,'Gas wholesale lookups'!$A$4:$R$15,'Gas wholesale index'!S$2,FALSE)</f>
        <v>1</v>
      </c>
      <c r="T800" s="38">
        <f>VLOOKUP($B800,'Gas wholesale lookups'!$A$4:$R$15,'Gas wholesale index'!T$2,FALSE)</f>
        <v>1</v>
      </c>
      <c r="U800" s="13">
        <f t="shared" si="236"/>
        <v>0</v>
      </c>
      <c r="V800" s="13">
        <f t="shared" si="237"/>
        <v>0</v>
      </c>
      <c r="W800" s="13">
        <f t="shared" si="238"/>
        <v>208526.18181818182</v>
      </c>
      <c r="X800" s="13">
        <f t="shared" si="239"/>
        <v>166168.27272727274</v>
      </c>
      <c r="Y800" s="13">
        <f t="shared" si="240"/>
        <v>291847.5</v>
      </c>
      <c r="Z800" s="13">
        <f t="shared" si="241"/>
        <v>332991.45454545453</v>
      </c>
      <c r="AA800" s="13">
        <f t="shared" si="242"/>
        <v>999533.40909090918</v>
      </c>
      <c r="AB800" s="23">
        <f t="shared" si="243"/>
        <v>0</v>
      </c>
      <c r="AC800" s="23">
        <f t="shared" si="244"/>
        <v>0</v>
      </c>
      <c r="AD800" s="23">
        <f t="shared" si="245"/>
        <v>0</v>
      </c>
      <c r="AE800" s="23">
        <f t="shared" si="246"/>
        <v>0</v>
      </c>
      <c r="AF800" s="23">
        <f t="shared" si="247"/>
        <v>0</v>
      </c>
      <c r="AG800" s="23">
        <f t="shared" si="248"/>
        <v>0</v>
      </c>
      <c r="AH800" s="23">
        <f t="shared" si="249"/>
        <v>0</v>
      </c>
      <c r="AI800" s="44" t="str">
        <f t="shared" si="250"/>
        <v>n/a</v>
      </c>
      <c r="AJ800" s="2" t="str">
        <f t="shared" si="233"/>
        <v>2018-19 Summer</v>
      </c>
      <c r="AK800" s="2" t="str">
        <f t="shared" si="234"/>
        <v>2017-18 Summer</v>
      </c>
      <c r="AL800" s="41">
        <v>0</v>
      </c>
    </row>
    <row r="801" spans="1:38" x14ac:dyDescent="0.3">
      <c r="A801" s="47">
        <v>42999</v>
      </c>
      <c r="B801" s="14" t="str">
        <f t="shared" si="235"/>
        <v>Sep</v>
      </c>
      <c r="C801" s="3"/>
      <c r="D801" s="3"/>
      <c r="E801" s="3"/>
      <c r="F801" s="3"/>
      <c r="G801" s="3"/>
      <c r="H801" s="3"/>
      <c r="I801" s="13">
        <f>VLOOKUP($B801,'Gas wholesale lookups'!$A$4:$L$15,'Gas wholesale index'!I$2,FALSE)</f>
        <v>291847.5</v>
      </c>
      <c r="J801" s="13">
        <f>VLOOKUP($B801,'Gas wholesale lookups'!$A$4:$L$15,'Gas wholesale index'!J$2,FALSE)</f>
        <v>332991.45454545453</v>
      </c>
      <c r="K801" s="13">
        <f>VLOOKUP($B801,'Gas wholesale lookups'!$A$4:$L$15,'Gas wholesale index'!K$2,FALSE)</f>
        <v>208526.18181818182</v>
      </c>
      <c r="L801" s="13">
        <f>VLOOKUP($B801,'Gas wholesale lookups'!$A$4:$L$15,'Gas wholesale index'!L$2,FALSE)</f>
        <v>166168.27272727274</v>
      </c>
      <c r="M801" s="13">
        <f>VLOOKUP($B801,'Gas wholesale lookups'!$A$4:$L$15,'Gas wholesale index'!M$2,FALSE)</f>
        <v>291847.5</v>
      </c>
      <c r="N801" s="13">
        <f>VLOOKUP($B801,'Gas wholesale lookups'!$A$4:$L$15,'Gas wholesale index'!N$2,FALSE)</f>
        <v>332991.45454545453</v>
      </c>
      <c r="O801" s="38">
        <f>VLOOKUP($B801,'Gas wholesale lookups'!$A$4:$R$15,'Gas wholesale index'!O$2,FALSE)</f>
        <v>0</v>
      </c>
      <c r="P801" s="38">
        <f>VLOOKUP($B801,'Gas wholesale lookups'!$A$4:$R$15,'Gas wholesale index'!P$2,FALSE)</f>
        <v>0</v>
      </c>
      <c r="Q801" s="38">
        <f>VLOOKUP($B801,'Gas wholesale lookups'!$A$4:$R$15,'Gas wholesale index'!Q$2,FALSE)</f>
        <v>1</v>
      </c>
      <c r="R801" s="38">
        <f>VLOOKUP($B801,'Gas wholesale lookups'!$A$4:$R$15,'Gas wholesale index'!R$2,FALSE)</f>
        <v>1</v>
      </c>
      <c r="S801" s="38">
        <f>VLOOKUP($B801,'Gas wholesale lookups'!$A$4:$R$15,'Gas wholesale index'!S$2,FALSE)</f>
        <v>1</v>
      </c>
      <c r="T801" s="38">
        <f>VLOOKUP($B801,'Gas wholesale lookups'!$A$4:$R$15,'Gas wholesale index'!T$2,FALSE)</f>
        <v>1</v>
      </c>
      <c r="U801" s="13">
        <f t="shared" si="236"/>
        <v>0</v>
      </c>
      <c r="V801" s="13">
        <f t="shared" si="237"/>
        <v>0</v>
      </c>
      <c r="W801" s="13">
        <f t="shared" si="238"/>
        <v>208526.18181818182</v>
      </c>
      <c r="X801" s="13">
        <f t="shared" si="239"/>
        <v>166168.27272727274</v>
      </c>
      <c r="Y801" s="13">
        <f t="shared" si="240"/>
        <v>291847.5</v>
      </c>
      <c r="Z801" s="13">
        <f t="shared" si="241"/>
        <v>332991.45454545453</v>
      </c>
      <c r="AA801" s="13">
        <f t="shared" si="242"/>
        <v>999533.40909090918</v>
      </c>
      <c r="AB801" s="23">
        <f t="shared" si="243"/>
        <v>0</v>
      </c>
      <c r="AC801" s="23">
        <f t="shared" si="244"/>
        <v>0</v>
      </c>
      <c r="AD801" s="23">
        <f t="shared" si="245"/>
        <v>0</v>
      </c>
      <c r="AE801" s="23">
        <f t="shared" si="246"/>
        <v>0</v>
      </c>
      <c r="AF801" s="23">
        <f t="shared" si="247"/>
        <v>0</v>
      </c>
      <c r="AG801" s="23">
        <f t="shared" si="248"/>
        <v>0</v>
      </c>
      <c r="AH801" s="23">
        <f t="shared" si="249"/>
        <v>0</v>
      </c>
      <c r="AI801" s="44" t="str">
        <f t="shared" si="250"/>
        <v>n/a</v>
      </c>
      <c r="AJ801" s="2" t="str">
        <f t="shared" si="233"/>
        <v>2018-19 Summer</v>
      </c>
      <c r="AK801" s="2" t="str">
        <f t="shared" si="234"/>
        <v>2017-18 Summer</v>
      </c>
      <c r="AL801" s="41">
        <v>0</v>
      </c>
    </row>
    <row r="802" spans="1:38" x14ac:dyDescent="0.3">
      <c r="A802" s="47">
        <v>43000</v>
      </c>
      <c r="B802" s="14" t="str">
        <f t="shared" si="235"/>
        <v>Sep</v>
      </c>
      <c r="C802" s="3"/>
      <c r="D802" s="3"/>
      <c r="E802" s="3"/>
      <c r="F802" s="3"/>
      <c r="G802" s="3"/>
      <c r="H802" s="3"/>
      <c r="I802" s="13">
        <f>VLOOKUP($B802,'Gas wholesale lookups'!$A$4:$L$15,'Gas wholesale index'!I$2,FALSE)</f>
        <v>291847.5</v>
      </c>
      <c r="J802" s="13">
        <f>VLOOKUP($B802,'Gas wholesale lookups'!$A$4:$L$15,'Gas wholesale index'!J$2,FALSE)</f>
        <v>332991.45454545453</v>
      </c>
      <c r="K802" s="13">
        <f>VLOOKUP($B802,'Gas wholesale lookups'!$A$4:$L$15,'Gas wholesale index'!K$2,FALSE)</f>
        <v>208526.18181818182</v>
      </c>
      <c r="L802" s="13">
        <f>VLOOKUP($B802,'Gas wholesale lookups'!$A$4:$L$15,'Gas wholesale index'!L$2,FALSE)</f>
        <v>166168.27272727274</v>
      </c>
      <c r="M802" s="13">
        <f>VLOOKUP($B802,'Gas wholesale lookups'!$A$4:$L$15,'Gas wholesale index'!M$2,FALSE)</f>
        <v>291847.5</v>
      </c>
      <c r="N802" s="13">
        <f>VLOOKUP($B802,'Gas wholesale lookups'!$A$4:$L$15,'Gas wholesale index'!N$2,FALSE)</f>
        <v>332991.45454545453</v>
      </c>
      <c r="O802" s="38">
        <f>VLOOKUP($B802,'Gas wholesale lookups'!$A$4:$R$15,'Gas wholesale index'!O$2,FALSE)</f>
        <v>0</v>
      </c>
      <c r="P802" s="38">
        <f>VLOOKUP($B802,'Gas wholesale lookups'!$A$4:$R$15,'Gas wholesale index'!P$2,FALSE)</f>
        <v>0</v>
      </c>
      <c r="Q802" s="38">
        <f>VLOOKUP($B802,'Gas wholesale lookups'!$A$4:$R$15,'Gas wholesale index'!Q$2,FALSE)</f>
        <v>1</v>
      </c>
      <c r="R802" s="38">
        <f>VLOOKUP($B802,'Gas wholesale lookups'!$A$4:$R$15,'Gas wholesale index'!R$2,FALSE)</f>
        <v>1</v>
      </c>
      <c r="S802" s="38">
        <f>VLOOKUP($B802,'Gas wholesale lookups'!$A$4:$R$15,'Gas wholesale index'!S$2,FALSE)</f>
        <v>1</v>
      </c>
      <c r="T802" s="38">
        <f>VLOOKUP($B802,'Gas wholesale lookups'!$A$4:$R$15,'Gas wholesale index'!T$2,FALSE)</f>
        <v>1</v>
      </c>
      <c r="U802" s="13">
        <f t="shared" si="236"/>
        <v>0</v>
      </c>
      <c r="V802" s="13">
        <f t="shared" si="237"/>
        <v>0</v>
      </c>
      <c r="W802" s="13">
        <f t="shared" si="238"/>
        <v>208526.18181818182</v>
      </c>
      <c r="X802" s="13">
        <f t="shared" si="239"/>
        <v>166168.27272727274</v>
      </c>
      <c r="Y802" s="13">
        <f t="shared" si="240"/>
        <v>291847.5</v>
      </c>
      <c r="Z802" s="13">
        <f t="shared" si="241"/>
        <v>332991.45454545453</v>
      </c>
      <c r="AA802" s="13">
        <f t="shared" si="242"/>
        <v>999533.40909090918</v>
      </c>
      <c r="AB802" s="23">
        <f t="shared" si="243"/>
        <v>0</v>
      </c>
      <c r="AC802" s="23">
        <f t="shared" si="244"/>
        <v>0</v>
      </c>
      <c r="AD802" s="23">
        <f t="shared" si="245"/>
        <v>0</v>
      </c>
      <c r="AE802" s="23">
        <f t="shared" si="246"/>
        <v>0</v>
      </c>
      <c r="AF802" s="23">
        <f t="shared" si="247"/>
        <v>0</v>
      </c>
      <c r="AG802" s="23">
        <f t="shared" si="248"/>
        <v>0</v>
      </c>
      <c r="AH802" s="23">
        <f t="shared" si="249"/>
        <v>0</v>
      </c>
      <c r="AI802" s="44" t="str">
        <f t="shared" si="250"/>
        <v>n/a</v>
      </c>
      <c r="AJ802" s="2" t="str">
        <f t="shared" si="233"/>
        <v>2018-19 Summer</v>
      </c>
      <c r="AK802" s="2" t="str">
        <f t="shared" si="234"/>
        <v>2017-18 Summer</v>
      </c>
      <c r="AL802" s="41">
        <v>0</v>
      </c>
    </row>
    <row r="803" spans="1:38" x14ac:dyDescent="0.3">
      <c r="A803" s="47">
        <v>43003</v>
      </c>
      <c r="B803" s="14" t="str">
        <f t="shared" si="235"/>
        <v>Sep</v>
      </c>
      <c r="C803" s="3"/>
      <c r="D803" s="3"/>
      <c r="E803" s="3"/>
      <c r="F803" s="3"/>
      <c r="G803" s="3"/>
      <c r="H803" s="3"/>
      <c r="I803" s="13">
        <f>VLOOKUP($B803,'Gas wholesale lookups'!$A$4:$L$15,'Gas wholesale index'!I$2,FALSE)</f>
        <v>291847.5</v>
      </c>
      <c r="J803" s="13">
        <f>VLOOKUP($B803,'Gas wholesale lookups'!$A$4:$L$15,'Gas wholesale index'!J$2,FALSE)</f>
        <v>332991.45454545453</v>
      </c>
      <c r="K803" s="13">
        <f>VLOOKUP($B803,'Gas wholesale lookups'!$A$4:$L$15,'Gas wholesale index'!K$2,FALSE)</f>
        <v>208526.18181818182</v>
      </c>
      <c r="L803" s="13">
        <f>VLOOKUP($B803,'Gas wholesale lookups'!$A$4:$L$15,'Gas wholesale index'!L$2,FALSE)</f>
        <v>166168.27272727274</v>
      </c>
      <c r="M803" s="13">
        <f>VLOOKUP($B803,'Gas wholesale lookups'!$A$4:$L$15,'Gas wholesale index'!M$2,FALSE)</f>
        <v>291847.5</v>
      </c>
      <c r="N803" s="13">
        <f>VLOOKUP($B803,'Gas wholesale lookups'!$A$4:$L$15,'Gas wholesale index'!N$2,FALSE)</f>
        <v>332991.45454545453</v>
      </c>
      <c r="O803" s="38">
        <f>VLOOKUP($B803,'Gas wholesale lookups'!$A$4:$R$15,'Gas wholesale index'!O$2,FALSE)</f>
        <v>0</v>
      </c>
      <c r="P803" s="38">
        <f>VLOOKUP($B803,'Gas wholesale lookups'!$A$4:$R$15,'Gas wholesale index'!P$2,FALSE)</f>
        <v>0</v>
      </c>
      <c r="Q803" s="38">
        <f>VLOOKUP($B803,'Gas wholesale lookups'!$A$4:$R$15,'Gas wholesale index'!Q$2,FALSE)</f>
        <v>1</v>
      </c>
      <c r="R803" s="38">
        <f>VLOOKUP($B803,'Gas wholesale lookups'!$A$4:$R$15,'Gas wholesale index'!R$2,FALSE)</f>
        <v>1</v>
      </c>
      <c r="S803" s="38">
        <f>VLOOKUP($B803,'Gas wholesale lookups'!$A$4:$R$15,'Gas wholesale index'!S$2,FALSE)</f>
        <v>1</v>
      </c>
      <c r="T803" s="38">
        <f>VLOOKUP($B803,'Gas wholesale lookups'!$A$4:$R$15,'Gas wholesale index'!T$2,FALSE)</f>
        <v>1</v>
      </c>
      <c r="U803" s="13">
        <f t="shared" si="236"/>
        <v>0</v>
      </c>
      <c r="V803" s="13">
        <f t="shared" si="237"/>
        <v>0</v>
      </c>
      <c r="W803" s="13">
        <f t="shared" si="238"/>
        <v>208526.18181818182</v>
      </c>
      <c r="X803" s="13">
        <f t="shared" si="239"/>
        <v>166168.27272727274</v>
      </c>
      <c r="Y803" s="13">
        <f t="shared" si="240"/>
        <v>291847.5</v>
      </c>
      <c r="Z803" s="13">
        <f t="shared" si="241"/>
        <v>332991.45454545453</v>
      </c>
      <c r="AA803" s="13">
        <f t="shared" si="242"/>
        <v>999533.40909090918</v>
      </c>
      <c r="AB803" s="23">
        <f t="shared" si="243"/>
        <v>0</v>
      </c>
      <c r="AC803" s="23">
        <f t="shared" si="244"/>
        <v>0</v>
      </c>
      <c r="AD803" s="23">
        <f t="shared" si="245"/>
        <v>0</v>
      </c>
      <c r="AE803" s="23">
        <f t="shared" si="246"/>
        <v>0</v>
      </c>
      <c r="AF803" s="23">
        <f t="shared" si="247"/>
        <v>0</v>
      </c>
      <c r="AG803" s="23">
        <f t="shared" si="248"/>
        <v>0</v>
      </c>
      <c r="AH803" s="23">
        <f t="shared" si="249"/>
        <v>0</v>
      </c>
      <c r="AI803" s="44" t="str">
        <f t="shared" si="250"/>
        <v>n/a</v>
      </c>
      <c r="AJ803" s="2" t="str">
        <f t="shared" si="233"/>
        <v>2018-19 Summer</v>
      </c>
      <c r="AK803" s="2" t="str">
        <f t="shared" si="234"/>
        <v>2017-18 Summer</v>
      </c>
      <c r="AL803" s="41">
        <v>0</v>
      </c>
    </row>
    <row r="804" spans="1:38" x14ac:dyDescent="0.3">
      <c r="A804" s="47">
        <v>43004</v>
      </c>
      <c r="B804" s="14" t="str">
        <f t="shared" si="235"/>
        <v>Sep</v>
      </c>
      <c r="C804" s="3"/>
      <c r="D804" s="3"/>
      <c r="E804" s="3"/>
      <c r="F804" s="3"/>
      <c r="G804" s="3"/>
      <c r="H804" s="3"/>
      <c r="I804" s="13">
        <f>VLOOKUP($B804,'Gas wholesale lookups'!$A$4:$L$15,'Gas wholesale index'!I$2,FALSE)</f>
        <v>291847.5</v>
      </c>
      <c r="J804" s="13">
        <f>VLOOKUP($B804,'Gas wholesale lookups'!$A$4:$L$15,'Gas wholesale index'!J$2,FALSE)</f>
        <v>332991.45454545453</v>
      </c>
      <c r="K804" s="13">
        <f>VLOOKUP($B804,'Gas wholesale lookups'!$A$4:$L$15,'Gas wholesale index'!K$2,FALSE)</f>
        <v>208526.18181818182</v>
      </c>
      <c r="L804" s="13">
        <f>VLOOKUP($B804,'Gas wholesale lookups'!$A$4:$L$15,'Gas wholesale index'!L$2,FALSE)</f>
        <v>166168.27272727274</v>
      </c>
      <c r="M804" s="13">
        <f>VLOOKUP($B804,'Gas wholesale lookups'!$A$4:$L$15,'Gas wholesale index'!M$2,FALSE)</f>
        <v>291847.5</v>
      </c>
      <c r="N804" s="13">
        <f>VLOOKUP($B804,'Gas wholesale lookups'!$A$4:$L$15,'Gas wholesale index'!N$2,FALSE)</f>
        <v>332991.45454545453</v>
      </c>
      <c r="O804" s="38">
        <f>VLOOKUP($B804,'Gas wholesale lookups'!$A$4:$R$15,'Gas wholesale index'!O$2,FALSE)</f>
        <v>0</v>
      </c>
      <c r="P804" s="38">
        <f>VLOOKUP($B804,'Gas wholesale lookups'!$A$4:$R$15,'Gas wholesale index'!P$2,FALSE)</f>
        <v>0</v>
      </c>
      <c r="Q804" s="38">
        <f>VLOOKUP($B804,'Gas wholesale lookups'!$A$4:$R$15,'Gas wholesale index'!Q$2,FALSE)</f>
        <v>1</v>
      </c>
      <c r="R804" s="38">
        <f>VLOOKUP($B804,'Gas wholesale lookups'!$A$4:$R$15,'Gas wholesale index'!R$2,FALSE)</f>
        <v>1</v>
      </c>
      <c r="S804" s="38">
        <f>VLOOKUP($B804,'Gas wholesale lookups'!$A$4:$R$15,'Gas wholesale index'!S$2,FALSE)</f>
        <v>1</v>
      </c>
      <c r="T804" s="38">
        <f>VLOOKUP($B804,'Gas wholesale lookups'!$A$4:$R$15,'Gas wholesale index'!T$2,FALSE)</f>
        <v>1</v>
      </c>
      <c r="U804" s="13">
        <f t="shared" si="236"/>
        <v>0</v>
      </c>
      <c r="V804" s="13">
        <f t="shared" si="237"/>
        <v>0</v>
      </c>
      <c r="W804" s="13">
        <f t="shared" si="238"/>
        <v>208526.18181818182</v>
      </c>
      <c r="X804" s="13">
        <f t="shared" si="239"/>
        <v>166168.27272727274</v>
      </c>
      <c r="Y804" s="13">
        <f t="shared" si="240"/>
        <v>291847.5</v>
      </c>
      <c r="Z804" s="13">
        <f t="shared" si="241"/>
        <v>332991.45454545453</v>
      </c>
      <c r="AA804" s="13">
        <f t="shared" si="242"/>
        <v>999533.40909090918</v>
      </c>
      <c r="AB804" s="23">
        <f t="shared" si="243"/>
        <v>0</v>
      </c>
      <c r="AC804" s="23">
        <f t="shared" si="244"/>
        <v>0</v>
      </c>
      <c r="AD804" s="23">
        <f t="shared" si="245"/>
        <v>0</v>
      </c>
      <c r="AE804" s="23">
        <f t="shared" si="246"/>
        <v>0</v>
      </c>
      <c r="AF804" s="23">
        <f t="shared" si="247"/>
        <v>0</v>
      </c>
      <c r="AG804" s="23">
        <f t="shared" si="248"/>
        <v>0</v>
      </c>
      <c r="AH804" s="23">
        <f t="shared" si="249"/>
        <v>0</v>
      </c>
      <c r="AI804" s="44" t="str">
        <f t="shared" si="250"/>
        <v>n/a</v>
      </c>
      <c r="AJ804" s="2" t="str">
        <f t="shared" si="233"/>
        <v>2018-19 Summer</v>
      </c>
      <c r="AK804" s="2" t="str">
        <f t="shared" si="234"/>
        <v>2017-18 Summer</v>
      </c>
      <c r="AL804" s="41">
        <v>0</v>
      </c>
    </row>
    <row r="805" spans="1:38" x14ac:dyDescent="0.3">
      <c r="A805" s="47">
        <v>43005</v>
      </c>
      <c r="B805" s="14" t="str">
        <f t="shared" si="235"/>
        <v>Sep</v>
      </c>
      <c r="C805" s="3"/>
      <c r="D805" s="3"/>
      <c r="E805" s="3"/>
      <c r="F805" s="3"/>
      <c r="G805" s="3"/>
      <c r="H805" s="3"/>
      <c r="I805" s="13">
        <f>VLOOKUP($B805,'Gas wholesale lookups'!$A$4:$L$15,'Gas wholesale index'!I$2,FALSE)</f>
        <v>291847.5</v>
      </c>
      <c r="J805" s="13">
        <f>VLOOKUP($B805,'Gas wholesale lookups'!$A$4:$L$15,'Gas wholesale index'!J$2,FALSE)</f>
        <v>332991.45454545453</v>
      </c>
      <c r="K805" s="13">
        <f>VLOOKUP($B805,'Gas wholesale lookups'!$A$4:$L$15,'Gas wholesale index'!K$2,FALSE)</f>
        <v>208526.18181818182</v>
      </c>
      <c r="L805" s="13">
        <f>VLOOKUP($B805,'Gas wholesale lookups'!$A$4:$L$15,'Gas wholesale index'!L$2,FALSE)</f>
        <v>166168.27272727274</v>
      </c>
      <c r="M805" s="13">
        <f>VLOOKUP($B805,'Gas wholesale lookups'!$A$4:$L$15,'Gas wholesale index'!M$2,FALSE)</f>
        <v>291847.5</v>
      </c>
      <c r="N805" s="13">
        <f>VLOOKUP($B805,'Gas wholesale lookups'!$A$4:$L$15,'Gas wholesale index'!N$2,FALSE)</f>
        <v>332991.45454545453</v>
      </c>
      <c r="O805" s="38">
        <f>VLOOKUP($B805,'Gas wholesale lookups'!$A$4:$R$15,'Gas wholesale index'!O$2,FALSE)</f>
        <v>0</v>
      </c>
      <c r="P805" s="38">
        <f>VLOOKUP($B805,'Gas wholesale lookups'!$A$4:$R$15,'Gas wholesale index'!P$2,FALSE)</f>
        <v>0</v>
      </c>
      <c r="Q805" s="38">
        <f>VLOOKUP($B805,'Gas wholesale lookups'!$A$4:$R$15,'Gas wholesale index'!Q$2,FALSE)</f>
        <v>1</v>
      </c>
      <c r="R805" s="38">
        <f>VLOOKUP($B805,'Gas wholesale lookups'!$A$4:$R$15,'Gas wholesale index'!R$2,FALSE)</f>
        <v>1</v>
      </c>
      <c r="S805" s="38">
        <f>VLOOKUP($B805,'Gas wholesale lookups'!$A$4:$R$15,'Gas wholesale index'!S$2,FALSE)</f>
        <v>1</v>
      </c>
      <c r="T805" s="38">
        <f>VLOOKUP($B805,'Gas wholesale lookups'!$A$4:$R$15,'Gas wholesale index'!T$2,FALSE)</f>
        <v>1</v>
      </c>
      <c r="U805" s="13">
        <f t="shared" si="236"/>
        <v>0</v>
      </c>
      <c r="V805" s="13">
        <f t="shared" si="237"/>
        <v>0</v>
      </c>
      <c r="W805" s="13">
        <f t="shared" si="238"/>
        <v>208526.18181818182</v>
      </c>
      <c r="X805" s="13">
        <f t="shared" si="239"/>
        <v>166168.27272727274</v>
      </c>
      <c r="Y805" s="13">
        <f t="shared" si="240"/>
        <v>291847.5</v>
      </c>
      <c r="Z805" s="13">
        <f t="shared" si="241"/>
        <v>332991.45454545453</v>
      </c>
      <c r="AA805" s="13">
        <f t="shared" si="242"/>
        <v>999533.40909090918</v>
      </c>
      <c r="AB805" s="23">
        <f t="shared" si="243"/>
        <v>0</v>
      </c>
      <c r="AC805" s="23">
        <f t="shared" si="244"/>
        <v>0</v>
      </c>
      <c r="AD805" s="23">
        <f t="shared" si="245"/>
        <v>0</v>
      </c>
      <c r="AE805" s="23">
        <f t="shared" si="246"/>
        <v>0</v>
      </c>
      <c r="AF805" s="23">
        <f t="shared" si="247"/>
        <v>0</v>
      </c>
      <c r="AG805" s="23">
        <f t="shared" si="248"/>
        <v>0</v>
      </c>
      <c r="AH805" s="23">
        <f t="shared" si="249"/>
        <v>0</v>
      </c>
      <c r="AI805" s="44" t="str">
        <f t="shared" si="250"/>
        <v>n/a</v>
      </c>
      <c r="AJ805" s="2" t="str">
        <f t="shared" si="233"/>
        <v>2018-19 Summer</v>
      </c>
      <c r="AK805" s="2" t="str">
        <f t="shared" si="234"/>
        <v>2017-18 Summer</v>
      </c>
      <c r="AL805" s="41">
        <v>0</v>
      </c>
    </row>
    <row r="806" spans="1:38" x14ac:dyDescent="0.3">
      <c r="A806" s="47">
        <v>43006</v>
      </c>
      <c r="B806" s="14" t="str">
        <f t="shared" si="235"/>
        <v>Sep</v>
      </c>
      <c r="C806" s="3"/>
      <c r="D806" s="3"/>
      <c r="E806" s="3"/>
      <c r="F806" s="3"/>
      <c r="G806" s="3"/>
      <c r="H806" s="3"/>
      <c r="I806" s="13">
        <f>VLOOKUP($B806,'Gas wholesale lookups'!$A$4:$L$15,'Gas wholesale index'!I$2,FALSE)</f>
        <v>291847.5</v>
      </c>
      <c r="J806" s="13">
        <f>VLOOKUP($B806,'Gas wholesale lookups'!$A$4:$L$15,'Gas wholesale index'!J$2,FALSE)</f>
        <v>332991.45454545453</v>
      </c>
      <c r="K806" s="13">
        <f>VLOOKUP($B806,'Gas wholesale lookups'!$A$4:$L$15,'Gas wholesale index'!K$2,FALSE)</f>
        <v>208526.18181818182</v>
      </c>
      <c r="L806" s="13">
        <f>VLOOKUP($B806,'Gas wholesale lookups'!$A$4:$L$15,'Gas wholesale index'!L$2,FALSE)</f>
        <v>166168.27272727274</v>
      </c>
      <c r="M806" s="13">
        <f>VLOOKUP($B806,'Gas wholesale lookups'!$A$4:$L$15,'Gas wholesale index'!M$2,FALSE)</f>
        <v>291847.5</v>
      </c>
      <c r="N806" s="13">
        <f>VLOOKUP($B806,'Gas wholesale lookups'!$A$4:$L$15,'Gas wholesale index'!N$2,FALSE)</f>
        <v>332991.45454545453</v>
      </c>
      <c r="O806" s="38">
        <f>VLOOKUP($B806,'Gas wholesale lookups'!$A$4:$R$15,'Gas wholesale index'!O$2,FALSE)</f>
        <v>0</v>
      </c>
      <c r="P806" s="38">
        <f>VLOOKUP($B806,'Gas wholesale lookups'!$A$4:$R$15,'Gas wholesale index'!P$2,FALSE)</f>
        <v>0</v>
      </c>
      <c r="Q806" s="38">
        <f>VLOOKUP($B806,'Gas wholesale lookups'!$A$4:$R$15,'Gas wholesale index'!Q$2,FALSE)</f>
        <v>1</v>
      </c>
      <c r="R806" s="38">
        <f>VLOOKUP($B806,'Gas wholesale lookups'!$A$4:$R$15,'Gas wholesale index'!R$2,FALSE)</f>
        <v>1</v>
      </c>
      <c r="S806" s="38">
        <f>VLOOKUP($B806,'Gas wholesale lookups'!$A$4:$R$15,'Gas wholesale index'!S$2,FALSE)</f>
        <v>1</v>
      </c>
      <c r="T806" s="38">
        <f>VLOOKUP($B806,'Gas wholesale lookups'!$A$4:$R$15,'Gas wholesale index'!T$2,FALSE)</f>
        <v>1</v>
      </c>
      <c r="U806" s="13">
        <f t="shared" si="236"/>
        <v>0</v>
      </c>
      <c r="V806" s="13">
        <f t="shared" si="237"/>
        <v>0</v>
      </c>
      <c r="W806" s="13">
        <f t="shared" si="238"/>
        <v>208526.18181818182</v>
      </c>
      <c r="X806" s="13">
        <f t="shared" si="239"/>
        <v>166168.27272727274</v>
      </c>
      <c r="Y806" s="13">
        <f t="shared" si="240"/>
        <v>291847.5</v>
      </c>
      <c r="Z806" s="13">
        <f t="shared" si="241"/>
        <v>332991.45454545453</v>
      </c>
      <c r="AA806" s="13">
        <f t="shared" si="242"/>
        <v>999533.40909090918</v>
      </c>
      <c r="AB806" s="23">
        <f t="shared" si="243"/>
        <v>0</v>
      </c>
      <c r="AC806" s="23">
        <f t="shared" si="244"/>
        <v>0</v>
      </c>
      <c r="AD806" s="23">
        <f t="shared" si="245"/>
        <v>0</v>
      </c>
      <c r="AE806" s="23">
        <f t="shared" si="246"/>
        <v>0</v>
      </c>
      <c r="AF806" s="23">
        <f t="shared" si="247"/>
        <v>0</v>
      </c>
      <c r="AG806" s="23">
        <f t="shared" si="248"/>
        <v>0</v>
      </c>
      <c r="AH806" s="23">
        <f t="shared" si="249"/>
        <v>0</v>
      </c>
      <c r="AI806" s="44" t="str">
        <f t="shared" si="250"/>
        <v>n/a</v>
      </c>
      <c r="AJ806" s="2" t="str">
        <f t="shared" si="233"/>
        <v>2018-19 Summer</v>
      </c>
      <c r="AK806" s="2" t="str">
        <f t="shared" si="234"/>
        <v>2017-18 Summer</v>
      </c>
      <c r="AL806" s="41">
        <v>0</v>
      </c>
    </row>
    <row r="807" spans="1:38" x14ac:dyDescent="0.3">
      <c r="A807" s="47">
        <v>43007</v>
      </c>
      <c r="B807" s="14" t="str">
        <f t="shared" si="235"/>
        <v>Sep</v>
      </c>
      <c r="C807" s="3"/>
      <c r="D807" s="3"/>
      <c r="E807" s="3"/>
      <c r="F807" s="3"/>
      <c r="G807" s="3"/>
      <c r="H807" s="3"/>
      <c r="I807" s="13">
        <f>VLOOKUP($B807,'Gas wholesale lookups'!$A$4:$L$15,'Gas wholesale index'!I$2,FALSE)</f>
        <v>291847.5</v>
      </c>
      <c r="J807" s="13">
        <f>VLOOKUP($B807,'Gas wholesale lookups'!$A$4:$L$15,'Gas wholesale index'!J$2,FALSE)</f>
        <v>332991.45454545453</v>
      </c>
      <c r="K807" s="13">
        <f>VLOOKUP($B807,'Gas wholesale lookups'!$A$4:$L$15,'Gas wholesale index'!K$2,FALSE)</f>
        <v>208526.18181818182</v>
      </c>
      <c r="L807" s="13">
        <f>VLOOKUP($B807,'Gas wholesale lookups'!$A$4:$L$15,'Gas wholesale index'!L$2,FALSE)</f>
        <v>166168.27272727274</v>
      </c>
      <c r="M807" s="13">
        <f>VLOOKUP($B807,'Gas wholesale lookups'!$A$4:$L$15,'Gas wholesale index'!M$2,FALSE)</f>
        <v>291847.5</v>
      </c>
      <c r="N807" s="13">
        <f>VLOOKUP($B807,'Gas wholesale lookups'!$A$4:$L$15,'Gas wholesale index'!N$2,FALSE)</f>
        <v>332991.45454545453</v>
      </c>
      <c r="O807" s="38">
        <f>VLOOKUP($B807,'Gas wholesale lookups'!$A$4:$R$15,'Gas wholesale index'!O$2,FALSE)</f>
        <v>0</v>
      </c>
      <c r="P807" s="38">
        <f>VLOOKUP($B807,'Gas wholesale lookups'!$A$4:$R$15,'Gas wholesale index'!P$2,FALSE)</f>
        <v>0</v>
      </c>
      <c r="Q807" s="38">
        <f>VLOOKUP($B807,'Gas wholesale lookups'!$A$4:$R$15,'Gas wholesale index'!Q$2,FALSE)</f>
        <v>1</v>
      </c>
      <c r="R807" s="38">
        <f>VLOOKUP($B807,'Gas wholesale lookups'!$A$4:$R$15,'Gas wholesale index'!R$2,FALSE)</f>
        <v>1</v>
      </c>
      <c r="S807" s="38">
        <f>VLOOKUP($B807,'Gas wholesale lookups'!$A$4:$R$15,'Gas wholesale index'!S$2,FALSE)</f>
        <v>1</v>
      </c>
      <c r="T807" s="38">
        <f>VLOOKUP($B807,'Gas wholesale lookups'!$A$4:$R$15,'Gas wholesale index'!T$2,FALSE)</f>
        <v>1</v>
      </c>
      <c r="U807" s="13">
        <f t="shared" si="236"/>
        <v>0</v>
      </c>
      <c r="V807" s="13">
        <f t="shared" si="237"/>
        <v>0</v>
      </c>
      <c r="W807" s="13">
        <f t="shared" si="238"/>
        <v>208526.18181818182</v>
      </c>
      <c r="X807" s="13">
        <f t="shared" si="239"/>
        <v>166168.27272727274</v>
      </c>
      <c r="Y807" s="13">
        <f t="shared" si="240"/>
        <v>291847.5</v>
      </c>
      <c r="Z807" s="13">
        <f t="shared" si="241"/>
        <v>332991.45454545453</v>
      </c>
      <c r="AA807" s="13">
        <f t="shared" si="242"/>
        <v>999533.40909090918</v>
      </c>
      <c r="AB807" s="23">
        <f t="shared" si="243"/>
        <v>0</v>
      </c>
      <c r="AC807" s="23">
        <f t="shared" si="244"/>
        <v>0</v>
      </c>
      <c r="AD807" s="23">
        <f t="shared" si="245"/>
        <v>0</v>
      </c>
      <c r="AE807" s="23">
        <f t="shared" si="246"/>
        <v>0</v>
      </c>
      <c r="AF807" s="23">
        <f t="shared" si="247"/>
        <v>0</v>
      </c>
      <c r="AG807" s="23">
        <f t="shared" si="248"/>
        <v>0</v>
      </c>
      <c r="AH807" s="23">
        <f t="shared" si="249"/>
        <v>0</v>
      </c>
      <c r="AI807" s="44" t="str">
        <f t="shared" si="250"/>
        <v>n/a</v>
      </c>
      <c r="AJ807" s="2" t="str">
        <f t="shared" si="233"/>
        <v>2018-19 Summer</v>
      </c>
      <c r="AK807" s="2" t="str">
        <f t="shared" si="234"/>
        <v>2017-18 Summer</v>
      </c>
      <c r="AL807" s="41">
        <v>0</v>
      </c>
    </row>
    <row r="808" spans="1:38" x14ac:dyDescent="0.3">
      <c r="A808" s="47">
        <v>43010</v>
      </c>
      <c r="B808" s="14" t="str">
        <f t="shared" si="235"/>
        <v>Oct</v>
      </c>
      <c r="C808" s="3"/>
      <c r="D808" s="3"/>
      <c r="E808" s="3"/>
      <c r="F808" s="3"/>
      <c r="G808" s="3"/>
      <c r="H808" s="3"/>
      <c r="I808" s="13">
        <f>VLOOKUP($B808,'Gas wholesale lookups'!$A$4:$L$15,'Gas wholesale index'!I$2,FALSE)</f>
        <v>332991.45454545453</v>
      </c>
      <c r="J808" s="13">
        <f>VLOOKUP($B808,'Gas wholesale lookups'!$A$4:$L$15,'Gas wholesale index'!J$2,FALSE)</f>
        <v>208526.18181818182</v>
      </c>
      <c r="K808" s="13">
        <f>VLOOKUP($B808,'Gas wholesale lookups'!$A$4:$L$15,'Gas wholesale index'!K$2,FALSE)</f>
        <v>166168.27272727274</v>
      </c>
      <c r="L808" s="13">
        <f>VLOOKUP($B808,'Gas wholesale lookups'!$A$4:$L$15,'Gas wholesale index'!L$2,FALSE)</f>
        <v>291847.5</v>
      </c>
      <c r="M808" s="13">
        <f>VLOOKUP($B808,'Gas wholesale lookups'!$A$4:$L$15,'Gas wholesale index'!M$2,FALSE)</f>
        <v>332991.45454545453</v>
      </c>
      <c r="N808" s="13">
        <f>VLOOKUP($B808,'Gas wholesale lookups'!$A$4:$L$15,'Gas wholesale index'!N$2,FALSE)</f>
        <v>208526.18181818182</v>
      </c>
      <c r="O808" s="38">
        <f>VLOOKUP($B808,'Gas wholesale lookups'!$A$4:$R$15,'Gas wholesale index'!O$2,FALSE)</f>
        <v>0</v>
      </c>
      <c r="P808" s="38">
        <f>VLOOKUP($B808,'Gas wholesale lookups'!$A$4:$R$15,'Gas wholesale index'!P$2,FALSE)</f>
        <v>1</v>
      </c>
      <c r="Q808" s="38">
        <f>VLOOKUP($B808,'Gas wholesale lookups'!$A$4:$R$15,'Gas wholesale index'!Q$2,FALSE)</f>
        <v>1</v>
      </c>
      <c r="R808" s="38">
        <f>VLOOKUP($B808,'Gas wholesale lookups'!$A$4:$R$15,'Gas wholesale index'!R$2,FALSE)</f>
        <v>1</v>
      </c>
      <c r="S808" s="38">
        <f>VLOOKUP($B808,'Gas wholesale lookups'!$A$4:$R$15,'Gas wholesale index'!S$2,FALSE)</f>
        <v>1</v>
      </c>
      <c r="T808" s="38">
        <f>VLOOKUP($B808,'Gas wholesale lookups'!$A$4:$R$15,'Gas wholesale index'!T$2,FALSE)</f>
        <v>0</v>
      </c>
      <c r="U808" s="13">
        <f t="shared" si="236"/>
        <v>0</v>
      </c>
      <c r="V808" s="13">
        <f t="shared" si="237"/>
        <v>208526.18181818182</v>
      </c>
      <c r="W808" s="13">
        <f t="shared" si="238"/>
        <v>166168.27272727274</v>
      </c>
      <c r="X808" s="13">
        <f t="shared" si="239"/>
        <v>291847.5</v>
      </c>
      <c r="Y808" s="13">
        <f t="shared" si="240"/>
        <v>332991.45454545453</v>
      </c>
      <c r="Z808" s="13">
        <f t="shared" si="241"/>
        <v>0</v>
      </c>
      <c r="AA808" s="13">
        <f t="shared" si="242"/>
        <v>999533.40909090918</v>
      </c>
      <c r="AB808" s="23">
        <f t="shared" si="243"/>
        <v>0</v>
      </c>
      <c r="AC808" s="23">
        <f t="shared" si="244"/>
        <v>0</v>
      </c>
      <c r="AD808" s="23">
        <f t="shared" si="245"/>
        <v>0</v>
      </c>
      <c r="AE808" s="23">
        <f t="shared" si="246"/>
        <v>0</v>
      </c>
      <c r="AF808" s="23">
        <f t="shared" si="247"/>
        <v>0</v>
      </c>
      <c r="AG808" s="23">
        <f t="shared" si="248"/>
        <v>0</v>
      </c>
      <c r="AH808" s="23">
        <f t="shared" si="249"/>
        <v>0</v>
      </c>
      <c r="AI808" s="44" t="str">
        <f t="shared" si="250"/>
        <v>n/a</v>
      </c>
      <c r="AJ808" s="2" t="str">
        <f t="shared" si="233"/>
        <v>2018-19 Summer</v>
      </c>
      <c r="AK808" s="2" t="str">
        <f t="shared" si="234"/>
        <v>2017-18 Winter</v>
      </c>
      <c r="AL808" s="41">
        <v>0</v>
      </c>
    </row>
    <row r="809" spans="1:38" x14ac:dyDescent="0.3">
      <c r="A809" s="47">
        <v>43011</v>
      </c>
      <c r="B809" s="14" t="str">
        <f t="shared" si="235"/>
        <v>Oct</v>
      </c>
      <c r="C809" s="3"/>
      <c r="D809" s="3"/>
      <c r="E809" s="3"/>
      <c r="F809" s="3"/>
      <c r="G809" s="3"/>
      <c r="H809" s="3"/>
      <c r="I809" s="13">
        <f>VLOOKUP($B809,'Gas wholesale lookups'!$A$4:$L$15,'Gas wholesale index'!I$2,FALSE)</f>
        <v>332991.45454545453</v>
      </c>
      <c r="J809" s="13">
        <f>VLOOKUP($B809,'Gas wholesale lookups'!$A$4:$L$15,'Gas wholesale index'!J$2,FALSE)</f>
        <v>208526.18181818182</v>
      </c>
      <c r="K809" s="13">
        <f>VLOOKUP($B809,'Gas wholesale lookups'!$A$4:$L$15,'Gas wholesale index'!K$2,FALSE)</f>
        <v>166168.27272727274</v>
      </c>
      <c r="L809" s="13">
        <f>VLOOKUP($B809,'Gas wholesale lookups'!$A$4:$L$15,'Gas wholesale index'!L$2,FALSE)</f>
        <v>291847.5</v>
      </c>
      <c r="M809" s="13">
        <f>VLOOKUP($B809,'Gas wholesale lookups'!$A$4:$L$15,'Gas wholesale index'!M$2,FALSE)</f>
        <v>332991.45454545453</v>
      </c>
      <c r="N809" s="13">
        <f>VLOOKUP($B809,'Gas wholesale lookups'!$A$4:$L$15,'Gas wholesale index'!N$2,FALSE)</f>
        <v>208526.18181818182</v>
      </c>
      <c r="O809" s="38">
        <f>VLOOKUP($B809,'Gas wholesale lookups'!$A$4:$R$15,'Gas wholesale index'!O$2,FALSE)</f>
        <v>0</v>
      </c>
      <c r="P809" s="38">
        <f>VLOOKUP($B809,'Gas wholesale lookups'!$A$4:$R$15,'Gas wholesale index'!P$2,FALSE)</f>
        <v>1</v>
      </c>
      <c r="Q809" s="38">
        <f>VLOOKUP($B809,'Gas wholesale lookups'!$A$4:$R$15,'Gas wholesale index'!Q$2,FALSE)</f>
        <v>1</v>
      </c>
      <c r="R809" s="38">
        <f>VLOOKUP($B809,'Gas wholesale lookups'!$A$4:$R$15,'Gas wholesale index'!R$2,FALSE)</f>
        <v>1</v>
      </c>
      <c r="S809" s="38">
        <f>VLOOKUP($B809,'Gas wholesale lookups'!$A$4:$R$15,'Gas wholesale index'!S$2,FALSE)</f>
        <v>1</v>
      </c>
      <c r="T809" s="38">
        <f>VLOOKUP($B809,'Gas wholesale lookups'!$A$4:$R$15,'Gas wholesale index'!T$2,FALSE)</f>
        <v>0</v>
      </c>
      <c r="U809" s="13">
        <f t="shared" si="236"/>
        <v>0</v>
      </c>
      <c r="V809" s="13">
        <f t="shared" si="237"/>
        <v>208526.18181818182</v>
      </c>
      <c r="W809" s="13">
        <f t="shared" si="238"/>
        <v>166168.27272727274</v>
      </c>
      <c r="X809" s="13">
        <f t="shared" si="239"/>
        <v>291847.5</v>
      </c>
      <c r="Y809" s="13">
        <f t="shared" si="240"/>
        <v>332991.45454545453</v>
      </c>
      <c r="Z809" s="13">
        <f t="shared" si="241"/>
        <v>0</v>
      </c>
      <c r="AA809" s="13">
        <f t="shared" si="242"/>
        <v>999533.40909090918</v>
      </c>
      <c r="AB809" s="23">
        <f t="shared" si="243"/>
        <v>0</v>
      </c>
      <c r="AC809" s="23">
        <f t="shared" si="244"/>
        <v>0</v>
      </c>
      <c r="AD809" s="23">
        <f t="shared" si="245"/>
        <v>0</v>
      </c>
      <c r="AE809" s="23">
        <f t="shared" si="246"/>
        <v>0</v>
      </c>
      <c r="AF809" s="23">
        <f t="shared" si="247"/>
        <v>0</v>
      </c>
      <c r="AG809" s="23">
        <f t="shared" si="248"/>
        <v>0</v>
      </c>
      <c r="AH809" s="23">
        <f t="shared" si="249"/>
        <v>0</v>
      </c>
      <c r="AI809" s="44" t="str">
        <f t="shared" si="250"/>
        <v>n/a</v>
      </c>
      <c r="AJ809" s="2" t="str">
        <f t="shared" si="233"/>
        <v>2018-19 Summer</v>
      </c>
      <c r="AK809" s="2" t="str">
        <f t="shared" si="234"/>
        <v>2017-18 Winter</v>
      </c>
      <c r="AL809" s="41">
        <v>0</v>
      </c>
    </row>
    <row r="810" spans="1:38" x14ac:dyDescent="0.3">
      <c r="A810" s="47">
        <v>43012</v>
      </c>
      <c r="B810" s="14" t="str">
        <f t="shared" si="235"/>
        <v>Oct</v>
      </c>
      <c r="C810" s="3"/>
      <c r="D810" s="3"/>
      <c r="E810" s="3"/>
      <c r="F810" s="3"/>
      <c r="G810" s="3"/>
      <c r="H810" s="3"/>
      <c r="I810" s="13">
        <f>VLOOKUP($B810,'Gas wholesale lookups'!$A$4:$L$15,'Gas wholesale index'!I$2,FALSE)</f>
        <v>332991.45454545453</v>
      </c>
      <c r="J810" s="13">
        <f>VLOOKUP($B810,'Gas wholesale lookups'!$A$4:$L$15,'Gas wholesale index'!J$2,FALSE)</f>
        <v>208526.18181818182</v>
      </c>
      <c r="K810" s="13">
        <f>VLOOKUP($B810,'Gas wholesale lookups'!$A$4:$L$15,'Gas wholesale index'!K$2,FALSE)</f>
        <v>166168.27272727274</v>
      </c>
      <c r="L810" s="13">
        <f>VLOOKUP($B810,'Gas wholesale lookups'!$A$4:$L$15,'Gas wholesale index'!L$2,FALSE)</f>
        <v>291847.5</v>
      </c>
      <c r="M810" s="13">
        <f>VLOOKUP($B810,'Gas wholesale lookups'!$A$4:$L$15,'Gas wholesale index'!M$2,FALSE)</f>
        <v>332991.45454545453</v>
      </c>
      <c r="N810" s="13">
        <f>VLOOKUP($B810,'Gas wholesale lookups'!$A$4:$L$15,'Gas wholesale index'!N$2,FALSE)</f>
        <v>208526.18181818182</v>
      </c>
      <c r="O810" s="38">
        <f>VLOOKUP($B810,'Gas wholesale lookups'!$A$4:$R$15,'Gas wholesale index'!O$2,FALSE)</f>
        <v>0</v>
      </c>
      <c r="P810" s="38">
        <f>VLOOKUP($B810,'Gas wholesale lookups'!$A$4:$R$15,'Gas wholesale index'!P$2,FALSE)</f>
        <v>1</v>
      </c>
      <c r="Q810" s="38">
        <f>VLOOKUP($B810,'Gas wholesale lookups'!$A$4:$R$15,'Gas wholesale index'!Q$2,FALSE)</f>
        <v>1</v>
      </c>
      <c r="R810" s="38">
        <f>VLOOKUP($B810,'Gas wholesale lookups'!$A$4:$R$15,'Gas wholesale index'!R$2,FALSE)</f>
        <v>1</v>
      </c>
      <c r="S810" s="38">
        <f>VLOOKUP($B810,'Gas wholesale lookups'!$A$4:$R$15,'Gas wholesale index'!S$2,FALSE)</f>
        <v>1</v>
      </c>
      <c r="T810" s="38">
        <f>VLOOKUP($B810,'Gas wholesale lookups'!$A$4:$R$15,'Gas wholesale index'!T$2,FALSE)</f>
        <v>0</v>
      </c>
      <c r="U810" s="13">
        <f t="shared" si="236"/>
        <v>0</v>
      </c>
      <c r="V810" s="13">
        <f t="shared" si="237"/>
        <v>208526.18181818182</v>
      </c>
      <c r="W810" s="13">
        <f t="shared" si="238"/>
        <v>166168.27272727274</v>
      </c>
      <c r="X810" s="13">
        <f t="shared" si="239"/>
        <v>291847.5</v>
      </c>
      <c r="Y810" s="13">
        <f t="shared" si="240"/>
        <v>332991.45454545453</v>
      </c>
      <c r="Z810" s="13">
        <f t="shared" si="241"/>
        <v>0</v>
      </c>
      <c r="AA810" s="13">
        <f t="shared" si="242"/>
        <v>999533.40909090918</v>
      </c>
      <c r="AB810" s="23">
        <f t="shared" si="243"/>
        <v>0</v>
      </c>
      <c r="AC810" s="23">
        <f t="shared" si="244"/>
        <v>0</v>
      </c>
      <c r="AD810" s="23">
        <f t="shared" si="245"/>
        <v>0</v>
      </c>
      <c r="AE810" s="23">
        <f t="shared" si="246"/>
        <v>0</v>
      </c>
      <c r="AF810" s="23">
        <f t="shared" si="247"/>
        <v>0</v>
      </c>
      <c r="AG810" s="23">
        <f t="shared" si="248"/>
        <v>0</v>
      </c>
      <c r="AH810" s="23">
        <f t="shared" si="249"/>
        <v>0</v>
      </c>
      <c r="AI810" s="44" t="str">
        <f t="shared" si="250"/>
        <v>n/a</v>
      </c>
      <c r="AJ810" s="2" t="str">
        <f t="shared" si="233"/>
        <v>2018-19 Summer</v>
      </c>
      <c r="AK810" s="2" t="str">
        <f t="shared" si="234"/>
        <v>2017-18 Winter</v>
      </c>
      <c r="AL810" s="41">
        <v>0</v>
      </c>
    </row>
    <row r="811" spans="1:38" x14ac:dyDescent="0.3">
      <c r="A811" s="47">
        <v>43013</v>
      </c>
      <c r="B811" s="14" t="str">
        <f t="shared" si="235"/>
        <v>Oct</v>
      </c>
      <c r="C811" s="3"/>
      <c r="D811" s="3"/>
      <c r="E811" s="3"/>
      <c r="F811" s="3"/>
      <c r="G811" s="3"/>
      <c r="H811" s="3"/>
      <c r="I811" s="13">
        <f>VLOOKUP($B811,'Gas wholesale lookups'!$A$4:$L$15,'Gas wholesale index'!I$2,FALSE)</f>
        <v>332991.45454545453</v>
      </c>
      <c r="J811" s="13">
        <f>VLOOKUP($B811,'Gas wholesale lookups'!$A$4:$L$15,'Gas wholesale index'!J$2,FALSE)</f>
        <v>208526.18181818182</v>
      </c>
      <c r="K811" s="13">
        <f>VLOOKUP($B811,'Gas wholesale lookups'!$A$4:$L$15,'Gas wholesale index'!K$2,FALSE)</f>
        <v>166168.27272727274</v>
      </c>
      <c r="L811" s="13">
        <f>VLOOKUP($B811,'Gas wholesale lookups'!$A$4:$L$15,'Gas wholesale index'!L$2,FALSE)</f>
        <v>291847.5</v>
      </c>
      <c r="M811" s="13">
        <f>VLOOKUP($B811,'Gas wholesale lookups'!$A$4:$L$15,'Gas wholesale index'!M$2,FALSE)</f>
        <v>332991.45454545453</v>
      </c>
      <c r="N811" s="13">
        <f>VLOOKUP($B811,'Gas wholesale lookups'!$A$4:$L$15,'Gas wholesale index'!N$2,FALSE)</f>
        <v>208526.18181818182</v>
      </c>
      <c r="O811" s="38">
        <f>VLOOKUP($B811,'Gas wholesale lookups'!$A$4:$R$15,'Gas wholesale index'!O$2,FALSE)</f>
        <v>0</v>
      </c>
      <c r="P811" s="38">
        <f>VLOOKUP($B811,'Gas wholesale lookups'!$A$4:$R$15,'Gas wholesale index'!P$2,FALSE)</f>
        <v>1</v>
      </c>
      <c r="Q811" s="38">
        <f>VLOOKUP($B811,'Gas wholesale lookups'!$A$4:$R$15,'Gas wholesale index'!Q$2,FALSE)</f>
        <v>1</v>
      </c>
      <c r="R811" s="38">
        <f>VLOOKUP($B811,'Gas wholesale lookups'!$A$4:$R$15,'Gas wholesale index'!R$2,FALSE)</f>
        <v>1</v>
      </c>
      <c r="S811" s="38">
        <f>VLOOKUP($B811,'Gas wholesale lookups'!$A$4:$R$15,'Gas wholesale index'!S$2,FALSE)</f>
        <v>1</v>
      </c>
      <c r="T811" s="38">
        <f>VLOOKUP($B811,'Gas wholesale lookups'!$A$4:$R$15,'Gas wholesale index'!T$2,FALSE)</f>
        <v>0</v>
      </c>
      <c r="U811" s="13">
        <f t="shared" si="236"/>
        <v>0</v>
      </c>
      <c r="V811" s="13">
        <f t="shared" si="237"/>
        <v>208526.18181818182</v>
      </c>
      <c r="W811" s="13">
        <f t="shared" si="238"/>
        <v>166168.27272727274</v>
      </c>
      <c r="X811" s="13">
        <f t="shared" si="239"/>
        <v>291847.5</v>
      </c>
      <c r="Y811" s="13">
        <f t="shared" si="240"/>
        <v>332991.45454545453</v>
      </c>
      <c r="Z811" s="13">
        <f t="shared" si="241"/>
        <v>0</v>
      </c>
      <c r="AA811" s="13">
        <f t="shared" si="242"/>
        <v>999533.40909090918</v>
      </c>
      <c r="AB811" s="23">
        <f t="shared" si="243"/>
        <v>0</v>
      </c>
      <c r="AC811" s="23">
        <f t="shared" si="244"/>
        <v>0</v>
      </c>
      <c r="AD811" s="23">
        <f t="shared" si="245"/>
        <v>0</v>
      </c>
      <c r="AE811" s="23">
        <f t="shared" si="246"/>
        <v>0</v>
      </c>
      <c r="AF811" s="23">
        <f t="shared" si="247"/>
        <v>0</v>
      </c>
      <c r="AG811" s="23">
        <f t="shared" si="248"/>
        <v>0</v>
      </c>
      <c r="AH811" s="23">
        <f t="shared" si="249"/>
        <v>0</v>
      </c>
      <c r="AI811" s="44" t="str">
        <f t="shared" si="250"/>
        <v>n/a</v>
      </c>
      <c r="AJ811" s="2" t="str">
        <f t="shared" si="233"/>
        <v>2018-19 Summer</v>
      </c>
      <c r="AK811" s="2" t="str">
        <f t="shared" si="234"/>
        <v>2017-18 Winter</v>
      </c>
      <c r="AL811" s="41">
        <v>0</v>
      </c>
    </row>
    <row r="812" spans="1:38" x14ac:dyDescent="0.3">
      <c r="A812" s="47">
        <v>43014</v>
      </c>
      <c r="B812" s="14" t="str">
        <f t="shared" si="235"/>
        <v>Oct</v>
      </c>
      <c r="C812" s="3"/>
      <c r="D812" s="3"/>
      <c r="E812" s="3"/>
      <c r="F812" s="3"/>
      <c r="G812" s="3"/>
      <c r="H812" s="3"/>
      <c r="I812" s="13">
        <f>VLOOKUP($B812,'Gas wholesale lookups'!$A$4:$L$15,'Gas wholesale index'!I$2,FALSE)</f>
        <v>332991.45454545453</v>
      </c>
      <c r="J812" s="13">
        <f>VLOOKUP($B812,'Gas wholesale lookups'!$A$4:$L$15,'Gas wholesale index'!J$2,FALSE)</f>
        <v>208526.18181818182</v>
      </c>
      <c r="K812" s="13">
        <f>VLOOKUP($B812,'Gas wholesale lookups'!$A$4:$L$15,'Gas wholesale index'!K$2,FALSE)</f>
        <v>166168.27272727274</v>
      </c>
      <c r="L812" s="13">
        <f>VLOOKUP($B812,'Gas wholesale lookups'!$A$4:$L$15,'Gas wholesale index'!L$2,FALSE)</f>
        <v>291847.5</v>
      </c>
      <c r="M812" s="13">
        <f>VLOOKUP($B812,'Gas wholesale lookups'!$A$4:$L$15,'Gas wholesale index'!M$2,FALSE)</f>
        <v>332991.45454545453</v>
      </c>
      <c r="N812" s="13">
        <f>VLOOKUP($B812,'Gas wholesale lookups'!$A$4:$L$15,'Gas wholesale index'!N$2,FALSE)</f>
        <v>208526.18181818182</v>
      </c>
      <c r="O812" s="38">
        <f>VLOOKUP($B812,'Gas wholesale lookups'!$A$4:$R$15,'Gas wholesale index'!O$2,FALSE)</f>
        <v>0</v>
      </c>
      <c r="P812" s="38">
        <f>VLOOKUP($B812,'Gas wholesale lookups'!$A$4:$R$15,'Gas wholesale index'!P$2,FALSE)</f>
        <v>1</v>
      </c>
      <c r="Q812" s="38">
        <f>VLOOKUP($B812,'Gas wholesale lookups'!$A$4:$R$15,'Gas wholesale index'!Q$2,FALSE)</f>
        <v>1</v>
      </c>
      <c r="R812" s="38">
        <f>VLOOKUP($B812,'Gas wholesale lookups'!$A$4:$R$15,'Gas wholesale index'!R$2,FALSE)</f>
        <v>1</v>
      </c>
      <c r="S812" s="38">
        <f>VLOOKUP($B812,'Gas wholesale lookups'!$A$4:$R$15,'Gas wholesale index'!S$2,FALSE)</f>
        <v>1</v>
      </c>
      <c r="T812" s="38">
        <f>VLOOKUP($B812,'Gas wholesale lookups'!$A$4:$R$15,'Gas wholesale index'!T$2,FALSE)</f>
        <v>0</v>
      </c>
      <c r="U812" s="13">
        <f t="shared" si="236"/>
        <v>0</v>
      </c>
      <c r="V812" s="13">
        <f t="shared" si="237"/>
        <v>208526.18181818182</v>
      </c>
      <c r="W812" s="13">
        <f t="shared" si="238"/>
        <v>166168.27272727274</v>
      </c>
      <c r="X812" s="13">
        <f t="shared" si="239"/>
        <v>291847.5</v>
      </c>
      <c r="Y812" s="13">
        <f t="shared" si="240"/>
        <v>332991.45454545453</v>
      </c>
      <c r="Z812" s="13">
        <f t="shared" si="241"/>
        <v>0</v>
      </c>
      <c r="AA812" s="13">
        <f t="shared" si="242"/>
        <v>999533.40909090918</v>
      </c>
      <c r="AB812" s="23">
        <f t="shared" si="243"/>
        <v>0</v>
      </c>
      <c r="AC812" s="23">
        <f t="shared" si="244"/>
        <v>0</v>
      </c>
      <c r="AD812" s="23">
        <f t="shared" si="245"/>
        <v>0</v>
      </c>
      <c r="AE812" s="23">
        <f t="shared" si="246"/>
        <v>0</v>
      </c>
      <c r="AF812" s="23">
        <f t="shared" si="247"/>
        <v>0</v>
      </c>
      <c r="AG812" s="23">
        <f t="shared" si="248"/>
        <v>0</v>
      </c>
      <c r="AH812" s="23">
        <f t="shared" si="249"/>
        <v>0</v>
      </c>
      <c r="AI812" s="44" t="str">
        <f t="shared" si="250"/>
        <v>n/a</v>
      </c>
      <c r="AJ812" s="2" t="str">
        <f t="shared" si="233"/>
        <v>2018-19 Summer</v>
      </c>
      <c r="AK812" s="2" t="str">
        <f t="shared" si="234"/>
        <v>2017-18 Winter</v>
      </c>
      <c r="AL812" s="41">
        <v>0</v>
      </c>
    </row>
    <row r="813" spans="1:38" x14ac:dyDescent="0.3">
      <c r="A813" s="47">
        <v>43017</v>
      </c>
      <c r="B813" s="14" t="str">
        <f t="shared" si="235"/>
        <v>Oct</v>
      </c>
      <c r="C813" s="3"/>
      <c r="D813" s="3"/>
      <c r="E813" s="3"/>
      <c r="F813" s="3"/>
      <c r="G813" s="3"/>
      <c r="H813" s="3"/>
      <c r="I813" s="13">
        <f>VLOOKUP($B813,'Gas wholesale lookups'!$A$4:$L$15,'Gas wholesale index'!I$2,FALSE)</f>
        <v>332991.45454545453</v>
      </c>
      <c r="J813" s="13">
        <f>VLOOKUP($B813,'Gas wholesale lookups'!$A$4:$L$15,'Gas wholesale index'!J$2,FALSE)</f>
        <v>208526.18181818182</v>
      </c>
      <c r="K813" s="13">
        <f>VLOOKUP($B813,'Gas wholesale lookups'!$A$4:$L$15,'Gas wholesale index'!K$2,FALSE)</f>
        <v>166168.27272727274</v>
      </c>
      <c r="L813" s="13">
        <f>VLOOKUP($B813,'Gas wholesale lookups'!$A$4:$L$15,'Gas wholesale index'!L$2,FALSE)</f>
        <v>291847.5</v>
      </c>
      <c r="M813" s="13">
        <f>VLOOKUP($B813,'Gas wholesale lookups'!$A$4:$L$15,'Gas wholesale index'!M$2,FALSE)</f>
        <v>332991.45454545453</v>
      </c>
      <c r="N813" s="13">
        <f>VLOOKUP($B813,'Gas wholesale lookups'!$A$4:$L$15,'Gas wholesale index'!N$2,FALSE)</f>
        <v>208526.18181818182</v>
      </c>
      <c r="O813" s="38">
        <f>VLOOKUP($B813,'Gas wholesale lookups'!$A$4:$R$15,'Gas wholesale index'!O$2,FALSE)</f>
        <v>0</v>
      </c>
      <c r="P813" s="38">
        <f>VLOOKUP($B813,'Gas wholesale lookups'!$A$4:$R$15,'Gas wholesale index'!P$2,FALSE)</f>
        <v>1</v>
      </c>
      <c r="Q813" s="38">
        <f>VLOOKUP($B813,'Gas wholesale lookups'!$A$4:$R$15,'Gas wholesale index'!Q$2,FALSE)</f>
        <v>1</v>
      </c>
      <c r="R813" s="38">
        <f>VLOOKUP($B813,'Gas wholesale lookups'!$A$4:$R$15,'Gas wholesale index'!R$2,FALSE)</f>
        <v>1</v>
      </c>
      <c r="S813" s="38">
        <f>VLOOKUP($B813,'Gas wholesale lookups'!$A$4:$R$15,'Gas wholesale index'!S$2,FALSE)</f>
        <v>1</v>
      </c>
      <c r="T813" s="38">
        <f>VLOOKUP($B813,'Gas wholesale lookups'!$A$4:$R$15,'Gas wholesale index'!T$2,FALSE)</f>
        <v>0</v>
      </c>
      <c r="U813" s="13">
        <f t="shared" si="236"/>
        <v>0</v>
      </c>
      <c r="V813" s="13">
        <f t="shared" si="237"/>
        <v>208526.18181818182</v>
      </c>
      <c r="W813" s="13">
        <f t="shared" si="238"/>
        <v>166168.27272727274</v>
      </c>
      <c r="X813" s="13">
        <f t="shared" si="239"/>
        <v>291847.5</v>
      </c>
      <c r="Y813" s="13">
        <f t="shared" si="240"/>
        <v>332991.45454545453</v>
      </c>
      <c r="Z813" s="13">
        <f t="shared" si="241"/>
        <v>0</v>
      </c>
      <c r="AA813" s="13">
        <f t="shared" si="242"/>
        <v>999533.40909090918</v>
      </c>
      <c r="AB813" s="23">
        <f t="shared" si="243"/>
        <v>0</v>
      </c>
      <c r="AC813" s="23">
        <f t="shared" si="244"/>
        <v>0</v>
      </c>
      <c r="AD813" s="23">
        <f t="shared" si="245"/>
        <v>0</v>
      </c>
      <c r="AE813" s="23">
        <f t="shared" si="246"/>
        <v>0</v>
      </c>
      <c r="AF813" s="23">
        <f t="shared" si="247"/>
        <v>0</v>
      </c>
      <c r="AG813" s="23">
        <f t="shared" si="248"/>
        <v>0</v>
      </c>
      <c r="AH813" s="23">
        <f t="shared" si="249"/>
        <v>0</v>
      </c>
      <c r="AI813" s="44" t="str">
        <f t="shared" si="250"/>
        <v>n/a</v>
      </c>
      <c r="AJ813" s="2" t="str">
        <f t="shared" si="233"/>
        <v>2018-19 Summer</v>
      </c>
      <c r="AK813" s="2" t="str">
        <f t="shared" si="234"/>
        <v>2017-18 Winter</v>
      </c>
      <c r="AL813" s="41">
        <v>0</v>
      </c>
    </row>
    <row r="814" spans="1:38" x14ac:dyDescent="0.3">
      <c r="A814" s="47">
        <v>43018</v>
      </c>
      <c r="B814" s="14" t="str">
        <f t="shared" si="235"/>
        <v>Oct</v>
      </c>
      <c r="C814" s="3"/>
      <c r="D814" s="3"/>
      <c r="E814" s="3"/>
      <c r="F814" s="3"/>
      <c r="G814" s="3"/>
      <c r="H814" s="3"/>
      <c r="I814" s="13">
        <f>VLOOKUP($B814,'Gas wholesale lookups'!$A$4:$L$15,'Gas wholesale index'!I$2,FALSE)</f>
        <v>332991.45454545453</v>
      </c>
      <c r="J814" s="13">
        <f>VLOOKUP($B814,'Gas wholesale lookups'!$A$4:$L$15,'Gas wholesale index'!J$2,FALSE)</f>
        <v>208526.18181818182</v>
      </c>
      <c r="K814" s="13">
        <f>VLOOKUP($B814,'Gas wholesale lookups'!$A$4:$L$15,'Gas wholesale index'!K$2,FALSE)</f>
        <v>166168.27272727274</v>
      </c>
      <c r="L814" s="13">
        <f>VLOOKUP($B814,'Gas wholesale lookups'!$A$4:$L$15,'Gas wholesale index'!L$2,FALSE)</f>
        <v>291847.5</v>
      </c>
      <c r="M814" s="13">
        <f>VLOOKUP($B814,'Gas wholesale lookups'!$A$4:$L$15,'Gas wholesale index'!M$2,FALSE)</f>
        <v>332991.45454545453</v>
      </c>
      <c r="N814" s="13">
        <f>VLOOKUP($B814,'Gas wholesale lookups'!$A$4:$L$15,'Gas wholesale index'!N$2,FALSE)</f>
        <v>208526.18181818182</v>
      </c>
      <c r="O814" s="38">
        <f>VLOOKUP($B814,'Gas wholesale lookups'!$A$4:$R$15,'Gas wholesale index'!O$2,FALSE)</f>
        <v>0</v>
      </c>
      <c r="P814" s="38">
        <f>VLOOKUP($B814,'Gas wholesale lookups'!$A$4:$R$15,'Gas wholesale index'!P$2,FALSE)</f>
        <v>1</v>
      </c>
      <c r="Q814" s="38">
        <f>VLOOKUP($B814,'Gas wholesale lookups'!$A$4:$R$15,'Gas wholesale index'!Q$2,FALSE)</f>
        <v>1</v>
      </c>
      <c r="R814" s="38">
        <f>VLOOKUP($B814,'Gas wholesale lookups'!$A$4:$R$15,'Gas wholesale index'!R$2,FALSE)</f>
        <v>1</v>
      </c>
      <c r="S814" s="38">
        <f>VLOOKUP($B814,'Gas wholesale lookups'!$A$4:$R$15,'Gas wholesale index'!S$2,FALSE)</f>
        <v>1</v>
      </c>
      <c r="T814" s="38">
        <f>VLOOKUP($B814,'Gas wholesale lookups'!$A$4:$R$15,'Gas wholesale index'!T$2,FALSE)</f>
        <v>0</v>
      </c>
      <c r="U814" s="13">
        <f t="shared" si="236"/>
        <v>0</v>
      </c>
      <c r="V814" s="13">
        <f t="shared" si="237"/>
        <v>208526.18181818182</v>
      </c>
      <c r="W814" s="13">
        <f t="shared" si="238"/>
        <v>166168.27272727274</v>
      </c>
      <c r="X814" s="13">
        <f t="shared" si="239"/>
        <v>291847.5</v>
      </c>
      <c r="Y814" s="13">
        <f t="shared" si="240"/>
        <v>332991.45454545453</v>
      </c>
      <c r="Z814" s="13">
        <f t="shared" si="241"/>
        <v>0</v>
      </c>
      <c r="AA814" s="13">
        <f t="shared" si="242"/>
        <v>999533.40909090918</v>
      </c>
      <c r="AB814" s="23">
        <f t="shared" si="243"/>
        <v>0</v>
      </c>
      <c r="AC814" s="23">
        <f t="shared" si="244"/>
        <v>0</v>
      </c>
      <c r="AD814" s="23">
        <f t="shared" si="245"/>
        <v>0</v>
      </c>
      <c r="AE814" s="23">
        <f t="shared" si="246"/>
        <v>0</v>
      </c>
      <c r="AF814" s="23">
        <f t="shared" si="247"/>
        <v>0</v>
      </c>
      <c r="AG814" s="23">
        <f t="shared" si="248"/>
        <v>0</v>
      </c>
      <c r="AH814" s="23">
        <f t="shared" si="249"/>
        <v>0</v>
      </c>
      <c r="AI814" s="44" t="str">
        <f t="shared" si="250"/>
        <v>n/a</v>
      </c>
      <c r="AJ814" s="2" t="str">
        <f t="shared" si="233"/>
        <v>2018-19 Summer</v>
      </c>
      <c r="AK814" s="2" t="str">
        <f t="shared" si="234"/>
        <v>2017-18 Winter</v>
      </c>
      <c r="AL814" s="41">
        <v>0</v>
      </c>
    </row>
    <row r="815" spans="1:38" x14ac:dyDescent="0.3">
      <c r="A815" s="47">
        <v>43019</v>
      </c>
      <c r="B815" s="14" t="str">
        <f t="shared" si="235"/>
        <v>Oct</v>
      </c>
      <c r="C815" s="3"/>
      <c r="D815" s="3"/>
      <c r="E815" s="3"/>
      <c r="F815" s="3"/>
      <c r="G815" s="3"/>
      <c r="H815" s="3"/>
      <c r="I815" s="13">
        <f>VLOOKUP($B815,'Gas wholesale lookups'!$A$4:$L$15,'Gas wholesale index'!I$2,FALSE)</f>
        <v>332991.45454545453</v>
      </c>
      <c r="J815" s="13">
        <f>VLOOKUP($B815,'Gas wholesale lookups'!$A$4:$L$15,'Gas wholesale index'!J$2,FALSE)</f>
        <v>208526.18181818182</v>
      </c>
      <c r="K815" s="13">
        <f>VLOOKUP($B815,'Gas wholesale lookups'!$A$4:$L$15,'Gas wholesale index'!K$2,FALSE)</f>
        <v>166168.27272727274</v>
      </c>
      <c r="L815" s="13">
        <f>VLOOKUP($B815,'Gas wholesale lookups'!$A$4:$L$15,'Gas wholesale index'!L$2,FALSE)</f>
        <v>291847.5</v>
      </c>
      <c r="M815" s="13">
        <f>VLOOKUP($B815,'Gas wholesale lookups'!$A$4:$L$15,'Gas wholesale index'!M$2,FALSE)</f>
        <v>332991.45454545453</v>
      </c>
      <c r="N815" s="13">
        <f>VLOOKUP($B815,'Gas wholesale lookups'!$A$4:$L$15,'Gas wholesale index'!N$2,FALSE)</f>
        <v>208526.18181818182</v>
      </c>
      <c r="O815" s="38">
        <f>VLOOKUP($B815,'Gas wholesale lookups'!$A$4:$R$15,'Gas wholesale index'!O$2,FALSE)</f>
        <v>0</v>
      </c>
      <c r="P815" s="38">
        <f>VLOOKUP($B815,'Gas wholesale lookups'!$A$4:$R$15,'Gas wholesale index'!P$2,FALSE)</f>
        <v>1</v>
      </c>
      <c r="Q815" s="38">
        <f>VLOOKUP($B815,'Gas wholesale lookups'!$A$4:$R$15,'Gas wholesale index'!Q$2,FALSE)</f>
        <v>1</v>
      </c>
      <c r="R815" s="38">
        <f>VLOOKUP($B815,'Gas wholesale lookups'!$A$4:$R$15,'Gas wholesale index'!R$2,FALSE)</f>
        <v>1</v>
      </c>
      <c r="S815" s="38">
        <f>VLOOKUP($B815,'Gas wholesale lookups'!$A$4:$R$15,'Gas wholesale index'!S$2,FALSE)</f>
        <v>1</v>
      </c>
      <c r="T815" s="38">
        <f>VLOOKUP($B815,'Gas wholesale lookups'!$A$4:$R$15,'Gas wholesale index'!T$2,FALSE)</f>
        <v>0</v>
      </c>
      <c r="U815" s="13">
        <f t="shared" si="236"/>
        <v>0</v>
      </c>
      <c r="V815" s="13">
        <f t="shared" si="237"/>
        <v>208526.18181818182</v>
      </c>
      <c r="W815" s="13">
        <f t="shared" si="238"/>
        <v>166168.27272727274</v>
      </c>
      <c r="X815" s="13">
        <f t="shared" si="239"/>
        <v>291847.5</v>
      </c>
      <c r="Y815" s="13">
        <f t="shared" si="240"/>
        <v>332991.45454545453</v>
      </c>
      <c r="Z815" s="13">
        <f t="shared" si="241"/>
        <v>0</v>
      </c>
      <c r="AA815" s="13">
        <f t="shared" si="242"/>
        <v>999533.40909090918</v>
      </c>
      <c r="AB815" s="23">
        <f t="shared" si="243"/>
        <v>0</v>
      </c>
      <c r="AC815" s="23">
        <f t="shared" si="244"/>
        <v>0</v>
      </c>
      <c r="AD815" s="23">
        <f t="shared" si="245"/>
        <v>0</v>
      </c>
      <c r="AE815" s="23">
        <f t="shared" si="246"/>
        <v>0</v>
      </c>
      <c r="AF815" s="23">
        <f t="shared" si="247"/>
        <v>0</v>
      </c>
      <c r="AG815" s="23">
        <f t="shared" si="248"/>
        <v>0</v>
      </c>
      <c r="AH815" s="23">
        <f t="shared" si="249"/>
        <v>0</v>
      </c>
      <c r="AI815" s="44" t="str">
        <f t="shared" si="250"/>
        <v>n/a</v>
      </c>
      <c r="AJ815" s="2" t="str">
        <f t="shared" si="233"/>
        <v>2018-19 Summer</v>
      </c>
      <c r="AK815" s="2" t="str">
        <f t="shared" si="234"/>
        <v>2017-18 Winter</v>
      </c>
      <c r="AL815" s="41">
        <v>0</v>
      </c>
    </row>
    <row r="816" spans="1:38" x14ac:dyDescent="0.3">
      <c r="A816" s="47">
        <v>43020</v>
      </c>
      <c r="B816" s="14" t="str">
        <f t="shared" si="235"/>
        <v>Oct</v>
      </c>
      <c r="C816" s="3"/>
      <c r="D816" s="3"/>
      <c r="E816" s="3"/>
      <c r="F816" s="3"/>
      <c r="G816" s="3"/>
      <c r="H816" s="3"/>
      <c r="I816" s="13">
        <f>VLOOKUP($B816,'Gas wholesale lookups'!$A$4:$L$15,'Gas wholesale index'!I$2,FALSE)</f>
        <v>332991.45454545453</v>
      </c>
      <c r="J816" s="13">
        <f>VLOOKUP($B816,'Gas wholesale lookups'!$A$4:$L$15,'Gas wholesale index'!J$2,FALSE)</f>
        <v>208526.18181818182</v>
      </c>
      <c r="K816" s="13">
        <f>VLOOKUP($B816,'Gas wholesale lookups'!$A$4:$L$15,'Gas wholesale index'!K$2,FALSE)</f>
        <v>166168.27272727274</v>
      </c>
      <c r="L816" s="13">
        <f>VLOOKUP($B816,'Gas wholesale lookups'!$A$4:$L$15,'Gas wholesale index'!L$2,FALSE)</f>
        <v>291847.5</v>
      </c>
      <c r="M816" s="13">
        <f>VLOOKUP($B816,'Gas wholesale lookups'!$A$4:$L$15,'Gas wholesale index'!M$2,FALSE)</f>
        <v>332991.45454545453</v>
      </c>
      <c r="N816" s="13">
        <f>VLOOKUP($B816,'Gas wholesale lookups'!$A$4:$L$15,'Gas wholesale index'!N$2,FALSE)</f>
        <v>208526.18181818182</v>
      </c>
      <c r="O816" s="38">
        <f>VLOOKUP($B816,'Gas wholesale lookups'!$A$4:$R$15,'Gas wholesale index'!O$2,FALSE)</f>
        <v>0</v>
      </c>
      <c r="P816" s="38">
        <f>VLOOKUP($B816,'Gas wholesale lookups'!$A$4:$R$15,'Gas wholesale index'!P$2,FALSE)</f>
        <v>1</v>
      </c>
      <c r="Q816" s="38">
        <f>VLOOKUP($B816,'Gas wholesale lookups'!$A$4:$R$15,'Gas wholesale index'!Q$2,FALSE)</f>
        <v>1</v>
      </c>
      <c r="R816" s="38">
        <f>VLOOKUP($B816,'Gas wholesale lookups'!$A$4:$R$15,'Gas wholesale index'!R$2,FALSE)</f>
        <v>1</v>
      </c>
      <c r="S816" s="38">
        <f>VLOOKUP($B816,'Gas wholesale lookups'!$A$4:$R$15,'Gas wholesale index'!S$2,FALSE)</f>
        <v>1</v>
      </c>
      <c r="T816" s="38">
        <f>VLOOKUP($B816,'Gas wholesale lookups'!$A$4:$R$15,'Gas wholesale index'!T$2,FALSE)</f>
        <v>0</v>
      </c>
      <c r="U816" s="13">
        <f t="shared" si="236"/>
        <v>0</v>
      </c>
      <c r="V816" s="13">
        <f t="shared" si="237"/>
        <v>208526.18181818182</v>
      </c>
      <c r="W816" s="13">
        <f t="shared" si="238"/>
        <v>166168.27272727274</v>
      </c>
      <c r="X816" s="13">
        <f t="shared" si="239"/>
        <v>291847.5</v>
      </c>
      <c r="Y816" s="13">
        <f t="shared" si="240"/>
        <v>332991.45454545453</v>
      </c>
      <c r="Z816" s="13">
        <f t="shared" si="241"/>
        <v>0</v>
      </c>
      <c r="AA816" s="13">
        <f t="shared" si="242"/>
        <v>999533.40909090918</v>
      </c>
      <c r="AB816" s="23">
        <f t="shared" si="243"/>
        <v>0</v>
      </c>
      <c r="AC816" s="23">
        <f t="shared" si="244"/>
        <v>0</v>
      </c>
      <c r="AD816" s="23">
        <f t="shared" si="245"/>
        <v>0</v>
      </c>
      <c r="AE816" s="23">
        <f t="shared" si="246"/>
        <v>0</v>
      </c>
      <c r="AF816" s="23">
        <f t="shared" si="247"/>
        <v>0</v>
      </c>
      <c r="AG816" s="23">
        <f t="shared" si="248"/>
        <v>0</v>
      </c>
      <c r="AH816" s="23">
        <f t="shared" si="249"/>
        <v>0</v>
      </c>
      <c r="AI816" s="44" t="str">
        <f t="shared" si="250"/>
        <v>n/a</v>
      </c>
      <c r="AJ816" s="2" t="str">
        <f t="shared" si="233"/>
        <v>2018-19 Summer</v>
      </c>
      <c r="AK816" s="2" t="str">
        <f t="shared" si="234"/>
        <v>2017-18 Winter</v>
      </c>
      <c r="AL816" s="41">
        <v>0</v>
      </c>
    </row>
    <row r="817" spans="1:38" x14ac:dyDescent="0.3">
      <c r="A817" s="47">
        <v>43021</v>
      </c>
      <c r="B817" s="14" t="str">
        <f t="shared" si="235"/>
        <v>Oct</v>
      </c>
      <c r="C817" s="3"/>
      <c r="D817" s="3"/>
      <c r="E817" s="3"/>
      <c r="F817" s="3"/>
      <c r="G817" s="3"/>
      <c r="H817" s="3"/>
      <c r="I817" s="13">
        <f>VLOOKUP($B817,'Gas wholesale lookups'!$A$4:$L$15,'Gas wholesale index'!I$2,FALSE)</f>
        <v>332991.45454545453</v>
      </c>
      <c r="J817" s="13">
        <f>VLOOKUP($B817,'Gas wholesale lookups'!$A$4:$L$15,'Gas wholesale index'!J$2,FALSE)</f>
        <v>208526.18181818182</v>
      </c>
      <c r="K817" s="13">
        <f>VLOOKUP($B817,'Gas wholesale lookups'!$A$4:$L$15,'Gas wholesale index'!K$2,FALSE)</f>
        <v>166168.27272727274</v>
      </c>
      <c r="L817" s="13">
        <f>VLOOKUP($B817,'Gas wholesale lookups'!$A$4:$L$15,'Gas wholesale index'!L$2,FALSE)</f>
        <v>291847.5</v>
      </c>
      <c r="M817" s="13">
        <f>VLOOKUP($B817,'Gas wholesale lookups'!$A$4:$L$15,'Gas wholesale index'!M$2,FALSE)</f>
        <v>332991.45454545453</v>
      </c>
      <c r="N817" s="13">
        <f>VLOOKUP($B817,'Gas wholesale lookups'!$A$4:$L$15,'Gas wholesale index'!N$2,FALSE)</f>
        <v>208526.18181818182</v>
      </c>
      <c r="O817" s="38">
        <f>VLOOKUP($B817,'Gas wholesale lookups'!$A$4:$R$15,'Gas wholesale index'!O$2,FALSE)</f>
        <v>0</v>
      </c>
      <c r="P817" s="38">
        <f>VLOOKUP($B817,'Gas wholesale lookups'!$A$4:$R$15,'Gas wholesale index'!P$2,FALSE)</f>
        <v>1</v>
      </c>
      <c r="Q817" s="38">
        <f>VLOOKUP($B817,'Gas wholesale lookups'!$A$4:$R$15,'Gas wholesale index'!Q$2,FALSE)</f>
        <v>1</v>
      </c>
      <c r="R817" s="38">
        <f>VLOOKUP($B817,'Gas wholesale lookups'!$A$4:$R$15,'Gas wholesale index'!R$2,FALSE)</f>
        <v>1</v>
      </c>
      <c r="S817" s="38">
        <f>VLOOKUP($B817,'Gas wholesale lookups'!$A$4:$R$15,'Gas wholesale index'!S$2,FALSE)</f>
        <v>1</v>
      </c>
      <c r="T817" s="38">
        <f>VLOOKUP($B817,'Gas wholesale lookups'!$A$4:$R$15,'Gas wholesale index'!T$2,FALSE)</f>
        <v>0</v>
      </c>
      <c r="U817" s="13">
        <f t="shared" si="236"/>
        <v>0</v>
      </c>
      <c r="V817" s="13">
        <f t="shared" si="237"/>
        <v>208526.18181818182</v>
      </c>
      <c r="W817" s="13">
        <f t="shared" si="238"/>
        <v>166168.27272727274</v>
      </c>
      <c r="X817" s="13">
        <f t="shared" si="239"/>
        <v>291847.5</v>
      </c>
      <c r="Y817" s="13">
        <f t="shared" si="240"/>
        <v>332991.45454545453</v>
      </c>
      <c r="Z817" s="13">
        <f t="shared" si="241"/>
        <v>0</v>
      </c>
      <c r="AA817" s="13">
        <f t="shared" si="242"/>
        <v>999533.40909090918</v>
      </c>
      <c r="AB817" s="23">
        <f t="shared" si="243"/>
        <v>0</v>
      </c>
      <c r="AC817" s="23">
        <f t="shared" si="244"/>
        <v>0</v>
      </c>
      <c r="AD817" s="23">
        <f t="shared" si="245"/>
        <v>0</v>
      </c>
      <c r="AE817" s="23">
        <f t="shared" si="246"/>
        <v>0</v>
      </c>
      <c r="AF817" s="23">
        <f t="shared" si="247"/>
        <v>0</v>
      </c>
      <c r="AG817" s="23">
        <f t="shared" si="248"/>
        <v>0</v>
      </c>
      <c r="AH817" s="23">
        <f t="shared" si="249"/>
        <v>0</v>
      </c>
      <c r="AI817" s="44" t="str">
        <f t="shared" si="250"/>
        <v>n/a</v>
      </c>
      <c r="AJ817" s="2" t="str">
        <f t="shared" si="233"/>
        <v>2018-19 Summer</v>
      </c>
      <c r="AK817" s="2" t="str">
        <f t="shared" si="234"/>
        <v>2017-18 Winter</v>
      </c>
      <c r="AL817" s="41">
        <v>0</v>
      </c>
    </row>
    <row r="818" spans="1:38" x14ac:dyDescent="0.3">
      <c r="A818" s="47">
        <v>43024</v>
      </c>
      <c r="B818" s="14" t="str">
        <f t="shared" si="235"/>
        <v>Oct</v>
      </c>
      <c r="C818" s="3"/>
      <c r="D818" s="3"/>
      <c r="E818" s="3"/>
      <c r="F818" s="3"/>
      <c r="G818" s="3"/>
      <c r="H818" s="3"/>
      <c r="I818" s="13">
        <f>VLOOKUP($B818,'Gas wholesale lookups'!$A$4:$L$15,'Gas wholesale index'!I$2,FALSE)</f>
        <v>332991.45454545453</v>
      </c>
      <c r="J818" s="13">
        <f>VLOOKUP($B818,'Gas wholesale lookups'!$A$4:$L$15,'Gas wholesale index'!J$2,FALSE)</f>
        <v>208526.18181818182</v>
      </c>
      <c r="K818" s="13">
        <f>VLOOKUP($B818,'Gas wholesale lookups'!$A$4:$L$15,'Gas wholesale index'!K$2,FALSE)</f>
        <v>166168.27272727274</v>
      </c>
      <c r="L818" s="13">
        <f>VLOOKUP($B818,'Gas wholesale lookups'!$A$4:$L$15,'Gas wholesale index'!L$2,FALSE)</f>
        <v>291847.5</v>
      </c>
      <c r="M818" s="13">
        <f>VLOOKUP($B818,'Gas wholesale lookups'!$A$4:$L$15,'Gas wholesale index'!M$2,FALSE)</f>
        <v>332991.45454545453</v>
      </c>
      <c r="N818" s="13">
        <f>VLOOKUP($B818,'Gas wholesale lookups'!$A$4:$L$15,'Gas wholesale index'!N$2,FALSE)</f>
        <v>208526.18181818182</v>
      </c>
      <c r="O818" s="38">
        <f>VLOOKUP($B818,'Gas wholesale lookups'!$A$4:$R$15,'Gas wholesale index'!O$2,FALSE)</f>
        <v>0</v>
      </c>
      <c r="P818" s="38">
        <f>VLOOKUP($B818,'Gas wholesale lookups'!$A$4:$R$15,'Gas wholesale index'!P$2,FALSE)</f>
        <v>1</v>
      </c>
      <c r="Q818" s="38">
        <f>VLOOKUP($B818,'Gas wholesale lookups'!$A$4:$R$15,'Gas wholesale index'!Q$2,FALSE)</f>
        <v>1</v>
      </c>
      <c r="R818" s="38">
        <f>VLOOKUP($B818,'Gas wholesale lookups'!$A$4:$R$15,'Gas wholesale index'!R$2,FALSE)</f>
        <v>1</v>
      </c>
      <c r="S818" s="38">
        <f>VLOOKUP($B818,'Gas wholesale lookups'!$A$4:$R$15,'Gas wholesale index'!S$2,FALSE)</f>
        <v>1</v>
      </c>
      <c r="T818" s="38">
        <f>VLOOKUP($B818,'Gas wholesale lookups'!$A$4:$R$15,'Gas wholesale index'!T$2,FALSE)</f>
        <v>0</v>
      </c>
      <c r="U818" s="13">
        <f t="shared" si="236"/>
        <v>0</v>
      </c>
      <c r="V818" s="13">
        <f t="shared" si="237"/>
        <v>208526.18181818182</v>
      </c>
      <c r="W818" s="13">
        <f t="shared" si="238"/>
        <v>166168.27272727274</v>
      </c>
      <c r="X818" s="13">
        <f t="shared" si="239"/>
        <v>291847.5</v>
      </c>
      <c r="Y818" s="13">
        <f t="shared" si="240"/>
        <v>332991.45454545453</v>
      </c>
      <c r="Z818" s="13">
        <f t="shared" si="241"/>
        <v>0</v>
      </c>
      <c r="AA818" s="13">
        <f t="shared" si="242"/>
        <v>999533.40909090918</v>
      </c>
      <c r="AB818" s="23">
        <f t="shared" si="243"/>
        <v>0</v>
      </c>
      <c r="AC818" s="23">
        <f t="shared" si="244"/>
        <v>0</v>
      </c>
      <c r="AD818" s="23">
        <f t="shared" si="245"/>
        <v>0</v>
      </c>
      <c r="AE818" s="23">
        <f t="shared" si="246"/>
        <v>0</v>
      </c>
      <c r="AF818" s="23">
        <f t="shared" si="247"/>
        <v>0</v>
      </c>
      <c r="AG818" s="23">
        <f t="shared" si="248"/>
        <v>0</v>
      </c>
      <c r="AH818" s="23">
        <f t="shared" si="249"/>
        <v>0</v>
      </c>
      <c r="AI818" s="44" t="str">
        <f t="shared" si="250"/>
        <v>n/a</v>
      </c>
      <c r="AJ818" s="2" t="str">
        <f t="shared" si="233"/>
        <v>2018-19 Summer</v>
      </c>
      <c r="AK818" s="2" t="str">
        <f t="shared" si="234"/>
        <v>2017-18 Winter</v>
      </c>
      <c r="AL818" s="41">
        <v>0</v>
      </c>
    </row>
    <row r="819" spans="1:38" x14ac:dyDescent="0.3">
      <c r="A819" s="47">
        <v>43025</v>
      </c>
      <c r="B819" s="14" t="str">
        <f t="shared" si="235"/>
        <v>Oct</v>
      </c>
      <c r="C819" s="3"/>
      <c r="D819" s="3"/>
      <c r="E819" s="3"/>
      <c r="F819" s="3"/>
      <c r="G819" s="3"/>
      <c r="H819" s="3"/>
      <c r="I819" s="13">
        <f>VLOOKUP($B819,'Gas wholesale lookups'!$A$4:$L$15,'Gas wholesale index'!I$2,FALSE)</f>
        <v>332991.45454545453</v>
      </c>
      <c r="J819" s="13">
        <f>VLOOKUP($B819,'Gas wholesale lookups'!$A$4:$L$15,'Gas wholesale index'!J$2,FALSE)</f>
        <v>208526.18181818182</v>
      </c>
      <c r="K819" s="13">
        <f>VLOOKUP($B819,'Gas wholesale lookups'!$A$4:$L$15,'Gas wholesale index'!K$2,FALSE)</f>
        <v>166168.27272727274</v>
      </c>
      <c r="L819" s="13">
        <f>VLOOKUP($B819,'Gas wholesale lookups'!$A$4:$L$15,'Gas wholesale index'!L$2,FALSE)</f>
        <v>291847.5</v>
      </c>
      <c r="M819" s="13">
        <f>VLOOKUP($B819,'Gas wholesale lookups'!$A$4:$L$15,'Gas wholesale index'!M$2,FALSE)</f>
        <v>332991.45454545453</v>
      </c>
      <c r="N819" s="13">
        <f>VLOOKUP($B819,'Gas wholesale lookups'!$A$4:$L$15,'Gas wholesale index'!N$2,FALSE)</f>
        <v>208526.18181818182</v>
      </c>
      <c r="O819" s="38">
        <f>VLOOKUP($B819,'Gas wholesale lookups'!$A$4:$R$15,'Gas wholesale index'!O$2,FALSE)</f>
        <v>0</v>
      </c>
      <c r="P819" s="38">
        <f>VLOOKUP($B819,'Gas wholesale lookups'!$A$4:$R$15,'Gas wholesale index'!P$2,FALSE)</f>
        <v>1</v>
      </c>
      <c r="Q819" s="38">
        <f>VLOOKUP($B819,'Gas wholesale lookups'!$A$4:$R$15,'Gas wholesale index'!Q$2,FALSE)</f>
        <v>1</v>
      </c>
      <c r="R819" s="38">
        <f>VLOOKUP($B819,'Gas wholesale lookups'!$A$4:$R$15,'Gas wholesale index'!R$2,FALSE)</f>
        <v>1</v>
      </c>
      <c r="S819" s="38">
        <f>VLOOKUP($B819,'Gas wholesale lookups'!$A$4:$R$15,'Gas wholesale index'!S$2,FALSE)</f>
        <v>1</v>
      </c>
      <c r="T819" s="38">
        <f>VLOOKUP($B819,'Gas wholesale lookups'!$A$4:$R$15,'Gas wholesale index'!T$2,FALSE)</f>
        <v>0</v>
      </c>
      <c r="U819" s="13">
        <f t="shared" si="236"/>
        <v>0</v>
      </c>
      <c r="V819" s="13">
        <f t="shared" si="237"/>
        <v>208526.18181818182</v>
      </c>
      <c r="W819" s="13">
        <f t="shared" si="238"/>
        <v>166168.27272727274</v>
      </c>
      <c r="X819" s="13">
        <f t="shared" si="239"/>
        <v>291847.5</v>
      </c>
      <c r="Y819" s="13">
        <f t="shared" si="240"/>
        <v>332991.45454545453</v>
      </c>
      <c r="Z819" s="13">
        <f t="shared" si="241"/>
        <v>0</v>
      </c>
      <c r="AA819" s="13">
        <f t="shared" si="242"/>
        <v>999533.40909090918</v>
      </c>
      <c r="AB819" s="23">
        <f t="shared" si="243"/>
        <v>0</v>
      </c>
      <c r="AC819" s="23">
        <f t="shared" si="244"/>
        <v>0</v>
      </c>
      <c r="AD819" s="23">
        <f t="shared" si="245"/>
        <v>0</v>
      </c>
      <c r="AE819" s="23">
        <f t="shared" si="246"/>
        <v>0</v>
      </c>
      <c r="AF819" s="23">
        <f t="shared" si="247"/>
        <v>0</v>
      </c>
      <c r="AG819" s="23">
        <f t="shared" si="248"/>
        <v>0</v>
      </c>
      <c r="AH819" s="23">
        <f t="shared" si="249"/>
        <v>0</v>
      </c>
      <c r="AI819" s="44" t="str">
        <f t="shared" si="250"/>
        <v>n/a</v>
      </c>
      <c r="AJ819" s="2" t="str">
        <f t="shared" si="233"/>
        <v>2018-19 Summer</v>
      </c>
      <c r="AK819" s="2" t="str">
        <f t="shared" si="234"/>
        <v>2017-18 Winter</v>
      </c>
      <c r="AL819" s="41">
        <v>0</v>
      </c>
    </row>
    <row r="820" spans="1:38" x14ac:dyDescent="0.3">
      <c r="A820" s="47">
        <v>43026</v>
      </c>
      <c r="B820" s="14" t="str">
        <f t="shared" si="235"/>
        <v>Oct</v>
      </c>
      <c r="C820" s="3"/>
      <c r="D820" s="3"/>
      <c r="E820" s="3"/>
      <c r="F820" s="3"/>
      <c r="G820" s="3"/>
      <c r="H820" s="3"/>
      <c r="I820" s="13">
        <f>VLOOKUP($B820,'Gas wholesale lookups'!$A$4:$L$15,'Gas wholesale index'!I$2,FALSE)</f>
        <v>332991.45454545453</v>
      </c>
      <c r="J820" s="13">
        <f>VLOOKUP($B820,'Gas wholesale lookups'!$A$4:$L$15,'Gas wholesale index'!J$2,FALSE)</f>
        <v>208526.18181818182</v>
      </c>
      <c r="K820" s="13">
        <f>VLOOKUP($B820,'Gas wholesale lookups'!$A$4:$L$15,'Gas wholesale index'!K$2,FALSE)</f>
        <v>166168.27272727274</v>
      </c>
      <c r="L820" s="13">
        <f>VLOOKUP($B820,'Gas wholesale lookups'!$A$4:$L$15,'Gas wholesale index'!L$2,FALSE)</f>
        <v>291847.5</v>
      </c>
      <c r="M820" s="13">
        <f>VLOOKUP($B820,'Gas wholesale lookups'!$A$4:$L$15,'Gas wholesale index'!M$2,FALSE)</f>
        <v>332991.45454545453</v>
      </c>
      <c r="N820" s="13">
        <f>VLOOKUP($B820,'Gas wholesale lookups'!$A$4:$L$15,'Gas wholesale index'!N$2,FALSE)</f>
        <v>208526.18181818182</v>
      </c>
      <c r="O820" s="38">
        <f>VLOOKUP($B820,'Gas wholesale lookups'!$A$4:$R$15,'Gas wholesale index'!O$2,FALSE)</f>
        <v>0</v>
      </c>
      <c r="P820" s="38">
        <f>VLOOKUP($B820,'Gas wholesale lookups'!$A$4:$R$15,'Gas wholesale index'!P$2,FALSE)</f>
        <v>1</v>
      </c>
      <c r="Q820" s="38">
        <f>VLOOKUP($B820,'Gas wholesale lookups'!$A$4:$R$15,'Gas wholesale index'!Q$2,FALSE)</f>
        <v>1</v>
      </c>
      <c r="R820" s="38">
        <f>VLOOKUP($B820,'Gas wholesale lookups'!$A$4:$R$15,'Gas wholesale index'!R$2,FALSE)</f>
        <v>1</v>
      </c>
      <c r="S820" s="38">
        <f>VLOOKUP($B820,'Gas wholesale lookups'!$A$4:$R$15,'Gas wholesale index'!S$2,FALSE)</f>
        <v>1</v>
      </c>
      <c r="T820" s="38">
        <f>VLOOKUP($B820,'Gas wholesale lookups'!$A$4:$R$15,'Gas wholesale index'!T$2,FALSE)</f>
        <v>0</v>
      </c>
      <c r="U820" s="13">
        <f t="shared" si="236"/>
        <v>0</v>
      </c>
      <c r="V820" s="13">
        <f t="shared" si="237"/>
        <v>208526.18181818182</v>
      </c>
      <c r="W820" s="13">
        <f t="shared" si="238"/>
        <v>166168.27272727274</v>
      </c>
      <c r="X820" s="13">
        <f t="shared" si="239"/>
        <v>291847.5</v>
      </c>
      <c r="Y820" s="13">
        <f t="shared" si="240"/>
        <v>332991.45454545453</v>
      </c>
      <c r="Z820" s="13">
        <f t="shared" si="241"/>
        <v>0</v>
      </c>
      <c r="AA820" s="13">
        <f t="shared" si="242"/>
        <v>999533.40909090918</v>
      </c>
      <c r="AB820" s="23">
        <f t="shared" si="243"/>
        <v>0</v>
      </c>
      <c r="AC820" s="23">
        <f t="shared" si="244"/>
        <v>0</v>
      </c>
      <c r="AD820" s="23">
        <f t="shared" si="245"/>
        <v>0</v>
      </c>
      <c r="AE820" s="23">
        <f t="shared" si="246"/>
        <v>0</v>
      </c>
      <c r="AF820" s="23">
        <f t="shared" si="247"/>
        <v>0</v>
      </c>
      <c r="AG820" s="23">
        <f t="shared" si="248"/>
        <v>0</v>
      </c>
      <c r="AH820" s="23">
        <f t="shared" si="249"/>
        <v>0</v>
      </c>
      <c r="AI820" s="44" t="str">
        <f t="shared" si="250"/>
        <v>n/a</v>
      </c>
      <c r="AJ820" s="2" t="str">
        <f t="shared" si="233"/>
        <v>2018-19 Summer</v>
      </c>
      <c r="AK820" s="2" t="str">
        <f t="shared" si="234"/>
        <v>2017-18 Winter</v>
      </c>
      <c r="AL820" s="41">
        <v>0</v>
      </c>
    </row>
    <row r="821" spans="1:38" x14ac:dyDescent="0.3">
      <c r="A821" s="47">
        <v>43027</v>
      </c>
      <c r="B821" s="14" t="str">
        <f t="shared" si="235"/>
        <v>Oct</v>
      </c>
      <c r="C821" s="3"/>
      <c r="D821" s="3"/>
      <c r="E821" s="3"/>
      <c r="F821" s="3"/>
      <c r="G821" s="3"/>
      <c r="H821" s="3"/>
      <c r="I821" s="13">
        <f>VLOOKUP($B821,'Gas wholesale lookups'!$A$4:$L$15,'Gas wholesale index'!I$2,FALSE)</f>
        <v>332991.45454545453</v>
      </c>
      <c r="J821" s="13">
        <f>VLOOKUP($B821,'Gas wholesale lookups'!$A$4:$L$15,'Gas wholesale index'!J$2,FALSE)</f>
        <v>208526.18181818182</v>
      </c>
      <c r="K821" s="13">
        <f>VLOOKUP($B821,'Gas wholesale lookups'!$A$4:$L$15,'Gas wholesale index'!K$2,FALSE)</f>
        <v>166168.27272727274</v>
      </c>
      <c r="L821" s="13">
        <f>VLOOKUP($B821,'Gas wholesale lookups'!$A$4:$L$15,'Gas wholesale index'!L$2,FALSE)</f>
        <v>291847.5</v>
      </c>
      <c r="M821" s="13">
        <f>VLOOKUP($B821,'Gas wholesale lookups'!$A$4:$L$15,'Gas wholesale index'!M$2,FALSE)</f>
        <v>332991.45454545453</v>
      </c>
      <c r="N821" s="13">
        <f>VLOOKUP($B821,'Gas wholesale lookups'!$A$4:$L$15,'Gas wholesale index'!N$2,FALSE)</f>
        <v>208526.18181818182</v>
      </c>
      <c r="O821" s="38">
        <f>VLOOKUP($B821,'Gas wholesale lookups'!$A$4:$R$15,'Gas wholesale index'!O$2,FALSE)</f>
        <v>0</v>
      </c>
      <c r="P821" s="38">
        <f>VLOOKUP($B821,'Gas wholesale lookups'!$A$4:$R$15,'Gas wholesale index'!P$2,FALSE)</f>
        <v>1</v>
      </c>
      <c r="Q821" s="38">
        <f>VLOOKUP($B821,'Gas wholesale lookups'!$A$4:$R$15,'Gas wholesale index'!Q$2,FALSE)</f>
        <v>1</v>
      </c>
      <c r="R821" s="38">
        <f>VLOOKUP($B821,'Gas wholesale lookups'!$A$4:$R$15,'Gas wholesale index'!R$2,FALSE)</f>
        <v>1</v>
      </c>
      <c r="S821" s="38">
        <f>VLOOKUP($B821,'Gas wholesale lookups'!$A$4:$R$15,'Gas wholesale index'!S$2,FALSE)</f>
        <v>1</v>
      </c>
      <c r="T821" s="38">
        <f>VLOOKUP($B821,'Gas wholesale lookups'!$A$4:$R$15,'Gas wholesale index'!T$2,FALSE)</f>
        <v>0</v>
      </c>
      <c r="U821" s="13">
        <f t="shared" si="236"/>
        <v>0</v>
      </c>
      <c r="V821" s="13">
        <f t="shared" si="237"/>
        <v>208526.18181818182</v>
      </c>
      <c r="W821" s="13">
        <f t="shared" si="238"/>
        <v>166168.27272727274</v>
      </c>
      <c r="X821" s="13">
        <f t="shared" si="239"/>
        <v>291847.5</v>
      </c>
      <c r="Y821" s="13">
        <f t="shared" si="240"/>
        <v>332991.45454545453</v>
      </c>
      <c r="Z821" s="13">
        <f t="shared" si="241"/>
        <v>0</v>
      </c>
      <c r="AA821" s="13">
        <f t="shared" si="242"/>
        <v>999533.40909090918</v>
      </c>
      <c r="AB821" s="23">
        <f t="shared" si="243"/>
        <v>0</v>
      </c>
      <c r="AC821" s="23">
        <f t="shared" si="244"/>
        <v>0</v>
      </c>
      <c r="AD821" s="23">
        <f t="shared" si="245"/>
        <v>0</v>
      </c>
      <c r="AE821" s="23">
        <f t="shared" si="246"/>
        <v>0</v>
      </c>
      <c r="AF821" s="23">
        <f t="shared" si="247"/>
        <v>0</v>
      </c>
      <c r="AG821" s="23">
        <f t="shared" si="248"/>
        <v>0</v>
      </c>
      <c r="AH821" s="23">
        <f t="shared" si="249"/>
        <v>0</v>
      </c>
      <c r="AI821" s="44" t="str">
        <f t="shared" si="250"/>
        <v>n/a</v>
      </c>
      <c r="AJ821" s="2" t="str">
        <f t="shared" si="233"/>
        <v>2018-19 Summer</v>
      </c>
      <c r="AK821" s="2" t="str">
        <f t="shared" si="234"/>
        <v>2017-18 Winter</v>
      </c>
      <c r="AL821" s="41">
        <v>0</v>
      </c>
    </row>
    <row r="822" spans="1:38" x14ac:dyDescent="0.3">
      <c r="A822" s="47">
        <v>43028</v>
      </c>
      <c r="B822" s="14" t="str">
        <f t="shared" si="235"/>
        <v>Oct</v>
      </c>
      <c r="C822" s="3"/>
      <c r="D822" s="3"/>
      <c r="E822" s="3"/>
      <c r="F822" s="3"/>
      <c r="G822" s="3"/>
      <c r="H822" s="3"/>
      <c r="I822" s="13">
        <f>VLOOKUP($B822,'Gas wholesale lookups'!$A$4:$L$15,'Gas wholesale index'!I$2,FALSE)</f>
        <v>332991.45454545453</v>
      </c>
      <c r="J822" s="13">
        <f>VLOOKUP($B822,'Gas wholesale lookups'!$A$4:$L$15,'Gas wholesale index'!J$2,FALSE)</f>
        <v>208526.18181818182</v>
      </c>
      <c r="K822" s="13">
        <f>VLOOKUP($B822,'Gas wholesale lookups'!$A$4:$L$15,'Gas wholesale index'!K$2,FALSE)</f>
        <v>166168.27272727274</v>
      </c>
      <c r="L822" s="13">
        <f>VLOOKUP($B822,'Gas wholesale lookups'!$A$4:$L$15,'Gas wholesale index'!L$2,FALSE)</f>
        <v>291847.5</v>
      </c>
      <c r="M822" s="13">
        <f>VLOOKUP($B822,'Gas wholesale lookups'!$A$4:$L$15,'Gas wholesale index'!M$2,FALSE)</f>
        <v>332991.45454545453</v>
      </c>
      <c r="N822" s="13">
        <f>VLOOKUP($B822,'Gas wholesale lookups'!$A$4:$L$15,'Gas wholesale index'!N$2,FALSE)</f>
        <v>208526.18181818182</v>
      </c>
      <c r="O822" s="38">
        <f>VLOOKUP($B822,'Gas wholesale lookups'!$A$4:$R$15,'Gas wholesale index'!O$2,FALSE)</f>
        <v>0</v>
      </c>
      <c r="P822" s="38">
        <f>VLOOKUP($B822,'Gas wholesale lookups'!$A$4:$R$15,'Gas wholesale index'!P$2,FALSE)</f>
        <v>1</v>
      </c>
      <c r="Q822" s="38">
        <f>VLOOKUP($B822,'Gas wholesale lookups'!$A$4:$R$15,'Gas wholesale index'!Q$2,FALSE)</f>
        <v>1</v>
      </c>
      <c r="R822" s="38">
        <f>VLOOKUP($B822,'Gas wholesale lookups'!$A$4:$R$15,'Gas wholesale index'!R$2,FALSE)</f>
        <v>1</v>
      </c>
      <c r="S822" s="38">
        <f>VLOOKUP($B822,'Gas wholesale lookups'!$A$4:$R$15,'Gas wholesale index'!S$2,FALSE)</f>
        <v>1</v>
      </c>
      <c r="T822" s="38">
        <f>VLOOKUP($B822,'Gas wholesale lookups'!$A$4:$R$15,'Gas wholesale index'!T$2,FALSE)</f>
        <v>0</v>
      </c>
      <c r="U822" s="13">
        <f t="shared" si="236"/>
        <v>0</v>
      </c>
      <c r="V822" s="13">
        <f t="shared" si="237"/>
        <v>208526.18181818182</v>
      </c>
      <c r="W822" s="13">
        <f t="shared" si="238"/>
        <v>166168.27272727274</v>
      </c>
      <c r="X822" s="13">
        <f t="shared" si="239"/>
        <v>291847.5</v>
      </c>
      <c r="Y822" s="13">
        <f t="shared" si="240"/>
        <v>332991.45454545453</v>
      </c>
      <c r="Z822" s="13">
        <f t="shared" si="241"/>
        <v>0</v>
      </c>
      <c r="AA822" s="13">
        <f t="shared" si="242"/>
        <v>999533.40909090918</v>
      </c>
      <c r="AB822" s="23">
        <f t="shared" si="243"/>
        <v>0</v>
      </c>
      <c r="AC822" s="23">
        <f t="shared" si="244"/>
        <v>0</v>
      </c>
      <c r="AD822" s="23">
        <f t="shared" si="245"/>
        <v>0</v>
      </c>
      <c r="AE822" s="23">
        <f t="shared" si="246"/>
        <v>0</v>
      </c>
      <c r="AF822" s="23">
        <f t="shared" si="247"/>
        <v>0</v>
      </c>
      <c r="AG822" s="23">
        <f t="shared" si="248"/>
        <v>0</v>
      </c>
      <c r="AH822" s="23">
        <f t="shared" si="249"/>
        <v>0</v>
      </c>
      <c r="AI822" s="44" t="str">
        <f t="shared" si="250"/>
        <v>n/a</v>
      </c>
      <c r="AJ822" s="2" t="str">
        <f t="shared" si="233"/>
        <v>2018-19 Summer</v>
      </c>
      <c r="AK822" s="2" t="str">
        <f t="shared" si="234"/>
        <v>2017-18 Winter</v>
      </c>
      <c r="AL822" s="41">
        <v>0</v>
      </c>
    </row>
    <row r="823" spans="1:38" x14ac:dyDescent="0.3">
      <c r="A823" s="47">
        <v>43031</v>
      </c>
      <c r="B823" s="14" t="str">
        <f t="shared" si="235"/>
        <v>Oct</v>
      </c>
      <c r="C823" s="3"/>
      <c r="D823" s="3"/>
      <c r="E823" s="3"/>
      <c r="F823" s="3"/>
      <c r="G823" s="3"/>
      <c r="H823" s="3"/>
      <c r="I823" s="13">
        <f>VLOOKUP($B823,'Gas wholesale lookups'!$A$4:$L$15,'Gas wholesale index'!I$2,FALSE)</f>
        <v>332991.45454545453</v>
      </c>
      <c r="J823" s="13">
        <f>VLOOKUP($B823,'Gas wholesale lookups'!$A$4:$L$15,'Gas wholesale index'!J$2,FALSE)</f>
        <v>208526.18181818182</v>
      </c>
      <c r="K823" s="13">
        <f>VLOOKUP($B823,'Gas wholesale lookups'!$A$4:$L$15,'Gas wholesale index'!K$2,FALSE)</f>
        <v>166168.27272727274</v>
      </c>
      <c r="L823" s="13">
        <f>VLOOKUP($B823,'Gas wholesale lookups'!$A$4:$L$15,'Gas wholesale index'!L$2,FALSE)</f>
        <v>291847.5</v>
      </c>
      <c r="M823" s="13">
        <f>VLOOKUP($B823,'Gas wholesale lookups'!$A$4:$L$15,'Gas wholesale index'!M$2,FALSE)</f>
        <v>332991.45454545453</v>
      </c>
      <c r="N823" s="13">
        <f>VLOOKUP($B823,'Gas wholesale lookups'!$A$4:$L$15,'Gas wholesale index'!N$2,FALSE)</f>
        <v>208526.18181818182</v>
      </c>
      <c r="O823" s="38">
        <f>VLOOKUP($B823,'Gas wholesale lookups'!$A$4:$R$15,'Gas wholesale index'!O$2,FALSE)</f>
        <v>0</v>
      </c>
      <c r="P823" s="38">
        <f>VLOOKUP($B823,'Gas wholesale lookups'!$A$4:$R$15,'Gas wholesale index'!P$2,FALSE)</f>
        <v>1</v>
      </c>
      <c r="Q823" s="38">
        <f>VLOOKUP($B823,'Gas wholesale lookups'!$A$4:$R$15,'Gas wholesale index'!Q$2,FALSE)</f>
        <v>1</v>
      </c>
      <c r="R823" s="38">
        <f>VLOOKUP($B823,'Gas wholesale lookups'!$A$4:$R$15,'Gas wholesale index'!R$2,FALSE)</f>
        <v>1</v>
      </c>
      <c r="S823" s="38">
        <f>VLOOKUP($B823,'Gas wholesale lookups'!$A$4:$R$15,'Gas wholesale index'!S$2,FALSE)</f>
        <v>1</v>
      </c>
      <c r="T823" s="38">
        <f>VLOOKUP($B823,'Gas wholesale lookups'!$A$4:$R$15,'Gas wholesale index'!T$2,FALSE)</f>
        <v>0</v>
      </c>
      <c r="U823" s="13">
        <f t="shared" si="236"/>
        <v>0</v>
      </c>
      <c r="V823" s="13">
        <f t="shared" si="237"/>
        <v>208526.18181818182</v>
      </c>
      <c r="W823" s="13">
        <f t="shared" si="238"/>
        <v>166168.27272727274</v>
      </c>
      <c r="X823" s="13">
        <f t="shared" si="239"/>
        <v>291847.5</v>
      </c>
      <c r="Y823" s="13">
        <f t="shared" si="240"/>
        <v>332991.45454545453</v>
      </c>
      <c r="Z823" s="13">
        <f t="shared" si="241"/>
        <v>0</v>
      </c>
      <c r="AA823" s="13">
        <f t="shared" si="242"/>
        <v>999533.40909090918</v>
      </c>
      <c r="AB823" s="23">
        <f t="shared" si="243"/>
        <v>0</v>
      </c>
      <c r="AC823" s="23">
        <f t="shared" si="244"/>
        <v>0</v>
      </c>
      <c r="AD823" s="23">
        <f t="shared" si="245"/>
        <v>0</v>
      </c>
      <c r="AE823" s="23">
        <f t="shared" si="246"/>
        <v>0</v>
      </c>
      <c r="AF823" s="23">
        <f t="shared" si="247"/>
        <v>0</v>
      </c>
      <c r="AG823" s="23">
        <f t="shared" si="248"/>
        <v>0</v>
      </c>
      <c r="AH823" s="23">
        <f t="shared" si="249"/>
        <v>0</v>
      </c>
      <c r="AI823" s="44" t="str">
        <f t="shared" si="250"/>
        <v>n/a</v>
      </c>
      <c r="AJ823" s="2" t="str">
        <f t="shared" si="233"/>
        <v>2018-19 Summer</v>
      </c>
      <c r="AK823" s="2" t="str">
        <f t="shared" si="234"/>
        <v>2017-18 Winter</v>
      </c>
      <c r="AL823" s="41">
        <v>0</v>
      </c>
    </row>
    <row r="824" spans="1:38" x14ac:dyDescent="0.3">
      <c r="A824" s="47">
        <v>43032</v>
      </c>
      <c r="B824" s="14" t="str">
        <f t="shared" si="235"/>
        <v>Oct</v>
      </c>
      <c r="C824" s="3"/>
      <c r="D824" s="3"/>
      <c r="E824" s="3"/>
      <c r="F824" s="3"/>
      <c r="G824" s="3"/>
      <c r="H824" s="3"/>
      <c r="I824" s="13">
        <f>VLOOKUP($B824,'Gas wholesale lookups'!$A$4:$L$15,'Gas wholesale index'!I$2,FALSE)</f>
        <v>332991.45454545453</v>
      </c>
      <c r="J824" s="13">
        <f>VLOOKUP($B824,'Gas wholesale lookups'!$A$4:$L$15,'Gas wholesale index'!J$2,FALSE)</f>
        <v>208526.18181818182</v>
      </c>
      <c r="K824" s="13">
        <f>VLOOKUP($B824,'Gas wholesale lookups'!$A$4:$L$15,'Gas wholesale index'!K$2,FALSE)</f>
        <v>166168.27272727274</v>
      </c>
      <c r="L824" s="13">
        <f>VLOOKUP($B824,'Gas wholesale lookups'!$A$4:$L$15,'Gas wholesale index'!L$2,FALSE)</f>
        <v>291847.5</v>
      </c>
      <c r="M824" s="13">
        <f>VLOOKUP($B824,'Gas wholesale lookups'!$A$4:$L$15,'Gas wholesale index'!M$2,FALSE)</f>
        <v>332991.45454545453</v>
      </c>
      <c r="N824" s="13">
        <f>VLOOKUP($B824,'Gas wholesale lookups'!$A$4:$L$15,'Gas wholesale index'!N$2,FALSE)</f>
        <v>208526.18181818182</v>
      </c>
      <c r="O824" s="38">
        <f>VLOOKUP($B824,'Gas wholesale lookups'!$A$4:$R$15,'Gas wholesale index'!O$2,FALSE)</f>
        <v>0</v>
      </c>
      <c r="P824" s="38">
        <f>VLOOKUP($B824,'Gas wholesale lookups'!$A$4:$R$15,'Gas wholesale index'!P$2,FALSE)</f>
        <v>1</v>
      </c>
      <c r="Q824" s="38">
        <f>VLOOKUP($B824,'Gas wholesale lookups'!$A$4:$R$15,'Gas wholesale index'!Q$2,FALSE)</f>
        <v>1</v>
      </c>
      <c r="R824" s="38">
        <f>VLOOKUP($B824,'Gas wholesale lookups'!$A$4:$R$15,'Gas wholesale index'!R$2,FALSE)</f>
        <v>1</v>
      </c>
      <c r="S824" s="38">
        <f>VLOOKUP($B824,'Gas wholesale lookups'!$A$4:$R$15,'Gas wholesale index'!S$2,FALSE)</f>
        <v>1</v>
      </c>
      <c r="T824" s="38">
        <f>VLOOKUP($B824,'Gas wholesale lookups'!$A$4:$R$15,'Gas wholesale index'!T$2,FALSE)</f>
        <v>0</v>
      </c>
      <c r="U824" s="13">
        <f t="shared" si="236"/>
        <v>0</v>
      </c>
      <c r="V824" s="13">
        <f t="shared" si="237"/>
        <v>208526.18181818182</v>
      </c>
      <c r="W824" s="13">
        <f t="shared" si="238"/>
        <v>166168.27272727274</v>
      </c>
      <c r="X824" s="13">
        <f t="shared" si="239"/>
        <v>291847.5</v>
      </c>
      <c r="Y824" s="13">
        <f t="shared" si="240"/>
        <v>332991.45454545453</v>
      </c>
      <c r="Z824" s="13">
        <f t="shared" si="241"/>
        <v>0</v>
      </c>
      <c r="AA824" s="13">
        <f t="shared" si="242"/>
        <v>999533.40909090918</v>
      </c>
      <c r="AB824" s="23">
        <f t="shared" si="243"/>
        <v>0</v>
      </c>
      <c r="AC824" s="23">
        <f t="shared" si="244"/>
        <v>0</v>
      </c>
      <c r="AD824" s="23">
        <f t="shared" si="245"/>
        <v>0</v>
      </c>
      <c r="AE824" s="23">
        <f t="shared" si="246"/>
        <v>0</v>
      </c>
      <c r="AF824" s="23">
        <f t="shared" si="247"/>
        <v>0</v>
      </c>
      <c r="AG824" s="23">
        <f t="shared" si="248"/>
        <v>0</v>
      </c>
      <c r="AH824" s="23">
        <f t="shared" si="249"/>
        <v>0</v>
      </c>
      <c r="AI824" s="44" t="str">
        <f t="shared" si="250"/>
        <v>n/a</v>
      </c>
      <c r="AJ824" s="2" t="str">
        <f t="shared" si="233"/>
        <v>2018-19 Summer</v>
      </c>
      <c r="AK824" s="2" t="str">
        <f t="shared" si="234"/>
        <v>2017-18 Winter</v>
      </c>
      <c r="AL824" s="41">
        <v>0</v>
      </c>
    </row>
    <row r="825" spans="1:38" x14ac:dyDescent="0.3">
      <c r="A825" s="47">
        <v>43033</v>
      </c>
      <c r="B825" s="14" t="str">
        <f t="shared" si="235"/>
        <v>Oct</v>
      </c>
      <c r="C825" s="3"/>
      <c r="D825" s="3"/>
      <c r="E825" s="3"/>
      <c r="F825" s="3"/>
      <c r="G825" s="3"/>
      <c r="H825" s="3"/>
      <c r="I825" s="13">
        <f>VLOOKUP($B825,'Gas wholesale lookups'!$A$4:$L$15,'Gas wholesale index'!I$2,FALSE)</f>
        <v>332991.45454545453</v>
      </c>
      <c r="J825" s="13">
        <f>VLOOKUP($B825,'Gas wholesale lookups'!$A$4:$L$15,'Gas wholesale index'!J$2,FALSE)</f>
        <v>208526.18181818182</v>
      </c>
      <c r="K825" s="13">
        <f>VLOOKUP($B825,'Gas wholesale lookups'!$A$4:$L$15,'Gas wholesale index'!K$2,FALSE)</f>
        <v>166168.27272727274</v>
      </c>
      <c r="L825" s="13">
        <f>VLOOKUP($B825,'Gas wholesale lookups'!$A$4:$L$15,'Gas wholesale index'!L$2,FALSE)</f>
        <v>291847.5</v>
      </c>
      <c r="M825" s="13">
        <f>VLOOKUP($B825,'Gas wholesale lookups'!$A$4:$L$15,'Gas wholesale index'!M$2,FALSE)</f>
        <v>332991.45454545453</v>
      </c>
      <c r="N825" s="13">
        <f>VLOOKUP($B825,'Gas wholesale lookups'!$A$4:$L$15,'Gas wholesale index'!N$2,FALSE)</f>
        <v>208526.18181818182</v>
      </c>
      <c r="O825" s="38">
        <f>VLOOKUP($B825,'Gas wholesale lookups'!$A$4:$R$15,'Gas wholesale index'!O$2,FALSE)</f>
        <v>0</v>
      </c>
      <c r="P825" s="38">
        <f>VLOOKUP($B825,'Gas wholesale lookups'!$A$4:$R$15,'Gas wholesale index'!P$2,FALSE)</f>
        <v>1</v>
      </c>
      <c r="Q825" s="38">
        <f>VLOOKUP($B825,'Gas wholesale lookups'!$A$4:$R$15,'Gas wholesale index'!Q$2,FALSE)</f>
        <v>1</v>
      </c>
      <c r="R825" s="38">
        <f>VLOOKUP($B825,'Gas wholesale lookups'!$A$4:$R$15,'Gas wholesale index'!R$2,FALSE)</f>
        <v>1</v>
      </c>
      <c r="S825" s="38">
        <f>VLOOKUP($B825,'Gas wholesale lookups'!$A$4:$R$15,'Gas wholesale index'!S$2,FALSE)</f>
        <v>1</v>
      </c>
      <c r="T825" s="38">
        <f>VLOOKUP($B825,'Gas wholesale lookups'!$A$4:$R$15,'Gas wholesale index'!T$2,FALSE)</f>
        <v>0</v>
      </c>
      <c r="U825" s="13">
        <f t="shared" si="236"/>
        <v>0</v>
      </c>
      <c r="V825" s="13">
        <f t="shared" si="237"/>
        <v>208526.18181818182</v>
      </c>
      <c r="W825" s="13">
        <f t="shared" si="238"/>
        <v>166168.27272727274</v>
      </c>
      <c r="X825" s="13">
        <f t="shared" si="239"/>
        <v>291847.5</v>
      </c>
      <c r="Y825" s="13">
        <f t="shared" si="240"/>
        <v>332991.45454545453</v>
      </c>
      <c r="Z825" s="13">
        <f t="shared" si="241"/>
        <v>0</v>
      </c>
      <c r="AA825" s="13">
        <f t="shared" si="242"/>
        <v>999533.40909090918</v>
      </c>
      <c r="AB825" s="23">
        <f t="shared" si="243"/>
        <v>0</v>
      </c>
      <c r="AC825" s="23">
        <f t="shared" si="244"/>
        <v>0</v>
      </c>
      <c r="AD825" s="23">
        <f t="shared" si="245"/>
        <v>0</v>
      </c>
      <c r="AE825" s="23">
        <f t="shared" si="246"/>
        <v>0</v>
      </c>
      <c r="AF825" s="23">
        <f t="shared" si="247"/>
        <v>0</v>
      </c>
      <c r="AG825" s="23">
        <f t="shared" si="248"/>
        <v>0</v>
      </c>
      <c r="AH825" s="23">
        <f t="shared" si="249"/>
        <v>0</v>
      </c>
      <c r="AI825" s="44" t="str">
        <f t="shared" si="250"/>
        <v>n/a</v>
      </c>
      <c r="AJ825" s="2" t="str">
        <f t="shared" si="233"/>
        <v>2018-19 Summer</v>
      </c>
      <c r="AK825" s="2" t="str">
        <f t="shared" si="234"/>
        <v>2017-18 Winter</v>
      </c>
      <c r="AL825" s="41">
        <v>0</v>
      </c>
    </row>
    <row r="826" spans="1:38" x14ac:dyDescent="0.3">
      <c r="A826" s="47">
        <v>43034</v>
      </c>
      <c r="B826" s="14" t="str">
        <f t="shared" si="235"/>
        <v>Oct</v>
      </c>
      <c r="C826" s="3"/>
      <c r="D826" s="3"/>
      <c r="E826" s="3"/>
      <c r="F826" s="3"/>
      <c r="G826" s="3"/>
      <c r="H826" s="3"/>
      <c r="I826" s="13">
        <f>VLOOKUP($B826,'Gas wholesale lookups'!$A$4:$L$15,'Gas wholesale index'!I$2,FALSE)</f>
        <v>332991.45454545453</v>
      </c>
      <c r="J826" s="13">
        <f>VLOOKUP($B826,'Gas wholesale lookups'!$A$4:$L$15,'Gas wholesale index'!J$2,FALSE)</f>
        <v>208526.18181818182</v>
      </c>
      <c r="K826" s="13">
        <f>VLOOKUP($B826,'Gas wholesale lookups'!$A$4:$L$15,'Gas wholesale index'!K$2,FALSE)</f>
        <v>166168.27272727274</v>
      </c>
      <c r="L826" s="13">
        <f>VLOOKUP($B826,'Gas wholesale lookups'!$A$4:$L$15,'Gas wholesale index'!L$2,FALSE)</f>
        <v>291847.5</v>
      </c>
      <c r="M826" s="13">
        <f>VLOOKUP($B826,'Gas wholesale lookups'!$A$4:$L$15,'Gas wholesale index'!M$2,FALSE)</f>
        <v>332991.45454545453</v>
      </c>
      <c r="N826" s="13">
        <f>VLOOKUP($B826,'Gas wholesale lookups'!$A$4:$L$15,'Gas wholesale index'!N$2,FALSE)</f>
        <v>208526.18181818182</v>
      </c>
      <c r="O826" s="38">
        <f>VLOOKUP($B826,'Gas wholesale lookups'!$A$4:$R$15,'Gas wholesale index'!O$2,FALSE)</f>
        <v>0</v>
      </c>
      <c r="P826" s="38">
        <f>VLOOKUP($B826,'Gas wholesale lookups'!$A$4:$R$15,'Gas wholesale index'!P$2,FALSE)</f>
        <v>1</v>
      </c>
      <c r="Q826" s="38">
        <f>VLOOKUP($B826,'Gas wholesale lookups'!$A$4:$R$15,'Gas wholesale index'!Q$2,FALSE)</f>
        <v>1</v>
      </c>
      <c r="R826" s="38">
        <f>VLOOKUP($B826,'Gas wholesale lookups'!$A$4:$R$15,'Gas wholesale index'!R$2,FALSE)</f>
        <v>1</v>
      </c>
      <c r="S826" s="38">
        <f>VLOOKUP($B826,'Gas wholesale lookups'!$A$4:$R$15,'Gas wholesale index'!S$2,FALSE)</f>
        <v>1</v>
      </c>
      <c r="T826" s="38">
        <f>VLOOKUP($B826,'Gas wholesale lookups'!$A$4:$R$15,'Gas wholesale index'!T$2,FALSE)</f>
        <v>0</v>
      </c>
      <c r="U826" s="13">
        <f t="shared" si="236"/>
        <v>0</v>
      </c>
      <c r="V826" s="13">
        <f t="shared" si="237"/>
        <v>208526.18181818182</v>
      </c>
      <c r="W826" s="13">
        <f t="shared" si="238"/>
        <v>166168.27272727274</v>
      </c>
      <c r="X826" s="13">
        <f t="shared" si="239"/>
        <v>291847.5</v>
      </c>
      <c r="Y826" s="13">
        <f t="shared" si="240"/>
        <v>332991.45454545453</v>
      </c>
      <c r="Z826" s="13">
        <f t="shared" si="241"/>
        <v>0</v>
      </c>
      <c r="AA826" s="13">
        <f t="shared" si="242"/>
        <v>999533.40909090918</v>
      </c>
      <c r="AB826" s="23">
        <f t="shared" si="243"/>
        <v>0</v>
      </c>
      <c r="AC826" s="23">
        <f t="shared" si="244"/>
        <v>0</v>
      </c>
      <c r="AD826" s="23">
        <f t="shared" si="245"/>
        <v>0</v>
      </c>
      <c r="AE826" s="23">
        <f t="shared" si="246"/>
        <v>0</v>
      </c>
      <c r="AF826" s="23">
        <f t="shared" si="247"/>
        <v>0</v>
      </c>
      <c r="AG826" s="23">
        <f t="shared" si="248"/>
        <v>0</v>
      </c>
      <c r="AH826" s="23">
        <f t="shared" si="249"/>
        <v>0</v>
      </c>
      <c r="AI826" s="44" t="str">
        <f t="shared" si="250"/>
        <v>n/a</v>
      </c>
      <c r="AJ826" s="2" t="str">
        <f t="shared" si="233"/>
        <v>2018-19 Summer</v>
      </c>
      <c r="AK826" s="2" t="str">
        <f t="shared" si="234"/>
        <v>2017-18 Winter</v>
      </c>
      <c r="AL826" s="41">
        <v>0</v>
      </c>
    </row>
    <row r="827" spans="1:38" x14ac:dyDescent="0.3">
      <c r="A827" s="47">
        <v>43035</v>
      </c>
      <c r="B827" s="14" t="str">
        <f t="shared" si="235"/>
        <v>Oct</v>
      </c>
      <c r="C827" s="3"/>
      <c r="D827" s="3"/>
      <c r="E827" s="3"/>
      <c r="F827" s="3"/>
      <c r="G827" s="3"/>
      <c r="H827" s="3"/>
      <c r="I827" s="13">
        <f>VLOOKUP($B827,'Gas wholesale lookups'!$A$4:$L$15,'Gas wholesale index'!I$2,FALSE)</f>
        <v>332991.45454545453</v>
      </c>
      <c r="J827" s="13">
        <f>VLOOKUP($B827,'Gas wholesale lookups'!$A$4:$L$15,'Gas wholesale index'!J$2,FALSE)</f>
        <v>208526.18181818182</v>
      </c>
      <c r="K827" s="13">
        <f>VLOOKUP($B827,'Gas wholesale lookups'!$A$4:$L$15,'Gas wholesale index'!K$2,FALSE)</f>
        <v>166168.27272727274</v>
      </c>
      <c r="L827" s="13">
        <f>VLOOKUP($B827,'Gas wholesale lookups'!$A$4:$L$15,'Gas wholesale index'!L$2,FALSE)</f>
        <v>291847.5</v>
      </c>
      <c r="M827" s="13">
        <f>VLOOKUP($B827,'Gas wholesale lookups'!$A$4:$L$15,'Gas wholesale index'!M$2,FALSE)</f>
        <v>332991.45454545453</v>
      </c>
      <c r="N827" s="13">
        <f>VLOOKUP($B827,'Gas wholesale lookups'!$A$4:$L$15,'Gas wholesale index'!N$2,FALSE)</f>
        <v>208526.18181818182</v>
      </c>
      <c r="O827" s="38">
        <f>VLOOKUP($B827,'Gas wholesale lookups'!$A$4:$R$15,'Gas wholesale index'!O$2,FALSE)</f>
        <v>0</v>
      </c>
      <c r="P827" s="38">
        <f>VLOOKUP($B827,'Gas wholesale lookups'!$A$4:$R$15,'Gas wholesale index'!P$2,FALSE)</f>
        <v>1</v>
      </c>
      <c r="Q827" s="38">
        <f>VLOOKUP($B827,'Gas wholesale lookups'!$A$4:$R$15,'Gas wholesale index'!Q$2,FALSE)</f>
        <v>1</v>
      </c>
      <c r="R827" s="38">
        <f>VLOOKUP($B827,'Gas wholesale lookups'!$A$4:$R$15,'Gas wholesale index'!R$2,FALSE)</f>
        <v>1</v>
      </c>
      <c r="S827" s="38">
        <f>VLOOKUP($B827,'Gas wholesale lookups'!$A$4:$R$15,'Gas wholesale index'!S$2,FALSE)</f>
        <v>1</v>
      </c>
      <c r="T827" s="38">
        <f>VLOOKUP($B827,'Gas wholesale lookups'!$A$4:$R$15,'Gas wholesale index'!T$2,FALSE)</f>
        <v>0</v>
      </c>
      <c r="U827" s="13">
        <f t="shared" si="236"/>
        <v>0</v>
      </c>
      <c r="V827" s="13">
        <f t="shared" si="237"/>
        <v>208526.18181818182</v>
      </c>
      <c r="W827" s="13">
        <f t="shared" si="238"/>
        <v>166168.27272727274</v>
      </c>
      <c r="X827" s="13">
        <f t="shared" si="239"/>
        <v>291847.5</v>
      </c>
      <c r="Y827" s="13">
        <f t="shared" si="240"/>
        <v>332991.45454545453</v>
      </c>
      <c r="Z827" s="13">
        <f t="shared" si="241"/>
        <v>0</v>
      </c>
      <c r="AA827" s="13">
        <f t="shared" si="242"/>
        <v>999533.40909090918</v>
      </c>
      <c r="AB827" s="23">
        <f t="shared" si="243"/>
        <v>0</v>
      </c>
      <c r="AC827" s="23">
        <f t="shared" si="244"/>
        <v>0</v>
      </c>
      <c r="AD827" s="23">
        <f t="shared" si="245"/>
        <v>0</v>
      </c>
      <c r="AE827" s="23">
        <f t="shared" si="246"/>
        <v>0</v>
      </c>
      <c r="AF827" s="23">
        <f t="shared" si="247"/>
        <v>0</v>
      </c>
      <c r="AG827" s="23">
        <f t="shared" si="248"/>
        <v>0</v>
      </c>
      <c r="AH827" s="23">
        <f t="shared" si="249"/>
        <v>0</v>
      </c>
      <c r="AI827" s="44" t="str">
        <f t="shared" si="250"/>
        <v>n/a</v>
      </c>
      <c r="AJ827" s="2" t="str">
        <f t="shared" si="233"/>
        <v>2018-19 Summer</v>
      </c>
      <c r="AK827" s="2" t="str">
        <f t="shared" si="234"/>
        <v>2017-18 Winter</v>
      </c>
      <c r="AL827" s="41">
        <v>0</v>
      </c>
    </row>
    <row r="828" spans="1:38" x14ac:dyDescent="0.3">
      <c r="A828" s="47">
        <v>43038</v>
      </c>
      <c r="B828" s="14" t="str">
        <f t="shared" si="235"/>
        <v>Oct</v>
      </c>
      <c r="C828" s="3"/>
      <c r="D828" s="3"/>
      <c r="E828" s="3"/>
      <c r="F828" s="3"/>
      <c r="G828" s="3"/>
      <c r="H828" s="3"/>
      <c r="I828" s="13">
        <f>VLOOKUP($B828,'Gas wholesale lookups'!$A$4:$L$15,'Gas wholesale index'!I$2,FALSE)</f>
        <v>332991.45454545453</v>
      </c>
      <c r="J828" s="13">
        <f>VLOOKUP($B828,'Gas wholesale lookups'!$A$4:$L$15,'Gas wholesale index'!J$2,FALSE)</f>
        <v>208526.18181818182</v>
      </c>
      <c r="K828" s="13">
        <f>VLOOKUP($B828,'Gas wholesale lookups'!$A$4:$L$15,'Gas wholesale index'!K$2,FALSE)</f>
        <v>166168.27272727274</v>
      </c>
      <c r="L828" s="13">
        <f>VLOOKUP($B828,'Gas wholesale lookups'!$A$4:$L$15,'Gas wholesale index'!L$2,FALSE)</f>
        <v>291847.5</v>
      </c>
      <c r="M828" s="13">
        <f>VLOOKUP($B828,'Gas wholesale lookups'!$A$4:$L$15,'Gas wholesale index'!M$2,FALSE)</f>
        <v>332991.45454545453</v>
      </c>
      <c r="N828" s="13">
        <f>VLOOKUP($B828,'Gas wholesale lookups'!$A$4:$L$15,'Gas wholesale index'!N$2,FALSE)</f>
        <v>208526.18181818182</v>
      </c>
      <c r="O828" s="38">
        <f>VLOOKUP($B828,'Gas wholesale lookups'!$A$4:$R$15,'Gas wholesale index'!O$2,FALSE)</f>
        <v>0</v>
      </c>
      <c r="P828" s="38">
        <f>VLOOKUP($B828,'Gas wholesale lookups'!$A$4:$R$15,'Gas wholesale index'!P$2,FALSE)</f>
        <v>1</v>
      </c>
      <c r="Q828" s="38">
        <f>VLOOKUP($B828,'Gas wholesale lookups'!$A$4:$R$15,'Gas wholesale index'!Q$2,FALSE)</f>
        <v>1</v>
      </c>
      <c r="R828" s="38">
        <f>VLOOKUP($B828,'Gas wholesale lookups'!$A$4:$R$15,'Gas wholesale index'!R$2,FALSE)</f>
        <v>1</v>
      </c>
      <c r="S828" s="38">
        <f>VLOOKUP($B828,'Gas wholesale lookups'!$A$4:$R$15,'Gas wholesale index'!S$2,FALSE)</f>
        <v>1</v>
      </c>
      <c r="T828" s="38">
        <f>VLOOKUP($B828,'Gas wholesale lookups'!$A$4:$R$15,'Gas wholesale index'!T$2,FALSE)</f>
        <v>0</v>
      </c>
      <c r="U828" s="13">
        <f t="shared" si="236"/>
        <v>0</v>
      </c>
      <c r="V828" s="13">
        <f t="shared" si="237"/>
        <v>208526.18181818182</v>
      </c>
      <c r="W828" s="13">
        <f t="shared" si="238"/>
        <v>166168.27272727274</v>
      </c>
      <c r="X828" s="13">
        <f t="shared" si="239"/>
        <v>291847.5</v>
      </c>
      <c r="Y828" s="13">
        <f t="shared" si="240"/>
        <v>332991.45454545453</v>
      </c>
      <c r="Z828" s="13">
        <f t="shared" si="241"/>
        <v>0</v>
      </c>
      <c r="AA828" s="13">
        <f t="shared" si="242"/>
        <v>999533.40909090918</v>
      </c>
      <c r="AB828" s="23">
        <f t="shared" si="243"/>
        <v>0</v>
      </c>
      <c r="AC828" s="23">
        <f t="shared" si="244"/>
        <v>0</v>
      </c>
      <c r="AD828" s="23">
        <f t="shared" si="245"/>
        <v>0</v>
      </c>
      <c r="AE828" s="23">
        <f t="shared" si="246"/>
        <v>0</v>
      </c>
      <c r="AF828" s="23">
        <f t="shared" si="247"/>
        <v>0</v>
      </c>
      <c r="AG828" s="23">
        <f t="shared" si="248"/>
        <v>0</v>
      </c>
      <c r="AH828" s="23">
        <f t="shared" si="249"/>
        <v>0</v>
      </c>
      <c r="AI828" s="44" t="str">
        <f t="shared" si="250"/>
        <v>n/a</v>
      </c>
      <c r="AJ828" s="2" t="str">
        <f t="shared" si="233"/>
        <v>2018-19 Summer</v>
      </c>
      <c r="AK828" s="2" t="str">
        <f t="shared" si="234"/>
        <v>2017-18 Winter</v>
      </c>
      <c r="AL828" s="41">
        <v>0</v>
      </c>
    </row>
    <row r="829" spans="1:38" x14ac:dyDescent="0.3">
      <c r="A829" s="47">
        <v>43039</v>
      </c>
      <c r="B829" s="14" t="str">
        <f t="shared" si="235"/>
        <v>Oct</v>
      </c>
      <c r="C829" s="3"/>
      <c r="D829" s="3"/>
      <c r="E829" s="3"/>
      <c r="F829" s="3"/>
      <c r="G829" s="3"/>
      <c r="H829" s="3"/>
      <c r="I829" s="13">
        <f>VLOOKUP($B829,'Gas wholesale lookups'!$A$4:$L$15,'Gas wholesale index'!I$2,FALSE)</f>
        <v>332991.45454545453</v>
      </c>
      <c r="J829" s="13">
        <f>VLOOKUP($B829,'Gas wholesale lookups'!$A$4:$L$15,'Gas wholesale index'!J$2,FALSE)</f>
        <v>208526.18181818182</v>
      </c>
      <c r="K829" s="13">
        <f>VLOOKUP($B829,'Gas wholesale lookups'!$A$4:$L$15,'Gas wholesale index'!K$2,FALSE)</f>
        <v>166168.27272727274</v>
      </c>
      <c r="L829" s="13">
        <f>VLOOKUP($B829,'Gas wholesale lookups'!$A$4:$L$15,'Gas wholesale index'!L$2,FALSE)</f>
        <v>291847.5</v>
      </c>
      <c r="M829" s="13">
        <f>VLOOKUP($B829,'Gas wholesale lookups'!$A$4:$L$15,'Gas wholesale index'!M$2,FALSE)</f>
        <v>332991.45454545453</v>
      </c>
      <c r="N829" s="13">
        <f>VLOOKUP($B829,'Gas wholesale lookups'!$A$4:$L$15,'Gas wholesale index'!N$2,FALSE)</f>
        <v>208526.18181818182</v>
      </c>
      <c r="O829" s="38">
        <f>VLOOKUP($B829,'Gas wholesale lookups'!$A$4:$R$15,'Gas wholesale index'!O$2,FALSE)</f>
        <v>0</v>
      </c>
      <c r="P829" s="38">
        <f>VLOOKUP($B829,'Gas wholesale lookups'!$A$4:$R$15,'Gas wholesale index'!P$2,FALSE)</f>
        <v>1</v>
      </c>
      <c r="Q829" s="38">
        <f>VLOOKUP($B829,'Gas wholesale lookups'!$A$4:$R$15,'Gas wholesale index'!Q$2,FALSE)</f>
        <v>1</v>
      </c>
      <c r="R829" s="38">
        <f>VLOOKUP($B829,'Gas wholesale lookups'!$A$4:$R$15,'Gas wholesale index'!R$2,FALSE)</f>
        <v>1</v>
      </c>
      <c r="S829" s="38">
        <f>VLOOKUP($B829,'Gas wholesale lookups'!$A$4:$R$15,'Gas wholesale index'!S$2,FALSE)</f>
        <v>1</v>
      </c>
      <c r="T829" s="38">
        <f>VLOOKUP($B829,'Gas wholesale lookups'!$A$4:$R$15,'Gas wholesale index'!T$2,FALSE)</f>
        <v>0</v>
      </c>
      <c r="U829" s="13">
        <f t="shared" si="236"/>
        <v>0</v>
      </c>
      <c r="V829" s="13">
        <f t="shared" si="237"/>
        <v>208526.18181818182</v>
      </c>
      <c r="W829" s="13">
        <f t="shared" si="238"/>
        <v>166168.27272727274</v>
      </c>
      <c r="X829" s="13">
        <f t="shared" si="239"/>
        <v>291847.5</v>
      </c>
      <c r="Y829" s="13">
        <f t="shared" si="240"/>
        <v>332991.45454545453</v>
      </c>
      <c r="Z829" s="13">
        <f t="shared" si="241"/>
        <v>0</v>
      </c>
      <c r="AA829" s="13">
        <f t="shared" si="242"/>
        <v>999533.40909090918</v>
      </c>
      <c r="AB829" s="23">
        <f t="shared" si="243"/>
        <v>0</v>
      </c>
      <c r="AC829" s="23">
        <f t="shared" si="244"/>
        <v>0</v>
      </c>
      <c r="AD829" s="23">
        <f t="shared" si="245"/>
        <v>0</v>
      </c>
      <c r="AE829" s="23">
        <f t="shared" si="246"/>
        <v>0</v>
      </c>
      <c r="AF829" s="23">
        <f t="shared" si="247"/>
        <v>0</v>
      </c>
      <c r="AG829" s="23">
        <f t="shared" si="248"/>
        <v>0</v>
      </c>
      <c r="AH829" s="23">
        <f t="shared" si="249"/>
        <v>0</v>
      </c>
      <c r="AI829" s="44" t="str">
        <f t="shared" si="250"/>
        <v>n/a</v>
      </c>
      <c r="AJ829" s="2" t="str">
        <f t="shared" si="233"/>
        <v>2018-19 Summer</v>
      </c>
      <c r="AK829" s="2" t="str">
        <f t="shared" si="234"/>
        <v>2017-18 Winter</v>
      </c>
      <c r="AL829" s="41">
        <v>0</v>
      </c>
    </row>
    <row r="830" spans="1:38" x14ac:dyDescent="0.3">
      <c r="A830" s="47">
        <v>43040</v>
      </c>
      <c r="B830" s="14" t="str">
        <f t="shared" si="235"/>
        <v>Nov</v>
      </c>
      <c r="C830" s="3"/>
      <c r="D830" s="3"/>
      <c r="E830" s="3"/>
      <c r="F830" s="3"/>
      <c r="G830" s="3"/>
      <c r="H830" s="3"/>
      <c r="I830" s="13">
        <f>VLOOKUP($B830,'Gas wholesale lookups'!$A$4:$L$15,'Gas wholesale index'!I$2,FALSE)</f>
        <v>332991.45454545453</v>
      </c>
      <c r="J830" s="13">
        <f>VLOOKUP($B830,'Gas wholesale lookups'!$A$4:$L$15,'Gas wholesale index'!J$2,FALSE)</f>
        <v>208526.18181818182</v>
      </c>
      <c r="K830" s="13">
        <f>VLOOKUP($B830,'Gas wholesale lookups'!$A$4:$L$15,'Gas wholesale index'!K$2,FALSE)</f>
        <v>166168.27272727274</v>
      </c>
      <c r="L830" s="13">
        <f>VLOOKUP($B830,'Gas wholesale lookups'!$A$4:$L$15,'Gas wholesale index'!L$2,FALSE)</f>
        <v>291847.5</v>
      </c>
      <c r="M830" s="13">
        <f>VLOOKUP($B830,'Gas wholesale lookups'!$A$4:$L$15,'Gas wholesale index'!M$2,FALSE)</f>
        <v>332991.45454545453</v>
      </c>
      <c r="N830" s="13">
        <f>VLOOKUP($B830,'Gas wholesale lookups'!$A$4:$L$15,'Gas wholesale index'!N$2,FALSE)</f>
        <v>208526.18181818182</v>
      </c>
      <c r="O830" s="38">
        <f>VLOOKUP($B830,'Gas wholesale lookups'!$A$4:$R$15,'Gas wholesale index'!O$2,FALSE)</f>
        <v>0</v>
      </c>
      <c r="P830" s="38">
        <f>VLOOKUP($B830,'Gas wholesale lookups'!$A$4:$R$15,'Gas wholesale index'!P$2,FALSE)</f>
        <v>1</v>
      </c>
      <c r="Q830" s="38">
        <f>VLOOKUP($B830,'Gas wholesale lookups'!$A$4:$R$15,'Gas wholesale index'!Q$2,FALSE)</f>
        <v>1</v>
      </c>
      <c r="R830" s="38">
        <f>VLOOKUP($B830,'Gas wholesale lookups'!$A$4:$R$15,'Gas wholesale index'!R$2,FALSE)</f>
        <v>1</v>
      </c>
      <c r="S830" s="38">
        <f>VLOOKUP($B830,'Gas wholesale lookups'!$A$4:$R$15,'Gas wholesale index'!S$2,FALSE)</f>
        <v>1</v>
      </c>
      <c r="T830" s="38">
        <f>VLOOKUP($B830,'Gas wholesale lookups'!$A$4:$R$15,'Gas wholesale index'!T$2,FALSE)</f>
        <v>0</v>
      </c>
      <c r="U830" s="13">
        <f t="shared" si="236"/>
        <v>0</v>
      </c>
      <c r="V830" s="13">
        <f t="shared" si="237"/>
        <v>208526.18181818182</v>
      </c>
      <c r="W830" s="13">
        <f t="shared" si="238"/>
        <v>166168.27272727274</v>
      </c>
      <c r="X830" s="13">
        <f t="shared" si="239"/>
        <v>291847.5</v>
      </c>
      <c r="Y830" s="13">
        <f t="shared" si="240"/>
        <v>332991.45454545453</v>
      </c>
      <c r="Z830" s="13">
        <f t="shared" si="241"/>
        <v>0</v>
      </c>
      <c r="AA830" s="13">
        <f t="shared" si="242"/>
        <v>999533.40909090918</v>
      </c>
      <c r="AB830" s="23">
        <f t="shared" si="243"/>
        <v>0</v>
      </c>
      <c r="AC830" s="23">
        <f t="shared" si="244"/>
        <v>0</v>
      </c>
      <c r="AD830" s="23">
        <f t="shared" si="245"/>
        <v>0</v>
      </c>
      <c r="AE830" s="23">
        <f t="shared" si="246"/>
        <v>0</v>
      </c>
      <c r="AF830" s="23">
        <f t="shared" si="247"/>
        <v>0</v>
      </c>
      <c r="AG830" s="23">
        <f t="shared" si="248"/>
        <v>0</v>
      </c>
      <c r="AH830" s="23">
        <f t="shared" si="249"/>
        <v>0</v>
      </c>
      <c r="AI830" s="44" t="str">
        <f t="shared" si="250"/>
        <v>n/a</v>
      </c>
      <c r="AJ830" s="2" t="str">
        <f t="shared" si="233"/>
        <v>2018-19 Summer</v>
      </c>
      <c r="AK830" s="2" t="str">
        <f t="shared" si="234"/>
        <v>2017-18 Winter</v>
      </c>
      <c r="AL830" s="41">
        <v>0</v>
      </c>
    </row>
    <row r="831" spans="1:38" x14ac:dyDescent="0.3">
      <c r="A831" s="47">
        <v>43041</v>
      </c>
      <c r="B831" s="14" t="str">
        <f t="shared" si="235"/>
        <v>Nov</v>
      </c>
      <c r="C831" s="3"/>
      <c r="D831" s="3"/>
      <c r="E831" s="3"/>
      <c r="F831" s="3"/>
      <c r="G831" s="3"/>
      <c r="H831" s="3"/>
      <c r="I831" s="13">
        <f>VLOOKUP($B831,'Gas wholesale lookups'!$A$4:$L$15,'Gas wholesale index'!I$2,FALSE)</f>
        <v>332991.45454545453</v>
      </c>
      <c r="J831" s="13">
        <f>VLOOKUP($B831,'Gas wholesale lookups'!$A$4:$L$15,'Gas wholesale index'!J$2,FALSE)</f>
        <v>208526.18181818182</v>
      </c>
      <c r="K831" s="13">
        <f>VLOOKUP($B831,'Gas wholesale lookups'!$A$4:$L$15,'Gas wholesale index'!K$2,FALSE)</f>
        <v>166168.27272727274</v>
      </c>
      <c r="L831" s="13">
        <f>VLOOKUP($B831,'Gas wholesale lookups'!$A$4:$L$15,'Gas wholesale index'!L$2,FALSE)</f>
        <v>291847.5</v>
      </c>
      <c r="M831" s="13">
        <f>VLOOKUP($B831,'Gas wholesale lookups'!$A$4:$L$15,'Gas wholesale index'!M$2,FALSE)</f>
        <v>332991.45454545453</v>
      </c>
      <c r="N831" s="13">
        <f>VLOOKUP($B831,'Gas wholesale lookups'!$A$4:$L$15,'Gas wholesale index'!N$2,FALSE)</f>
        <v>208526.18181818182</v>
      </c>
      <c r="O831" s="38">
        <f>VLOOKUP($B831,'Gas wholesale lookups'!$A$4:$R$15,'Gas wholesale index'!O$2,FALSE)</f>
        <v>0</v>
      </c>
      <c r="P831" s="38">
        <f>VLOOKUP($B831,'Gas wholesale lookups'!$A$4:$R$15,'Gas wholesale index'!P$2,FALSE)</f>
        <v>1</v>
      </c>
      <c r="Q831" s="38">
        <f>VLOOKUP($B831,'Gas wholesale lookups'!$A$4:$R$15,'Gas wholesale index'!Q$2,FALSE)</f>
        <v>1</v>
      </c>
      <c r="R831" s="38">
        <f>VLOOKUP($B831,'Gas wholesale lookups'!$A$4:$R$15,'Gas wholesale index'!R$2,FALSE)</f>
        <v>1</v>
      </c>
      <c r="S831" s="38">
        <f>VLOOKUP($B831,'Gas wholesale lookups'!$A$4:$R$15,'Gas wholesale index'!S$2,FALSE)</f>
        <v>1</v>
      </c>
      <c r="T831" s="38">
        <f>VLOOKUP($B831,'Gas wholesale lookups'!$A$4:$R$15,'Gas wholesale index'!T$2,FALSE)</f>
        <v>0</v>
      </c>
      <c r="U831" s="13">
        <f t="shared" si="236"/>
        <v>0</v>
      </c>
      <c r="V831" s="13">
        <f t="shared" si="237"/>
        <v>208526.18181818182</v>
      </c>
      <c r="W831" s="13">
        <f t="shared" si="238"/>
        <v>166168.27272727274</v>
      </c>
      <c r="X831" s="13">
        <f t="shared" si="239"/>
        <v>291847.5</v>
      </c>
      <c r="Y831" s="13">
        <f t="shared" si="240"/>
        <v>332991.45454545453</v>
      </c>
      <c r="Z831" s="13">
        <f t="shared" si="241"/>
        <v>0</v>
      </c>
      <c r="AA831" s="13">
        <f t="shared" si="242"/>
        <v>999533.40909090918</v>
      </c>
      <c r="AB831" s="23">
        <f t="shared" si="243"/>
        <v>0</v>
      </c>
      <c r="AC831" s="23">
        <f t="shared" si="244"/>
        <v>0</v>
      </c>
      <c r="AD831" s="23">
        <f t="shared" si="245"/>
        <v>0</v>
      </c>
      <c r="AE831" s="23">
        <f t="shared" si="246"/>
        <v>0</v>
      </c>
      <c r="AF831" s="23">
        <f t="shared" si="247"/>
        <v>0</v>
      </c>
      <c r="AG831" s="23">
        <f t="shared" si="248"/>
        <v>0</v>
      </c>
      <c r="AH831" s="23">
        <f t="shared" si="249"/>
        <v>0</v>
      </c>
      <c r="AI831" s="44" t="str">
        <f t="shared" si="250"/>
        <v>n/a</v>
      </c>
      <c r="AJ831" s="2" t="str">
        <f t="shared" si="233"/>
        <v>2018-19 Summer</v>
      </c>
      <c r="AK831" s="2" t="str">
        <f t="shared" si="234"/>
        <v>2017-18 Winter</v>
      </c>
      <c r="AL831" s="41">
        <v>0</v>
      </c>
    </row>
    <row r="832" spans="1:38" x14ac:dyDescent="0.3">
      <c r="A832" s="47">
        <v>43042</v>
      </c>
      <c r="B832" s="14" t="str">
        <f t="shared" si="235"/>
        <v>Nov</v>
      </c>
      <c r="C832" s="3"/>
      <c r="D832" s="3"/>
      <c r="E832" s="3"/>
      <c r="F832" s="3"/>
      <c r="G832" s="3"/>
      <c r="H832" s="3"/>
      <c r="I832" s="13">
        <f>VLOOKUP($B832,'Gas wholesale lookups'!$A$4:$L$15,'Gas wholesale index'!I$2,FALSE)</f>
        <v>332991.45454545453</v>
      </c>
      <c r="J832" s="13">
        <f>VLOOKUP($B832,'Gas wholesale lookups'!$A$4:$L$15,'Gas wholesale index'!J$2,FALSE)</f>
        <v>208526.18181818182</v>
      </c>
      <c r="K832" s="13">
        <f>VLOOKUP($B832,'Gas wholesale lookups'!$A$4:$L$15,'Gas wholesale index'!K$2,FALSE)</f>
        <v>166168.27272727274</v>
      </c>
      <c r="L832" s="13">
        <f>VLOOKUP($B832,'Gas wholesale lookups'!$A$4:$L$15,'Gas wholesale index'!L$2,FALSE)</f>
        <v>291847.5</v>
      </c>
      <c r="M832" s="13">
        <f>VLOOKUP($B832,'Gas wholesale lookups'!$A$4:$L$15,'Gas wholesale index'!M$2,FALSE)</f>
        <v>332991.45454545453</v>
      </c>
      <c r="N832" s="13">
        <f>VLOOKUP($B832,'Gas wholesale lookups'!$A$4:$L$15,'Gas wholesale index'!N$2,FALSE)</f>
        <v>208526.18181818182</v>
      </c>
      <c r="O832" s="38">
        <f>VLOOKUP($B832,'Gas wholesale lookups'!$A$4:$R$15,'Gas wholesale index'!O$2,FALSE)</f>
        <v>0</v>
      </c>
      <c r="P832" s="38">
        <f>VLOOKUP($B832,'Gas wholesale lookups'!$A$4:$R$15,'Gas wholesale index'!P$2,FALSE)</f>
        <v>1</v>
      </c>
      <c r="Q832" s="38">
        <f>VLOOKUP($B832,'Gas wholesale lookups'!$A$4:$R$15,'Gas wholesale index'!Q$2,FALSE)</f>
        <v>1</v>
      </c>
      <c r="R832" s="38">
        <f>VLOOKUP($B832,'Gas wholesale lookups'!$A$4:$R$15,'Gas wholesale index'!R$2,FALSE)</f>
        <v>1</v>
      </c>
      <c r="S832" s="38">
        <f>VLOOKUP($B832,'Gas wholesale lookups'!$A$4:$R$15,'Gas wholesale index'!S$2,FALSE)</f>
        <v>1</v>
      </c>
      <c r="T832" s="38">
        <f>VLOOKUP($B832,'Gas wholesale lookups'!$A$4:$R$15,'Gas wholesale index'!T$2,FALSE)</f>
        <v>0</v>
      </c>
      <c r="U832" s="13">
        <f t="shared" si="236"/>
        <v>0</v>
      </c>
      <c r="V832" s="13">
        <f t="shared" si="237"/>
        <v>208526.18181818182</v>
      </c>
      <c r="W832" s="13">
        <f t="shared" si="238"/>
        <v>166168.27272727274</v>
      </c>
      <c r="X832" s="13">
        <f t="shared" si="239"/>
        <v>291847.5</v>
      </c>
      <c r="Y832" s="13">
        <f t="shared" si="240"/>
        <v>332991.45454545453</v>
      </c>
      <c r="Z832" s="13">
        <f t="shared" si="241"/>
        <v>0</v>
      </c>
      <c r="AA832" s="13">
        <f t="shared" si="242"/>
        <v>999533.40909090918</v>
      </c>
      <c r="AB832" s="23">
        <f t="shared" si="243"/>
        <v>0</v>
      </c>
      <c r="AC832" s="23">
        <f t="shared" si="244"/>
        <v>0</v>
      </c>
      <c r="AD832" s="23">
        <f t="shared" si="245"/>
        <v>0</v>
      </c>
      <c r="AE832" s="23">
        <f t="shared" si="246"/>
        <v>0</v>
      </c>
      <c r="AF832" s="23">
        <f t="shared" si="247"/>
        <v>0</v>
      </c>
      <c r="AG832" s="23">
        <f t="shared" si="248"/>
        <v>0</v>
      </c>
      <c r="AH832" s="23">
        <f t="shared" si="249"/>
        <v>0</v>
      </c>
      <c r="AI832" s="44" t="str">
        <f t="shared" si="250"/>
        <v>n/a</v>
      </c>
      <c r="AJ832" s="2" t="str">
        <f t="shared" si="233"/>
        <v>2018-19 Summer</v>
      </c>
      <c r="AK832" s="2" t="str">
        <f t="shared" si="234"/>
        <v>2017-18 Winter</v>
      </c>
      <c r="AL832" s="41">
        <v>0</v>
      </c>
    </row>
    <row r="833" spans="1:38" x14ac:dyDescent="0.3">
      <c r="A833" s="47">
        <v>43045</v>
      </c>
      <c r="B833" s="14" t="str">
        <f t="shared" si="235"/>
        <v>Nov</v>
      </c>
      <c r="C833" s="3"/>
      <c r="D833" s="3"/>
      <c r="E833" s="3"/>
      <c r="F833" s="3"/>
      <c r="G833" s="3"/>
      <c r="H833" s="3"/>
      <c r="I833" s="13">
        <f>VLOOKUP($B833,'Gas wholesale lookups'!$A$4:$L$15,'Gas wholesale index'!I$2,FALSE)</f>
        <v>332991.45454545453</v>
      </c>
      <c r="J833" s="13">
        <f>VLOOKUP($B833,'Gas wholesale lookups'!$A$4:$L$15,'Gas wholesale index'!J$2,FALSE)</f>
        <v>208526.18181818182</v>
      </c>
      <c r="K833" s="13">
        <f>VLOOKUP($B833,'Gas wholesale lookups'!$A$4:$L$15,'Gas wholesale index'!K$2,FALSE)</f>
        <v>166168.27272727274</v>
      </c>
      <c r="L833" s="13">
        <f>VLOOKUP($B833,'Gas wholesale lookups'!$A$4:$L$15,'Gas wholesale index'!L$2,FALSE)</f>
        <v>291847.5</v>
      </c>
      <c r="M833" s="13">
        <f>VLOOKUP($B833,'Gas wholesale lookups'!$A$4:$L$15,'Gas wholesale index'!M$2,FALSE)</f>
        <v>332991.45454545453</v>
      </c>
      <c r="N833" s="13">
        <f>VLOOKUP($B833,'Gas wholesale lookups'!$A$4:$L$15,'Gas wholesale index'!N$2,FALSE)</f>
        <v>208526.18181818182</v>
      </c>
      <c r="O833" s="38">
        <f>VLOOKUP($B833,'Gas wholesale lookups'!$A$4:$R$15,'Gas wholesale index'!O$2,FALSE)</f>
        <v>0</v>
      </c>
      <c r="P833" s="38">
        <f>VLOOKUP($B833,'Gas wholesale lookups'!$A$4:$R$15,'Gas wholesale index'!P$2,FALSE)</f>
        <v>1</v>
      </c>
      <c r="Q833" s="38">
        <f>VLOOKUP($B833,'Gas wholesale lookups'!$A$4:$R$15,'Gas wholesale index'!Q$2,FALSE)</f>
        <v>1</v>
      </c>
      <c r="R833" s="38">
        <f>VLOOKUP($B833,'Gas wholesale lookups'!$A$4:$R$15,'Gas wholesale index'!R$2,FALSE)</f>
        <v>1</v>
      </c>
      <c r="S833" s="38">
        <f>VLOOKUP($B833,'Gas wholesale lookups'!$A$4:$R$15,'Gas wholesale index'!S$2,FALSE)</f>
        <v>1</v>
      </c>
      <c r="T833" s="38">
        <f>VLOOKUP($B833,'Gas wholesale lookups'!$A$4:$R$15,'Gas wholesale index'!T$2,FALSE)</f>
        <v>0</v>
      </c>
      <c r="U833" s="13">
        <f t="shared" si="236"/>
        <v>0</v>
      </c>
      <c r="V833" s="13">
        <f t="shared" si="237"/>
        <v>208526.18181818182</v>
      </c>
      <c r="W833" s="13">
        <f t="shared" si="238"/>
        <v>166168.27272727274</v>
      </c>
      <c r="X833" s="13">
        <f t="shared" si="239"/>
        <v>291847.5</v>
      </c>
      <c r="Y833" s="13">
        <f t="shared" si="240"/>
        <v>332991.45454545453</v>
      </c>
      <c r="Z833" s="13">
        <f t="shared" si="241"/>
        <v>0</v>
      </c>
      <c r="AA833" s="13">
        <f t="shared" si="242"/>
        <v>999533.40909090918</v>
      </c>
      <c r="AB833" s="23">
        <f t="shared" si="243"/>
        <v>0</v>
      </c>
      <c r="AC833" s="23">
        <f t="shared" si="244"/>
        <v>0</v>
      </c>
      <c r="AD833" s="23">
        <f t="shared" si="245"/>
        <v>0</v>
      </c>
      <c r="AE833" s="23">
        <f t="shared" si="246"/>
        <v>0</v>
      </c>
      <c r="AF833" s="23">
        <f t="shared" si="247"/>
        <v>0</v>
      </c>
      <c r="AG833" s="23">
        <f t="shared" si="248"/>
        <v>0</v>
      </c>
      <c r="AH833" s="23">
        <f t="shared" si="249"/>
        <v>0</v>
      </c>
      <c r="AI833" s="44" t="str">
        <f t="shared" si="250"/>
        <v>n/a</v>
      </c>
      <c r="AJ833" s="2" t="str">
        <f t="shared" si="233"/>
        <v>2018-19 Summer</v>
      </c>
      <c r="AK833" s="2" t="str">
        <f t="shared" si="234"/>
        <v>2017-18 Winter</v>
      </c>
      <c r="AL833" s="41">
        <v>0</v>
      </c>
    </row>
    <row r="834" spans="1:38" x14ac:dyDescent="0.3">
      <c r="A834" s="47">
        <v>43046</v>
      </c>
      <c r="B834" s="14" t="str">
        <f t="shared" si="235"/>
        <v>Nov</v>
      </c>
      <c r="C834" s="3"/>
      <c r="D834" s="3"/>
      <c r="E834" s="3"/>
      <c r="F834" s="3"/>
      <c r="G834" s="3"/>
      <c r="H834" s="3"/>
      <c r="I834" s="13">
        <f>VLOOKUP($B834,'Gas wholesale lookups'!$A$4:$L$15,'Gas wholesale index'!I$2,FALSE)</f>
        <v>332991.45454545453</v>
      </c>
      <c r="J834" s="13">
        <f>VLOOKUP($B834,'Gas wholesale lookups'!$A$4:$L$15,'Gas wholesale index'!J$2,FALSE)</f>
        <v>208526.18181818182</v>
      </c>
      <c r="K834" s="13">
        <f>VLOOKUP($B834,'Gas wholesale lookups'!$A$4:$L$15,'Gas wholesale index'!K$2,FALSE)</f>
        <v>166168.27272727274</v>
      </c>
      <c r="L834" s="13">
        <f>VLOOKUP($B834,'Gas wholesale lookups'!$A$4:$L$15,'Gas wholesale index'!L$2,FALSE)</f>
        <v>291847.5</v>
      </c>
      <c r="M834" s="13">
        <f>VLOOKUP($B834,'Gas wholesale lookups'!$A$4:$L$15,'Gas wholesale index'!M$2,FALSE)</f>
        <v>332991.45454545453</v>
      </c>
      <c r="N834" s="13">
        <f>VLOOKUP($B834,'Gas wholesale lookups'!$A$4:$L$15,'Gas wholesale index'!N$2,FALSE)</f>
        <v>208526.18181818182</v>
      </c>
      <c r="O834" s="38">
        <f>VLOOKUP($B834,'Gas wholesale lookups'!$A$4:$R$15,'Gas wholesale index'!O$2,FALSE)</f>
        <v>0</v>
      </c>
      <c r="P834" s="38">
        <f>VLOOKUP($B834,'Gas wholesale lookups'!$A$4:$R$15,'Gas wholesale index'!P$2,FALSE)</f>
        <v>1</v>
      </c>
      <c r="Q834" s="38">
        <f>VLOOKUP($B834,'Gas wholesale lookups'!$A$4:$R$15,'Gas wholesale index'!Q$2,FALSE)</f>
        <v>1</v>
      </c>
      <c r="R834" s="38">
        <f>VLOOKUP($B834,'Gas wholesale lookups'!$A$4:$R$15,'Gas wholesale index'!R$2,FALSE)</f>
        <v>1</v>
      </c>
      <c r="S834" s="38">
        <f>VLOOKUP($B834,'Gas wholesale lookups'!$A$4:$R$15,'Gas wholesale index'!S$2,FALSE)</f>
        <v>1</v>
      </c>
      <c r="T834" s="38">
        <f>VLOOKUP($B834,'Gas wholesale lookups'!$A$4:$R$15,'Gas wholesale index'!T$2,FALSE)</f>
        <v>0</v>
      </c>
      <c r="U834" s="13">
        <f t="shared" si="236"/>
        <v>0</v>
      </c>
      <c r="V834" s="13">
        <f t="shared" si="237"/>
        <v>208526.18181818182</v>
      </c>
      <c r="W834" s="13">
        <f t="shared" si="238"/>
        <v>166168.27272727274</v>
      </c>
      <c r="X834" s="13">
        <f t="shared" si="239"/>
        <v>291847.5</v>
      </c>
      <c r="Y834" s="13">
        <f t="shared" si="240"/>
        <v>332991.45454545453</v>
      </c>
      <c r="Z834" s="13">
        <f t="shared" si="241"/>
        <v>0</v>
      </c>
      <c r="AA834" s="13">
        <f t="shared" si="242"/>
        <v>999533.40909090918</v>
      </c>
      <c r="AB834" s="23">
        <f t="shared" si="243"/>
        <v>0</v>
      </c>
      <c r="AC834" s="23">
        <f t="shared" si="244"/>
        <v>0</v>
      </c>
      <c r="AD834" s="23">
        <f t="shared" si="245"/>
        <v>0</v>
      </c>
      <c r="AE834" s="23">
        <f t="shared" si="246"/>
        <v>0</v>
      </c>
      <c r="AF834" s="23">
        <f t="shared" si="247"/>
        <v>0</v>
      </c>
      <c r="AG834" s="23">
        <f t="shared" si="248"/>
        <v>0</v>
      </c>
      <c r="AH834" s="23">
        <f t="shared" si="249"/>
        <v>0</v>
      </c>
      <c r="AI834" s="44" t="str">
        <f t="shared" si="250"/>
        <v>n/a</v>
      </c>
      <c r="AJ834" s="2" t="str">
        <f t="shared" si="233"/>
        <v>2018-19 Summer</v>
      </c>
      <c r="AK834" s="2" t="str">
        <f t="shared" si="234"/>
        <v>2017-18 Winter</v>
      </c>
      <c r="AL834" s="41">
        <v>0</v>
      </c>
    </row>
    <row r="835" spans="1:38" x14ac:dyDescent="0.3">
      <c r="A835" s="47">
        <v>43047</v>
      </c>
      <c r="B835" s="14" t="str">
        <f t="shared" si="235"/>
        <v>Nov</v>
      </c>
      <c r="C835" s="3"/>
      <c r="D835" s="3"/>
      <c r="E835" s="3"/>
      <c r="F835" s="3"/>
      <c r="G835" s="3"/>
      <c r="H835" s="3"/>
      <c r="I835" s="13">
        <f>VLOOKUP($B835,'Gas wholesale lookups'!$A$4:$L$15,'Gas wholesale index'!I$2,FALSE)</f>
        <v>332991.45454545453</v>
      </c>
      <c r="J835" s="13">
        <f>VLOOKUP($B835,'Gas wholesale lookups'!$A$4:$L$15,'Gas wholesale index'!J$2,FALSE)</f>
        <v>208526.18181818182</v>
      </c>
      <c r="K835" s="13">
        <f>VLOOKUP($B835,'Gas wholesale lookups'!$A$4:$L$15,'Gas wholesale index'!K$2,FALSE)</f>
        <v>166168.27272727274</v>
      </c>
      <c r="L835" s="13">
        <f>VLOOKUP($B835,'Gas wholesale lookups'!$A$4:$L$15,'Gas wholesale index'!L$2,FALSE)</f>
        <v>291847.5</v>
      </c>
      <c r="M835" s="13">
        <f>VLOOKUP($B835,'Gas wholesale lookups'!$A$4:$L$15,'Gas wholesale index'!M$2,FALSE)</f>
        <v>332991.45454545453</v>
      </c>
      <c r="N835" s="13">
        <f>VLOOKUP($B835,'Gas wholesale lookups'!$A$4:$L$15,'Gas wholesale index'!N$2,FALSE)</f>
        <v>208526.18181818182</v>
      </c>
      <c r="O835" s="38">
        <f>VLOOKUP($B835,'Gas wholesale lookups'!$A$4:$R$15,'Gas wholesale index'!O$2,FALSE)</f>
        <v>0</v>
      </c>
      <c r="P835" s="38">
        <f>VLOOKUP($B835,'Gas wholesale lookups'!$A$4:$R$15,'Gas wholesale index'!P$2,FALSE)</f>
        <v>1</v>
      </c>
      <c r="Q835" s="38">
        <f>VLOOKUP($B835,'Gas wholesale lookups'!$A$4:$R$15,'Gas wholesale index'!Q$2,FALSE)</f>
        <v>1</v>
      </c>
      <c r="R835" s="38">
        <f>VLOOKUP($B835,'Gas wholesale lookups'!$A$4:$R$15,'Gas wholesale index'!R$2,FALSE)</f>
        <v>1</v>
      </c>
      <c r="S835" s="38">
        <f>VLOOKUP($B835,'Gas wholesale lookups'!$A$4:$R$15,'Gas wholesale index'!S$2,FALSE)</f>
        <v>1</v>
      </c>
      <c r="T835" s="38">
        <f>VLOOKUP($B835,'Gas wholesale lookups'!$A$4:$R$15,'Gas wholesale index'!T$2,FALSE)</f>
        <v>0</v>
      </c>
      <c r="U835" s="13">
        <f t="shared" si="236"/>
        <v>0</v>
      </c>
      <c r="V835" s="13">
        <f t="shared" si="237"/>
        <v>208526.18181818182</v>
      </c>
      <c r="W835" s="13">
        <f t="shared" si="238"/>
        <v>166168.27272727274</v>
      </c>
      <c r="X835" s="13">
        <f t="shared" si="239"/>
        <v>291847.5</v>
      </c>
      <c r="Y835" s="13">
        <f t="shared" si="240"/>
        <v>332991.45454545453</v>
      </c>
      <c r="Z835" s="13">
        <f t="shared" si="241"/>
        <v>0</v>
      </c>
      <c r="AA835" s="13">
        <f t="shared" si="242"/>
        <v>999533.40909090918</v>
      </c>
      <c r="AB835" s="23">
        <f t="shared" si="243"/>
        <v>0</v>
      </c>
      <c r="AC835" s="23">
        <f t="shared" si="244"/>
        <v>0</v>
      </c>
      <c r="AD835" s="23">
        <f t="shared" si="245"/>
        <v>0</v>
      </c>
      <c r="AE835" s="23">
        <f t="shared" si="246"/>
        <v>0</v>
      </c>
      <c r="AF835" s="23">
        <f t="shared" si="247"/>
        <v>0</v>
      </c>
      <c r="AG835" s="23">
        <f t="shared" si="248"/>
        <v>0</v>
      </c>
      <c r="AH835" s="23">
        <f t="shared" si="249"/>
        <v>0</v>
      </c>
      <c r="AI835" s="44" t="str">
        <f t="shared" si="250"/>
        <v>n/a</v>
      </c>
      <c r="AJ835" s="2" t="str">
        <f t="shared" si="233"/>
        <v>2018-19 Summer</v>
      </c>
      <c r="AK835" s="2" t="str">
        <f t="shared" si="234"/>
        <v>2017-18 Winter</v>
      </c>
      <c r="AL835" s="41">
        <v>0</v>
      </c>
    </row>
    <row r="836" spans="1:38" x14ac:dyDescent="0.3">
      <c r="A836" s="47">
        <v>43048</v>
      </c>
      <c r="B836" s="14" t="str">
        <f t="shared" si="235"/>
        <v>Nov</v>
      </c>
      <c r="C836" s="3"/>
      <c r="D836" s="3"/>
      <c r="E836" s="3"/>
      <c r="F836" s="3"/>
      <c r="G836" s="3"/>
      <c r="H836" s="3"/>
      <c r="I836" s="13">
        <f>VLOOKUP($B836,'Gas wholesale lookups'!$A$4:$L$15,'Gas wholesale index'!I$2,FALSE)</f>
        <v>332991.45454545453</v>
      </c>
      <c r="J836" s="13">
        <f>VLOOKUP($B836,'Gas wholesale lookups'!$A$4:$L$15,'Gas wholesale index'!J$2,FALSE)</f>
        <v>208526.18181818182</v>
      </c>
      <c r="K836" s="13">
        <f>VLOOKUP($B836,'Gas wholesale lookups'!$A$4:$L$15,'Gas wholesale index'!K$2,FALSE)</f>
        <v>166168.27272727274</v>
      </c>
      <c r="L836" s="13">
        <f>VLOOKUP($B836,'Gas wholesale lookups'!$A$4:$L$15,'Gas wholesale index'!L$2,FALSE)</f>
        <v>291847.5</v>
      </c>
      <c r="M836" s="13">
        <f>VLOOKUP($B836,'Gas wholesale lookups'!$A$4:$L$15,'Gas wholesale index'!M$2,FALSE)</f>
        <v>332991.45454545453</v>
      </c>
      <c r="N836" s="13">
        <f>VLOOKUP($B836,'Gas wholesale lookups'!$A$4:$L$15,'Gas wholesale index'!N$2,FALSE)</f>
        <v>208526.18181818182</v>
      </c>
      <c r="O836" s="38">
        <f>VLOOKUP($B836,'Gas wholesale lookups'!$A$4:$R$15,'Gas wholesale index'!O$2,FALSE)</f>
        <v>0</v>
      </c>
      <c r="P836" s="38">
        <f>VLOOKUP($B836,'Gas wholesale lookups'!$A$4:$R$15,'Gas wholesale index'!P$2,FALSE)</f>
        <v>1</v>
      </c>
      <c r="Q836" s="38">
        <f>VLOOKUP($B836,'Gas wholesale lookups'!$A$4:$R$15,'Gas wholesale index'!Q$2,FALSE)</f>
        <v>1</v>
      </c>
      <c r="R836" s="38">
        <f>VLOOKUP($B836,'Gas wholesale lookups'!$A$4:$R$15,'Gas wholesale index'!R$2,FALSE)</f>
        <v>1</v>
      </c>
      <c r="S836" s="38">
        <f>VLOOKUP($B836,'Gas wholesale lookups'!$A$4:$R$15,'Gas wholesale index'!S$2,FALSE)</f>
        <v>1</v>
      </c>
      <c r="T836" s="38">
        <f>VLOOKUP($B836,'Gas wholesale lookups'!$A$4:$R$15,'Gas wholesale index'!T$2,FALSE)</f>
        <v>0</v>
      </c>
      <c r="U836" s="13">
        <f t="shared" si="236"/>
        <v>0</v>
      </c>
      <c r="V836" s="13">
        <f t="shared" si="237"/>
        <v>208526.18181818182</v>
      </c>
      <c r="W836" s="13">
        <f t="shared" si="238"/>
        <v>166168.27272727274</v>
      </c>
      <c r="X836" s="13">
        <f t="shared" si="239"/>
        <v>291847.5</v>
      </c>
      <c r="Y836" s="13">
        <f t="shared" si="240"/>
        <v>332991.45454545453</v>
      </c>
      <c r="Z836" s="13">
        <f t="shared" si="241"/>
        <v>0</v>
      </c>
      <c r="AA836" s="13">
        <f t="shared" si="242"/>
        <v>999533.40909090918</v>
      </c>
      <c r="AB836" s="23">
        <f t="shared" si="243"/>
        <v>0</v>
      </c>
      <c r="AC836" s="23">
        <f t="shared" si="244"/>
        <v>0</v>
      </c>
      <c r="AD836" s="23">
        <f t="shared" si="245"/>
        <v>0</v>
      </c>
      <c r="AE836" s="23">
        <f t="shared" si="246"/>
        <v>0</v>
      </c>
      <c r="AF836" s="23">
        <f t="shared" si="247"/>
        <v>0</v>
      </c>
      <c r="AG836" s="23">
        <f t="shared" si="248"/>
        <v>0</v>
      </c>
      <c r="AH836" s="23">
        <f t="shared" si="249"/>
        <v>0</v>
      </c>
      <c r="AI836" s="44" t="str">
        <f t="shared" si="250"/>
        <v>n/a</v>
      </c>
      <c r="AJ836" s="2" t="str">
        <f t="shared" si="233"/>
        <v>2018-19 Summer</v>
      </c>
      <c r="AK836" s="2" t="str">
        <f t="shared" si="234"/>
        <v>2017-18 Winter</v>
      </c>
      <c r="AL836" s="41">
        <v>0</v>
      </c>
    </row>
    <row r="837" spans="1:38" x14ac:dyDescent="0.3">
      <c r="A837" s="47">
        <v>43049</v>
      </c>
      <c r="B837" s="14" t="str">
        <f t="shared" si="235"/>
        <v>Nov</v>
      </c>
      <c r="C837" s="3"/>
      <c r="D837" s="3"/>
      <c r="E837" s="3"/>
      <c r="F837" s="3"/>
      <c r="G837" s="3"/>
      <c r="H837" s="3"/>
      <c r="I837" s="13">
        <f>VLOOKUP($B837,'Gas wholesale lookups'!$A$4:$L$15,'Gas wholesale index'!I$2,FALSE)</f>
        <v>332991.45454545453</v>
      </c>
      <c r="J837" s="13">
        <f>VLOOKUP($B837,'Gas wholesale lookups'!$A$4:$L$15,'Gas wholesale index'!J$2,FALSE)</f>
        <v>208526.18181818182</v>
      </c>
      <c r="K837" s="13">
        <f>VLOOKUP($B837,'Gas wholesale lookups'!$A$4:$L$15,'Gas wholesale index'!K$2,FALSE)</f>
        <v>166168.27272727274</v>
      </c>
      <c r="L837" s="13">
        <f>VLOOKUP($B837,'Gas wholesale lookups'!$A$4:$L$15,'Gas wholesale index'!L$2,FALSE)</f>
        <v>291847.5</v>
      </c>
      <c r="M837" s="13">
        <f>VLOOKUP($B837,'Gas wholesale lookups'!$A$4:$L$15,'Gas wholesale index'!M$2,FALSE)</f>
        <v>332991.45454545453</v>
      </c>
      <c r="N837" s="13">
        <f>VLOOKUP($B837,'Gas wholesale lookups'!$A$4:$L$15,'Gas wholesale index'!N$2,FALSE)</f>
        <v>208526.18181818182</v>
      </c>
      <c r="O837" s="38">
        <f>VLOOKUP($B837,'Gas wholesale lookups'!$A$4:$R$15,'Gas wholesale index'!O$2,FALSE)</f>
        <v>0</v>
      </c>
      <c r="P837" s="38">
        <f>VLOOKUP($B837,'Gas wholesale lookups'!$A$4:$R$15,'Gas wholesale index'!P$2,FALSE)</f>
        <v>1</v>
      </c>
      <c r="Q837" s="38">
        <f>VLOOKUP($B837,'Gas wholesale lookups'!$A$4:$R$15,'Gas wholesale index'!Q$2,FALSE)</f>
        <v>1</v>
      </c>
      <c r="R837" s="38">
        <f>VLOOKUP($B837,'Gas wholesale lookups'!$A$4:$R$15,'Gas wholesale index'!R$2,FALSE)</f>
        <v>1</v>
      </c>
      <c r="S837" s="38">
        <f>VLOOKUP($B837,'Gas wholesale lookups'!$A$4:$R$15,'Gas wholesale index'!S$2,FALSE)</f>
        <v>1</v>
      </c>
      <c r="T837" s="38">
        <f>VLOOKUP($B837,'Gas wholesale lookups'!$A$4:$R$15,'Gas wholesale index'!T$2,FALSE)</f>
        <v>0</v>
      </c>
      <c r="U837" s="13">
        <f t="shared" si="236"/>
        <v>0</v>
      </c>
      <c r="V837" s="13">
        <f t="shared" si="237"/>
        <v>208526.18181818182</v>
      </c>
      <c r="W837" s="13">
        <f t="shared" si="238"/>
        <v>166168.27272727274</v>
      </c>
      <c r="X837" s="13">
        <f t="shared" si="239"/>
        <v>291847.5</v>
      </c>
      <c r="Y837" s="13">
        <f t="shared" si="240"/>
        <v>332991.45454545453</v>
      </c>
      <c r="Z837" s="13">
        <f t="shared" si="241"/>
        <v>0</v>
      </c>
      <c r="AA837" s="13">
        <f t="shared" si="242"/>
        <v>999533.40909090918</v>
      </c>
      <c r="AB837" s="23">
        <f t="shared" si="243"/>
        <v>0</v>
      </c>
      <c r="AC837" s="23">
        <f t="shared" si="244"/>
        <v>0</v>
      </c>
      <c r="AD837" s="23">
        <f t="shared" si="245"/>
        <v>0</v>
      </c>
      <c r="AE837" s="23">
        <f t="shared" si="246"/>
        <v>0</v>
      </c>
      <c r="AF837" s="23">
        <f t="shared" si="247"/>
        <v>0</v>
      </c>
      <c r="AG837" s="23">
        <f t="shared" si="248"/>
        <v>0</v>
      </c>
      <c r="AH837" s="23">
        <f t="shared" si="249"/>
        <v>0</v>
      </c>
      <c r="AI837" s="44" t="str">
        <f t="shared" si="250"/>
        <v>n/a</v>
      </c>
      <c r="AJ837" s="2" t="str">
        <f t="shared" si="233"/>
        <v>2018-19 Summer</v>
      </c>
      <c r="AK837" s="2" t="str">
        <f t="shared" si="234"/>
        <v>2017-18 Winter</v>
      </c>
      <c r="AL837" s="41">
        <v>0</v>
      </c>
    </row>
    <row r="838" spans="1:38" x14ac:dyDescent="0.3">
      <c r="A838" s="47">
        <v>43052</v>
      </c>
      <c r="B838" s="14" t="str">
        <f t="shared" si="235"/>
        <v>Nov</v>
      </c>
      <c r="C838" s="3"/>
      <c r="D838" s="3"/>
      <c r="E838" s="3"/>
      <c r="F838" s="3"/>
      <c r="G838" s="3"/>
      <c r="H838" s="3"/>
      <c r="I838" s="13">
        <f>VLOOKUP($B838,'Gas wholesale lookups'!$A$4:$L$15,'Gas wholesale index'!I$2,FALSE)</f>
        <v>332991.45454545453</v>
      </c>
      <c r="J838" s="13">
        <f>VLOOKUP($B838,'Gas wholesale lookups'!$A$4:$L$15,'Gas wholesale index'!J$2,FALSE)</f>
        <v>208526.18181818182</v>
      </c>
      <c r="K838" s="13">
        <f>VLOOKUP($B838,'Gas wholesale lookups'!$A$4:$L$15,'Gas wholesale index'!K$2,FALSE)</f>
        <v>166168.27272727274</v>
      </c>
      <c r="L838" s="13">
        <f>VLOOKUP($B838,'Gas wholesale lookups'!$A$4:$L$15,'Gas wholesale index'!L$2,FALSE)</f>
        <v>291847.5</v>
      </c>
      <c r="M838" s="13">
        <f>VLOOKUP($B838,'Gas wholesale lookups'!$A$4:$L$15,'Gas wholesale index'!M$2,FALSE)</f>
        <v>332991.45454545453</v>
      </c>
      <c r="N838" s="13">
        <f>VLOOKUP($B838,'Gas wholesale lookups'!$A$4:$L$15,'Gas wholesale index'!N$2,FALSE)</f>
        <v>208526.18181818182</v>
      </c>
      <c r="O838" s="38">
        <f>VLOOKUP($B838,'Gas wholesale lookups'!$A$4:$R$15,'Gas wholesale index'!O$2,FALSE)</f>
        <v>0</v>
      </c>
      <c r="P838" s="38">
        <f>VLOOKUP($B838,'Gas wholesale lookups'!$A$4:$R$15,'Gas wholesale index'!P$2,FALSE)</f>
        <v>1</v>
      </c>
      <c r="Q838" s="38">
        <f>VLOOKUP($B838,'Gas wholesale lookups'!$A$4:$R$15,'Gas wholesale index'!Q$2,FALSE)</f>
        <v>1</v>
      </c>
      <c r="R838" s="38">
        <f>VLOOKUP($B838,'Gas wholesale lookups'!$A$4:$R$15,'Gas wholesale index'!R$2,FALSE)</f>
        <v>1</v>
      </c>
      <c r="S838" s="38">
        <f>VLOOKUP($B838,'Gas wholesale lookups'!$A$4:$R$15,'Gas wholesale index'!S$2,FALSE)</f>
        <v>1</v>
      </c>
      <c r="T838" s="38">
        <f>VLOOKUP($B838,'Gas wholesale lookups'!$A$4:$R$15,'Gas wholesale index'!T$2,FALSE)</f>
        <v>0</v>
      </c>
      <c r="U838" s="13">
        <f t="shared" si="236"/>
        <v>0</v>
      </c>
      <c r="V838" s="13">
        <f t="shared" si="237"/>
        <v>208526.18181818182</v>
      </c>
      <c r="W838" s="13">
        <f t="shared" si="238"/>
        <v>166168.27272727274</v>
      </c>
      <c r="X838" s="13">
        <f t="shared" si="239"/>
        <v>291847.5</v>
      </c>
      <c r="Y838" s="13">
        <f t="shared" si="240"/>
        <v>332991.45454545453</v>
      </c>
      <c r="Z838" s="13">
        <f t="shared" si="241"/>
        <v>0</v>
      </c>
      <c r="AA838" s="13">
        <f t="shared" si="242"/>
        <v>999533.40909090918</v>
      </c>
      <c r="AB838" s="23">
        <f t="shared" si="243"/>
        <v>0</v>
      </c>
      <c r="AC838" s="23">
        <f t="shared" si="244"/>
        <v>0</v>
      </c>
      <c r="AD838" s="23">
        <f t="shared" si="245"/>
        <v>0</v>
      </c>
      <c r="AE838" s="23">
        <f t="shared" si="246"/>
        <v>0</v>
      </c>
      <c r="AF838" s="23">
        <f t="shared" si="247"/>
        <v>0</v>
      </c>
      <c r="AG838" s="23">
        <f t="shared" si="248"/>
        <v>0</v>
      </c>
      <c r="AH838" s="23">
        <f t="shared" si="249"/>
        <v>0</v>
      </c>
      <c r="AI838" s="44" t="str">
        <f t="shared" si="250"/>
        <v>n/a</v>
      </c>
      <c r="AJ838" s="2" t="str">
        <f t="shared" si="233"/>
        <v>2018-19 Summer</v>
      </c>
      <c r="AK838" s="2" t="str">
        <f t="shared" si="234"/>
        <v>2017-18 Winter</v>
      </c>
      <c r="AL838" s="41">
        <v>0</v>
      </c>
    </row>
    <row r="839" spans="1:38" x14ac:dyDescent="0.3">
      <c r="A839" s="47">
        <v>43053</v>
      </c>
      <c r="B839" s="14" t="str">
        <f t="shared" si="235"/>
        <v>Nov</v>
      </c>
      <c r="C839" s="3"/>
      <c r="D839" s="3"/>
      <c r="E839" s="3"/>
      <c r="F839" s="3"/>
      <c r="G839" s="3"/>
      <c r="H839" s="3"/>
      <c r="I839" s="13">
        <f>VLOOKUP($B839,'Gas wholesale lookups'!$A$4:$L$15,'Gas wholesale index'!I$2,FALSE)</f>
        <v>332991.45454545453</v>
      </c>
      <c r="J839" s="13">
        <f>VLOOKUP($B839,'Gas wholesale lookups'!$A$4:$L$15,'Gas wholesale index'!J$2,FALSE)</f>
        <v>208526.18181818182</v>
      </c>
      <c r="K839" s="13">
        <f>VLOOKUP($B839,'Gas wholesale lookups'!$A$4:$L$15,'Gas wholesale index'!K$2,FALSE)</f>
        <v>166168.27272727274</v>
      </c>
      <c r="L839" s="13">
        <f>VLOOKUP($B839,'Gas wholesale lookups'!$A$4:$L$15,'Gas wholesale index'!L$2,FALSE)</f>
        <v>291847.5</v>
      </c>
      <c r="M839" s="13">
        <f>VLOOKUP($B839,'Gas wholesale lookups'!$A$4:$L$15,'Gas wholesale index'!M$2,FALSE)</f>
        <v>332991.45454545453</v>
      </c>
      <c r="N839" s="13">
        <f>VLOOKUP($B839,'Gas wholesale lookups'!$A$4:$L$15,'Gas wholesale index'!N$2,FALSE)</f>
        <v>208526.18181818182</v>
      </c>
      <c r="O839" s="38">
        <f>VLOOKUP($B839,'Gas wholesale lookups'!$A$4:$R$15,'Gas wholesale index'!O$2,FALSE)</f>
        <v>0</v>
      </c>
      <c r="P839" s="38">
        <f>VLOOKUP($B839,'Gas wholesale lookups'!$A$4:$R$15,'Gas wholesale index'!P$2,FALSE)</f>
        <v>1</v>
      </c>
      <c r="Q839" s="38">
        <f>VLOOKUP($B839,'Gas wholesale lookups'!$A$4:$R$15,'Gas wholesale index'!Q$2,FALSE)</f>
        <v>1</v>
      </c>
      <c r="R839" s="38">
        <f>VLOOKUP($B839,'Gas wholesale lookups'!$A$4:$R$15,'Gas wholesale index'!R$2,FALSE)</f>
        <v>1</v>
      </c>
      <c r="S839" s="38">
        <f>VLOOKUP($B839,'Gas wholesale lookups'!$A$4:$R$15,'Gas wholesale index'!S$2,FALSE)</f>
        <v>1</v>
      </c>
      <c r="T839" s="38">
        <f>VLOOKUP($B839,'Gas wholesale lookups'!$A$4:$R$15,'Gas wholesale index'!T$2,FALSE)</f>
        <v>0</v>
      </c>
      <c r="U839" s="13">
        <f t="shared" si="236"/>
        <v>0</v>
      </c>
      <c r="V839" s="13">
        <f t="shared" si="237"/>
        <v>208526.18181818182</v>
      </c>
      <c r="W839" s="13">
        <f t="shared" si="238"/>
        <v>166168.27272727274</v>
      </c>
      <c r="X839" s="13">
        <f t="shared" si="239"/>
        <v>291847.5</v>
      </c>
      <c r="Y839" s="13">
        <f t="shared" si="240"/>
        <v>332991.45454545453</v>
      </c>
      <c r="Z839" s="13">
        <f t="shared" si="241"/>
        <v>0</v>
      </c>
      <c r="AA839" s="13">
        <f t="shared" si="242"/>
        <v>999533.40909090918</v>
      </c>
      <c r="AB839" s="23">
        <f t="shared" si="243"/>
        <v>0</v>
      </c>
      <c r="AC839" s="23">
        <f t="shared" si="244"/>
        <v>0</v>
      </c>
      <c r="AD839" s="23">
        <f t="shared" si="245"/>
        <v>0</v>
      </c>
      <c r="AE839" s="23">
        <f t="shared" si="246"/>
        <v>0</v>
      </c>
      <c r="AF839" s="23">
        <f t="shared" si="247"/>
        <v>0</v>
      </c>
      <c r="AG839" s="23">
        <f t="shared" si="248"/>
        <v>0</v>
      </c>
      <c r="AH839" s="23">
        <f t="shared" si="249"/>
        <v>0</v>
      </c>
      <c r="AI839" s="44" t="str">
        <f t="shared" si="250"/>
        <v>n/a</v>
      </c>
      <c r="AJ839" s="2" t="str">
        <f t="shared" ref="AJ839:AJ902" si="251">IF(AND(MONTH(A839)=8,MONTH(A838)=7),YEAR(A839)+1&amp;"-"&amp;YEAR(A839)-1998&amp;" Summer",IF(AND(MONTH(A839)=2,MONTH(A838)=1),YEAR(A839)&amp;"-"&amp;YEAR(A839)-1999&amp;" Winter",AJ838))</f>
        <v>2018-19 Summer</v>
      </c>
      <c r="AK839" s="2" t="str">
        <f t="shared" ref="AK839:AK902" si="252">IF(AND(MONTH(A839)=4,MONTH(A838)=3),YEAR(A839)&amp;"-"&amp;YEAR(A839)-1999&amp;" Summer",IF(AND(MONTH(A839)=10,MONTH(A838)=9),YEAR(A839)&amp;"-"&amp;YEAR(A839)-1999&amp;" Winter",AK838))</f>
        <v>2017-18 Winter</v>
      </c>
      <c r="AL839" s="41">
        <v>0</v>
      </c>
    </row>
    <row r="840" spans="1:38" x14ac:dyDescent="0.3">
      <c r="A840" s="47">
        <v>43054</v>
      </c>
      <c r="B840" s="14" t="str">
        <f t="shared" si="235"/>
        <v>Nov</v>
      </c>
      <c r="C840" s="3"/>
      <c r="D840" s="3"/>
      <c r="E840" s="3"/>
      <c r="F840" s="3"/>
      <c r="G840" s="3"/>
      <c r="H840" s="3"/>
      <c r="I840" s="13">
        <f>VLOOKUP($B840,'Gas wholesale lookups'!$A$4:$L$15,'Gas wholesale index'!I$2,FALSE)</f>
        <v>332991.45454545453</v>
      </c>
      <c r="J840" s="13">
        <f>VLOOKUP($B840,'Gas wholesale lookups'!$A$4:$L$15,'Gas wholesale index'!J$2,FALSE)</f>
        <v>208526.18181818182</v>
      </c>
      <c r="K840" s="13">
        <f>VLOOKUP($B840,'Gas wholesale lookups'!$A$4:$L$15,'Gas wholesale index'!K$2,FALSE)</f>
        <v>166168.27272727274</v>
      </c>
      <c r="L840" s="13">
        <f>VLOOKUP($B840,'Gas wholesale lookups'!$A$4:$L$15,'Gas wholesale index'!L$2,FALSE)</f>
        <v>291847.5</v>
      </c>
      <c r="M840" s="13">
        <f>VLOOKUP($B840,'Gas wholesale lookups'!$A$4:$L$15,'Gas wholesale index'!M$2,FALSE)</f>
        <v>332991.45454545453</v>
      </c>
      <c r="N840" s="13">
        <f>VLOOKUP($B840,'Gas wholesale lookups'!$A$4:$L$15,'Gas wholesale index'!N$2,FALSE)</f>
        <v>208526.18181818182</v>
      </c>
      <c r="O840" s="38">
        <f>VLOOKUP($B840,'Gas wholesale lookups'!$A$4:$R$15,'Gas wholesale index'!O$2,FALSE)</f>
        <v>0</v>
      </c>
      <c r="P840" s="38">
        <f>VLOOKUP($B840,'Gas wholesale lookups'!$A$4:$R$15,'Gas wholesale index'!P$2,FALSE)</f>
        <v>1</v>
      </c>
      <c r="Q840" s="38">
        <f>VLOOKUP($B840,'Gas wholesale lookups'!$A$4:$R$15,'Gas wholesale index'!Q$2,FALSE)</f>
        <v>1</v>
      </c>
      <c r="R840" s="38">
        <f>VLOOKUP($B840,'Gas wholesale lookups'!$A$4:$R$15,'Gas wholesale index'!R$2,FALSE)</f>
        <v>1</v>
      </c>
      <c r="S840" s="38">
        <f>VLOOKUP($B840,'Gas wholesale lookups'!$A$4:$R$15,'Gas wholesale index'!S$2,FALSE)</f>
        <v>1</v>
      </c>
      <c r="T840" s="38">
        <f>VLOOKUP($B840,'Gas wholesale lookups'!$A$4:$R$15,'Gas wholesale index'!T$2,FALSE)</f>
        <v>0</v>
      </c>
      <c r="U840" s="13">
        <f t="shared" si="236"/>
        <v>0</v>
      </c>
      <c r="V840" s="13">
        <f t="shared" si="237"/>
        <v>208526.18181818182</v>
      </c>
      <c r="W840" s="13">
        <f t="shared" si="238"/>
        <v>166168.27272727274</v>
      </c>
      <c r="X840" s="13">
        <f t="shared" si="239"/>
        <v>291847.5</v>
      </c>
      <c r="Y840" s="13">
        <f t="shared" si="240"/>
        <v>332991.45454545453</v>
      </c>
      <c r="Z840" s="13">
        <f t="shared" si="241"/>
        <v>0</v>
      </c>
      <c r="AA840" s="13">
        <f t="shared" si="242"/>
        <v>999533.40909090918</v>
      </c>
      <c r="AB840" s="23">
        <f t="shared" si="243"/>
        <v>0</v>
      </c>
      <c r="AC840" s="23">
        <f t="shared" si="244"/>
        <v>0</v>
      </c>
      <c r="AD840" s="23">
        <f t="shared" si="245"/>
        <v>0</v>
      </c>
      <c r="AE840" s="23">
        <f t="shared" si="246"/>
        <v>0</v>
      </c>
      <c r="AF840" s="23">
        <f t="shared" si="247"/>
        <v>0</v>
      </c>
      <c r="AG840" s="23">
        <f t="shared" si="248"/>
        <v>0</v>
      </c>
      <c r="AH840" s="23">
        <f t="shared" si="249"/>
        <v>0</v>
      </c>
      <c r="AI840" s="44" t="str">
        <f t="shared" si="250"/>
        <v>n/a</v>
      </c>
      <c r="AJ840" s="2" t="str">
        <f t="shared" si="251"/>
        <v>2018-19 Summer</v>
      </c>
      <c r="AK840" s="2" t="str">
        <f t="shared" si="252"/>
        <v>2017-18 Winter</v>
      </c>
      <c r="AL840" s="41">
        <v>0</v>
      </c>
    </row>
    <row r="841" spans="1:38" x14ac:dyDescent="0.3">
      <c r="A841" s="47">
        <v>43055</v>
      </c>
      <c r="B841" s="14" t="str">
        <f t="shared" si="235"/>
        <v>Nov</v>
      </c>
      <c r="C841" s="3"/>
      <c r="D841" s="3"/>
      <c r="E841" s="3"/>
      <c r="F841" s="3"/>
      <c r="G841" s="3"/>
      <c r="H841" s="3"/>
      <c r="I841" s="13">
        <f>VLOOKUP($B841,'Gas wholesale lookups'!$A$4:$L$15,'Gas wholesale index'!I$2,FALSE)</f>
        <v>332991.45454545453</v>
      </c>
      <c r="J841" s="13">
        <f>VLOOKUP($B841,'Gas wholesale lookups'!$A$4:$L$15,'Gas wholesale index'!J$2,FALSE)</f>
        <v>208526.18181818182</v>
      </c>
      <c r="K841" s="13">
        <f>VLOOKUP($B841,'Gas wholesale lookups'!$A$4:$L$15,'Gas wholesale index'!K$2,FALSE)</f>
        <v>166168.27272727274</v>
      </c>
      <c r="L841" s="13">
        <f>VLOOKUP($B841,'Gas wholesale lookups'!$A$4:$L$15,'Gas wholesale index'!L$2,FALSE)</f>
        <v>291847.5</v>
      </c>
      <c r="M841" s="13">
        <f>VLOOKUP($B841,'Gas wholesale lookups'!$A$4:$L$15,'Gas wholesale index'!M$2,FALSE)</f>
        <v>332991.45454545453</v>
      </c>
      <c r="N841" s="13">
        <f>VLOOKUP($B841,'Gas wholesale lookups'!$A$4:$L$15,'Gas wholesale index'!N$2,FALSE)</f>
        <v>208526.18181818182</v>
      </c>
      <c r="O841" s="38">
        <f>VLOOKUP($B841,'Gas wholesale lookups'!$A$4:$R$15,'Gas wholesale index'!O$2,FALSE)</f>
        <v>0</v>
      </c>
      <c r="P841" s="38">
        <f>VLOOKUP($B841,'Gas wholesale lookups'!$A$4:$R$15,'Gas wholesale index'!P$2,FALSE)</f>
        <v>1</v>
      </c>
      <c r="Q841" s="38">
        <f>VLOOKUP($B841,'Gas wholesale lookups'!$A$4:$R$15,'Gas wholesale index'!Q$2,FALSE)</f>
        <v>1</v>
      </c>
      <c r="R841" s="38">
        <f>VLOOKUP($B841,'Gas wholesale lookups'!$A$4:$R$15,'Gas wholesale index'!R$2,FALSE)</f>
        <v>1</v>
      </c>
      <c r="S841" s="38">
        <f>VLOOKUP($B841,'Gas wholesale lookups'!$A$4:$R$15,'Gas wholesale index'!S$2,FALSE)</f>
        <v>1</v>
      </c>
      <c r="T841" s="38">
        <f>VLOOKUP($B841,'Gas wholesale lookups'!$A$4:$R$15,'Gas wholesale index'!T$2,FALSE)</f>
        <v>0</v>
      </c>
      <c r="U841" s="13">
        <f t="shared" si="236"/>
        <v>0</v>
      </c>
      <c r="V841" s="13">
        <f t="shared" si="237"/>
        <v>208526.18181818182</v>
      </c>
      <c r="W841" s="13">
        <f t="shared" si="238"/>
        <v>166168.27272727274</v>
      </c>
      <c r="X841" s="13">
        <f t="shared" si="239"/>
        <v>291847.5</v>
      </c>
      <c r="Y841" s="13">
        <f t="shared" si="240"/>
        <v>332991.45454545453</v>
      </c>
      <c r="Z841" s="13">
        <f t="shared" si="241"/>
        <v>0</v>
      </c>
      <c r="AA841" s="13">
        <f t="shared" si="242"/>
        <v>999533.40909090918</v>
      </c>
      <c r="AB841" s="23">
        <f t="shared" si="243"/>
        <v>0</v>
      </c>
      <c r="AC841" s="23">
        <f t="shared" si="244"/>
        <v>0</v>
      </c>
      <c r="AD841" s="23">
        <f t="shared" si="245"/>
        <v>0</v>
      </c>
      <c r="AE841" s="23">
        <f t="shared" si="246"/>
        <v>0</v>
      </c>
      <c r="AF841" s="23">
        <f t="shared" si="247"/>
        <v>0</v>
      </c>
      <c r="AG841" s="23">
        <f t="shared" si="248"/>
        <v>0</v>
      </c>
      <c r="AH841" s="23">
        <f t="shared" si="249"/>
        <v>0</v>
      </c>
      <c r="AI841" s="44" t="str">
        <f t="shared" si="250"/>
        <v>n/a</v>
      </c>
      <c r="AJ841" s="2" t="str">
        <f t="shared" si="251"/>
        <v>2018-19 Summer</v>
      </c>
      <c r="AK841" s="2" t="str">
        <f t="shared" si="252"/>
        <v>2017-18 Winter</v>
      </c>
      <c r="AL841" s="41">
        <v>0</v>
      </c>
    </row>
    <row r="842" spans="1:38" x14ac:dyDescent="0.3">
      <c r="A842" s="47">
        <v>43056</v>
      </c>
      <c r="B842" s="14" t="str">
        <f t="shared" ref="B842:B905" si="253">TEXT(A842,"mmm")</f>
        <v>Nov</v>
      </c>
      <c r="C842" s="3"/>
      <c r="D842" s="3"/>
      <c r="E842" s="3"/>
      <c r="F842" s="3"/>
      <c r="G842" s="3"/>
      <c r="H842" s="3"/>
      <c r="I842" s="13">
        <f>VLOOKUP($B842,'Gas wholesale lookups'!$A$4:$L$15,'Gas wholesale index'!I$2,FALSE)</f>
        <v>332991.45454545453</v>
      </c>
      <c r="J842" s="13">
        <f>VLOOKUP($B842,'Gas wholesale lookups'!$A$4:$L$15,'Gas wholesale index'!J$2,FALSE)</f>
        <v>208526.18181818182</v>
      </c>
      <c r="K842" s="13">
        <f>VLOOKUP($B842,'Gas wholesale lookups'!$A$4:$L$15,'Gas wholesale index'!K$2,FALSE)</f>
        <v>166168.27272727274</v>
      </c>
      <c r="L842" s="13">
        <f>VLOOKUP($B842,'Gas wholesale lookups'!$A$4:$L$15,'Gas wholesale index'!L$2,FALSE)</f>
        <v>291847.5</v>
      </c>
      <c r="M842" s="13">
        <f>VLOOKUP($B842,'Gas wholesale lookups'!$A$4:$L$15,'Gas wholesale index'!M$2,FALSE)</f>
        <v>332991.45454545453</v>
      </c>
      <c r="N842" s="13">
        <f>VLOOKUP($B842,'Gas wholesale lookups'!$A$4:$L$15,'Gas wholesale index'!N$2,FALSE)</f>
        <v>208526.18181818182</v>
      </c>
      <c r="O842" s="38">
        <f>VLOOKUP($B842,'Gas wholesale lookups'!$A$4:$R$15,'Gas wholesale index'!O$2,FALSE)</f>
        <v>0</v>
      </c>
      <c r="P842" s="38">
        <f>VLOOKUP($B842,'Gas wholesale lookups'!$A$4:$R$15,'Gas wholesale index'!P$2,FALSE)</f>
        <v>1</v>
      </c>
      <c r="Q842" s="38">
        <f>VLOOKUP($B842,'Gas wholesale lookups'!$A$4:$R$15,'Gas wholesale index'!Q$2,FALSE)</f>
        <v>1</v>
      </c>
      <c r="R842" s="38">
        <f>VLOOKUP($B842,'Gas wholesale lookups'!$A$4:$R$15,'Gas wholesale index'!R$2,FALSE)</f>
        <v>1</v>
      </c>
      <c r="S842" s="38">
        <f>VLOOKUP($B842,'Gas wholesale lookups'!$A$4:$R$15,'Gas wholesale index'!S$2,FALSE)</f>
        <v>1</v>
      </c>
      <c r="T842" s="38">
        <f>VLOOKUP($B842,'Gas wholesale lookups'!$A$4:$R$15,'Gas wholesale index'!T$2,FALSE)</f>
        <v>0</v>
      </c>
      <c r="U842" s="13">
        <f t="shared" ref="U842:U905" si="254">IF(O842="","",I842*O842)</f>
        <v>0</v>
      </c>
      <c r="V842" s="13">
        <f t="shared" ref="V842:V905" si="255">IF(P842="","",J842*P842)</f>
        <v>208526.18181818182</v>
      </c>
      <c r="W842" s="13">
        <f t="shared" ref="W842:W905" si="256">IF(Q842="","",K842*Q842)</f>
        <v>166168.27272727274</v>
      </c>
      <c r="X842" s="13">
        <f t="shared" ref="X842:X905" si="257">IF(R842="","",L842*R842)</f>
        <v>291847.5</v>
      </c>
      <c r="Y842" s="13">
        <f t="shared" ref="Y842:Y905" si="258">IF(S842="","",M842*S842)</f>
        <v>332991.45454545453</v>
      </c>
      <c r="Z842" s="13">
        <f t="shared" ref="Z842:Z905" si="259">IF(T842="","",N842*T842)</f>
        <v>0</v>
      </c>
      <c r="AA842" s="13">
        <f t="shared" ref="AA842:AA905" si="260">SUM(U842:Z842)</f>
        <v>999533.40909090918</v>
      </c>
      <c r="AB842" s="23">
        <f t="shared" ref="AB842:AB905" si="261">IF(U842="","",U842*C842)</f>
        <v>0</v>
      </c>
      <c r="AC842" s="23">
        <f t="shared" ref="AC842:AC905" si="262">IF(V842="","",V842*D842)</f>
        <v>0</v>
      </c>
      <c r="AD842" s="23">
        <f t="shared" ref="AD842:AD905" si="263">IF(W842="","",W842*E842)</f>
        <v>0</v>
      </c>
      <c r="AE842" s="23">
        <f t="shared" ref="AE842:AE905" si="264">IF(X842="","",X842*F842)</f>
        <v>0</v>
      </c>
      <c r="AF842" s="23">
        <f t="shared" ref="AF842:AF905" si="265">IF(Y842="","",Y842*G842)</f>
        <v>0</v>
      </c>
      <c r="AG842" s="23">
        <f t="shared" ref="AG842:AG905" si="266">IF(Z842="","",Z842*H842)</f>
        <v>0</v>
      </c>
      <c r="AH842" s="23">
        <f t="shared" ref="AH842:AH905" si="267">SUM(AB842:AG842)</f>
        <v>0</v>
      </c>
      <c r="AI842" s="44" t="str">
        <f t="shared" ref="AI842:AI905" si="268">IF(MIN(C842:H842)&lt;1,"n/a",AH842/AA842)</f>
        <v>n/a</v>
      </c>
      <c r="AJ842" s="2" t="str">
        <f t="shared" si="251"/>
        <v>2018-19 Summer</v>
      </c>
      <c r="AK842" s="2" t="str">
        <f t="shared" si="252"/>
        <v>2017-18 Winter</v>
      </c>
      <c r="AL842" s="41">
        <v>0</v>
      </c>
    </row>
    <row r="843" spans="1:38" x14ac:dyDescent="0.3">
      <c r="A843" s="47">
        <v>43059</v>
      </c>
      <c r="B843" s="14" t="str">
        <f t="shared" si="253"/>
        <v>Nov</v>
      </c>
      <c r="C843" s="3"/>
      <c r="D843" s="3"/>
      <c r="E843" s="3"/>
      <c r="F843" s="3"/>
      <c r="G843" s="3"/>
      <c r="H843" s="3"/>
      <c r="I843" s="13">
        <f>VLOOKUP($B843,'Gas wholesale lookups'!$A$4:$L$15,'Gas wholesale index'!I$2,FALSE)</f>
        <v>332991.45454545453</v>
      </c>
      <c r="J843" s="13">
        <f>VLOOKUP($B843,'Gas wholesale lookups'!$A$4:$L$15,'Gas wholesale index'!J$2,FALSE)</f>
        <v>208526.18181818182</v>
      </c>
      <c r="K843" s="13">
        <f>VLOOKUP($B843,'Gas wholesale lookups'!$A$4:$L$15,'Gas wholesale index'!K$2,FALSE)</f>
        <v>166168.27272727274</v>
      </c>
      <c r="L843" s="13">
        <f>VLOOKUP($B843,'Gas wholesale lookups'!$A$4:$L$15,'Gas wholesale index'!L$2,FALSE)</f>
        <v>291847.5</v>
      </c>
      <c r="M843" s="13">
        <f>VLOOKUP($B843,'Gas wholesale lookups'!$A$4:$L$15,'Gas wholesale index'!M$2,FALSE)</f>
        <v>332991.45454545453</v>
      </c>
      <c r="N843" s="13">
        <f>VLOOKUP($B843,'Gas wholesale lookups'!$A$4:$L$15,'Gas wholesale index'!N$2,FALSE)</f>
        <v>208526.18181818182</v>
      </c>
      <c r="O843" s="38">
        <f>VLOOKUP($B843,'Gas wholesale lookups'!$A$4:$R$15,'Gas wholesale index'!O$2,FALSE)</f>
        <v>0</v>
      </c>
      <c r="P843" s="38">
        <f>VLOOKUP($B843,'Gas wholesale lookups'!$A$4:$R$15,'Gas wholesale index'!P$2,FALSE)</f>
        <v>1</v>
      </c>
      <c r="Q843" s="38">
        <f>VLOOKUP($B843,'Gas wholesale lookups'!$A$4:$R$15,'Gas wholesale index'!Q$2,FALSE)</f>
        <v>1</v>
      </c>
      <c r="R843" s="38">
        <f>VLOOKUP($B843,'Gas wholesale lookups'!$A$4:$R$15,'Gas wholesale index'!R$2,FALSE)</f>
        <v>1</v>
      </c>
      <c r="S843" s="38">
        <f>VLOOKUP($B843,'Gas wholesale lookups'!$A$4:$R$15,'Gas wholesale index'!S$2,FALSE)</f>
        <v>1</v>
      </c>
      <c r="T843" s="38">
        <f>VLOOKUP($B843,'Gas wholesale lookups'!$A$4:$R$15,'Gas wholesale index'!T$2,FALSE)</f>
        <v>0</v>
      </c>
      <c r="U843" s="13">
        <f t="shared" si="254"/>
        <v>0</v>
      </c>
      <c r="V843" s="13">
        <f t="shared" si="255"/>
        <v>208526.18181818182</v>
      </c>
      <c r="W843" s="13">
        <f t="shared" si="256"/>
        <v>166168.27272727274</v>
      </c>
      <c r="X843" s="13">
        <f t="shared" si="257"/>
        <v>291847.5</v>
      </c>
      <c r="Y843" s="13">
        <f t="shared" si="258"/>
        <v>332991.45454545453</v>
      </c>
      <c r="Z843" s="13">
        <f t="shared" si="259"/>
        <v>0</v>
      </c>
      <c r="AA843" s="13">
        <f t="shared" si="260"/>
        <v>999533.40909090918</v>
      </c>
      <c r="AB843" s="23">
        <f t="shared" si="261"/>
        <v>0</v>
      </c>
      <c r="AC843" s="23">
        <f t="shared" si="262"/>
        <v>0</v>
      </c>
      <c r="AD843" s="23">
        <f t="shared" si="263"/>
        <v>0</v>
      </c>
      <c r="AE843" s="23">
        <f t="shared" si="264"/>
        <v>0</v>
      </c>
      <c r="AF843" s="23">
        <f t="shared" si="265"/>
        <v>0</v>
      </c>
      <c r="AG843" s="23">
        <f t="shared" si="266"/>
        <v>0</v>
      </c>
      <c r="AH843" s="23">
        <f t="shared" si="267"/>
        <v>0</v>
      </c>
      <c r="AI843" s="44" t="str">
        <f t="shared" si="268"/>
        <v>n/a</v>
      </c>
      <c r="AJ843" s="2" t="str">
        <f t="shared" si="251"/>
        <v>2018-19 Summer</v>
      </c>
      <c r="AK843" s="2" t="str">
        <f t="shared" si="252"/>
        <v>2017-18 Winter</v>
      </c>
      <c r="AL843" s="41">
        <v>0</v>
      </c>
    </row>
    <row r="844" spans="1:38" x14ac:dyDescent="0.3">
      <c r="A844" s="47">
        <v>43060</v>
      </c>
      <c r="B844" s="14" t="str">
        <f t="shared" si="253"/>
        <v>Nov</v>
      </c>
      <c r="C844" s="3"/>
      <c r="D844" s="3"/>
      <c r="E844" s="3"/>
      <c r="F844" s="3"/>
      <c r="G844" s="3"/>
      <c r="H844" s="3"/>
      <c r="I844" s="13">
        <f>VLOOKUP($B844,'Gas wholesale lookups'!$A$4:$L$15,'Gas wholesale index'!I$2,FALSE)</f>
        <v>332991.45454545453</v>
      </c>
      <c r="J844" s="13">
        <f>VLOOKUP($B844,'Gas wholesale lookups'!$A$4:$L$15,'Gas wholesale index'!J$2,FALSE)</f>
        <v>208526.18181818182</v>
      </c>
      <c r="K844" s="13">
        <f>VLOOKUP($B844,'Gas wholesale lookups'!$A$4:$L$15,'Gas wholesale index'!K$2,FALSE)</f>
        <v>166168.27272727274</v>
      </c>
      <c r="L844" s="13">
        <f>VLOOKUP($B844,'Gas wholesale lookups'!$A$4:$L$15,'Gas wholesale index'!L$2,FALSE)</f>
        <v>291847.5</v>
      </c>
      <c r="M844" s="13">
        <f>VLOOKUP($B844,'Gas wholesale lookups'!$A$4:$L$15,'Gas wholesale index'!M$2,FALSE)</f>
        <v>332991.45454545453</v>
      </c>
      <c r="N844" s="13">
        <f>VLOOKUP($B844,'Gas wholesale lookups'!$A$4:$L$15,'Gas wholesale index'!N$2,FALSE)</f>
        <v>208526.18181818182</v>
      </c>
      <c r="O844" s="38">
        <f>VLOOKUP($B844,'Gas wholesale lookups'!$A$4:$R$15,'Gas wholesale index'!O$2,FALSE)</f>
        <v>0</v>
      </c>
      <c r="P844" s="38">
        <f>VLOOKUP($B844,'Gas wholesale lookups'!$A$4:$R$15,'Gas wholesale index'!P$2,FALSE)</f>
        <v>1</v>
      </c>
      <c r="Q844" s="38">
        <f>VLOOKUP($B844,'Gas wholesale lookups'!$A$4:$R$15,'Gas wholesale index'!Q$2,FALSE)</f>
        <v>1</v>
      </c>
      <c r="R844" s="38">
        <f>VLOOKUP($B844,'Gas wholesale lookups'!$A$4:$R$15,'Gas wholesale index'!R$2,FALSE)</f>
        <v>1</v>
      </c>
      <c r="S844" s="38">
        <f>VLOOKUP($B844,'Gas wholesale lookups'!$A$4:$R$15,'Gas wholesale index'!S$2,FALSE)</f>
        <v>1</v>
      </c>
      <c r="T844" s="38">
        <f>VLOOKUP($B844,'Gas wholesale lookups'!$A$4:$R$15,'Gas wholesale index'!T$2,FALSE)</f>
        <v>0</v>
      </c>
      <c r="U844" s="13">
        <f t="shared" si="254"/>
        <v>0</v>
      </c>
      <c r="V844" s="13">
        <f t="shared" si="255"/>
        <v>208526.18181818182</v>
      </c>
      <c r="W844" s="13">
        <f t="shared" si="256"/>
        <v>166168.27272727274</v>
      </c>
      <c r="X844" s="13">
        <f t="shared" si="257"/>
        <v>291847.5</v>
      </c>
      <c r="Y844" s="13">
        <f t="shared" si="258"/>
        <v>332991.45454545453</v>
      </c>
      <c r="Z844" s="13">
        <f t="shared" si="259"/>
        <v>0</v>
      </c>
      <c r="AA844" s="13">
        <f t="shared" si="260"/>
        <v>999533.40909090918</v>
      </c>
      <c r="AB844" s="23">
        <f t="shared" si="261"/>
        <v>0</v>
      </c>
      <c r="AC844" s="23">
        <f t="shared" si="262"/>
        <v>0</v>
      </c>
      <c r="AD844" s="23">
        <f t="shared" si="263"/>
        <v>0</v>
      </c>
      <c r="AE844" s="23">
        <f t="shared" si="264"/>
        <v>0</v>
      </c>
      <c r="AF844" s="23">
        <f t="shared" si="265"/>
        <v>0</v>
      </c>
      <c r="AG844" s="23">
        <f t="shared" si="266"/>
        <v>0</v>
      </c>
      <c r="AH844" s="23">
        <f t="shared" si="267"/>
        <v>0</v>
      </c>
      <c r="AI844" s="44" t="str">
        <f t="shared" si="268"/>
        <v>n/a</v>
      </c>
      <c r="AJ844" s="2" t="str">
        <f t="shared" si="251"/>
        <v>2018-19 Summer</v>
      </c>
      <c r="AK844" s="2" t="str">
        <f t="shared" si="252"/>
        <v>2017-18 Winter</v>
      </c>
      <c r="AL844" s="41">
        <v>0</v>
      </c>
    </row>
    <row r="845" spans="1:38" x14ac:dyDescent="0.3">
      <c r="A845" s="47">
        <v>43061</v>
      </c>
      <c r="B845" s="14" t="str">
        <f t="shared" si="253"/>
        <v>Nov</v>
      </c>
      <c r="C845" s="3"/>
      <c r="D845" s="3"/>
      <c r="E845" s="3"/>
      <c r="F845" s="3"/>
      <c r="G845" s="3"/>
      <c r="H845" s="3"/>
      <c r="I845" s="13">
        <f>VLOOKUP($B845,'Gas wholesale lookups'!$A$4:$L$15,'Gas wholesale index'!I$2,FALSE)</f>
        <v>332991.45454545453</v>
      </c>
      <c r="J845" s="13">
        <f>VLOOKUP($B845,'Gas wholesale lookups'!$A$4:$L$15,'Gas wholesale index'!J$2,FALSE)</f>
        <v>208526.18181818182</v>
      </c>
      <c r="K845" s="13">
        <f>VLOOKUP($B845,'Gas wholesale lookups'!$A$4:$L$15,'Gas wholesale index'!K$2,FALSE)</f>
        <v>166168.27272727274</v>
      </c>
      <c r="L845" s="13">
        <f>VLOOKUP($B845,'Gas wholesale lookups'!$A$4:$L$15,'Gas wholesale index'!L$2,FALSE)</f>
        <v>291847.5</v>
      </c>
      <c r="M845" s="13">
        <f>VLOOKUP($B845,'Gas wholesale lookups'!$A$4:$L$15,'Gas wholesale index'!M$2,FALSE)</f>
        <v>332991.45454545453</v>
      </c>
      <c r="N845" s="13">
        <f>VLOOKUP($B845,'Gas wholesale lookups'!$A$4:$L$15,'Gas wholesale index'!N$2,FALSE)</f>
        <v>208526.18181818182</v>
      </c>
      <c r="O845" s="38">
        <f>VLOOKUP($B845,'Gas wholesale lookups'!$A$4:$R$15,'Gas wholesale index'!O$2,FALSE)</f>
        <v>0</v>
      </c>
      <c r="P845" s="38">
        <f>VLOOKUP($B845,'Gas wholesale lookups'!$A$4:$R$15,'Gas wholesale index'!P$2,FALSE)</f>
        <v>1</v>
      </c>
      <c r="Q845" s="38">
        <f>VLOOKUP($B845,'Gas wholesale lookups'!$A$4:$R$15,'Gas wholesale index'!Q$2,FALSE)</f>
        <v>1</v>
      </c>
      <c r="R845" s="38">
        <f>VLOOKUP($B845,'Gas wholesale lookups'!$A$4:$R$15,'Gas wholesale index'!R$2,FALSE)</f>
        <v>1</v>
      </c>
      <c r="S845" s="38">
        <f>VLOOKUP($B845,'Gas wholesale lookups'!$A$4:$R$15,'Gas wholesale index'!S$2,FALSE)</f>
        <v>1</v>
      </c>
      <c r="T845" s="38">
        <f>VLOOKUP($B845,'Gas wholesale lookups'!$A$4:$R$15,'Gas wholesale index'!T$2,FALSE)</f>
        <v>0</v>
      </c>
      <c r="U845" s="13">
        <f t="shared" si="254"/>
        <v>0</v>
      </c>
      <c r="V845" s="13">
        <f t="shared" si="255"/>
        <v>208526.18181818182</v>
      </c>
      <c r="W845" s="13">
        <f t="shared" si="256"/>
        <v>166168.27272727274</v>
      </c>
      <c r="X845" s="13">
        <f t="shared" si="257"/>
        <v>291847.5</v>
      </c>
      <c r="Y845" s="13">
        <f t="shared" si="258"/>
        <v>332991.45454545453</v>
      </c>
      <c r="Z845" s="13">
        <f t="shared" si="259"/>
        <v>0</v>
      </c>
      <c r="AA845" s="13">
        <f t="shared" si="260"/>
        <v>999533.40909090918</v>
      </c>
      <c r="AB845" s="23">
        <f t="shared" si="261"/>
        <v>0</v>
      </c>
      <c r="AC845" s="23">
        <f t="shared" si="262"/>
        <v>0</v>
      </c>
      <c r="AD845" s="23">
        <f t="shared" si="263"/>
        <v>0</v>
      </c>
      <c r="AE845" s="23">
        <f t="shared" si="264"/>
        <v>0</v>
      </c>
      <c r="AF845" s="23">
        <f t="shared" si="265"/>
        <v>0</v>
      </c>
      <c r="AG845" s="23">
        <f t="shared" si="266"/>
        <v>0</v>
      </c>
      <c r="AH845" s="23">
        <f t="shared" si="267"/>
        <v>0</v>
      </c>
      <c r="AI845" s="44" t="str">
        <f t="shared" si="268"/>
        <v>n/a</v>
      </c>
      <c r="AJ845" s="2" t="str">
        <f t="shared" si="251"/>
        <v>2018-19 Summer</v>
      </c>
      <c r="AK845" s="2" t="str">
        <f t="shared" si="252"/>
        <v>2017-18 Winter</v>
      </c>
      <c r="AL845" s="41">
        <v>0</v>
      </c>
    </row>
    <row r="846" spans="1:38" x14ac:dyDescent="0.3">
      <c r="A846" s="47">
        <v>43062</v>
      </c>
      <c r="B846" s="14" t="str">
        <f t="shared" si="253"/>
        <v>Nov</v>
      </c>
      <c r="C846" s="3"/>
      <c r="D846" s="3"/>
      <c r="E846" s="3"/>
      <c r="F846" s="3"/>
      <c r="G846" s="3"/>
      <c r="H846" s="3"/>
      <c r="I846" s="13">
        <f>VLOOKUP($B846,'Gas wholesale lookups'!$A$4:$L$15,'Gas wholesale index'!I$2,FALSE)</f>
        <v>332991.45454545453</v>
      </c>
      <c r="J846" s="13">
        <f>VLOOKUP($B846,'Gas wholesale lookups'!$A$4:$L$15,'Gas wholesale index'!J$2,FALSE)</f>
        <v>208526.18181818182</v>
      </c>
      <c r="K846" s="13">
        <f>VLOOKUP($B846,'Gas wholesale lookups'!$A$4:$L$15,'Gas wholesale index'!K$2,FALSE)</f>
        <v>166168.27272727274</v>
      </c>
      <c r="L846" s="13">
        <f>VLOOKUP($B846,'Gas wholesale lookups'!$A$4:$L$15,'Gas wholesale index'!L$2,FALSE)</f>
        <v>291847.5</v>
      </c>
      <c r="M846" s="13">
        <f>VLOOKUP($B846,'Gas wholesale lookups'!$A$4:$L$15,'Gas wholesale index'!M$2,FALSE)</f>
        <v>332991.45454545453</v>
      </c>
      <c r="N846" s="13">
        <f>VLOOKUP($B846,'Gas wholesale lookups'!$A$4:$L$15,'Gas wholesale index'!N$2,FALSE)</f>
        <v>208526.18181818182</v>
      </c>
      <c r="O846" s="38">
        <f>VLOOKUP($B846,'Gas wholesale lookups'!$A$4:$R$15,'Gas wholesale index'!O$2,FALSE)</f>
        <v>0</v>
      </c>
      <c r="P846" s="38">
        <f>VLOOKUP($B846,'Gas wholesale lookups'!$A$4:$R$15,'Gas wholesale index'!P$2,FALSE)</f>
        <v>1</v>
      </c>
      <c r="Q846" s="38">
        <f>VLOOKUP($B846,'Gas wholesale lookups'!$A$4:$R$15,'Gas wholesale index'!Q$2,FALSE)</f>
        <v>1</v>
      </c>
      <c r="R846" s="38">
        <f>VLOOKUP($B846,'Gas wholesale lookups'!$A$4:$R$15,'Gas wholesale index'!R$2,FALSE)</f>
        <v>1</v>
      </c>
      <c r="S846" s="38">
        <f>VLOOKUP($B846,'Gas wholesale lookups'!$A$4:$R$15,'Gas wholesale index'!S$2,FALSE)</f>
        <v>1</v>
      </c>
      <c r="T846" s="38">
        <f>VLOOKUP($B846,'Gas wholesale lookups'!$A$4:$R$15,'Gas wholesale index'!T$2,FALSE)</f>
        <v>0</v>
      </c>
      <c r="U846" s="13">
        <f t="shared" si="254"/>
        <v>0</v>
      </c>
      <c r="V846" s="13">
        <f t="shared" si="255"/>
        <v>208526.18181818182</v>
      </c>
      <c r="W846" s="13">
        <f t="shared" si="256"/>
        <v>166168.27272727274</v>
      </c>
      <c r="X846" s="13">
        <f t="shared" si="257"/>
        <v>291847.5</v>
      </c>
      <c r="Y846" s="13">
        <f t="shared" si="258"/>
        <v>332991.45454545453</v>
      </c>
      <c r="Z846" s="13">
        <f t="shared" si="259"/>
        <v>0</v>
      </c>
      <c r="AA846" s="13">
        <f t="shared" si="260"/>
        <v>999533.40909090918</v>
      </c>
      <c r="AB846" s="23">
        <f t="shared" si="261"/>
        <v>0</v>
      </c>
      <c r="AC846" s="23">
        <f t="shared" si="262"/>
        <v>0</v>
      </c>
      <c r="AD846" s="23">
        <f t="shared" si="263"/>
        <v>0</v>
      </c>
      <c r="AE846" s="23">
        <f t="shared" si="264"/>
        <v>0</v>
      </c>
      <c r="AF846" s="23">
        <f t="shared" si="265"/>
        <v>0</v>
      </c>
      <c r="AG846" s="23">
        <f t="shared" si="266"/>
        <v>0</v>
      </c>
      <c r="AH846" s="23">
        <f t="shared" si="267"/>
        <v>0</v>
      </c>
      <c r="AI846" s="44" t="str">
        <f t="shared" si="268"/>
        <v>n/a</v>
      </c>
      <c r="AJ846" s="2" t="str">
        <f t="shared" si="251"/>
        <v>2018-19 Summer</v>
      </c>
      <c r="AK846" s="2" t="str">
        <f t="shared" si="252"/>
        <v>2017-18 Winter</v>
      </c>
      <c r="AL846" s="41">
        <v>0</v>
      </c>
    </row>
    <row r="847" spans="1:38" x14ac:dyDescent="0.3">
      <c r="A847" s="47">
        <v>43063</v>
      </c>
      <c r="B847" s="14" t="str">
        <f t="shared" si="253"/>
        <v>Nov</v>
      </c>
      <c r="C847" s="3"/>
      <c r="D847" s="3"/>
      <c r="E847" s="3"/>
      <c r="F847" s="3"/>
      <c r="G847" s="3"/>
      <c r="H847" s="3"/>
      <c r="I847" s="13">
        <f>VLOOKUP($B847,'Gas wholesale lookups'!$A$4:$L$15,'Gas wholesale index'!I$2,FALSE)</f>
        <v>332991.45454545453</v>
      </c>
      <c r="J847" s="13">
        <f>VLOOKUP($B847,'Gas wholesale lookups'!$A$4:$L$15,'Gas wholesale index'!J$2,FALSE)</f>
        <v>208526.18181818182</v>
      </c>
      <c r="K847" s="13">
        <f>VLOOKUP($B847,'Gas wholesale lookups'!$A$4:$L$15,'Gas wholesale index'!K$2,FALSE)</f>
        <v>166168.27272727274</v>
      </c>
      <c r="L847" s="13">
        <f>VLOOKUP($B847,'Gas wholesale lookups'!$A$4:$L$15,'Gas wholesale index'!L$2,FALSE)</f>
        <v>291847.5</v>
      </c>
      <c r="M847" s="13">
        <f>VLOOKUP($B847,'Gas wholesale lookups'!$A$4:$L$15,'Gas wholesale index'!M$2,FALSE)</f>
        <v>332991.45454545453</v>
      </c>
      <c r="N847" s="13">
        <f>VLOOKUP($B847,'Gas wholesale lookups'!$A$4:$L$15,'Gas wholesale index'!N$2,FALSE)</f>
        <v>208526.18181818182</v>
      </c>
      <c r="O847" s="38">
        <f>VLOOKUP($B847,'Gas wholesale lookups'!$A$4:$R$15,'Gas wholesale index'!O$2,FALSE)</f>
        <v>0</v>
      </c>
      <c r="P847" s="38">
        <f>VLOOKUP($B847,'Gas wholesale lookups'!$A$4:$R$15,'Gas wholesale index'!P$2,FALSE)</f>
        <v>1</v>
      </c>
      <c r="Q847" s="38">
        <f>VLOOKUP($B847,'Gas wholesale lookups'!$A$4:$R$15,'Gas wholesale index'!Q$2,FALSE)</f>
        <v>1</v>
      </c>
      <c r="R847" s="38">
        <f>VLOOKUP($B847,'Gas wholesale lookups'!$A$4:$R$15,'Gas wholesale index'!R$2,FALSE)</f>
        <v>1</v>
      </c>
      <c r="S847" s="38">
        <f>VLOOKUP($B847,'Gas wholesale lookups'!$A$4:$R$15,'Gas wholesale index'!S$2,FALSE)</f>
        <v>1</v>
      </c>
      <c r="T847" s="38">
        <f>VLOOKUP($B847,'Gas wholesale lookups'!$A$4:$R$15,'Gas wholesale index'!T$2,FALSE)</f>
        <v>0</v>
      </c>
      <c r="U847" s="13">
        <f t="shared" si="254"/>
        <v>0</v>
      </c>
      <c r="V847" s="13">
        <f t="shared" si="255"/>
        <v>208526.18181818182</v>
      </c>
      <c r="W847" s="13">
        <f t="shared" si="256"/>
        <v>166168.27272727274</v>
      </c>
      <c r="X847" s="13">
        <f t="shared" si="257"/>
        <v>291847.5</v>
      </c>
      <c r="Y847" s="13">
        <f t="shared" si="258"/>
        <v>332991.45454545453</v>
      </c>
      <c r="Z847" s="13">
        <f t="shared" si="259"/>
        <v>0</v>
      </c>
      <c r="AA847" s="13">
        <f t="shared" si="260"/>
        <v>999533.40909090918</v>
      </c>
      <c r="AB847" s="23">
        <f t="shared" si="261"/>
        <v>0</v>
      </c>
      <c r="AC847" s="23">
        <f t="shared" si="262"/>
        <v>0</v>
      </c>
      <c r="AD847" s="23">
        <f t="shared" si="263"/>
        <v>0</v>
      </c>
      <c r="AE847" s="23">
        <f t="shared" si="264"/>
        <v>0</v>
      </c>
      <c r="AF847" s="23">
        <f t="shared" si="265"/>
        <v>0</v>
      </c>
      <c r="AG847" s="23">
        <f t="shared" si="266"/>
        <v>0</v>
      </c>
      <c r="AH847" s="23">
        <f t="shared" si="267"/>
        <v>0</v>
      </c>
      <c r="AI847" s="44" t="str">
        <f t="shared" si="268"/>
        <v>n/a</v>
      </c>
      <c r="AJ847" s="2" t="str">
        <f t="shared" si="251"/>
        <v>2018-19 Summer</v>
      </c>
      <c r="AK847" s="2" t="str">
        <f t="shared" si="252"/>
        <v>2017-18 Winter</v>
      </c>
      <c r="AL847" s="41">
        <v>0</v>
      </c>
    </row>
    <row r="848" spans="1:38" x14ac:dyDescent="0.3">
      <c r="A848" s="47">
        <v>43066</v>
      </c>
      <c r="B848" s="14" t="str">
        <f t="shared" si="253"/>
        <v>Nov</v>
      </c>
      <c r="C848" s="3"/>
      <c r="D848" s="3"/>
      <c r="E848" s="3"/>
      <c r="F848" s="3"/>
      <c r="G848" s="3"/>
      <c r="H848" s="3"/>
      <c r="I848" s="13">
        <f>VLOOKUP($B848,'Gas wholesale lookups'!$A$4:$L$15,'Gas wholesale index'!I$2,FALSE)</f>
        <v>332991.45454545453</v>
      </c>
      <c r="J848" s="13">
        <f>VLOOKUP($B848,'Gas wholesale lookups'!$A$4:$L$15,'Gas wholesale index'!J$2,FALSE)</f>
        <v>208526.18181818182</v>
      </c>
      <c r="K848" s="13">
        <f>VLOOKUP($B848,'Gas wholesale lookups'!$A$4:$L$15,'Gas wholesale index'!K$2,FALSE)</f>
        <v>166168.27272727274</v>
      </c>
      <c r="L848" s="13">
        <f>VLOOKUP($B848,'Gas wholesale lookups'!$A$4:$L$15,'Gas wholesale index'!L$2,FALSE)</f>
        <v>291847.5</v>
      </c>
      <c r="M848" s="13">
        <f>VLOOKUP($B848,'Gas wholesale lookups'!$A$4:$L$15,'Gas wholesale index'!M$2,FALSE)</f>
        <v>332991.45454545453</v>
      </c>
      <c r="N848" s="13">
        <f>VLOOKUP($B848,'Gas wholesale lookups'!$A$4:$L$15,'Gas wholesale index'!N$2,FALSE)</f>
        <v>208526.18181818182</v>
      </c>
      <c r="O848" s="38">
        <f>VLOOKUP($B848,'Gas wholesale lookups'!$A$4:$R$15,'Gas wholesale index'!O$2,FALSE)</f>
        <v>0</v>
      </c>
      <c r="P848" s="38">
        <f>VLOOKUP($B848,'Gas wholesale lookups'!$A$4:$R$15,'Gas wholesale index'!P$2,FALSE)</f>
        <v>1</v>
      </c>
      <c r="Q848" s="38">
        <f>VLOOKUP($B848,'Gas wholesale lookups'!$A$4:$R$15,'Gas wholesale index'!Q$2,FALSE)</f>
        <v>1</v>
      </c>
      <c r="R848" s="38">
        <f>VLOOKUP($B848,'Gas wholesale lookups'!$A$4:$R$15,'Gas wholesale index'!R$2,FALSE)</f>
        <v>1</v>
      </c>
      <c r="S848" s="38">
        <f>VLOOKUP($B848,'Gas wholesale lookups'!$A$4:$R$15,'Gas wholesale index'!S$2,FALSE)</f>
        <v>1</v>
      </c>
      <c r="T848" s="38">
        <f>VLOOKUP($B848,'Gas wholesale lookups'!$A$4:$R$15,'Gas wholesale index'!T$2,FALSE)</f>
        <v>0</v>
      </c>
      <c r="U848" s="13">
        <f t="shared" si="254"/>
        <v>0</v>
      </c>
      <c r="V848" s="13">
        <f t="shared" si="255"/>
        <v>208526.18181818182</v>
      </c>
      <c r="W848" s="13">
        <f t="shared" si="256"/>
        <v>166168.27272727274</v>
      </c>
      <c r="X848" s="13">
        <f t="shared" si="257"/>
        <v>291847.5</v>
      </c>
      <c r="Y848" s="13">
        <f t="shared" si="258"/>
        <v>332991.45454545453</v>
      </c>
      <c r="Z848" s="13">
        <f t="shared" si="259"/>
        <v>0</v>
      </c>
      <c r="AA848" s="13">
        <f t="shared" si="260"/>
        <v>999533.40909090918</v>
      </c>
      <c r="AB848" s="23">
        <f t="shared" si="261"/>
        <v>0</v>
      </c>
      <c r="AC848" s="23">
        <f t="shared" si="262"/>
        <v>0</v>
      </c>
      <c r="AD848" s="23">
        <f t="shared" si="263"/>
        <v>0</v>
      </c>
      <c r="AE848" s="23">
        <f t="shared" si="264"/>
        <v>0</v>
      </c>
      <c r="AF848" s="23">
        <f t="shared" si="265"/>
        <v>0</v>
      </c>
      <c r="AG848" s="23">
        <f t="shared" si="266"/>
        <v>0</v>
      </c>
      <c r="AH848" s="23">
        <f t="shared" si="267"/>
        <v>0</v>
      </c>
      <c r="AI848" s="44" t="str">
        <f t="shared" si="268"/>
        <v>n/a</v>
      </c>
      <c r="AJ848" s="2" t="str">
        <f t="shared" si="251"/>
        <v>2018-19 Summer</v>
      </c>
      <c r="AK848" s="2" t="str">
        <f t="shared" si="252"/>
        <v>2017-18 Winter</v>
      </c>
      <c r="AL848" s="41">
        <v>0</v>
      </c>
    </row>
    <row r="849" spans="1:38" x14ac:dyDescent="0.3">
      <c r="A849" s="47">
        <v>43067</v>
      </c>
      <c r="B849" s="14" t="str">
        <f t="shared" si="253"/>
        <v>Nov</v>
      </c>
      <c r="C849" s="3"/>
      <c r="D849" s="3"/>
      <c r="E849" s="3"/>
      <c r="F849" s="3"/>
      <c r="G849" s="3"/>
      <c r="H849" s="3"/>
      <c r="I849" s="13">
        <f>VLOOKUP($B849,'Gas wholesale lookups'!$A$4:$L$15,'Gas wholesale index'!I$2,FALSE)</f>
        <v>332991.45454545453</v>
      </c>
      <c r="J849" s="13">
        <f>VLOOKUP($B849,'Gas wholesale lookups'!$A$4:$L$15,'Gas wholesale index'!J$2,FALSE)</f>
        <v>208526.18181818182</v>
      </c>
      <c r="K849" s="13">
        <f>VLOOKUP($B849,'Gas wholesale lookups'!$A$4:$L$15,'Gas wholesale index'!K$2,FALSE)</f>
        <v>166168.27272727274</v>
      </c>
      <c r="L849" s="13">
        <f>VLOOKUP($B849,'Gas wholesale lookups'!$A$4:$L$15,'Gas wholesale index'!L$2,FALSE)</f>
        <v>291847.5</v>
      </c>
      <c r="M849" s="13">
        <f>VLOOKUP($B849,'Gas wholesale lookups'!$A$4:$L$15,'Gas wholesale index'!M$2,FALSE)</f>
        <v>332991.45454545453</v>
      </c>
      <c r="N849" s="13">
        <f>VLOOKUP($B849,'Gas wholesale lookups'!$A$4:$L$15,'Gas wholesale index'!N$2,FALSE)</f>
        <v>208526.18181818182</v>
      </c>
      <c r="O849" s="38">
        <f>VLOOKUP($B849,'Gas wholesale lookups'!$A$4:$R$15,'Gas wholesale index'!O$2,FALSE)</f>
        <v>0</v>
      </c>
      <c r="P849" s="38">
        <f>VLOOKUP($B849,'Gas wholesale lookups'!$A$4:$R$15,'Gas wholesale index'!P$2,FALSE)</f>
        <v>1</v>
      </c>
      <c r="Q849" s="38">
        <f>VLOOKUP($B849,'Gas wholesale lookups'!$A$4:$R$15,'Gas wholesale index'!Q$2,FALSE)</f>
        <v>1</v>
      </c>
      <c r="R849" s="38">
        <f>VLOOKUP($B849,'Gas wholesale lookups'!$A$4:$R$15,'Gas wholesale index'!R$2,FALSE)</f>
        <v>1</v>
      </c>
      <c r="S849" s="38">
        <f>VLOOKUP($B849,'Gas wholesale lookups'!$A$4:$R$15,'Gas wholesale index'!S$2,FALSE)</f>
        <v>1</v>
      </c>
      <c r="T849" s="38">
        <f>VLOOKUP($B849,'Gas wholesale lookups'!$A$4:$R$15,'Gas wholesale index'!T$2,FALSE)</f>
        <v>0</v>
      </c>
      <c r="U849" s="13">
        <f t="shared" si="254"/>
        <v>0</v>
      </c>
      <c r="V849" s="13">
        <f t="shared" si="255"/>
        <v>208526.18181818182</v>
      </c>
      <c r="W849" s="13">
        <f t="shared" si="256"/>
        <v>166168.27272727274</v>
      </c>
      <c r="X849" s="13">
        <f t="shared" si="257"/>
        <v>291847.5</v>
      </c>
      <c r="Y849" s="13">
        <f t="shared" si="258"/>
        <v>332991.45454545453</v>
      </c>
      <c r="Z849" s="13">
        <f t="shared" si="259"/>
        <v>0</v>
      </c>
      <c r="AA849" s="13">
        <f t="shared" si="260"/>
        <v>999533.40909090918</v>
      </c>
      <c r="AB849" s="23">
        <f t="shared" si="261"/>
        <v>0</v>
      </c>
      <c r="AC849" s="23">
        <f t="shared" si="262"/>
        <v>0</v>
      </c>
      <c r="AD849" s="23">
        <f t="shared" si="263"/>
        <v>0</v>
      </c>
      <c r="AE849" s="23">
        <f t="shared" si="264"/>
        <v>0</v>
      </c>
      <c r="AF849" s="23">
        <f t="shared" si="265"/>
        <v>0</v>
      </c>
      <c r="AG849" s="23">
        <f t="shared" si="266"/>
        <v>0</v>
      </c>
      <c r="AH849" s="23">
        <f t="shared" si="267"/>
        <v>0</v>
      </c>
      <c r="AI849" s="44" t="str">
        <f t="shared" si="268"/>
        <v>n/a</v>
      </c>
      <c r="AJ849" s="2" t="str">
        <f t="shared" si="251"/>
        <v>2018-19 Summer</v>
      </c>
      <c r="AK849" s="2" t="str">
        <f t="shared" si="252"/>
        <v>2017-18 Winter</v>
      </c>
      <c r="AL849" s="41">
        <v>0</v>
      </c>
    </row>
    <row r="850" spans="1:38" x14ac:dyDescent="0.3">
      <c r="A850" s="47">
        <v>43068</v>
      </c>
      <c r="B850" s="14" t="str">
        <f t="shared" si="253"/>
        <v>Nov</v>
      </c>
      <c r="C850" s="3"/>
      <c r="D850" s="3"/>
      <c r="E850" s="3"/>
      <c r="F850" s="3"/>
      <c r="G850" s="3"/>
      <c r="H850" s="3"/>
      <c r="I850" s="13">
        <f>VLOOKUP($B850,'Gas wholesale lookups'!$A$4:$L$15,'Gas wholesale index'!I$2,FALSE)</f>
        <v>332991.45454545453</v>
      </c>
      <c r="J850" s="13">
        <f>VLOOKUP($B850,'Gas wholesale lookups'!$A$4:$L$15,'Gas wholesale index'!J$2,FALSE)</f>
        <v>208526.18181818182</v>
      </c>
      <c r="K850" s="13">
        <f>VLOOKUP($B850,'Gas wholesale lookups'!$A$4:$L$15,'Gas wholesale index'!K$2,FALSE)</f>
        <v>166168.27272727274</v>
      </c>
      <c r="L850" s="13">
        <f>VLOOKUP($B850,'Gas wholesale lookups'!$A$4:$L$15,'Gas wholesale index'!L$2,FALSE)</f>
        <v>291847.5</v>
      </c>
      <c r="M850" s="13">
        <f>VLOOKUP($B850,'Gas wholesale lookups'!$A$4:$L$15,'Gas wholesale index'!M$2,FALSE)</f>
        <v>332991.45454545453</v>
      </c>
      <c r="N850" s="13">
        <f>VLOOKUP($B850,'Gas wholesale lookups'!$A$4:$L$15,'Gas wholesale index'!N$2,FALSE)</f>
        <v>208526.18181818182</v>
      </c>
      <c r="O850" s="38">
        <f>VLOOKUP($B850,'Gas wholesale lookups'!$A$4:$R$15,'Gas wholesale index'!O$2,FALSE)</f>
        <v>0</v>
      </c>
      <c r="P850" s="38">
        <f>VLOOKUP($B850,'Gas wholesale lookups'!$A$4:$R$15,'Gas wholesale index'!P$2,FALSE)</f>
        <v>1</v>
      </c>
      <c r="Q850" s="38">
        <f>VLOOKUP($B850,'Gas wholesale lookups'!$A$4:$R$15,'Gas wholesale index'!Q$2,FALSE)</f>
        <v>1</v>
      </c>
      <c r="R850" s="38">
        <f>VLOOKUP($B850,'Gas wholesale lookups'!$A$4:$R$15,'Gas wholesale index'!R$2,FALSE)</f>
        <v>1</v>
      </c>
      <c r="S850" s="38">
        <f>VLOOKUP($B850,'Gas wholesale lookups'!$A$4:$R$15,'Gas wholesale index'!S$2,FALSE)</f>
        <v>1</v>
      </c>
      <c r="T850" s="38">
        <f>VLOOKUP($B850,'Gas wholesale lookups'!$A$4:$R$15,'Gas wholesale index'!T$2,FALSE)</f>
        <v>0</v>
      </c>
      <c r="U850" s="13">
        <f t="shared" si="254"/>
        <v>0</v>
      </c>
      <c r="V850" s="13">
        <f t="shared" si="255"/>
        <v>208526.18181818182</v>
      </c>
      <c r="W850" s="13">
        <f t="shared" si="256"/>
        <v>166168.27272727274</v>
      </c>
      <c r="X850" s="13">
        <f t="shared" si="257"/>
        <v>291847.5</v>
      </c>
      <c r="Y850" s="13">
        <f t="shared" si="258"/>
        <v>332991.45454545453</v>
      </c>
      <c r="Z850" s="13">
        <f t="shared" si="259"/>
        <v>0</v>
      </c>
      <c r="AA850" s="13">
        <f t="shared" si="260"/>
        <v>999533.40909090918</v>
      </c>
      <c r="AB850" s="23">
        <f t="shared" si="261"/>
        <v>0</v>
      </c>
      <c r="AC850" s="23">
        <f t="shared" si="262"/>
        <v>0</v>
      </c>
      <c r="AD850" s="23">
        <f t="shared" si="263"/>
        <v>0</v>
      </c>
      <c r="AE850" s="23">
        <f t="shared" si="264"/>
        <v>0</v>
      </c>
      <c r="AF850" s="23">
        <f t="shared" si="265"/>
        <v>0</v>
      </c>
      <c r="AG850" s="23">
        <f t="shared" si="266"/>
        <v>0</v>
      </c>
      <c r="AH850" s="23">
        <f t="shared" si="267"/>
        <v>0</v>
      </c>
      <c r="AI850" s="44" t="str">
        <f t="shared" si="268"/>
        <v>n/a</v>
      </c>
      <c r="AJ850" s="2" t="str">
        <f t="shared" si="251"/>
        <v>2018-19 Summer</v>
      </c>
      <c r="AK850" s="2" t="str">
        <f t="shared" si="252"/>
        <v>2017-18 Winter</v>
      </c>
      <c r="AL850" s="41">
        <v>0</v>
      </c>
    </row>
    <row r="851" spans="1:38" x14ac:dyDescent="0.3">
      <c r="A851" s="47">
        <v>43069</v>
      </c>
      <c r="B851" s="14" t="str">
        <f t="shared" si="253"/>
        <v>Nov</v>
      </c>
      <c r="C851" s="3"/>
      <c r="D851" s="3"/>
      <c r="E851" s="3"/>
      <c r="F851" s="3"/>
      <c r="G851" s="3"/>
      <c r="H851" s="3"/>
      <c r="I851" s="13">
        <f>VLOOKUP($B851,'Gas wholesale lookups'!$A$4:$L$15,'Gas wholesale index'!I$2,FALSE)</f>
        <v>332991.45454545453</v>
      </c>
      <c r="J851" s="13">
        <f>VLOOKUP($B851,'Gas wholesale lookups'!$A$4:$L$15,'Gas wholesale index'!J$2,FALSE)</f>
        <v>208526.18181818182</v>
      </c>
      <c r="K851" s="13">
        <f>VLOOKUP($B851,'Gas wholesale lookups'!$A$4:$L$15,'Gas wholesale index'!K$2,FALSE)</f>
        <v>166168.27272727274</v>
      </c>
      <c r="L851" s="13">
        <f>VLOOKUP($B851,'Gas wholesale lookups'!$A$4:$L$15,'Gas wholesale index'!L$2,FALSE)</f>
        <v>291847.5</v>
      </c>
      <c r="M851" s="13">
        <f>VLOOKUP($B851,'Gas wholesale lookups'!$A$4:$L$15,'Gas wholesale index'!M$2,FALSE)</f>
        <v>332991.45454545453</v>
      </c>
      <c r="N851" s="13">
        <f>VLOOKUP($B851,'Gas wholesale lookups'!$A$4:$L$15,'Gas wholesale index'!N$2,FALSE)</f>
        <v>208526.18181818182</v>
      </c>
      <c r="O851" s="38">
        <f>VLOOKUP($B851,'Gas wholesale lookups'!$A$4:$R$15,'Gas wholesale index'!O$2,FALSE)</f>
        <v>0</v>
      </c>
      <c r="P851" s="38">
        <f>VLOOKUP($B851,'Gas wholesale lookups'!$A$4:$R$15,'Gas wholesale index'!P$2,FALSE)</f>
        <v>1</v>
      </c>
      <c r="Q851" s="38">
        <f>VLOOKUP($B851,'Gas wholesale lookups'!$A$4:$R$15,'Gas wholesale index'!Q$2,FALSE)</f>
        <v>1</v>
      </c>
      <c r="R851" s="38">
        <f>VLOOKUP($B851,'Gas wholesale lookups'!$A$4:$R$15,'Gas wholesale index'!R$2,FALSE)</f>
        <v>1</v>
      </c>
      <c r="S851" s="38">
        <f>VLOOKUP($B851,'Gas wholesale lookups'!$A$4:$R$15,'Gas wholesale index'!S$2,FALSE)</f>
        <v>1</v>
      </c>
      <c r="T851" s="38">
        <f>VLOOKUP($B851,'Gas wholesale lookups'!$A$4:$R$15,'Gas wholesale index'!T$2,FALSE)</f>
        <v>0</v>
      </c>
      <c r="U851" s="13">
        <f t="shared" si="254"/>
        <v>0</v>
      </c>
      <c r="V851" s="13">
        <f t="shared" si="255"/>
        <v>208526.18181818182</v>
      </c>
      <c r="W851" s="13">
        <f t="shared" si="256"/>
        <v>166168.27272727274</v>
      </c>
      <c r="X851" s="13">
        <f t="shared" si="257"/>
        <v>291847.5</v>
      </c>
      <c r="Y851" s="13">
        <f t="shared" si="258"/>
        <v>332991.45454545453</v>
      </c>
      <c r="Z851" s="13">
        <f t="shared" si="259"/>
        <v>0</v>
      </c>
      <c r="AA851" s="13">
        <f t="shared" si="260"/>
        <v>999533.40909090918</v>
      </c>
      <c r="AB851" s="23">
        <f t="shared" si="261"/>
        <v>0</v>
      </c>
      <c r="AC851" s="23">
        <f t="shared" si="262"/>
        <v>0</v>
      </c>
      <c r="AD851" s="23">
        <f t="shared" si="263"/>
        <v>0</v>
      </c>
      <c r="AE851" s="23">
        <f t="shared" si="264"/>
        <v>0</v>
      </c>
      <c r="AF851" s="23">
        <f t="shared" si="265"/>
        <v>0</v>
      </c>
      <c r="AG851" s="23">
        <f t="shared" si="266"/>
        <v>0</v>
      </c>
      <c r="AH851" s="23">
        <f t="shared" si="267"/>
        <v>0</v>
      </c>
      <c r="AI851" s="44" t="str">
        <f t="shared" si="268"/>
        <v>n/a</v>
      </c>
      <c r="AJ851" s="2" t="str">
        <f t="shared" si="251"/>
        <v>2018-19 Summer</v>
      </c>
      <c r="AK851" s="2" t="str">
        <f t="shared" si="252"/>
        <v>2017-18 Winter</v>
      </c>
      <c r="AL851" s="41">
        <v>0</v>
      </c>
    </row>
    <row r="852" spans="1:38" x14ac:dyDescent="0.3">
      <c r="A852" s="47">
        <v>43070</v>
      </c>
      <c r="B852" s="14" t="str">
        <f t="shared" si="253"/>
        <v>Dec</v>
      </c>
      <c r="C852" s="3"/>
      <c r="D852" s="3"/>
      <c r="E852" s="3"/>
      <c r="F852" s="3"/>
      <c r="G852" s="3"/>
      <c r="H852" s="3"/>
      <c r="I852" s="13">
        <f>VLOOKUP($B852,'Gas wholesale lookups'!$A$4:$L$15,'Gas wholesale index'!I$2,FALSE)</f>
        <v>332991.45454545453</v>
      </c>
      <c r="J852" s="13">
        <f>VLOOKUP($B852,'Gas wholesale lookups'!$A$4:$L$15,'Gas wholesale index'!J$2,FALSE)</f>
        <v>208526.18181818182</v>
      </c>
      <c r="K852" s="13">
        <f>VLOOKUP($B852,'Gas wholesale lookups'!$A$4:$L$15,'Gas wholesale index'!K$2,FALSE)</f>
        <v>166168.27272727274</v>
      </c>
      <c r="L852" s="13">
        <f>VLOOKUP($B852,'Gas wholesale lookups'!$A$4:$L$15,'Gas wholesale index'!L$2,FALSE)</f>
        <v>291847.5</v>
      </c>
      <c r="M852" s="13">
        <f>VLOOKUP($B852,'Gas wholesale lookups'!$A$4:$L$15,'Gas wholesale index'!M$2,FALSE)</f>
        <v>332991.45454545453</v>
      </c>
      <c r="N852" s="13">
        <f>VLOOKUP($B852,'Gas wholesale lookups'!$A$4:$L$15,'Gas wholesale index'!N$2,FALSE)</f>
        <v>208526.18181818182</v>
      </c>
      <c r="O852" s="38">
        <f>VLOOKUP($B852,'Gas wholesale lookups'!$A$4:$R$15,'Gas wholesale index'!O$2,FALSE)</f>
        <v>0</v>
      </c>
      <c r="P852" s="38">
        <f>VLOOKUP($B852,'Gas wholesale lookups'!$A$4:$R$15,'Gas wholesale index'!P$2,FALSE)</f>
        <v>1</v>
      </c>
      <c r="Q852" s="38">
        <f>VLOOKUP($B852,'Gas wholesale lookups'!$A$4:$R$15,'Gas wholesale index'!Q$2,FALSE)</f>
        <v>1</v>
      </c>
      <c r="R852" s="38">
        <f>VLOOKUP($B852,'Gas wholesale lookups'!$A$4:$R$15,'Gas wholesale index'!R$2,FALSE)</f>
        <v>1</v>
      </c>
      <c r="S852" s="38">
        <f>VLOOKUP($B852,'Gas wholesale lookups'!$A$4:$R$15,'Gas wholesale index'!S$2,FALSE)</f>
        <v>1</v>
      </c>
      <c r="T852" s="38">
        <f>VLOOKUP($B852,'Gas wholesale lookups'!$A$4:$R$15,'Gas wholesale index'!T$2,FALSE)</f>
        <v>0</v>
      </c>
      <c r="U852" s="13">
        <f t="shared" si="254"/>
        <v>0</v>
      </c>
      <c r="V852" s="13">
        <f t="shared" si="255"/>
        <v>208526.18181818182</v>
      </c>
      <c r="W852" s="13">
        <f t="shared" si="256"/>
        <v>166168.27272727274</v>
      </c>
      <c r="X852" s="13">
        <f t="shared" si="257"/>
        <v>291847.5</v>
      </c>
      <c r="Y852" s="13">
        <f t="shared" si="258"/>
        <v>332991.45454545453</v>
      </c>
      <c r="Z852" s="13">
        <f t="shared" si="259"/>
        <v>0</v>
      </c>
      <c r="AA852" s="13">
        <f t="shared" si="260"/>
        <v>999533.40909090918</v>
      </c>
      <c r="AB852" s="23">
        <f t="shared" si="261"/>
        <v>0</v>
      </c>
      <c r="AC852" s="23">
        <f t="shared" si="262"/>
        <v>0</v>
      </c>
      <c r="AD852" s="23">
        <f t="shared" si="263"/>
        <v>0</v>
      </c>
      <c r="AE852" s="23">
        <f t="shared" si="264"/>
        <v>0</v>
      </c>
      <c r="AF852" s="23">
        <f t="shared" si="265"/>
        <v>0</v>
      </c>
      <c r="AG852" s="23">
        <f t="shared" si="266"/>
        <v>0</v>
      </c>
      <c r="AH852" s="23">
        <f t="shared" si="267"/>
        <v>0</v>
      </c>
      <c r="AI852" s="44" t="str">
        <f t="shared" si="268"/>
        <v>n/a</v>
      </c>
      <c r="AJ852" s="2" t="str">
        <f t="shared" si="251"/>
        <v>2018-19 Summer</v>
      </c>
      <c r="AK852" s="2" t="str">
        <f t="shared" si="252"/>
        <v>2017-18 Winter</v>
      </c>
      <c r="AL852" s="41">
        <v>0</v>
      </c>
    </row>
    <row r="853" spans="1:38" x14ac:dyDescent="0.3">
      <c r="A853" s="47">
        <v>43073</v>
      </c>
      <c r="B853" s="14" t="str">
        <f t="shared" si="253"/>
        <v>Dec</v>
      </c>
      <c r="C853" s="3"/>
      <c r="D853" s="3"/>
      <c r="E853" s="3"/>
      <c r="F853" s="3"/>
      <c r="G853" s="3"/>
      <c r="H853" s="3"/>
      <c r="I853" s="13">
        <f>VLOOKUP($B853,'Gas wholesale lookups'!$A$4:$L$15,'Gas wholesale index'!I$2,FALSE)</f>
        <v>332991.45454545453</v>
      </c>
      <c r="J853" s="13">
        <f>VLOOKUP($B853,'Gas wholesale lookups'!$A$4:$L$15,'Gas wholesale index'!J$2,FALSE)</f>
        <v>208526.18181818182</v>
      </c>
      <c r="K853" s="13">
        <f>VLOOKUP($B853,'Gas wholesale lookups'!$A$4:$L$15,'Gas wholesale index'!K$2,FALSE)</f>
        <v>166168.27272727274</v>
      </c>
      <c r="L853" s="13">
        <f>VLOOKUP($B853,'Gas wholesale lookups'!$A$4:$L$15,'Gas wholesale index'!L$2,FALSE)</f>
        <v>291847.5</v>
      </c>
      <c r="M853" s="13">
        <f>VLOOKUP($B853,'Gas wholesale lookups'!$A$4:$L$15,'Gas wholesale index'!M$2,FALSE)</f>
        <v>332991.45454545453</v>
      </c>
      <c r="N853" s="13">
        <f>VLOOKUP($B853,'Gas wholesale lookups'!$A$4:$L$15,'Gas wholesale index'!N$2,FALSE)</f>
        <v>208526.18181818182</v>
      </c>
      <c r="O853" s="38">
        <f>VLOOKUP($B853,'Gas wholesale lookups'!$A$4:$R$15,'Gas wholesale index'!O$2,FALSE)</f>
        <v>0</v>
      </c>
      <c r="P853" s="38">
        <f>VLOOKUP($B853,'Gas wholesale lookups'!$A$4:$R$15,'Gas wholesale index'!P$2,FALSE)</f>
        <v>1</v>
      </c>
      <c r="Q853" s="38">
        <f>VLOOKUP($B853,'Gas wholesale lookups'!$A$4:$R$15,'Gas wholesale index'!Q$2,FALSE)</f>
        <v>1</v>
      </c>
      <c r="R853" s="38">
        <f>VLOOKUP($B853,'Gas wholesale lookups'!$A$4:$R$15,'Gas wholesale index'!R$2,FALSE)</f>
        <v>1</v>
      </c>
      <c r="S853" s="38">
        <f>VLOOKUP($B853,'Gas wholesale lookups'!$A$4:$R$15,'Gas wholesale index'!S$2,FALSE)</f>
        <v>1</v>
      </c>
      <c r="T853" s="38">
        <f>VLOOKUP($B853,'Gas wholesale lookups'!$A$4:$R$15,'Gas wholesale index'!T$2,FALSE)</f>
        <v>0</v>
      </c>
      <c r="U853" s="13">
        <f t="shared" si="254"/>
        <v>0</v>
      </c>
      <c r="V853" s="13">
        <f t="shared" si="255"/>
        <v>208526.18181818182</v>
      </c>
      <c r="W853" s="13">
        <f t="shared" si="256"/>
        <v>166168.27272727274</v>
      </c>
      <c r="X853" s="13">
        <f t="shared" si="257"/>
        <v>291847.5</v>
      </c>
      <c r="Y853" s="13">
        <f t="shared" si="258"/>
        <v>332991.45454545453</v>
      </c>
      <c r="Z853" s="13">
        <f t="shared" si="259"/>
        <v>0</v>
      </c>
      <c r="AA853" s="13">
        <f t="shared" si="260"/>
        <v>999533.40909090918</v>
      </c>
      <c r="AB853" s="23">
        <f t="shared" si="261"/>
        <v>0</v>
      </c>
      <c r="AC853" s="23">
        <f t="shared" si="262"/>
        <v>0</v>
      </c>
      <c r="AD853" s="23">
        <f t="shared" si="263"/>
        <v>0</v>
      </c>
      <c r="AE853" s="23">
        <f t="shared" si="264"/>
        <v>0</v>
      </c>
      <c r="AF853" s="23">
        <f t="shared" si="265"/>
        <v>0</v>
      </c>
      <c r="AG853" s="23">
        <f t="shared" si="266"/>
        <v>0</v>
      </c>
      <c r="AH853" s="23">
        <f t="shared" si="267"/>
        <v>0</v>
      </c>
      <c r="AI853" s="44" t="str">
        <f t="shared" si="268"/>
        <v>n/a</v>
      </c>
      <c r="AJ853" s="2" t="str">
        <f t="shared" si="251"/>
        <v>2018-19 Summer</v>
      </c>
      <c r="AK853" s="2" t="str">
        <f t="shared" si="252"/>
        <v>2017-18 Winter</v>
      </c>
      <c r="AL853" s="41">
        <v>0</v>
      </c>
    </row>
    <row r="854" spans="1:38" x14ac:dyDescent="0.3">
      <c r="A854" s="47">
        <v>43074</v>
      </c>
      <c r="B854" s="14" t="str">
        <f t="shared" si="253"/>
        <v>Dec</v>
      </c>
      <c r="C854" s="3"/>
      <c r="D854" s="3"/>
      <c r="E854" s="3"/>
      <c r="F854" s="3"/>
      <c r="G854" s="3"/>
      <c r="H854" s="3"/>
      <c r="I854" s="13">
        <f>VLOOKUP($B854,'Gas wholesale lookups'!$A$4:$L$15,'Gas wholesale index'!I$2,FALSE)</f>
        <v>332991.45454545453</v>
      </c>
      <c r="J854" s="13">
        <f>VLOOKUP($B854,'Gas wholesale lookups'!$A$4:$L$15,'Gas wholesale index'!J$2,FALSE)</f>
        <v>208526.18181818182</v>
      </c>
      <c r="K854" s="13">
        <f>VLOOKUP($B854,'Gas wholesale lookups'!$A$4:$L$15,'Gas wholesale index'!K$2,FALSE)</f>
        <v>166168.27272727274</v>
      </c>
      <c r="L854" s="13">
        <f>VLOOKUP($B854,'Gas wholesale lookups'!$A$4:$L$15,'Gas wholesale index'!L$2,FALSE)</f>
        <v>291847.5</v>
      </c>
      <c r="M854" s="13">
        <f>VLOOKUP($B854,'Gas wholesale lookups'!$A$4:$L$15,'Gas wholesale index'!M$2,FALSE)</f>
        <v>332991.45454545453</v>
      </c>
      <c r="N854" s="13">
        <f>VLOOKUP($B854,'Gas wholesale lookups'!$A$4:$L$15,'Gas wholesale index'!N$2,FALSE)</f>
        <v>208526.18181818182</v>
      </c>
      <c r="O854" s="38">
        <f>VLOOKUP($B854,'Gas wholesale lookups'!$A$4:$R$15,'Gas wholesale index'!O$2,FALSE)</f>
        <v>0</v>
      </c>
      <c r="P854" s="38">
        <f>VLOOKUP($B854,'Gas wholesale lookups'!$A$4:$R$15,'Gas wholesale index'!P$2,FALSE)</f>
        <v>1</v>
      </c>
      <c r="Q854" s="38">
        <f>VLOOKUP($B854,'Gas wholesale lookups'!$A$4:$R$15,'Gas wholesale index'!Q$2,FALSE)</f>
        <v>1</v>
      </c>
      <c r="R854" s="38">
        <f>VLOOKUP($B854,'Gas wholesale lookups'!$A$4:$R$15,'Gas wholesale index'!R$2,FALSE)</f>
        <v>1</v>
      </c>
      <c r="S854" s="38">
        <f>VLOOKUP($B854,'Gas wholesale lookups'!$A$4:$R$15,'Gas wholesale index'!S$2,FALSE)</f>
        <v>1</v>
      </c>
      <c r="T854" s="38">
        <f>VLOOKUP($B854,'Gas wholesale lookups'!$A$4:$R$15,'Gas wholesale index'!T$2,FALSE)</f>
        <v>0</v>
      </c>
      <c r="U854" s="13">
        <f t="shared" si="254"/>
        <v>0</v>
      </c>
      <c r="V854" s="13">
        <f t="shared" si="255"/>
        <v>208526.18181818182</v>
      </c>
      <c r="W854" s="13">
        <f t="shared" si="256"/>
        <v>166168.27272727274</v>
      </c>
      <c r="X854" s="13">
        <f t="shared" si="257"/>
        <v>291847.5</v>
      </c>
      <c r="Y854" s="13">
        <f t="shared" si="258"/>
        <v>332991.45454545453</v>
      </c>
      <c r="Z854" s="13">
        <f t="shared" si="259"/>
        <v>0</v>
      </c>
      <c r="AA854" s="13">
        <f t="shared" si="260"/>
        <v>999533.40909090918</v>
      </c>
      <c r="AB854" s="23">
        <f t="shared" si="261"/>
        <v>0</v>
      </c>
      <c r="AC854" s="23">
        <f t="shared" si="262"/>
        <v>0</v>
      </c>
      <c r="AD854" s="23">
        <f t="shared" si="263"/>
        <v>0</v>
      </c>
      <c r="AE854" s="23">
        <f t="shared" si="264"/>
        <v>0</v>
      </c>
      <c r="AF854" s="23">
        <f t="shared" si="265"/>
        <v>0</v>
      </c>
      <c r="AG854" s="23">
        <f t="shared" si="266"/>
        <v>0</v>
      </c>
      <c r="AH854" s="23">
        <f t="shared" si="267"/>
        <v>0</v>
      </c>
      <c r="AI854" s="44" t="str">
        <f t="shared" si="268"/>
        <v>n/a</v>
      </c>
      <c r="AJ854" s="2" t="str">
        <f t="shared" si="251"/>
        <v>2018-19 Summer</v>
      </c>
      <c r="AK854" s="2" t="str">
        <f t="shared" si="252"/>
        <v>2017-18 Winter</v>
      </c>
      <c r="AL854" s="41">
        <v>0</v>
      </c>
    </row>
    <row r="855" spans="1:38" x14ac:dyDescent="0.3">
      <c r="A855" s="47">
        <v>43075</v>
      </c>
      <c r="B855" s="14" t="str">
        <f t="shared" si="253"/>
        <v>Dec</v>
      </c>
      <c r="C855" s="3"/>
      <c r="D855" s="3"/>
      <c r="E855" s="3"/>
      <c r="F855" s="3"/>
      <c r="G855" s="3"/>
      <c r="H855" s="3"/>
      <c r="I855" s="13">
        <f>VLOOKUP($B855,'Gas wholesale lookups'!$A$4:$L$15,'Gas wholesale index'!I$2,FALSE)</f>
        <v>332991.45454545453</v>
      </c>
      <c r="J855" s="13">
        <f>VLOOKUP($B855,'Gas wholesale lookups'!$A$4:$L$15,'Gas wholesale index'!J$2,FALSE)</f>
        <v>208526.18181818182</v>
      </c>
      <c r="K855" s="13">
        <f>VLOOKUP($B855,'Gas wholesale lookups'!$A$4:$L$15,'Gas wholesale index'!K$2,FALSE)</f>
        <v>166168.27272727274</v>
      </c>
      <c r="L855" s="13">
        <f>VLOOKUP($B855,'Gas wholesale lookups'!$A$4:$L$15,'Gas wholesale index'!L$2,FALSE)</f>
        <v>291847.5</v>
      </c>
      <c r="M855" s="13">
        <f>VLOOKUP($B855,'Gas wholesale lookups'!$A$4:$L$15,'Gas wholesale index'!M$2,FALSE)</f>
        <v>332991.45454545453</v>
      </c>
      <c r="N855" s="13">
        <f>VLOOKUP($B855,'Gas wholesale lookups'!$A$4:$L$15,'Gas wholesale index'!N$2,FALSE)</f>
        <v>208526.18181818182</v>
      </c>
      <c r="O855" s="38">
        <f>VLOOKUP($B855,'Gas wholesale lookups'!$A$4:$R$15,'Gas wholesale index'!O$2,FALSE)</f>
        <v>0</v>
      </c>
      <c r="P855" s="38">
        <f>VLOOKUP($B855,'Gas wholesale lookups'!$A$4:$R$15,'Gas wholesale index'!P$2,FALSE)</f>
        <v>1</v>
      </c>
      <c r="Q855" s="38">
        <f>VLOOKUP($B855,'Gas wholesale lookups'!$A$4:$R$15,'Gas wholesale index'!Q$2,FALSE)</f>
        <v>1</v>
      </c>
      <c r="R855" s="38">
        <f>VLOOKUP($B855,'Gas wholesale lookups'!$A$4:$R$15,'Gas wholesale index'!R$2,FALSE)</f>
        <v>1</v>
      </c>
      <c r="S855" s="38">
        <f>VLOOKUP($B855,'Gas wholesale lookups'!$A$4:$R$15,'Gas wholesale index'!S$2,FALSE)</f>
        <v>1</v>
      </c>
      <c r="T855" s="38">
        <f>VLOOKUP($B855,'Gas wholesale lookups'!$A$4:$R$15,'Gas wholesale index'!T$2,FALSE)</f>
        <v>0</v>
      </c>
      <c r="U855" s="13">
        <f t="shared" si="254"/>
        <v>0</v>
      </c>
      <c r="V855" s="13">
        <f t="shared" si="255"/>
        <v>208526.18181818182</v>
      </c>
      <c r="W855" s="13">
        <f t="shared" si="256"/>
        <v>166168.27272727274</v>
      </c>
      <c r="X855" s="13">
        <f t="shared" si="257"/>
        <v>291847.5</v>
      </c>
      <c r="Y855" s="13">
        <f t="shared" si="258"/>
        <v>332991.45454545453</v>
      </c>
      <c r="Z855" s="13">
        <f t="shared" si="259"/>
        <v>0</v>
      </c>
      <c r="AA855" s="13">
        <f t="shared" si="260"/>
        <v>999533.40909090918</v>
      </c>
      <c r="AB855" s="23">
        <f t="shared" si="261"/>
        <v>0</v>
      </c>
      <c r="AC855" s="23">
        <f t="shared" si="262"/>
        <v>0</v>
      </c>
      <c r="AD855" s="23">
        <f t="shared" si="263"/>
        <v>0</v>
      </c>
      <c r="AE855" s="23">
        <f t="shared" si="264"/>
        <v>0</v>
      </c>
      <c r="AF855" s="23">
        <f t="shared" si="265"/>
        <v>0</v>
      </c>
      <c r="AG855" s="23">
        <f t="shared" si="266"/>
        <v>0</v>
      </c>
      <c r="AH855" s="23">
        <f t="shared" si="267"/>
        <v>0</v>
      </c>
      <c r="AI855" s="44" t="str">
        <f t="shared" si="268"/>
        <v>n/a</v>
      </c>
      <c r="AJ855" s="2" t="str">
        <f t="shared" si="251"/>
        <v>2018-19 Summer</v>
      </c>
      <c r="AK855" s="2" t="str">
        <f t="shared" si="252"/>
        <v>2017-18 Winter</v>
      </c>
      <c r="AL855" s="41">
        <v>0</v>
      </c>
    </row>
    <row r="856" spans="1:38" x14ac:dyDescent="0.3">
      <c r="A856" s="47">
        <v>43076</v>
      </c>
      <c r="B856" s="14" t="str">
        <f t="shared" si="253"/>
        <v>Dec</v>
      </c>
      <c r="C856" s="3"/>
      <c r="D856" s="3"/>
      <c r="E856" s="3"/>
      <c r="F856" s="3"/>
      <c r="G856" s="3"/>
      <c r="H856" s="3"/>
      <c r="I856" s="13">
        <f>VLOOKUP($B856,'Gas wholesale lookups'!$A$4:$L$15,'Gas wholesale index'!I$2,FALSE)</f>
        <v>332991.45454545453</v>
      </c>
      <c r="J856" s="13">
        <f>VLOOKUP($B856,'Gas wholesale lookups'!$A$4:$L$15,'Gas wholesale index'!J$2,FALSE)</f>
        <v>208526.18181818182</v>
      </c>
      <c r="K856" s="13">
        <f>VLOOKUP($B856,'Gas wholesale lookups'!$A$4:$L$15,'Gas wholesale index'!K$2,FALSE)</f>
        <v>166168.27272727274</v>
      </c>
      <c r="L856" s="13">
        <f>VLOOKUP($B856,'Gas wholesale lookups'!$A$4:$L$15,'Gas wholesale index'!L$2,FALSE)</f>
        <v>291847.5</v>
      </c>
      <c r="M856" s="13">
        <f>VLOOKUP($B856,'Gas wholesale lookups'!$A$4:$L$15,'Gas wholesale index'!M$2,FALSE)</f>
        <v>332991.45454545453</v>
      </c>
      <c r="N856" s="13">
        <f>VLOOKUP($B856,'Gas wholesale lookups'!$A$4:$L$15,'Gas wholesale index'!N$2,FALSE)</f>
        <v>208526.18181818182</v>
      </c>
      <c r="O856" s="38">
        <f>VLOOKUP($B856,'Gas wholesale lookups'!$A$4:$R$15,'Gas wholesale index'!O$2,FALSE)</f>
        <v>0</v>
      </c>
      <c r="P856" s="38">
        <f>VLOOKUP($B856,'Gas wholesale lookups'!$A$4:$R$15,'Gas wholesale index'!P$2,FALSE)</f>
        <v>1</v>
      </c>
      <c r="Q856" s="38">
        <f>VLOOKUP($B856,'Gas wholesale lookups'!$A$4:$R$15,'Gas wholesale index'!Q$2,FALSE)</f>
        <v>1</v>
      </c>
      <c r="R856" s="38">
        <f>VLOOKUP($B856,'Gas wholesale lookups'!$A$4:$R$15,'Gas wholesale index'!R$2,FALSE)</f>
        <v>1</v>
      </c>
      <c r="S856" s="38">
        <f>VLOOKUP($B856,'Gas wholesale lookups'!$A$4:$R$15,'Gas wholesale index'!S$2,FALSE)</f>
        <v>1</v>
      </c>
      <c r="T856" s="38">
        <f>VLOOKUP($B856,'Gas wholesale lookups'!$A$4:$R$15,'Gas wholesale index'!T$2,FALSE)</f>
        <v>0</v>
      </c>
      <c r="U856" s="13">
        <f t="shared" si="254"/>
        <v>0</v>
      </c>
      <c r="V856" s="13">
        <f t="shared" si="255"/>
        <v>208526.18181818182</v>
      </c>
      <c r="W856" s="13">
        <f t="shared" si="256"/>
        <v>166168.27272727274</v>
      </c>
      <c r="X856" s="13">
        <f t="shared" si="257"/>
        <v>291847.5</v>
      </c>
      <c r="Y856" s="13">
        <f t="shared" si="258"/>
        <v>332991.45454545453</v>
      </c>
      <c r="Z856" s="13">
        <f t="shared" si="259"/>
        <v>0</v>
      </c>
      <c r="AA856" s="13">
        <f t="shared" si="260"/>
        <v>999533.40909090918</v>
      </c>
      <c r="AB856" s="23">
        <f t="shared" si="261"/>
        <v>0</v>
      </c>
      <c r="AC856" s="23">
        <f t="shared" si="262"/>
        <v>0</v>
      </c>
      <c r="AD856" s="23">
        <f t="shared" si="263"/>
        <v>0</v>
      </c>
      <c r="AE856" s="23">
        <f t="shared" si="264"/>
        <v>0</v>
      </c>
      <c r="AF856" s="23">
        <f t="shared" si="265"/>
        <v>0</v>
      </c>
      <c r="AG856" s="23">
        <f t="shared" si="266"/>
        <v>0</v>
      </c>
      <c r="AH856" s="23">
        <f t="shared" si="267"/>
        <v>0</v>
      </c>
      <c r="AI856" s="44" t="str">
        <f t="shared" si="268"/>
        <v>n/a</v>
      </c>
      <c r="AJ856" s="2" t="str">
        <f t="shared" si="251"/>
        <v>2018-19 Summer</v>
      </c>
      <c r="AK856" s="2" t="str">
        <f t="shared" si="252"/>
        <v>2017-18 Winter</v>
      </c>
      <c r="AL856" s="41">
        <v>0</v>
      </c>
    </row>
    <row r="857" spans="1:38" x14ac:dyDescent="0.3">
      <c r="A857" s="47">
        <v>43077</v>
      </c>
      <c r="B857" s="14" t="str">
        <f t="shared" si="253"/>
        <v>Dec</v>
      </c>
      <c r="C857" s="3"/>
      <c r="D857" s="3"/>
      <c r="E857" s="3"/>
      <c r="F857" s="3"/>
      <c r="G857" s="3"/>
      <c r="H857" s="3"/>
      <c r="I857" s="13">
        <f>VLOOKUP($B857,'Gas wholesale lookups'!$A$4:$L$15,'Gas wholesale index'!I$2,FALSE)</f>
        <v>332991.45454545453</v>
      </c>
      <c r="J857" s="13">
        <f>VLOOKUP($B857,'Gas wholesale lookups'!$A$4:$L$15,'Gas wholesale index'!J$2,FALSE)</f>
        <v>208526.18181818182</v>
      </c>
      <c r="K857" s="13">
        <f>VLOOKUP($B857,'Gas wholesale lookups'!$A$4:$L$15,'Gas wholesale index'!K$2,FALSE)</f>
        <v>166168.27272727274</v>
      </c>
      <c r="L857" s="13">
        <f>VLOOKUP($B857,'Gas wholesale lookups'!$A$4:$L$15,'Gas wholesale index'!L$2,FALSE)</f>
        <v>291847.5</v>
      </c>
      <c r="M857" s="13">
        <f>VLOOKUP($B857,'Gas wholesale lookups'!$A$4:$L$15,'Gas wholesale index'!M$2,FALSE)</f>
        <v>332991.45454545453</v>
      </c>
      <c r="N857" s="13">
        <f>VLOOKUP($B857,'Gas wholesale lookups'!$A$4:$L$15,'Gas wholesale index'!N$2,FALSE)</f>
        <v>208526.18181818182</v>
      </c>
      <c r="O857" s="38">
        <f>VLOOKUP($B857,'Gas wholesale lookups'!$A$4:$R$15,'Gas wholesale index'!O$2,FALSE)</f>
        <v>0</v>
      </c>
      <c r="P857" s="38">
        <f>VLOOKUP($B857,'Gas wholesale lookups'!$A$4:$R$15,'Gas wholesale index'!P$2,FALSE)</f>
        <v>1</v>
      </c>
      <c r="Q857" s="38">
        <f>VLOOKUP($B857,'Gas wholesale lookups'!$A$4:$R$15,'Gas wholesale index'!Q$2,FALSE)</f>
        <v>1</v>
      </c>
      <c r="R857" s="38">
        <f>VLOOKUP($B857,'Gas wholesale lookups'!$A$4:$R$15,'Gas wholesale index'!R$2,FALSE)</f>
        <v>1</v>
      </c>
      <c r="S857" s="38">
        <f>VLOOKUP($B857,'Gas wholesale lookups'!$A$4:$R$15,'Gas wholesale index'!S$2,FALSE)</f>
        <v>1</v>
      </c>
      <c r="T857" s="38">
        <f>VLOOKUP($B857,'Gas wholesale lookups'!$A$4:$R$15,'Gas wholesale index'!T$2,FALSE)</f>
        <v>0</v>
      </c>
      <c r="U857" s="13">
        <f t="shared" si="254"/>
        <v>0</v>
      </c>
      <c r="V857" s="13">
        <f t="shared" si="255"/>
        <v>208526.18181818182</v>
      </c>
      <c r="W857" s="13">
        <f t="shared" si="256"/>
        <v>166168.27272727274</v>
      </c>
      <c r="X857" s="13">
        <f t="shared" si="257"/>
        <v>291847.5</v>
      </c>
      <c r="Y857" s="13">
        <f t="shared" si="258"/>
        <v>332991.45454545453</v>
      </c>
      <c r="Z857" s="13">
        <f t="shared" si="259"/>
        <v>0</v>
      </c>
      <c r="AA857" s="13">
        <f t="shared" si="260"/>
        <v>999533.40909090918</v>
      </c>
      <c r="AB857" s="23">
        <f t="shared" si="261"/>
        <v>0</v>
      </c>
      <c r="AC857" s="23">
        <f t="shared" si="262"/>
        <v>0</v>
      </c>
      <c r="AD857" s="23">
        <f t="shared" si="263"/>
        <v>0</v>
      </c>
      <c r="AE857" s="23">
        <f t="shared" si="264"/>
        <v>0</v>
      </c>
      <c r="AF857" s="23">
        <f t="shared" si="265"/>
        <v>0</v>
      </c>
      <c r="AG857" s="23">
        <f t="shared" si="266"/>
        <v>0</v>
      </c>
      <c r="AH857" s="23">
        <f t="shared" si="267"/>
        <v>0</v>
      </c>
      <c r="AI857" s="44" t="str">
        <f t="shared" si="268"/>
        <v>n/a</v>
      </c>
      <c r="AJ857" s="2" t="str">
        <f t="shared" si="251"/>
        <v>2018-19 Summer</v>
      </c>
      <c r="AK857" s="2" t="str">
        <f t="shared" si="252"/>
        <v>2017-18 Winter</v>
      </c>
      <c r="AL857" s="41">
        <v>0</v>
      </c>
    </row>
    <row r="858" spans="1:38" x14ac:dyDescent="0.3">
      <c r="A858" s="47">
        <v>43080</v>
      </c>
      <c r="B858" s="14" t="str">
        <f t="shared" si="253"/>
        <v>Dec</v>
      </c>
      <c r="C858" s="3"/>
      <c r="D858" s="3"/>
      <c r="E858" s="3"/>
      <c r="F858" s="3"/>
      <c r="G858" s="3"/>
      <c r="H858" s="3"/>
      <c r="I858" s="13">
        <f>VLOOKUP($B858,'Gas wholesale lookups'!$A$4:$L$15,'Gas wholesale index'!I$2,FALSE)</f>
        <v>332991.45454545453</v>
      </c>
      <c r="J858" s="13">
        <f>VLOOKUP($B858,'Gas wholesale lookups'!$A$4:$L$15,'Gas wholesale index'!J$2,FALSE)</f>
        <v>208526.18181818182</v>
      </c>
      <c r="K858" s="13">
        <f>VLOOKUP($B858,'Gas wholesale lookups'!$A$4:$L$15,'Gas wholesale index'!K$2,FALSE)</f>
        <v>166168.27272727274</v>
      </c>
      <c r="L858" s="13">
        <f>VLOOKUP($B858,'Gas wholesale lookups'!$A$4:$L$15,'Gas wholesale index'!L$2,FALSE)</f>
        <v>291847.5</v>
      </c>
      <c r="M858" s="13">
        <f>VLOOKUP($B858,'Gas wholesale lookups'!$A$4:$L$15,'Gas wholesale index'!M$2,FALSE)</f>
        <v>332991.45454545453</v>
      </c>
      <c r="N858" s="13">
        <f>VLOOKUP($B858,'Gas wholesale lookups'!$A$4:$L$15,'Gas wholesale index'!N$2,FALSE)</f>
        <v>208526.18181818182</v>
      </c>
      <c r="O858" s="38">
        <f>VLOOKUP($B858,'Gas wholesale lookups'!$A$4:$R$15,'Gas wholesale index'!O$2,FALSE)</f>
        <v>0</v>
      </c>
      <c r="P858" s="38">
        <f>VLOOKUP($B858,'Gas wholesale lookups'!$A$4:$R$15,'Gas wholesale index'!P$2,FALSE)</f>
        <v>1</v>
      </c>
      <c r="Q858" s="38">
        <f>VLOOKUP($B858,'Gas wholesale lookups'!$A$4:$R$15,'Gas wholesale index'!Q$2,FALSE)</f>
        <v>1</v>
      </c>
      <c r="R858" s="38">
        <f>VLOOKUP($B858,'Gas wholesale lookups'!$A$4:$R$15,'Gas wholesale index'!R$2,FALSE)</f>
        <v>1</v>
      </c>
      <c r="S858" s="38">
        <f>VLOOKUP($B858,'Gas wholesale lookups'!$A$4:$R$15,'Gas wholesale index'!S$2,FALSE)</f>
        <v>1</v>
      </c>
      <c r="T858" s="38">
        <f>VLOOKUP($B858,'Gas wholesale lookups'!$A$4:$R$15,'Gas wholesale index'!T$2,FALSE)</f>
        <v>0</v>
      </c>
      <c r="U858" s="13">
        <f t="shared" si="254"/>
        <v>0</v>
      </c>
      <c r="V858" s="13">
        <f t="shared" si="255"/>
        <v>208526.18181818182</v>
      </c>
      <c r="W858" s="13">
        <f t="shared" si="256"/>
        <v>166168.27272727274</v>
      </c>
      <c r="X858" s="13">
        <f t="shared" si="257"/>
        <v>291847.5</v>
      </c>
      <c r="Y858" s="13">
        <f t="shared" si="258"/>
        <v>332991.45454545453</v>
      </c>
      <c r="Z858" s="13">
        <f t="shared" si="259"/>
        <v>0</v>
      </c>
      <c r="AA858" s="13">
        <f t="shared" si="260"/>
        <v>999533.40909090918</v>
      </c>
      <c r="AB858" s="23">
        <f t="shared" si="261"/>
        <v>0</v>
      </c>
      <c r="AC858" s="23">
        <f t="shared" si="262"/>
        <v>0</v>
      </c>
      <c r="AD858" s="23">
        <f t="shared" si="263"/>
        <v>0</v>
      </c>
      <c r="AE858" s="23">
        <f t="shared" si="264"/>
        <v>0</v>
      </c>
      <c r="AF858" s="23">
        <f t="shared" si="265"/>
        <v>0</v>
      </c>
      <c r="AG858" s="23">
        <f t="shared" si="266"/>
        <v>0</v>
      </c>
      <c r="AH858" s="23">
        <f t="shared" si="267"/>
        <v>0</v>
      </c>
      <c r="AI858" s="44" t="str">
        <f t="shared" si="268"/>
        <v>n/a</v>
      </c>
      <c r="AJ858" s="2" t="str">
        <f t="shared" si="251"/>
        <v>2018-19 Summer</v>
      </c>
      <c r="AK858" s="2" t="str">
        <f t="shared" si="252"/>
        <v>2017-18 Winter</v>
      </c>
      <c r="AL858" s="41">
        <v>0</v>
      </c>
    </row>
    <row r="859" spans="1:38" x14ac:dyDescent="0.3">
      <c r="A859" s="47">
        <v>43081</v>
      </c>
      <c r="B859" s="14" t="str">
        <f t="shared" si="253"/>
        <v>Dec</v>
      </c>
      <c r="C859" s="3"/>
      <c r="D859" s="3"/>
      <c r="E859" s="3"/>
      <c r="F859" s="3"/>
      <c r="G859" s="3"/>
      <c r="H859" s="3"/>
      <c r="I859" s="13">
        <f>VLOOKUP($B859,'Gas wholesale lookups'!$A$4:$L$15,'Gas wholesale index'!I$2,FALSE)</f>
        <v>332991.45454545453</v>
      </c>
      <c r="J859" s="13">
        <f>VLOOKUP($B859,'Gas wholesale lookups'!$A$4:$L$15,'Gas wholesale index'!J$2,FALSE)</f>
        <v>208526.18181818182</v>
      </c>
      <c r="K859" s="13">
        <f>VLOOKUP($B859,'Gas wholesale lookups'!$A$4:$L$15,'Gas wholesale index'!K$2,FALSE)</f>
        <v>166168.27272727274</v>
      </c>
      <c r="L859" s="13">
        <f>VLOOKUP($B859,'Gas wholesale lookups'!$A$4:$L$15,'Gas wholesale index'!L$2,FALSE)</f>
        <v>291847.5</v>
      </c>
      <c r="M859" s="13">
        <f>VLOOKUP($B859,'Gas wholesale lookups'!$A$4:$L$15,'Gas wholesale index'!M$2,FALSE)</f>
        <v>332991.45454545453</v>
      </c>
      <c r="N859" s="13">
        <f>VLOOKUP($B859,'Gas wholesale lookups'!$A$4:$L$15,'Gas wholesale index'!N$2,FALSE)</f>
        <v>208526.18181818182</v>
      </c>
      <c r="O859" s="38">
        <f>VLOOKUP($B859,'Gas wholesale lookups'!$A$4:$R$15,'Gas wholesale index'!O$2,FALSE)</f>
        <v>0</v>
      </c>
      <c r="P859" s="38">
        <f>VLOOKUP($B859,'Gas wholesale lookups'!$A$4:$R$15,'Gas wholesale index'!P$2,FALSE)</f>
        <v>1</v>
      </c>
      <c r="Q859" s="38">
        <f>VLOOKUP($B859,'Gas wholesale lookups'!$A$4:$R$15,'Gas wholesale index'!Q$2,FALSE)</f>
        <v>1</v>
      </c>
      <c r="R859" s="38">
        <f>VLOOKUP($B859,'Gas wholesale lookups'!$A$4:$R$15,'Gas wholesale index'!R$2,FALSE)</f>
        <v>1</v>
      </c>
      <c r="S859" s="38">
        <f>VLOOKUP($B859,'Gas wholesale lookups'!$A$4:$R$15,'Gas wholesale index'!S$2,FALSE)</f>
        <v>1</v>
      </c>
      <c r="T859" s="38">
        <f>VLOOKUP($B859,'Gas wholesale lookups'!$A$4:$R$15,'Gas wholesale index'!T$2,FALSE)</f>
        <v>0</v>
      </c>
      <c r="U859" s="13">
        <f t="shared" si="254"/>
        <v>0</v>
      </c>
      <c r="V859" s="13">
        <f t="shared" si="255"/>
        <v>208526.18181818182</v>
      </c>
      <c r="W859" s="13">
        <f t="shared" si="256"/>
        <v>166168.27272727274</v>
      </c>
      <c r="X859" s="13">
        <f t="shared" si="257"/>
        <v>291847.5</v>
      </c>
      <c r="Y859" s="13">
        <f t="shared" si="258"/>
        <v>332991.45454545453</v>
      </c>
      <c r="Z859" s="13">
        <f t="shared" si="259"/>
        <v>0</v>
      </c>
      <c r="AA859" s="13">
        <f t="shared" si="260"/>
        <v>999533.40909090918</v>
      </c>
      <c r="AB859" s="23">
        <f t="shared" si="261"/>
        <v>0</v>
      </c>
      <c r="AC859" s="23">
        <f t="shared" si="262"/>
        <v>0</v>
      </c>
      <c r="AD859" s="23">
        <f t="shared" si="263"/>
        <v>0</v>
      </c>
      <c r="AE859" s="23">
        <f t="shared" si="264"/>
        <v>0</v>
      </c>
      <c r="AF859" s="23">
        <f t="shared" si="265"/>
        <v>0</v>
      </c>
      <c r="AG859" s="23">
        <f t="shared" si="266"/>
        <v>0</v>
      </c>
      <c r="AH859" s="23">
        <f t="shared" si="267"/>
        <v>0</v>
      </c>
      <c r="AI859" s="44" t="str">
        <f t="shared" si="268"/>
        <v>n/a</v>
      </c>
      <c r="AJ859" s="2" t="str">
        <f t="shared" si="251"/>
        <v>2018-19 Summer</v>
      </c>
      <c r="AK859" s="2" t="str">
        <f t="shared" si="252"/>
        <v>2017-18 Winter</v>
      </c>
      <c r="AL859" s="41">
        <v>0</v>
      </c>
    </row>
    <row r="860" spans="1:38" x14ac:dyDescent="0.3">
      <c r="A860" s="47">
        <v>43082</v>
      </c>
      <c r="B860" s="14" t="str">
        <f t="shared" si="253"/>
        <v>Dec</v>
      </c>
      <c r="C860" s="3"/>
      <c r="D860" s="3"/>
      <c r="E860" s="3"/>
      <c r="F860" s="3"/>
      <c r="G860" s="3"/>
      <c r="H860" s="3"/>
      <c r="I860" s="13">
        <f>VLOOKUP($B860,'Gas wholesale lookups'!$A$4:$L$15,'Gas wholesale index'!I$2,FALSE)</f>
        <v>332991.45454545453</v>
      </c>
      <c r="J860" s="13">
        <f>VLOOKUP($B860,'Gas wholesale lookups'!$A$4:$L$15,'Gas wholesale index'!J$2,FALSE)</f>
        <v>208526.18181818182</v>
      </c>
      <c r="K860" s="13">
        <f>VLOOKUP($B860,'Gas wholesale lookups'!$A$4:$L$15,'Gas wholesale index'!K$2,FALSE)</f>
        <v>166168.27272727274</v>
      </c>
      <c r="L860" s="13">
        <f>VLOOKUP($B860,'Gas wholesale lookups'!$A$4:$L$15,'Gas wholesale index'!L$2,FALSE)</f>
        <v>291847.5</v>
      </c>
      <c r="M860" s="13">
        <f>VLOOKUP($B860,'Gas wholesale lookups'!$A$4:$L$15,'Gas wholesale index'!M$2,FALSE)</f>
        <v>332991.45454545453</v>
      </c>
      <c r="N860" s="13">
        <f>VLOOKUP($B860,'Gas wholesale lookups'!$A$4:$L$15,'Gas wholesale index'!N$2,FALSE)</f>
        <v>208526.18181818182</v>
      </c>
      <c r="O860" s="38">
        <f>VLOOKUP($B860,'Gas wholesale lookups'!$A$4:$R$15,'Gas wholesale index'!O$2,FALSE)</f>
        <v>0</v>
      </c>
      <c r="P860" s="38">
        <f>VLOOKUP($B860,'Gas wholesale lookups'!$A$4:$R$15,'Gas wholesale index'!P$2,FALSE)</f>
        <v>1</v>
      </c>
      <c r="Q860" s="38">
        <f>VLOOKUP($B860,'Gas wholesale lookups'!$A$4:$R$15,'Gas wholesale index'!Q$2,FALSE)</f>
        <v>1</v>
      </c>
      <c r="R860" s="38">
        <f>VLOOKUP($B860,'Gas wholesale lookups'!$A$4:$R$15,'Gas wholesale index'!R$2,FALSE)</f>
        <v>1</v>
      </c>
      <c r="S860" s="38">
        <f>VLOOKUP($B860,'Gas wholesale lookups'!$A$4:$R$15,'Gas wholesale index'!S$2,FALSE)</f>
        <v>1</v>
      </c>
      <c r="T860" s="38">
        <f>VLOOKUP($B860,'Gas wholesale lookups'!$A$4:$R$15,'Gas wholesale index'!T$2,FALSE)</f>
        <v>0</v>
      </c>
      <c r="U860" s="13">
        <f t="shared" si="254"/>
        <v>0</v>
      </c>
      <c r="V860" s="13">
        <f t="shared" si="255"/>
        <v>208526.18181818182</v>
      </c>
      <c r="W860" s="13">
        <f t="shared" si="256"/>
        <v>166168.27272727274</v>
      </c>
      <c r="X860" s="13">
        <f t="shared" si="257"/>
        <v>291847.5</v>
      </c>
      <c r="Y860" s="13">
        <f t="shared" si="258"/>
        <v>332991.45454545453</v>
      </c>
      <c r="Z860" s="13">
        <f t="shared" si="259"/>
        <v>0</v>
      </c>
      <c r="AA860" s="13">
        <f t="shared" si="260"/>
        <v>999533.40909090918</v>
      </c>
      <c r="AB860" s="23">
        <f t="shared" si="261"/>
        <v>0</v>
      </c>
      <c r="AC860" s="23">
        <f t="shared" si="262"/>
        <v>0</v>
      </c>
      <c r="AD860" s="23">
        <f t="shared" si="263"/>
        <v>0</v>
      </c>
      <c r="AE860" s="23">
        <f t="shared" si="264"/>
        <v>0</v>
      </c>
      <c r="AF860" s="23">
        <f t="shared" si="265"/>
        <v>0</v>
      </c>
      <c r="AG860" s="23">
        <f t="shared" si="266"/>
        <v>0</v>
      </c>
      <c r="AH860" s="23">
        <f t="shared" si="267"/>
        <v>0</v>
      </c>
      <c r="AI860" s="44" t="str">
        <f t="shared" si="268"/>
        <v>n/a</v>
      </c>
      <c r="AJ860" s="2" t="str">
        <f t="shared" si="251"/>
        <v>2018-19 Summer</v>
      </c>
      <c r="AK860" s="2" t="str">
        <f t="shared" si="252"/>
        <v>2017-18 Winter</v>
      </c>
      <c r="AL860" s="41">
        <v>0</v>
      </c>
    </row>
    <row r="861" spans="1:38" x14ac:dyDescent="0.3">
      <c r="A861" s="47">
        <v>43083</v>
      </c>
      <c r="B861" s="14" t="str">
        <f t="shared" si="253"/>
        <v>Dec</v>
      </c>
      <c r="C861" s="3"/>
      <c r="D861" s="3"/>
      <c r="E861" s="3"/>
      <c r="F861" s="3"/>
      <c r="G861" s="3"/>
      <c r="H861" s="3"/>
      <c r="I861" s="13">
        <f>VLOOKUP($B861,'Gas wholesale lookups'!$A$4:$L$15,'Gas wholesale index'!I$2,FALSE)</f>
        <v>332991.45454545453</v>
      </c>
      <c r="J861" s="13">
        <f>VLOOKUP($B861,'Gas wholesale lookups'!$A$4:$L$15,'Gas wholesale index'!J$2,FALSE)</f>
        <v>208526.18181818182</v>
      </c>
      <c r="K861" s="13">
        <f>VLOOKUP($B861,'Gas wholesale lookups'!$A$4:$L$15,'Gas wholesale index'!K$2,FALSE)</f>
        <v>166168.27272727274</v>
      </c>
      <c r="L861" s="13">
        <f>VLOOKUP($B861,'Gas wholesale lookups'!$A$4:$L$15,'Gas wholesale index'!L$2,FALSE)</f>
        <v>291847.5</v>
      </c>
      <c r="M861" s="13">
        <f>VLOOKUP($B861,'Gas wholesale lookups'!$A$4:$L$15,'Gas wholesale index'!M$2,FALSE)</f>
        <v>332991.45454545453</v>
      </c>
      <c r="N861" s="13">
        <f>VLOOKUP($B861,'Gas wholesale lookups'!$A$4:$L$15,'Gas wholesale index'!N$2,FALSE)</f>
        <v>208526.18181818182</v>
      </c>
      <c r="O861" s="38">
        <f>VLOOKUP($B861,'Gas wholesale lookups'!$A$4:$R$15,'Gas wholesale index'!O$2,FALSE)</f>
        <v>0</v>
      </c>
      <c r="P861" s="38">
        <f>VLOOKUP($B861,'Gas wholesale lookups'!$A$4:$R$15,'Gas wholesale index'!P$2,FALSE)</f>
        <v>1</v>
      </c>
      <c r="Q861" s="38">
        <f>VLOOKUP($B861,'Gas wholesale lookups'!$A$4:$R$15,'Gas wholesale index'!Q$2,FALSE)</f>
        <v>1</v>
      </c>
      <c r="R861" s="38">
        <f>VLOOKUP($B861,'Gas wholesale lookups'!$A$4:$R$15,'Gas wholesale index'!R$2,FALSE)</f>
        <v>1</v>
      </c>
      <c r="S861" s="38">
        <f>VLOOKUP($B861,'Gas wholesale lookups'!$A$4:$R$15,'Gas wholesale index'!S$2,FALSE)</f>
        <v>1</v>
      </c>
      <c r="T861" s="38">
        <f>VLOOKUP($B861,'Gas wholesale lookups'!$A$4:$R$15,'Gas wholesale index'!T$2,FALSE)</f>
        <v>0</v>
      </c>
      <c r="U861" s="13">
        <f t="shared" si="254"/>
        <v>0</v>
      </c>
      <c r="V861" s="13">
        <f t="shared" si="255"/>
        <v>208526.18181818182</v>
      </c>
      <c r="W861" s="13">
        <f t="shared" si="256"/>
        <v>166168.27272727274</v>
      </c>
      <c r="X861" s="13">
        <f t="shared" si="257"/>
        <v>291847.5</v>
      </c>
      <c r="Y861" s="13">
        <f t="shared" si="258"/>
        <v>332991.45454545453</v>
      </c>
      <c r="Z861" s="13">
        <f t="shared" si="259"/>
        <v>0</v>
      </c>
      <c r="AA861" s="13">
        <f t="shared" si="260"/>
        <v>999533.40909090918</v>
      </c>
      <c r="AB861" s="23">
        <f t="shared" si="261"/>
        <v>0</v>
      </c>
      <c r="AC861" s="23">
        <f t="shared" si="262"/>
        <v>0</v>
      </c>
      <c r="AD861" s="23">
        <f t="shared" si="263"/>
        <v>0</v>
      </c>
      <c r="AE861" s="23">
        <f t="shared" si="264"/>
        <v>0</v>
      </c>
      <c r="AF861" s="23">
        <f t="shared" si="265"/>
        <v>0</v>
      </c>
      <c r="AG861" s="23">
        <f t="shared" si="266"/>
        <v>0</v>
      </c>
      <c r="AH861" s="23">
        <f t="shared" si="267"/>
        <v>0</v>
      </c>
      <c r="AI861" s="44" t="str">
        <f t="shared" si="268"/>
        <v>n/a</v>
      </c>
      <c r="AJ861" s="2" t="str">
        <f t="shared" si="251"/>
        <v>2018-19 Summer</v>
      </c>
      <c r="AK861" s="2" t="str">
        <f t="shared" si="252"/>
        <v>2017-18 Winter</v>
      </c>
      <c r="AL861" s="41">
        <v>0</v>
      </c>
    </row>
    <row r="862" spans="1:38" x14ac:dyDescent="0.3">
      <c r="A862" s="47">
        <v>43084</v>
      </c>
      <c r="B862" s="14" t="str">
        <f t="shared" si="253"/>
        <v>Dec</v>
      </c>
      <c r="C862" s="3"/>
      <c r="D862" s="3"/>
      <c r="E862" s="3"/>
      <c r="F862" s="3"/>
      <c r="G862" s="3"/>
      <c r="H862" s="3"/>
      <c r="I862" s="13">
        <f>VLOOKUP($B862,'Gas wholesale lookups'!$A$4:$L$15,'Gas wholesale index'!I$2,FALSE)</f>
        <v>332991.45454545453</v>
      </c>
      <c r="J862" s="13">
        <f>VLOOKUP($B862,'Gas wholesale lookups'!$A$4:$L$15,'Gas wholesale index'!J$2,FALSE)</f>
        <v>208526.18181818182</v>
      </c>
      <c r="K862" s="13">
        <f>VLOOKUP($B862,'Gas wholesale lookups'!$A$4:$L$15,'Gas wholesale index'!K$2,FALSE)</f>
        <v>166168.27272727274</v>
      </c>
      <c r="L862" s="13">
        <f>VLOOKUP($B862,'Gas wholesale lookups'!$A$4:$L$15,'Gas wholesale index'!L$2,FALSE)</f>
        <v>291847.5</v>
      </c>
      <c r="M862" s="13">
        <f>VLOOKUP($B862,'Gas wholesale lookups'!$A$4:$L$15,'Gas wholesale index'!M$2,FALSE)</f>
        <v>332991.45454545453</v>
      </c>
      <c r="N862" s="13">
        <f>VLOOKUP($B862,'Gas wholesale lookups'!$A$4:$L$15,'Gas wholesale index'!N$2,FALSE)</f>
        <v>208526.18181818182</v>
      </c>
      <c r="O862" s="38">
        <f>VLOOKUP($B862,'Gas wholesale lookups'!$A$4:$R$15,'Gas wholesale index'!O$2,FALSE)</f>
        <v>0</v>
      </c>
      <c r="P862" s="38">
        <f>VLOOKUP($B862,'Gas wholesale lookups'!$A$4:$R$15,'Gas wholesale index'!P$2,FALSE)</f>
        <v>1</v>
      </c>
      <c r="Q862" s="38">
        <f>VLOOKUP($B862,'Gas wholesale lookups'!$A$4:$R$15,'Gas wholesale index'!Q$2,FALSE)</f>
        <v>1</v>
      </c>
      <c r="R862" s="38">
        <f>VLOOKUP($B862,'Gas wholesale lookups'!$A$4:$R$15,'Gas wholesale index'!R$2,FALSE)</f>
        <v>1</v>
      </c>
      <c r="S862" s="38">
        <f>VLOOKUP($B862,'Gas wholesale lookups'!$A$4:$R$15,'Gas wholesale index'!S$2,FALSE)</f>
        <v>1</v>
      </c>
      <c r="T862" s="38">
        <f>VLOOKUP($B862,'Gas wholesale lookups'!$A$4:$R$15,'Gas wholesale index'!T$2,FALSE)</f>
        <v>0</v>
      </c>
      <c r="U862" s="13">
        <f t="shared" si="254"/>
        <v>0</v>
      </c>
      <c r="V862" s="13">
        <f t="shared" si="255"/>
        <v>208526.18181818182</v>
      </c>
      <c r="W862" s="13">
        <f t="shared" si="256"/>
        <v>166168.27272727274</v>
      </c>
      <c r="X862" s="13">
        <f t="shared" si="257"/>
        <v>291847.5</v>
      </c>
      <c r="Y862" s="13">
        <f t="shared" si="258"/>
        <v>332991.45454545453</v>
      </c>
      <c r="Z862" s="13">
        <f t="shared" si="259"/>
        <v>0</v>
      </c>
      <c r="AA862" s="13">
        <f t="shared" si="260"/>
        <v>999533.40909090918</v>
      </c>
      <c r="AB862" s="23">
        <f t="shared" si="261"/>
        <v>0</v>
      </c>
      <c r="AC862" s="23">
        <f t="shared" si="262"/>
        <v>0</v>
      </c>
      <c r="AD862" s="23">
        <f t="shared" si="263"/>
        <v>0</v>
      </c>
      <c r="AE862" s="23">
        <f t="shared" si="264"/>
        <v>0</v>
      </c>
      <c r="AF862" s="23">
        <f t="shared" si="265"/>
        <v>0</v>
      </c>
      <c r="AG862" s="23">
        <f t="shared" si="266"/>
        <v>0</v>
      </c>
      <c r="AH862" s="23">
        <f t="shared" si="267"/>
        <v>0</v>
      </c>
      <c r="AI862" s="44" t="str">
        <f t="shared" si="268"/>
        <v>n/a</v>
      </c>
      <c r="AJ862" s="2" t="str">
        <f t="shared" si="251"/>
        <v>2018-19 Summer</v>
      </c>
      <c r="AK862" s="2" t="str">
        <f t="shared" si="252"/>
        <v>2017-18 Winter</v>
      </c>
      <c r="AL862" s="41">
        <v>0</v>
      </c>
    </row>
    <row r="863" spans="1:38" x14ac:dyDescent="0.3">
      <c r="A863" s="47">
        <v>43087</v>
      </c>
      <c r="B863" s="14" t="str">
        <f t="shared" si="253"/>
        <v>Dec</v>
      </c>
      <c r="C863" s="3"/>
      <c r="D863" s="3"/>
      <c r="E863" s="3"/>
      <c r="F863" s="3"/>
      <c r="G863" s="3"/>
      <c r="H863" s="3"/>
      <c r="I863" s="13">
        <f>VLOOKUP($B863,'Gas wholesale lookups'!$A$4:$L$15,'Gas wholesale index'!I$2,FALSE)</f>
        <v>332991.45454545453</v>
      </c>
      <c r="J863" s="13">
        <f>VLOOKUP($B863,'Gas wholesale lookups'!$A$4:$L$15,'Gas wholesale index'!J$2,FALSE)</f>
        <v>208526.18181818182</v>
      </c>
      <c r="K863" s="13">
        <f>VLOOKUP($B863,'Gas wholesale lookups'!$A$4:$L$15,'Gas wholesale index'!K$2,FALSE)</f>
        <v>166168.27272727274</v>
      </c>
      <c r="L863" s="13">
        <f>VLOOKUP($B863,'Gas wholesale lookups'!$A$4:$L$15,'Gas wholesale index'!L$2,FALSE)</f>
        <v>291847.5</v>
      </c>
      <c r="M863" s="13">
        <f>VLOOKUP($B863,'Gas wholesale lookups'!$A$4:$L$15,'Gas wholesale index'!M$2,FALSE)</f>
        <v>332991.45454545453</v>
      </c>
      <c r="N863" s="13">
        <f>VLOOKUP($B863,'Gas wholesale lookups'!$A$4:$L$15,'Gas wholesale index'!N$2,FALSE)</f>
        <v>208526.18181818182</v>
      </c>
      <c r="O863" s="38">
        <f>VLOOKUP($B863,'Gas wholesale lookups'!$A$4:$R$15,'Gas wholesale index'!O$2,FALSE)</f>
        <v>0</v>
      </c>
      <c r="P863" s="38">
        <f>VLOOKUP($B863,'Gas wholesale lookups'!$A$4:$R$15,'Gas wholesale index'!P$2,FALSE)</f>
        <v>1</v>
      </c>
      <c r="Q863" s="38">
        <f>VLOOKUP($B863,'Gas wholesale lookups'!$A$4:$R$15,'Gas wholesale index'!Q$2,FALSE)</f>
        <v>1</v>
      </c>
      <c r="R863" s="38">
        <f>VLOOKUP($B863,'Gas wholesale lookups'!$A$4:$R$15,'Gas wholesale index'!R$2,FALSE)</f>
        <v>1</v>
      </c>
      <c r="S863" s="38">
        <f>VLOOKUP($B863,'Gas wholesale lookups'!$A$4:$R$15,'Gas wholesale index'!S$2,FALSE)</f>
        <v>1</v>
      </c>
      <c r="T863" s="38">
        <f>VLOOKUP($B863,'Gas wholesale lookups'!$A$4:$R$15,'Gas wholesale index'!T$2,FALSE)</f>
        <v>0</v>
      </c>
      <c r="U863" s="13">
        <f t="shared" si="254"/>
        <v>0</v>
      </c>
      <c r="V863" s="13">
        <f t="shared" si="255"/>
        <v>208526.18181818182</v>
      </c>
      <c r="W863" s="13">
        <f t="shared" si="256"/>
        <v>166168.27272727274</v>
      </c>
      <c r="X863" s="13">
        <f t="shared" si="257"/>
        <v>291847.5</v>
      </c>
      <c r="Y863" s="13">
        <f t="shared" si="258"/>
        <v>332991.45454545453</v>
      </c>
      <c r="Z863" s="13">
        <f t="shared" si="259"/>
        <v>0</v>
      </c>
      <c r="AA863" s="13">
        <f t="shared" si="260"/>
        <v>999533.40909090918</v>
      </c>
      <c r="AB863" s="23">
        <f t="shared" si="261"/>
        <v>0</v>
      </c>
      <c r="AC863" s="23">
        <f t="shared" si="262"/>
        <v>0</v>
      </c>
      <c r="AD863" s="23">
        <f t="shared" si="263"/>
        <v>0</v>
      </c>
      <c r="AE863" s="23">
        <f t="shared" si="264"/>
        <v>0</v>
      </c>
      <c r="AF863" s="23">
        <f t="shared" si="265"/>
        <v>0</v>
      </c>
      <c r="AG863" s="23">
        <f t="shared" si="266"/>
        <v>0</v>
      </c>
      <c r="AH863" s="23">
        <f t="shared" si="267"/>
        <v>0</v>
      </c>
      <c r="AI863" s="44" t="str">
        <f t="shared" si="268"/>
        <v>n/a</v>
      </c>
      <c r="AJ863" s="2" t="str">
        <f t="shared" si="251"/>
        <v>2018-19 Summer</v>
      </c>
      <c r="AK863" s="2" t="str">
        <f t="shared" si="252"/>
        <v>2017-18 Winter</v>
      </c>
      <c r="AL863" s="41">
        <v>0</v>
      </c>
    </row>
    <row r="864" spans="1:38" x14ac:dyDescent="0.3">
      <c r="A864" s="47">
        <v>43088</v>
      </c>
      <c r="B864" s="14" t="str">
        <f t="shared" si="253"/>
        <v>Dec</v>
      </c>
      <c r="C864" s="3"/>
      <c r="D864" s="3"/>
      <c r="E864" s="3"/>
      <c r="F864" s="3"/>
      <c r="G864" s="3"/>
      <c r="H864" s="3"/>
      <c r="I864" s="13">
        <f>VLOOKUP($B864,'Gas wholesale lookups'!$A$4:$L$15,'Gas wholesale index'!I$2,FALSE)</f>
        <v>332991.45454545453</v>
      </c>
      <c r="J864" s="13">
        <f>VLOOKUP($B864,'Gas wholesale lookups'!$A$4:$L$15,'Gas wholesale index'!J$2,FALSE)</f>
        <v>208526.18181818182</v>
      </c>
      <c r="K864" s="13">
        <f>VLOOKUP($B864,'Gas wholesale lookups'!$A$4:$L$15,'Gas wholesale index'!K$2,FALSE)</f>
        <v>166168.27272727274</v>
      </c>
      <c r="L864" s="13">
        <f>VLOOKUP($B864,'Gas wholesale lookups'!$A$4:$L$15,'Gas wholesale index'!L$2,FALSE)</f>
        <v>291847.5</v>
      </c>
      <c r="M864" s="13">
        <f>VLOOKUP($B864,'Gas wholesale lookups'!$A$4:$L$15,'Gas wholesale index'!M$2,FALSE)</f>
        <v>332991.45454545453</v>
      </c>
      <c r="N864" s="13">
        <f>VLOOKUP($B864,'Gas wholesale lookups'!$A$4:$L$15,'Gas wholesale index'!N$2,FALSE)</f>
        <v>208526.18181818182</v>
      </c>
      <c r="O864" s="38">
        <f>VLOOKUP($B864,'Gas wholesale lookups'!$A$4:$R$15,'Gas wholesale index'!O$2,FALSE)</f>
        <v>0</v>
      </c>
      <c r="P864" s="38">
        <f>VLOOKUP($B864,'Gas wholesale lookups'!$A$4:$R$15,'Gas wholesale index'!P$2,FALSE)</f>
        <v>1</v>
      </c>
      <c r="Q864" s="38">
        <f>VLOOKUP($B864,'Gas wholesale lookups'!$A$4:$R$15,'Gas wholesale index'!Q$2,FALSE)</f>
        <v>1</v>
      </c>
      <c r="R864" s="38">
        <f>VLOOKUP($B864,'Gas wholesale lookups'!$A$4:$R$15,'Gas wholesale index'!R$2,FALSE)</f>
        <v>1</v>
      </c>
      <c r="S864" s="38">
        <f>VLOOKUP($B864,'Gas wholesale lookups'!$A$4:$R$15,'Gas wholesale index'!S$2,FALSE)</f>
        <v>1</v>
      </c>
      <c r="T864" s="38">
        <f>VLOOKUP($B864,'Gas wholesale lookups'!$A$4:$R$15,'Gas wholesale index'!T$2,FALSE)</f>
        <v>0</v>
      </c>
      <c r="U864" s="13">
        <f t="shared" si="254"/>
        <v>0</v>
      </c>
      <c r="V864" s="13">
        <f t="shared" si="255"/>
        <v>208526.18181818182</v>
      </c>
      <c r="W864" s="13">
        <f t="shared" si="256"/>
        <v>166168.27272727274</v>
      </c>
      <c r="X864" s="13">
        <f t="shared" si="257"/>
        <v>291847.5</v>
      </c>
      <c r="Y864" s="13">
        <f t="shared" si="258"/>
        <v>332991.45454545453</v>
      </c>
      <c r="Z864" s="13">
        <f t="shared" si="259"/>
        <v>0</v>
      </c>
      <c r="AA864" s="13">
        <f t="shared" si="260"/>
        <v>999533.40909090918</v>
      </c>
      <c r="AB864" s="23">
        <f t="shared" si="261"/>
        <v>0</v>
      </c>
      <c r="AC864" s="23">
        <f t="shared" si="262"/>
        <v>0</v>
      </c>
      <c r="AD864" s="23">
        <f t="shared" si="263"/>
        <v>0</v>
      </c>
      <c r="AE864" s="23">
        <f t="shared" si="264"/>
        <v>0</v>
      </c>
      <c r="AF864" s="23">
        <f t="shared" si="265"/>
        <v>0</v>
      </c>
      <c r="AG864" s="23">
        <f t="shared" si="266"/>
        <v>0</v>
      </c>
      <c r="AH864" s="23">
        <f t="shared" si="267"/>
        <v>0</v>
      </c>
      <c r="AI864" s="44" t="str">
        <f t="shared" si="268"/>
        <v>n/a</v>
      </c>
      <c r="AJ864" s="2" t="str">
        <f t="shared" si="251"/>
        <v>2018-19 Summer</v>
      </c>
      <c r="AK864" s="2" t="str">
        <f t="shared" si="252"/>
        <v>2017-18 Winter</v>
      </c>
      <c r="AL864" s="41">
        <v>0</v>
      </c>
    </row>
    <row r="865" spans="1:38" x14ac:dyDescent="0.3">
      <c r="A865" s="47">
        <v>43089</v>
      </c>
      <c r="B865" s="14" t="str">
        <f t="shared" si="253"/>
        <v>Dec</v>
      </c>
      <c r="C865" s="3"/>
      <c r="D865" s="3"/>
      <c r="E865" s="3"/>
      <c r="F865" s="3"/>
      <c r="G865" s="3"/>
      <c r="H865" s="3"/>
      <c r="I865" s="13">
        <f>VLOOKUP($B865,'Gas wholesale lookups'!$A$4:$L$15,'Gas wholesale index'!I$2,FALSE)</f>
        <v>332991.45454545453</v>
      </c>
      <c r="J865" s="13">
        <f>VLOOKUP($B865,'Gas wholesale lookups'!$A$4:$L$15,'Gas wholesale index'!J$2,FALSE)</f>
        <v>208526.18181818182</v>
      </c>
      <c r="K865" s="13">
        <f>VLOOKUP($B865,'Gas wholesale lookups'!$A$4:$L$15,'Gas wholesale index'!K$2,FALSE)</f>
        <v>166168.27272727274</v>
      </c>
      <c r="L865" s="13">
        <f>VLOOKUP($B865,'Gas wholesale lookups'!$A$4:$L$15,'Gas wholesale index'!L$2,FALSE)</f>
        <v>291847.5</v>
      </c>
      <c r="M865" s="13">
        <f>VLOOKUP($B865,'Gas wholesale lookups'!$A$4:$L$15,'Gas wholesale index'!M$2,FALSE)</f>
        <v>332991.45454545453</v>
      </c>
      <c r="N865" s="13">
        <f>VLOOKUP($B865,'Gas wholesale lookups'!$A$4:$L$15,'Gas wholesale index'!N$2,FALSE)</f>
        <v>208526.18181818182</v>
      </c>
      <c r="O865" s="38">
        <f>VLOOKUP($B865,'Gas wholesale lookups'!$A$4:$R$15,'Gas wholesale index'!O$2,FALSE)</f>
        <v>0</v>
      </c>
      <c r="P865" s="38">
        <f>VLOOKUP($B865,'Gas wholesale lookups'!$A$4:$R$15,'Gas wholesale index'!P$2,FALSE)</f>
        <v>1</v>
      </c>
      <c r="Q865" s="38">
        <f>VLOOKUP($B865,'Gas wholesale lookups'!$A$4:$R$15,'Gas wholesale index'!Q$2,FALSE)</f>
        <v>1</v>
      </c>
      <c r="R865" s="38">
        <f>VLOOKUP($B865,'Gas wholesale lookups'!$A$4:$R$15,'Gas wholesale index'!R$2,FALSE)</f>
        <v>1</v>
      </c>
      <c r="S865" s="38">
        <f>VLOOKUP($B865,'Gas wholesale lookups'!$A$4:$R$15,'Gas wholesale index'!S$2,FALSE)</f>
        <v>1</v>
      </c>
      <c r="T865" s="38">
        <f>VLOOKUP($B865,'Gas wholesale lookups'!$A$4:$R$15,'Gas wholesale index'!T$2,FALSE)</f>
        <v>0</v>
      </c>
      <c r="U865" s="13">
        <f t="shared" si="254"/>
        <v>0</v>
      </c>
      <c r="V865" s="13">
        <f t="shared" si="255"/>
        <v>208526.18181818182</v>
      </c>
      <c r="W865" s="13">
        <f t="shared" si="256"/>
        <v>166168.27272727274</v>
      </c>
      <c r="X865" s="13">
        <f t="shared" si="257"/>
        <v>291847.5</v>
      </c>
      <c r="Y865" s="13">
        <f t="shared" si="258"/>
        <v>332991.45454545453</v>
      </c>
      <c r="Z865" s="13">
        <f t="shared" si="259"/>
        <v>0</v>
      </c>
      <c r="AA865" s="13">
        <f t="shared" si="260"/>
        <v>999533.40909090918</v>
      </c>
      <c r="AB865" s="23">
        <f t="shared" si="261"/>
        <v>0</v>
      </c>
      <c r="AC865" s="23">
        <f t="shared" si="262"/>
        <v>0</v>
      </c>
      <c r="AD865" s="23">
        <f t="shared" si="263"/>
        <v>0</v>
      </c>
      <c r="AE865" s="23">
        <f t="shared" si="264"/>
        <v>0</v>
      </c>
      <c r="AF865" s="23">
        <f t="shared" si="265"/>
        <v>0</v>
      </c>
      <c r="AG865" s="23">
        <f t="shared" si="266"/>
        <v>0</v>
      </c>
      <c r="AH865" s="23">
        <f t="shared" si="267"/>
        <v>0</v>
      </c>
      <c r="AI865" s="44" t="str">
        <f t="shared" si="268"/>
        <v>n/a</v>
      </c>
      <c r="AJ865" s="2" t="str">
        <f t="shared" si="251"/>
        <v>2018-19 Summer</v>
      </c>
      <c r="AK865" s="2" t="str">
        <f t="shared" si="252"/>
        <v>2017-18 Winter</v>
      </c>
      <c r="AL865" s="41">
        <v>0</v>
      </c>
    </row>
    <row r="866" spans="1:38" x14ac:dyDescent="0.3">
      <c r="A866" s="47">
        <v>43090</v>
      </c>
      <c r="B866" s="14" t="str">
        <f t="shared" si="253"/>
        <v>Dec</v>
      </c>
      <c r="C866" s="3"/>
      <c r="D866" s="3"/>
      <c r="E866" s="3"/>
      <c r="F866" s="3"/>
      <c r="G866" s="3"/>
      <c r="H866" s="3"/>
      <c r="I866" s="13">
        <f>VLOOKUP($B866,'Gas wholesale lookups'!$A$4:$L$15,'Gas wholesale index'!I$2,FALSE)</f>
        <v>332991.45454545453</v>
      </c>
      <c r="J866" s="13">
        <f>VLOOKUP($B866,'Gas wholesale lookups'!$A$4:$L$15,'Gas wholesale index'!J$2,FALSE)</f>
        <v>208526.18181818182</v>
      </c>
      <c r="K866" s="13">
        <f>VLOOKUP($B866,'Gas wholesale lookups'!$A$4:$L$15,'Gas wholesale index'!K$2,FALSE)</f>
        <v>166168.27272727274</v>
      </c>
      <c r="L866" s="13">
        <f>VLOOKUP($B866,'Gas wholesale lookups'!$A$4:$L$15,'Gas wholesale index'!L$2,FALSE)</f>
        <v>291847.5</v>
      </c>
      <c r="M866" s="13">
        <f>VLOOKUP($B866,'Gas wholesale lookups'!$A$4:$L$15,'Gas wholesale index'!M$2,FALSE)</f>
        <v>332991.45454545453</v>
      </c>
      <c r="N866" s="13">
        <f>VLOOKUP($B866,'Gas wholesale lookups'!$A$4:$L$15,'Gas wholesale index'!N$2,FALSE)</f>
        <v>208526.18181818182</v>
      </c>
      <c r="O866" s="38">
        <f>VLOOKUP($B866,'Gas wholesale lookups'!$A$4:$R$15,'Gas wholesale index'!O$2,FALSE)</f>
        <v>0</v>
      </c>
      <c r="P866" s="38">
        <f>VLOOKUP($B866,'Gas wholesale lookups'!$A$4:$R$15,'Gas wholesale index'!P$2,FALSE)</f>
        <v>1</v>
      </c>
      <c r="Q866" s="38">
        <f>VLOOKUP($B866,'Gas wholesale lookups'!$A$4:$R$15,'Gas wholesale index'!Q$2,FALSE)</f>
        <v>1</v>
      </c>
      <c r="R866" s="38">
        <f>VLOOKUP($B866,'Gas wholesale lookups'!$A$4:$R$15,'Gas wholesale index'!R$2,FALSE)</f>
        <v>1</v>
      </c>
      <c r="S866" s="38">
        <f>VLOOKUP($B866,'Gas wholesale lookups'!$A$4:$R$15,'Gas wholesale index'!S$2,FALSE)</f>
        <v>1</v>
      </c>
      <c r="T866" s="38">
        <f>VLOOKUP($B866,'Gas wholesale lookups'!$A$4:$R$15,'Gas wholesale index'!T$2,FALSE)</f>
        <v>0</v>
      </c>
      <c r="U866" s="13">
        <f t="shared" si="254"/>
        <v>0</v>
      </c>
      <c r="V866" s="13">
        <f t="shared" si="255"/>
        <v>208526.18181818182</v>
      </c>
      <c r="W866" s="13">
        <f t="shared" si="256"/>
        <v>166168.27272727274</v>
      </c>
      <c r="X866" s="13">
        <f t="shared" si="257"/>
        <v>291847.5</v>
      </c>
      <c r="Y866" s="13">
        <f t="shared" si="258"/>
        <v>332991.45454545453</v>
      </c>
      <c r="Z866" s="13">
        <f t="shared" si="259"/>
        <v>0</v>
      </c>
      <c r="AA866" s="13">
        <f t="shared" si="260"/>
        <v>999533.40909090918</v>
      </c>
      <c r="AB866" s="23">
        <f t="shared" si="261"/>
        <v>0</v>
      </c>
      <c r="AC866" s="23">
        <f t="shared" si="262"/>
        <v>0</v>
      </c>
      <c r="AD866" s="23">
        <f t="shared" si="263"/>
        <v>0</v>
      </c>
      <c r="AE866" s="23">
        <f t="shared" si="264"/>
        <v>0</v>
      </c>
      <c r="AF866" s="23">
        <f t="shared" si="265"/>
        <v>0</v>
      </c>
      <c r="AG866" s="23">
        <f t="shared" si="266"/>
        <v>0</v>
      </c>
      <c r="AH866" s="23">
        <f t="shared" si="267"/>
        <v>0</v>
      </c>
      <c r="AI866" s="44" t="str">
        <f t="shared" si="268"/>
        <v>n/a</v>
      </c>
      <c r="AJ866" s="2" t="str">
        <f t="shared" si="251"/>
        <v>2018-19 Summer</v>
      </c>
      <c r="AK866" s="2" t="str">
        <f t="shared" si="252"/>
        <v>2017-18 Winter</v>
      </c>
      <c r="AL866" s="41">
        <v>0</v>
      </c>
    </row>
    <row r="867" spans="1:38" x14ac:dyDescent="0.3">
      <c r="A867" s="47">
        <v>43091</v>
      </c>
      <c r="B867" s="14" t="str">
        <f t="shared" si="253"/>
        <v>Dec</v>
      </c>
      <c r="C867" s="3"/>
      <c r="D867" s="3"/>
      <c r="E867" s="3"/>
      <c r="F867" s="3"/>
      <c r="G867" s="3"/>
      <c r="H867" s="3"/>
      <c r="I867" s="13">
        <f>VLOOKUP($B867,'Gas wholesale lookups'!$A$4:$L$15,'Gas wholesale index'!I$2,FALSE)</f>
        <v>332991.45454545453</v>
      </c>
      <c r="J867" s="13">
        <f>VLOOKUP($B867,'Gas wholesale lookups'!$A$4:$L$15,'Gas wholesale index'!J$2,FALSE)</f>
        <v>208526.18181818182</v>
      </c>
      <c r="K867" s="13">
        <f>VLOOKUP($B867,'Gas wholesale lookups'!$A$4:$L$15,'Gas wholesale index'!K$2,FALSE)</f>
        <v>166168.27272727274</v>
      </c>
      <c r="L867" s="13">
        <f>VLOOKUP($B867,'Gas wholesale lookups'!$A$4:$L$15,'Gas wholesale index'!L$2,FALSE)</f>
        <v>291847.5</v>
      </c>
      <c r="M867" s="13">
        <f>VLOOKUP($B867,'Gas wholesale lookups'!$A$4:$L$15,'Gas wholesale index'!M$2,FALSE)</f>
        <v>332991.45454545453</v>
      </c>
      <c r="N867" s="13">
        <f>VLOOKUP($B867,'Gas wholesale lookups'!$A$4:$L$15,'Gas wholesale index'!N$2,FALSE)</f>
        <v>208526.18181818182</v>
      </c>
      <c r="O867" s="38">
        <f>VLOOKUP($B867,'Gas wholesale lookups'!$A$4:$R$15,'Gas wholesale index'!O$2,FALSE)</f>
        <v>0</v>
      </c>
      <c r="P867" s="38">
        <f>VLOOKUP($B867,'Gas wholesale lookups'!$A$4:$R$15,'Gas wholesale index'!P$2,FALSE)</f>
        <v>1</v>
      </c>
      <c r="Q867" s="38">
        <f>VLOOKUP($B867,'Gas wholesale lookups'!$A$4:$R$15,'Gas wholesale index'!Q$2,FALSE)</f>
        <v>1</v>
      </c>
      <c r="R867" s="38">
        <f>VLOOKUP($B867,'Gas wholesale lookups'!$A$4:$R$15,'Gas wholesale index'!R$2,FALSE)</f>
        <v>1</v>
      </c>
      <c r="S867" s="38">
        <f>VLOOKUP($B867,'Gas wholesale lookups'!$A$4:$R$15,'Gas wholesale index'!S$2,FALSE)</f>
        <v>1</v>
      </c>
      <c r="T867" s="38">
        <f>VLOOKUP($B867,'Gas wholesale lookups'!$A$4:$R$15,'Gas wholesale index'!T$2,FALSE)</f>
        <v>0</v>
      </c>
      <c r="U867" s="13">
        <f t="shared" si="254"/>
        <v>0</v>
      </c>
      <c r="V867" s="13">
        <f t="shared" si="255"/>
        <v>208526.18181818182</v>
      </c>
      <c r="W867" s="13">
        <f t="shared" si="256"/>
        <v>166168.27272727274</v>
      </c>
      <c r="X867" s="13">
        <f t="shared" si="257"/>
        <v>291847.5</v>
      </c>
      <c r="Y867" s="13">
        <f t="shared" si="258"/>
        <v>332991.45454545453</v>
      </c>
      <c r="Z867" s="13">
        <f t="shared" si="259"/>
        <v>0</v>
      </c>
      <c r="AA867" s="13">
        <f t="shared" si="260"/>
        <v>999533.40909090918</v>
      </c>
      <c r="AB867" s="23">
        <f t="shared" si="261"/>
        <v>0</v>
      </c>
      <c r="AC867" s="23">
        <f t="shared" si="262"/>
        <v>0</v>
      </c>
      <c r="AD867" s="23">
        <f t="shared" si="263"/>
        <v>0</v>
      </c>
      <c r="AE867" s="23">
        <f t="shared" si="264"/>
        <v>0</v>
      </c>
      <c r="AF867" s="23">
        <f t="shared" si="265"/>
        <v>0</v>
      </c>
      <c r="AG867" s="23">
        <f t="shared" si="266"/>
        <v>0</v>
      </c>
      <c r="AH867" s="23">
        <f t="shared" si="267"/>
        <v>0</v>
      </c>
      <c r="AI867" s="44" t="str">
        <f t="shared" si="268"/>
        <v>n/a</v>
      </c>
      <c r="AJ867" s="2" t="str">
        <f t="shared" si="251"/>
        <v>2018-19 Summer</v>
      </c>
      <c r="AK867" s="2" t="str">
        <f t="shared" si="252"/>
        <v>2017-18 Winter</v>
      </c>
      <c r="AL867" s="41">
        <v>0</v>
      </c>
    </row>
    <row r="868" spans="1:38" x14ac:dyDescent="0.3">
      <c r="A868" s="47">
        <v>43096</v>
      </c>
      <c r="B868" s="14" t="str">
        <f t="shared" si="253"/>
        <v>Dec</v>
      </c>
      <c r="C868" s="3"/>
      <c r="D868" s="3"/>
      <c r="E868" s="3"/>
      <c r="F868" s="3"/>
      <c r="G868" s="3"/>
      <c r="H868" s="3"/>
      <c r="I868" s="13">
        <f>VLOOKUP($B868,'Gas wholesale lookups'!$A$4:$L$15,'Gas wholesale index'!I$2,FALSE)</f>
        <v>332991.45454545453</v>
      </c>
      <c r="J868" s="13">
        <f>VLOOKUP($B868,'Gas wholesale lookups'!$A$4:$L$15,'Gas wholesale index'!J$2,FALSE)</f>
        <v>208526.18181818182</v>
      </c>
      <c r="K868" s="13">
        <f>VLOOKUP($B868,'Gas wholesale lookups'!$A$4:$L$15,'Gas wholesale index'!K$2,FALSE)</f>
        <v>166168.27272727274</v>
      </c>
      <c r="L868" s="13">
        <f>VLOOKUP($B868,'Gas wholesale lookups'!$A$4:$L$15,'Gas wholesale index'!L$2,FALSE)</f>
        <v>291847.5</v>
      </c>
      <c r="M868" s="13">
        <f>VLOOKUP($B868,'Gas wholesale lookups'!$A$4:$L$15,'Gas wholesale index'!M$2,FALSE)</f>
        <v>332991.45454545453</v>
      </c>
      <c r="N868" s="13">
        <f>VLOOKUP($B868,'Gas wholesale lookups'!$A$4:$L$15,'Gas wholesale index'!N$2,FALSE)</f>
        <v>208526.18181818182</v>
      </c>
      <c r="O868" s="38">
        <f>VLOOKUP($B868,'Gas wholesale lookups'!$A$4:$R$15,'Gas wholesale index'!O$2,FALSE)</f>
        <v>0</v>
      </c>
      <c r="P868" s="38">
        <f>VLOOKUP($B868,'Gas wholesale lookups'!$A$4:$R$15,'Gas wholesale index'!P$2,FALSE)</f>
        <v>1</v>
      </c>
      <c r="Q868" s="38">
        <f>VLOOKUP($B868,'Gas wholesale lookups'!$A$4:$R$15,'Gas wholesale index'!Q$2,FALSE)</f>
        <v>1</v>
      </c>
      <c r="R868" s="38">
        <f>VLOOKUP($B868,'Gas wholesale lookups'!$A$4:$R$15,'Gas wholesale index'!R$2,FALSE)</f>
        <v>1</v>
      </c>
      <c r="S868" s="38">
        <f>VLOOKUP($B868,'Gas wholesale lookups'!$A$4:$R$15,'Gas wholesale index'!S$2,FALSE)</f>
        <v>1</v>
      </c>
      <c r="T868" s="38">
        <f>VLOOKUP($B868,'Gas wholesale lookups'!$A$4:$R$15,'Gas wholesale index'!T$2,FALSE)</f>
        <v>0</v>
      </c>
      <c r="U868" s="13">
        <f t="shared" si="254"/>
        <v>0</v>
      </c>
      <c r="V868" s="13">
        <f t="shared" si="255"/>
        <v>208526.18181818182</v>
      </c>
      <c r="W868" s="13">
        <f t="shared" si="256"/>
        <v>166168.27272727274</v>
      </c>
      <c r="X868" s="13">
        <f t="shared" si="257"/>
        <v>291847.5</v>
      </c>
      <c r="Y868" s="13">
        <f t="shared" si="258"/>
        <v>332991.45454545453</v>
      </c>
      <c r="Z868" s="13">
        <f t="shared" si="259"/>
        <v>0</v>
      </c>
      <c r="AA868" s="13">
        <f t="shared" si="260"/>
        <v>999533.40909090918</v>
      </c>
      <c r="AB868" s="23">
        <f t="shared" si="261"/>
        <v>0</v>
      </c>
      <c r="AC868" s="23">
        <f t="shared" si="262"/>
        <v>0</v>
      </c>
      <c r="AD868" s="23">
        <f t="shared" si="263"/>
        <v>0</v>
      </c>
      <c r="AE868" s="23">
        <f t="shared" si="264"/>
        <v>0</v>
      </c>
      <c r="AF868" s="23">
        <f t="shared" si="265"/>
        <v>0</v>
      </c>
      <c r="AG868" s="23">
        <f t="shared" si="266"/>
        <v>0</v>
      </c>
      <c r="AH868" s="23">
        <f t="shared" si="267"/>
        <v>0</v>
      </c>
      <c r="AI868" s="44" t="str">
        <f t="shared" si="268"/>
        <v>n/a</v>
      </c>
      <c r="AJ868" s="2" t="str">
        <f t="shared" si="251"/>
        <v>2018-19 Summer</v>
      </c>
      <c r="AK868" s="2" t="str">
        <f t="shared" si="252"/>
        <v>2017-18 Winter</v>
      </c>
      <c r="AL868" s="41">
        <v>0</v>
      </c>
    </row>
    <row r="869" spans="1:38" x14ac:dyDescent="0.3">
      <c r="A869" s="47">
        <v>43097</v>
      </c>
      <c r="B869" s="14" t="str">
        <f t="shared" si="253"/>
        <v>Dec</v>
      </c>
      <c r="C869" s="3"/>
      <c r="D869" s="3"/>
      <c r="E869" s="3"/>
      <c r="F869" s="3"/>
      <c r="G869" s="3"/>
      <c r="H869" s="3"/>
      <c r="I869" s="13">
        <f>VLOOKUP($B869,'Gas wholesale lookups'!$A$4:$L$15,'Gas wholesale index'!I$2,FALSE)</f>
        <v>332991.45454545453</v>
      </c>
      <c r="J869" s="13">
        <f>VLOOKUP($B869,'Gas wholesale lookups'!$A$4:$L$15,'Gas wholesale index'!J$2,FALSE)</f>
        <v>208526.18181818182</v>
      </c>
      <c r="K869" s="13">
        <f>VLOOKUP($B869,'Gas wholesale lookups'!$A$4:$L$15,'Gas wholesale index'!K$2,FALSE)</f>
        <v>166168.27272727274</v>
      </c>
      <c r="L869" s="13">
        <f>VLOOKUP($B869,'Gas wholesale lookups'!$A$4:$L$15,'Gas wholesale index'!L$2,FALSE)</f>
        <v>291847.5</v>
      </c>
      <c r="M869" s="13">
        <f>VLOOKUP($B869,'Gas wholesale lookups'!$A$4:$L$15,'Gas wholesale index'!M$2,FALSE)</f>
        <v>332991.45454545453</v>
      </c>
      <c r="N869" s="13">
        <f>VLOOKUP($B869,'Gas wholesale lookups'!$A$4:$L$15,'Gas wholesale index'!N$2,FALSE)</f>
        <v>208526.18181818182</v>
      </c>
      <c r="O869" s="38">
        <f>VLOOKUP($B869,'Gas wholesale lookups'!$A$4:$R$15,'Gas wholesale index'!O$2,FALSE)</f>
        <v>0</v>
      </c>
      <c r="P869" s="38">
        <f>VLOOKUP($B869,'Gas wholesale lookups'!$A$4:$R$15,'Gas wholesale index'!P$2,FALSE)</f>
        <v>1</v>
      </c>
      <c r="Q869" s="38">
        <f>VLOOKUP($B869,'Gas wholesale lookups'!$A$4:$R$15,'Gas wholesale index'!Q$2,FALSE)</f>
        <v>1</v>
      </c>
      <c r="R869" s="38">
        <f>VLOOKUP($B869,'Gas wholesale lookups'!$A$4:$R$15,'Gas wholesale index'!R$2,FALSE)</f>
        <v>1</v>
      </c>
      <c r="S869" s="38">
        <f>VLOOKUP($B869,'Gas wholesale lookups'!$A$4:$R$15,'Gas wholesale index'!S$2,FALSE)</f>
        <v>1</v>
      </c>
      <c r="T869" s="38">
        <f>VLOOKUP($B869,'Gas wholesale lookups'!$A$4:$R$15,'Gas wholesale index'!T$2,FALSE)</f>
        <v>0</v>
      </c>
      <c r="U869" s="13">
        <f t="shared" si="254"/>
        <v>0</v>
      </c>
      <c r="V869" s="13">
        <f t="shared" si="255"/>
        <v>208526.18181818182</v>
      </c>
      <c r="W869" s="13">
        <f t="shared" si="256"/>
        <v>166168.27272727274</v>
      </c>
      <c r="X869" s="13">
        <f t="shared" si="257"/>
        <v>291847.5</v>
      </c>
      <c r="Y869" s="13">
        <f t="shared" si="258"/>
        <v>332991.45454545453</v>
      </c>
      <c r="Z869" s="13">
        <f t="shared" si="259"/>
        <v>0</v>
      </c>
      <c r="AA869" s="13">
        <f t="shared" si="260"/>
        <v>999533.40909090918</v>
      </c>
      <c r="AB869" s="23">
        <f t="shared" si="261"/>
        <v>0</v>
      </c>
      <c r="AC869" s="23">
        <f t="shared" si="262"/>
        <v>0</v>
      </c>
      <c r="AD869" s="23">
        <f t="shared" si="263"/>
        <v>0</v>
      </c>
      <c r="AE869" s="23">
        <f t="shared" si="264"/>
        <v>0</v>
      </c>
      <c r="AF869" s="23">
        <f t="shared" si="265"/>
        <v>0</v>
      </c>
      <c r="AG869" s="23">
        <f t="shared" si="266"/>
        <v>0</v>
      </c>
      <c r="AH869" s="23">
        <f t="shared" si="267"/>
        <v>0</v>
      </c>
      <c r="AI869" s="44" t="str">
        <f t="shared" si="268"/>
        <v>n/a</v>
      </c>
      <c r="AJ869" s="2" t="str">
        <f t="shared" si="251"/>
        <v>2018-19 Summer</v>
      </c>
      <c r="AK869" s="2" t="str">
        <f t="shared" si="252"/>
        <v>2017-18 Winter</v>
      </c>
      <c r="AL869" s="41">
        <v>0</v>
      </c>
    </row>
    <row r="870" spans="1:38" x14ac:dyDescent="0.3">
      <c r="A870" s="47">
        <v>43098</v>
      </c>
      <c r="B870" s="14" t="str">
        <f t="shared" si="253"/>
        <v>Dec</v>
      </c>
      <c r="C870" s="3"/>
      <c r="D870" s="3"/>
      <c r="E870" s="3"/>
      <c r="F870" s="3"/>
      <c r="G870" s="3"/>
      <c r="H870" s="3"/>
      <c r="I870" s="13">
        <f>VLOOKUP($B870,'Gas wholesale lookups'!$A$4:$L$15,'Gas wholesale index'!I$2,FALSE)</f>
        <v>332991.45454545453</v>
      </c>
      <c r="J870" s="13">
        <f>VLOOKUP($B870,'Gas wholesale lookups'!$A$4:$L$15,'Gas wholesale index'!J$2,FALSE)</f>
        <v>208526.18181818182</v>
      </c>
      <c r="K870" s="13">
        <f>VLOOKUP($B870,'Gas wholesale lookups'!$A$4:$L$15,'Gas wholesale index'!K$2,FALSE)</f>
        <v>166168.27272727274</v>
      </c>
      <c r="L870" s="13">
        <f>VLOOKUP($B870,'Gas wholesale lookups'!$A$4:$L$15,'Gas wholesale index'!L$2,FALSE)</f>
        <v>291847.5</v>
      </c>
      <c r="M870" s="13">
        <f>VLOOKUP($B870,'Gas wholesale lookups'!$A$4:$L$15,'Gas wholesale index'!M$2,FALSE)</f>
        <v>332991.45454545453</v>
      </c>
      <c r="N870" s="13">
        <f>VLOOKUP($B870,'Gas wholesale lookups'!$A$4:$L$15,'Gas wholesale index'!N$2,FALSE)</f>
        <v>208526.18181818182</v>
      </c>
      <c r="O870" s="38">
        <f>VLOOKUP($B870,'Gas wholesale lookups'!$A$4:$R$15,'Gas wholesale index'!O$2,FALSE)</f>
        <v>0</v>
      </c>
      <c r="P870" s="38">
        <f>VLOOKUP($B870,'Gas wholesale lookups'!$A$4:$R$15,'Gas wholesale index'!P$2,FALSE)</f>
        <v>1</v>
      </c>
      <c r="Q870" s="38">
        <f>VLOOKUP($B870,'Gas wholesale lookups'!$A$4:$R$15,'Gas wholesale index'!Q$2,FALSE)</f>
        <v>1</v>
      </c>
      <c r="R870" s="38">
        <f>VLOOKUP($B870,'Gas wholesale lookups'!$A$4:$R$15,'Gas wholesale index'!R$2,FALSE)</f>
        <v>1</v>
      </c>
      <c r="S870" s="38">
        <f>VLOOKUP($B870,'Gas wholesale lookups'!$A$4:$R$15,'Gas wholesale index'!S$2,FALSE)</f>
        <v>1</v>
      </c>
      <c r="T870" s="38">
        <f>VLOOKUP($B870,'Gas wholesale lookups'!$A$4:$R$15,'Gas wholesale index'!T$2,FALSE)</f>
        <v>0</v>
      </c>
      <c r="U870" s="13">
        <f t="shared" si="254"/>
        <v>0</v>
      </c>
      <c r="V870" s="13">
        <f t="shared" si="255"/>
        <v>208526.18181818182</v>
      </c>
      <c r="W870" s="13">
        <f t="shared" si="256"/>
        <v>166168.27272727274</v>
      </c>
      <c r="X870" s="13">
        <f t="shared" si="257"/>
        <v>291847.5</v>
      </c>
      <c r="Y870" s="13">
        <f t="shared" si="258"/>
        <v>332991.45454545453</v>
      </c>
      <c r="Z870" s="13">
        <f t="shared" si="259"/>
        <v>0</v>
      </c>
      <c r="AA870" s="13">
        <f t="shared" si="260"/>
        <v>999533.40909090918</v>
      </c>
      <c r="AB870" s="23">
        <f t="shared" si="261"/>
        <v>0</v>
      </c>
      <c r="AC870" s="23">
        <f t="shared" si="262"/>
        <v>0</v>
      </c>
      <c r="AD870" s="23">
        <f t="shared" si="263"/>
        <v>0</v>
      </c>
      <c r="AE870" s="23">
        <f t="shared" si="264"/>
        <v>0</v>
      </c>
      <c r="AF870" s="23">
        <f t="shared" si="265"/>
        <v>0</v>
      </c>
      <c r="AG870" s="23">
        <f t="shared" si="266"/>
        <v>0</v>
      </c>
      <c r="AH870" s="23">
        <f t="shared" si="267"/>
        <v>0</v>
      </c>
      <c r="AI870" s="44" t="str">
        <f t="shared" si="268"/>
        <v>n/a</v>
      </c>
      <c r="AJ870" s="2" t="str">
        <f t="shared" si="251"/>
        <v>2018-19 Summer</v>
      </c>
      <c r="AK870" s="2" t="str">
        <f t="shared" si="252"/>
        <v>2017-18 Winter</v>
      </c>
      <c r="AL870" s="41">
        <v>0</v>
      </c>
    </row>
    <row r="871" spans="1:38" x14ac:dyDescent="0.3">
      <c r="A871" s="47">
        <v>43102</v>
      </c>
      <c r="B871" s="14" t="str">
        <f t="shared" si="253"/>
        <v>Jan</v>
      </c>
      <c r="C871" s="3"/>
      <c r="D871" s="3"/>
      <c r="E871" s="3"/>
      <c r="F871" s="3"/>
      <c r="G871" s="3"/>
      <c r="H871" s="3"/>
      <c r="I871" s="13">
        <f>VLOOKUP($B871,'Gas wholesale lookups'!$A$4:$L$15,'Gas wholesale index'!I$2,FALSE)</f>
        <v>208526.18181818182</v>
      </c>
      <c r="J871" s="13">
        <f>VLOOKUP($B871,'Gas wholesale lookups'!$A$4:$L$15,'Gas wholesale index'!J$2,FALSE)</f>
        <v>166168.27272727274</v>
      </c>
      <c r="K871" s="13">
        <f>VLOOKUP($B871,'Gas wholesale lookups'!$A$4:$L$15,'Gas wholesale index'!K$2,FALSE)</f>
        <v>291847.5</v>
      </c>
      <c r="L871" s="13">
        <f>VLOOKUP($B871,'Gas wholesale lookups'!$A$4:$L$15,'Gas wholesale index'!L$2,FALSE)</f>
        <v>332991.45454545453</v>
      </c>
      <c r="M871" s="13">
        <f>VLOOKUP($B871,'Gas wholesale lookups'!$A$4:$L$15,'Gas wholesale index'!M$2,FALSE)</f>
        <v>208526.18181818182</v>
      </c>
      <c r="N871" s="13">
        <f>VLOOKUP($B871,'Gas wholesale lookups'!$A$4:$L$15,'Gas wholesale index'!N$2,FALSE)</f>
        <v>166168.27272727274</v>
      </c>
      <c r="O871" s="38">
        <f>VLOOKUP($B871,'Gas wholesale lookups'!$A$4:$R$15,'Gas wholesale index'!O$2,FALSE)</f>
        <v>1</v>
      </c>
      <c r="P871" s="38">
        <f>VLOOKUP($B871,'Gas wholesale lookups'!$A$4:$R$15,'Gas wholesale index'!P$2,FALSE)</f>
        <v>1</v>
      </c>
      <c r="Q871" s="38">
        <f>VLOOKUP($B871,'Gas wholesale lookups'!$A$4:$R$15,'Gas wholesale index'!Q$2,FALSE)</f>
        <v>1</v>
      </c>
      <c r="R871" s="38">
        <f>VLOOKUP($B871,'Gas wholesale lookups'!$A$4:$R$15,'Gas wholesale index'!R$2,FALSE)</f>
        <v>1</v>
      </c>
      <c r="S871" s="38">
        <f>VLOOKUP($B871,'Gas wholesale lookups'!$A$4:$R$15,'Gas wholesale index'!S$2,FALSE)</f>
        <v>0</v>
      </c>
      <c r="T871" s="38">
        <f>VLOOKUP($B871,'Gas wholesale lookups'!$A$4:$R$15,'Gas wholesale index'!T$2,FALSE)</f>
        <v>0</v>
      </c>
      <c r="U871" s="13">
        <f t="shared" si="254"/>
        <v>208526.18181818182</v>
      </c>
      <c r="V871" s="13">
        <f t="shared" si="255"/>
        <v>166168.27272727274</v>
      </c>
      <c r="W871" s="13">
        <f t="shared" si="256"/>
        <v>291847.5</v>
      </c>
      <c r="X871" s="13">
        <f t="shared" si="257"/>
        <v>332991.45454545453</v>
      </c>
      <c r="Y871" s="13">
        <f t="shared" si="258"/>
        <v>0</v>
      </c>
      <c r="Z871" s="13">
        <f t="shared" si="259"/>
        <v>0</v>
      </c>
      <c r="AA871" s="13">
        <f t="shared" si="260"/>
        <v>999533.40909090918</v>
      </c>
      <c r="AB871" s="23">
        <f t="shared" si="261"/>
        <v>0</v>
      </c>
      <c r="AC871" s="23">
        <f t="shared" si="262"/>
        <v>0</v>
      </c>
      <c r="AD871" s="23">
        <f t="shared" si="263"/>
        <v>0</v>
      </c>
      <c r="AE871" s="23">
        <f t="shared" si="264"/>
        <v>0</v>
      </c>
      <c r="AF871" s="23">
        <f t="shared" si="265"/>
        <v>0</v>
      </c>
      <c r="AG871" s="23">
        <f t="shared" si="266"/>
        <v>0</v>
      </c>
      <c r="AH871" s="23">
        <f t="shared" si="267"/>
        <v>0</v>
      </c>
      <c r="AI871" s="44" t="str">
        <f t="shared" si="268"/>
        <v>n/a</v>
      </c>
      <c r="AJ871" s="2" t="str">
        <f t="shared" si="251"/>
        <v>2018-19 Summer</v>
      </c>
      <c r="AK871" s="2" t="str">
        <f t="shared" si="252"/>
        <v>2017-18 Winter</v>
      </c>
      <c r="AL871" s="41">
        <v>0</v>
      </c>
    </row>
    <row r="872" spans="1:38" x14ac:dyDescent="0.3">
      <c r="A872" s="47">
        <v>43103</v>
      </c>
      <c r="B872" s="14" t="str">
        <f t="shared" si="253"/>
        <v>Jan</v>
      </c>
      <c r="C872" s="3"/>
      <c r="D872" s="3"/>
      <c r="E872" s="3"/>
      <c r="F872" s="3"/>
      <c r="G872" s="3"/>
      <c r="H872" s="3"/>
      <c r="I872" s="13">
        <f>VLOOKUP($B872,'Gas wholesale lookups'!$A$4:$L$15,'Gas wholesale index'!I$2,FALSE)</f>
        <v>208526.18181818182</v>
      </c>
      <c r="J872" s="13">
        <f>VLOOKUP($B872,'Gas wholesale lookups'!$A$4:$L$15,'Gas wholesale index'!J$2,FALSE)</f>
        <v>166168.27272727274</v>
      </c>
      <c r="K872" s="13">
        <f>VLOOKUP($B872,'Gas wholesale lookups'!$A$4:$L$15,'Gas wholesale index'!K$2,FALSE)</f>
        <v>291847.5</v>
      </c>
      <c r="L872" s="13">
        <f>VLOOKUP($B872,'Gas wholesale lookups'!$A$4:$L$15,'Gas wholesale index'!L$2,FALSE)</f>
        <v>332991.45454545453</v>
      </c>
      <c r="M872" s="13">
        <f>VLOOKUP($B872,'Gas wholesale lookups'!$A$4:$L$15,'Gas wholesale index'!M$2,FALSE)</f>
        <v>208526.18181818182</v>
      </c>
      <c r="N872" s="13">
        <f>VLOOKUP($B872,'Gas wholesale lookups'!$A$4:$L$15,'Gas wholesale index'!N$2,FALSE)</f>
        <v>166168.27272727274</v>
      </c>
      <c r="O872" s="38">
        <f>VLOOKUP($B872,'Gas wholesale lookups'!$A$4:$R$15,'Gas wholesale index'!O$2,FALSE)</f>
        <v>1</v>
      </c>
      <c r="P872" s="38">
        <f>VLOOKUP($B872,'Gas wholesale lookups'!$A$4:$R$15,'Gas wholesale index'!P$2,FALSE)</f>
        <v>1</v>
      </c>
      <c r="Q872" s="38">
        <f>VLOOKUP($B872,'Gas wholesale lookups'!$A$4:$R$15,'Gas wholesale index'!Q$2,FALSE)</f>
        <v>1</v>
      </c>
      <c r="R872" s="38">
        <f>VLOOKUP($B872,'Gas wholesale lookups'!$A$4:$R$15,'Gas wholesale index'!R$2,FALSE)</f>
        <v>1</v>
      </c>
      <c r="S872" s="38">
        <f>VLOOKUP($B872,'Gas wholesale lookups'!$A$4:$R$15,'Gas wholesale index'!S$2,FALSE)</f>
        <v>0</v>
      </c>
      <c r="T872" s="38">
        <f>VLOOKUP($B872,'Gas wholesale lookups'!$A$4:$R$15,'Gas wholesale index'!T$2,FALSE)</f>
        <v>0</v>
      </c>
      <c r="U872" s="13">
        <f t="shared" si="254"/>
        <v>208526.18181818182</v>
      </c>
      <c r="V872" s="13">
        <f t="shared" si="255"/>
        <v>166168.27272727274</v>
      </c>
      <c r="W872" s="13">
        <f t="shared" si="256"/>
        <v>291847.5</v>
      </c>
      <c r="X872" s="13">
        <f t="shared" si="257"/>
        <v>332991.45454545453</v>
      </c>
      <c r="Y872" s="13">
        <f t="shared" si="258"/>
        <v>0</v>
      </c>
      <c r="Z872" s="13">
        <f t="shared" si="259"/>
        <v>0</v>
      </c>
      <c r="AA872" s="13">
        <f t="shared" si="260"/>
        <v>999533.40909090918</v>
      </c>
      <c r="AB872" s="23">
        <f t="shared" si="261"/>
        <v>0</v>
      </c>
      <c r="AC872" s="23">
        <f t="shared" si="262"/>
        <v>0</v>
      </c>
      <c r="AD872" s="23">
        <f t="shared" si="263"/>
        <v>0</v>
      </c>
      <c r="AE872" s="23">
        <f t="shared" si="264"/>
        <v>0</v>
      </c>
      <c r="AF872" s="23">
        <f t="shared" si="265"/>
        <v>0</v>
      </c>
      <c r="AG872" s="23">
        <f t="shared" si="266"/>
        <v>0</v>
      </c>
      <c r="AH872" s="23">
        <f t="shared" si="267"/>
        <v>0</v>
      </c>
      <c r="AI872" s="44" t="str">
        <f t="shared" si="268"/>
        <v>n/a</v>
      </c>
      <c r="AJ872" s="2" t="str">
        <f t="shared" si="251"/>
        <v>2018-19 Summer</v>
      </c>
      <c r="AK872" s="2" t="str">
        <f t="shared" si="252"/>
        <v>2017-18 Winter</v>
      </c>
      <c r="AL872" s="41">
        <v>0</v>
      </c>
    </row>
    <row r="873" spans="1:38" x14ac:dyDescent="0.3">
      <c r="A873" s="47">
        <v>43104</v>
      </c>
      <c r="B873" s="14" t="str">
        <f t="shared" si="253"/>
        <v>Jan</v>
      </c>
      <c r="C873" s="3"/>
      <c r="D873" s="3"/>
      <c r="E873" s="3"/>
      <c r="F873" s="3"/>
      <c r="G873" s="3"/>
      <c r="H873" s="3"/>
      <c r="I873" s="13">
        <f>VLOOKUP($B873,'Gas wholesale lookups'!$A$4:$L$15,'Gas wholesale index'!I$2,FALSE)</f>
        <v>208526.18181818182</v>
      </c>
      <c r="J873" s="13">
        <f>VLOOKUP($B873,'Gas wholesale lookups'!$A$4:$L$15,'Gas wholesale index'!J$2,FALSE)</f>
        <v>166168.27272727274</v>
      </c>
      <c r="K873" s="13">
        <f>VLOOKUP($B873,'Gas wholesale lookups'!$A$4:$L$15,'Gas wholesale index'!K$2,FALSE)</f>
        <v>291847.5</v>
      </c>
      <c r="L873" s="13">
        <f>VLOOKUP($B873,'Gas wholesale lookups'!$A$4:$L$15,'Gas wholesale index'!L$2,FALSE)</f>
        <v>332991.45454545453</v>
      </c>
      <c r="M873" s="13">
        <f>VLOOKUP($B873,'Gas wholesale lookups'!$A$4:$L$15,'Gas wholesale index'!M$2,FALSE)</f>
        <v>208526.18181818182</v>
      </c>
      <c r="N873" s="13">
        <f>VLOOKUP($B873,'Gas wholesale lookups'!$A$4:$L$15,'Gas wholesale index'!N$2,FALSE)</f>
        <v>166168.27272727274</v>
      </c>
      <c r="O873" s="38">
        <f>VLOOKUP($B873,'Gas wholesale lookups'!$A$4:$R$15,'Gas wholesale index'!O$2,FALSE)</f>
        <v>1</v>
      </c>
      <c r="P873" s="38">
        <f>VLOOKUP($B873,'Gas wholesale lookups'!$A$4:$R$15,'Gas wholesale index'!P$2,FALSE)</f>
        <v>1</v>
      </c>
      <c r="Q873" s="38">
        <f>VLOOKUP($B873,'Gas wholesale lookups'!$A$4:$R$15,'Gas wholesale index'!Q$2,FALSE)</f>
        <v>1</v>
      </c>
      <c r="R873" s="38">
        <f>VLOOKUP($B873,'Gas wholesale lookups'!$A$4:$R$15,'Gas wholesale index'!R$2,FALSE)</f>
        <v>1</v>
      </c>
      <c r="S873" s="38">
        <f>VLOOKUP($B873,'Gas wholesale lookups'!$A$4:$R$15,'Gas wholesale index'!S$2,FALSE)</f>
        <v>0</v>
      </c>
      <c r="T873" s="38">
        <f>VLOOKUP($B873,'Gas wholesale lookups'!$A$4:$R$15,'Gas wholesale index'!T$2,FALSE)</f>
        <v>0</v>
      </c>
      <c r="U873" s="13">
        <f t="shared" si="254"/>
        <v>208526.18181818182</v>
      </c>
      <c r="V873" s="13">
        <f t="shared" si="255"/>
        <v>166168.27272727274</v>
      </c>
      <c r="W873" s="13">
        <f t="shared" si="256"/>
        <v>291847.5</v>
      </c>
      <c r="X873" s="13">
        <f t="shared" si="257"/>
        <v>332991.45454545453</v>
      </c>
      <c r="Y873" s="13">
        <f t="shared" si="258"/>
        <v>0</v>
      </c>
      <c r="Z873" s="13">
        <f t="shared" si="259"/>
        <v>0</v>
      </c>
      <c r="AA873" s="13">
        <f t="shared" si="260"/>
        <v>999533.40909090918</v>
      </c>
      <c r="AB873" s="23">
        <f t="shared" si="261"/>
        <v>0</v>
      </c>
      <c r="AC873" s="23">
        <f t="shared" si="262"/>
        <v>0</v>
      </c>
      <c r="AD873" s="23">
        <f t="shared" si="263"/>
        <v>0</v>
      </c>
      <c r="AE873" s="23">
        <f t="shared" si="264"/>
        <v>0</v>
      </c>
      <c r="AF873" s="23">
        <f t="shared" si="265"/>
        <v>0</v>
      </c>
      <c r="AG873" s="23">
        <f t="shared" si="266"/>
        <v>0</v>
      </c>
      <c r="AH873" s="23">
        <f t="shared" si="267"/>
        <v>0</v>
      </c>
      <c r="AI873" s="44" t="str">
        <f t="shared" si="268"/>
        <v>n/a</v>
      </c>
      <c r="AJ873" s="2" t="str">
        <f t="shared" si="251"/>
        <v>2018-19 Summer</v>
      </c>
      <c r="AK873" s="2" t="str">
        <f t="shared" si="252"/>
        <v>2017-18 Winter</v>
      </c>
      <c r="AL873" s="41">
        <v>0</v>
      </c>
    </row>
    <row r="874" spans="1:38" x14ac:dyDescent="0.3">
      <c r="A874" s="47">
        <v>43105</v>
      </c>
      <c r="B874" s="14" t="str">
        <f t="shared" si="253"/>
        <v>Jan</v>
      </c>
      <c r="C874" s="3"/>
      <c r="D874" s="3"/>
      <c r="E874" s="3"/>
      <c r="F874" s="3"/>
      <c r="G874" s="3"/>
      <c r="H874" s="3"/>
      <c r="I874" s="13">
        <f>VLOOKUP($B874,'Gas wholesale lookups'!$A$4:$L$15,'Gas wholesale index'!I$2,FALSE)</f>
        <v>208526.18181818182</v>
      </c>
      <c r="J874" s="13">
        <f>VLOOKUP($B874,'Gas wholesale lookups'!$A$4:$L$15,'Gas wholesale index'!J$2,FALSE)</f>
        <v>166168.27272727274</v>
      </c>
      <c r="K874" s="13">
        <f>VLOOKUP($B874,'Gas wholesale lookups'!$A$4:$L$15,'Gas wholesale index'!K$2,FALSE)</f>
        <v>291847.5</v>
      </c>
      <c r="L874" s="13">
        <f>VLOOKUP($B874,'Gas wholesale lookups'!$A$4:$L$15,'Gas wholesale index'!L$2,FALSE)</f>
        <v>332991.45454545453</v>
      </c>
      <c r="M874" s="13">
        <f>VLOOKUP($B874,'Gas wholesale lookups'!$A$4:$L$15,'Gas wholesale index'!M$2,FALSE)</f>
        <v>208526.18181818182</v>
      </c>
      <c r="N874" s="13">
        <f>VLOOKUP($B874,'Gas wholesale lookups'!$A$4:$L$15,'Gas wholesale index'!N$2,FALSE)</f>
        <v>166168.27272727274</v>
      </c>
      <c r="O874" s="38">
        <f>VLOOKUP($B874,'Gas wholesale lookups'!$A$4:$R$15,'Gas wholesale index'!O$2,FALSE)</f>
        <v>1</v>
      </c>
      <c r="P874" s="38">
        <f>VLOOKUP($B874,'Gas wholesale lookups'!$A$4:$R$15,'Gas wholesale index'!P$2,FALSE)</f>
        <v>1</v>
      </c>
      <c r="Q874" s="38">
        <f>VLOOKUP($B874,'Gas wholesale lookups'!$A$4:$R$15,'Gas wholesale index'!Q$2,FALSE)</f>
        <v>1</v>
      </c>
      <c r="R874" s="38">
        <f>VLOOKUP($B874,'Gas wholesale lookups'!$A$4:$R$15,'Gas wholesale index'!R$2,FALSE)</f>
        <v>1</v>
      </c>
      <c r="S874" s="38">
        <f>VLOOKUP($B874,'Gas wholesale lookups'!$A$4:$R$15,'Gas wholesale index'!S$2,FALSE)</f>
        <v>0</v>
      </c>
      <c r="T874" s="38">
        <f>VLOOKUP($B874,'Gas wholesale lookups'!$A$4:$R$15,'Gas wholesale index'!T$2,FALSE)</f>
        <v>0</v>
      </c>
      <c r="U874" s="13">
        <f t="shared" si="254"/>
        <v>208526.18181818182</v>
      </c>
      <c r="V874" s="13">
        <f t="shared" si="255"/>
        <v>166168.27272727274</v>
      </c>
      <c r="W874" s="13">
        <f t="shared" si="256"/>
        <v>291847.5</v>
      </c>
      <c r="X874" s="13">
        <f t="shared" si="257"/>
        <v>332991.45454545453</v>
      </c>
      <c r="Y874" s="13">
        <f t="shared" si="258"/>
        <v>0</v>
      </c>
      <c r="Z874" s="13">
        <f t="shared" si="259"/>
        <v>0</v>
      </c>
      <c r="AA874" s="13">
        <f t="shared" si="260"/>
        <v>999533.40909090918</v>
      </c>
      <c r="AB874" s="23">
        <f t="shared" si="261"/>
        <v>0</v>
      </c>
      <c r="AC874" s="23">
        <f t="shared" si="262"/>
        <v>0</v>
      </c>
      <c r="AD874" s="23">
        <f t="shared" si="263"/>
        <v>0</v>
      </c>
      <c r="AE874" s="23">
        <f t="shared" si="264"/>
        <v>0</v>
      </c>
      <c r="AF874" s="23">
        <f t="shared" si="265"/>
        <v>0</v>
      </c>
      <c r="AG874" s="23">
        <f t="shared" si="266"/>
        <v>0</v>
      </c>
      <c r="AH874" s="23">
        <f t="shared" si="267"/>
        <v>0</v>
      </c>
      <c r="AI874" s="44" t="str">
        <f t="shared" si="268"/>
        <v>n/a</v>
      </c>
      <c r="AJ874" s="2" t="str">
        <f t="shared" si="251"/>
        <v>2018-19 Summer</v>
      </c>
      <c r="AK874" s="2" t="str">
        <f t="shared" si="252"/>
        <v>2017-18 Winter</v>
      </c>
      <c r="AL874" s="41">
        <v>0</v>
      </c>
    </row>
    <row r="875" spans="1:38" x14ac:dyDescent="0.3">
      <c r="A875" s="47">
        <v>43108</v>
      </c>
      <c r="B875" s="14" t="str">
        <f t="shared" si="253"/>
        <v>Jan</v>
      </c>
      <c r="C875" s="3"/>
      <c r="D875" s="3"/>
      <c r="E875" s="3"/>
      <c r="F875" s="3"/>
      <c r="G875" s="3"/>
      <c r="H875" s="3"/>
      <c r="I875" s="13">
        <f>VLOOKUP($B875,'Gas wholesale lookups'!$A$4:$L$15,'Gas wholesale index'!I$2,FALSE)</f>
        <v>208526.18181818182</v>
      </c>
      <c r="J875" s="13">
        <f>VLOOKUP($B875,'Gas wholesale lookups'!$A$4:$L$15,'Gas wholesale index'!J$2,FALSE)</f>
        <v>166168.27272727274</v>
      </c>
      <c r="K875" s="13">
        <f>VLOOKUP($B875,'Gas wholesale lookups'!$A$4:$L$15,'Gas wholesale index'!K$2,FALSE)</f>
        <v>291847.5</v>
      </c>
      <c r="L875" s="13">
        <f>VLOOKUP($B875,'Gas wholesale lookups'!$A$4:$L$15,'Gas wholesale index'!L$2,FALSE)</f>
        <v>332991.45454545453</v>
      </c>
      <c r="M875" s="13">
        <f>VLOOKUP($B875,'Gas wholesale lookups'!$A$4:$L$15,'Gas wholesale index'!M$2,FALSE)</f>
        <v>208526.18181818182</v>
      </c>
      <c r="N875" s="13">
        <f>VLOOKUP($B875,'Gas wholesale lookups'!$A$4:$L$15,'Gas wholesale index'!N$2,FALSE)</f>
        <v>166168.27272727274</v>
      </c>
      <c r="O875" s="38">
        <f>VLOOKUP($B875,'Gas wholesale lookups'!$A$4:$R$15,'Gas wholesale index'!O$2,FALSE)</f>
        <v>1</v>
      </c>
      <c r="P875" s="38">
        <f>VLOOKUP($B875,'Gas wholesale lookups'!$A$4:$R$15,'Gas wholesale index'!P$2,FALSE)</f>
        <v>1</v>
      </c>
      <c r="Q875" s="38">
        <f>VLOOKUP($B875,'Gas wholesale lookups'!$A$4:$R$15,'Gas wholesale index'!Q$2,FALSE)</f>
        <v>1</v>
      </c>
      <c r="R875" s="38">
        <f>VLOOKUP($B875,'Gas wholesale lookups'!$A$4:$R$15,'Gas wholesale index'!R$2,FALSE)</f>
        <v>1</v>
      </c>
      <c r="S875" s="38">
        <f>VLOOKUP($B875,'Gas wholesale lookups'!$A$4:$R$15,'Gas wholesale index'!S$2,FALSE)</f>
        <v>0</v>
      </c>
      <c r="T875" s="38">
        <f>VLOOKUP($B875,'Gas wholesale lookups'!$A$4:$R$15,'Gas wholesale index'!T$2,FALSE)</f>
        <v>0</v>
      </c>
      <c r="U875" s="13">
        <f t="shared" si="254"/>
        <v>208526.18181818182</v>
      </c>
      <c r="V875" s="13">
        <f t="shared" si="255"/>
        <v>166168.27272727274</v>
      </c>
      <c r="W875" s="13">
        <f t="shared" si="256"/>
        <v>291847.5</v>
      </c>
      <c r="X875" s="13">
        <f t="shared" si="257"/>
        <v>332991.45454545453</v>
      </c>
      <c r="Y875" s="13">
        <f t="shared" si="258"/>
        <v>0</v>
      </c>
      <c r="Z875" s="13">
        <f t="shared" si="259"/>
        <v>0</v>
      </c>
      <c r="AA875" s="13">
        <f t="shared" si="260"/>
        <v>999533.40909090918</v>
      </c>
      <c r="AB875" s="23">
        <f t="shared" si="261"/>
        <v>0</v>
      </c>
      <c r="AC875" s="23">
        <f t="shared" si="262"/>
        <v>0</v>
      </c>
      <c r="AD875" s="23">
        <f t="shared" si="263"/>
        <v>0</v>
      </c>
      <c r="AE875" s="23">
        <f t="shared" si="264"/>
        <v>0</v>
      </c>
      <c r="AF875" s="23">
        <f t="shared" si="265"/>
        <v>0</v>
      </c>
      <c r="AG875" s="23">
        <f t="shared" si="266"/>
        <v>0</v>
      </c>
      <c r="AH875" s="23">
        <f t="shared" si="267"/>
        <v>0</v>
      </c>
      <c r="AI875" s="44" t="str">
        <f t="shared" si="268"/>
        <v>n/a</v>
      </c>
      <c r="AJ875" s="2" t="str">
        <f t="shared" si="251"/>
        <v>2018-19 Summer</v>
      </c>
      <c r="AK875" s="2" t="str">
        <f t="shared" si="252"/>
        <v>2017-18 Winter</v>
      </c>
      <c r="AL875" s="41">
        <v>0</v>
      </c>
    </row>
    <row r="876" spans="1:38" x14ac:dyDescent="0.3">
      <c r="A876" s="47">
        <v>43109</v>
      </c>
      <c r="B876" s="14" t="str">
        <f t="shared" si="253"/>
        <v>Jan</v>
      </c>
      <c r="C876" s="3"/>
      <c r="D876" s="3"/>
      <c r="E876" s="3"/>
      <c r="F876" s="3"/>
      <c r="G876" s="3"/>
      <c r="H876" s="3"/>
      <c r="I876" s="13">
        <f>VLOOKUP($B876,'Gas wholesale lookups'!$A$4:$L$15,'Gas wholesale index'!I$2,FALSE)</f>
        <v>208526.18181818182</v>
      </c>
      <c r="J876" s="13">
        <f>VLOOKUP($B876,'Gas wholesale lookups'!$A$4:$L$15,'Gas wholesale index'!J$2,FALSE)</f>
        <v>166168.27272727274</v>
      </c>
      <c r="K876" s="13">
        <f>VLOOKUP($B876,'Gas wholesale lookups'!$A$4:$L$15,'Gas wholesale index'!K$2,FALSE)</f>
        <v>291847.5</v>
      </c>
      <c r="L876" s="13">
        <f>VLOOKUP($B876,'Gas wholesale lookups'!$A$4:$L$15,'Gas wholesale index'!L$2,FALSE)</f>
        <v>332991.45454545453</v>
      </c>
      <c r="M876" s="13">
        <f>VLOOKUP($B876,'Gas wholesale lookups'!$A$4:$L$15,'Gas wholesale index'!M$2,FALSE)</f>
        <v>208526.18181818182</v>
      </c>
      <c r="N876" s="13">
        <f>VLOOKUP($B876,'Gas wholesale lookups'!$A$4:$L$15,'Gas wholesale index'!N$2,FALSE)</f>
        <v>166168.27272727274</v>
      </c>
      <c r="O876" s="38">
        <f>VLOOKUP($B876,'Gas wholesale lookups'!$A$4:$R$15,'Gas wholesale index'!O$2,FALSE)</f>
        <v>1</v>
      </c>
      <c r="P876" s="38">
        <f>VLOOKUP($B876,'Gas wholesale lookups'!$A$4:$R$15,'Gas wholesale index'!P$2,FALSE)</f>
        <v>1</v>
      </c>
      <c r="Q876" s="38">
        <f>VLOOKUP($B876,'Gas wholesale lookups'!$A$4:$R$15,'Gas wholesale index'!Q$2,FALSE)</f>
        <v>1</v>
      </c>
      <c r="R876" s="38">
        <f>VLOOKUP($B876,'Gas wholesale lookups'!$A$4:$R$15,'Gas wholesale index'!R$2,FALSE)</f>
        <v>1</v>
      </c>
      <c r="S876" s="38">
        <f>VLOOKUP($B876,'Gas wholesale lookups'!$A$4:$R$15,'Gas wholesale index'!S$2,FALSE)</f>
        <v>0</v>
      </c>
      <c r="T876" s="38">
        <f>VLOOKUP($B876,'Gas wholesale lookups'!$A$4:$R$15,'Gas wholesale index'!T$2,FALSE)</f>
        <v>0</v>
      </c>
      <c r="U876" s="13">
        <f t="shared" si="254"/>
        <v>208526.18181818182</v>
      </c>
      <c r="V876" s="13">
        <f t="shared" si="255"/>
        <v>166168.27272727274</v>
      </c>
      <c r="W876" s="13">
        <f t="shared" si="256"/>
        <v>291847.5</v>
      </c>
      <c r="X876" s="13">
        <f t="shared" si="257"/>
        <v>332991.45454545453</v>
      </c>
      <c r="Y876" s="13">
        <f t="shared" si="258"/>
        <v>0</v>
      </c>
      <c r="Z876" s="13">
        <f t="shared" si="259"/>
        <v>0</v>
      </c>
      <c r="AA876" s="13">
        <f t="shared" si="260"/>
        <v>999533.40909090918</v>
      </c>
      <c r="AB876" s="23">
        <f t="shared" si="261"/>
        <v>0</v>
      </c>
      <c r="AC876" s="23">
        <f t="shared" si="262"/>
        <v>0</v>
      </c>
      <c r="AD876" s="23">
        <f t="shared" si="263"/>
        <v>0</v>
      </c>
      <c r="AE876" s="23">
        <f t="shared" si="264"/>
        <v>0</v>
      </c>
      <c r="AF876" s="23">
        <f t="shared" si="265"/>
        <v>0</v>
      </c>
      <c r="AG876" s="23">
        <f t="shared" si="266"/>
        <v>0</v>
      </c>
      <c r="AH876" s="23">
        <f t="shared" si="267"/>
        <v>0</v>
      </c>
      <c r="AI876" s="44" t="str">
        <f t="shared" si="268"/>
        <v>n/a</v>
      </c>
      <c r="AJ876" s="2" t="str">
        <f t="shared" si="251"/>
        <v>2018-19 Summer</v>
      </c>
      <c r="AK876" s="2" t="str">
        <f t="shared" si="252"/>
        <v>2017-18 Winter</v>
      </c>
      <c r="AL876" s="41">
        <v>0</v>
      </c>
    </row>
    <row r="877" spans="1:38" x14ac:dyDescent="0.3">
      <c r="A877" s="47">
        <v>43110</v>
      </c>
      <c r="B877" s="14" t="str">
        <f t="shared" si="253"/>
        <v>Jan</v>
      </c>
      <c r="C877" s="3"/>
      <c r="D877" s="3"/>
      <c r="E877" s="3"/>
      <c r="F877" s="3"/>
      <c r="G877" s="3"/>
      <c r="H877" s="3"/>
      <c r="I877" s="13">
        <f>VLOOKUP($B877,'Gas wholesale lookups'!$A$4:$L$15,'Gas wholesale index'!I$2,FALSE)</f>
        <v>208526.18181818182</v>
      </c>
      <c r="J877" s="13">
        <f>VLOOKUP($B877,'Gas wholesale lookups'!$A$4:$L$15,'Gas wholesale index'!J$2,FALSE)</f>
        <v>166168.27272727274</v>
      </c>
      <c r="K877" s="13">
        <f>VLOOKUP($B877,'Gas wholesale lookups'!$A$4:$L$15,'Gas wholesale index'!K$2,FALSE)</f>
        <v>291847.5</v>
      </c>
      <c r="L877" s="13">
        <f>VLOOKUP($B877,'Gas wholesale lookups'!$A$4:$L$15,'Gas wholesale index'!L$2,FALSE)</f>
        <v>332991.45454545453</v>
      </c>
      <c r="M877" s="13">
        <f>VLOOKUP($B877,'Gas wholesale lookups'!$A$4:$L$15,'Gas wholesale index'!M$2,FALSE)</f>
        <v>208526.18181818182</v>
      </c>
      <c r="N877" s="13">
        <f>VLOOKUP($B877,'Gas wholesale lookups'!$A$4:$L$15,'Gas wholesale index'!N$2,FALSE)</f>
        <v>166168.27272727274</v>
      </c>
      <c r="O877" s="38">
        <f>VLOOKUP($B877,'Gas wholesale lookups'!$A$4:$R$15,'Gas wholesale index'!O$2,FALSE)</f>
        <v>1</v>
      </c>
      <c r="P877" s="38">
        <f>VLOOKUP($B877,'Gas wholesale lookups'!$A$4:$R$15,'Gas wholesale index'!P$2,FALSE)</f>
        <v>1</v>
      </c>
      <c r="Q877" s="38">
        <f>VLOOKUP($B877,'Gas wholesale lookups'!$A$4:$R$15,'Gas wholesale index'!Q$2,FALSE)</f>
        <v>1</v>
      </c>
      <c r="R877" s="38">
        <f>VLOOKUP($B877,'Gas wholesale lookups'!$A$4:$R$15,'Gas wholesale index'!R$2,FALSE)</f>
        <v>1</v>
      </c>
      <c r="S877" s="38">
        <f>VLOOKUP($B877,'Gas wholesale lookups'!$A$4:$R$15,'Gas wholesale index'!S$2,FALSE)</f>
        <v>0</v>
      </c>
      <c r="T877" s="38">
        <f>VLOOKUP($B877,'Gas wholesale lookups'!$A$4:$R$15,'Gas wholesale index'!T$2,FALSE)</f>
        <v>0</v>
      </c>
      <c r="U877" s="13">
        <f t="shared" si="254"/>
        <v>208526.18181818182</v>
      </c>
      <c r="V877" s="13">
        <f t="shared" si="255"/>
        <v>166168.27272727274</v>
      </c>
      <c r="W877" s="13">
        <f t="shared" si="256"/>
        <v>291847.5</v>
      </c>
      <c r="X877" s="13">
        <f t="shared" si="257"/>
        <v>332991.45454545453</v>
      </c>
      <c r="Y877" s="13">
        <f t="shared" si="258"/>
        <v>0</v>
      </c>
      <c r="Z877" s="13">
        <f t="shared" si="259"/>
        <v>0</v>
      </c>
      <c r="AA877" s="13">
        <f t="shared" si="260"/>
        <v>999533.40909090918</v>
      </c>
      <c r="AB877" s="23">
        <f t="shared" si="261"/>
        <v>0</v>
      </c>
      <c r="AC877" s="23">
        <f t="shared" si="262"/>
        <v>0</v>
      </c>
      <c r="AD877" s="23">
        <f t="shared" si="263"/>
        <v>0</v>
      </c>
      <c r="AE877" s="23">
        <f t="shared" si="264"/>
        <v>0</v>
      </c>
      <c r="AF877" s="23">
        <f t="shared" si="265"/>
        <v>0</v>
      </c>
      <c r="AG877" s="23">
        <f t="shared" si="266"/>
        <v>0</v>
      </c>
      <c r="AH877" s="23">
        <f t="shared" si="267"/>
        <v>0</v>
      </c>
      <c r="AI877" s="44" t="str">
        <f t="shared" si="268"/>
        <v>n/a</v>
      </c>
      <c r="AJ877" s="2" t="str">
        <f t="shared" si="251"/>
        <v>2018-19 Summer</v>
      </c>
      <c r="AK877" s="2" t="str">
        <f t="shared" si="252"/>
        <v>2017-18 Winter</v>
      </c>
      <c r="AL877" s="41">
        <v>0</v>
      </c>
    </row>
    <row r="878" spans="1:38" x14ac:dyDescent="0.3">
      <c r="A878" s="47">
        <v>43111</v>
      </c>
      <c r="B878" s="14" t="str">
        <f t="shared" si="253"/>
        <v>Jan</v>
      </c>
      <c r="C878" s="3"/>
      <c r="D878" s="3"/>
      <c r="E878" s="3"/>
      <c r="F878" s="3"/>
      <c r="G878" s="3"/>
      <c r="H878" s="3"/>
      <c r="I878" s="13">
        <f>VLOOKUP($B878,'Gas wholesale lookups'!$A$4:$L$15,'Gas wholesale index'!I$2,FALSE)</f>
        <v>208526.18181818182</v>
      </c>
      <c r="J878" s="13">
        <f>VLOOKUP($B878,'Gas wholesale lookups'!$A$4:$L$15,'Gas wholesale index'!J$2,FALSE)</f>
        <v>166168.27272727274</v>
      </c>
      <c r="K878" s="13">
        <f>VLOOKUP($B878,'Gas wholesale lookups'!$A$4:$L$15,'Gas wholesale index'!K$2,FALSE)</f>
        <v>291847.5</v>
      </c>
      <c r="L878" s="13">
        <f>VLOOKUP($B878,'Gas wholesale lookups'!$A$4:$L$15,'Gas wholesale index'!L$2,FALSE)</f>
        <v>332991.45454545453</v>
      </c>
      <c r="M878" s="13">
        <f>VLOOKUP($B878,'Gas wholesale lookups'!$A$4:$L$15,'Gas wholesale index'!M$2,FALSE)</f>
        <v>208526.18181818182</v>
      </c>
      <c r="N878" s="13">
        <f>VLOOKUP($B878,'Gas wholesale lookups'!$A$4:$L$15,'Gas wholesale index'!N$2,FALSE)</f>
        <v>166168.27272727274</v>
      </c>
      <c r="O878" s="38">
        <f>VLOOKUP($B878,'Gas wholesale lookups'!$A$4:$R$15,'Gas wholesale index'!O$2,FALSE)</f>
        <v>1</v>
      </c>
      <c r="P878" s="38">
        <f>VLOOKUP($B878,'Gas wholesale lookups'!$A$4:$R$15,'Gas wholesale index'!P$2,FALSE)</f>
        <v>1</v>
      </c>
      <c r="Q878" s="38">
        <f>VLOOKUP($B878,'Gas wholesale lookups'!$A$4:$R$15,'Gas wholesale index'!Q$2,FALSE)</f>
        <v>1</v>
      </c>
      <c r="R878" s="38">
        <f>VLOOKUP($B878,'Gas wholesale lookups'!$A$4:$R$15,'Gas wholesale index'!R$2,FALSE)</f>
        <v>1</v>
      </c>
      <c r="S878" s="38">
        <f>VLOOKUP($B878,'Gas wholesale lookups'!$A$4:$R$15,'Gas wholesale index'!S$2,FALSE)</f>
        <v>0</v>
      </c>
      <c r="T878" s="38">
        <f>VLOOKUP($B878,'Gas wholesale lookups'!$A$4:$R$15,'Gas wholesale index'!T$2,FALSE)</f>
        <v>0</v>
      </c>
      <c r="U878" s="13">
        <f t="shared" si="254"/>
        <v>208526.18181818182</v>
      </c>
      <c r="V878" s="13">
        <f t="shared" si="255"/>
        <v>166168.27272727274</v>
      </c>
      <c r="W878" s="13">
        <f t="shared" si="256"/>
        <v>291847.5</v>
      </c>
      <c r="X878" s="13">
        <f t="shared" si="257"/>
        <v>332991.45454545453</v>
      </c>
      <c r="Y878" s="13">
        <f t="shared" si="258"/>
        <v>0</v>
      </c>
      <c r="Z878" s="13">
        <f t="shared" si="259"/>
        <v>0</v>
      </c>
      <c r="AA878" s="13">
        <f t="shared" si="260"/>
        <v>999533.40909090918</v>
      </c>
      <c r="AB878" s="23">
        <f t="shared" si="261"/>
        <v>0</v>
      </c>
      <c r="AC878" s="23">
        <f t="shared" si="262"/>
        <v>0</v>
      </c>
      <c r="AD878" s="23">
        <f t="shared" si="263"/>
        <v>0</v>
      </c>
      <c r="AE878" s="23">
        <f t="shared" si="264"/>
        <v>0</v>
      </c>
      <c r="AF878" s="23">
        <f t="shared" si="265"/>
        <v>0</v>
      </c>
      <c r="AG878" s="23">
        <f t="shared" si="266"/>
        <v>0</v>
      </c>
      <c r="AH878" s="23">
        <f t="shared" si="267"/>
        <v>0</v>
      </c>
      <c r="AI878" s="44" t="str">
        <f t="shared" si="268"/>
        <v>n/a</v>
      </c>
      <c r="AJ878" s="2" t="str">
        <f t="shared" si="251"/>
        <v>2018-19 Summer</v>
      </c>
      <c r="AK878" s="2" t="str">
        <f t="shared" si="252"/>
        <v>2017-18 Winter</v>
      </c>
      <c r="AL878" s="41">
        <v>0</v>
      </c>
    </row>
    <row r="879" spans="1:38" x14ac:dyDescent="0.3">
      <c r="A879" s="47">
        <v>43112</v>
      </c>
      <c r="B879" s="14" t="str">
        <f t="shared" si="253"/>
        <v>Jan</v>
      </c>
      <c r="C879" s="3"/>
      <c r="D879" s="3"/>
      <c r="E879" s="3"/>
      <c r="F879" s="3"/>
      <c r="G879" s="3"/>
      <c r="H879" s="3"/>
      <c r="I879" s="13">
        <f>VLOOKUP($B879,'Gas wholesale lookups'!$A$4:$L$15,'Gas wholesale index'!I$2,FALSE)</f>
        <v>208526.18181818182</v>
      </c>
      <c r="J879" s="13">
        <f>VLOOKUP($B879,'Gas wholesale lookups'!$A$4:$L$15,'Gas wholesale index'!J$2,FALSE)</f>
        <v>166168.27272727274</v>
      </c>
      <c r="K879" s="13">
        <f>VLOOKUP($B879,'Gas wholesale lookups'!$A$4:$L$15,'Gas wholesale index'!K$2,FALSE)</f>
        <v>291847.5</v>
      </c>
      <c r="L879" s="13">
        <f>VLOOKUP($B879,'Gas wholesale lookups'!$A$4:$L$15,'Gas wholesale index'!L$2,FALSE)</f>
        <v>332991.45454545453</v>
      </c>
      <c r="M879" s="13">
        <f>VLOOKUP($B879,'Gas wholesale lookups'!$A$4:$L$15,'Gas wholesale index'!M$2,FALSE)</f>
        <v>208526.18181818182</v>
      </c>
      <c r="N879" s="13">
        <f>VLOOKUP($B879,'Gas wholesale lookups'!$A$4:$L$15,'Gas wholesale index'!N$2,FALSE)</f>
        <v>166168.27272727274</v>
      </c>
      <c r="O879" s="38">
        <f>VLOOKUP($B879,'Gas wholesale lookups'!$A$4:$R$15,'Gas wholesale index'!O$2,FALSE)</f>
        <v>1</v>
      </c>
      <c r="P879" s="38">
        <f>VLOOKUP($B879,'Gas wholesale lookups'!$A$4:$R$15,'Gas wholesale index'!P$2,FALSE)</f>
        <v>1</v>
      </c>
      <c r="Q879" s="38">
        <f>VLOOKUP($B879,'Gas wholesale lookups'!$A$4:$R$15,'Gas wholesale index'!Q$2,FALSE)</f>
        <v>1</v>
      </c>
      <c r="R879" s="38">
        <f>VLOOKUP($B879,'Gas wholesale lookups'!$A$4:$R$15,'Gas wholesale index'!R$2,FALSE)</f>
        <v>1</v>
      </c>
      <c r="S879" s="38">
        <f>VLOOKUP($B879,'Gas wholesale lookups'!$A$4:$R$15,'Gas wholesale index'!S$2,FALSE)</f>
        <v>0</v>
      </c>
      <c r="T879" s="38">
        <f>VLOOKUP($B879,'Gas wholesale lookups'!$A$4:$R$15,'Gas wholesale index'!T$2,FALSE)</f>
        <v>0</v>
      </c>
      <c r="U879" s="13">
        <f t="shared" si="254"/>
        <v>208526.18181818182</v>
      </c>
      <c r="V879" s="13">
        <f t="shared" si="255"/>
        <v>166168.27272727274</v>
      </c>
      <c r="W879" s="13">
        <f t="shared" si="256"/>
        <v>291847.5</v>
      </c>
      <c r="X879" s="13">
        <f t="shared" si="257"/>
        <v>332991.45454545453</v>
      </c>
      <c r="Y879" s="13">
        <f t="shared" si="258"/>
        <v>0</v>
      </c>
      <c r="Z879" s="13">
        <f t="shared" si="259"/>
        <v>0</v>
      </c>
      <c r="AA879" s="13">
        <f t="shared" si="260"/>
        <v>999533.40909090918</v>
      </c>
      <c r="AB879" s="23">
        <f t="shared" si="261"/>
        <v>0</v>
      </c>
      <c r="AC879" s="23">
        <f t="shared" si="262"/>
        <v>0</v>
      </c>
      <c r="AD879" s="23">
        <f t="shared" si="263"/>
        <v>0</v>
      </c>
      <c r="AE879" s="23">
        <f t="shared" si="264"/>
        <v>0</v>
      </c>
      <c r="AF879" s="23">
        <f t="shared" si="265"/>
        <v>0</v>
      </c>
      <c r="AG879" s="23">
        <f t="shared" si="266"/>
        <v>0</v>
      </c>
      <c r="AH879" s="23">
        <f t="shared" si="267"/>
        <v>0</v>
      </c>
      <c r="AI879" s="44" t="str">
        <f t="shared" si="268"/>
        <v>n/a</v>
      </c>
      <c r="AJ879" s="2" t="str">
        <f t="shared" si="251"/>
        <v>2018-19 Summer</v>
      </c>
      <c r="AK879" s="2" t="str">
        <f t="shared" si="252"/>
        <v>2017-18 Winter</v>
      </c>
      <c r="AL879" s="41">
        <v>0</v>
      </c>
    </row>
    <row r="880" spans="1:38" x14ac:dyDescent="0.3">
      <c r="A880" s="47">
        <v>43115</v>
      </c>
      <c r="B880" s="14" t="str">
        <f t="shared" si="253"/>
        <v>Jan</v>
      </c>
      <c r="C880" s="3"/>
      <c r="D880" s="3"/>
      <c r="E880" s="3"/>
      <c r="F880" s="3"/>
      <c r="G880" s="3"/>
      <c r="H880" s="3"/>
      <c r="I880" s="13">
        <f>VLOOKUP($B880,'Gas wholesale lookups'!$A$4:$L$15,'Gas wholesale index'!I$2,FALSE)</f>
        <v>208526.18181818182</v>
      </c>
      <c r="J880" s="13">
        <f>VLOOKUP($B880,'Gas wholesale lookups'!$A$4:$L$15,'Gas wholesale index'!J$2,FALSE)</f>
        <v>166168.27272727274</v>
      </c>
      <c r="K880" s="13">
        <f>VLOOKUP($B880,'Gas wholesale lookups'!$A$4:$L$15,'Gas wholesale index'!K$2,FALSE)</f>
        <v>291847.5</v>
      </c>
      <c r="L880" s="13">
        <f>VLOOKUP($B880,'Gas wholesale lookups'!$A$4:$L$15,'Gas wholesale index'!L$2,FALSE)</f>
        <v>332991.45454545453</v>
      </c>
      <c r="M880" s="13">
        <f>VLOOKUP($B880,'Gas wholesale lookups'!$A$4:$L$15,'Gas wholesale index'!M$2,FALSE)</f>
        <v>208526.18181818182</v>
      </c>
      <c r="N880" s="13">
        <f>VLOOKUP($B880,'Gas wholesale lookups'!$A$4:$L$15,'Gas wholesale index'!N$2,FALSE)</f>
        <v>166168.27272727274</v>
      </c>
      <c r="O880" s="38">
        <f>VLOOKUP($B880,'Gas wholesale lookups'!$A$4:$R$15,'Gas wholesale index'!O$2,FALSE)</f>
        <v>1</v>
      </c>
      <c r="P880" s="38">
        <f>VLOOKUP($B880,'Gas wholesale lookups'!$A$4:$R$15,'Gas wholesale index'!P$2,FALSE)</f>
        <v>1</v>
      </c>
      <c r="Q880" s="38">
        <f>VLOOKUP($B880,'Gas wholesale lookups'!$A$4:$R$15,'Gas wholesale index'!Q$2,FALSE)</f>
        <v>1</v>
      </c>
      <c r="R880" s="38">
        <f>VLOOKUP($B880,'Gas wholesale lookups'!$A$4:$R$15,'Gas wholesale index'!R$2,FALSE)</f>
        <v>1</v>
      </c>
      <c r="S880" s="38">
        <f>VLOOKUP($B880,'Gas wholesale lookups'!$A$4:$R$15,'Gas wholesale index'!S$2,FALSE)</f>
        <v>0</v>
      </c>
      <c r="T880" s="38">
        <f>VLOOKUP($B880,'Gas wholesale lookups'!$A$4:$R$15,'Gas wholesale index'!T$2,FALSE)</f>
        <v>0</v>
      </c>
      <c r="U880" s="13">
        <f t="shared" si="254"/>
        <v>208526.18181818182</v>
      </c>
      <c r="V880" s="13">
        <f t="shared" si="255"/>
        <v>166168.27272727274</v>
      </c>
      <c r="W880" s="13">
        <f t="shared" si="256"/>
        <v>291847.5</v>
      </c>
      <c r="X880" s="13">
        <f t="shared" si="257"/>
        <v>332991.45454545453</v>
      </c>
      <c r="Y880" s="13">
        <f t="shared" si="258"/>
        <v>0</v>
      </c>
      <c r="Z880" s="13">
        <f t="shared" si="259"/>
        <v>0</v>
      </c>
      <c r="AA880" s="13">
        <f t="shared" si="260"/>
        <v>999533.40909090918</v>
      </c>
      <c r="AB880" s="23">
        <f t="shared" si="261"/>
        <v>0</v>
      </c>
      <c r="AC880" s="23">
        <f t="shared" si="262"/>
        <v>0</v>
      </c>
      <c r="AD880" s="23">
        <f t="shared" si="263"/>
        <v>0</v>
      </c>
      <c r="AE880" s="23">
        <f t="shared" si="264"/>
        <v>0</v>
      </c>
      <c r="AF880" s="23">
        <f t="shared" si="265"/>
        <v>0</v>
      </c>
      <c r="AG880" s="23">
        <f t="shared" si="266"/>
        <v>0</v>
      </c>
      <c r="AH880" s="23">
        <f t="shared" si="267"/>
        <v>0</v>
      </c>
      <c r="AI880" s="44" t="str">
        <f t="shared" si="268"/>
        <v>n/a</v>
      </c>
      <c r="AJ880" s="2" t="str">
        <f t="shared" si="251"/>
        <v>2018-19 Summer</v>
      </c>
      <c r="AK880" s="2" t="str">
        <f t="shared" si="252"/>
        <v>2017-18 Winter</v>
      </c>
      <c r="AL880" s="41">
        <v>0</v>
      </c>
    </row>
    <row r="881" spans="1:38" x14ac:dyDescent="0.3">
      <c r="A881" s="47">
        <v>43116</v>
      </c>
      <c r="B881" s="14" t="str">
        <f t="shared" si="253"/>
        <v>Jan</v>
      </c>
      <c r="C881" s="3"/>
      <c r="D881" s="3"/>
      <c r="E881" s="3"/>
      <c r="F881" s="3"/>
      <c r="G881" s="3"/>
      <c r="H881" s="3"/>
      <c r="I881" s="13">
        <f>VLOOKUP($B881,'Gas wholesale lookups'!$A$4:$L$15,'Gas wholesale index'!I$2,FALSE)</f>
        <v>208526.18181818182</v>
      </c>
      <c r="J881" s="13">
        <f>VLOOKUP($B881,'Gas wholesale lookups'!$A$4:$L$15,'Gas wholesale index'!J$2,FALSE)</f>
        <v>166168.27272727274</v>
      </c>
      <c r="K881" s="13">
        <f>VLOOKUP($B881,'Gas wholesale lookups'!$A$4:$L$15,'Gas wholesale index'!K$2,FALSE)</f>
        <v>291847.5</v>
      </c>
      <c r="L881" s="13">
        <f>VLOOKUP($B881,'Gas wholesale lookups'!$A$4:$L$15,'Gas wholesale index'!L$2,FALSE)</f>
        <v>332991.45454545453</v>
      </c>
      <c r="M881" s="13">
        <f>VLOOKUP($B881,'Gas wholesale lookups'!$A$4:$L$15,'Gas wholesale index'!M$2,FALSE)</f>
        <v>208526.18181818182</v>
      </c>
      <c r="N881" s="13">
        <f>VLOOKUP($B881,'Gas wholesale lookups'!$A$4:$L$15,'Gas wholesale index'!N$2,FALSE)</f>
        <v>166168.27272727274</v>
      </c>
      <c r="O881" s="38">
        <f>VLOOKUP($B881,'Gas wholesale lookups'!$A$4:$R$15,'Gas wholesale index'!O$2,FALSE)</f>
        <v>1</v>
      </c>
      <c r="P881" s="38">
        <f>VLOOKUP($B881,'Gas wholesale lookups'!$A$4:$R$15,'Gas wholesale index'!P$2,FALSE)</f>
        <v>1</v>
      </c>
      <c r="Q881" s="38">
        <f>VLOOKUP($B881,'Gas wholesale lookups'!$A$4:$R$15,'Gas wholesale index'!Q$2,FALSE)</f>
        <v>1</v>
      </c>
      <c r="R881" s="38">
        <f>VLOOKUP($B881,'Gas wholesale lookups'!$A$4:$R$15,'Gas wholesale index'!R$2,FALSE)</f>
        <v>1</v>
      </c>
      <c r="S881" s="38">
        <f>VLOOKUP($B881,'Gas wholesale lookups'!$A$4:$R$15,'Gas wholesale index'!S$2,FALSE)</f>
        <v>0</v>
      </c>
      <c r="T881" s="38">
        <f>VLOOKUP($B881,'Gas wholesale lookups'!$A$4:$R$15,'Gas wholesale index'!T$2,FALSE)</f>
        <v>0</v>
      </c>
      <c r="U881" s="13">
        <f t="shared" si="254"/>
        <v>208526.18181818182</v>
      </c>
      <c r="V881" s="13">
        <f t="shared" si="255"/>
        <v>166168.27272727274</v>
      </c>
      <c r="W881" s="13">
        <f t="shared" si="256"/>
        <v>291847.5</v>
      </c>
      <c r="X881" s="13">
        <f t="shared" si="257"/>
        <v>332991.45454545453</v>
      </c>
      <c r="Y881" s="13">
        <f t="shared" si="258"/>
        <v>0</v>
      </c>
      <c r="Z881" s="13">
        <f t="shared" si="259"/>
        <v>0</v>
      </c>
      <c r="AA881" s="13">
        <f t="shared" si="260"/>
        <v>999533.40909090918</v>
      </c>
      <c r="AB881" s="23">
        <f t="shared" si="261"/>
        <v>0</v>
      </c>
      <c r="AC881" s="23">
        <f t="shared" si="262"/>
        <v>0</v>
      </c>
      <c r="AD881" s="23">
        <f t="shared" si="263"/>
        <v>0</v>
      </c>
      <c r="AE881" s="23">
        <f t="shared" si="264"/>
        <v>0</v>
      </c>
      <c r="AF881" s="23">
        <f t="shared" si="265"/>
        <v>0</v>
      </c>
      <c r="AG881" s="23">
        <f t="shared" si="266"/>
        <v>0</v>
      </c>
      <c r="AH881" s="23">
        <f t="shared" si="267"/>
        <v>0</v>
      </c>
      <c r="AI881" s="44" t="str">
        <f t="shared" si="268"/>
        <v>n/a</v>
      </c>
      <c r="AJ881" s="2" t="str">
        <f t="shared" si="251"/>
        <v>2018-19 Summer</v>
      </c>
      <c r="AK881" s="2" t="str">
        <f t="shared" si="252"/>
        <v>2017-18 Winter</v>
      </c>
      <c r="AL881" s="41">
        <v>0</v>
      </c>
    </row>
    <row r="882" spans="1:38" x14ac:dyDescent="0.3">
      <c r="A882" s="47">
        <v>43117</v>
      </c>
      <c r="B882" s="14" t="str">
        <f t="shared" si="253"/>
        <v>Jan</v>
      </c>
      <c r="C882" s="3"/>
      <c r="D882" s="3"/>
      <c r="E882" s="3"/>
      <c r="F882" s="3"/>
      <c r="G882" s="3"/>
      <c r="H882" s="3"/>
      <c r="I882" s="13">
        <f>VLOOKUP($B882,'Gas wholesale lookups'!$A$4:$L$15,'Gas wholesale index'!I$2,FALSE)</f>
        <v>208526.18181818182</v>
      </c>
      <c r="J882" s="13">
        <f>VLOOKUP($B882,'Gas wholesale lookups'!$A$4:$L$15,'Gas wholesale index'!J$2,FALSE)</f>
        <v>166168.27272727274</v>
      </c>
      <c r="K882" s="13">
        <f>VLOOKUP($B882,'Gas wholesale lookups'!$A$4:$L$15,'Gas wholesale index'!K$2,FALSE)</f>
        <v>291847.5</v>
      </c>
      <c r="L882" s="13">
        <f>VLOOKUP($B882,'Gas wholesale lookups'!$A$4:$L$15,'Gas wholesale index'!L$2,FALSE)</f>
        <v>332991.45454545453</v>
      </c>
      <c r="M882" s="13">
        <f>VLOOKUP($B882,'Gas wholesale lookups'!$A$4:$L$15,'Gas wholesale index'!M$2,FALSE)</f>
        <v>208526.18181818182</v>
      </c>
      <c r="N882" s="13">
        <f>VLOOKUP($B882,'Gas wholesale lookups'!$A$4:$L$15,'Gas wholesale index'!N$2,FALSE)</f>
        <v>166168.27272727274</v>
      </c>
      <c r="O882" s="38">
        <f>VLOOKUP($B882,'Gas wholesale lookups'!$A$4:$R$15,'Gas wholesale index'!O$2,FALSE)</f>
        <v>1</v>
      </c>
      <c r="P882" s="38">
        <f>VLOOKUP($B882,'Gas wholesale lookups'!$A$4:$R$15,'Gas wholesale index'!P$2,FALSE)</f>
        <v>1</v>
      </c>
      <c r="Q882" s="38">
        <f>VLOOKUP($B882,'Gas wholesale lookups'!$A$4:$R$15,'Gas wholesale index'!Q$2,FALSE)</f>
        <v>1</v>
      </c>
      <c r="R882" s="38">
        <f>VLOOKUP($B882,'Gas wholesale lookups'!$A$4:$R$15,'Gas wholesale index'!R$2,FALSE)</f>
        <v>1</v>
      </c>
      <c r="S882" s="38">
        <f>VLOOKUP($B882,'Gas wholesale lookups'!$A$4:$R$15,'Gas wholesale index'!S$2,FALSE)</f>
        <v>0</v>
      </c>
      <c r="T882" s="38">
        <f>VLOOKUP($B882,'Gas wholesale lookups'!$A$4:$R$15,'Gas wholesale index'!T$2,FALSE)</f>
        <v>0</v>
      </c>
      <c r="U882" s="13">
        <f t="shared" si="254"/>
        <v>208526.18181818182</v>
      </c>
      <c r="V882" s="13">
        <f t="shared" si="255"/>
        <v>166168.27272727274</v>
      </c>
      <c r="W882" s="13">
        <f t="shared" si="256"/>
        <v>291847.5</v>
      </c>
      <c r="X882" s="13">
        <f t="shared" si="257"/>
        <v>332991.45454545453</v>
      </c>
      <c r="Y882" s="13">
        <f t="shared" si="258"/>
        <v>0</v>
      </c>
      <c r="Z882" s="13">
        <f t="shared" si="259"/>
        <v>0</v>
      </c>
      <c r="AA882" s="13">
        <f t="shared" si="260"/>
        <v>999533.40909090918</v>
      </c>
      <c r="AB882" s="23">
        <f t="shared" si="261"/>
        <v>0</v>
      </c>
      <c r="AC882" s="23">
        <f t="shared" si="262"/>
        <v>0</v>
      </c>
      <c r="AD882" s="23">
        <f t="shared" si="263"/>
        <v>0</v>
      </c>
      <c r="AE882" s="23">
        <f t="shared" si="264"/>
        <v>0</v>
      </c>
      <c r="AF882" s="23">
        <f t="shared" si="265"/>
        <v>0</v>
      </c>
      <c r="AG882" s="23">
        <f t="shared" si="266"/>
        <v>0</v>
      </c>
      <c r="AH882" s="23">
        <f t="shared" si="267"/>
        <v>0</v>
      </c>
      <c r="AI882" s="44" t="str">
        <f t="shared" si="268"/>
        <v>n/a</v>
      </c>
      <c r="AJ882" s="2" t="str">
        <f t="shared" si="251"/>
        <v>2018-19 Summer</v>
      </c>
      <c r="AK882" s="2" t="str">
        <f t="shared" si="252"/>
        <v>2017-18 Winter</v>
      </c>
      <c r="AL882" s="41">
        <v>0</v>
      </c>
    </row>
    <row r="883" spans="1:38" x14ac:dyDescent="0.3">
      <c r="A883" s="47">
        <v>43118</v>
      </c>
      <c r="B883" s="14" t="str">
        <f t="shared" si="253"/>
        <v>Jan</v>
      </c>
      <c r="C883" s="3"/>
      <c r="D883" s="3"/>
      <c r="E883" s="3"/>
      <c r="F883" s="3"/>
      <c r="G883" s="3"/>
      <c r="H883" s="3"/>
      <c r="I883" s="13">
        <f>VLOOKUP($B883,'Gas wholesale lookups'!$A$4:$L$15,'Gas wholesale index'!I$2,FALSE)</f>
        <v>208526.18181818182</v>
      </c>
      <c r="J883" s="13">
        <f>VLOOKUP($B883,'Gas wholesale lookups'!$A$4:$L$15,'Gas wholesale index'!J$2,FALSE)</f>
        <v>166168.27272727274</v>
      </c>
      <c r="K883" s="13">
        <f>VLOOKUP($B883,'Gas wholesale lookups'!$A$4:$L$15,'Gas wholesale index'!K$2,FALSE)</f>
        <v>291847.5</v>
      </c>
      <c r="L883" s="13">
        <f>VLOOKUP($B883,'Gas wholesale lookups'!$A$4:$L$15,'Gas wholesale index'!L$2,FALSE)</f>
        <v>332991.45454545453</v>
      </c>
      <c r="M883" s="13">
        <f>VLOOKUP($B883,'Gas wholesale lookups'!$A$4:$L$15,'Gas wholesale index'!M$2,FALSE)</f>
        <v>208526.18181818182</v>
      </c>
      <c r="N883" s="13">
        <f>VLOOKUP($B883,'Gas wholesale lookups'!$A$4:$L$15,'Gas wholesale index'!N$2,FALSE)</f>
        <v>166168.27272727274</v>
      </c>
      <c r="O883" s="38">
        <f>VLOOKUP($B883,'Gas wholesale lookups'!$A$4:$R$15,'Gas wholesale index'!O$2,FALSE)</f>
        <v>1</v>
      </c>
      <c r="P883" s="38">
        <f>VLOOKUP($B883,'Gas wholesale lookups'!$A$4:$R$15,'Gas wholesale index'!P$2,FALSE)</f>
        <v>1</v>
      </c>
      <c r="Q883" s="38">
        <f>VLOOKUP($B883,'Gas wholesale lookups'!$A$4:$R$15,'Gas wholesale index'!Q$2,FALSE)</f>
        <v>1</v>
      </c>
      <c r="R883" s="38">
        <f>VLOOKUP($B883,'Gas wholesale lookups'!$A$4:$R$15,'Gas wholesale index'!R$2,FALSE)</f>
        <v>1</v>
      </c>
      <c r="S883" s="38">
        <f>VLOOKUP($B883,'Gas wholesale lookups'!$A$4:$R$15,'Gas wholesale index'!S$2,FALSE)</f>
        <v>0</v>
      </c>
      <c r="T883" s="38">
        <f>VLOOKUP($B883,'Gas wholesale lookups'!$A$4:$R$15,'Gas wholesale index'!T$2,FALSE)</f>
        <v>0</v>
      </c>
      <c r="U883" s="13">
        <f t="shared" si="254"/>
        <v>208526.18181818182</v>
      </c>
      <c r="V883" s="13">
        <f t="shared" si="255"/>
        <v>166168.27272727274</v>
      </c>
      <c r="W883" s="13">
        <f t="shared" si="256"/>
        <v>291847.5</v>
      </c>
      <c r="X883" s="13">
        <f t="shared" si="257"/>
        <v>332991.45454545453</v>
      </c>
      <c r="Y883" s="13">
        <f t="shared" si="258"/>
        <v>0</v>
      </c>
      <c r="Z883" s="13">
        <f t="shared" si="259"/>
        <v>0</v>
      </c>
      <c r="AA883" s="13">
        <f t="shared" si="260"/>
        <v>999533.40909090918</v>
      </c>
      <c r="AB883" s="23">
        <f t="shared" si="261"/>
        <v>0</v>
      </c>
      <c r="AC883" s="23">
        <f t="shared" si="262"/>
        <v>0</v>
      </c>
      <c r="AD883" s="23">
        <f t="shared" si="263"/>
        <v>0</v>
      </c>
      <c r="AE883" s="23">
        <f t="shared" si="264"/>
        <v>0</v>
      </c>
      <c r="AF883" s="23">
        <f t="shared" si="265"/>
        <v>0</v>
      </c>
      <c r="AG883" s="23">
        <f t="shared" si="266"/>
        <v>0</v>
      </c>
      <c r="AH883" s="23">
        <f t="shared" si="267"/>
        <v>0</v>
      </c>
      <c r="AI883" s="44" t="str">
        <f t="shared" si="268"/>
        <v>n/a</v>
      </c>
      <c r="AJ883" s="2" t="str">
        <f t="shared" si="251"/>
        <v>2018-19 Summer</v>
      </c>
      <c r="AK883" s="2" t="str">
        <f t="shared" si="252"/>
        <v>2017-18 Winter</v>
      </c>
      <c r="AL883" s="41">
        <v>0</v>
      </c>
    </row>
    <row r="884" spans="1:38" x14ac:dyDescent="0.3">
      <c r="A884" s="47">
        <v>43119</v>
      </c>
      <c r="B884" s="14" t="str">
        <f t="shared" si="253"/>
        <v>Jan</v>
      </c>
      <c r="C884" s="3"/>
      <c r="D884" s="3"/>
      <c r="E884" s="3"/>
      <c r="F884" s="3"/>
      <c r="G884" s="3"/>
      <c r="H884" s="3"/>
      <c r="I884" s="13">
        <f>VLOOKUP($B884,'Gas wholesale lookups'!$A$4:$L$15,'Gas wholesale index'!I$2,FALSE)</f>
        <v>208526.18181818182</v>
      </c>
      <c r="J884" s="13">
        <f>VLOOKUP($B884,'Gas wholesale lookups'!$A$4:$L$15,'Gas wholesale index'!J$2,FALSE)</f>
        <v>166168.27272727274</v>
      </c>
      <c r="K884" s="13">
        <f>VLOOKUP($B884,'Gas wholesale lookups'!$A$4:$L$15,'Gas wholesale index'!K$2,FALSE)</f>
        <v>291847.5</v>
      </c>
      <c r="L884" s="13">
        <f>VLOOKUP($B884,'Gas wholesale lookups'!$A$4:$L$15,'Gas wholesale index'!L$2,FALSE)</f>
        <v>332991.45454545453</v>
      </c>
      <c r="M884" s="13">
        <f>VLOOKUP($B884,'Gas wholesale lookups'!$A$4:$L$15,'Gas wholesale index'!M$2,FALSE)</f>
        <v>208526.18181818182</v>
      </c>
      <c r="N884" s="13">
        <f>VLOOKUP($B884,'Gas wholesale lookups'!$A$4:$L$15,'Gas wholesale index'!N$2,FALSE)</f>
        <v>166168.27272727274</v>
      </c>
      <c r="O884" s="38">
        <f>VLOOKUP($B884,'Gas wholesale lookups'!$A$4:$R$15,'Gas wholesale index'!O$2,FALSE)</f>
        <v>1</v>
      </c>
      <c r="P884" s="38">
        <f>VLOOKUP($B884,'Gas wholesale lookups'!$A$4:$R$15,'Gas wholesale index'!P$2,FALSE)</f>
        <v>1</v>
      </c>
      <c r="Q884" s="38">
        <f>VLOOKUP($B884,'Gas wholesale lookups'!$A$4:$R$15,'Gas wholesale index'!Q$2,FALSE)</f>
        <v>1</v>
      </c>
      <c r="R884" s="38">
        <f>VLOOKUP($B884,'Gas wholesale lookups'!$A$4:$R$15,'Gas wholesale index'!R$2,FALSE)</f>
        <v>1</v>
      </c>
      <c r="S884" s="38">
        <f>VLOOKUP($B884,'Gas wholesale lookups'!$A$4:$R$15,'Gas wholesale index'!S$2,FALSE)</f>
        <v>0</v>
      </c>
      <c r="T884" s="38">
        <f>VLOOKUP($B884,'Gas wholesale lookups'!$A$4:$R$15,'Gas wholesale index'!T$2,FALSE)</f>
        <v>0</v>
      </c>
      <c r="U884" s="13">
        <f t="shared" si="254"/>
        <v>208526.18181818182</v>
      </c>
      <c r="V884" s="13">
        <f t="shared" si="255"/>
        <v>166168.27272727274</v>
      </c>
      <c r="W884" s="13">
        <f t="shared" si="256"/>
        <v>291847.5</v>
      </c>
      <c r="X884" s="13">
        <f t="shared" si="257"/>
        <v>332991.45454545453</v>
      </c>
      <c r="Y884" s="13">
        <f t="shared" si="258"/>
        <v>0</v>
      </c>
      <c r="Z884" s="13">
        <f t="shared" si="259"/>
        <v>0</v>
      </c>
      <c r="AA884" s="13">
        <f t="shared" si="260"/>
        <v>999533.40909090918</v>
      </c>
      <c r="AB884" s="23">
        <f t="shared" si="261"/>
        <v>0</v>
      </c>
      <c r="AC884" s="23">
        <f t="shared" si="262"/>
        <v>0</v>
      </c>
      <c r="AD884" s="23">
        <f t="shared" si="263"/>
        <v>0</v>
      </c>
      <c r="AE884" s="23">
        <f t="shared" si="264"/>
        <v>0</v>
      </c>
      <c r="AF884" s="23">
        <f t="shared" si="265"/>
        <v>0</v>
      </c>
      <c r="AG884" s="23">
        <f t="shared" si="266"/>
        <v>0</v>
      </c>
      <c r="AH884" s="23">
        <f t="shared" si="267"/>
        <v>0</v>
      </c>
      <c r="AI884" s="44" t="str">
        <f t="shared" si="268"/>
        <v>n/a</v>
      </c>
      <c r="AJ884" s="2" t="str">
        <f t="shared" si="251"/>
        <v>2018-19 Summer</v>
      </c>
      <c r="AK884" s="2" t="str">
        <f t="shared" si="252"/>
        <v>2017-18 Winter</v>
      </c>
      <c r="AL884" s="41">
        <v>0</v>
      </c>
    </row>
    <row r="885" spans="1:38" x14ac:dyDescent="0.3">
      <c r="A885" s="47">
        <v>43122</v>
      </c>
      <c r="B885" s="14" t="str">
        <f t="shared" si="253"/>
        <v>Jan</v>
      </c>
      <c r="C885" s="3"/>
      <c r="D885" s="3"/>
      <c r="E885" s="3"/>
      <c r="F885" s="3"/>
      <c r="G885" s="3"/>
      <c r="H885" s="3"/>
      <c r="I885" s="13">
        <f>VLOOKUP($B885,'Gas wholesale lookups'!$A$4:$L$15,'Gas wholesale index'!I$2,FALSE)</f>
        <v>208526.18181818182</v>
      </c>
      <c r="J885" s="13">
        <f>VLOOKUP($B885,'Gas wholesale lookups'!$A$4:$L$15,'Gas wholesale index'!J$2,FALSE)</f>
        <v>166168.27272727274</v>
      </c>
      <c r="K885" s="13">
        <f>VLOOKUP($B885,'Gas wholesale lookups'!$A$4:$L$15,'Gas wholesale index'!K$2,FALSE)</f>
        <v>291847.5</v>
      </c>
      <c r="L885" s="13">
        <f>VLOOKUP($B885,'Gas wholesale lookups'!$A$4:$L$15,'Gas wholesale index'!L$2,FALSE)</f>
        <v>332991.45454545453</v>
      </c>
      <c r="M885" s="13">
        <f>VLOOKUP($B885,'Gas wholesale lookups'!$A$4:$L$15,'Gas wholesale index'!M$2,FALSE)</f>
        <v>208526.18181818182</v>
      </c>
      <c r="N885" s="13">
        <f>VLOOKUP($B885,'Gas wholesale lookups'!$A$4:$L$15,'Gas wholesale index'!N$2,FALSE)</f>
        <v>166168.27272727274</v>
      </c>
      <c r="O885" s="38">
        <f>VLOOKUP($B885,'Gas wholesale lookups'!$A$4:$R$15,'Gas wholesale index'!O$2,FALSE)</f>
        <v>1</v>
      </c>
      <c r="P885" s="38">
        <f>VLOOKUP($B885,'Gas wholesale lookups'!$A$4:$R$15,'Gas wholesale index'!P$2,FALSE)</f>
        <v>1</v>
      </c>
      <c r="Q885" s="38">
        <f>VLOOKUP($B885,'Gas wholesale lookups'!$A$4:$R$15,'Gas wholesale index'!Q$2,FALSE)</f>
        <v>1</v>
      </c>
      <c r="R885" s="38">
        <f>VLOOKUP($B885,'Gas wholesale lookups'!$A$4:$R$15,'Gas wholesale index'!R$2,FALSE)</f>
        <v>1</v>
      </c>
      <c r="S885" s="38">
        <f>VLOOKUP($B885,'Gas wholesale lookups'!$A$4:$R$15,'Gas wholesale index'!S$2,FALSE)</f>
        <v>0</v>
      </c>
      <c r="T885" s="38">
        <f>VLOOKUP($B885,'Gas wholesale lookups'!$A$4:$R$15,'Gas wholesale index'!T$2,FALSE)</f>
        <v>0</v>
      </c>
      <c r="U885" s="13">
        <f t="shared" si="254"/>
        <v>208526.18181818182</v>
      </c>
      <c r="V885" s="13">
        <f t="shared" si="255"/>
        <v>166168.27272727274</v>
      </c>
      <c r="W885" s="13">
        <f t="shared" si="256"/>
        <v>291847.5</v>
      </c>
      <c r="X885" s="13">
        <f t="shared" si="257"/>
        <v>332991.45454545453</v>
      </c>
      <c r="Y885" s="13">
        <f t="shared" si="258"/>
        <v>0</v>
      </c>
      <c r="Z885" s="13">
        <f t="shared" si="259"/>
        <v>0</v>
      </c>
      <c r="AA885" s="13">
        <f t="shared" si="260"/>
        <v>999533.40909090918</v>
      </c>
      <c r="AB885" s="23">
        <f t="shared" si="261"/>
        <v>0</v>
      </c>
      <c r="AC885" s="23">
        <f t="shared" si="262"/>
        <v>0</v>
      </c>
      <c r="AD885" s="23">
        <f t="shared" si="263"/>
        <v>0</v>
      </c>
      <c r="AE885" s="23">
        <f t="shared" si="264"/>
        <v>0</v>
      </c>
      <c r="AF885" s="23">
        <f t="shared" si="265"/>
        <v>0</v>
      </c>
      <c r="AG885" s="23">
        <f t="shared" si="266"/>
        <v>0</v>
      </c>
      <c r="AH885" s="23">
        <f t="shared" si="267"/>
        <v>0</v>
      </c>
      <c r="AI885" s="44" t="str">
        <f t="shared" si="268"/>
        <v>n/a</v>
      </c>
      <c r="AJ885" s="2" t="str">
        <f t="shared" si="251"/>
        <v>2018-19 Summer</v>
      </c>
      <c r="AK885" s="2" t="str">
        <f t="shared" si="252"/>
        <v>2017-18 Winter</v>
      </c>
      <c r="AL885" s="41">
        <v>0</v>
      </c>
    </row>
    <row r="886" spans="1:38" x14ac:dyDescent="0.3">
      <c r="A886" s="47">
        <v>43123</v>
      </c>
      <c r="B886" s="14" t="str">
        <f t="shared" si="253"/>
        <v>Jan</v>
      </c>
      <c r="C886" s="3"/>
      <c r="D886" s="3"/>
      <c r="E886" s="3"/>
      <c r="F886" s="3"/>
      <c r="G886" s="3"/>
      <c r="H886" s="3"/>
      <c r="I886" s="13">
        <f>VLOOKUP($B886,'Gas wholesale lookups'!$A$4:$L$15,'Gas wholesale index'!I$2,FALSE)</f>
        <v>208526.18181818182</v>
      </c>
      <c r="J886" s="13">
        <f>VLOOKUP($B886,'Gas wholesale lookups'!$A$4:$L$15,'Gas wholesale index'!J$2,FALSE)</f>
        <v>166168.27272727274</v>
      </c>
      <c r="K886" s="13">
        <f>VLOOKUP($B886,'Gas wholesale lookups'!$A$4:$L$15,'Gas wholesale index'!K$2,FALSE)</f>
        <v>291847.5</v>
      </c>
      <c r="L886" s="13">
        <f>VLOOKUP($B886,'Gas wholesale lookups'!$A$4:$L$15,'Gas wholesale index'!L$2,FALSE)</f>
        <v>332991.45454545453</v>
      </c>
      <c r="M886" s="13">
        <f>VLOOKUP($B886,'Gas wholesale lookups'!$A$4:$L$15,'Gas wholesale index'!M$2,FALSE)</f>
        <v>208526.18181818182</v>
      </c>
      <c r="N886" s="13">
        <f>VLOOKUP($B886,'Gas wholesale lookups'!$A$4:$L$15,'Gas wholesale index'!N$2,FALSE)</f>
        <v>166168.27272727274</v>
      </c>
      <c r="O886" s="38">
        <f>VLOOKUP($B886,'Gas wholesale lookups'!$A$4:$R$15,'Gas wholesale index'!O$2,FALSE)</f>
        <v>1</v>
      </c>
      <c r="P886" s="38">
        <f>VLOOKUP($B886,'Gas wholesale lookups'!$A$4:$R$15,'Gas wholesale index'!P$2,FALSE)</f>
        <v>1</v>
      </c>
      <c r="Q886" s="38">
        <f>VLOOKUP($B886,'Gas wholesale lookups'!$A$4:$R$15,'Gas wholesale index'!Q$2,FALSE)</f>
        <v>1</v>
      </c>
      <c r="R886" s="38">
        <f>VLOOKUP($B886,'Gas wholesale lookups'!$A$4:$R$15,'Gas wholesale index'!R$2,FALSE)</f>
        <v>1</v>
      </c>
      <c r="S886" s="38">
        <f>VLOOKUP($B886,'Gas wholesale lookups'!$A$4:$R$15,'Gas wholesale index'!S$2,FALSE)</f>
        <v>0</v>
      </c>
      <c r="T886" s="38">
        <f>VLOOKUP($B886,'Gas wholesale lookups'!$A$4:$R$15,'Gas wholesale index'!T$2,FALSE)</f>
        <v>0</v>
      </c>
      <c r="U886" s="13">
        <f t="shared" si="254"/>
        <v>208526.18181818182</v>
      </c>
      <c r="V886" s="13">
        <f t="shared" si="255"/>
        <v>166168.27272727274</v>
      </c>
      <c r="W886" s="13">
        <f t="shared" si="256"/>
        <v>291847.5</v>
      </c>
      <c r="X886" s="13">
        <f t="shared" si="257"/>
        <v>332991.45454545453</v>
      </c>
      <c r="Y886" s="13">
        <f t="shared" si="258"/>
        <v>0</v>
      </c>
      <c r="Z886" s="13">
        <f t="shared" si="259"/>
        <v>0</v>
      </c>
      <c r="AA886" s="13">
        <f t="shared" si="260"/>
        <v>999533.40909090918</v>
      </c>
      <c r="AB886" s="23">
        <f t="shared" si="261"/>
        <v>0</v>
      </c>
      <c r="AC886" s="23">
        <f t="shared" si="262"/>
        <v>0</v>
      </c>
      <c r="AD886" s="23">
        <f t="shared" si="263"/>
        <v>0</v>
      </c>
      <c r="AE886" s="23">
        <f t="shared" si="264"/>
        <v>0</v>
      </c>
      <c r="AF886" s="23">
        <f t="shared" si="265"/>
        <v>0</v>
      </c>
      <c r="AG886" s="23">
        <f t="shared" si="266"/>
        <v>0</v>
      </c>
      <c r="AH886" s="23">
        <f t="shared" si="267"/>
        <v>0</v>
      </c>
      <c r="AI886" s="44" t="str">
        <f t="shared" si="268"/>
        <v>n/a</v>
      </c>
      <c r="AJ886" s="2" t="str">
        <f t="shared" si="251"/>
        <v>2018-19 Summer</v>
      </c>
      <c r="AK886" s="2" t="str">
        <f t="shared" si="252"/>
        <v>2017-18 Winter</v>
      </c>
      <c r="AL886" s="41">
        <v>0</v>
      </c>
    </row>
    <row r="887" spans="1:38" x14ac:dyDescent="0.3">
      <c r="A887" s="47">
        <v>43124</v>
      </c>
      <c r="B887" s="14" t="str">
        <f t="shared" si="253"/>
        <v>Jan</v>
      </c>
      <c r="C887" s="3"/>
      <c r="D887" s="3"/>
      <c r="E887" s="3"/>
      <c r="F887" s="3"/>
      <c r="G887" s="3"/>
      <c r="H887" s="3"/>
      <c r="I887" s="13">
        <f>VLOOKUP($B887,'Gas wholesale lookups'!$A$4:$L$15,'Gas wholesale index'!I$2,FALSE)</f>
        <v>208526.18181818182</v>
      </c>
      <c r="J887" s="13">
        <f>VLOOKUP($B887,'Gas wholesale lookups'!$A$4:$L$15,'Gas wholesale index'!J$2,FALSE)</f>
        <v>166168.27272727274</v>
      </c>
      <c r="K887" s="13">
        <f>VLOOKUP($B887,'Gas wholesale lookups'!$A$4:$L$15,'Gas wholesale index'!K$2,FALSE)</f>
        <v>291847.5</v>
      </c>
      <c r="L887" s="13">
        <f>VLOOKUP($B887,'Gas wholesale lookups'!$A$4:$L$15,'Gas wholesale index'!L$2,FALSE)</f>
        <v>332991.45454545453</v>
      </c>
      <c r="M887" s="13">
        <f>VLOOKUP($B887,'Gas wholesale lookups'!$A$4:$L$15,'Gas wholesale index'!M$2,FALSE)</f>
        <v>208526.18181818182</v>
      </c>
      <c r="N887" s="13">
        <f>VLOOKUP($B887,'Gas wholesale lookups'!$A$4:$L$15,'Gas wholesale index'!N$2,FALSE)</f>
        <v>166168.27272727274</v>
      </c>
      <c r="O887" s="38">
        <f>VLOOKUP($B887,'Gas wholesale lookups'!$A$4:$R$15,'Gas wholesale index'!O$2,FALSE)</f>
        <v>1</v>
      </c>
      <c r="P887" s="38">
        <f>VLOOKUP($B887,'Gas wholesale lookups'!$A$4:$R$15,'Gas wholesale index'!P$2,FALSE)</f>
        <v>1</v>
      </c>
      <c r="Q887" s="38">
        <f>VLOOKUP($B887,'Gas wholesale lookups'!$A$4:$R$15,'Gas wholesale index'!Q$2,FALSE)</f>
        <v>1</v>
      </c>
      <c r="R887" s="38">
        <f>VLOOKUP($B887,'Gas wholesale lookups'!$A$4:$R$15,'Gas wholesale index'!R$2,FALSE)</f>
        <v>1</v>
      </c>
      <c r="S887" s="38">
        <f>VLOOKUP($B887,'Gas wholesale lookups'!$A$4:$R$15,'Gas wholesale index'!S$2,FALSE)</f>
        <v>0</v>
      </c>
      <c r="T887" s="38">
        <f>VLOOKUP($B887,'Gas wholesale lookups'!$A$4:$R$15,'Gas wholesale index'!T$2,FALSE)</f>
        <v>0</v>
      </c>
      <c r="U887" s="13">
        <f t="shared" si="254"/>
        <v>208526.18181818182</v>
      </c>
      <c r="V887" s="13">
        <f t="shared" si="255"/>
        <v>166168.27272727274</v>
      </c>
      <c r="W887" s="13">
        <f t="shared" si="256"/>
        <v>291847.5</v>
      </c>
      <c r="X887" s="13">
        <f t="shared" si="257"/>
        <v>332991.45454545453</v>
      </c>
      <c r="Y887" s="13">
        <f t="shared" si="258"/>
        <v>0</v>
      </c>
      <c r="Z887" s="13">
        <f t="shared" si="259"/>
        <v>0</v>
      </c>
      <c r="AA887" s="13">
        <f t="shared" si="260"/>
        <v>999533.40909090918</v>
      </c>
      <c r="AB887" s="23">
        <f t="shared" si="261"/>
        <v>0</v>
      </c>
      <c r="AC887" s="23">
        <f t="shared" si="262"/>
        <v>0</v>
      </c>
      <c r="AD887" s="23">
        <f t="shared" si="263"/>
        <v>0</v>
      </c>
      <c r="AE887" s="23">
        <f t="shared" si="264"/>
        <v>0</v>
      </c>
      <c r="AF887" s="23">
        <f t="shared" si="265"/>
        <v>0</v>
      </c>
      <c r="AG887" s="23">
        <f t="shared" si="266"/>
        <v>0</v>
      </c>
      <c r="AH887" s="23">
        <f t="shared" si="267"/>
        <v>0</v>
      </c>
      <c r="AI887" s="44" t="str">
        <f t="shared" si="268"/>
        <v>n/a</v>
      </c>
      <c r="AJ887" s="2" t="str">
        <f t="shared" si="251"/>
        <v>2018-19 Summer</v>
      </c>
      <c r="AK887" s="2" t="str">
        <f t="shared" si="252"/>
        <v>2017-18 Winter</v>
      </c>
      <c r="AL887" s="41">
        <v>0</v>
      </c>
    </row>
    <row r="888" spans="1:38" x14ac:dyDescent="0.3">
      <c r="A888" s="47">
        <v>43125</v>
      </c>
      <c r="B888" s="14" t="str">
        <f t="shared" si="253"/>
        <v>Jan</v>
      </c>
      <c r="C888" s="3"/>
      <c r="D888" s="3"/>
      <c r="E888" s="3"/>
      <c r="F888" s="3"/>
      <c r="G888" s="3"/>
      <c r="H888" s="3"/>
      <c r="I888" s="13">
        <f>VLOOKUP($B888,'Gas wholesale lookups'!$A$4:$L$15,'Gas wholesale index'!I$2,FALSE)</f>
        <v>208526.18181818182</v>
      </c>
      <c r="J888" s="13">
        <f>VLOOKUP($B888,'Gas wholesale lookups'!$A$4:$L$15,'Gas wholesale index'!J$2,FALSE)</f>
        <v>166168.27272727274</v>
      </c>
      <c r="K888" s="13">
        <f>VLOOKUP($B888,'Gas wholesale lookups'!$A$4:$L$15,'Gas wholesale index'!K$2,FALSE)</f>
        <v>291847.5</v>
      </c>
      <c r="L888" s="13">
        <f>VLOOKUP($B888,'Gas wholesale lookups'!$A$4:$L$15,'Gas wholesale index'!L$2,FALSE)</f>
        <v>332991.45454545453</v>
      </c>
      <c r="M888" s="13">
        <f>VLOOKUP($B888,'Gas wholesale lookups'!$A$4:$L$15,'Gas wholesale index'!M$2,FALSE)</f>
        <v>208526.18181818182</v>
      </c>
      <c r="N888" s="13">
        <f>VLOOKUP($B888,'Gas wholesale lookups'!$A$4:$L$15,'Gas wholesale index'!N$2,FALSE)</f>
        <v>166168.27272727274</v>
      </c>
      <c r="O888" s="38">
        <f>VLOOKUP($B888,'Gas wholesale lookups'!$A$4:$R$15,'Gas wholesale index'!O$2,FALSE)</f>
        <v>1</v>
      </c>
      <c r="P888" s="38">
        <f>VLOOKUP($B888,'Gas wholesale lookups'!$A$4:$R$15,'Gas wholesale index'!P$2,FALSE)</f>
        <v>1</v>
      </c>
      <c r="Q888" s="38">
        <f>VLOOKUP($B888,'Gas wholesale lookups'!$A$4:$R$15,'Gas wholesale index'!Q$2,FALSE)</f>
        <v>1</v>
      </c>
      <c r="R888" s="38">
        <f>VLOOKUP($B888,'Gas wholesale lookups'!$A$4:$R$15,'Gas wholesale index'!R$2,FALSE)</f>
        <v>1</v>
      </c>
      <c r="S888" s="38">
        <f>VLOOKUP($B888,'Gas wholesale lookups'!$A$4:$R$15,'Gas wholesale index'!S$2,FALSE)</f>
        <v>0</v>
      </c>
      <c r="T888" s="38">
        <f>VLOOKUP($B888,'Gas wholesale lookups'!$A$4:$R$15,'Gas wholesale index'!T$2,FALSE)</f>
        <v>0</v>
      </c>
      <c r="U888" s="13">
        <f t="shared" si="254"/>
        <v>208526.18181818182</v>
      </c>
      <c r="V888" s="13">
        <f t="shared" si="255"/>
        <v>166168.27272727274</v>
      </c>
      <c r="W888" s="13">
        <f t="shared" si="256"/>
        <v>291847.5</v>
      </c>
      <c r="X888" s="13">
        <f t="shared" si="257"/>
        <v>332991.45454545453</v>
      </c>
      <c r="Y888" s="13">
        <f t="shared" si="258"/>
        <v>0</v>
      </c>
      <c r="Z888" s="13">
        <f t="shared" si="259"/>
        <v>0</v>
      </c>
      <c r="AA888" s="13">
        <f t="shared" si="260"/>
        <v>999533.40909090918</v>
      </c>
      <c r="AB888" s="23">
        <f t="shared" si="261"/>
        <v>0</v>
      </c>
      <c r="AC888" s="23">
        <f t="shared" si="262"/>
        <v>0</v>
      </c>
      <c r="AD888" s="23">
        <f t="shared" si="263"/>
        <v>0</v>
      </c>
      <c r="AE888" s="23">
        <f t="shared" si="264"/>
        <v>0</v>
      </c>
      <c r="AF888" s="23">
        <f t="shared" si="265"/>
        <v>0</v>
      </c>
      <c r="AG888" s="23">
        <f t="shared" si="266"/>
        <v>0</v>
      </c>
      <c r="AH888" s="23">
        <f t="shared" si="267"/>
        <v>0</v>
      </c>
      <c r="AI888" s="44" t="str">
        <f t="shared" si="268"/>
        <v>n/a</v>
      </c>
      <c r="AJ888" s="2" t="str">
        <f t="shared" si="251"/>
        <v>2018-19 Summer</v>
      </c>
      <c r="AK888" s="2" t="str">
        <f t="shared" si="252"/>
        <v>2017-18 Winter</v>
      </c>
      <c r="AL888" s="41">
        <v>0</v>
      </c>
    </row>
    <row r="889" spans="1:38" x14ac:dyDescent="0.3">
      <c r="A889" s="47">
        <v>43126</v>
      </c>
      <c r="B889" s="14" t="str">
        <f t="shared" si="253"/>
        <v>Jan</v>
      </c>
      <c r="C889" s="3"/>
      <c r="D889" s="3"/>
      <c r="E889" s="3"/>
      <c r="F889" s="3"/>
      <c r="G889" s="3"/>
      <c r="H889" s="3"/>
      <c r="I889" s="13">
        <f>VLOOKUP($B889,'Gas wholesale lookups'!$A$4:$L$15,'Gas wholesale index'!I$2,FALSE)</f>
        <v>208526.18181818182</v>
      </c>
      <c r="J889" s="13">
        <f>VLOOKUP($B889,'Gas wholesale lookups'!$A$4:$L$15,'Gas wholesale index'!J$2,FALSE)</f>
        <v>166168.27272727274</v>
      </c>
      <c r="K889" s="13">
        <f>VLOOKUP($B889,'Gas wholesale lookups'!$A$4:$L$15,'Gas wholesale index'!K$2,FALSE)</f>
        <v>291847.5</v>
      </c>
      <c r="L889" s="13">
        <f>VLOOKUP($B889,'Gas wholesale lookups'!$A$4:$L$15,'Gas wholesale index'!L$2,FALSE)</f>
        <v>332991.45454545453</v>
      </c>
      <c r="M889" s="13">
        <f>VLOOKUP($B889,'Gas wholesale lookups'!$A$4:$L$15,'Gas wholesale index'!M$2,FALSE)</f>
        <v>208526.18181818182</v>
      </c>
      <c r="N889" s="13">
        <f>VLOOKUP($B889,'Gas wholesale lookups'!$A$4:$L$15,'Gas wholesale index'!N$2,FALSE)</f>
        <v>166168.27272727274</v>
      </c>
      <c r="O889" s="38">
        <f>VLOOKUP($B889,'Gas wholesale lookups'!$A$4:$R$15,'Gas wholesale index'!O$2,FALSE)</f>
        <v>1</v>
      </c>
      <c r="P889" s="38">
        <f>VLOOKUP($B889,'Gas wholesale lookups'!$A$4:$R$15,'Gas wholesale index'!P$2,FALSE)</f>
        <v>1</v>
      </c>
      <c r="Q889" s="38">
        <f>VLOOKUP($B889,'Gas wholesale lookups'!$A$4:$R$15,'Gas wholesale index'!Q$2,FALSE)</f>
        <v>1</v>
      </c>
      <c r="R889" s="38">
        <f>VLOOKUP($B889,'Gas wholesale lookups'!$A$4:$R$15,'Gas wholesale index'!R$2,FALSE)</f>
        <v>1</v>
      </c>
      <c r="S889" s="38">
        <f>VLOOKUP($B889,'Gas wholesale lookups'!$A$4:$R$15,'Gas wholesale index'!S$2,FALSE)</f>
        <v>0</v>
      </c>
      <c r="T889" s="38">
        <f>VLOOKUP($B889,'Gas wholesale lookups'!$A$4:$R$15,'Gas wholesale index'!T$2,FALSE)</f>
        <v>0</v>
      </c>
      <c r="U889" s="13">
        <f t="shared" si="254"/>
        <v>208526.18181818182</v>
      </c>
      <c r="V889" s="13">
        <f t="shared" si="255"/>
        <v>166168.27272727274</v>
      </c>
      <c r="W889" s="13">
        <f t="shared" si="256"/>
        <v>291847.5</v>
      </c>
      <c r="X889" s="13">
        <f t="shared" si="257"/>
        <v>332991.45454545453</v>
      </c>
      <c r="Y889" s="13">
        <f t="shared" si="258"/>
        <v>0</v>
      </c>
      <c r="Z889" s="13">
        <f t="shared" si="259"/>
        <v>0</v>
      </c>
      <c r="AA889" s="13">
        <f t="shared" si="260"/>
        <v>999533.40909090918</v>
      </c>
      <c r="AB889" s="23">
        <f t="shared" si="261"/>
        <v>0</v>
      </c>
      <c r="AC889" s="23">
        <f t="shared" si="262"/>
        <v>0</v>
      </c>
      <c r="AD889" s="23">
        <f t="shared" si="263"/>
        <v>0</v>
      </c>
      <c r="AE889" s="23">
        <f t="shared" si="264"/>
        <v>0</v>
      </c>
      <c r="AF889" s="23">
        <f t="shared" si="265"/>
        <v>0</v>
      </c>
      <c r="AG889" s="23">
        <f t="shared" si="266"/>
        <v>0</v>
      </c>
      <c r="AH889" s="23">
        <f t="shared" si="267"/>
        <v>0</v>
      </c>
      <c r="AI889" s="44" t="str">
        <f t="shared" si="268"/>
        <v>n/a</v>
      </c>
      <c r="AJ889" s="2" t="str">
        <f t="shared" si="251"/>
        <v>2018-19 Summer</v>
      </c>
      <c r="AK889" s="2" t="str">
        <f t="shared" si="252"/>
        <v>2017-18 Winter</v>
      </c>
      <c r="AL889" s="41">
        <v>0</v>
      </c>
    </row>
    <row r="890" spans="1:38" x14ac:dyDescent="0.3">
      <c r="A890" s="47">
        <v>43129</v>
      </c>
      <c r="B890" s="14" t="str">
        <f t="shared" si="253"/>
        <v>Jan</v>
      </c>
      <c r="C890" s="3"/>
      <c r="D890" s="3"/>
      <c r="E890" s="3"/>
      <c r="F890" s="3"/>
      <c r="G890" s="3"/>
      <c r="H890" s="3"/>
      <c r="I890" s="13">
        <f>VLOOKUP($B890,'Gas wholesale lookups'!$A$4:$L$15,'Gas wholesale index'!I$2,FALSE)</f>
        <v>208526.18181818182</v>
      </c>
      <c r="J890" s="13">
        <f>VLOOKUP($B890,'Gas wholesale lookups'!$A$4:$L$15,'Gas wholesale index'!J$2,FALSE)</f>
        <v>166168.27272727274</v>
      </c>
      <c r="K890" s="13">
        <f>VLOOKUP($B890,'Gas wholesale lookups'!$A$4:$L$15,'Gas wholesale index'!K$2,FALSE)</f>
        <v>291847.5</v>
      </c>
      <c r="L890" s="13">
        <f>VLOOKUP($B890,'Gas wholesale lookups'!$A$4:$L$15,'Gas wholesale index'!L$2,FALSE)</f>
        <v>332991.45454545453</v>
      </c>
      <c r="M890" s="13">
        <f>VLOOKUP($B890,'Gas wholesale lookups'!$A$4:$L$15,'Gas wholesale index'!M$2,FALSE)</f>
        <v>208526.18181818182</v>
      </c>
      <c r="N890" s="13">
        <f>VLOOKUP($B890,'Gas wholesale lookups'!$A$4:$L$15,'Gas wholesale index'!N$2,FALSE)</f>
        <v>166168.27272727274</v>
      </c>
      <c r="O890" s="38">
        <f>VLOOKUP($B890,'Gas wholesale lookups'!$A$4:$R$15,'Gas wholesale index'!O$2,FALSE)</f>
        <v>1</v>
      </c>
      <c r="P890" s="38">
        <f>VLOOKUP($B890,'Gas wholesale lookups'!$A$4:$R$15,'Gas wholesale index'!P$2,FALSE)</f>
        <v>1</v>
      </c>
      <c r="Q890" s="38">
        <f>VLOOKUP($B890,'Gas wholesale lookups'!$A$4:$R$15,'Gas wholesale index'!Q$2,FALSE)</f>
        <v>1</v>
      </c>
      <c r="R890" s="38">
        <f>VLOOKUP($B890,'Gas wholesale lookups'!$A$4:$R$15,'Gas wholesale index'!R$2,FALSE)</f>
        <v>1</v>
      </c>
      <c r="S890" s="38">
        <f>VLOOKUP($B890,'Gas wholesale lookups'!$A$4:$R$15,'Gas wholesale index'!S$2,FALSE)</f>
        <v>0</v>
      </c>
      <c r="T890" s="38">
        <f>VLOOKUP($B890,'Gas wholesale lookups'!$A$4:$R$15,'Gas wholesale index'!T$2,FALSE)</f>
        <v>0</v>
      </c>
      <c r="U890" s="13">
        <f t="shared" si="254"/>
        <v>208526.18181818182</v>
      </c>
      <c r="V890" s="13">
        <f t="shared" si="255"/>
        <v>166168.27272727274</v>
      </c>
      <c r="W890" s="13">
        <f t="shared" si="256"/>
        <v>291847.5</v>
      </c>
      <c r="X890" s="13">
        <f t="shared" si="257"/>
        <v>332991.45454545453</v>
      </c>
      <c r="Y890" s="13">
        <f t="shared" si="258"/>
        <v>0</v>
      </c>
      <c r="Z890" s="13">
        <f t="shared" si="259"/>
        <v>0</v>
      </c>
      <c r="AA890" s="13">
        <f t="shared" si="260"/>
        <v>999533.40909090918</v>
      </c>
      <c r="AB890" s="23">
        <f t="shared" si="261"/>
        <v>0</v>
      </c>
      <c r="AC890" s="23">
        <f t="shared" si="262"/>
        <v>0</v>
      </c>
      <c r="AD890" s="23">
        <f t="shared" si="263"/>
        <v>0</v>
      </c>
      <c r="AE890" s="23">
        <f t="shared" si="264"/>
        <v>0</v>
      </c>
      <c r="AF890" s="23">
        <f t="shared" si="265"/>
        <v>0</v>
      </c>
      <c r="AG890" s="23">
        <f t="shared" si="266"/>
        <v>0</v>
      </c>
      <c r="AH890" s="23">
        <f t="shared" si="267"/>
        <v>0</v>
      </c>
      <c r="AI890" s="44" t="str">
        <f t="shared" si="268"/>
        <v>n/a</v>
      </c>
      <c r="AJ890" s="2" t="str">
        <f t="shared" si="251"/>
        <v>2018-19 Summer</v>
      </c>
      <c r="AK890" s="2" t="str">
        <f t="shared" si="252"/>
        <v>2017-18 Winter</v>
      </c>
      <c r="AL890" s="41">
        <v>0</v>
      </c>
    </row>
    <row r="891" spans="1:38" x14ac:dyDescent="0.3">
      <c r="A891" s="47">
        <v>43130</v>
      </c>
      <c r="B891" s="14" t="str">
        <f t="shared" si="253"/>
        <v>Jan</v>
      </c>
      <c r="C891" s="3"/>
      <c r="D891" s="3"/>
      <c r="E891" s="3"/>
      <c r="F891" s="3"/>
      <c r="G891" s="3"/>
      <c r="H891" s="3"/>
      <c r="I891" s="13">
        <f>VLOOKUP($B891,'Gas wholesale lookups'!$A$4:$L$15,'Gas wholesale index'!I$2,FALSE)</f>
        <v>208526.18181818182</v>
      </c>
      <c r="J891" s="13">
        <f>VLOOKUP($B891,'Gas wholesale lookups'!$A$4:$L$15,'Gas wholesale index'!J$2,FALSE)</f>
        <v>166168.27272727274</v>
      </c>
      <c r="K891" s="13">
        <f>VLOOKUP($B891,'Gas wholesale lookups'!$A$4:$L$15,'Gas wholesale index'!K$2,FALSE)</f>
        <v>291847.5</v>
      </c>
      <c r="L891" s="13">
        <f>VLOOKUP($B891,'Gas wholesale lookups'!$A$4:$L$15,'Gas wholesale index'!L$2,FALSE)</f>
        <v>332991.45454545453</v>
      </c>
      <c r="M891" s="13">
        <f>VLOOKUP($B891,'Gas wholesale lookups'!$A$4:$L$15,'Gas wholesale index'!M$2,FALSE)</f>
        <v>208526.18181818182</v>
      </c>
      <c r="N891" s="13">
        <f>VLOOKUP($B891,'Gas wholesale lookups'!$A$4:$L$15,'Gas wholesale index'!N$2,FALSE)</f>
        <v>166168.27272727274</v>
      </c>
      <c r="O891" s="38">
        <f>VLOOKUP($B891,'Gas wholesale lookups'!$A$4:$R$15,'Gas wholesale index'!O$2,FALSE)</f>
        <v>1</v>
      </c>
      <c r="P891" s="38">
        <f>VLOOKUP($B891,'Gas wholesale lookups'!$A$4:$R$15,'Gas wholesale index'!P$2,FALSE)</f>
        <v>1</v>
      </c>
      <c r="Q891" s="38">
        <f>VLOOKUP($B891,'Gas wholesale lookups'!$A$4:$R$15,'Gas wholesale index'!Q$2,FALSE)</f>
        <v>1</v>
      </c>
      <c r="R891" s="38">
        <f>VLOOKUP($B891,'Gas wholesale lookups'!$A$4:$R$15,'Gas wholesale index'!R$2,FALSE)</f>
        <v>1</v>
      </c>
      <c r="S891" s="38">
        <f>VLOOKUP($B891,'Gas wholesale lookups'!$A$4:$R$15,'Gas wholesale index'!S$2,FALSE)</f>
        <v>0</v>
      </c>
      <c r="T891" s="38">
        <f>VLOOKUP($B891,'Gas wholesale lookups'!$A$4:$R$15,'Gas wholesale index'!T$2,FALSE)</f>
        <v>0</v>
      </c>
      <c r="U891" s="13">
        <f t="shared" si="254"/>
        <v>208526.18181818182</v>
      </c>
      <c r="V891" s="13">
        <f t="shared" si="255"/>
        <v>166168.27272727274</v>
      </c>
      <c r="W891" s="13">
        <f t="shared" si="256"/>
        <v>291847.5</v>
      </c>
      <c r="X891" s="13">
        <f t="shared" si="257"/>
        <v>332991.45454545453</v>
      </c>
      <c r="Y891" s="13">
        <f t="shared" si="258"/>
        <v>0</v>
      </c>
      <c r="Z891" s="13">
        <f t="shared" si="259"/>
        <v>0</v>
      </c>
      <c r="AA891" s="13">
        <f t="shared" si="260"/>
        <v>999533.40909090918</v>
      </c>
      <c r="AB891" s="23">
        <f t="shared" si="261"/>
        <v>0</v>
      </c>
      <c r="AC891" s="23">
        <f t="shared" si="262"/>
        <v>0</v>
      </c>
      <c r="AD891" s="23">
        <f t="shared" si="263"/>
        <v>0</v>
      </c>
      <c r="AE891" s="23">
        <f t="shared" si="264"/>
        <v>0</v>
      </c>
      <c r="AF891" s="23">
        <f t="shared" si="265"/>
        <v>0</v>
      </c>
      <c r="AG891" s="23">
        <f t="shared" si="266"/>
        <v>0</v>
      </c>
      <c r="AH891" s="23">
        <f t="shared" si="267"/>
        <v>0</v>
      </c>
      <c r="AI891" s="44" t="str">
        <f t="shared" si="268"/>
        <v>n/a</v>
      </c>
      <c r="AJ891" s="2" t="str">
        <f t="shared" si="251"/>
        <v>2018-19 Summer</v>
      </c>
      <c r="AK891" s="2" t="str">
        <f t="shared" si="252"/>
        <v>2017-18 Winter</v>
      </c>
      <c r="AL891" s="41">
        <v>0</v>
      </c>
    </row>
    <row r="892" spans="1:38" x14ac:dyDescent="0.3">
      <c r="A892" s="47">
        <v>43131</v>
      </c>
      <c r="B892" s="14" t="str">
        <f t="shared" si="253"/>
        <v>Jan</v>
      </c>
      <c r="C892" s="3"/>
      <c r="D892" s="3"/>
      <c r="E892" s="3"/>
      <c r="F892" s="3"/>
      <c r="G892" s="3"/>
      <c r="H892" s="3"/>
      <c r="I892" s="13">
        <f>VLOOKUP($B892,'Gas wholesale lookups'!$A$4:$L$15,'Gas wholesale index'!I$2,FALSE)</f>
        <v>208526.18181818182</v>
      </c>
      <c r="J892" s="13">
        <f>VLOOKUP($B892,'Gas wholesale lookups'!$A$4:$L$15,'Gas wholesale index'!J$2,FALSE)</f>
        <v>166168.27272727274</v>
      </c>
      <c r="K892" s="13">
        <f>VLOOKUP($B892,'Gas wholesale lookups'!$A$4:$L$15,'Gas wholesale index'!K$2,FALSE)</f>
        <v>291847.5</v>
      </c>
      <c r="L892" s="13">
        <f>VLOOKUP($B892,'Gas wholesale lookups'!$A$4:$L$15,'Gas wholesale index'!L$2,FALSE)</f>
        <v>332991.45454545453</v>
      </c>
      <c r="M892" s="13">
        <f>VLOOKUP($B892,'Gas wholesale lookups'!$A$4:$L$15,'Gas wholesale index'!M$2,FALSE)</f>
        <v>208526.18181818182</v>
      </c>
      <c r="N892" s="13">
        <f>VLOOKUP($B892,'Gas wholesale lookups'!$A$4:$L$15,'Gas wholesale index'!N$2,FALSE)</f>
        <v>166168.27272727274</v>
      </c>
      <c r="O892" s="38">
        <f>VLOOKUP($B892,'Gas wholesale lookups'!$A$4:$R$15,'Gas wholesale index'!O$2,FALSE)</f>
        <v>1</v>
      </c>
      <c r="P892" s="38">
        <f>VLOOKUP($B892,'Gas wholesale lookups'!$A$4:$R$15,'Gas wholesale index'!P$2,FALSE)</f>
        <v>1</v>
      </c>
      <c r="Q892" s="38">
        <f>VLOOKUP($B892,'Gas wholesale lookups'!$A$4:$R$15,'Gas wholesale index'!Q$2,FALSE)</f>
        <v>1</v>
      </c>
      <c r="R892" s="38">
        <f>VLOOKUP($B892,'Gas wholesale lookups'!$A$4:$R$15,'Gas wholesale index'!R$2,FALSE)</f>
        <v>1</v>
      </c>
      <c r="S892" s="38">
        <f>VLOOKUP($B892,'Gas wholesale lookups'!$A$4:$R$15,'Gas wholesale index'!S$2,FALSE)</f>
        <v>0</v>
      </c>
      <c r="T892" s="38">
        <f>VLOOKUP($B892,'Gas wholesale lookups'!$A$4:$R$15,'Gas wholesale index'!T$2,FALSE)</f>
        <v>0</v>
      </c>
      <c r="U892" s="13">
        <f t="shared" si="254"/>
        <v>208526.18181818182</v>
      </c>
      <c r="V892" s="13">
        <f t="shared" si="255"/>
        <v>166168.27272727274</v>
      </c>
      <c r="W892" s="13">
        <f t="shared" si="256"/>
        <v>291847.5</v>
      </c>
      <c r="X892" s="13">
        <f t="shared" si="257"/>
        <v>332991.45454545453</v>
      </c>
      <c r="Y892" s="13">
        <f t="shared" si="258"/>
        <v>0</v>
      </c>
      <c r="Z892" s="13">
        <f t="shared" si="259"/>
        <v>0</v>
      </c>
      <c r="AA892" s="13">
        <f t="shared" si="260"/>
        <v>999533.40909090918</v>
      </c>
      <c r="AB892" s="23">
        <f t="shared" si="261"/>
        <v>0</v>
      </c>
      <c r="AC892" s="23">
        <f t="shared" si="262"/>
        <v>0</v>
      </c>
      <c r="AD892" s="23">
        <f t="shared" si="263"/>
        <v>0</v>
      </c>
      <c r="AE892" s="23">
        <f t="shared" si="264"/>
        <v>0</v>
      </c>
      <c r="AF892" s="23">
        <f t="shared" si="265"/>
        <v>0</v>
      </c>
      <c r="AG892" s="23">
        <f t="shared" si="266"/>
        <v>0</v>
      </c>
      <c r="AH892" s="23">
        <f t="shared" si="267"/>
        <v>0</v>
      </c>
      <c r="AI892" s="44" t="str">
        <f t="shared" si="268"/>
        <v>n/a</v>
      </c>
      <c r="AJ892" s="2" t="str">
        <f t="shared" si="251"/>
        <v>2018-19 Summer</v>
      </c>
      <c r="AK892" s="2" t="str">
        <f t="shared" si="252"/>
        <v>2017-18 Winter</v>
      </c>
      <c r="AL892" s="41">
        <v>0</v>
      </c>
    </row>
    <row r="893" spans="1:38" x14ac:dyDescent="0.3">
      <c r="A893" s="47">
        <v>43132</v>
      </c>
      <c r="B893" s="14" t="str">
        <f t="shared" si="253"/>
        <v>Feb</v>
      </c>
      <c r="C893" s="3"/>
      <c r="D893" s="3"/>
      <c r="E893" s="3"/>
      <c r="F893" s="3"/>
      <c r="G893" s="3"/>
      <c r="H893" s="3"/>
      <c r="I893" s="13">
        <f>VLOOKUP($B893,'Gas wholesale lookups'!$A$4:$L$15,'Gas wholesale index'!I$2,FALSE)</f>
        <v>208526.18181818182</v>
      </c>
      <c r="J893" s="13">
        <f>VLOOKUP($B893,'Gas wholesale lookups'!$A$4:$L$15,'Gas wholesale index'!J$2,FALSE)</f>
        <v>166168.27272727274</v>
      </c>
      <c r="K893" s="13">
        <f>VLOOKUP($B893,'Gas wholesale lookups'!$A$4:$L$15,'Gas wholesale index'!K$2,FALSE)</f>
        <v>291847.5</v>
      </c>
      <c r="L893" s="13">
        <f>VLOOKUP($B893,'Gas wholesale lookups'!$A$4:$L$15,'Gas wholesale index'!L$2,FALSE)</f>
        <v>332991.45454545453</v>
      </c>
      <c r="M893" s="13">
        <f>VLOOKUP($B893,'Gas wholesale lookups'!$A$4:$L$15,'Gas wholesale index'!M$2,FALSE)</f>
        <v>208526.18181818182</v>
      </c>
      <c r="N893" s="13">
        <f>VLOOKUP($B893,'Gas wholesale lookups'!$A$4:$L$15,'Gas wholesale index'!N$2,FALSE)</f>
        <v>166168.27272727274</v>
      </c>
      <c r="O893" s="38">
        <f>VLOOKUP($B893,'Gas wholesale lookups'!$A$4:$R$15,'Gas wholesale index'!O$2,FALSE)</f>
        <v>0</v>
      </c>
      <c r="P893" s="38">
        <f>VLOOKUP($B893,'Gas wholesale lookups'!$A$4:$R$15,'Gas wholesale index'!P$2,FALSE)</f>
        <v>0</v>
      </c>
      <c r="Q893" s="38">
        <f>VLOOKUP($B893,'Gas wholesale lookups'!$A$4:$R$15,'Gas wholesale index'!Q$2,FALSE)</f>
        <v>1</v>
      </c>
      <c r="R893" s="38">
        <f>VLOOKUP($B893,'Gas wholesale lookups'!$A$4:$R$15,'Gas wholesale index'!R$2,FALSE)</f>
        <v>1</v>
      </c>
      <c r="S893" s="38">
        <f>VLOOKUP($B893,'Gas wholesale lookups'!$A$4:$R$15,'Gas wholesale index'!S$2,FALSE)</f>
        <v>1</v>
      </c>
      <c r="T893" s="38">
        <f>VLOOKUP($B893,'Gas wholesale lookups'!$A$4:$R$15,'Gas wholesale index'!T$2,FALSE)</f>
        <v>1</v>
      </c>
      <c r="U893" s="13">
        <f t="shared" si="254"/>
        <v>0</v>
      </c>
      <c r="V893" s="13">
        <f t="shared" si="255"/>
        <v>0</v>
      </c>
      <c r="W893" s="13">
        <f t="shared" si="256"/>
        <v>291847.5</v>
      </c>
      <c r="X893" s="13">
        <f t="shared" si="257"/>
        <v>332991.45454545453</v>
      </c>
      <c r="Y893" s="13">
        <f t="shared" si="258"/>
        <v>208526.18181818182</v>
      </c>
      <c r="Z893" s="13">
        <f t="shared" si="259"/>
        <v>166168.27272727274</v>
      </c>
      <c r="AA893" s="13">
        <f t="shared" si="260"/>
        <v>999533.40909090918</v>
      </c>
      <c r="AB893" s="23">
        <f t="shared" si="261"/>
        <v>0</v>
      </c>
      <c r="AC893" s="23">
        <f t="shared" si="262"/>
        <v>0</v>
      </c>
      <c r="AD893" s="23">
        <f t="shared" si="263"/>
        <v>0</v>
      </c>
      <c r="AE893" s="23">
        <f t="shared" si="264"/>
        <v>0</v>
      </c>
      <c r="AF893" s="23">
        <f t="shared" si="265"/>
        <v>0</v>
      </c>
      <c r="AG893" s="23">
        <f t="shared" si="266"/>
        <v>0</v>
      </c>
      <c r="AH893" s="23">
        <f t="shared" si="267"/>
        <v>0</v>
      </c>
      <c r="AI893" s="44" t="str">
        <f t="shared" si="268"/>
        <v>n/a</v>
      </c>
      <c r="AJ893" s="2" t="str">
        <f t="shared" si="251"/>
        <v>2018-19 Winter</v>
      </c>
      <c r="AK893" s="2" t="str">
        <f t="shared" si="252"/>
        <v>2017-18 Winter</v>
      </c>
      <c r="AL893" s="41">
        <v>0</v>
      </c>
    </row>
    <row r="894" spans="1:38" x14ac:dyDescent="0.3">
      <c r="A894" s="47">
        <v>43133</v>
      </c>
      <c r="B894" s="14" t="str">
        <f t="shared" si="253"/>
        <v>Feb</v>
      </c>
      <c r="C894" s="3"/>
      <c r="D894" s="3"/>
      <c r="E894" s="3"/>
      <c r="F894" s="3"/>
      <c r="G894" s="3"/>
      <c r="H894" s="3"/>
      <c r="I894" s="13">
        <f>VLOOKUP($B894,'Gas wholesale lookups'!$A$4:$L$15,'Gas wholesale index'!I$2,FALSE)</f>
        <v>208526.18181818182</v>
      </c>
      <c r="J894" s="13">
        <f>VLOOKUP($B894,'Gas wholesale lookups'!$A$4:$L$15,'Gas wholesale index'!J$2,FALSE)</f>
        <v>166168.27272727274</v>
      </c>
      <c r="K894" s="13">
        <f>VLOOKUP($B894,'Gas wholesale lookups'!$A$4:$L$15,'Gas wholesale index'!K$2,FALSE)</f>
        <v>291847.5</v>
      </c>
      <c r="L894" s="13">
        <f>VLOOKUP($B894,'Gas wholesale lookups'!$A$4:$L$15,'Gas wholesale index'!L$2,FALSE)</f>
        <v>332991.45454545453</v>
      </c>
      <c r="M894" s="13">
        <f>VLOOKUP($B894,'Gas wholesale lookups'!$A$4:$L$15,'Gas wholesale index'!M$2,FALSE)</f>
        <v>208526.18181818182</v>
      </c>
      <c r="N894" s="13">
        <f>VLOOKUP($B894,'Gas wholesale lookups'!$A$4:$L$15,'Gas wholesale index'!N$2,FALSE)</f>
        <v>166168.27272727274</v>
      </c>
      <c r="O894" s="38">
        <f>VLOOKUP($B894,'Gas wholesale lookups'!$A$4:$R$15,'Gas wholesale index'!O$2,FALSE)</f>
        <v>0</v>
      </c>
      <c r="P894" s="38">
        <f>VLOOKUP($B894,'Gas wholesale lookups'!$A$4:$R$15,'Gas wholesale index'!P$2,FALSE)</f>
        <v>0</v>
      </c>
      <c r="Q894" s="38">
        <f>VLOOKUP($B894,'Gas wholesale lookups'!$A$4:$R$15,'Gas wholesale index'!Q$2,FALSE)</f>
        <v>1</v>
      </c>
      <c r="R894" s="38">
        <f>VLOOKUP($B894,'Gas wholesale lookups'!$A$4:$R$15,'Gas wholesale index'!R$2,FALSE)</f>
        <v>1</v>
      </c>
      <c r="S894" s="38">
        <f>VLOOKUP($B894,'Gas wholesale lookups'!$A$4:$R$15,'Gas wholesale index'!S$2,FALSE)</f>
        <v>1</v>
      </c>
      <c r="T894" s="38">
        <f>VLOOKUP($B894,'Gas wholesale lookups'!$A$4:$R$15,'Gas wholesale index'!T$2,FALSE)</f>
        <v>1</v>
      </c>
      <c r="U894" s="13">
        <f t="shared" si="254"/>
        <v>0</v>
      </c>
      <c r="V894" s="13">
        <f t="shared" si="255"/>
        <v>0</v>
      </c>
      <c r="W894" s="13">
        <f t="shared" si="256"/>
        <v>291847.5</v>
      </c>
      <c r="X894" s="13">
        <f t="shared" si="257"/>
        <v>332991.45454545453</v>
      </c>
      <c r="Y894" s="13">
        <f t="shared" si="258"/>
        <v>208526.18181818182</v>
      </c>
      <c r="Z894" s="13">
        <f t="shared" si="259"/>
        <v>166168.27272727274</v>
      </c>
      <c r="AA894" s="13">
        <f t="shared" si="260"/>
        <v>999533.40909090918</v>
      </c>
      <c r="AB894" s="23">
        <f t="shared" si="261"/>
        <v>0</v>
      </c>
      <c r="AC894" s="23">
        <f t="shared" si="262"/>
        <v>0</v>
      </c>
      <c r="AD894" s="23">
        <f t="shared" si="263"/>
        <v>0</v>
      </c>
      <c r="AE894" s="23">
        <f t="shared" si="264"/>
        <v>0</v>
      </c>
      <c r="AF894" s="23">
        <f t="shared" si="265"/>
        <v>0</v>
      </c>
      <c r="AG894" s="23">
        <f t="shared" si="266"/>
        <v>0</v>
      </c>
      <c r="AH894" s="23">
        <f t="shared" si="267"/>
        <v>0</v>
      </c>
      <c r="AI894" s="44" t="str">
        <f t="shared" si="268"/>
        <v>n/a</v>
      </c>
      <c r="AJ894" s="2" t="str">
        <f t="shared" si="251"/>
        <v>2018-19 Winter</v>
      </c>
      <c r="AK894" s="2" t="str">
        <f t="shared" si="252"/>
        <v>2017-18 Winter</v>
      </c>
      <c r="AL894" s="41">
        <v>0</v>
      </c>
    </row>
    <row r="895" spans="1:38" x14ac:dyDescent="0.3">
      <c r="A895" s="47">
        <v>43136</v>
      </c>
      <c r="B895" s="14" t="str">
        <f t="shared" si="253"/>
        <v>Feb</v>
      </c>
      <c r="C895" s="3"/>
      <c r="D895" s="3"/>
      <c r="E895" s="3"/>
      <c r="F895" s="3"/>
      <c r="G895" s="3"/>
      <c r="H895" s="3"/>
      <c r="I895" s="13">
        <f>VLOOKUP($B895,'Gas wholesale lookups'!$A$4:$L$15,'Gas wholesale index'!I$2,FALSE)</f>
        <v>208526.18181818182</v>
      </c>
      <c r="J895" s="13">
        <f>VLOOKUP($B895,'Gas wholesale lookups'!$A$4:$L$15,'Gas wholesale index'!J$2,FALSE)</f>
        <v>166168.27272727274</v>
      </c>
      <c r="K895" s="13">
        <f>VLOOKUP($B895,'Gas wholesale lookups'!$A$4:$L$15,'Gas wholesale index'!K$2,FALSE)</f>
        <v>291847.5</v>
      </c>
      <c r="L895" s="13">
        <f>VLOOKUP($B895,'Gas wholesale lookups'!$A$4:$L$15,'Gas wholesale index'!L$2,FALSE)</f>
        <v>332991.45454545453</v>
      </c>
      <c r="M895" s="13">
        <f>VLOOKUP($B895,'Gas wholesale lookups'!$A$4:$L$15,'Gas wholesale index'!M$2,FALSE)</f>
        <v>208526.18181818182</v>
      </c>
      <c r="N895" s="13">
        <f>VLOOKUP($B895,'Gas wholesale lookups'!$A$4:$L$15,'Gas wholesale index'!N$2,FALSE)</f>
        <v>166168.27272727274</v>
      </c>
      <c r="O895" s="38">
        <f>VLOOKUP($B895,'Gas wholesale lookups'!$A$4:$R$15,'Gas wholesale index'!O$2,FALSE)</f>
        <v>0</v>
      </c>
      <c r="P895" s="38">
        <f>VLOOKUP($B895,'Gas wholesale lookups'!$A$4:$R$15,'Gas wholesale index'!P$2,FALSE)</f>
        <v>0</v>
      </c>
      <c r="Q895" s="38">
        <f>VLOOKUP($B895,'Gas wholesale lookups'!$A$4:$R$15,'Gas wholesale index'!Q$2,FALSE)</f>
        <v>1</v>
      </c>
      <c r="R895" s="38">
        <f>VLOOKUP($B895,'Gas wholesale lookups'!$A$4:$R$15,'Gas wholesale index'!R$2,FALSE)</f>
        <v>1</v>
      </c>
      <c r="S895" s="38">
        <f>VLOOKUP($B895,'Gas wholesale lookups'!$A$4:$R$15,'Gas wholesale index'!S$2,FALSE)</f>
        <v>1</v>
      </c>
      <c r="T895" s="38">
        <f>VLOOKUP($B895,'Gas wholesale lookups'!$A$4:$R$15,'Gas wholesale index'!T$2,FALSE)</f>
        <v>1</v>
      </c>
      <c r="U895" s="13">
        <f t="shared" si="254"/>
        <v>0</v>
      </c>
      <c r="V895" s="13">
        <f t="shared" si="255"/>
        <v>0</v>
      </c>
      <c r="W895" s="13">
        <f t="shared" si="256"/>
        <v>291847.5</v>
      </c>
      <c r="X895" s="13">
        <f t="shared" si="257"/>
        <v>332991.45454545453</v>
      </c>
      <c r="Y895" s="13">
        <f t="shared" si="258"/>
        <v>208526.18181818182</v>
      </c>
      <c r="Z895" s="13">
        <f t="shared" si="259"/>
        <v>166168.27272727274</v>
      </c>
      <c r="AA895" s="13">
        <f t="shared" si="260"/>
        <v>999533.40909090918</v>
      </c>
      <c r="AB895" s="23">
        <f t="shared" si="261"/>
        <v>0</v>
      </c>
      <c r="AC895" s="23">
        <f t="shared" si="262"/>
        <v>0</v>
      </c>
      <c r="AD895" s="23">
        <f t="shared" si="263"/>
        <v>0</v>
      </c>
      <c r="AE895" s="23">
        <f t="shared" si="264"/>
        <v>0</v>
      </c>
      <c r="AF895" s="23">
        <f t="shared" si="265"/>
        <v>0</v>
      </c>
      <c r="AG895" s="23">
        <f t="shared" si="266"/>
        <v>0</v>
      </c>
      <c r="AH895" s="23">
        <f t="shared" si="267"/>
        <v>0</v>
      </c>
      <c r="AI895" s="44" t="str">
        <f t="shared" si="268"/>
        <v>n/a</v>
      </c>
      <c r="AJ895" s="2" t="str">
        <f t="shared" si="251"/>
        <v>2018-19 Winter</v>
      </c>
      <c r="AK895" s="2" t="str">
        <f t="shared" si="252"/>
        <v>2017-18 Winter</v>
      </c>
      <c r="AL895" s="41">
        <v>0</v>
      </c>
    </row>
    <row r="896" spans="1:38" x14ac:dyDescent="0.3">
      <c r="A896" s="47">
        <v>43137</v>
      </c>
      <c r="B896" s="14" t="str">
        <f t="shared" si="253"/>
        <v>Feb</v>
      </c>
      <c r="C896" s="3"/>
      <c r="D896" s="3"/>
      <c r="E896" s="3"/>
      <c r="F896" s="3"/>
      <c r="G896" s="3"/>
      <c r="H896" s="3"/>
      <c r="I896" s="13">
        <f>VLOOKUP($B896,'Gas wholesale lookups'!$A$4:$L$15,'Gas wholesale index'!I$2,FALSE)</f>
        <v>208526.18181818182</v>
      </c>
      <c r="J896" s="13">
        <f>VLOOKUP($B896,'Gas wholesale lookups'!$A$4:$L$15,'Gas wholesale index'!J$2,FALSE)</f>
        <v>166168.27272727274</v>
      </c>
      <c r="K896" s="13">
        <f>VLOOKUP($B896,'Gas wholesale lookups'!$A$4:$L$15,'Gas wholesale index'!K$2,FALSE)</f>
        <v>291847.5</v>
      </c>
      <c r="L896" s="13">
        <f>VLOOKUP($B896,'Gas wholesale lookups'!$A$4:$L$15,'Gas wholesale index'!L$2,FALSE)</f>
        <v>332991.45454545453</v>
      </c>
      <c r="M896" s="13">
        <f>VLOOKUP($B896,'Gas wholesale lookups'!$A$4:$L$15,'Gas wholesale index'!M$2,FALSE)</f>
        <v>208526.18181818182</v>
      </c>
      <c r="N896" s="13">
        <f>VLOOKUP($B896,'Gas wholesale lookups'!$A$4:$L$15,'Gas wholesale index'!N$2,FALSE)</f>
        <v>166168.27272727274</v>
      </c>
      <c r="O896" s="38">
        <f>VLOOKUP($B896,'Gas wholesale lookups'!$A$4:$R$15,'Gas wholesale index'!O$2,FALSE)</f>
        <v>0</v>
      </c>
      <c r="P896" s="38">
        <f>VLOOKUP($B896,'Gas wholesale lookups'!$A$4:$R$15,'Gas wholesale index'!P$2,FALSE)</f>
        <v>0</v>
      </c>
      <c r="Q896" s="38">
        <f>VLOOKUP($B896,'Gas wholesale lookups'!$A$4:$R$15,'Gas wholesale index'!Q$2,FALSE)</f>
        <v>1</v>
      </c>
      <c r="R896" s="38">
        <f>VLOOKUP($B896,'Gas wholesale lookups'!$A$4:$R$15,'Gas wholesale index'!R$2,FALSE)</f>
        <v>1</v>
      </c>
      <c r="S896" s="38">
        <f>VLOOKUP($B896,'Gas wholesale lookups'!$A$4:$R$15,'Gas wholesale index'!S$2,FALSE)</f>
        <v>1</v>
      </c>
      <c r="T896" s="38">
        <f>VLOOKUP($B896,'Gas wholesale lookups'!$A$4:$R$15,'Gas wholesale index'!T$2,FALSE)</f>
        <v>1</v>
      </c>
      <c r="U896" s="13">
        <f t="shared" si="254"/>
        <v>0</v>
      </c>
      <c r="V896" s="13">
        <f t="shared" si="255"/>
        <v>0</v>
      </c>
      <c r="W896" s="13">
        <f t="shared" si="256"/>
        <v>291847.5</v>
      </c>
      <c r="X896" s="13">
        <f t="shared" si="257"/>
        <v>332991.45454545453</v>
      </c>
      <c r="Y896" s="13">
        <f t="shared" si="258"/>
        <v>208526.18181818182</v>
      </c>
      <c r="Z896" s="13">
        <f t="shared" si="259"/>
        <v>166168.27272727274</v>
      </c>
      <c r="AA896" s="13">
        <f t="shared" si="260"/>
        <v>999533.40909090918</v>
      </c>
      <c r="AB896" s="23">
        <f t="shared" si="261"/>
        <v>0</v>
      </c>
      <c r="AC896" s="23">
        <f t="shared" si="262"/>
        <v>0</v>
      </c>
      <c r="AD896" s="23">
        <f t="shared" si="263"/>
        <v>0</v>
      </c>
      <c r="AE896" s="23">
        <f t="shared" si="264"/>
        <v>0</v>
      </c>
      <c r="AF896" s="23">
        <f t="shared" si="265"/>
        <v>0</v>
      </c>
      <c r="AG896" s="23">
        <f t="shared" si="266"/>
        <v>0</v>
      </c>
      <c r="AH896" s="23">
        <f t="shared" si="267"/>
        <v>0</v>
      </c>
      <c r="AI896" s="44" t="str">
        <f t="shared" si="268"/>
        <v>n/a</v>
      </c>
      <c r="AJ896" s="2" t="str">
        <f t="shared" si="251"/>
        <v>2018-19 Winter</v>
      </c>
      <c r="AK896" s="2" t="str">
        <f t="shared" si="252"/>
        <v>2017-18 Winter</v>
      </c>
      <c r="AL896" s="41">
        <v>0</v>
      </c>
    </row>
    <row r="897" spans="1:38" x14ac:dyDescent="0.3">
      <c r="A897" s="47">
        <v>43138</v>
      </c>
      <c r="B897" s="14" t="str">
        <f t="shared" si="253"/>
        <v>Feb</v>
      </c>
      <c r="C897" s="3"/>
      <c r="D897" s="3"/>
      <c r="E897" s="3"/>
      <c r="F897" s="3"/>
      <c r="G897" s="3"/>
      <c r="H897" s="3"/>
      <c r="I897" s="13">
        <f>VLOOKUP($B897,'Gas wholesale lookups'!$A$4:$L$15,'Gas wholesale index'!I$2,FALSE)</f>
        <v>208526.18181818182</v>
      </c>
      <c r="J897" s="13">
        <f>VLOOKUP($B897,'Gas wholesale lookups'!$A$4:$L$15,'Gas wholesale index'!J$2,FALSE)</f>
        <v>166168.27272727274</v>
      </c>
      <c r="K897" s="13">
        <f>VLOOKUP($B897,'Gas wholesale lookups'!$A$4:$L$15,'Gas wholesale index'!K$2,FALSE)</f>
        <v>291847.5</v>
      </c>
      <c r="L897" s="13">
        <f>VLOOKUP($B897,'Gas wholesale lookups'!$A$4:$L$15,'Gas wholesale index'!L$2,FALSE)</f>
        <v>332991.45454545453</v>
      </c>
      <c r="M897" s="13">
        <f>VLOOKUP($B897,'Gas wholesale lookups'!$A$4:$L$15,'Gas wholesale index'!M$2,FALSE)</f>
        <v>208526.18181818182</v>
      </c>
      <c r="N897" s="13">
        <f>VLOOKUP($B897,'Gas wholesale lookups'!$A$4:$L$15,'Gas wholesale index'!N$2,FALSE)</f>
        <v>166168.27272727274</v>
      </c>
      <c r="O897" s="38">
        <f>VLOOKUP($B897,'Gas wholesale lookups'!$A$4:$R$15,'Gas wholesale index'!O$2,FALSE)</f>
        <v>0</v>
      </c>
      <c r="P897" s="38">
        <f>VLOOKUP($B897,'Gas wholesale lookups'!$A$4:$R$15,'Gas wholesale index'!P$2,FALSE)</f>
        <v>0</v>
      </c>
      <c r="Q897" s="38">
        <f>VLOOKUP($B897,'Gas wholesale lookups'!$A$4:$R$15,'Gas wholesale index'!Q$2,FALSE)</f>
        <v>1</v>
      </c>
      <c r="R897" s="38">
        <f>VLOOKUP($B897,'Gas wholesale lookups'!$A$4:$R$15,'Gas wholesale index'!R$2,FALSE)</f>
        <v>1</v>
      </c>
      <c r="S897" s="38">
        <f>VLOOKUP($B897,'Gas wholesale lookups'!$A$4:$R$15,'Gas wholesale index'!S$2,FALSE)</f>
        <v>1</v>
      </c>
      <c r="T897" s="38">
        <f>VLOOKUP($B897,'Gas wholesale lookups'!$A$4:$R$15,'Gas wholesale index'!T$2,FALSE)</f>
        <v>1</v>
      </c>
      <c r="U897" s="13">
        <f t="shared" si="254"/>
        <v>0</v>
      </c>
      <c r="V897" s="13">
        <f t="shared" si="255"/>
        <v>0</v>
      </c>
      <c r="W897" s="13">
        <f t="shared" si="256"/>
        <v>291847.5</v>
      </c>
      <c r="X897" s="13">
        <f t="shared" si="257"/>
        <v>332991.45454545453</v>
      </c>
      <c r="Y897" s="13">
        <f t="shared" si="258"/>
        <v>208526.18181818182</v>
      </c>
      <c r="Z897" s="13">
        <f t="shared" si="259"/>
        <v>166168.27272727274</v>
      </c>
      <c r="AA897" s="13">
        <f t="shared" si="260"/>
        <v>999533.40909090918</v>
      </c>
      <c r="AB897" s="23">
        <f t="shared" si="261"/>
        <v>0</v>
      </c>
      <c r="AC897" s="23">
        <f t="shared" si="262"/>
        <v>0</v>
      </c>
      <c r="AD897" s="23">
        <f t="shared" si="263"/>
        <v>0</v>
      </c>
      <c r="AE897" s="23">
        <f t="shared" si="264"/>
        <v>0</v>
      </c>
      <c r="AF897" s="23">
        <f t="shared" si="265"/>
        <v>0</v>
      </c>
      <c r="AG897" s="23">
        <f t="shared" si="266"/>
        <v>0</v>
      </c>
      <c r="AH897" s="23">
        <f t="shared" si="267"/>
        <v>0</v>
      </c>
      <c r="AI897" s="44" t="str">
        <f t="shared" si="268"/>
        <v>n/a</v>
      </c>
      <c r="AJ897" s="2" t="str">
        <f t="shared" si="251"/>
        <v>2018-19 Winter</v>
      </c>
      <c r="AK897" s="2" t="str">
        <f t="shared" si="252"/>
        <v>2017-18 Winter</v>
      </c>
      <c r="AL897" s="41">
        <v>0</v>
      </c>
    </row>
    <row r="898" spans="1:38" x14ac:dyDescent="0.3">
      <c r="A898" s="47">
        <v>43139</v>
      </c>
      <c r="B898" s="14" t="str">
        <f t="shared" si="253"/>
        <v>Feb</v>
      </c>
      <c r="C898" s="3"/>
      <c r="D898" s="3"/>
      <c r="E898" s="3"/>
      <c r="F898" s="3"/>
      <c r="G898" s="3"/>
      <c r="H898" s="3"/>
      <c r="I898" s="13">
        <f>VLOOKUP($B898,'Gas wholesale lookups'!$A$4:$L$15,'Gas wholesale index'!I$2,FALSE)</f>
        <v>208526.18181818182</v>
      </c>
      <c r="J898" s="13">
        <f>VLOOKUP($B898,'Gas wholesale lookups'!$A$4:$L$15,'Gas wholesale index'!J$2,FALSE)</f>
        <v>166168.27272727274</v>
      </c>
      <c r="K898" s="13">
        <f>VLOOKUP($B898,'Gas wholesale lookups'!$A$4:$L$15,'Gas wholesale index'!K$2,FALSE)</f>
        <v>291847.5</v>
      </c>
      <c r="L898" s="13">
        <f>VLOOKUP($B898,'Gas wholesale lookups'!$A$4:$L$15,'Gas wholesale index'!L$2,FALSE)</f>
        <v>332991.45454545453</v>
      </c>
      <c r="M898" s="13">
        <f>VLOOKUP($B898,'Gas wholesale lookups'!$A$4:$L$15,'Gas wholesale index'!M$2,FALSE)</f>
        <v>208526.18181818182</v>
      </c>
      <c r="N898" s="13">
        <f>VLOOKUP($B898,'Gas wholesale lookups'!$A$4:$L$15,'Gas wholesale index'!N$2,FALSE)</f>
        <v>166168.27272727274</v>
      </c>
      <c r="O898" s="38">
        <f>VLOOKUP($B898,'Gas wholesale lookups'!$A$4:$R$15,'Gas wholesale index'!O$2,FALSE)</f>
        <v>0</v>
      </c>
      <c r="P898" s="38">
        <f>VLOOKUP($B898,'Gas wholesale lookups'!$A$4:$R$15,'Gas wholesale index'!P$2,FALSE)</f>
        <v>0</v>
      </c>
      <c r="Q898" s="38">
        <f>VLOOKUP($B898,'Gas wholesale lookups'!$A$4:$R$15,'Gas wholesale index'!Q$2,FALSE)</f>
        <v>1</v>
      </c>
      <c r="R898" s="38">
        <f>VLOOKUP($B898,'Gas wholesale lookups'!$A$4:$R$15,'Gas wholesale index'!R$2,FALSE)</f>
        <v>1</v>
      </c>
      <c r="S898" s="38">
        <f>VLOOKUP($B898,'Gas wholesale lookups'!$A$4:$R$15,'Gas wholesale index'!S$2,FALSE)</f>
        <v>1</v>
      </c>
      <c r="T898" s="38">
        <f>VLOOKUP($B898,'Gas wholesale lookups'!$A$4:$R$15,'Gas wholesale index'!T$2,FALSE)</f>
        <v>1</v>
      </c>
      <c r="U898" s="13">
        <f t="shared" si="254"/>
        <v>0</v>
      </c>
      <c r="V898" s="13">
        <f t="shared" si="255"/>
        <v>0</v>
      </c>
      <c r="W898" s="13">
        <f t="shared" si="256"/>
        <v>291847.5</v>
      </c>
      <c r="X898" s="13">
        <f t="shared" si="257"/>
        <v>332991.45454545453</v>
      </c>
      <c r="Y898" s="13">
        <f t="shared" si="258"/>
        <v>208526.18181818182</v>
      </c>
      <c r="Z898" s="13">
        <f t="shared" si="259"/>
        <v>166168.27272727274</v>
      </c>
      <c r="AA898" s="13">
        <f t="shared" si="260"/>
        <v>999533.40909090918</v>
      </c>
      <c r="AB898" s="23">
        <f t="shared" si="261"/>
        <v>0</v>
      </c>
      <c r="AC898" s="23">
        <f t="shared" si="262"/>
        <v>0</v>
      </c>
      <c r="AD898" s="23">
        <f t="shared" si="263"/>
        <v>0</v>
      </c>
      <c r="AE898" s="23">
        <f t="shared" si="264"/>
        <v>0</v>
      </c>
      <c r="AF898" s="23">
        <f t="shared" si="265"/>
        <v>0</v>
      </c>
      <c r="AG898" s="23">
        <f t="shared" si="266"/>
        <v>0</v>
      </c>
      <c r="AH898" s="23">
        <f t="shared" si="267"/>
        <v>0</v>
      </c>
      <c r="AI898" s="44" t="str">
        <f t="shared" si="268"/>
        <v>n/a</v>
      </c>
      <c r="AJ898" s="2" t="str">
        <f t="shared" si="251"/>
        <v>2018-19 Winter</v>
      </c>
      <c r="AK898" s="2" t="str">
        <f t="shared" si="252"/>
        <v>2017-18 Winter</v>
      </c>
      <c r="AL898" s="41">
        <v>0</v>
      </c>
    </row>
    <row r="899" spans="1:38" x14ac:dyDescent="0.3">
      <c r="A899" s="47">
        <v>43140</v>
      </c>
      <c r="B899" s="14" t="str">
        <f t="shared" si="253"/>
        <v>Feb</v>
      </c>
      <c r="C899" s="3"/>
      <c r="D899" s="3"/>
      <c r="E899" s="3"/>
      <c r="F899" s="3"/>
      <c r="G899" s="3"/>
      <c r="H899" s="3"/>
      <c r="I899" s="13">
        <f>VLOOKUP($B899,'Gas wholesale lookups'!$A$4:$L$15,'Gas wholesale index'!I$2,FALSE)</f>
        <v>208526.18181818182</v>
      </c>
      <c r="J899" s="13">
        <f>VLOOKUP($B899,'Gas wholesale lookups'!$A$4:$L$15,'Gas wholesale index'!J$2,FALSE)</f>
        <v>166168.27272727274</v>
      </c>
      <c r="K899" s="13">
        <f>VLOOKUP($B899,'Gas wholesale lookups'!$A$4:$L$15,'Gas wholesale index'!K$2,FALSE)</f>
        <v>291847.5</v>
      </c>
      <c r="L899" s="13">
        <f>VLOOKUP($B899,'Gas wholesale lookups'!$A$4:$L$15,'Gas wholesale index'!L$2,FALSE)</f>
        <v>332991.45454545453</v>
      </c>
      <c r="M899" s="13">
        <f>VLOOKUP($B899,'Gas wholesale lookups'!$A$4:$L$15,'Gas wholesale index'!M$2,FALSE)</f>
        <v>208526.18181818182</v>
      </c>
      <c r="N899" s="13">
        <f>VLOOKUP($B899,'Gas wholesale lookups'!$A$4:$L$15,'Gas wholesale index'!N$2,FALSE)</f>
        <v>166168.27272727274</v>
      </c>
      <c r="O899" s="38">
        <f>VLOOKUP($B899,'Gas wholesale lookups'!$A$4:$R$15,'Gas wholesale index'!O$2,FALSE)</f>
        <v>0</v>
      </c>
      <c r="P899" s="38">
        <f>VLOOKUP($B899,'Gas wholesale lookups'!$A$4:$R$15,'Gas wholesale index'!P$2,FALSE)</f>
        <v>0</v>
      </c>
      <c r="Q899" s="38">
        <f>VLOOKUP($B899,'Gas wholesale lookups'!$A$4:$R$15,'Gas wholesale index'!Q$2,FALSE)</f>
        <v>1</v>
      </c>
      <c r="R899" s="38">
        <f>VLOOKUP($B899,'Gas wholesale lookups'!$A$4:$R$15,'Gas wholesale index'!R$2,FALSE)</f>
        <v>1</v>
      </c>
      <c r="S899" s="38">
        <f>VLOOKUP($B899,'Gas wholesale lookups'!$A$4:$R$15,'Gas wholesale index'!S$2,FALSE)</f>
        <v>1</v>
      </c>
      <c r="T899" s="38">
        <f>VLOOKUP($B899,'Gas wholesale lookups'!$A$4:$R$15,'Gas wholesale index'!T$2,FALSE)</f>
        <v>1</v>
      </c>
      <c r="U899" s="13">
        <f t="shared" si="254"/>
        <v>0</v>
      </c>
      <c r="V899" s="13">
        <f t="shared" si="255"/>
        <v>0</v>
      </c>
      <c r="W899" s="13">
        <f t="shared" si="256"/>
        <v>291847.5</v>
      </c>
      <c r="X899" s="13">
        <f t="shared" si="257"/>
        <v>332991.45454545453</v>
      </c>
      <c r="Y899" s="13">
        <f t="shared" si="258"/>
        <v>208526.18181818182</v>
      </c>
      <c r="Z899" s="13">
        <f t="shared" si="259"/>
        <v>166168.27272727274</v>
      </c>
      <c r="AA899" s="13">
        <f t="shared" si="260"/>
        <v>999533.40909090918</v>
      </c>
      <c r="AB899" s="23">
        <f t="shared" si="261"/>
        <v>0</v>
      </c>
      <c r="AC899" s="23">
        <f t="shared" si="262"/>
        <v>0</v>
      </c>
      <c r="AD899" s="23">
        <f t="shared" si="263"/>
        <v>0</v>
      </c>
      <c r="AE899" s="23">
        <f t="shared" si="264"/>
        <v>0</v>
      </c>
      <c r="AF899" s="23">
        <f t="shared" si="265"/>
        <v>0</v>
      </c>
      <c r="AG899" s="23">
        <f t="shared" si="266"/>
        <v>0</v>
      </c>
      <c r="AH899" s="23">
        <f t="shared" si="267"/>
        <v>0</v>
      </c>
      <c r="AI899" s="44" t="str">
        <f t="shared" si="268"/>
        <v>n/a</v>
      </c>
      <c r="AJ899" s="2" t="str">
        <f t="shared" si="251"/>
        <v>2018-19 Winter</v>
      </c>
      <c r="AK899" s="2" t="str">
        <f t="shared" si="252"/>
        <v>2017-18 Winter</v>
      </c>
      <c r="AL899" s="41">
        <v>0</v>
      </c>
    </row>
    <row r="900" spans="1:38" x14ac:dyDescent="0.3">
      <c r="A900" s="47">
        <v>43143</v>
      </c>
      <c r="B900" s="14" t="str">
        <f t="shared" si="253"/>
        <v>Feb</v>
      </c>
      <c r="C900" s="3"/>
      <c r="D900" s="3"/>
      <c r="E900" s="3"/>
      <c r="F900" s="3"/>
      <c r="G900" s="3"/>
      <c r="H900" s="3"/>
      <c r="I900" s="13">
        <f>VLOOKUP($B900,'Gas wholesale lookups'!$A$4:$L$15,'Gas wholesale index'!I$2,FALSE)</f>
        <v>208526.18181818182</v>
      </c>
      <c r="J900" s="13">
        <f>VLOOKUP($B900,'Gas wholesale lookups'!$A$4:$L$15,'Gas wholesale index'!J$2,FALSE)</f>
        <v>166168.27272727274</v>
      </c>
      <c r="K900" s="13">
        <f>VLOOKUP($B900,'Gas wholesale lookups'!$A$4:$L$15,'Gas wholesale index'!K$2,FALSE)</f>
        <v>291847.5</v>
      </c>
      <c r="L900" s="13">
        <f>VLOOKUP($B900,'Gas wholesale lookups'!$A$4:$L$15,'Gas wholesale index'!L$2,FALSE)</f>
        <v>332991.45454545453</v>
      </c>
      <c r="M900" s="13">
        <f>VLOOKUP($B900,'Gas wholesale lookups'!$A$4:$L$15,'Gas wholesale index'!M$2,FALSE)</f>
        <v>208526.18181818182</v>
      </c>
      <c r="N900" s="13">
        <f>VLOOKUP($B900,'Gas wholesale lookups'!$A$4:$L$15,'Gas wholesale index'!N$2,FALSE)</f>
        <v>166168.27272727274</v>
      </c>
      <c r="O900" s="38">
        <f>VLOOKUP($B900,'Gas wholesale lookups'!$A$4:$R$15,'Gas wholesale index'!O$2,FALSE)</f>
        <v>0</v>
      </c>
      <c r="P900" s="38">
        <f>VLOOKUP($B900,'Gas wholesale lookups'!$A$4:$R$15,'Gas wholesale index'!P$2,FALSE)</f>
        <v>0</v>
      </c>
      <c r="Q900" s="38">
        <f>VLOOKUP($B900,'Gas wholesale lookups'!$A$4:$R$15,'Gas wholesale index'!Q$2,FALSE)</f>
        <v>1</v>
      </c>
      <c r="R900" s="38">
        <f>VLOOKUP($B900,'Gas wholesale lookups'!$A$4:$R$15,'Gas wholesale index'!R$2,FALSE)</f>
        <v>1</v>
      </c>
      <c r="S900" s="38">
        <f>VLOOKUP($B900,'Gas wholesale lookups'!$A$4:$R$15,'Gas wholesale index'!S$2,FALSE)</f>
        <v>1</v>
      </c>
      <c r="T900" s="38">
        <f>VLOOKUP($B900,'Gas wholesale lookups'!$A$4:$R$15,'Gas wholesale index'!T$2,FALSE)</f>
        <v>1</v>
      </c>
      <c r="U900" s="13">
        <f t="shared" si="254"/>
        <v>0</v>
      </c>
      <c r="V900" s="13">
        <f t="shared" si="255"/>
        <v>0</v>
      </c>
      <c r="W900" s="13">
        <f t="shared" si="256"/>
        <v>291847.5</v>
      </c>
      <c r="X900" s="13">
        <f t="shared" si="257"/>
        <v>332991.45454545453</v>
      </c>
      <c r="Y900" s="13">
        <f t="shared" si="258"/>
        <v>208526.18181818182</v>
      </c>
      <c r="Z900" s="13">
        <f t="shared" si="259"/>
        <v>166168.27272727274</v>
      </c>
      <c r="AA900" s="13">
        <f t="shared" si="260"/>
        <v>999533.40909090918</v>
      </c>
      <c r="AB900" s="23">
        <f t="shared" si="261"/>
        <v>0</v>
      </c>
      <c r="AC900" s="23">
        <f t="shared" si="262"/>
        <v>0</v>
      </c>
      <c r="AD900" s="23">
        <f t="shared" si="263"/>
        <v>0</v>
      </c>
      <c r="AE900" s="23">
        <f t="shared" si="264"/>
        <v>0</v>
      </c>
      <c r="AF900" s="23">
        <f t="shared" si="265"/>
        <v>0</v>
      </c>
      <c r="AG900" s="23">
        <f t="shared" si="266"/>
        <v>0</v>
      </c>
      <c r="AH900" s="23">
        <f t="shared" si="267"/>
        <v>0</v>
      </c>
      <c r="AI900" s="44" t="str">
        <f t="shared" si="268"/>
        <v>n/a</v>
      </c>
      <c r="AJ900" s="2" t="str">
        <f t="shared" si="251"/>
        <v>2018-19 Winter</v>
      </c>
      <c r="AK900" s="2" t="str">
        <f t="shared" si="252"/>
        <v>2017-18 Winter</v>
      </c>
      <c r="AL900" s="41">
        <v>0</v>
      </c>
    </row>
    <row r="901" spans="1:38" x14ac:dyDescent="0.3">
      <c r="A901" s="47">
        <v>43144</v>
      </c>
      <c r="B901" s="14" t="str">
        <f t="shared" si="253"/>
        <v>Feb</v>
      </c>
      <c r="C901" s="3"/>
      <c r="D901" s="3"/>
      <c r="E901" s="3"/>
      <c r="F901" s="3"/>
      <c r="G901" s="3"/>
      <c r="H901" s="3"/>
      <c r="I901" s="13">
        <f>VLOOKUP($B901,'Gas wholesale lookups'!$A$4:$L$15,'Gas wholesale index'!I$2,FALSE)</f>
        <v>208526.18181818182</v>
      </c>
      <c r="J901" s="13">
        <f>VLOOKUP($B901,'Gas wholesale lookups'!$A$4:$L$15,'Gas wholesale index'!J$2,FALSE)</f>
        <v>166168.27272727274</v>
      </c>
      <c r="K901" s="13">
        <f>VLOOKUP($B901,'Gas wholesale lookups'!$A$4:$L$15,'Gas wholesale index'!K$2,FALSE)</f>
        <v>291847.5</v>
      </c>
      <c r="L901" s="13">
        <f>VLOOKUP($B901,'Gas wholesale lookups'!$A$4:$L$15,'Gas wholesale index'!L$2,FALSE)</f>
        <v>332991.45454545453</v>
      </c>
      <c r="M901" s="13">
        <f>VLOOKUP($B901,'Gas wholesale lookups'!$A$4:$L$15,'Gas wholesale index'!M$2,FALSE)</f>
        <v>208526.18181818182</v>
      </c>
      <c r="N901" s="13">
        <f>VLOOKUP($B901,'Gas wholesale lookups'!$A$4:$L$15,'Gas wholesale index'!N$2,FALSE)</f>
        <v>166168.27272727274</v>
      </c>
      <c r="O901" s="38">
        <f>VLOOKUP($B901,'Gas wholesale lookups'!$A$4:$R$15,'Gas wholesale index'!O$2,FALSE)</f>
        <v>0</v>
      </c>
      <c r="P901" s="38">
        <f>VLOOKUP($B901,'Gas wholesale lookups'!$A$4:$R$15,'Gas wholesale index'!P$2,FALSE)</f>
        <v>0</v>
      </c>
      <c r="Q901" s="38">
        <f>VLOOKUP($B901,'Gas wholesale lookups'!$A$4:$R$15,'Gas wholesale index'!Q$2,FALSE)</f>
        <v>1</v>
      </c>
      <c r="R901" s="38">
        <f>VLOOKUP($B901,'Gas wholesale lookups'!$A$4:$R$15,'Gas wholesale index'!R$2,FALSE)</f>
        <v>1</v>
      </c>
      <c r="S901" s="38">
        <f>VLOOKUP($B901,'Gas wholesale lookups'!$A$4:$R$15,'Gas wholesale index'!S$2,FALSE)</f>
        <v>1</v>
      </c>
      <c r="T901" s="38">
        <f>VLOOKUP($B901,'Gas wholesale lookups'!$A$4:$R$15,'Gas wholesale index'!T$2,FALSE)</f>
        <v>1</v>
      </c>
      <c r="U901" s="13">
        <f t="shared" si="254"/>
        <v>0</v>
      </c>
      <c r="V901" s="13">
        <f t="shared" si="255"/>
        <v>0</v>
      </c>
      <c r="W901" s="13">
        <f t="shared" si="256"/>
        <v>291847.5</v>
      </c>
      <c r="X901" s="13">
        <f t="shared" si="257"/>
        <v>332991.45454545453</v>
      </c>
      <c r="Y901" s="13">
        <f t="shared" si="258"/>
        <v>208526.18181818182</v>
      </c>
      <c r="Z901" s="13">
        <f t="shared" si="259"/>
        <v>166168.27272727274</v>
      </c>
      <c r="AA901" s="13">
        <f t="shared" si="260"/>
        <v>999533.40909090918</v>
      </c>
      <c r="AB901" s="23">
        <f t="shared" si="261"/>
        <v>0</v>
      </c>
      <c r="AC901" s="23">
        <f t="shared" si="262"/>
        <v>0</v>
      </c>
      <c r="AD901" s="23">
        <f t="shared" si="263"/>
        <v>0</v>
      </c>
      <c r="AE901" s="23">
        <f t="shared" si="264"/>
        <v>0</v>
      </c>
      <c r="AF901" s="23">
        <f t="shared" si="265"/>
        <v>0</v>
      </c>
      <c r="AG901" s="23">
        <f t="shared" si="266"/>
        <v>0</v>
      </c>
      <c r="AH901" s="23">
        <f t="shared" si="267"/>
        <v>0</v>
      </c>
      <c r="AI901" s="44" t="str">
        <f t="shared" si="268"/>
        <v>n/a</v>
      </c>
      <c r="AJ901" s="2" t="str">
        <f t="shared" si="251"/>
        <v>2018-19 Winter</v>
      </c>
      <c r="AK901" s="2" t="str">
        <f t="shared" si="252"/>
        <v>2017-18 Winter</v>
      </c>
      <c r="AL901" s="41">
        <v>0</v>
      </c>
    </row>
    <row r="902" spans="1:38" x14ac:dyDescent="0.3">
      <c r="A902" s="47">
        <v>43145</v>
      </c>
      <c r="B902" s="14" t="str">
        <f t="shared" si="253"/>
        <v>Feb</v>
      </c>
      <c r="C902" s="3"/>
      <c r="D902" s="3"/>
      <c r="E902" s="3"/>
      <c r="F902" s="3"/>
      <c r="G902" s="3"/>
      <c r="H902" s="3"/>
      <c r="I902" s="13">
        <f>VLOOKUP($B902,'Gas wholesale lookups'!$A$4:$L$15,'Gas wholesale index'!I$2,FALSE)</f>
        <v>208526.18181818182</v>
      </c>
      <c r="J902" s="13">
        <f>VLOOKUP($B902,'Gas wholesale lookups'!$A$4:$L$15,'Gas wholesale index'!J$2,FALSE)</f>
        <v>166168.27272727274</v>
      </c>
      <c r="K902" s="13">
        <f>VLOOKUP($B902,'Gas wholesale lookups'!$A$4:$L$15,'Gas wholesale index'!K$2,FALSE)</f>
        <v>291847.5</v>
      </c>
      <c r="L902" s="13">
        <f>VLOOKUP($B902,'Gas wholesale lookups'!$A$4:$L$15,'Gas wholesale index'!L$2,FALSE)</f>
        <v>332991.45454545453</v>
      </c>
      <c r="M902" s="13">
        <f>VLOOKUP($B902,'Gas wholesale lookups'!$A$4:$L$15,'Gas wholesale index'!M$2,FALSE)</f>
        <v>208526.18181818182</v>
      </c>
      <c r="N902" s="13">
        <f>VLOOKUP($B902,'Gas wholesale lookups'!$A$4:$L$15,'Gas wholesale index'!N$2,FALSE)</f>
        <v>166168.27272727274</v>
      </c>
      <c r="O902" s="38">
        <f>VLOOKUP($B902,'Gas wholesale lookups'!$A$4:$R$15,'Gas wholesale index'!O$2,FALSE)</f>
        <v>0</v>
      </c>
      <c r="P902" s="38">
        <f>VLOOKUP($B902,'Gas wholesale lookups'!$A$4:$R$15,'Gas wholesale index'!P$2,FALSE)</f>
        <v>0</v>
      </c>
      <c r="Q902" s="38">
        <f>VLOOKUP($B902,'Gas wholesale lookups'!$A$4:$R$15,'Gas wholesale index'!Q$2,FALSE)</f>
        <v>1</v>
      </c>
      <c r="R902" s="38">
        <f>VLOOKUP($B902,'Gas wholesale lookups'!$A$4:$R$15,'Gas wholesale index'!R$2,FALSE)</f>
        <v>1</v>
      </c>
      <c r="S902" s="38">
        <f>VLOOKUP($B902,'Gas wholesale lookups'!$A$4:$R$15,'Gas wholesale index'!S$2,FALSE)</f>
        <v>1</v>
      </c>
      <c r="T902" s="38">
        <f>VLOOKUP($B902,'Gas wholesale lookups'!$A$4:$R$15,'Gas wholesale index'!T$2,FALSE)</f>
        <v>1</v>
      </c>
      <c r="U902" s="13">
        <f t="shared" si="254"/>
        <v>0</v>
      </c>
      <c r="V902" s="13">
        <f t="shared" si="255"/>
        <v>0</v>
      </c>
      <c r="W902" s="13">
        <f t="shared" si="256"/>
        <v>291847.5</v>
      </c>
      <c r="X902" s="13">
        <f t="shared" si="257"/>
        <v>332991.45454545453</v>
      </c>
      <c r="Y902" s="13">
        <f t="shared" si="258"/>
        <v>208526.18181818182</v>
      </c>
      <c r="Z902" s="13">
        <f t="shared" si="259"/>
        <v>166168.27272727274</v>
      </c>
      <c r="AA902" s="13">
        <f t="shared" si="260"/>
        <v>999533.40909090918</v>
      </c>
      <c r="AB902" s="23">
        <f t="shared" si="261"/>
        <v>0</v>
      </c>
      <c r="AC902" s="23">
        <f t="shared" si="262"/>
        <v>0</v>
      </c>
      <c r="AD902" s="23">
        <f t="shared" si="263"/>
        <v>0</v>
      </c>
      <c r="AE902" s="23">
        <f t="shared" si="264"/>
        <v>0</v>
      </c>
      <c r="AF902" s="23">
        <f t="shared" si="265"/>
        <v>0</v>
      </c>
      <c r="AG902" s="23">
        <f t="shared" si="266"/>
        <v>0</v>
      </c>
      <c r="AH902" s="23">
        <f t="shared" si="267"/>
        <v>0</v>
      </c>
      <c r="AI902" s="44" t="str">
        <f t="shared" si="268"/>
        <v>n/a</v>
      </c>
      <c r="AJ902" s="2" t="str">
        <f t="shared" si="251"/>
        <v>2018-19 Winter</v>
      </c>
      <c r="AK902" s="2" t="str">
        <f t="shared" si="252"/>
        <v>2017-18 Winter</v>
      </c>
      <c r="AL902" s="41">
        <v>0</v>
      </c>
    </row>
    <row r="903" spans="1:38" x14ac:dyDescent="0.3">
      <c r="A903" s="47">
        <v>43146</v>
      </c>
      <c r="B903" s="14" t="str">
        <f t="shared" si="253"/>
        <v>Feb</v>
      </c>
      <c r="C903" s="3"/>
      <c r="D903" s="3"/>
      <c r="E903" s="3"/>
      <c r="F903" s="3"/>
      <c r="G903" s="3"/>
      <c r="H903" s="3"/>
      <c r="I903" s="13">
        <f>VLOOKUP($B903,'Gas wholesale lookups'!$A$4:$L$15,'Gas wholesale index'!I$2,FALSE)</f>
        <v>208526.18181818182</v>
      </c>
      <c r="J903" s="13">
        <f>VLOOKUP($B903,'Gas wholesale lookups'!$A$4:$L$15,'Gas wholesale index'!J$2,FALSE)</f>
        <v>166168.27272727274</v>
      </c>
      <c r="K903" s="13">
        <f>VLOOKUP($B903,'Gas wholesale lookups'!$A$4:$L$15,'Gas wholesale index'!K$2,FALSE)</f>
        <v>291847.5</v>
      </c>
      <c r="L903" s="13">
        <f>VLOOKUP($B903,'Gas wholesale lookups'!$A$4:$L$15,'Gas wholesale index'!L$2,FALSE)</f>
        <v>332991.45454545453</v>
      </c>
      <c r="M903" s="13">
        <f>VLOOKUP($B903,'Gas wholesale lookups'!$A$4:$L$15,'Gas wholesale index'!M$2,FALSE)</f>
        <v>208526.18181818182</v>
      </c>
      <c r="N903" s="13">
        <f>VLOOKUP($B903,'Gas wholesale lookups'!$A$4:$L$15,'Gas wholesale index'!N$2,FALSE)</f>
        <v>166168.27272727274</v>
      </c>
      <c r="O903" s="38">
        <f>VLOOKUP($B903,'Gas wholesale lookups'!$A$4:$R$15,'Gas wholesale index'!O$2,FALSE)</f>
        <v>0</v>
      </c>
      <c r="P903" s="38">
        <f>VLOOKUP($B903,'Gas wholesale lookups'!$A$4:$R$15,'Gas wholesale index'!P$2,FALSE)</f>
        <v>0</v>
      </c>
      <c r="Q903" s="38">
        <f>VLOOKUP($B903,'Gas wholesale lookups'!$A$4:$R$15,'Gas wholesale index'!Q$2,FALSE)</f>
        <v>1</v>
      </c>
      <c r="R903" s="38">
        <f>VLOOKUP($B903,'Gas wholesale lookups'!$A$4:$R$15,'Gas wholesale index'!R$2,FALSE)</f>
        <v>1</v>
      </c>
      <c r="S903" s="38">
        <f>VLOOKUP($B903,'Gas wholesale lookups'!$A$4:$R$15,'Gas wholesale index'!S$2,FALSE)</f>
        <v>1</v>
      </c>
      <c r="T903" s="38">
        <f>VLOOKUP($B903,'Gas wholesale lookups'!$A$4:$R$15,'Gas wholesale index'!T$2,FALSE)</f>
        <v>1</v>
      </c>
      <c r="U903" s="13">
        <f t="shared" si="254"/>
        <v>0</v>
      </c>
      <c r="V903" s="13">
        <f t="shared" si="255"/>
        <v>0</v>
      </c>
      <c r="W903" s="13">
        <f t="shared" si="256"/>
        <v>291847.5</v>
      </c>
      <c r="X903" s="13">
        <f t="shared" si="257"/>
        <v>332991.45454545453</v>
      </c>
      <c r="Y903" s="13">
        <f t="shared" si="258"/>
        <v>208526.18181818182</v>
      </c>
      <c r="Z903" s="13">
        <f t="shared" si="259"/>
        <v>166168.27272727274</v>
      </c>
      <c r="AA903" s="13">
        <f t="shared" si="260"/>
        <v>999533.40909090918</v>
      </c>
      <c r="AB903" s="23">
        <f t="shared" si="261"/>
        <v>0</v>
      </c>
      <c r="AC903" s="23">
        <f t="shared" si="262"/>
        <v>0</v>
      </c>
      <c r="AD903" s="23">
        <f t="shared" si="263"/>
        <v>0</v>
      </c>
      <c r="AE903" s="23">
        <f t="shared" si="264"/>
        <v>0</v>
      </c>
      <c r="AF903" s="23">
        <f t="shared" si="265"/>
        <v>0</v>
      </c>
      <c r="AG903" s="23">
        <f t="shared" si="266"/>
        <v>0</v>
      </c>
      <c r="AH903" s="23">
        <f t="shared" si="267"/>
        <v>0</v>
      </c>
      <c r="AI903" s="44" t="str">
        <f t="shared" si="268"/>
        <v>n/a</v>
      </c>
      <c r="AJ903" s="2" t="str">
        <f t="shared" ref="AJ903:AJ966" si="269">IF(AND(MONTH(A903)=8,MONTH(A902)=7),YEAR(A903)+1&amp;"-"&amp;YEAR(A903)-1998&amp;" Summer",IF(AND(MONTH(A903)=2,MONTH(A902)=1),YEAR(A903)&amp;"-"&amp;YEAR(A903)-1999&amp;" Winter",AJ902))</f>
        <v>2018-19 Winter</v>
      </c>
      <c r="AK903" s="2" t="str">
        <f t="shared" ref="AK903:AK966" si="270">IF(AND(MONTH(A903)=4,MONTH(A902)=3),YEAR(A903)&amp;"-"&amp;YEAR(A903)-1999&amp;" Summer",IF(AND(MONTH(A903)=10,MONTH(A902)=9),YEAR(A903)&amp;"-"&amp;YEAR(A903)-1999&amp;" Winter",AK902))</f>
        <v>2017-18 Winter</v>
      </c>
      <c r="AL903" s="41">
        <v>0</v>
      </c>
    </row>
    <row r="904" spans="1:38" x14ac:dyDescent="0.3">
      <c r="A904" s="47">
        <v>43147</v>
      </c>
      <c r="B904" s="14" t="str">
        <f t="shared" si="253"/>
        <v>Feb</v>
      </c>
      <c r="C904" s="3"/>
      <c r="D904" s="3"/>
      <c r="E904" s="3"/>
      <c r="F904" s="3"/>
      <c r="G904" s="3"/>
      <c r="H904" s="3"/>
      <c r="I904" s="13">
        <f>VLOOKUP($B904,'Gas wholesale lookups'!$A$4:$L$15,'Gas wholesale index'!I$2,FALSE)</f>
        <v>208526.18181818182</v>
      </c>
      <c r="J904" s="13">
        <f>VLOOKUP($B904,'Gas wholesale lookups'!$A$4:$L$15,'Gas wholesale index'!J$2,FALSE)</f>
        <v>166168.27272727274</v>
      </c>
      <c r="K904" s="13">
        <f>VLOOKUP($B904,'Gas wholesale lookups'!$A$4:$L$15,'Gas wholesale index'!K$2,FALSE)</f>
        <v>291847.5</v>
      </c>
      <c r="L904" s="13">
        <f>VLOOKUP($B904,'Gas wholesale lookups'!$A$4:$L$15,'Gas wholesale index'!L$2,FALSE)</f>
        <v>332991.45454545453</v>
      </c>
      <c r="M904" s="13">
        <f>VLOOKUP($B904,'Gas wholesale lookups'!$A$4:$L$15,'Gas wholesale index'!M$2,FALSE)</f>
        <v>208526.18181818182</v>
      </c>
      <c r="N904" s="13">
        <f>VLOOKUP($B904,'Gas wholesale lookups'!$A$4:$L$15,'Gas wholesale index'!N$2,FALSE)</f>
        <v>166168.27272727274</v>
      </c>
      <c r="O904" s="38">
        <f>VLOOKUP($B904,'Gas wholesale lookups'!$A$4:$R$15,'Gas wholesale index'!O$2,FALSE)</f>
        <v>0</v>
      </c>
      <c r="P904" s="38">
        <f>VLOOKUP($B904,'Gas wholesale lookups'!$A$4:$R$15,'Gas wholesale index'!P$2,FALSE)</f>
        <v>0</v>
      </c>
      <c r="Q904" s="38">
        <f>VLOOKUP($B904,'Gas wholesale lookups'!$A$4:$R$15,'Gas wholesale index'!Q$2,FALSE)</f>
        <v>1</v>
      </c>
      <c r="R904" s="38">
        <f>VLOOKUP($B904,'Gas wholesale lookups'!$A$4:$R$15,'Gas wholesale index'!R$2,FALSE)</f>
        <v>1</v>
      </c>
      <c r="S904" s="38">
        <f>VLOOKUP($B904,'Gas wholesale lookups'!$A$4:$R$15,'Gas wholesale index'!S$2,FALSE)</f>
        <v>1</v>
      </c>
      <c r="T904" s="38">
        <f>VLOOKUP($B904,'Gas wholesale lookups'!$A$4:$R$15,'Gas wholesale index'!T$2,FALSE)</f>
        <v>1</v>
      </c>
      <c r="U904" s="13">
        <f t="shared" si="254"/>
        <v>0</v>
      </c>
      <c r="V904" s="13">
        <f t="shared" si="255"/>
        <v>0</v>
      </c>
      <c r="W904" s="13">
        <f t="shared" si="256"/>
        <v>291847.5</v>
      </c>
      <c r="X904" s="13">
        <f t="shared" si="257"/>
        <v>332991.45454545453</v>
      </c>
      <c r="Y904" s="13">
        <f t="shared" si="258"/>
        <v>208526.18181818182</v>
      </c>
      <c r="Z904" s="13">
        <f t="shared" si="259"/>
        <v>166168.27272727274</v>
      </c>
      <c r="AA904" s="13">
        <f t="shared" si="260"/>
        <v>999533.40909090918</v>
      </c>
      <c r="AB904" s="23">
        <f t="shared" si="261"/>
        <v>0</v>
      </c>
      <c r="AC904" s="23">
        <f t="shared" si="262"/>
        <v>0</v>
      </c>
      <c r="AD904" s="23">
        <f t="shared" si="263"/>
        <v>0</v>
      </c>
      <c r="AE904" s="23">
        <f t="shared" si="264"/>
        <v>0</v>
      </c>
      <c r="AF904" s="23">
        <f t="shared" si="265"/>
        <v>0</v>
      </c>
      <c r="AG904" s="23">
        <f t="shared" si="266"/>
        <v>0</v>
      </c>
      <c r="AH904" s="23">
        <f t="shared" si="267"/>
        <v>0</v>
      </c>
      <c r="AI904" s="44" t="str">
        <f t="shared" si="268"/>
        <v>n/a</v>
      </c>
      <c r="AJ904" s="2" t="str">
        <f t="shared" si="269"/>
        <v>2018-19 Winter</v>
      </c>
      <c r="AK904" s="2" t="str">
        <f t="shared" si="270"/>
        <v>2017-18 Winter</v>
      </c>
      <c r="AL904" s="41">
        <v>0</v>
      </c>
    </row>
    <row r="905" spans="1:38" x14ac:dyDescent="0.3">
      <c r="A905" s="47">
        <v>43150</v>
      </c>
      <c r="B905" s="14" t="str">
        <f t="shared" si="253"/>
        <v>Feb</v>
      </c>
      <c r="C905" s="3"/>
      <c r="D905" s="3"/>
      <c r="E905" s="3"/>
      <c r="F905" s="3"/>
      <c r="G905" s="3"/>
      <c r="H905" s="3"/>
      <c r="I905" s="13">
        <f>VLOOKUP($B905,'Gas wholesale lookups'!$A$4:$L$15,'Gas wholesale index'!I$2,FALSE)</f>
        <v>208526.18181818182</v>
      </c>
      <c r="J905" s="13">
        <f>VLOOKUP($B905,'Gas wholesale lookups'!$A$4:$L$15,'Gas wholesale index'!J$2,FALSE)</f>
        <v>166168.27272727274</v>
      </c>
      <c r="K905" s="13">
        <f>VLOOKUP($B905,'Gas wholesale lookups'!$A$4:$L$15,'Gas wholesale index'!K$2,FALSE)</f>
        <v>291847.5</v>
      </c>
      <c r="L905" s="13">
        <f>VLOOKUP($B905,'Gas wholesale lookups'!$A$4:$L$15,'Gas wholesale index'!L$2,FALSE)</f>
        <v>332991.45454545453</v>
      </c>
      <c r="M905" s="13">
        <f>VLOOKUP($B905,'Gas wholesale lookups'!$A$4:$L$15,'Gas wholesale index'!M$2,FALSE)</f>
        <v>208526.18181818182</v>
      </c>
      <c r="N905" s="13">
        <f>VLOOKUP($B905,'Gas wholesale lookups'!$A$4:$L$15,'Gas wholesale index'!N$2,FALSE)</f>
        <v>166168.27272727274</v>
      </c>
      <c r="O905" s="38">
        <f>VLOOKUP($B905,'Gas wholesale lookups'!$A$4:$R$15,'Gas wholesale index'!O$2,FALSE)</f>
        <v>0</v>
      </c>
      <c r="P905" s="38">
        <f>VLOOKUP($B905,'Gas wholesale lookups'!$A$4:$R$15,'Gas wholesale index'!P$2,FALSE)</f>
        <v>0</v>
      </c>
      <c r="Q905" s="38">
        <f>VLOOKUP($B905,'Gas wholesale lookups'!$A$4:$R$15,'Gas wholesale index'!Q$2,FALSE)</f>
        <v>1</v>
      </c>
      <c r="R905" s="38">
        <f>VLOOKUP($B905,'Gas wholesale lookups'!$A$4:$R$15,'Gas wholesale index'!R$2,FALSE)</f>
        <v>1</v>
      </c>
      <c r="S905" s="38">
        <f>VLOOKUP($B905,'Gas wholesale lookups'!$A$4:$R$15,'Gas wholesale index'!S$2,FALSE)</f>
        <v>1</v>
      </c>
      <c r="T905" s="38">
        <f>VLOOKUP($B905,'Gas wholesale lookups'!$A$4:$R$15,'Gas wholesale index'!T$2,FALSE)</f>
        <v>1</v>
      </c>
      <c r="U905" s="13">
        <f t="shared" si="254"/>
        <v>0</v>
      </c>
      <c r="V905" s="13">
        <f t="shared" si="255"/>
        <v>0</v>
      </c>
      <c r="W905" s="13">
        <f t="shared" si="256"/>
        <v>291847.5</v>
      </c>
      <c r="X905" s="13">
        <f t="shared" si="257"/>
        <v>332991.45454545453</v>
      </c>
      <c r="Y905" s="13">
        <f t="shared" si="258"/>
        <v>208526.18181818182</v>
      </c>
      <c r="Z905" s="13">
        <f t="shared" si="259"/>
        <v>166168.27272727274</v>
      </c>
      <c r="AA905" s="13">
        <f t="shared" si="260"/>
        <v>999533.40909090918</v>
      </c>
      <c r="AB905" s="23">
        <f t="shared" si="261"/>
        <v>0</v>
      </c>
      <c r="AC905" s="23">
        <f t="shared" si="262"/>
        <v>0</v>
      </c>
      <c r="AD905" s="23">
        <f t="shared" si="263"/>
        <v>0</v>
      </c>
      <c r="AE905" s="23">
        <f t="shared" si="264"/>
        <v>0</v>
      </c>
      <c r="AF905" s="23">
        <f t="shared" si="265"/>
        <v>0</v>
      </c>
      <c r="AG905" s="23">
        <f t="shared" si="266"/>
        <v>0</v>
      </c>
      <c r="AH905" s="23">
        <f t="shared" si="267"/>
        <v>0</v>
      </c>
      <c r="AI905" s="44" t="str">
        <f t="shared" si="268"/>
        <v>n/a</v>
      </c>
      <c r="AJ905" s="2" t="str">
        <f t="shared" si="269"/>
        <v>2018-19 Winter</v>
      </c>
      <c r="AK905" s="2" t="str">
        <f t="shared" si="270"/>
        <v>2017-18 Winter</v>
      </c>
      <c r="AL905" s="41">
        <v>0</v>
      </c>
    </row>
    <row r="906" spans="1:38" x14ac:dyDescent="0.3">
      <c r="A906" s="47">
        <v>43151</v>
      </c>
      <c r="B906" s="14" t="str">
        <f t="shared" ref="B906:B969" si="271">TEXT(A906,"mmm")</f>
        <v>Feb</v>
      </c>
      <c r="C906" s="3"/>
      <c r="D906" s="3"/>
      <c r="E906" s="3"/>
      <c r="F906" s="3"/>
      <c r="G906" s="3"/>
      <c r="H906" s="3"/>
      <c r="I906" s="13">
        <f>VLOOKUP($B906,'Gas wholesale lookups'!$A$4:$L$15,'Gas wholesale index'!I$2,FALSE)</f>
        <v>208526.18181818182</v>
      </c>
      <c r="J906" s="13">
        <f>VLOOKUP($B906,'Gas wholesale lookups'!$A$4:$L$15,'Gas wholesale index'!J$2,FALSE)</f>
        <v>166168.27272727274</v>
      </c>
      <c r="K906" s="13">
        <f>VLOOKUP($B906,'Gas wholesale lookups'!$A$4:$L$15,'Gas wholesale index'!K$2,FALSE)</f>
        <v>291847.5</v>
      </c>
      <c r="L906" s="13">
        <f>VLOOKUP($B906,'Gas wholesale lookups'!$A$4:$L$15,'Gas wholesale index'!L$2,FALSE)</f>
        <v>332991.45454545453</v>
      </c>
      <c r="M906" s="13">
        <f>VLOOKUP($B906,'Gas wholesale lookups'!$A$4:$L$15,'Gas wholesale index'!M$2,FALSE)</f>
        <v>208526.18181818182</v>
      </c>
      <c r="N906" s="13">
        <f>VLOOKUP($B906,'Gas wholesale lookups'!$A$4:$L$15,'Gas wholesale index'!N$2,FALSE)</f>
        <v>166168.27272727274</v>
      </c>
      <c r="O906" s="38">
        <f>VLOOKUP($B906,'Gas wholesale lookups'!$A$4:$R$15,'Gas wholesale index'!O$2,FALSE)</f>
        <v>0</v>
      </c>
      <c r="P906" s="38">
        <f>VLOOKUP($B906,'Gas wholesale lookups'!$A$4:$R$15,'Gas wholesale index'!P$2,FALSE)</f>
        <v>0</v>
      </c>
      <c r="Q906" s="38">
        <f>VLOOKUP($B906,'Gas wholesale lookups'!$A$4:$R$15,'Gas wholesale index'!Q$2,FALSE)</f>
        <v>1</v>
      </c>
      <c r="R906" s="38">
        <f>VLOOKUP($B906,'Gas wholesale lookups'!$A$4:$R$15,'Gas wholesale index'!R$2,FALSE)</f>
        <v>1</v>
      </c>
      <c r="S906" s="38">
        <f>VLOOKUP($B906,'Gas wholesale lookups'!$A$4:$R$15,'Gas wholesale index'!S$2,FALSE)</f>
        <v>1</v>
      </c>
      <c r="T906" s="38">
        <f>VLOOKUP($B906,'Gas wholesale lookups'!$A$4:$R$15,'Gas wholesale index'!T$2,FALSE)</f>
        <v>1</v>
      </c>
      <c r="U906" s="13">
        <f t="shared" ref="U906:U969" si="272">IF(O906="","",I906*O906)</f>
        <v>0</v>
      </c>
      <c r="V906" s="13">
        <f t="shared" ref="V906:V969" si="273">IF(P906="","",J906*P906)</f>
        <v>0</v>
      </c>
      <c r="W906" s="13">
        <f t="shared" ref="W906:W969" si="274">IF(Q906="","",K906*Q906)</f>
        <v>291847.5</v>
      </c>
      <c r="X906" s="13">
        <f t="shared" ref="X906:X969" si="275">IF(R906="","",L906*R906)</f>
        <v>332991.45454545453</v>
      </c>
      <c r="Y906" s="13">
        <f t="shared" ref="Y906:Y969" si="276">IF(S906="","",M906*S906)</f>
        <v>208526.18181818182</v>
      </c>
      <c r="Z906" s="13">
        <f t="shared" ref="Z906:Z969" si="277">IF(T906="","",N906*T906)</f>
        <v>166168.27272727274</v>
      </c>
      <c r="AA906" s="13">
        <f t="shared" ref="AA906:AA969" si="278">SUM(U906:Z906)</f>
        <v>999533.40909090918</v>
      </c>
      <c r="AB906" s="23">
        <f t="shared" ref="AB906:AB969" si="279">IF(U906="","",U906*C906)</f>
        <v>0</v>
      </c>
      <c r="AC906" s="23">
        <f t="shared" ref="AC906:AC969" si="280">IF(V906="","",V906*D906)</f>
        <v>0</v>
      </c>
      <c r="AD906" s="23">
        <f t="shared" ref="AD906:AD969" si="281">IF(W906="","",W906*E906)</f>
        <v>0</v>
      </c>
      <c r="AE906" s="23">
        <f t="shared" ref="AE906:AE969" si="282">IF(X906="","",X906*F906)</f>
        <v>0</v>
      </c>
      <c r="AF906" s="23">
        <f t="shared" ref="AF906:AF969" si="283">IF(Y906="","",Y906*G906)</f>
        <v>0</v>
      </c>
      <c r="AG906" s="23">
        <f t="shared" ref="AG906:AG969" si="284">IF(Z906="","",Z906*H906)</f>
        <v>0</v>
      </c>
      <c r="AH906" s="23">
        <f t="shared" ref="AH906:AH969" si="285">SUM(AB906:AG906)</f>
        <v>0</v>
      </c>
      <c r="AI906" s="44" t="str">
        <f t="shared" ref="AI906:AI969" si="286">IF(MIN(C906:H906)&lt;1,"n/a",AH906/AA906)</f>
        <v>n/a</v>
      </c>
      <c r="AJ906" s="2" t="str">
        <f t="shared" si="269"/>
        <v>2018-19 Winter</v>
      </c>
      <c r="AK906" s="2" t="str">
        <f t="shared" si="270"/>
        <v>2017-18 Winter</v>
      </c>
      <c r="AL906" s="41">
        <v>0</v>
      </c>
    </row>
    <row r="907" spans="1:38" x14ac:dyDescent="0.3">
      <c r="A907" s="47">
        <v>43152</v>
      </c>
      <c r="B907" s="14" t="str">
        <f t="shared" si="271"/>
        <v>Feb</v>
      </c>
      <c r="C907" s="3"/>
      <c r="D907" s="3"/>
      <c r="E907" s="3"/>
      <c r="F907" s="3"/>
      <c r="G907" s="3"/>
      <c r="H907" s="3"/>
      <c r="I907" s="13">
        <f>VLOOKUP($B907,'Gas wholesale lookups'!$A$4:$L$15,'Gas wholesale index'!I$2,FALSE)</f>
        <v>208526.18181818182</v>
      </c>
      <c r="J907" s="13">
        <f>VLOOKUP($B907,'Gas wholesale lookups'!$A$4:$L$15,'Gas wholesale index'!J$2,FALSE)</f>
        <v>166168.27272727274</v>
      </c>
      <c r="K907" s="13">
        <f>VLOOKUP($B907,'Gas wholesale lookups'!$A$4:$L$15,'Gas wholesale index'!K$2,FALSE)</f>
        <v>291847.5</v>
      </c>
      <c r="L907" s="13">
        <f>VLOOKUP($B907,'Gas wholesale lookups'!$A$4:$L$15,'Gas wholesale index'!L$2,FALSE)</f>
        <v>332991.45454545453</v>
      </c>
      <c r="M907" s="13">
        <f>VLOOKUP($B907,'Gas wholesale lookups'!$A$4:$L$15,'Gas wholesale index'!M$2,FALSE)</f>
        <v>208526.18181818182</v>
      </c>
      <c r="N907" s="13">
        <f>VLOOKUP($B907,'Gas wholesale lookups'!$A$4:$L$15,'Gas wholesale index'!N$2,FALSE)</f>
        <v>166168.27272727274</v>
      </c>
      <c r="O907" s="38">
        <f>VLOOKUP($B907,'Gas wholesale lookups'!$A$4:$R$15,'Gas wholesale index'!O$2,FALSE)</f>
        <v>0</v>
      </c>
      <c r="P907" s="38">
        <f>VLOOKUP($B907,'Gas wholesale lookups'!$A$4:$R$15,'Gas wholesale index'!P$2,FALSE)</f>
        <v>0</v>
      </c>
      <c r="Q907" s="38">
        <f>VLOOKUP($B907,'Gas wholesale lookups'!$A$4:$R$15,'Gas wholesale index'!Q$2,FALSE)</f>
        <v>1</v>
      </c>
      <c r="R907" s="38">
        <f>VLOOKUP($B907,'Gas wholesale lookups'!$A$4:$R$15,'Gas wholesale index'!R$2,FALSE)</f>
        <v>1</v>
      </c>
      <c r="S907" s="38">
        <f>VLOOKUP($B907,'Gas wholesale lookups'!$A$4:$R$15,'Gas wholesale index'!S$2,FALSE)</f>
        <v>1</v>
      </c>
      <c r="T907" s="38">
        <f>VLOOKUP($B907,'Gas wholesale lookups'!$A$4:$R$15,'Gas wholesale index'!T$2,FALSE)</f>
        <v>1</v>
      </c>
      <c r="U907" s="13">
        <f t="shared" si="272"/>
        <v>0</v>
      </c>
      <c r="V907" s="13">
        <f t="shared" si="273"/>
        <v>0</v>
      </c>
      <c r="W907" s="13">
        <f t="shared" si="274"/>
        <v>291847.5</v>
      </c>
      <c r="X907" s="13">
        <f t="shared" si="275"/>
        <v>332991.45454545453</v>
      </c>
      <c r="Y907" s="13">
        <f t="shared" si="276"/>
        <v>208526.18181818182</v>
      </c>
      <c r="Z907" s="13">
        <f t="shared" si="277"/>
        <v>166168.27272727274</v>
      </c>
      <c r="AA907" s="13">
        <f t="shared" si="278"/>
        <v>999533.40909090918</v>
      </c>
      <c r="AB907" s="23">
        <f t="shared" si="279"/>
        <v>0</v>
      </c>
      <c r="AC907" s="23">
        <f t="shared" si="280"/>
        <v>0</v>
      </c>
      <c r="AD907" s="23">
        <f t="shared" si="281"/>
        <v>0</v>
      </c>
      <c r="AE907" s="23">
        <f t="shared" si="282"/>
        <v>0</v>
      </c>
      <c r="AF907" s="23">
        <f t="shared" si="283"/>
        <v>0</v>
      </c>
      <c r="AG907" s="23">
        <f t="shared" si="284"/>
        <v>0</v>
      </c>
      <c r="AH907" s="23">
        <f t="shared" si="285"/>
        <v>0</v>
      </c>
      <c r="AI907" s="44" t="str">
        <f t="shared" si="286"/>
        <v>n/a</v>
      </c>
      <c r="AJ907" s="2" t="str">
        <f t="shared" si="269"/>
        <v>2018-19 Winter</v>
      </c>
      <c r="AK907" s="2" t="str">
        <f t="shared" si="270"/>
        <v>2017-18 Winter</v>
      </c>
      <c r="AL907" s="41">
        <v>0</v>
      </c>
    </row>
    <row r="908" spans="1:38" x14ac:dyDescent="0.3">
      <c r="A908" s="47">
        <v>43153</v>
      </c>
      <c r="B908" s="14" t="str">
        <f t="shared" si="271"/>
        <v>Feb</v>
      </c>
      <c r="C908" s="3"/>
      <c r="D908" s="3"/>
      <c r="E908" s="3"/>
      <c r="F908" s="3"/>
      <c r="G908" s="3"/>
      <c r="H908" s="3"/>
      <c r="I908" s="13">
        <f>VLOOKUP($B908,'Gas wholesale lookups'!$A$4:$L$15,'Gas wholesale index'!I$2,FALSE)</f>
        <v>208526.18181818182</v>
      </c>
      <c r="J908" s="13">
        <f>VLOOKUP($B908,'Gas wholesale lookups'!$A$4:$L$15,'Gas wholesale index'!J$2,FALSE)</f>
        <v>166168.27272727274</v>
      </c>
      <c r="K908" s="13">
        <f>VLOOKUP($B908,'Gas wholesale lookups'!$A$4:$L$15,'Gas wholesale index'!K$2,FALSE)</f>
        <v>291847.5</v>
      </c>
      <c r="L908" s="13">
        <f>VLOOKUP($B908,'Gas wholesale lookups'!$A$4:$L$15,'Gas wholesale index'!L$2,FALSE)</f>
        <v>332991.45454545453</v>
      </c>
      <c r="M908" s="13">
        <f>VLOOKUP($B908,'Gas wholesale lookups'!$A$4:$L$15,'Gas wholesale index'!M$2,FALSE)</f>
        <v>208526.18181818182</v>
      </c>
      <c r="N908" s="13">
        <f>VLOOKUP($B908,'Gas wholesale lookups'!$A$4:$L$15,'Gas wholesale index'!N$2,FALSE)</f>
        <v>166168.27272727274</v>
      </c>
      <c r="O908" s="38">
        <f>VLOOKUP($B908,'Gas wholesale lookups'!$A$4:$R$15,'Gas wholesale index'!O$2,FALSE)</f>
        <v>0</v>
      </c>
      <c r="P908" s="38">
        <f>VLOOKUP($B908,'Gas wholesale lookups'!$A$4:$R$15,'Gas wholesale index'!P$2,FALSE)</f>
        <v>0</v>
      </c>
      <c r="Q908" s="38">
        <f>VLOOKUP($B908,'Gas wholesale lookups'!$A$4:$R$15,'Gas wholesale index'!Q$2,FALSE)</f>
        <v>1</v>
      </c>
      <c r="R908" s="38">
        <f>VLOOKUP($B908,'Gas wholesale lookups'!$A$4:$R$15,'Gas wholesale index'!R$2,FALSE)</f>
        <v>1</v>
      </c>
      <c r="S908" s="38">
        <f>VLOOKUP($B908,'Gas wholesale lookups'!$A$4:$R$15,'Gas wholesale index'!S$2,FALSE)</f>
        <v>1</v>
      </c>
      <c r="T908" s="38">
        <f>VLOOKUP($B908,'Gas wholesale lookups'!$A$4:$R$15,'Gas wholesale index'!T$2,FALSE)</f>
        <v>1</v>
      </c>
      <c r="U908" s="13">
        <f t="shared" si="272"/>
        <v>0</v>
      </c>
      <c r="V908" s="13">
        <f t="shared" si="273"/>
        <v>0</v>
      </c>
      <c r="W908" s="13">
        <f t="shared" si="274"/>
        <v>291847.5</v>
      </c>
      <c r="X908" s="13">
        <f t="shared" si="275"/>
        <v>332991.45454545453</v>
      </c>
      <c r="Y908" s="13">
        <f t="shared" si="276"/>
        <v>208526.18181818182</v>
      </c>
      <c r="Z908" s="13">
        <f t="shared" si="277"/>
        <v>166168.27272727274</v>
      </c>
      <c r="AA908" s="13">
        <f t="shared" si="278"/>
        <v>999533.40909090918</v>
      </c>
      <c r="AB908" s="23">
        <f t="shared" si="279"/>
        <v>0</v>
      </c>
      <c r="AC908" s="23">
        <f t="shared" si="280"/>
        <v>0</v>
      </c>
      <c r="AD908" s="23">
        <f t="shared" si="281"/>
        <v>0</v>
      </c>
      <c r="AE908" s="23">
        <f t="shared" si="282"/>
        <v>0</v>
      </c>
      <c r="AF908" s="23">
        <f t="shared" si="283"/>
        <v>0</v>
      </c>
      <c r="AG908" s="23">
        <f t="shared" si="284"/>
        <v>0</v>
      </c>
      <c r="AH908" s="23">
        <f t="shared" si="285"/>
        <v>0</v>
      </c>
      <c r="AI908" s="44" t="str">
        <f t="shared" si="286"/>
        <v>n/a</v>
      </c>
      <c r="AJ908" s="2" t="str">
        <f t="shared" si="269"/>
        <v>2018-19 Winter</v>
      </c>
      <c r="AK908" s="2" t="str">
        <f t="shared" si="270"/>
        <v>2017-18 Winter</v>
      </c>
      <c r="AL908" s="41">
        <v>0</v>
      </c>
    </row>
    <row r="909" spans="1:38" x14ac:dyDescent="0.3">
      <c r="A909" s="47">
        <v>43154</v>
      </c>
      <c r="B909" s="14" t="str">
        <f t="shared" si="271"/>
        <v>Feb</v>
      </c>
      <c r="C909" s="3"/>
      <c r="D909" s="3"/>
      <c r="E909" s="3"/>
      <c r="F909" s="3"/>
      <c r="G909" s="3"/>
      <c r="H909" s="3"/>
      <c r="I909" s="13">
        <f>VLOOKUP($B909,'Gas wholesale lookups'!$A$4:$L$15,'Gas wholesale index'!I$2,FALSE)</f>
        <v>208526.18181818182</v>
      </c>
      <c r="J909" s="13">
        <f>VLOOKUP($B909,'Gas wholesale lookups'!$A$4:$L$15,'Gas wholesale index'!J$2,FALSE)</f>
        <v>166168.27272727274</v>
      </c>
      <c r="K909" s="13">
        <f>VLOOKUP($B909,'Gas wholesale lookups'!$A$4:$L$15,'Gas wholesale index'!K$2,FALSE)</f>
        <v>291847.5</v>
      </c>
      <c r="L909" s="13">
        <f>VLOOKUP($B909,'Gas wholesale lookups'!$A$4:$L$15,'Gas wholesale index'!L$2,FALSE)</f>
        <v>332991.45454545453</v>
      </c>
      <c r="M909" s="13">
        <f>VLOOKUP($B909,'Gas wholesale lookups'!$A$4:$L$15,'Gas wholesale index'!M$2,FALSE)</f>
        <v>208526.18181818182</v>
      </c>
      <c r="N909" s="13">
        <f>VLOOKUP($B909,'Gas wholesale lookups'!$A$4:$L$15,'Gas wholesale index'!N$2,FALSE)</f>
        <v>166168.27272727274</v>
      </c>
      <c r="O909" s="38">
        <f>VLOOKUP($B909,'Gas wholesale lookups'!$A$4:$R$15,'Gas wholesale index'!O$2,FALSE)</f>
        <v>0</v>
      </c>
      <c r="P909" s="38">
        <f>VLOOKUP($B909,'Gas wholesale lookups'!$A$4:$R$15,'Gas wholesale index'!P$2,FALSE)</f>
        <v>0</v>
      </c>
      <c r="Q909" s="38">
        <f>VLOOKUP($B909,'Gas wholesale lookups'!$A$4:$R$15,'Gas wholesale index'!Q$2,FALSE)</f>
        <v>1</v>
      </c>
      <c r="R909" s="38">
        <f>VLOOKUP($B909,'Gas wholesale lookups'!$A$4:$R$15,'Gas wholesale index'!R$2,FALSE)</f>
        <v>1</v>
      </c>
      <c r="S909" s="38">
        <f>VLOOKUP($B909,'Gas wholesale lookups'!$A$4:$R$15,'Gas wholesale index'!S$2,FALSE)</f>
        <v>1</v>
      </c>
      <c r="T909" s="38">
        <f>VLOOKUP($B909,'Gas wholesale lookups'!$A$4:$R$15,'Gas wholesale index'!T$2,FALSE)</f>
        <v>1</v>
      </c>
      <c r="U909" s="13">
        <f t="shared" si="272"/>
        <v>0</v>
      </c>
      <c r="V909" s="13">
        <f t="shared" si="273"/>
        <v>0</v>
      </c>
      <c r="W909" s="13">
        <f t="shared" si="274"/>
        <v>291847.5</v>
      </c>
      <c r="X909" s="13">
        <f t="shared" si="275"/>
        <v>332991.45454545453</v>
      </c>
      <c r="Y909" s="13">
        <f t="shared" si="276"/>
        <v>208526.18181818182</v>
      </c>
      <c r="Z909" s="13">
        <f t="shared" si="277"/>
        <v>166168.27272727274</v>
      </c>
      <c r="AA909" s="13">
        <f t="shared" si="278"/>
        <v>999533.40909090918</v>
      </c>
      <c r="AB909" s="23">
        <f t="shared" si="279"/>
        <v>0</v>
      </c>
      <c r="AC909" s="23">
        <f t="shared" si="280"/>
        <v>0</v>
      </c>
      <c r="AD909" s="23">
        <f t="shared" si="281"/>
        <v>0</v>
      </c>
      <c r="AE909" s="23">
        <f t="shared" si="282"/>
        <v>0</v>
      </c>
      <c r="AF909" s="23">
        <f t="shared" si="283"/>
        <v>0</v>
      </c>
      <c r="AG909" s="23">
        <f t="shared" si="284"/>
        <v>0</v>
      </c>
      <c r="AH909" s="23">
        <f t="shared" si="285"/>
        <v>0</v>
      </c>
      <c r="AI909" s="44" t="str">
        <f t="shared" si="286"/>
        <v>n/a</v>
      </c>
      <c r="AJ909" s="2" t="str">
        <f t="shared" si="269"/>
        <v>2018-19 Winter</v>
      </c>
      <c r="AK909" s="2" t="str">
        <f t="shared" si="270"/>
        <v>2017-18 Winter</v>
      </c>
      <c r="AL909" s="41">
        <v>0</v>
      </c>
    </row>
    <row r="910" spans="1:38" x14ac:dyDescent="0.3">
      <c r="A910" s="47">
        <v>43157</v>
      </c>
      <c r="B910" s="14" t="str">
        <f t="shared" si="271"/>
        <v>Feb</v>
      </c>
      <c r="C910" s="3"/>
      <c r="D910" s="3"/>
      <c r="E910" s="3"/>
      <c r="F910" s="3"/>
      <c r="G910" s="3"/>
      <c r="H910" s="3"/>
      <c r="I910" s="13">
        <f>VLOOKUP($B910,'Gas wholesale lookups'!$A$4:$L$15,'Gas wholesale index'!I$2,FALSE)</f>
        <v>208526.18181818182</v>
      </c>
      <c r="J910" s="13">
        <f>VLOOKUP($B910,'Gas wholesale lookups'!$A$4:$L$15,'Gas wholesale index'!J$2,FALSE)</f>
        <v>166168.27272727274</v>
      </c>
      <c r="K910" s="13">
        <f>VLOOKUP($B910,'Gas wholesale lookups'!$A$4:$L$15,'Gas wholesale index'!K$2,FALSE)</f>
        <v>291847.5</v>
      </c>
      <c r="L910" s="13">
        <f>VLOOKUP($B910,'Gas wholesale lookups'!$A$4:$L$15,'Gas wholesale index'!L$2,FALSE)</f>
        <v>332991.45454545453</v>
      </c>
      <c r="M910" s="13">
        <f>VLOOKUP($B910,'Gas wholesale lookups'!$A$4:$L$15,'Gas wholesale index'!M$2,FALSE)</f>
        <v>208526.18181818182</v>
      </c>
      <c r="N910" s="13">
        <f>VLOOKUP($B910,'Gas wholesale lookups'!$A$4:$L$15,'Gas wholesale index'!N$2,FALSE)</f>
        <v>166168.27272727274</v>
      </c>
      <c r="O910" s="38">
        <f>VLOOKUP($B910,'Gas wholesale lookups'!$A$4:$R$15,'Gas wholesale index'!O$2,FALSE)</f>
        <v>0</v>
      </c>
      <c r="P910" s="38">
        <f>VLOOKUP($B910,'Gas wholesale lookups'!$A$4:$R$15,'Gas wholesale index'!P$2,FALSE)</f>
        <v>0</v>
      </c>
      <c r="Q910" s="38">
        <f>VLOOKUP($B910,'Gas wholesale lookups'!$A$4:$R$15,'Gas wholesale index'!Q$2,FALSE)</f>
        <v>1</v>
      </c>
      <c r="R910" s="38">
        <f>VLOOKUP($B910,'Gas wholesale lookups'!$A$4:$R$15,'Gas wholesale index'!R$2,FALSE)</f>
        <v>1</v>
      </c>
      <c r="S910" s="38">
        <f>VLOOKUP($B910,'Gas wholesale lookups'!$A$4:$R$15,'Gas wholesale index'!S$2,FALSE)</f>
        <v>1</v>
      </c>
      <c r="T910" s="38">
        <f>VLOOKUP($B910,'Gas wholesale lookups'!$A$4:$R$15,'Gas wholesale index'!T$2,FALSE)</f>
        <v>1</v>
      </c>
      <c r="U910" s="13">
        <f t="shared" si="272"/>
        <v>0</v>
      </c>
      <c r="V910" s="13">
        <f t="shared" si="273"/>
        <v>0</v>
      </c>
      <c r="W910" s="13">
        <f t="shared" si="274"/>
        <v>291847.5</v>
      </c>
      <c r="X910" s="13">
        <f t="shared" si="275"/>
        <v>332991.45454545453</v>
      </c>
      <c r="Y910" s="13">
        <f t="shared" si="276"/>
        <v>208526.18181818182</v>
      </c>
      <c r="Z910" s="13">
        <f t="shared" si="277"/>
        <v>166168.27272727274</v>
      </c>
      <c r="AA910" s="13">
        <f t="shared" si="278"/>
        <v>999533.40909090918</v>
      </c>
      <c r="AB910" s="23">
        <f t="shared" si="279"/>
        <v>0</v>
      </c>
      <c r="AC910" s="23">
        <f t="shared" si="280"/>
        <v>0</v>
      </c>
      <c r="AD910" s="23">
        <f t="shared" si="281"/>
        <v>0</v>
      </c>
      <c r="AE910" s="23">
        <f t="shared" si="282"/>
        <v>0</v>
      </c>
      <c r="AF910" s="23">
        <f t="shared" si="283"/>
        <v>0</v>
      </c>
      <c r="AG910" s="23">
        <f t="shared" si="284"/>
        <v>0</v>
      </c>
      <c r="AH910" s="23">
        <f t="shared" si="285"/>
        <v>0</v>
      </c>
      <c r="AI910" s="44" t="str">
        <f t="shared" si="286"/>
        <v>n/a</v>
      </c>
      <c r="AJ910" s="2" t="str">
        <f t="shared" si="269"/>
        <v>2018-19 Winter</v>
      </c>
      <c r="AK910" s="2" t="str">
        <f t="shared" si="270"/>
        <v>2017-18 Winter</v>
      </c>
      <c r="AL910" s="41">
        <v>0</v>
      </c>
    </row>
    <row r="911" spans="1:38" x14ac:dyDescent="0.3">
      <c r="A911" s="47">
        <v>43158</v>
      </c>
      <c r="B911" s="14" t="str">
        <f t="shared" si="271"/>
        <v>Feb</v>
      </c>
      <c r="C911" s="3"/>
      <c r="D911" s="3"/>
      <c r="E911" s="3"/>
      <c r="F911" s="3"/>
      <c r="G911" s="3"/>
      <c r="H911" s="3"/>
      <c r="I911" s="13">
        <f>VLOOKUP($B911,'Gas wholesale lookups'!$A$4:$L$15,'Gas wholesale index'!I$2,FALSE)</f>
        <v>208526.18181818182</v>
      </c>
      <c r="J911" s="13">
        <f>VLOOKUP($B911,'Gas wholesale lookups'!$A$4:$L$15,'Gas wholesale index'!J$2,FALSE)</f>
        <v>166168.27272727274</v>
      </c>
      <c r="K911" s="13">
        <f>VLOOKUP($B911,'Gas wholesale lookups'!$A$4:$L$15,'Gas wholesale index'!K$2,FALSE)</f>
        <v>291847.5</v>
      </c>
      <c r="L911" s="13">
        <f>VLOOKUP($B911,'Gas wholesale lookups'!$A$4:$L$15,'Gas wholesale index'!L$2,FALSE)</f>
        <v>332991.45454545453</v>
      </c>
      <c r="M911" s="13">
        <f>VLOOKUP($B911,'Gas wholesale lookups'!$A$4:$L$15,'Gas wholesale index'!M$2,FALSE)</f>
        <v>208526.18181818182</v>
      </c>
      <c r="N911" s="13">
        <f>VLOOKUP($B911,'Gas wholesale lookups'!$A$4:$L$15,'Gas wholesale index'!N$2,FALSE)</f>
        <v>166168.27272727274</v>
      </c>
      <c r="O911" s="38">
        <f>VLOOKUP($B911,'Gas wholesale lookups'!$A$4:$R$15,'Gas wholesale index'!O$2,FALSE)</f>
        <v>0</v>
      </c>
      <c r="P911" s="38">
        <f>VLOOKUP($B911,'Gas wholesale lookups'!$A$4:$R$15,'Gas wholesale index'!P$2,FALSE)</f>
        <v>0</v>
      </c>
      <c r="Q911" s="38">
        <f>VLOOKUP($B911,'Gas wholesale lookups'!$A$4:$R$15,'Gas wholesale index'!Q$2,FALSE)</f>
        <v>1</v>
      </c>
      <c r="R911" s="38">
        <f>VLOOKUP($B911,'Gas wholesale lookups'!$A$4:$R$15,'Gas wholesale index'!R$2,FALSE)</f>
        <v>1</v>
      </c>
      <c r="S911" s="38">
        <f>VLOOKUP($B911,'Gas wholesale lookups'!$A$4:$R$15,'Gas wholesale index'!S$2,FALSE)</f>
        <v>1</v>
      </c>
      <c r="T911" s="38">
        <f>VLOOKUP($B911,'Gas wholesale lookups'!$A$4:$R$15,'Gas wholesale index'!T$2,FALSE)</f>
        <v>1</v>
      </c>
      <c r="U911" s="13">
        <f t="shared" si="272"/>
        <v>0</v>
      </c>
      <c r="V911" s="13">
        <f t="shared" si="273"/>
        <v>0</v>
      </c>
      <c r="W911" s="13">
        <f t="shared" si="274"/>
        <v>291847.5</v>
      </c>
      <c r="X911" s="13">
        <f t="shared" si="275"/>
        <v>332991.45454545453</v>
      </c>
      <c r="Y911" s="13">
        <f t="shared" si="276"/>
        <v>208526.18181818182</v>
      </c>
      <c r="Z911" s="13">
        <f t="shared" si="277"/>
        <v>166168.27272727274</v>
      </c>
      <c r="AA911" s="13">
        <f t="shared" si="278"/>
        <v>999533.40909090918</v>
      </c>
      <c r="AB911" s="23">
        <f t="shared" si="279"/>
        <v>0</v>
      </c>
      <c r="AC911" s="23">
        <f t="shared" si="280"/>
        <v>0</v>
      </c>
      <c r="AD911" s="23">
        <f t="shared" si="281"/>
        <v>0</v>
      </c>
      <c r="AE911" s="23">
        <f t="shared" si="282"/>
        <v>0</v>
      </c>
      <c r="AF911" s="23">
        <f t="shared" si="283"/>
        <v>0</v>
      </c>
      <c r="AG911" s="23">
        <f t="shared" si="284"/>
        <v>0</v>
      </c>
      <c r="AH911" s="23">
        <f t="shared" si="285"/>
        <v>0</v>
      </c>
      <c r="AI911" s="44" t="str">
        <f t="shared" si="286"/>
        <v>n/a</v>
      </c>
      <c r="AJ911" s="2" t="str">
        <f t="shared" si="269"/>
        <v>2018-19 Winter</v>
      </c>
      <c r="AK911" s="2" t="str">
        <f t="shared" si="270"/>
        <v>2017-18 Winter</v>
      </c>
      <c r="AL911" s="41">
        <v>0</v>
      </c>
    </row>
    <row r="912" spans="1:38" x14ac:dyDescent="0.3">
      <c r="A912" s="47">
        <v>43159</v>
      </c>
      <c r="B912" s="14" t="str">
        <f t="shared" si="271"/>
        <v>Feb</v>
      </c>
      <c r="C912" s="3"/>
      <c r="D912" s="3"/>
      <c r="E912" s="3"/>
      <c r="F912" s="3"/>
      <c r="G912" s="3"/>
      <c r="H912" s="3"/>
      <c r="I912" s="13">
        <f>VLOOKUP($B912,'Gas wholesale lookups'!$A$4:$L$15,'Gas wholesale index'!I$2,FALSE)</f>
        <v>208526.18181818182</v>
      </c>
      <c r="J912" s="13">
        <f>VLOOKUP($B912,'Gas wholesale lookups'!$A$4:$L$15,'Gas wholesale index'!J$2,FALSE)</f>
        <v>166168.27272727274</v>
      </c>
      <c r="K912" s="13">
        <f>VLOOKUP($B912,'Gas wholesale lookups'!$A$4:$L$15,'Gas wholesale index'!K$2,FALSE)</f>
        <v>291847.5</v>
      </c>
      <c r="L912" s="13">
        <f>VLOOKUP($B912,'Gas wholesale lookups'!$A$4:$L$15,'Gas wholesale index'!L$2,FALSE)</f>
        <v>332991.45454545453</v>
      </c>
      <c r="M912" s="13">
        <f>VLOOKUP($B912,'Gas wholesale lookups'!$A$4:$L$15,'Gas wholesale index'!M$2,FALSE)</f>
        <v>208526.18181818182</v>
      </c>
      <c r="N912" s="13">
        <f>VLOOKUP($B912,'Gas wholesale lookups'!$A$4:$L$15,'Gas wholesale index'!N$2,FALSE)</f>
        <v>166168.27272727274</v>
      </c>
      <c r="O912" s="38">
        <f>VLOOKUP($B912,'Gas wholesale lookups'!$A$4:$R$15,'Gas wholesale index'!O$2,FALSE)</f>
        <v>0</v>
      </c>
      <c r="P912" s="38">
        <f>VLOOKUP($B912,'Gas wholesale lookups'!$A$4:$R$15,'Gas wholesale index'!P$2,FALSE)</f>
        <v>0</v>
      </c>
      <c r="Q912" s="38">
        <f>VLOOKUP($B912,'Gas wholesale lookups'!$A$4:$R$15,'Gas wholesale index'!Q$2,FALSE)</f>
        <v>1</v>
      </c>
      <c r="R912" s="38">
        <f>VLOOKUP($B912,'Gas wholesale lookups'!$A$4:$R$15,'Gas wholesale index'!R$2,FALSE)</f>
        <v>1</v>
      </c>
      <c r="S912" s="38">
        <f>VLOOKUP($B912,'Gas wholesale lookups'!$A$4:$R$15,'Gas wholesale index'!S$2,FALSE)</f>
        <v>1</v>
      </c>
      <c r="T912" s="38">
        <f>VLOOKUP($B912,'Gas wholesale lookups'!$A$4:$R$15,'Gas wholesale index'!T$2,FALSE)</f>
        <v>1</v>
      </c>
      <c r="U912" s="13">
        <f t="shared" si="272"/>
        <v>0</v>
      </c>
      <c r="V912" s="13">
        <f t="shared" si="273"/>
        <v>0</v>
      </c>
      <c r="W912" s="13">
        <f t="shared" si="274"/>
        <v>291847.5</v>
      </c>
      <c r="X912" s="13">
        <f t="shared" si="275"/>
        <v>332991.45454545453</v>
      </c>
      <c r="Y912" s="13">
        <f t="shared" si="276"/>
        <v>208526.18181818182</v>
      </c>
      <c r="Z912" s="13">
        <f t="shared" si="277"/>
        <v>166168.27272727274</v>
      </c>
      <c r="AA912" s="13">
        <f t="shared" si="278"/>
        <v>999533.40909090918</v>
      </c>
      <c r="AB912" s="23">
        <f t="shared" si="279"/>
        <v>0</v>
      </c>
      <c r="AC912" s="23">
        <f t="shared" si="280"/>
        <v>0</v>
      </c>
      <c r="AD912" s="23">
        <f t="shared" si="281"/>
        <v>0</v>
      </c>
      <c r="AE912" s="23">
        <f t="shared" si="282"/>
        <v>0</v>
      </c>
      <c r="AF912" s="23">
        <f t="shared" si="283"/>
        <v>0</v>
      </c>
      <c r="AG912" s="23">
        <f t="shared" si="284"/>
        <v>0</v>
      </c>
      <c r="AH912" s="23">
        <f t="shared" si="285"/>
        <v>0</v>
      </c>
      <c r="AI912" s="44" t="str">
        <f t="shared" si="286"/>
        <v>n/a</v>
      </c>
      <c r="AJ912" s="2" t="str">
        <f t="shared" si="269"/>
        <v>2018-19 Winter</v>
      </c>
      <c r="AK912" s="2" t="str">
        <f t="shared" si="270"/>
        <v>2017-18 Winter</v>
      </c>
      <c r="AL912" s="41">
        <v>0</v>
      </c>
    </row>
    <row r="913" spans="1:38" x14ac:dyDescent="0.3">
      <c r="A913" s="47">
        <v>43160</v>
      </c>
      <c r="B913" s="14" t="str">
        <f t="shared" si="271"/>
        <v>Mar</v>
      </c>
      <c r="C913" s="3"/>
      <c r="D913" s="3"/>
      <c r="E913" s="3"/>
      <c r="F913" s="3"/>
      <c r="G913" s="3"/>
      <c r="H913" s="3"/>
      <c r="I913" s="13">
        <f>VLOOKUP($B913,'Gas wholesale lookups'!$A$4:$L$15,'Gas wholesale index'!I$2,FALSE)</f>
        <v>208526.18181818182</v>
      </c>
      <c r="J913" s="13">
        <f>VLOOKUP($B913,'Gas wholesale lookups'!$A$4:$L$15,'Gas wholesale index'!J$2,FALSE)</f>
        <v>166168.27272727274</v>
      </c>
      <c r="K913" s="13">
        <f>VLOOKUP($B913,'Gas wholesale lookups'!$A$4:$L$15,'Gas wholesale index'!K$2,FALSE)</f>
        <v>291847.5</v>
      </c>
      <c r="L913" s="13">
        <f>VLOOKUP($B913,'Gas wholesale lookups'!$A$4:$L$15,'Gas wholesale index'!L$2,FALSE)</f>
        <v>332991.45454545453</v>
      </c>
      <c r="M913" s="13">
        <f>VLOOKUP($B913,'Gas wholesale lookups'!$A$4:$L$15,'Gas wholesale index'!M$2,FALSE)</f>
        <v>208526.18181818182</v>
      </c>
      <c r="N913" s="13">
        <f>VLOOKUP($B913,'Gas wholesale lookups'!$A$4:$L$15,'Gas wholesale index'!N$2,FALSE)</f>
        <v>166168.27272727274</v>
      </c>
      <c r="O913" s="38">
        <f>VLOOKUP($B913,'Gas wholesale lookups'!$A$4:$R$15,'Gas wholesale index'!O$2,FALSE)</f>
        <v>0</v>
      </c>
      <c r="P913" s="38">
        <f>VLOOKUP($B913,'Gas wholesale lookups'!$A$4:$R$15,'Gas wholesale index'!P$2,FALSE)</f>
        <v>0</v>
      </c>
      <c r="Q913" s="38">
        <f>VLOOKUP($B913,'Gas wholesale lookups'!$A$4:$R$15,'Gas wholesale index'!Q$2,FALSE)</f>
        <v>1</v>
      </c>
      <c r="R913" s="38">
        <f>VLOOKUP($B913,'Gas wholesale lookups'!$A$4:$R$15,'Gas wholesale index'!R$2,FALSE)</f>
        <v>1</v>
      </c>
      <c r="S913" s="38">
        <f>VLOOKUP($B913,'Gas wholesale lookups'!$A$4:$R$15,'Gas wholesale index'!S$2,FALSE)</f>
        <v>1</v>
      </c>
      <c r="T913" s="38">
        <f>VLOOKUP($B913,'Gas wholesale lookups'!$A$4:$R$15,'Gas wholesale index'!T$2,FALSE)</f>
        <v>1</v>
      </c>
      <c r="U913" s="13">
        <f t="shared" si="272"/>
        <v>0</v>
      </c>
      <c r="V913" s="13">
        <f t="shared" si="273"/>
        <v>0</v>
      </c>
      <c r="W913" s="13">
        <f t="shared" si="274"/>
        <v>291847.5</v>
      </c>
      <c r="X913" s="13">
        <f t="shared" si="275"/>
        <v>332991.45454545453</v>
      </c>
      <c r="Y913" s="13">
        <f t="shared" si="276"/>
        <v>208526.18181818182</v>
      </c>
      <c r="Z913" s="13">
        <f t="shared" si="277"/>
        <v>166168.27272727274</v>
      </c>
      <c r="AA913" s="13">
        <f t="shared" si="278"/>
        <v>999533.40909090918</v>
      </c>
      <c r="AB913" s="23">
        <f t="shared" si="279"/>
        <v>0</v>
      </c>
      <c r="AC913" s="23">
        <f t="shared" si="280"/>
        <v>0</v>
      </c>
      <c r="AD913" s="23">
        <f t="shared" si="281"/>
        <v>0</v>
      </c>
      <c r="AE913" s="23">
        <f t="shared" si="282"/>
        <v>0</v>
      </c>
      <c r="AF913" s="23">
        <f t="shared" si="283"/>
        <v>0</v>
      </c>
      <c r="AG913" s="23">
        <f t="shared" si="284"/>
        <v>0</v>
      </c>
      <c r="AH913" s="23">
        <f t="shared" si="285"/>
        <v>0</v>
      </c>
      <c r="AI913" s="44" t="str">
        <f t="shared" si="286"/>
        <v>n/a</v>
      </c>
      <c r="AJ913" s="2" t="str">
        <f t="shared" si="269"/>
        <v>2018-19 Winter</v>
      </c>
      <c r="AK913" s="2" t="str">
        <f t="shared" si="270"/>
        <v>2017-18 Winter</v>
      </c>
      <c r="AL913" s="41">
        <v>0</v>
      </c>
    </row>
    <row r="914" spans="1:38" x14ac:dyDescent="0.3">
      <c r="A914" s="47">
        <v>43161</v>
      </c>
      <c r="B914" s="14" t="str">
        <f t="shared" si="271"/>
        <v>Mar</v>
      </c>
      <c r="C914" s="3"/>
      <c r="D914" s="3"/>
      <c r="E914" s="3"/>
      <c r="F914" s="3"/>
      <c r="G914" s="3"/>
      <c r="H914" s="3"/>
      <c r="I914" s="13">
        <f>VLOOKUP($B914,'Gas wholesale lookups'!$A$4:$L$15,'Gas wholesale index'!I$2,FALSE)</f>
        <v>208526.18181818182</v>
      </c>
      <c r="J914" s="13">
        <f>VLOOKUP($B914,'Gas wholesale lookups'!$A$4:$L$15,'Gas wholesale index'!J$2,FALSE)</f>
        <v>166168.27272727274</v>
      </c>
      <c r="K914" s="13">
        <f>VLOOKUP($B914,'Gas wholesale lookups'!$A$4:$L$15,'Gas wholesale index'!K$2,FALSE)</f>
        <v>291847.5</v>
      </c>
      <c r="L914" s="13">
        <f>VLOOKUP($B914,'Gas wholesale lookups'!$A$4:$L$15,'Gas wholesale index'!L$2,FALSE)</f>
        <v>332991.45454545453</v>
      </c>
      <c r="M914" s="13">
        <f>VLOOKUP($B914,'Gas wholesale lookups'!$A$4:$L$15,'Gas wholesale index'!M$2,FALSE)</f>
        <v>208526.18181818182</v>
      </c>
      <c r="N914" s="13">
        <f>VLOOKUP($B914,'Gas wholesale lookups'!$A$4:$L$15,'Gas wholesale index'!N$2,FALSE)</f>
        <v>166168.27272727274</v>
      </c>
      <c r="O914" s="38">
        <f>VLOOKUP($B914,'Gas wholesale lookups'!$A$4:$R$15,'Gas wholesale index'!O$2,FALSE)</f>
        <v>0</v>
      </c>
      <c r="P914" s="38">
        <f>VLOOKUP($B914,'Gas wholesale lookups'!$A$4:$R$15,'Gas wholesale index'!P$2,FALSE)</f>
        <v>0</v>
      </c>
      <c r="Q914" s="38">
        <f>VLOOKUP($B914,'Gas wholesale lookups'!$A$4:$R$15,'Gas wholesale index'!Q$2,FALSE)</f>
        <v>1</v>
      </c>
      <c r="R914" s="38">
        <f>VLOOKUP($B914,'Gas wholesale lookups'!$A$4:$R$15,'Gas wholesale index'!R$2,FALSE)</f>
        <v>1</v>
      </c>
      <c r="S914" s="38">
        <f>VLOOKUP($B914,'Gas wholesale lookups'!$A$4:$R$15,'Gas wholesale index'!S$2,FALSE)</f>
        <v>1</v>
      </c>
      <c r="T914" s="38">
        <f>VLOOKUP($B914,'Gas wholesale lookups'!$A$4:$R$15,'Gas wholesale index'!T$2,FALSE)</f>
        <v>1</v>
      </c>
      <c r="U914" s="13">
        <f t="shared" si="272"/>
        <v>0</v>
      </c>
      <c r="V914" s="13">
        <f t="shared" si="273"/>
        <v>0</v>
      </c>
      <c r="W914" s="13">
        <f t="shared" si="274"/>
        <v>291847.5</v>
      </c>
      <c r="X914" s="13">
        <f t="shared" si="275"/>
        <v>332991.45454545453</v>
      </c>
      <c r="Y914" s="13">
        <f t="shared" si="276"/>
        <v>208526.18181818182</v>
      </c>
      <c r="Z914" s="13">
        <f t="shared" si="277"/>
        <v>166168.27272727274</v>
      </c>
      <c r="AA914" s="13">
        <f t="shared" si="278"/>
        <v>999533.40909090918</v>
      </c>
      <c r="AB914" s="23">
        <f t="shared" si="279"/>
        <v>0</v>
      </c>
      <c r="AC914" s="23">
        <f t="shared" si="280"/>
        <v>0</v>
      </c>
      <c r="AD914" s="23">
        <f t="shared" si="281"/>
        <v>0</v>
      </c>
      <c r="AE914" s="23">
        <f t="shared" si="282"/>
        <v>0</v>
      </c>
      <c r="AF914" s="23">
        <f t="shared" si="283"/>
        <v>0</v>
      </c>
      <c r="AG914" s="23">
        <f t="shared" si="284"/>
        <v>0</v>
      </c>
      <c r="AH914" s="23">
        <f t="shared" si="285"/>
        <v>0</v>
      </c>
      <c r="AI914" s="44" t="str">
        <f t="shared" si="286"/>
        <v>n/a</v>
      </c>
      <c r="AJ914" s="2" t="str">
        <f t="shared" si="269"/>
        <v>2018-19 Winter</v>
      </c>
      <c r="AK914" s="2" t="str">
        <f t="shared" si="270"/>
        <v>2017-18 Winter</v>
      </c>
      <c r="AL914" s="41">
        <v>0</v>
      </c>
    </row>
    <row r="915" spans="1:38" x14ac:dyDescent="0.3">
      <c r="A915" s="47">
        <v>43164</v>
      </c>
      <c r="B915" s="14" t="str">
        <f t="shared" si="271"/>
        <v>Mar</v>
      </c>
      <c r="C915" s="3"/>
      <c r="D915" s="3"/>
      <c r="E915" s="3"/>
      <c r="F915" s="3"/>
      <c r="G915" s="3"/>
      <c r="H915" s="3"/>
      <c r="I915" s="13">
        <f>VLOOKUP($B915,'Gas wholesale lookups'!$A$4:$L$15,'Gas wholesale index'!I$2,FALSE)</f>
        <v>208526.18181818182</v>
      </c>
      <c r="J915" s="13">
        <f>VLOOKUP($B915,'Gas wholesale lookups'!$A$4:$L$15,'Gas wholesale index'!J$2,FALSE)</f>
        <v>166168.27272727274</v>
      </c>
      <c r="K915" s="13">
        <f>VLOOKUP($B915,'Gas wholesale lookups'!$A$4:$L$15,'Gas wholesale index'!K$2,FALSE)</f>
        <v>291847.5</v>
      </c>
      <c r="L915" s="13">
        <f>VLOOKUP($B915,'Gas wholesale lookups'!$A$4:$L$15,'Gas wholesale index'!L$2,FALSE)</f>
        <v>332991.45454545453</v>
      </c>
      <c r="M915" s="13">
        <f>VLOOKUP($B915,'Gas wholesale lookups'!$A$4:$L$15,'Gas wholesale index'!M$2,FALSE)</f>
        <v>208526.18181818182</v>
      </c>
      <c r="N915" s="13">
        <f>VLOOKUP($B915,'Gas wholesale lookups'!$A$4:$L$15,'Gas wholesale index'!N$2,FALSE)</f>
        <v>166168.27272727274</v>
      </c>
      <c r="O915" s="38">
        <f>VLOOKUP($B915,'Gas wholesale lookups'!$A$4:$R$15,'Gas wholesale index'!O$2,FALSE)</f>
        <v>0</v>
      </c>
      <c r="P915" s="38">
        <f>VLOOKUP($B915,'Gas wholesale lookups'!$A$4:$R$15,'Gas wholesale index'!P$2,FALSE)</f>
        <v>0</v>
      </c>
      <c r="Q915" s="38">
        <f>VLOOKUP($B915,'Gas wholesale lookups'!$A$4:$R$15,'Gas wholesale index'!Q$2,FALSE)</f>
        <v>1</v>
      </c>
      <c r="R915" s="38">
        <f>VLOOKUP($B915,'Gas wholesale lookups'!$A$4:$R$15,'Gas wholesale index'!R$2,FALSE)</f>
        <v>1</v>
      </c>
      <c r="S915" s="38">
        <f>VLOOKUP($B915,'Gas wholesale lookups'!$A$4:$R$15,'Gas wholesale index'!S$2,FALSE)</f>
        <v>1</v>
      </c>
      <c r="T915" s="38">
        <f>VLOOKUP($B915,'Gas wholesale lookups'!$A$4:$R$15,'Gas wholesale index'!T$2,FALSE)</f>
        <v>1</v>
      </c>
      <c r="U915" s="13">
        <f t="shared" si="272"/>
        <v>0</v>
      </c>
      <c r="V915" s="13">
        <f t="shared" si="273"/>
        <v>0</v>
      </c>
      <c r="W915" s="13">
        <f t="shared" si="274"/>
        <v>291847.5</v>
      </c>
      <c r="X915" s="13">
        <f t="shared" si="275"/>
        <v>332991.45454545453</v>
      </c>
      <c r="Y915" s="13">
        <f t="shared" si="276"/>
        <v>208526.18181818182</v>
      </c>
      <c r="Z915" s="13">
        <f t="shared" si="277"/>
        <v>166168.27272727274</v>
      </c>
      <c r="AA915" s="13">
        <f t="shared" si="278"/>
        <v>999533.40909090918</v>
      </c>
      <c r="AB915" s="23">
        <f t="shared" si="279"/>
        <v>0</v>
      </c>
      <c r="AC915" s="23">
        <f t="shared" si="280"/>
        <v>0</v>
      </c>
      <c r="AD915" s="23">
        <f t="shared" si="281"/>
        <v>0</v>
      </c>
      <c r="AE915" s="23">
        <f t="shared" si="282"/>
        <v>0</v>
      </c>
      <c r="AF915" s="23">
        <f t="shared" si="283"/>
        <v>0</v>
      </c>
      <c r="AG915" s="23">
        <f t="shared" si="284"/>
        <v>0</v>
      </c>
      <c r="AH915" s="23">
        <f t="shared" si="285"/>
        <v>0</v>
      </c>
      <c r="AI915" s="44" t="str">
        <f t="shared" si="286"/>
        <v>n/a</v>
      </c>
      <c r="AJ915" s="2" t="str">
        <f t="shared" si="269"/>
        <v>2018-19 Winter</v>
      </c>
      <c r="AK915" s="2" t="str">
        <f t="shared" si="270"/>
        <v>2017-18 Winter</v>
      </c>
      <c r="AL915" s="41">
        <v>0</v>
      </c>
    </row>
    <row r="916" spans="1:38" x14ac:dyDescent="0.3">
      <c r="A916" s="47">
        <v>43165</v>
      </c>
      <c r="B916" s="14" t="str">
        <f t="shared" si="271"/>
        <v>Mar</v>
      </c>
      <c r="C916" s="3"/>
      <c r="D916" s="3"/>
      <c r="E916" s="3"/>
      <c r="F916" s="3"/>
      <c r="G916" s="3"/>
      <c r="H916" s="3"/>
      <c r="I916" s="13">
        <f>VLOOKUP($B916,'Gas wholesale lookups'!$A$4:$L$15,'Gas wholesale index'!I$2,FALSE)</f>
        <v>208526.18181818182</v>
      </c>
      <c r="J916" s="13">
        <f>VLOOKUP($B916,'Gas wholesale lookups'!$A$4:$L$15,'Gas wholesale index'!J$2,FALSE)</f>
        <v>166168.27272727274</v>
      </c>
      <c r="K916" s="13">
        <f>VLOOKUP($B916,'Gas wholesale lookups'!$A$4:$L$15,'Gas wholesale index'!K$2,FALSE)</f>
        <v>291847.5</v>
      </c>
      <c r="L916" s="13">
        <f>VLOOKUP($B916,'Gas wholesale lookups'!$A$4:$L$15,'Gas wholesale index'!L$2,FALSE)</f>
        <v>332991.45454545453</v>
      </c>
      <c r="M916" s="13">
        <f>VLOOKUP($B916,'Gas wholesale lookups'!$A$4:$L$15,'Gas wholesale index'!M$2,FALSE)</f>
        <v>208526.18181818182</v>
      </c>
      <c r="N916" s="13">
        <f>VLOOKUP($B916,'Gas wholesale lookups'!$A$4:$L$15,'Gas wholesale index'!N$2,FALSE)</f>
        <v>166168.27272727274</v>
      </c>
      <c r="O916" s="38">
        <f>VLOOKUP($B916,'Gas wholesale lookups'!$A$4:$R$15,'Gas wholesale index'!O$2,FALSE)</f>
        <v>0</v>
      </c>
      <c r="P916" s="38">
        <f>VLOOKUP($B916,'Gas wholesale lookups'!$A$4:$R$15,'Gas wholesale index'!P$2,FALSE)</f>
        <v>0</v>
      </c>
      <c r="Q916" s="38">
        <f>VLOOKUP($B916,'Gas wholesale lookups'!$A$4:$R$15,'Gas wholesale index'!Q$2,FALSE)</f>
        <v>1</v>
      </c>
      <c r="R916" s="38">
        <f>VLOOKUP($B916,'Gas wholesale lookups'!$A$4:$R$15,'Gas wholesale index'!R$2,FALSE)</f>
        <v>1</v>
      </c>
      <c r="S916" s="38">
        <f>VLOOKUP($B916,'Gas wholesale lookups'!$A$4:$R$15,'Gas wholesale index'!S$2,FALSE)</f>
        <v>1</v>
      </c>
      <c r="T916" s="38">
        <f>VLOOKUP($B916,'Gas wholesale lookups'!$A$4:$R$15,'Gas wholesale index'!T$2,FALSE)</f>
        <v>1</v>
      </c>
      <c r="U916" s="13">
        <f t="shared" si="272"/>
        <v>0</v>
      </c>
      <c r="V916" s="13">
        <f t="shared" si="273"/>
        <v>0</v>
      </c>
      <c r="W916" s="13">
        <f t="shared" si="274"/>
        <v>291847.5</v>
      </c>
      <c r="X916" s="13">
        <f t="shared" si="275"/>
        <v>332991.45454545453</v>
      </c>
      <c r="Y916" s="13">
        <f t="shared" si="276"/>
        <v>208526.18181818182</v>
      </c>
      <c r="Z916" s="13">
        <f t="shared" si="277"/>
        <v>166168.27272727274</v>
      </c>
      <c r="AA916" s="13">
        <f t="shared" si="278"/>
        <v>999533.40909090918</v>
      </c>
      <c r="AB916" s="23">
        <f t="shared" si="279"/>
        <v>0</v>
      </c>
      <c r="AC916" s="23">
        <f t="shared" si="280"/>
        <v>0</v>
      </c>
      <c r="AD916" s="23">
        <f t="shared" si="281"/>
        <v>0</v>
      </c>
      <c r="AE916" s="23">
        <f t="shared" si="282"/>
        <v>0</v>
      </c>
      <c r="AF916" s="23">
        <f t="shared" si="283"/>
        <v>0</v>
      </c>
      <c r="AG916" s="23">
        <f t="shared" si="284"/>
        <v>0</v>
      </c>
      <c r="AH916" s="23">
        <f t="shared" si="285"/>
        <v>0</v>
      </c>
      <c r="AI916" s="44" t="str">
        <f t="shared" si="286"/>
        <v>n/a</v>
      </c>
      <c r="AJ916" s="2" t="str">
        <f t="shared" si="269"/>
        <v>2018-19 Winter</v>
      </c>
      <c r="AK916" s="2" t="str">
        <f t="shared" si="270"/>
        <v>2017-18 Winter</v>
      </c>
      <c r="AL916" s="41">
        <v>0</v>
      </c>
    </row>
    <row r="917" spans="1:38" x14ac:dyDescent="0.3">
      <c r="A917" s="47">
        <v>43166</v>
      </c>
      <c r="B917" s="14" t="str">
        <f t="shared" si="271"/>
        <v>Mar</v>
      </c>
      <c r="C917" s="3"/>
      <c r="D917" s="3"/>
      <c r="E917" s="3"/>
      <c r="F917" s="3"/>
      <c r="G917" s="3"/>
      <c r="H917" s="3"/>
      <c r="I917" s="13">
        <f>VLOOKUP($B917,'Gas wholesale lookups'!$A$4:$L$15,'Gas wholesale index'!I$2,FALSE)</f>
        <v>208526.18181818182</v>
      </c>
      <c r="J917" s="13">
        <f>VLOOKUP($B917,'Gas wholesale lookups'!$A$4:$L$15,'Gas wholesale index'!J$2,FALSE)</f>
        <v>166168.27272727274</v>
      </c>
      <c r="K917" s="13">
        <f>VLOOKUP($B917,'Gas wholesale lookups'!$A$4:$L$15,'Gas wholesale index'!K$2,FALSE)</f>
        <v>291847.5</v>
      </c>
      <c r="L917" s="13">
        <f>VLOOKUP($B917,'Gas wholesale lookups'!$A$4:$L$15,'Gas wholesale index'!L$2,FALSE)</f>
        <v>332991.45454545453</v>
      </c>
      <c r="M917" s="13">
        <f>VLOOKUP($B917,'Gas wholesale lookups'!$A$4:$L$15,'Gas wholesale index'!M$2,FALSE)</f>
        <v>208526.18181818182</v>
      </c>
      <c r="N917" s="13">
        <f>VLOOKUP($B917,'Gas wholesale lookups'!$A$4:$L$15,'Gas wholesale index'!N$2,FALSE)</f>
        <v>166168.27272727274</v>
      </c>
      <c r="O917" s="38">
        <f>VLOOKUP($B917,'Gas wholesale lookups'!$A$4:$R$15,'Gas wholesale index'!O$2,FALSE)</f>
        <v>0</v>
      </c>
      <c r="P917" s="38">
        <f>VLOOKUP($B917,'Gas wholesale lookups'!$A$4:$R$15,'Gas wholesale index'!P$2,FALSE)</f>
        <v>0</v>
      </c>
      <c r="Q917" s="38">
        <f>VLOOKUP($B917,'Gas wholesale lookups'!$A$4:$R$15,'Gas wholesale index'!Q$2,FALSE)</f>
        <v>1</v>
      </c>
      <c r="R917" s="38">
        <f>VLOOKUP($B917,'Gas wholesale lookups'!$A$4:$R$15,'Gas wholesale index'!R$2,FALSE)</f>
        <v>1</v>
      </c>
      <c r="S917" s="38">
        <f>VLOOKUP($B917,'Gas wholesale lookups'!$A$4:$R$15,'Gas wholesale index'!S$2,FALSE)</f>
        <v>1</v>
      </c>
      <c r="T917" s="38">
        <f>VLOOKUP($B917,'Gas wholesale lookups'!$A$4:$R$15,'Gas wholesale index'!T$2,FALSE)</f>
        <v>1</v>
      </c>
      <c r="U917" s="13">
        <f t="shared" si="272"/>
        <v>0</v>
      </c>
      <c r="V917" s="13">
        <f t="shared" si="273"/>
        <v>0</v>
      </c>
      <c r="W917" s="13">
        <f t="shared" si="274"/>
        <v>291847.5</v>
      </c>
      <c r="X917" s="13">
        <f t="shared" si="275"/>
        <v>332991.45454545453</v>
      </c>
      <c r="Y917" s="13">
        <f t="shared" si="276"/>
        <v>208526.18181818182</v>
      </c>
      <c r="Z917" s="13">
        <f t="shared" si="277"/>
        <v>166168.27272727274</v>
      </c>
      <c r="AA917" s="13">
        <f t="shared" si="278"/>
        <v>999533.40909090918</v>
      </c>
      <c r="AB917" s="23">
        <f t="shared" si="279"/>
        <v>0</v>
      </c>
      <c r="AC917" s="23">
        <f t="shared" si="280"/>
        <v>0</v>
      </c>
      <c r="AD917" s="23">
        <f t="shared" si="281"/>
        <v>0</v>
      </c>
      <c r="AE917" s="23">
        <f t="shared" si="282"/>
        <v>0</v>
      </c>
      <c r="AF917" s="23">
        <f t="shared" si="283"/>
        <v>0</v>
      </c>
      <c r="AG917" s="23">
        <f t="shared" si="284"/>
        <v>0</v>
      </c>
      <c r="AH917" s="23">
        <f t="shared" si="285"/>
        <v>0</v>
      </c>
      <c r="AI917" s="44" t="str">
        <f t="shared" si="286"/>
        <v>n/a</v>
      </c>
      <c r="AJ917" s="2" t="str">
        <f t="shared" si="269"/>
        <v>2018-19 Winter</v>
      </c>
      <c r="AK917" s="2" t="str">
        <f t="shared" si="270"/>
        <v>2017-18 Winter</v>
      </c>
      <c r="AL917" s="41">
        <v>0</v>
      </c>
    </row>
    <row r="918" spans="1:38" x14ac:dyDescent="0.3">
      <c r="A918" s="47">
        <v>43167</v>
      </c>
      <c r="B918" s="14" t="str">
        <f t="shared" si="271"/>
        <v>Mar</v>
      </c>
      <c r="C918" s="3"/>
      <c r="D918" s="3"/>
      <c r="E918" s="3"/>
      <c r="F918" s="3"/>
      <c r="G918" s="3"/>
      <c r="H918" s="3"/>
      <c r="I918" s="13">
        <f>VLOOKUP($B918,'Gas wholesale lookups'!$A$4:$L$15,'Gas wholesale index'!I$2,FALSE)</f>
        <v>208526.18181818182</v>
      </c>
      <c r="J918" s="13">
        <f>VLOOKUP($B918,'Gas wholesale lookups'!$A$4:$L$15,'Gas wholesale index'!J$2,FALSE)</f>
        <v>166168.27272727274</v>
      </c>
      <c r="K918" s="13">
        <f>VLOOKUP($B918,'Gas wholesale lookups'!$A$4:$L$15,'Gas wholesale index'!K$2,FALSE)</f>
        <v>291847.5</v>
      </c>
      <c r="L918" s="13">
        <f>VLOOKUP($B918,'Gas wholesale lookups'!$A$4:$L$15,'Gas wholesale index'!L$2,FALSE)</f>
        <v>332991.45454545453</v>
      </c>
      <c r="M918" s="13">
        <f>VLOOKUP($B918,'Gas wholesale lookups'!$A$4:$L$15,'Gas wholesale index'!M$2,FALSE)</f>
        <v>208526.18181818182</v>
      </c>
      <c r="N918" s="13">
        <f>VLOOKUP($B918,'Gas wholesale lookups'!$A$4:$L$15,'Gas wholesale index'!N$2,FALSE)</f>
        <v>166168.27272727274</v>
      </c>
      <c r="O918" s="38">
        <f>VLOOKUP($B918,'Gas wholesale lookups'!$A$4:$R$15,'Gas wholesale index'!O$2,FALSE)</f>
        <v>0</v>
      </c>
      <c r="P918" s="38">
        <f>VLOOKUP($B918,'Gas wholesale lookups'!$A$4:$R$15,'Gas wholesale index'!P$2,FALSE)</f>
        <v>0</v>
      </c>
      <c r="Q918" s="38">
        <f>VLOOKUP($B918,'Gas wholesale lookups'!$A$4:$R$15,'Gas wholesale index'!Q$2,FALSE)</f>
        <v>1</v>
      </c>
      <c r="R918" s="38">
        <f>VLOOKUP($B918,'Gas wholesale lookups'!$A$4:$R$15,'Gas wholesale index'!R$2,FALSE)</f>
        <v>1</v>
      </c>
      <c r="S918" s="38">
        <f>VLOOKUP($B918,'Gas wholesale lookups'!$A$4:$R$15,'Gas wholesale index'!S$2,FALSE)</f>
        <v>1</v>
      </c>
      <c r="T918" s="38">
        <f>VLOOKUP($B918,'Gas wholesale lookups'!$A$4:$R$15,'Gas wholesale index'!T$2,FALSE)</f>
        <v>1</v>
      </c>
      <c r="U918" s="13">
        <f t="shared" si="272"/>
        <v>0</v>
      </c>
      <c r="V918" s="13">
        <f t="shared" si="273"/>
        <v>0</v>
      </c>
      <c r="W918" s="13">
        <f t="shared" si="274"/>
        <v>291847.5</v>
      </c>
      <c r="X918" s="13">
        <f t="shared" si="275"/>
        <v>332991.45454545453</v>
      </c>
      <c r="Y918" s="13">
        <f t="shared" si="276"/>
        <v>208526.18181818182</v>
      </c>
      <c r="Z918" s="13">
        <f t="shared" si="277"/>
        <v>166168.27272727274</v>
      </c>
      <c r="AA918" s="13">
        <f t="shared" si="278"/>
        <v>999533.40909090918</v>
      </c>
      <c r="AB918" s="23">
        <f t="shared" si="279"/>
        <v>0</v>
      </c>
      <c r="AC918" s="23">
        <f t="shared" si="280"/>
        <v>0</v>
      </c>
      <c r="AD918" s="23">
        <f t="shared" si="281"/>
        <v>0</v>
      </c>
      <c r="AE918" s="23">
        <f t="shared" si="282"/>
        <v>0</v>
      </c>
      <c r="AF918" s="23">
        <f t="shared" si="283"/>
        <v>0</v>
      </c>
      <c r="AG918" s="23">
        <f t="shared" si="284"/>
        <v>0</v>
      </c>
      <c r="AH918" s="23">
        <f t="shared" si="285"/>
        <v>0</v>
      </c>
      <c r="AI918" s="44" t="str">
        <f t="shared" si="286"/>
        <v>n/a</v>
      </c>
      <c r="AJ918" s="2" t="str">
        <f t="shared" si="269"/>
        <v>2018-19 Winter</v>
      </c>
      <c r="AK918" s="2" t="str">
        <f t="shared" si="270"/>
        <v>2017-18 Winter</v>
      </c>
      <c r="AL918" s="41">
        <v>0</v>
      </c>
    </row>
    <row r="919" spans="1:38" x14ac:dyDescent="0.3">
      <c r="A919" s="47">
        <v>43168</v>
      </c>
      <c r="B919" s="14" t="str">
        <f t="shared" si="271"/>
        <v>Mar</v>
      </c>
      <c r="C919" s="3"/>
      <c r="D919" s="3"/>
      <c r="E919" s="3"/>
      <c r="F919" s="3"/>
      <c r="G919" s="3"/>
      <c r="H919" s="3"/>
      <c r="I919" s="13">
        <f>VLOOKUP($B919,'Gas wholesale lookups'!$A$4:$L$15,'Gas wholesale index'!I$2,FALSE)</f>
        <v>208526.18181818182</v>
      </c>
      <c r="J919" s="13">
        <f>VLOOKUP($B919,'Gas wholesale lookups'!$A$4:$L$15,'Gas wholesale index'!J$2,FALSE)</f>
        <v>166168.27272727274</v>
      </c>
      <c r="K919" s="13">
        <f>VLOOKUP($B919,'Gas wholesale lookups'!$A$4:$L$15,'Gas wholesale index'!K$2,FALSE)</f>
        <v>291847.5</v>
      </c>
      <c r="L919" s="13">
        <f>VLOOKUP($B919,'Gas wholesale lookups'!$A$4:$L$15,'Gas wholesale index'!L$2,FALSE)</f>
        <v>332991.45454545453</v>
      </c>
      <c r="M919" s="13">
        <f>VLOOKUP($B919,'Gas wholesale lookups'!$A$4:$L$15,'Gas wholesale index'!M$2,FALSE)</f>
        <v>208526.18181818182</v>
      </c>
      <c r="N919" s="13">
        <f>VLOOKUP($B919,'Gas wholesale lookups'!$A$4:$L$15,'Gas wholesale index'!N$2,FALSE)</f>
        <v>166168.27272727274</v>
      </c>
      <c r="O919" s="38">
        <f>VLOOKUP($B919,'Gas wholesale lookups'!$A$4:$R$15,'Gas wholesale index'!O$2,FALSE)</f>
        <v>0</v>
      </c>
      <c r="P919" s="38">
        <f>VLOOKUP($B919,'Gas wholesale lookups'!$A$4:$R$15,'Gas wholesale index'!P$2,FALSE)</f>
        <v>0</v>
      </c>
      <c r="Q919" s="38">
        <f>VLOOKUP($B919,'Gas wholesale lookups'!$A$4:$R$15,'Gas wholesale index'!Q$2,FALSE)</f>
        <v>1</v>
      </c>
      <c r="R919" s="38">
        <f>VLOOKUP($B919,'Gas wholesale lookups'!$A$4:$R$15,'Gas wholesale index'!R$2,FALSE)</f>
        <v>1</v>
      </c>
      <c r="S919" s="38">
        <f>VLOOKUP($B919,'Gas wholesale lookups'!$A$4:$R$15,'Gas wholesale index'!S$2,FALSE)</f>
        <v>1</v>
      </c>
      <c r="T919" s="38">
        <f>VLOOKUP($B919,'Gas wholesale lookups'!$A$4:$R$15,'Gas wholesale index'!T$2,FALSE)</f>
        <v>1</v>
      </c>
      <c r="U919" s="13">
        <f t="shared" si="272"/>
        <v>0</v>
      </c>
      <c r="V919" s="13">
        <f t="shared" si="273"/>
        <v>0</v>
      </c>
      <c r="W919" s="13">
        <f t="shared" si="274"/>
        <v>291847.5</v>
      </c>
      <c r="X919" s="13">
        <f t="shared" si="275"/>
        <v>332991.45454545453</v>
      </c>
      <c r="Y919" s="13">
        <f t="shared" si="276"/>
        <v>208526.18181818182</v>
      </c>
      <c r="Z919" s="13">
        <f t="shared" si="277"/>
        <v>166168.27272727274</v>
      </c>
      <c r="AA919" s="13">
        <f t="shared" si="278"/>
        <v>999533.40909090918</v>
      </c>
      <c r="AB919" s="23">
        <f t="shared" si="279"/>
        <v>0</v>
      </c>
      <c r="AC919" s="23">
        <f t="shared" si="280"/>
        <v>0</v>
      </c>
      <c r="AD919" s="23">
        <f t="shared" si="281"/>
        <v>0</v>
      </c>
      <c r="AE919" s="23">
        <f t="shared" si="282"/>
        <v>0</v>
      </c>
      <c r="AF919" s="23">
        <f t="shared" si="283"/>
        <v>0</v>
      </c>
      <c r="AG919" s="23">
        <f t="shared" si="284"/>
        <v>0</v>
      </c>
      <c r="AH919" s="23">
        <f t="shared" si="285"/>
        <v>0</v>
      </c>
      <c r="AI919" s="44" t="str">
        <f t="shared" si="286"/>
        <v>n/a</v>
      </c>
      <c r="AJ919" s="2" t="str">
        <f t="shared" si="269"/>
        <v>2018-19 Winter</v>
      </c>
      <c r="AK919" s="2" t="str">
        <f t="shared" si="270"/>
        <v>2017-18 Winter</v>
      </c>
      <c r="AL919" s="41">
        <v>0</v>
      </c>
    </row>
    <row r="920" spans="1:38" x14ac:dyDescent="0.3">
      <c r="A920" s="47">
        <v>43171</v>
      </c>
      <c r="B920" s="14" t="str">
        <f t="shared" si="271"/>
        <v>Mar</v>
      </c>
      <c r="C920" s="3"/>
      <c r="D920" s="3"/>
      <c r="E920" s="3"/>
      <c r="F920" s="3"/>
      <c r="G920" s="3"/>
      <c r="H920" s="3"/>
      <c r="I920" s="13">
        <f>VLOOKUP($B920,'Gas wholesale lookups'!$A$4:$L$15,'Gas wholesale index'!I$2,FALSE)</f>
        <v>208526.18181818182</v>
      </c>
      <c r="J920" s="13">
        <f>VLOOKUP($B920,'Gas wholesale lookups'!$A$4:$L$15,'Gas wholesale index'!J$2,FALSE)</f>
        <v>166168.27272727274</v>
      </c>
      <c r="K920" s="13">
        <f>VLOOKUP($B920,'Gas wholesale lookups'!$A$4:$L$15,'Gas wholesale index'!K$2,FALSE)</f>
        <v>291847.5</v>
      </c>
      <c r="L920" s="13">
        <f>VLOOKUP($B920,'Gas wholesale lookups'!$A$4:$L$15,'Gas wholesale index'!L$2,FALSE)</f>
        <v>332991.45454545453</v>
      </c>
      <c r="M920" s="13">
        <f>VLOOKUP($B920,'Gas wholesale lookups'!$A$4:$L$15,'Gas wholesale index'!M$2,FALSE)</f>
        <v>208526.18181818182</v>
      </c>
      <c r="N920" s="13">
        <f>VLOOKUP($B920,'Gas wholesale lookups'!$A$4:$L$15,'Gas wholesale index'!N$2,FALSE)</f>
        <v>166168.27272727274</v>
      </c>
      <c r="O920" s="38">
        <f>VLOOKUP($B920,'Gas wholesale lookups'!$A$4:$R$15,'Gas wholesale index'!O$2,FALSE)</f>
        <v>0</v>
      </c>
      <c r="P920" s="38">
        <f>VLOOKUP($B920,'Gas wholesale lookups'!$A$4:$R$15,'Gas wholesale index'!P$2,FALSE)</f>
        <v>0</v>
      </c>
      <c r="Q920" s="38">
        <f>VLOOKUP($B920,'Gas wholesale lookups'!$A$4:$R$15,'Gas wholesale index'!Q$2,FALSE)</f>
        <v>1</v>
      </c>
      <c r="R920" s="38">
        <f>VLOOKUP($B920,'Gas wholesale lookups'!$A$4:$R$15,'Gas wholesale index'!R$2,FALSE)</f>
        <v>1</v>
      </c>
      <c r="S920" s="38">
        <f>VLOOKUP($B920,'Gas wholesale lookups'!$A$4:$R$15,'Gas wholesale index'!S$2,FALSE)</f>
        <v>1</v>
      </c>
      <c r="T920" s="38">
        <f>VLOOKUP($B920,'Gas wholesale lookups'!$A$4:$R$15,'Gas wholesale index'!T$2,FALSE)</f>
        <v>1</v>
      </c>
      <c r="U920" s="13">
        <f t="shared" si="272"/>
        <v>0</v>
      </c>
      <c r="V920" s="13">
        <f t="shared" si="273"/>
        <v>0</v>
      </c>
      <c r="W920" s="13">
        <f t="shared" si="274"/>
        <v>291847.5</v>
      </c>
      <c r="X920" s="13">
        <f t="shared" si="275"/>
        <v>332991.45454545453</v>
      </c>
      <c r="Y920" s="13">
        <f t="shared" si="276"/>
        <v>208526.18181818182</v>
      </c>
      <c r="Z920" s="13">
        <f t="shared" si="277"/>
        <v>166168.27272727274</v>
      </c>
      <c r="AA920" s="13">
        <f t="shared" si="278"/>
        <v>999533.40909090918</v>
      </c>
      <c r="AB920" s="23">
        <f t="shared" si="279"/>
        <v>0</v>
      </c>
      <c r="AC920" s="23">
        <f t="shared" si="280"/>
        <v>0</v>
      </c>
      <c r="AD920" s="23">
        <f t="shared" si="281"/>
        <v>0</v>
      </c>
      <c r="AE920" s="23">
        <f t="shared" si="282"/>
        <v>0</v>
      </c>
      <c r="AF920" s="23">
        <f t="shared" si="283"/>
        <v>0</v>
      </c>
      <c r="AG920" s="23">
        <f t="shared" si="284"/>
        <v>0</v>
      </c>
      <c r="AH920" s="23">
        <f t="shared" si="285"/>
        <v>0</v>
      </c>
      <c r="AI920" s="44" t="str">
        <f t="shared" si="286"/>
        <v>n/a</v>
      </c>
      <c r="AJ920" s="2" t="str">
        <f t="shared" si="269"/>
        <v>2018-19 Winter</v>
      </c>
      <c r="AK920" s="2" t="str">
        <f t="shared" si="270"/>
        <v>2017-18 Winter</v>
      </c>
      <c r="AL920" s="41">
        <v>0</v>
      </c>
    </row>
    <row r="921" spans="1:38" x14ac:dyDescent="0.3">
      <c r="A921" s="47">
        <v>43172</v>
      </c>
      <c r="B921" s="14" t="str">
        <f t="shared" si="271"/>
        <v>Mar</v>
      </c>
      <c r="C921" s="3"/>
      <c r="D921" s="3"/>
      <c r="E921" s="3"/>
      <c r="F921" s="3"/>
      <c r="G921" s="3"/>
      <c r="H921" s="3"/>
      <c r="I921" s="13">
        <f>VLOOKUP($B921,'Gas wholesale lookups'!$A$4:$L$15,'Gas wholesale index'!I$2,FALSE)</f>
        <v>208526.18181818182</v>
      </c>
      <c r="J921" s="13">
        <f>VLOOKUP($B921,'Gas wholesale lookups'!$A$4:$L$15,'Gas wholesale index'!J$2,FALSE)</f>
        <v>166168.27272727274</v>
      </c>
      <c r="K921" s="13">
        <f>VLOOKUP($B921,'Gas wholesale lookups'!$A$4:$L$15,'Gas wholesale index'!K$2,FALSE)</f>
        <v>291847.5</v>
      </c>
      <c r="L921" s="13">
        <f>VLOOKUP($B921,'Gas wholesale lookups'!$A$4:$L$15,'Gas wholesale index'!L$2,FALSE)</f>
        <v>332991.45454545453</v>
      </c>
      <c r="M921" s="13">
        <f>VLOOKUP($B921,'Gas wholesale lookups'!$A$4:$L$15,'Gas wholesale index'!M$2,FALSE)</f>
        <v>208526.18181818182</v>
      </c>
      <c r="N921" s="13">
        <f>VLOOKUP($B921,'Gas wholesale lookups'!$A$4:$L$15,'Gas wholesale index'!N$2,FALSE)</f>
        <v>166168.27272727274</v>
      </c>
      <c r="O921" s="38">
        <f>VLOOKUP($B921,'Gas wholesale lookups'!$A$4:$R$15,'Gas wholesale index'!O$2,FALSE)</f>
        <v>0</v>
      </c>
      <c r="P921" s="38">
        <f>VLOOKUP($B921,'Gas wholesale lookups'!$A$4:$R$15,'Gas wholesale index'!P$2,FALSE)</f>
        <v>0</v>
      </c>
      <c r="Q921" s="38">
        <f>VLOOKUP($B921,'Gas wholesale lookups'!$A$4:$R$15,'Gas wholesale index'!Q$2,FALSE)</f>
        <v>1</v>
      </c>
      <c r="R921" s="38">
        <f>VLOOKUP($B921,'Gas wholesale lookups'!$A$4:$R$15,'Gas wholesale index'!R$2,FALSE)</f>
        <v>1</v>
      </c>
      <c r="S921" s="38">
        <f>VLOOKUP($B921,'Gas wholesale lookups'!$A$4:$R$15,'Gas wholesale index'!S$2,FALSE)</f>
        <v>1</v>
      </c>
      <c r="T921" s="38">
        <f>VLOOKUP($B921,'Gas wholesale lookups'!$A$4:$R$15,'Gas wholesale index'!T$2,FALSE)</f>
        <v>1</v>
      </c>
      <c r="U921" s="13">
        <f t="shared" si="272"/>
        <v>0</v>
      </c>
      <c r="V921" s="13">
        <f t="shared" si="273"/>
        <v>0</v>
      </c>
      <c r="W921" s="13">
        <f t="shared" si="274"/>
        <v>291847.5</v>
      </c>
      <c r="X921" s="13">
        <f t="shared" si="275"/>
        <v>332991.45454545453</v>
      </c>
      <c r="Y921" s="13">
        <f t="shared" si="276"/>
        <v>208526.18181818182</v>
      </c>
      <c r="Z921" s="13">
        <f t="shared" si="277"/>
        <v>166168.27272727274</v>
      </c>
      <c r="AA921" s="13">
        <f t="shared" si="278"/>
        <v>999533.40909090918</v>
      </c>
      <c r="AB921" s="23">
        <f t="shared" si="279"/>
        <v>0</v>
      </c>
      <c r="AC921" s="23">
        <f t="shared" si="280"/>
        <v>0</v>
      </c>
      <c r="AD921" s="23">
        <f t="shared" si="281"/>
        <v>0</v>
      </c>
      <c r="AE921" s="23">
        <f t="shared" si="282"/>
        <v>0</v>
      </c>
      <c r="AF921" s="23">
        <f t="shared" si="283"/>
        <v>0</v>
      </c>
      <c r="AG921" s="23">
        <f t="shared" si="284"/>
        <v>0</v>
      </c>
      <c r="AH921" s="23">
        <f t="shared" si="285"/>
        <v>0</v>
      </c>
      <c r="AI921" s="44" t="str">
        <f t="shared" si="286"/>
        <v>n/a</v>
      </c>
      <c r="AJ921" s="2" t="str">
        <f t="shared" si="269"/>
        <v>2018-19 Winter</v>
      </c>
      <c r="AK921" s="2" t="str">
        <f t="shared" si="270"/>
        <v>2017-18 Winter</v>
      </c>
      <c r="AL921" s="41">
        <v>0</v>
      </c>
    </row>
    <row r="922" spans="1:38" x14ac:dyDescent="0.3">
      <c r="A922" s="47">
        <v>43173</v>
      </c>
      <c r="B922" s="14" t="str">
        <f t="shared" si="271"/>
        <v>Mar</v>
      </c>
      <c r="C922" s="3"/>
      <c r="D922" s="3"/>
      <c r="E922" s="3"/>
      <c r="F922" s="3"/>
      <c r="G922" s="3"/>
      <c r="H922" s="3"/>
      <c r="I922" s="13">
        <f>VLOOKUP($B922,'Gas wholesale lookups'!$A$4:$L$15,'Gas wholesale index'!I$2,FALSE)</f>
        <v>208526.18181818182</v>
      </c>
      <c r="J922" s="13">
        <f>VLOOKUP($B922,'Gas wholesale lookups'!$A$4:$L$15,'Gas wholesale index'!J$2,FALSE)</f>
        <v>166168.27272727274</v>
      </c>
      <c r="K922" s="13">
        <f>VLOOKUP($B922,'Gas wholesale lookups'!$A$4:$L$15,'Gas wholesale index'!K$2,FALSE)</f>
        <v>291847.5</v>
      </c>
      <c r="L922" s="13">
        <f>VLOOKUP($B922,'Gas wholesale lookups'!$A$4:$L$15,'Gas wholesale index'!L$2,FALSE)</f>
        <v>332991.45454545453</v>
      </c>
      <c r="M922" s="13">
        <f>VLOOKUP($B922,'Gas wholesale lookups'!$A$4:$L$15,'Gas wholesale index'!M$2,FALSE)</f>
        <v>208526.18181818182</v>
      </c>
      <c r="N922" s="13">
        <f>VLOOKUP($B922,'Gas wholesale lookups'!$A$4:$L$15,'Gas wholesale index'!N$2,FALSE)</f>
        <v>166168.27272727274</v>
      </c>
      <c r="O922" s="38">
        <f>VLOOKUP($B922,'Gas wholesale lookups'!$A$4:$R$15,'Gas wholesale index'!O$2,FALSE)</f>
        <v>0</v>
      </c>
      <c r="P922" s="38">
        <f>VLOOKUP($B922,'Gas wholesale lookups'!$A$4:$R$15,'Gas wholesale index'!P$2,FALSE)</f>
        <v>0</v>
      </c>
      <c r="Q922" s="38">
        <f>VLOOKUP($B922,'Gas wholesale lookups'!$A$4:$R$15,'Gas wholesale index'!Q$2,FALSE)</f>
        <v>1</v>
      </c>
      <c r="R922" s="38">
        <f>VLOOKUP($B922,'Gas wholesale lookups'!$A$4:$R$15,'Gas wholesale index'!R$2,FALSE)</f>
        <v>1</v>
      </c>
      <c r="S922" s="38">
        <f>VLOOKUP($B922,'Gas wholesale lookups'!$A$4:$R$15,'Gas wholesale index'!S$2,FALSE)</f>
        <v>1</v>
      </c>
      <c r="T922" s="38">
        <f>VLOOKUP($B922,'Gas wholesale lookups'!$A$4:$R$15,'Gas wholesale index'!T$2,FALSE)</f>
        <v>1</v>
      </c>
      <c r="U922" s="13">
        <f t="shared" si="272"/>
        <v>0</v>
      </c>
      <c r="V922" s="13">
        <f t="shared" si="273"/>
        <v>0</v>
      </c>
      <c r="W922" s="13">
        <f t="shared" si="274"/>
        <v>291847.5</v>
      </c>
      <c r="X922" s="13">
        <f t="shared" si="275"/>
        <v>332991.45454545453</v>
      </c>
      <c r="Y922" s="13">
        <f t="shared" si="276"/>
        <v>208526.18181818182</v>
      </c>
      <c r="Z922" s="13">
        <f t="shared" si="277"/>
        <v>166168.27272727274</v>
      </c>
      <c r="AA922" s="13">
        <f t="shared" si="278"/>
        <v>999533.40909090918</v>
      </c>
      <c r="AB922" s="23">
        <f t="shared" si="279"/>
        <v>0</v>
      </c>
      <c r="AC922" s="23">
        <f t="shared" si="280"/>
        <v>0</v>
      </c>
      <c r="AD922" s="23">
        <f t="shared" si="281"/>
        <v>0</v>
      </c>
      <c r="AE922" s="23">
        <f t="shared" si="282"/>
        <v>0</v>
      </c>
      <c r="AF922" s="23">
        <f t="shared" si="283"/>
        <v>0</v>
      </c>
      <c r="AG922" s="23">
        <f t="shared" si="284"/>
        <v>0</v>
      </c>
      <c r="AH922" s="23">
        <f t="shared" si="285"/>
        <v>0</v>
      </c>
      <c r="AI922" s="44" t="str">
        <f t="shared" si="286"/>
        <v>n/a</v>
      </c>
      <c r="AJ922" s="2" t="str">
        <f t="shared" si="269"/>
        <v>2018-19 Winter</v>
      </c>
      <c r="AK922" s="2" t="str">
        <f t="shared" si="270"/>
        <v>2017-18 Winter</v>
      </c>
      <c r="AL922" s="41">
        <v>0</v>
      </c>
    </row>
    <row r="923" spans="1:38" x14ac:dyDescent="0.3">
      <c r="A923" s="47">
        <v>43174</v>
      </c>
      <c r="B923" s="14" t="str">
        <f t="shared" si="271"/>
        <v>Mar</v>
      </c>
      <c r="C923" s="3"/>
      <c r="D923" s="3"/>
      <c r="E923" s="3"/>
      <c r="F923" s="3"/>
      <c r="G923" s="3"/>
      <c r="H923" s="3"/>
      <c r="I923" s="13">
        <f>VLOOKUP($B923,'Gas wholesale lookups'!$A$4:$L$15,'Gas wholesale index'!I$2,FALSE)</f>
        <v>208526.18181818182</v>
      </c>
      <c r="J923" s="13">
        <f>VLOOKUP($B923,'Gas wholesale lookups'!$A$4:$L$15,'Gas wholesale index'!J$2,FALSE)</f>
        <v>166168.27272727274</v>
      </c>
      <c r="K923" s="13">
        <f>VLOOKUP($B923,'Gas wholesale lookups'!$A$4:$L$15,'Gas wholesale index'!K$2,FALSE)</f>
        <v>291847.5</v>
      </c>
      <c r="L923" s="13">
        <f>VLOOKUP($B923,'Gas wholesale lookups'!$A$4:$L$15,'Gas wholesale index'!L$2,FALSE)</f>
        <v>332991.45454545453</v>
      </c>
      <c r="M923" s="13">
        <f>VLOOKUP($B923,'Gas wholesale lookups'!$A$4:$L$15,'Gas wholesale index'!M$2,FALSE)</f>
        <v>208526.18181818182</v>
      </c>
      <c r="N923" s="13">
        <f>VLOOKUP($B923,'Gas wholesale lookups'!$A$4:$L$15,'Gas wholesale index'!N$2,FALSE)</f>
        <v>166168.27272727274</v>
      </c>
      <c r="O923" s="38">
        <f>VLOOKUP($B923,'Gas wholesale lookups'!$A$4:$R$15,'Gas wholesale index'!O$2,FALSE)</f>
        <v>0</v>
      </c>
      <c r="P923" s="38">
        <f>VLOOKUP($B923,'Gas wholesale lookups'!$A$4:$R$15,'Gas wholesale index'!P$2,FALSE)</f>
        <v>0</v>
      </c>
      <c r="Q923" s="38">
        <f>VLOOKUP($B923,'Gas wholesale lookups'!$A$4:$R$15,'Gas wholesale index'!Q$2,FALSE)</f>
        <v>1</v>
      </c>
      <c r="R923" s="38">
        <f>VLOOKUP($B923,'Gas wholesale lookups'!$A$4:$R$15,'Gas wholesale index'!R$2,FALSE)</f>
        <v>1</v>
      </c>
      <c r="S923" s="38">
        <f>VLOOKUP($B923,'Gas wholesale lookups'!$A$4:$R$15,'Gas wholesale index'!S$2,FALSE)</f>
        <v>1</v>
      </c>
      <c r="T923" s="38">
        <f>VLOOKUP($B923,'Gas wholesale lookups'!$A$4:$R$15,'Gas wholesale index'!T$2,FALSE)</f>
        <v>1</v>
      </c>
      <c r="U923" s="13">
        <f t="shared" si="272"/>
        <v>0</v>
      </c>
      <c r="V923" s="13">
        <f t="shared" si="273"/>
        <v>0</v>
      </c>
      <c r="W923" s="13">
        <f t="shared" si="274"/>
        <v>291847.5</v>
      </c>
      <c r="X923" s="13">
        <f t="shared" si="275"/>
        <v>332991.45454545453</v>
      </c>
      <c r="Y923" s="13">
        <f t="shared" si="276"/>
        <v>208526.18181818182</v>
      </c>
      <c r="Z923" s="13">
        <f t="shared" si="277"/>
        <v>166168.27272727274</v>
      </c>
      <c r="AA923" s="13">
        <f t="shared" si="278"/>
        <v>999533.40909090918</v>
      </c>
      <c r="AB923" s="23">
        <f t="shared" si="279"/>
        <v>0</v>
      </c>
      <c r="AC923" s="23">
        <f t="shared" si="280"/>
        <v>0</v>
      </c>
      <c r="AD923" s="23">
        <f t="shared" si="281"/>
        <v>0</v>
      </c>
      <c r="AE923" s="23">
        <f t="shared" si="282"/>
        <v>0</v>
      </c>
      <c r="AF923" s="23">
        <f t="shared" si="283"/>
        <v>0</v>
      </c>
      <c r="AG923" s="23">
        <f t="shared" si="284"/>
        <v>0</v>
      </c>
      <c r="AH923" s="23">
        <f t="shared" si="285"/>
        <v>0</v>
      </c>
      <c r="AI923" s="44" t="str">
        <f t="shared" si="286"/>
        <v>n/a</v>
      </c>
      <c r="AJ923" s="2" t="str">
        <f t="shared" si="269"/>
        <v>2018-19 Winter</v>
      </c>
      <c r="AK923" s="2" t="str">
        <f t="shared" si="270"/>
        <v>2017-18 Winter</v>
      </c>
      <c r="AL923" s="41">
        <v>0</v>
      </c>
    </row>
    <row r="924" spans="1:38" x14ac:dyDescent="0.3">
      <c r="A924" s="47">
        <v>43175</v>
      </c>
      <c r="B924" s="14" t="str">
        <f t="shared" si="271"/>
        <v>Mar</v>
      </c>
      <c r="C924" s="3"/>
      <c r="D924" s="3"/>
      <c r="E924" s="3"/>
      <c r="F924" s="3"/>
      <c r="G924" s="3"/>
      <c r="H924" s="3"/>
      <c r="I924" s="13">
        <f>VLOOKUP($B924,'Gas wholesale lookups'!$A$4:$L$15,'Gas wholesale index'!I$2,FALSE)</f>
        <v>208526.18181818182</v>
      </c>
      <c r="J924" s="13">
        <f>VLOOKUP($B924,'Gas wholesale lookups'!$A$4:$L$15,'Gas wholesale index'!J$2,FALSE)</f>
        <v>166168.27272727274</v>
      </c>
      <c r="K924" s="13">
        <f>VLOOKUP($B924,'Gas wholesale lookups'!$A$4:$L$15,'Gas wholesale index'!K$2,FALSE)</f>
        <v>291847.5</v>
      </c>
      <c r="L924" s="13">
        <f>VLOOKUP($B924,'Gas wholesale lookups'!$A$4:$L$15,'Gas wholesale index'!L$2,FALSE)</f>
        <v>332991.45454545453</v>
      </c>
      <c r="M924" s="13">
        <f>VLOOKUP($B924,'Gas wholesale lookups'!$A$4:$L$15,'Gas wholesale index'!M$2,FALSE)</f>
        <v>208526.18181818182</v>
      </c>
      <c r="N924" s="13">
        <f>VLOOKUP($B924,'Gas wholesale lookups'!$A$4:$L$15,'Gas wholesale index'!N$2,FALSE)</f>
        <v>166168.27272727274</v>
      </c>
      <c r="O924" s="38">
        <f>VLOOKUP($B924,'Gas wholesale lookups'!$A$4:$R$15,'Gas wholesale index'!O$2,FALSE)</f>
        <v>0</v>
      </c>
      <c r="P924" s="38">
        <f>VLOOKUP($B924,'Gas wholesale lookups'!$A$4:$R$15,'Gas wholesale index'!P$2,FALSE)</f>
        <v>0</v>
      </c>
      <c r="Q924" s="38">
        <f>VLOOKUP($B924,'Gas wholesale lookups'!$A$4:$R$15,'Gas wholesale index'!Q$2,FALSE)</f>
        <v>1</v>
      </c>
      <c r="R924" s="38">
        <f>VLOOKUP($B924,'Gas wholesale lookups'!$A$4:$R$15,'Gas wholesale index'!R$2,FALSE)</f>
        <v>1</v>
      </c>
      <c r="S924" s="38">
        <f>VLOOKUP($B924,'Gas wholesale lookups'!$A$4:$R$15,'Gas wholesale index'!S$2,FALSE)</f>
        <v>1</v>
      </c>
      <c r="T924" s="38">
        <f>VLOOKUP($B924,'Gas wholesale lookups'!$A$4:$R$15,'Gas wholesale index'!T$2,FALSE)</f>
        <v>1</v>
      </c>
      <c r="U924" s="13">
        <f t="shared" si="272"/>
        <v>0</v>
      </c>
      <c r="V924" s="13">
        <f t="shared" si="273"/>
        <v>0</v>
      </c>
      <c r="W924" s="13">
        <f t="shared" si="274"/>
        <v>291847.5</v>
      </c>
      <c r="X924" s="13">
        <f t="shared" si="275"/>
        <v>332991.45454545453</v>
      </c>
      <c r="Y924" s="13">
        <f t="shared" si="276"/>
        <v>208526.18181818182</v>
      </c>
      <c r="Z924" s="13">
        <f t="shared" si="277"/>
        <v>166168.27272727274</v>
      </c>
      <c r="AA924" s="13">
        <f t="shared" si="278"/>
        <v>999533.40909090918</v>
      </c>
      <c r="AB924" s="23">
        <f t="shared" si="279"/>
        <v>0</v>
      </c>
      <c r="AC924" s="23">
        <f t="shared" si="280"/>
        <v>0</v>
      </c>
      <c r="AD924" s="23">
        <f t="shared" si="281"/>
        <v>0</v>
      </c>
      <c r="AE924" s="23">
        <f t="shared" si="282"/>
        <v>0</v>
      </c>
      <c r="AF924" s="23">
        <f t="shared" si="283"/>
        <v>0</v>
      </c>
      <c r="AG924" s="23">
        <f t="shared" si="284"/>
        <v>0</v>
      </c>
      <c r="AH924" s="23">
        <f t="shared" si="285"/>
        <v>0</v>
      </c>
      <c r="AI924" s="44" t="str">
        <f t="shared" si="286"/>
        <v>n/a</v>
      </c>
      <c r="AJ924" s="2" t="str">
        <f t="shared" si="269"/>
        <v>2018-19 Winter</v>
      </c>
      <c r="AK924" s="2" t="str">
        <f t="shared" si="270"/>
        <v>2017-18 Winter</v>
      </c>
      <c r="AL924" s="41">
        <v>0</v>
      </c>
    </row>
    <row r="925" spans="1:38" x14ac:dyDescent="0.3">
      <c r="A925" s="47">
        <v>43178</v>
      </c>
      <c r="B925" s="14" t="str">
        <f t="shared" si="271"/>
        <v>Mar</v>
      </c>
      <c r="C925" s="3"/>
      <c r="D925" s="3"/>
      <c r="E925" s="3"/>
      <c r="F925" s="3"/>
      <c r="G925" s="3"/>
      <c r="H925" s="3"/>
      <c r="I925" s="13">
        <f>VLOOKUP($B925,'Gas wholesale lookups'!$A$4:$L$15,'Gas wholesale index'!I$2,FALSE)</f>
        <v>208526.18181818182</v>
      </c>
      <c r="J925" s="13">
        <f>VLOOKUP($B925,'Gas wholesale lookups'!$A$4:$L$15,'Gas wholesale index'!J$2,FALSE)</f>
        <v>166168.27272727274</v>
      </c>
      <c r="K925" s="13">
        <f>VLOOKUP($B925,'Gas wholesale lookups'!$A$4:$L$15,'Gas wholesale index'!K$2,FALSE)</f>
        <v>291847.5</v>
      </c>
      <c r="L925" s="13">
        <f>VLOOKUP($B925,'Gas wholesale lookups'!$A$4:$L$15,'Gas wholesale index'!L$2,FALSE)</f>
        <v>332991.45454545453</v>
      </c>
      <c r="M925" s="13">
        <f>VLOOKUP($B925,'Gas wholesale lookups'!$A$4:$L$15,'Gas wholesale index'!M$2,FALSE)</f>
        <v>208526.18181818182</v>
      </c>
      <c r="N925" s="13">
        <f>VLOOKUP($B925,'Gas wholesale lookups'!$A$4:$L$15,'Gas wholesale index'!N$2,FALSE)</f>
        <v>166168.27272727274</v>
      </c>
      <c r="O925" s="38">
        <f>VLOOKUP($B925,'Gas wholesale lookups'!$A$4:$R$15,'Gas wholesale index'!O$2,FALSE)</f>
        <v>0</v>
      </c>
      <c r="P925" s="38">
        <f>VLOOKUP($B925,'Gas wholesale lookups'!$A$4:$R$15,'Gas wholesale index'!P$2,FALSE)</f>
        <v>0</v>
      </c>
      <c r="Q925" s="38">
        <f>VLOOKUP($B925,'Gas wholesale lookups'!$A$4:$R$15,'Gas wholesale index'!Q$2,FALSE)</f>
        <v>1</v>
      </c>
      <c r="R925" s="38">
        <f>VLOOKUP($B925,'Gas wholesale lookups'!$A$4:$R$15,'Gas wholesale index'!R$2,FALSE)</f>
        <v>1</v>
      </c>
      <c r="S925" s="38">
        <f>VLOOKUP($B925,'Gas wholesale lookups'!$A$4:$R$15,'Gas wholesale index'!S$2,FALSE)</f>
        <v>1</v>
      </c>
      <c r="T925" s="38">
        <f>VLOOKUP($B925,'Gas wholesale lookups'!$A$4:$R$15,'Gas wholesale index'!T$2,FALSE)</f>
        <v>1</v>
      </c>
      <c r="U925" s="13">
        <f t="shared" si="272"/>
        <v>0</v>
      </c>
      <c r="V925" s="13">
        <f t="shared" si="273"/>
        <v>0</v>
      </c>
      <c r="W925" s="13">
        <f t="shared" si="274"/>
        <v>291847.5</v>
      </c>
      <c r="X925" s="13">
        <f t="shared" si="275"/>
        <v>332991.45454545453</v>
      </c>
      <c r="Y925" s="13">
        <f t="shared" si="276"/>
        <v>208526.18181818182</v>
      </c>
      <c r="Z925" s="13">
        <f t="shared" si="277"/>
        <v>166168.27272727274</v>
      </c>
      <c r="AA925" s="13">
        <f t="shared" si="278"/>
        <v>999533.40909090918</v>
      </c>
      <c r="AB925" s="23">
        <f t="shared" si="279"/>
        <v>0</v>
      </c>
      <c r="AC925" s="23">
        <f t="shared" si="280"/>
        <v>0</v>
      </c>
      <c r="AD925" s="23">
        <f t="shared" si="281"/>
        <v>0</v>
      </c>
      <c r="AE925" s="23">
        <f t="shared" si="282"/>
        <v>0</v>
      </c>
      <c r="AF925" s="23">
        <f t="shared" si="283"/>
        <v>0</v>
      </c>
      <c r="AG925" s="23">
        <f t="shared" si="284"/>
        <v>0</v>
      </c>
      <c r="AH925" s="23">
        <f t="shared" si="285"/>
        <v>0</v>
      </c>
      <c r="AI925" s="44" t="str">
        <f t="shared" si="286"/>
        <v>n/a</v>
      </c>
      <c r="AJ925" s="2" t="str">
        <f t="shared" si="269"/>
        <v>2018-19 Winter</v>
      </c>
      <c r="AK925" s="2" t="str">
        <f t="shared" si="270"/>
        <v>2017-18 Winter</v>
      </c>
      <c r="AL925" s="41">
        <v>0</v>
      </c>
    </row>
    <row r="926" spans="1:38" x14ac:dyDescent="0.3">
      <c r="A926" s="47">
        <v>43179</v>
      </c>
      <c r="B926" s="14" t="str">
        <f t="shared" si="271"/>
        <v>Mar</v>
      </c>
      <c r="C926" s="3"/>
      <c r="D926" s="3"/>
      <c r="E926" s="3"/>
      <c r="F926" s="3"/>
      <c r="G926" s="3"/>
      <c r="H926" s="3"/>
      <c r="I926" s="13">
        <f>VLOOKUP($B926,'Gas wholesale lookups'!$A$4:$L$15,'Gas wholesale index'!I$2,FALSE)</f>
        <v>208526.18181818182</v>
      </c>
      <c r="J926" s="13">
        <f>VLOOKUP($B926,'Gas wholesale lookups'!$A$4:$L$15,'Gas wholesale index'!J$2,FALSE)</f>
        <v>166168.27272727274</v>
      </c>
      <c r="K926" s="13">
        <f>VLOOKUP($B926,'Gas wholesale lookups'!$A$4:$L$15,'Gas wholesale index'!K$2,FALSE)</f>
        <v>291847.5</v>
      </c>
      <c r="L926" s="13">
        <f>VLOOKUP($B926,'Gas wholesale lookups'!$A$4:$L$15,'Gas wholesale index'!L$2,FALSE)</f>
        <v>332991.45454545453</v>
      </c>
      <c r="M926" s="13">
        <f>VLOOKUP($B926,'Gas wholesale lookups'!$A$4:$L$15,'Gas wholesale index'!M$2,FALSE)</f>
        <v>208526.18181818182</v>
      </c>
      <c r="N926" s="13">
        <f>VLOOKUP($B926,'Gas wholesale lookups'!$A$4:$L$15,'Gas wholesale index'!N$2,FALSE)</f>
        <v>166168.27272727274</v>
      </c>
      <c r="O926" s="38">
        <f>VLOOKUP($B926,'Gas wholesale lookups'!$A$4:$R$15,'Gas wholesale index'!O$2,FALSE)</f>
        <v>0</v>
      </c>
      <c r="P926" s="38">
        <f>VLOOKUP($B926,'Gas wholesale lookups'!$A$4:$R$15,'Gas wholesale index'!P$2,FALSE)</f>
        <v>0</v>
      </c>
      <c r="Q926" s="38">
        <f>VLOOKUP($B926,'Gas wholesale lookups'!$A$4:$R$15,'Gas wholesale index'!Q$2,FALSE)</f>
        <v>1</v>
      </c>
      <c r="R926" s="38">
        <f>VLOOKUP($B926,'Gas wholesale lookups'!$A$4:$R$15,'Gas wholesale index'!R$2,FALSE)</f>
        <v>1</v>
      </c>
      <c r="S926" s="38">
        <f>VLOOKUP($B926,'Gas wholesale lookups'!$A$4:$R$15,'Gas wholesale index'!S$2,FALSE)</f>
        <v>1</v>
      </c>
      <c r="T926" s="38">
        <f>VLOOKUP($B926,'Gas wholesale lookups'!$A$4:$R$15,'Gas wholesale index'!T$2,FALSE)</f>
        <v>1</v>
      </c>
      <c r="U926" s="13">
        <f t="shared" si="272"/>
        <v>0</v>
      </c>
      <c r="V926" s="13">
        <f t="shared" si="273"/>
        <v>0</v>
      </c>
      <c r="W926" s="13">
        <f t="shared" si="274"/>
        <v>291847.5</v>
      </c>
      <c r="X926" s="13">
        <f t="shared" si="275"/>
        <v>332991.45454545453</v>
      </c>
      <c r="Y926" s="13">
        <f t="shared" si="276"/>
        <v>208526.18181818182</v>
      </c>
      <c r="Z926" s="13">
        <f t="shared" si="277"/>
        <v>166168.27272727274</v>
      </c>
      <c r="AA926" s="13">
        <f t="shared" si="278"/>
        <v>999533.40909090918</v>
      </c>
      <c r="AB926" s="23">
        <f t="shared" si="279"/>
        <v>0</v>
      </c>
      <c r="AC926" s="23">
        <f t="shared" si="280"/>
        <v>0</v>
      </c>
      <c r="AD926" s="23">
        <f t="shared" si="281"/>
        <v>0</v>
      </c>
      <c r="AE926" s="23">
        <f t="shared" si="282"/>
        <v>0</v>
      </c>
      <c r="AF926" s="23">
        <f t="shared" si="283"/>
        <v>0</v>
      </c>
      <c r="AG926" s="23">
        <f t="shared" si="284"/>
        <v>0</v>
      </c>
      <c r="AH926" s="23">
        <f t="shared" si="285"/>
        <v>0</v>
      </c>
      <c r="AI926" s="44" t="str">
        <f t="shared" si="286"/>
        <v>n/a</v>
      </c>
      <c r="AJ926" s="2" t="str">
        <f t="shared" si="269"/>
        <v>2018-19 Winter</v>
      </c>
      <c r="AK926" s="2" t="str">
        <f t="shared" si="270"/>
        <v>2017-18 Winter</v>
      </c>
      <c r="AL926" s="41">
        <v>0</v>
      </c>
    </row>
    <row r="927" spans="1:38" x14ac:dyDescent="0.3">
      <c r="A927" s="47">
        <v>43180</v>
      </c>
      <c r="B927" s="14" t="str">
        <f t="shared" si="271"/>
        <v>Mar</v>
      </c>
      <c r="C927" s="3"/>
      <c r="D927" s="3"/>
      <c r="E927" s="3"/>
      <c r="F927" s="3"/>
      <c r="G927" s="3"/>
      <c r="H927" s="3"/>
      <c r="I927" s="13">
        <f>VLOOKUP($B927,'Gas wholesale lookups'!$A$4:$L$15,'Gas wholesale index'!I$2,FALSE)</f>
        <v>208526.18181818182</v>
      </c>
      <c r="J927" s="13">
        <f>VLOOKUP($B927,'Gas wholesale lookups'!$A$4:$L$15,'Gas wholesale index'!J$2,FALSE)</f>
        <v>166168.27272727274</v>
      </c>
      <c r="K927" s="13">
        <f>VLOOKUP($B927,'Gas wholesale lookups'!$A$4:$L$15,'Gas wholesale index'!K$2,FALSE)</f>
        <v>291847.5</v>
      </c>
      <c r="L927" s="13">
        <f>VLOOKUP($B927,'Gas wholesale lookups'!$A$4:$L$15,'Gas wholesale index'!L$2,FALSE)</f>
        <v>332991.45454545453</v>
      </c>
      <c r="M927" s="13">
        <f>VLOOKUP($B927,'Gas wholesale lookups'!$A$4:$L$15,'Gas wholesale index'!M$2,FALSE)</f>
        <v>208526.18181818182</v>
      </c>
      <c r="N927" s="13">
        <f>VLOOKUP($B927,'Gas wholesale lookups'!$A$4:$L$15,'Gas wholesale index'!N$2,FALSE)</f>
        <v>166168.27272727274</v>
      </c>
      <c r="O927" s="38">
        <f>VLOOKUP($B927,'Gas wholesale lookups'!$A$4:$R$15,'Gas wholesale index'!O$2,FALSE)</f>
        <v>0</v>
      </c>
      <c r="P927" s="38">
        <f>VLOOKUP($B927,'Gas wholesale lookups'!$A$4:$R$15,'Gas wholesale index'!P$2,FALSE)</f>
        <v>0</v>
      </c>
      <c r="Q927" s="38">
        <f>VLOOKUP($B927,'Gas wholesale lookups'!$A$4:$R$15,'Gas wholesale index'!Q$2,FALSE)</f>
        <v>1</v>
      </c>
      <c r="R927" s="38">
        <f>VLOOKUP($B927,'Gas wholesale lookups'!$A$4:$R$15,'Gas wholesale index'!R$2,FALSE)</f>
        <v>1</v>
      </c>
      <c r="S927" s="38">
        <f>VLOOKUP($B927,'Gas wholesale lookups'!$A$4:$R$15,'Gas wholesale index'!S$2,FALSE)</f>
        <v>1</v>
      </c>
      <c r="T927" s="38">
        <f>VLOOKUP($B927,'Gas wholesale lookups'!$A$4:$R$15,'Gas wholesale index'!T$2,FALSE)</f>
        <v>1</v>
      </c>
      <c r="U927" s="13">
        <f t="shared" si="272"/>
        <v>0</v>
      </c>
      <c r="V927" s="13">
        <f t="shared" si="273"/>
        <v>0</v>
      </c>
      <c r="W927" s="13">
        <f t="shared" si="274"/>
        <v>291847.5</v>
      </c>
      <c r="X927" s="13">
        <f t="shared" si="275"/>
        <v>332991.45454545453</v>
      </c>
      <c r="Y927" s="13">
        <f t="shared" si="276"/>
        <v>208526.18181818182</v>
      </c>
      <c r="Z927" s="13">
        <f t="shared" si="277"/>
        <v>166168.27272727274</v>
      </c>
      <c r="AA927" s="13">
        <f t="shared" si="278"/>
        <v>999533.40909090918</v>
      </c>
      <c r="AB927" s="23">
        <f t="shared" si="279"/>
        <v>0</v>
      </c>
      <c r="AC927" s="23">
        <f t="shared" si="280"/>
        <v>0</v>
      </c>
      <c r="AD927" s="23">
        <f t="shared" si="281"/>
        <v>0</v>
      </c>
      <c r="AE927" s="23">
        <f t="shared" si="282"/>
        <v>0</v>
      </c>
      <c r="AF927" s="23">
        <f t="shared" si="283"/>
        <v>0</v>
      </c>
      <c r="AG927" s="23">
        <f t="shared" si="284"/>
        <v>0</v>
      </c>
      <c r="AH927" s="23">
        <f t="shared" si="285"/>
        <v>0</v>
      </c>
      <c r="AI927" s="44" t="str">
        <f t="shared" si="286"/>
        <v>n/a</v>
      </c>
      <c r="AJ927" s="2" t="str">
        <f t="shared" si="269"/>
        <v>2018-19 Winter</v>
      </c>
      <c r="AK927" s="2" t="str">
        <f t="shared" si="270"/>
        <v>2017-18 Winter</v>
      </c>
      <c r="AL927" s="41">
        <v>0</v>
      </c>
    </row>
    <row r="928" spans="1:38" x14ac:dyDescent="0.3">
      <c r="A928" s="47">
        <v>43181</v>
      </c>
      <c r="B928" s="14" t="str">
        <f t="shared" si="271"/>
        <v>Mar</v>
      </c>
      <c r="C928" s="3"/>
      <c r="D928" s="3"/>
      <c r="E928" s="3"/>
      <c r="F928" s="3"/>
      <c r="G928" s="3"/>
      <c r="H928" s="3"/>
      <c r="I928" s="13">
        <f>VLOOKUP($B928,'Gas wholesale lookups'!$A$4:$L$15,'Gas wholesale index'!I$2,FALSE)</f>
        <v>208526.18181818182</v>
      </c>
      <c r="J928" s="13">
        <f>VLOOKUP($B928,'Gas wholesale lookups'!$A$4:$L$15,'Gas wholesale index'!J$2,FALSE)</f>
        <v>166168.27272727274</v>
      </c>
      <c r="K928" s="13">
        <f>VLOOKUP($B928,'Gas wholesale lookups'!$A$4:$L$15,'Gas wholesale index'!K$2,FALSE)</f>
        <v>291847.5</v>
      </c>
      <c r="L928" s="13">
        <f>VLOOKUP($B928,'Gas wholesale lookups'!$A$4:$L$15,'Gas wholesale index'!L$2,FALSE)</f>
        <v>332991.45454545453</v>
      </c>
      <c r="M928" s="13">
        <f>VLOOKUP($B928,'Gas wholesale lookups'!$A$4:$L$15,'Gas wholesale index'!M$2,FALSE)</f>
        <v>208526.18181818182</v>
      </c>
      <c r="N928" s="13">
        <f>VLOOKUP($B928,'Gas wholesale lookups'!$A$4:$L$15,'Gas wholesale index'!N$2,FALSE)</f>
        <v>166168.27272727274</v>
      </c>
      <c r="O928" s="38">
        <f>VLOOKUP($B928,'Gas wholesale lookups'!$A$4:$R$15,'Gas wholesale index'!O$2,FALSE)</f>
        <v>0</v>
      </c>
      <c r="P928" s="38">
        <f>VLOOKUP($B928,'Gas wholesale lookups'!$A$4:$R$15,'Gas wholesale index'!P$2,FALSE)</f>
        <v>0</v>
      </c>
      <c r="Q928" s="38">
        <f>VLOOKUP($B928,'Gas wholesale lookups'!$A$4:$R$15,'Gas wholesale index'!Q$2,FALSE)</f>
        <v>1</v>
      </c>
      <c r="R928" s="38">
        <f>VLOOKUP($B928,'Gas wholesale lookups'!$A$4:$R$15,'Gas wholesale index'!R$2,FALSE)</f>
        <v>1</v>
      </c>
      <c r="S928" s="38">
        <f>VLOOKUP($B928,'Gas wholesale lookups'!$A$4:$R$15,'Gas wholesale index'!S$2,FALSE)</f>
        <v>1</v>
      </c>
      <c r="T928" s="38">
        <f>VLOOKUP($B928,'Gas wholesale lookups'!$A$4:$R$15,'Gas wholesale index'!T$2,FALSE)</f>
        <v>1</v>
      </c>
      <c r="U928" s="13">
        <f t="shared" si="272"/>
        <v>0</v>
      </c>
      <c r="V928" s="13">
        <f t="shared" si="273"/>
        <v>0</v>
      </c>
      <c r="W928" s="13">
        <f t="shared" si="274"/>
        <v>291847.5</v>
      </c>
      <c r="X928" s="13">
        <f t="shared" si="275"/>
        <v>332991.45454545453</v>
      </c>
      <c r="Y928" s="13">
        <f t="shared" si="276"/>
        <v>208526.18181818182</v>
      </c>
      <c r="Z928" s="13">
        <f t="shared" si="277"/>
        <v>166168.27272727274</v>
      </c>
      <c r="AA928" s="13">
        <f t="shared" si="278"/>
        <v>999533.40909090918</v>
      </c>
      <c r="AB928" s="23">
        <f t="shared" si="279"/>
        <v>0</v>
      </c>
      <c r="AC928" s="23">
        <f t="shared" si="280"/>
        <v>0</v>
      </c>
      <c r="AD928" s="23">
        <f t="shared" si="281"/>
        <v>0</v>
      </c>
      <c r="AE928" s="23">
        <f t="shared" si="282"/>
        <v>0</v>
      </c>
      <c r="AF928" s="23">
        <f t="shared" si="283"/>
        <v>0</v>
      </c>
      <c r="AG928" s="23">
        <f t="shared" si="284"/>
        <v>0</v>
      </c>
      <c r="AH928" s="23">
        <f t="shared" si="285"/>
        <v>0</v>
      </c>
      <c r="AI928" s="44" t="str">
        <f t="shared" si="286"/>
        <v>n/a</v>
      </c>
      <c r="AJ928" s="2" t="str">
        <f t="shared" si="269"/>
        <v>2018-19 Winter</v>
      </c>
      <c r="AK928" s="2" t="str">
        <f t="shared" si="270"/>
        <v>2017-18 Winter</v>
      </c>
      <c r="AL928" s="41">
        <v>0</v>
      </c>
    </row>
    <row r="929" spans="1:38" x14ac:dyDescent="0.3">
      <c r="A929" s="47">
        <v>43182</v>
      </c>
      <c r="B929" s="14" t="str">
        <f t="shared" si="271"/>
        <v>Mar</v>
      </c>
      <c r="C929" s="3"/>
      <c r="D929" s="3"/>
      <c r="E929" s="3"/>
      <c r="F929" s="3"/>
      <c r="G929" s="3"/>
      <c r="H929" s="3"/>
      <c r="I929" s="13">
        <f>VLOOKUP($B929,'Gas wholesale lookups'!$A$4:$L$15,'Gas wholesale index'!I$2,FALSE)</f>
        <v>208526.18181818182</v>
      </c>
      <c r="J929" s="13">
        <f>VLOOKUP($B929,'Gas wholesale lookups'!$A$4:$L$15,'Gas wholesale index'!J$2,FALSE)</f>
        <v>166168.27272727274</v>
      </c>
      <c r="K929" s="13">
        <f>VLOOKUP($B929,'Gas wholesale lookups'!$A$4:$L$15,'Gas wholesale index'!K$2,FALSE)</f>
        <v>291847.5</v>
      </c>
      <c r="L929" s="13">
        <f>VLOOKUP($B929,'Gas wholesale lookups'!$A$4:$L$15,'Gas wholesale index'!L$2,FALSE)</f>
        <v>332991.45454545453</v>
      </c>
      <c r="M929" s="13">
        <f>VLOOKUP($B929,'Gas wholesale lookups'!$A$4:$L$15,'Gas wholesale index'!M$2,FALSE)</f>
        <v>208526.18181818182</v>
      </c>
      <c r="N929" s="13">
        <f>VLOOKUP($B929,'Gas wholesale lookups'!$A$4:$L$15,'Gas wholesale index'!N$2,FALSE)</f>
        <v>166168.27272727274</v>
      </c>
      <c r="O929" s="38">
        <f>VLOOKUP($B929,'Gas wholesale lookups'!$A$4:$R$15,'Gas wholesale index'!O$2,FALSE)</f>
        <v>0</v>
      </c>
      <c r="P929" s="38">
        <f>VLOOKUP($B929,'Gas wholesale lookups'!$A$4:$R$15,'Gas wholesale index'!P$2,FALSE)</f>
        <v>0</v>
      </c>
      <c r="Q929" s="38">
        <f>VLOOKUP($B929,'Gas wholesale lookups'!$A$4:$R$15,'Gas wholesale index'!Q$2,FALSE)</f>
        <v>1</v>
      </c>
      <c r="R929" s="38">
        <f>VLOOKUP($B929,'Gas wholesale lookups'!$A$4:$R$15,'Gas wholesale index'!R$2,FALSE)</f>
        <v>1</v>
      </c>
      <c r="S929" s="38">
        <f>VLOOKUP($B929,'Gas wholesale lookups'!$A$4:$R$15,'Gas wholesale index'!S$2,FALSE)</f>
        <v>1</v>
      </c>
      <c r="T929" s="38">
        <f>VLOOKUP($B929,'Gas wholesale lookups'!$A$4:$R$15,'Gas wholesale index'!T$2,FALSE)</f>
        <v>1</v>
      </c>
      <c r="U929" s="13">
        <f t="shared" si="272"/>
        <v>0</v>
      </c>
      <c r="V929" s="13">
        <f t="shared" si="273"/>
        <v>0</v>
      </c>
      <c r="W929" s="13">
        <f t="shared" si="274"/>
        <v>291847.5</v>
      </c>
      <c r="X929" s="13">
        <f t="shared" si="275"/>
        <v>332991.45454545453</v>
      </c>
      <c r="Y929" s="13">
        <f t="shared" si="276"/>
        <v>208526.18181818182</v>
      </c>
      <c r="Z929" s="13">
        <f t="shared" si="277"/>
        <v>166168.27272727274</v>
      </c>
      <c r="AA929" s="13">
        <f t="shared" si="278"/>
        <v>999533.40909090918</v>
      </c>
      <c r="AB929" s="23">
        <f t="shared" si="279"/>
        <v>0</v>
      </c>
      <c r="AC929" s="23">
        <f t="shared" si="280"/>
        <v>0</v>
      </c>
      <c r="AD929" s="23">
        <f t="shared" si="281"/>
        <v>0</v>
      </c>
      <c r="AE929" s="23">
        <f t="shared" si="282"/>
        <v>0</v>
      </c>
      <c r="AF929" s="23">
        <f t="shared" si="283"/>
        <v>0</v>
      </c>
      <c r="AG929" s="23">
        <f t="shared" si="284"/>
        <v>0</v>
      </c>
      <c r="AH929" s="23">
        <f t="shared" si="285"/>
        <v>0</v>
      </c>
      <c r="AI929" s="44" t="str">
        <f t="shared" si="286"/>
        <v>n/a</v>
      </c>
      <c r="AJ929" s="2" t="str">
        <f t="shared" si="269"/>
        <v>2018-19 Winter</v>
      </c>
      <c r="AK929" s="2" t="str">
        <f t="shared" si="270"/>
        <v>2017-18 Winter</v>
      </c>
      <c r="AL929" s="41">
        <v>0</v>
      </c>
    </row>
    <row r="930" spans="1:38" x14ac:dyDescent="0.3">
      <c r="A930" s="47">
        <v>43185</v>
      </c>
      <c r="B930" s="14" t="str">
        <f t="shared" si="271"/>
        <v>Mar</v>
      </c>
      <c r="C930" s="3"/>
      <c r="D930" s="3"/>
      <c r="E930" s="3"/>
      <c r="F930" s="3"/>
      <c r="G930" s="3"/>
      <c r="H930" s="3"/>
      <c r="I930" s="13">
        <f>VLOOKUP($B930,'Gas wholesale lookups'!$A$4:$L$15,'Gas wholesale index'!I$2,FALSE)</f>
        <v>208526.18181818182</v>
      </c>
      <c r="J930" s="13">
        <f>VLOOKUP($B930,'Gas wholesale lookups'!$A$4:$L$15,'Gas wholesale index'!J$2,FALSE)</f>
        <v>166168.27272727274</v>
      </c>
      <c r="K930" s="13">
        <f>VLOOKUP($B930,'Gas wholesale lookups'!$A$4:$L$15,'Gas wholesale index'!K$2,FALSE)</f>
        <v>291847.5</v>
      </c>
      <c r="L930" s="13">
        <f>VLOOKUP($B930,'Gas wholesale lookups'!$A$4:$L$15,'Gas wholesale index'!L$2,FALSE)</f>
        <v>332991.45454545453</v>
      </c>
      <c r="M930" s="13">
        <f>VLOOKUP($B930,'Gas wholesale lookups'!$A$4:$L$15,'Gas wholesale index'!M$2,FALSE)</f>
        <v>208526.18181818182</v>
      </c>
      <c r="N930" s="13">
        <f>VLOOKUP($B930,'Gas wholesale lookups'!$A$4:$L$15,'Gas wholesale index'!N$2,FALSE)</f>
        <v>166168.27272727274</v>
      </c>
      <c r="O930" s="38">
        <f>VLOOKUP($B930,'Gas wholesale lookups'!$A$4:$R$15,'Gas wholesale index'!O$2,FALSE)</f>
        <v>0</v>
      </c>
      <c r="P930" s="38">
        <f>VLOOKUP($B930,'Gas wholesale lookups'!$A$4:$R$15,'Gas wholesale index'!P$2,FALSE)</f>
        <v>0</v>
      </c>
      <c r="Q930" s="38">
        <f>VLOOKUP($B930,'Gas wholesale lookups'!$A$4:$R$15,'Gas wholesale index'!Q$2,FALSE)</f>
        <v>1</v>
      </c>
      <c r="R930" s="38">
        <f>VLOOKUP($B930,'Gas wholesale lookups'!$A$4:$R$15,'Gas wholesale index'!R$2,FALSE)</f>
        <v>1</v>
      </c>
      <c r="S930" s="38">
        <f>VLOOKUP($B930,'Gas wholesale lookups'!$A$4:$R$15,'Gas wholesale index'!S$2,FALSE)</f>
        <v>1</v>
      </c>
      <c r="T930" s="38">
        <f>VLOOKUP($B930,'Gas wholesale lookups'!$A$4:$R$15,'Gas wholesale index'!T$2,FALSE)</f>
        <v>1</v>
      </c>
      <c r="U930" s="13">
        <f t="shared" si="272"/>
        <v>0</v>
      </c>
      <c r="V930" s="13">
        <f t="shared" si="273"/>
        <v>0</v>
      </c>
      <c r="W930" s="13">
        <f t="shared" si="274"/>
        <v>291847.5</v>
      </c>
      <c r="X930" s="13">
        <f t="shared" si="275"/>
        <v>332991.45454545453</v>
      </c>
      <c r="Y930" s="13">
        <f t="shared" si="276"/>
        <v>208526.18181818182</v>
      </c>
      <c r="Z930" s="13">
        <f t="shared" si="277"/>
        <v>166168.27272727274</v>
      </c>
      <c r="AA930" s="13">
        <f t="shared" si="278"/>
        <v>999533.40909090918</v>
      </c>
      <c r="AB930" s="23">
        <f t="shared" si="279"/>
        <v>0</v>
      </c>
      <c r="AC930" s="23">
        <f t="shared" si="280"/>
        <v>0</v>
      </c>
      <c r="AD930" s="23">
        <f t="shared" si="281"/>
        <v>0</v>
      </c>
      <c r="AE930" s="23">
        <f t="shared" si="282"/>
        <v>0</v>
      </c>
      <c r="AF930" s="23">
        <f t="shared" si="283"/>
        <v>0</v>
      </c>
      <c r="AG930" s="23">
        <f t="shared" si="284"/>
        <v>0</v>
      </c>
      <c r="AH930" s="23">
        <f t="shared" si="285"/>
        <v>0</v>
      </c>
      <c r="AI930" s="44" t="str">
        <f t="shared" si="286"/>
        <v>n/a</v>
      </c>
      <c r="AJ930" s="2" t="str">
        <f t="shared" si="269"/>
        <v>2018-19 Winter</v>
      </c>
      <c r="AK930" s="2" t="str">
        <f t="shared" si="270"/>
        <v>2017-18 Winter</v>
      </c>
      <c r="AL930" s="41">
        <v>0</v>
      </c>
    </row>
    <row r="931" spans="1:38" x14ac:dyDescent="0.3">
      <c r="A931" s="47">
        <v>43186</v>
      </c>
      <c r="B931" s="14" t="str">
        <f t="shared" si="271"/>
        <v>Mar</v>
      </c>
      <c r="C931" s="3"/>
      <c r="D931" s="3"/>
      <c r="E931" s="3"/>
      <c r="F931" s="3"/>
      <c r="G931" s="3"/>
      <c r="H931" s="3"/>
      <c r="I931" s="13">
        <f>VLOOKUP($B931,'Gas wholesale lookups'!$A$4:$L$15,'Gas wholesale index'!I$2,FALSE)</f>
        <v>208526.18181818182</v>
      </c>
      <c r="J931" s="13">
        <f>VLOOKUP($B931,'Gas wholesale lookups'!$A$4:$L$15,'Gas wholesale index'!J$2,FALSE)</f>
        <v>166168.27272727274</v>
      </c>
      <c r="K931" s="13">
        <f>VLOOKUP($B931,'Gas wholesale lookups'!$A$4:$L$15,'Gas wholesale index'!K$2,FALSE)</f>
        <v>291847.5</v>
      </c>
      <c r="L931" s="13">
        <f>VLOOKUP($B931,'Gas wholesale lookups'!$A$4:$L$15,'Gas wholesale index'!L$2,FALSE)</f>
        <v>332991.45454545453</v>
      </c>
      <c r="M931" s="13">
        <f>VLOOKUP($B931,'Gas wholesale lookups'!$A$4:$L$15,'Gas wholesale index'!M$2,FALSE)</f>
        <v>208526.18181818182</v>
      </c>
      <c r="N931" s="13">
        <f>VLOOKUP($B931,'Gas wholesale lookups'!$A$4:$L$15,'Gas wholesale index'!N$2,FALSE)</f>
        <v>166168.27272727274</v>
      </c>
      <c r="O931" s="38">
        <f>VLOOKUP($B931,'Gas wholesale lookups'!$A$4:$R$15,'Gas wholesale index'!O$2,FALSE)</f>
        <v>0</v>
      </c>
      <c r="P931" s="38">
        <f>VLOOKUP($B931,'Gas wholesale lookups'!$A$4:$R$15,'Gas wholesale index'!P$2,FALSE)</f>
        <v>0</v>
      </c>
      <c r="Q931" s="38">
        <f>VLOOKUP($B931,'Gas wholesale lookups'!$A$4:$R$15,'Gas wholesale index'!Q$2,FALSE)</f>
        <v>1</v>
      </c>
      <c r="R931" s="38">
        <f>VLOOKUP($B931,'Gas wholesale lookups'!$A$4:$R$15,'Gas wholesale index'!R$2,FALSE)</f>
        <v>1</v>
      </c>
      <c r="S931" s="38">
        <f>VLOOKUP($B931,'Gas wholesale lookups'!$A$4:$R$15,'Gas wholesale index'!S$2,FALSE)</f>
        <v>1</v>
      </c>
      <c r="T931" s="38">
        <f>VLOOKUP($B931,'Gas wholesale lookups'!$A$4:$R$15,'Gas wholesale index'!T$2,FALSE)</f>
        <v>1</v>
      </c>
      <c r="U931" s="13">
        <f t="shared" si="272"/>
        <v>0</v>
      </c>
      <c r="V931" s="13">
        <f t="shared" si="273"/>
        <v>0</v>
      </c>
      <c r="W931" s="13">
        <f t="shared" si="274"/>
        <v>291847.5</v>
      </c>
      <c r="X931" s="13">
        <f t="shared" si="275"/>
        <v>332991.45454545453</v>
      </c>
      <c r="Y931" s="13">
        <f t="shared" si="276"/>
        <v>208526.18181818182</v>
      </c>
      <c r="Z931" s="13">
        <f t="shared" si="277"/>
        <v>166168.27272727274</v>
      </c>
      <c r="AA931" s="13">
        <f t="shared" si="278"/>
        <v>999533.40909090918</v>
      </c>
      <c r="AB931" s="23">
        <f t="shared" si="279"/>
        <v>0</v>
      </c>
      <c r="AC931" s="23">
        <f t="shared" si="280"/>
        <v>0</v>
      </c>
      <c r="AD931" s="23">
        <f t="shared" si="281"/>
        <v>0</v>
      </c>
      <c r="AE931" s="23">
        <f t="shared" si="282"/>
        <v>0</v>
      </c>
      <c r="AF931" s="23">
        <f t="shared" si="283"/>
        <v>0</v>
      </c>
      <c r="AG931" s="23">
        <f t="shared" si="284"/>
        <v>0</v>
      </c>
      <c r="AH931" s="23">
        <f t="shared" si="285"/>
        <v>0</v>
      </c>
      <c r="AI931" s="44" t="str">
        <f t="shared" si="286"/>
        <v>n/a</v>
      </c>
      <c r="AJ931" s="2" t="str">
        <f t="shared" si="269"/>
        <v>2018-19 Winter</v>
      </c>
      <c r="AK931" s="2" t="str">
        <f t="shared" si="270"/>
        <v>2017-18 Winter</v>
      </c>
      <c r="AL931" s="41">
        <v>0</v>
      </c>
    </row>
    <row r="932" spans="1:38" x14ac:dyDescent="0.3">
      <c r="A932" s="47">
        <v>43187</v>
      </c>
      <c r="B932" s="14" t="str">
        <f t="shared" si="271"/>
        <v>Mar</v>
      </c>
      <c r="C932" s="3"/>
      <c r="D932" s="3"/>
      <c r="E932" s="3"/>
      <c r="F932" s="3"/>
      <c r="G932" s="3"/>
      <c r="H932" s="3"/>
      <c r="I932" s="13">
        <f>VLOOKUP($B932,'Gas wholesale lookups'!$A$4:$L$15,'Gas wholesale index'!I$2,FALSE)</f>
        <v>208526.18181818182</v>
      </c>
      <c r="J932" s="13">
        <f>VLOOKUP($B932,'Gas wholesale lookups'!$A$4:$L$15,'Gas wholesale index'!J$2,FALSE)</f>
        <v>166168.27272727274</v>
      </c>
      <c r="K932" s="13">
        <f>VLOOKUP($B932,'Gas wholesale lookups'!$A$4:$L$15,'Gas wholesale index'!K$2,FALSE)</f>
        <v>291847.5</v>
      </c>
      <c r="L932" s="13">
        <f>VLOOKUP($B932,'Gas wholesale lookups'!$A$4:$L$15,'Gas wholesale index'!L$2,FALSE)</f>
        <v>332991.45454545453</v>
      </c>
      <c r="M932" s="13">
        <f>VLOOKUP($B932,'Gas wholesale lookups'!$A$4:$L$15,'Gas wholesale index'!M$2,FALSE)</f>
        <v>208526.18181818182</v>
      </c>
      <c r="N932" s="13">
        <f>VLOOKUP($B932,'Gas wholesale lookups'!$A$4:$L$15,'Gas wholesale index'!N$2,FALSE)</f>
        <v>166168.27272727274</v>
      </c>
      <c r="O932" s="38">
        <f>VLOOKUP($B932,'Gas wholesale lookups'!$A$4:$R$15,'Gas wholesale index'!O$2,FALSE)</f>
        <v>0</v>
      </c>
      <c r="P932" s="38">
        <f>VLOOKUP($B932,'Gas wholesale lookups'!$A$4:$R$15,'Gas wholesale index'!P$2,FALSE)</f>
        <v>0</v>
      </c>
      <c r="Q932" s="38">
        <f>VLOOKUP($B932,'Gas wholesale lookups'!$A$4:$R$15,'Gas wholesale index'!Q$2,FALSE)</f>
        <v>1</v>
      </c>
      <c r="R932" s="38">
        <f>VLOOKUP($B932,'Gas wholesale lookups'!$A$4:$R$15,'Gas wholesale index'!R$2,FALSE)</f>
        <v>1</v>
      </c>
      <c r="S932" s="38">
        <f>VLOOKUP($B932,'Gas wholesale lookups'!$A$4:$R$15,'Gas wholesale index'!S$2,FALSE)</f>
        <v>1</v>
      </c>
      <c r="T932" s="38">
        <f>VLOOKUP($B932,'Gas wholesale lookups'!$A$4:$R$15,'Gas wholesale index'!T$2,FALSE)</f>
        <v>1</v>
      </c>
      <c r="U932" s="13">
        <f t="shared" si="272"/>
        <v>0</v>
      </c>
      <c r="V932" s="13">
        <f t="shared" si="273"/>
        <v>0</v>
      </c>
      <c r="W932" s="13">
        <f t="shared" si="274"/>
        <v>291847.5</v>
      </c>
      <c r="X932" s="13">
        <f t="shared" si="275"/>
        <v>332991.45454545453</v>
      </c>
      <c r="Y932" s="13">
        <f t="shared" si="276"/>
        <v>208526.18181818182</v>
      </c>
      <c r="Z932" s="13">
        <f t="shared" si="277"/>
        <v>166168.27272727274</v>
      </c>
      <c r="AA932" s="13">
        <f t="shared" si="278"/>
        <v>999533.40909090918</v>
      </c>
      <c r="AB932" s="23">
        <f t="shared" si="279"/>
        <v>0</v>
      </c>
      <c r="AC932" s="23">
        <f t="shared" si="280"/>
        <v>0</v>
      </c>
      <c r="AD932" s="23">
        <f t="shared" si="281"/>
        <v>0</v>
      </c>
      <c r="AE932" s="23">
        <f t="shared" si="282"/>
        <v>0</v>
      </c>
      <c r="AF932" s="23">
        <f t="shared" si="283"/>
        <v>0</v>
      </c>
      <c r="AG932" s="23">
        <f t="shared" si="284"/>
        <v>0</v>
      </c>
      <c r="AH932" s="23">
        <f t="shared" si="285"/>
        <v>0</v>
      </c>
      <c r="AI932" s="44" t="str">
        <f t="shared" si="286"/>
        <v>n/a</v>
      </c>
      <c r="AJ932" s="2" t="str">
        <f t="shared" si="269"/>
        <v>2018-19 Winter</v>
      </c>
      <c r="AK932" s="2" t="str">
        <f t="shared" si="270"/>
        <v>2017-18 Winter</v>
      </c>
      <c r="AL932" s="41">
        <v>0</v>
      </c>
    </row>
    <row r="933" spans="1:38" x14ac:dyDescent="0.3">
      <c r="A933" s="47">
        <v>43188</v>
      </c>
      <c r="B933" s="14" t="str">
        <f t="shared" si="271"/>
        <v>Mar</v>
      </c>
      <c r="C933" s="3"/>
      <c r="D933" s="3"/>
      <c r="E933" s="3"/>
      <c r="F933" s="3"/>
      <c r="G933" s="3"/>
      <c r="H933" s="3"/>
      <c r="I933" s="13">
        <f>VLOOKUP($B933,'Gas wholesale lookups'!$A$4:$L$15,'Gas wholesale index'!I$2,FALSE)</f>
        <v>208526.18181818182</v>
      </c>
      <c r="J933" s="13">
        <f>VLOOKUP($B933,'Gas wholesale lookups'!$A$4:$L$15,'Gas wholesale index'!J$2,FALSE)</f>
        <v>166168.27272727274</v>
      </c>
      <c r="K933" s="13">
        <f>VLOOKUP($B933,'Gas wholesale lookups'!$A$4:$L$15,'Gas wholesale index'!K$2,FALSE)</f>
        <v>291847.5</v>
      </c>
      <c r="L933" s="13">
        <f>VLOOKUP($B933,'Gas wholesale lookups'!$A$4:$L$15,'Gas wholesale index'!L$2,FALSE)</f>
        <v>332991.45454545453</v>
      </c>
      <c r="M933" s="13">
        <f>VLOOKUP($B933,'Gas wholesale lookups'!$A$4:$L$15,'Gas wholesale index'!M$2,FALSE)</f>
        <v>208526.18181818182</v>
      </c>
      <c r="N933" s="13">
        <f>VLOOKUP($B933,'Gas wholesale lookups'!$A$4:$L$15,'Gas wholesale index'!N$2,FALSE)</f>
        <v>166168.27272727274</v>
      </c>
      <c r="O933" s="38">
        <f>VLOOKUP($B933,'Gas wholesale lookups'!$A$4:$R$15,'Gas wholesale index'!O$2,FALSE)</f>
        <v>0</v>
      </c>
      <c r="P933" s="38">
        <f>VLOOKUP($B933,'Gas wholesale lookups'!$A$4:$R$15,'Gas wholesale index'!P$2,FALSE)</f>
        <v>0</v>
      </c>
      <c r="Q933" s="38">
        <f>VLOOKUP($B933,'Gas wholesale lookups'!$A$4:$R$15,'Gas wholesale index'!Q$2,FALSE)</f>
        <v>1</v>
      </c>
      <c r="R933" s="38">
        <f>VLOOKUP($B933,'Gas wholesale lookups'!$A$4:$R$15,'Gas wholesale index'!R$2,FALSE)</f>
        <v>1</v>
      </c>
      <c r="S933" s="38">
        <f>VLOOKUP($B933,'Gas wholesale lookups'!$A$4:$R$15,'Gas wholesale index'!S$2,FALSE)</f>
        <v>1</v>
      </c>
      <c r="T933" s="38">
        <f>VLOOKUP($B933,'Gas wholesale lookups'!$A$4:$R$15,'Gas wholesale index'!T$2,FALSE)</f>
        <v>1</v>
      </c>
      <c r="U933" s="13">
        <f t="shared" si="272"/>
        <v>0</v>
      </c>
      <c r="V933" s="13">
        <f t="shared" si="273"/>
        <v>0</v>
      </c>
      <c r="W933" s="13">
        <f t="shared" si="274"/>
        <v>291847.5</v>
      </c>
      <c r="X933" s="13">
        <f t="shared" si="275"/>
        <v>332991.45454545453</v>
      </c>
      <c r="Y933" s="13">
        <f t="shared" si="276"/>
        <v>208526.18181818182</v>
      </c>
      <c r="Z933" s="13">
        <f t="shared" si="277"/>
        <v>166168.27272727274</v>
      </c>
      <c r="AA933" s="13">
        <f t="shared" si="278"/>
        <v>999533.40909090918</v>
      </c>
      <c r="AB933" s="23">
        <f t="shared" si="279"/>
        <v>0</v>
      </c>
      <c r="AC933" s="23">
        <f t="shared" si="280"/>
        <v>0</v>
      </c>
      <c r="AD933" s="23">
        <f t="shared" si="281"/>
        <v>0</v>
      </c>
      <c r="AE933" s="23">
        <f t="shared" si="282"/>
        <v>0</v>
      </c>
      <c r="AF933" s="23">
        <f t="shared" si="283"/>
        <v>0</v>
      </c>
      <c r="AG933" s="23">
        <f t="shared" si="284"/>
        <v>0</v>
      </c>
      <c r="AH933" s="23">
        <f t="shared" si="285"/>
        <v>0</v>
      </c>
      <c r="AI933" s="44" t="str">
        <f t="shared" si="286"/>
        <v>n/a</v>
      </c>
      <c r="AJ933" s="2" t="str">
        <f t="shared" si="269"/>
        <v>2018-19 Winter</v>
      </c>
      <c r="AK933" s="2" t="str">
        <f t="shared" si="270"/>
        <v>2017-18 Winter</v>
      </c>
      <c r="AL933" s="41">
        <v>0</v>
      </c>
    </row>
    <row r="934" spans="1:38" x14ac:dyDescent="0.3">
      <c r="A934" s="47">
        <v>43193</v>
      </c>
      <c r="B934" s="14" t="str">
        <f t="shared" si="271"/>
        <v>Apr</v>
      </c>
      <c r="C934" s="3"/>
      <c r="D934" s="3"/>
      <c r="E934" s="3"/>
      <c r="F934" s="3"/>
      <c r="G934" s="3"/>
      <c r="H934" s="3"/>
      <c r="I934" s="13">
        <f>VLOOKUP($B934,'Gas wholesale lookups'!$A$4:$L$15,'Gas wholesale index'!I$2,FALSE)</f>
        <v>166168.27272727274</v>
      </c>
      <c r="J934" s="13">
        <f>VLOOKUP($B934,'Gas wholesale lookups'!$A$4:$L$15,'Gas wholesale index'!J$2,FALSE)</f>
        <v>291847.5</v>
      </c>
      <c r="K934" s="13">
        <f>VLOOKUP($B934,'Gas wholesale lookups'!$A$4:$L$15,'Gas wholesale index'!K$2,FALSE)</f>
        <v>332991.45454545453</v>
      </c>
      <c r="L934" s="13">
        <f>VLOOKUP($B934,'Gas wholesale lookups'!$A$4:$L$15,'Gas wholesale index'!L$2,FALSE)</f>
        <v>208526.18181818182</v>
      </c>
      <c r="M934" s="13">
        <f>VLOOKUP($B934,'Gas wholesale lookups'!$A$4:$L$15,'Gas wholesale index'!M$2,FALSE)</f>
        <v>166168.27272727274</v>
      </c>
      <c r="N934" s="13">
        <f>VLOOKUP($B934,'Gas wholesale lookups'!$A$4:$L$15,'Gas wholesale index'!N$2,FALSE)</f>
        <v>291847.5</v>
      </c>
      <c r="O934" s="38">
        <f>VLOOKUP($B934,'Gas wholesale lookups'!$A$4:$R$15,'Gas wholesale index'!O$2,FALSE)</f>
        <v>0</v>
      </c>
      <c r="P934" s="38">
        <f>VLOOKUP($B934,'Gas wholesale lookups'!$A$4:$R$15,'Gas wholesale index'!P$2,FALSE)</f>
        <v>1</v>
      </c>
      <c r="Q934" s="38">
        <f>VLOOKUP($B934,'Gas wholesale lookups'!$A$4:$R$15,'Gas wholesale index'!Q$2,FALSE)</f>
        <v>1</v>
      </c>
      <c r="R934" s="38">
        <f>VLOOKUP($B934,'Gas wholesale lookups'!$A$4:$R$15,'Gas wholesale index'!R$2,FALSE)</f>
        <v>1</v>
      </c>
      <c r="S934" s="38">
        <f>VLOOKUP($B934,'Gas wholesale lookups'!$A$4:$R$15,'Gas wholesale index'!S$2,FALSE)</f>
        <v>1</v>
      </c>
      <c r="T934" s="38">
        <f>VLOOKUP($B934,'Gas wholesale lookups'!$A$4:$R$15,'Gas wholesale index'!T$2,FALSE)</f>
        <v>0</v>
      </c>
      <c r="U934" s="13">
        <f t="shared" si="272"/>
        <v>0</v>
      </c>
      <c r="V934" s="13">
        <f t="shared" si="273"/>
        <v>291847.5</v>
      </c>
      <c r="W934" s="13">
        <f t="shared" si="274"/>
        <v>332991.45454545453</v>
      </c>
      <c r="X934" s="13">
        <f t="shared" si="275"/>
        <v>208526.18181818182</v>
      </c>
      <c r="Y934" s="13">
        <f t="shared" si="276"/>
        <v>166168.27272727274</v>
      </c>
      <c r="Z934" s="13">
        <f t="shared" si="277"/>
        <v>0</v>
      </c>
      <c r="AA934" s="13">
        <f t="shared" si="278"/>
        <v>999533.40909090918</v>
      </c>
      <c r="AB934" s="23">
        <f t="shared" si="279"/>
        <v>0</v>
      </c>
      <c r="AC934" s="23">
        <f t="shared" si="280"/>
        <v>0</v>
      </c>
      <c r="AD934" s="23">
        <f t="shared" si="281"/>
        <v>0</v>
      </c>
      <c r="AE934" s="23">
        <f t="shared" si="282"/>
        <v>0</v>
      </c>
      <c r="AF934" s="23">
        <f t="shared" si="283"/>
        <v>0</v>
      </c>
      <c r="AG934" s="23">
        <f t="shared" si="284"/>
        <v>0</v>
      </c>
      <c r="AH934" s="23">
        <f t="shared" si="285"/>
        <v>0</v>
      </c>
      <c r="AI934" s="44" t="str">
        <f t="shared" si="286"/>
        <v>n/a</v>
      </c>
      <c r="AJ934" s="2" t="str">
        <f t="shared" si="269"/>
        <v>2018-19 Winter</v>
      </c>
      <c r="AK934" s="2" t="str">
        <f t="shared" si="270"/>
        <v>2018-19 Summer</v>
      </c>
      <c r="AL934" s="41">
        <v>0</v>
      </c>
    </row>
    <row r="935" spans="1:38" x14ac:dyDescent="0.3">
      <c r="A935" s="47">
        <v>43194</v>
      </c>
      <c r="B935" s="14" t="str">
        <f t="shared" si="271"/>
        <v>Apr</v>
      </c>
      <c r="C935" s="3"/>
      <c r="D935" s="3"/>
      <c r="E935" s="3"/>
      <c r="F935" s="3"/>
      <c r="G935" s="3"/>
      <c r="H935" s="3"/>
      <c r="I935" s="13">
        <f>VLOOKUP($B935,'Gas wholesale lookups'!$A$4:$L$15,'Gas wholesale index'!I$2,FALSE)</f>
        <v>166168.27272727274</v>
      </c>
      <c r="J935" s="13">
        <f>VLOOKUP($B935,'Gas wholesale lookups'!$A$4:$L$15,'Gas wholesale index'!J$2,FALSE)</f>
        <v>291847.5</v>
      </c>
      <c r="K935" s="13">
        <f>VLOOKUP($B935,'Gas wholesale lookups'!$A$4:$L$15,'Gas wholesale index'!K$2,FALSE)</f>
        <v>332991.45454545453</v>
      </c>
      <c r="L935" s="13">
        <f>VLOOKUP($B935,'Gas wholesale lookups'!$A$4:$L$15,'Gas wholesale index'!L$2,FALSE)</f>
        <v>208526.18181818182</v>
      </c>
      <c r="M935" s="13">
        <f>VLOOKUP($B935,'Gas wholesale lookups'!$A$4:$L$15,'Gas wholesale index'!M$2,FALSE)</f>
        <v>166168.27272727274</v>
      </c>
      <c r="N935" s="13">
        <f>VLOOKUP($B935,'Gas wholesale lookups'!$A$4:$L$15,'Gas wholesale index'!N$2,FALSE)</f>
        <v>291847.5</v>
      </c>
      <c r="O935" s="38">
        <f>VLOOKUP($B935,'Gas wholesale lookups'!$A$4:$R$15,'Gas wholesale index'!O$2,FALSE)</f>
        <v>0</v>
      </c>
      <c r="P935" s="38">
        <f>VLOOKUP($B935,'Gas wholesale lookups'!$A$4:$R$15,'Gas wholesale index'!P$2,FALSE)</f>
        <v>1</v>
      </c>
      <c r="Q935" s="38">
        <f>VLOOKUP($B935,'Gas wholesale lookups'!$A$4:$R$15,'Gas wholesale index'!Q$2,FALSE)</f>
        <v>1</v>
      </c>
      <c r="R935" s="38">
        <f>VLOOKUP($B935,'Gas wholesale lookups'!$A$4:$R$15,'Gas wholesale index'!R$2,FALSE)</f>
        <v>1</v>
      </c>
      <c r="S935" s="38">
        <f>VLOOKUP($B935,'Gas wholesale lookups'!$A$4:$R$15,'Gas wholesale index'!S$2,FALSE)</f>
        <v>1</v>
      </c>
      <c r="T935" s="38">
        <f>VLOOKUP($B935,'Gas wholesale lookups'!$A$4:$R$15,'Gas wholesale index'!T$2,FALSE)</f>
        <v>0</v>
      </c>
      <c r="U935" s="13">
        <f t="shared" si="272"/>
        <v>0</v>
      </c>
      <c r="V935" s="13">
        <f t="shared" si="273"/>
        <v>291847.5</v>
      </c>
      <c r="W935" s="13">
        <f t="shared" si="274"/>
        <v>332991.45454545453</v>
      </c>
      <c r="X935" s="13">
        <f t="shared" si="275"/>
        <v>208526.18181818182</v>
      </c>
      <c r="Y935" s="13">
        <f t="shared" si="276"/>
        <v>166168.27272727274</v>
      </c>
      <c r="Z935" s="13">
        <f t="shared" si="277"/>
        <v>0</v>
      </c>
      <c r="AA935" s="13">
        <f t="shared" si="278"/>
        <v>999533.40909090918</v>
      </c>
      <c r="AB935" s="23">
        <f t="shared" si="279"/>
        <v>0</v>
      </c>
      <c r="AC935" s="23">
        <f t="shared" si="280"/>
        <v>0</v>
      </c>
      <c r="AD935" s="23">
        <f t="shared" si="281"/>
        <v>0</v>
      </c>
      <c r="AE935" s="23">
        <f t="shared" si="282"/>
        <v>0</v>
      </c>
      <c r="AF935" s="23">
        <f t="shared" si="283"/>
        <v>0</v>
      </c>
      <c r="AG935" s="23">
        <f t="shared" si="284"/>
        <v>0</v>
      </c>
      <c r="AH935" s="23">
        <f t="shared" si="285"/>
        <v>0</v>
      </c>
      <c r="AI935" s="44" t="str">
        <f t="shared" si="286"/>
        <v>n/a</v>
      </c>
      <c r="AJ935" s="2" t="str">
        <f t="shared" si="269"/>
        <v>2018-19 Winter</v>
      </c>
      <c r="AK935" s="2" t="str">
        <f t="shared" si="270"/>
        <v>2018-19 Summer</v>
      </c>
      <c r="AL935" s="41">
        <v>0</v>
      </c>
    </row>
    <row r="936" spans="1:38" x14ac:dyDescent="0.3">
      <c r="A936" s="47">
        <v>43195</v>
      </c>
      <c r="B936" s="14" t="str">
        <f t="shared" si="271"/>
        <v>Apr</v>
      </c>
      <c r="C936" s="3"/>
      <c r="D936" s="3"/>
      <c r="E936" s="3"/>
      <c r="F936" s="3"/>
      <c r="G936" s="3"/>
      <c r="H936" s="3"/>
      <c r="I936" s="13">
        <f>VLOOKUP($B936,'Gas wholesale lookups'!$A$4:$L$15,'Gas wholesale index'!I$2,FALSE)</f>
        <v>166168.27272727274</v>
      </c>
      <c r="J936" s="13">
        <f>VLOOKUP($B936,'Gas wholesale lookups'!$A$4:$L$15,'Gas wholesale index'!J$2,FALSE)</f>
        <v>291847.5</v>
      </c>
      <c r="K936" s="13">
        <f>VLOOKUP($B936,'Gas wholesale lookups'!$A$4:$L$15,'Gas wholesale index'!K$2,FALSE)</f>
        <v>332991.45454545453</v>
      </c>
      <c r="L936" s="13">
        <f>VLOOKUP($B936,'Gas wholesale lookups'!$A$4:$L$15,'Gas wholesale index'!L$2,FALSE)</f>
        <v>208526.18181818182</v>
      </c>
      <c r="M936" s="13">
        <f>VLOOKUP($B936,'Gas wholesale lookups'!$A$4:$L$15,'Gas wholesale index'!M$2,FALSE)</f>
        <v>166168.27272727274</v>
      </c>
      <c r="N936" s="13">
        <f>VLOOKUP($B936,'Gas wholesale lookups'!$A$4:$L$15,'Gas wholesale index'!N$2,FALSE)</f>
        <v>291847.5</v>
      </c>
      <c r="O936" s="38">
        <f>VLOOKUP($B936,'Gas wholesale lookups'!$A$4:$R$15,'Gas wholesale index'!O$2,FALSE)</f>
        <v>0</v>
      </c>
      <c r="P936" s="38">
        <f>VLOOKUP($B936,'Gas wholesale lookups'!$A$4:$R$15,'Gas wholesale index'!P$2,FALSE)</f>
        <v>1</v>
      </c>
      <c r="Q936" s="38">
        <f>VLOOKUP($B936,'Gas wholesale lookups'!$A$4:$R$15,'Gas wholesale index'!Q$2,FALSE)</f>
        <v>1</v>
      </c>
      <c r="R936" s="38">
        <f>VLOOKUP($B936,'Gas wholesale lookups'!$A$4:$R$15,'Gas wholesale index'!R$2,FALSE)</f>
        <v>1</v>
      </c>
      <c r="S936" s="38">
        <f>VLOOKUP($B936,'Gas wholesale lookups'!$A$4:$R$15,'Gas wholesale index'!S$2,FALSE)</f>
        <v>1</v>
      </c>
      <c r="T936" s="38">
        <f>VLOOKUP($B936,'Gas wholesale lookups'!$A$4:$R$15,'Gas wholesale index'!T$2,FALSE)</f>
        <v>0</v>
      </c>
      <c r="U936" s="13">
        <f t="shared" si="272"/>
        <v>0</v>
      </c>
      <c r="V936" s="13">
        <f t="shared" si="273"/>
        <v>291847.5</v>
      </c>
      <c r="W936" s="13">
        <f t="shared" si="274"/>
        <v>332991.45454545453</v>
      </c>
      <c r="X936" s="13">
        <f t="shared" si="275"/>
        <v>208526.18181818182</v>
      </c>
      <c r="Y936" s="13">
        <f t="shared" si="276"/>
        <v>166168.27272727274</v>
      </c>
      <c r="Z936" s="13">
        <f t="shared" si="277"/>
        <v>0</v>
      </c>
      <c r="AA936" s="13">
        <f t="shared" si="278"/>
        <v>999533.40909090918</v>
      </c>
      <c r="AB936" s="23">
        <f t="shared" si="279"/>
        <v>0</v>
      </c>
      <c r="AC936" s="23">
        <f t="shared" si="280"/>
        <v>0</v>
      </c>
      <c r="AD936" s="23">
        <f t="shared" si="281"/>
        <v>0</v>
      </c>
      <c r="AE936" s="23">
        <f t="shared" si="282"/>
        <v>0</v>
      </c>
      <c r="AF936" s="23">
        <f t="shared" si="283"/>
        <v>0</v>
      </c>
      <c r="AG936" s="23">
        <f t="shared" si="284"/>
        <v>0</v>
      </c>
      <c r="AH936" s="23">
        <f t="shared" si="285"/>
        <v>0</v>
      </c>
      <c r="AI936" s="44" t="str">
        <f t="shared" si="286"/>
        <v>n/a</v>
      </c>
      <c r="AJ936" s="2" t="str">
        <f t="shared" si="269"/>
        <v>2018-19 Winter</v>
      </c>
      <c r="AK936" s="2" t="str">
        <f t="shared" si="270"/>
        <v>2018-19 Summer</v>
      </c>
      <c r="AL936" s="41">
        <v>0</v>
      </c>
    </row>
    <row r="937" spans="1:38" x14ac:dyDescent="0.3">
      <c r="A937" s="47">
        <v>43196</v>
      </c>
      <c r="B937" s="14" t="str">
        <f t="shared" si="271"/>
        <v>Apr</v>
      </c>
      <c r="C937" s="3"/>
      <c r="D937" s="3"/>
      <c r="E937" s="3"/>
      <c r="F937" s="3"/>
      <c r="G937" s="3"/>
      <c r="H937" s="3"/>
      <c r="I937" s="13">
        <f>VLOOKUP($B937,'Gas wholesale lookups'!$A$4:$L$15,'Gas wholesale index'!I$2,FALSE)</f>
        <v>166168.27272727274</v>
      </c>
      <c r="J937" s="13">
        <f>VLOOKUP($B937,'Gas wholesale lookups'!$A$4:$L$15,'Gas wholesale index'!J$2,FALSE)</f>
        <v>291847.5</v>
      </c>
      <c r="K937" s="13">
        <f>VLOOKUP($B937,'Gas wholesale lookups'!$A$4:$L$15,'Gas wholesale index'!K$2,FALSE)</f>
        <v>332991.45454545453</v>
      </c>
      <c r="L937" s="13">
        <f>VLOOKUP($B937,'Gas wholesale lookups'!$A$4:$L$15,'Gas wholesale index'!L$2,FALSE)</f>
        <v>208526.18181818182</v>
      </c>
      <c r="M937" s="13">
        <f>VLOOKUP($B937,'Gas wholesale lookups'!$A$4:$L$15,'Gas wholesale index'!M$2,FALSE)</f>
        <v>166168.27272727274</v>
      </c>
      <c r="N937" s="13">
        <f>VLOOKUP($B937,'Gas wholesale lookups'!$A$4:$L$15,'Gas wholesale index'!N$2,FALSE)</f>
        <v>291847.5</v>
      </c>
      <c r="O937" s="38">
        <f>VLOOKUP($B937,'Gas wholesale lookups'!$A$4:$R$15,'Gas wholesale index'!O$2,FALSE)</f>
        <v>0</v>
      </c>
      <c r="P937" s="38">
        <f>VLOOKUP($B937,'Gas wholesale lookups'!$A$4:$R$15,'Gas wholesale index'!P$2,FALSE)</f>
        <v>1</v>
      </c>
      <c r="Q937" s="38">
        <f>VLOOKUP($B937,'Gas wholesale lookups'!$A$4:$R$15,'Gas wholesale index'!Q$2,FALSE)</f>
        <v>1</v>
      </c>
      <c r="R937" s="38">
        <f>VLOOKUP($B937,'Gas wholesale lookups'!$A$4:$R$15,'Gas wholesale index'!R$2,FALSE)</f>
        <v>1</v>
      </c>
      <c r="S937" s="38">
        <f>VLOOKUP($B937,'Gas wholesale lookups'!$A$4:$R$15,'Gas wholesale index'!S$2,FALSE)</f>
        <v>1</v>
      </c>
      <c r="T937" s="38">
        <f>VLOOKUP($B937,'Gas wholesale lookups'!$A$4:$R$15,'Gas wholesale index'!T$2,FALSE)</f>
        <v>0</v>
      </c>
      <c r="U937" s="13">
        <f t="shared" si="272"/>
        <v>0</v>
      </c>
      <c r="V937" s="13">
        <f t="shared" si="273"/>
        <v>291847.5</v>
      </c>
      <c r="W937" s="13">
        <f t="shared" si="274"/>
        <v>332991.45454545453</v>
      </c>
      <c r="X937" s="13">
        <f t="shared" si="275"/>
        <v>208526.18181818182</v>
      </c>
      <c r="Y937" s="13">
        <f t="shared" si="276"/>
        <v>166168.27272727274</v>
      </c>
      <c r="Z937" s="13">
        <f t="shared" si="277"/>
        <v>0</v>
      </c>
      <c r="AA937" s="13">
        <f t="shared" si="278"/>
        <v>999533.40909090918</v>
      </c>
      <c r="AB937" s="23">
        <f t="shared" si="279"/>
        <v>0</v>
      </c>
      <c r="AC937" s="23">
        <f t="shared" si="280"/>
        <v>0</v>
      </c>
      <c r="AD937" s="23">
        <f t="shared" si="281"/>
        <v>0</v>
      </c>
      <c r="AE937" s="23">
        <f t="shared" si="282"/>
        <v>0</v>
      </c>
      <c r="AF937" s="23">
        <f t="shared" si="283"/>
        <v>0</v>
      </c>
      <c r="AG937" s="23">
        <f t="shared" si="284"/>
        <v>0</v>
      </c>
      <c r="AH937" s="23">
        <f t="shared" si="285"/>
        <v>0</v>
      </c>
      <c r="AI937" s="44" t="str">
        <f t="shared" si="286"/>
        <v>n/a</v>
      </c>
      <c r="AJ937" s="2" t="str">
        <f t="shared" si="269"/>
        <v>2018-19 Winter</v>
      </c>
      <c r="AK937" s="2" t="str">
        <f t="shared" si="270"/>
        <v>2018-19 Summer</v>
      </c>
      <c r="AL937" s="41">
        <v>0</v>
      </c>
    </row>
    <row r="938" spans="1:38" x14ac:dyDescent="0.3">
      <c r="A938" s="47">
        <v>43199</v>
      </c>
      <c r="B938" s="14" t="str">
        <f t="shared" si="271"/>
        <v>Apr</v>
      </c>
      <c r="C938" s="3"/>
      <c r="D938" s="3"/>
      <c r="E938" s="3"/>
      <c r="F938" s="3"/>
      <c r="G938" s="3"/>
      <c r="H938" s="3"/>
      <c r="I938" s="13">
        <f>VLOOKUP($B938,'Gas wholesale lookups'!$A$4:$L$15,'Gas wholesale index'!I$2,FALSE)</f>
        <v>166168.27272727274</v>
      </c>
      <c r="J938" s="13">
        <f>VLOOKUP($B938,'Gas wholesale lookups'!$A$4:$L$15,'Gas wholesale index'!J$2,FALSE)</f>
        <v>291847.5</v>
      </c>
      <c r="K938" s="13">
        <f>VLOOKUP($B938,'Gas wholesale lookups'!$A$4:$L$15,'Gas wholesale index'!K$2,FALSE)</f>
        <v>332991.45454545453</v>
      </c>
      <c r="L938" s="13">
        <f>VLOOKUP($B938,'Gas wholesale lookups'!$A$4:$L$15,'Gas wholesale index'!L$2,FALSE)</f>
        <v>208526.18181818182</v>
      </c>
      <c r="M938" s="13">
        <f>VLOOKUP($B938,'Gas wholesale lookups'!$A$4:$L$15,'Gas wholesale index'!M$2,FALSE)</f>
        <v>166168.27272727274</v>
      </c>
      <c r="N938" s="13">
        <f>VLOOKUP($B938,'Gas wholesale lookups'!$A$4:$L$15,'Gas wholesale index'!N$2,FALSE)</f>
        <v>291847.5</v>
      </c>
      <c r="O938" s="38">
        <f>VLOOKUP($B938,'Gas wholesale lookups'!$A$4:$R$15,'Gas wholesale index'!O$2,FALSE)</f>
        <v>0</v>
      </c>
      <c r="P938" s="38">
        <f>VLOOKUP($B938,'Gas wholesale lookups'!$A$4:$R$15,'Gas wholesale index'!P$2,FALSE)</f>
        <v>1</v>
      </c>
      <c r="Q938" s="38">
        <f>VLOOKUP($B938,'Gas wholesale lookups'!$A$4:$R$15,'Gas wholesale index'!Q$2,FALSE)</f>
        <v>1</v>
      </c>
      <c r="R938" s="38">
        <f>VLOOKUP($B938,'Gas wholesale lookups'!$A$4:$R$15,'Gas wholesale index'!R$2,FALSE)</f>
        <v>1</v>
      </c>
      <c r="S938" s="38">
        <f>VLOOKUP($B938,'Gas wholesale lookups'!$A$4:$R$15,'Gas wholesale index'!S$2,FALSE)</f>
        <v>1</v>
      </c>
      <c r="T938" s="38">
        <f>VLOOKUP($B938,'Gas wholesale lookups'!$A$4:$R$15,'Gas wholesale index'!T$2,FALSE)</f>
        <v>0</v>
      </c>
      <c r="U938" s="13">
        <f t="shared" si="272"/>
        <v>0</v>
      </c>
      <c r="V938" s="13">
        <f t="shared" si="273"/>
        <v>291847.5</v>
      </c>
      <c r="W938" s="13">
        <f t="shared" si="274"/>
        <v>332991.45454545453</v>
      </c>
      <c r="X938" s="13">
        <f t="shared" si="275"/>
        <v>208526.18181818182</v>
      </c>
      <c r="Y938" s="13">
        <f t="shared" si="276"/>
        <v>166168.27272727274</v>
      </c>
      <c r="Z938" s="13">
        <f t="shared" si="277"/>
        <v>0</v>
      </c>
      <c r="AA938" s="13">
        <f t="shared" si="278"/>
        <v>999533.40909090918</v>
      </c>
      <c r="AB938" s="23">
        <f t="shared" si="279"/>
        <v>0</v>
      </c>
      <c r="AC938" s="23">
        <f t="shared" si="280"/>
        <v>0</v>
      </c>
      <c r="AD938" s="23">
        <f t="shared" si="281"/>
        <v>0</v>
      </c>
      <c r="AE938" s="23">
        <f t="shared" si="282"/>
        <v>0</v>
      </c>
      <c r="AF938" s="23">
        <f t="shared" si="283"/>
        <v>0</v>
      </c>
      <c r="AG938" s="23">
        <f t="shared" si="284"/>
        <v>0</v>
      </c>
      <c r="AH938" s="23">
        <f t="shared" si="285"/>
        <v>0</v>
      </c>
      <c r="AI938" s="44" t="str">
        <f t="shared" si="286"/>
        <v>n/a</v>
      </c>
      <c r="AJ938" s="2" t="str">
        <f t="shared" si="269"/>
        <v>2018-19 Winter</v>
      </c>
      <c r="AK938" s="2" t="str">
        <f t="shared" si="270"/>
        <v>2018-19 Summer</v>
      </c>
      <c r="AL938" s="41">
        <v>0</v>
      </c>
    </row>
    <row r="939" spans="1:38" x14ac:dyDescent="0.3">
      <c r="A939" s="47">
        <v>43200</v>
      </c>
      <c r="B939" s="14" t="str">
        <f t="shared" si="271"/>
        <v>Apr</v>
      </c>
      <c r="C939" s="3"/>
      <c r="D939" s="3"/>
      <c r="E939" s="3"/>
      <c r="F939" s="3"/>
      <c r="G939" s="3"/>
      <c r="H939" s="3"/>
      <c r="I939" s="13">
        <f>VLOOKUP($B939,'Gas wholesale lookups'!$A$4:$L$15,'Gas wholesale index'!I$2,FALSE)</f>
        <v>166168.27272727274</v>
      </c>
      <c r="J939" s="13">
        <f>VLOOKUP($B939,'Gas wholesale lookups'!$A$4:$L$15,'Gas wholesale index'!J$2,FALSE)</f>
        <v>291847.5</v>
      </c>
      <c r="K939" s="13">
        <f>VLOOKUP($B939,'Gas wholesale lookups'!$A$4:$L$15,'Gas wholesale index'!K$2,FALSE)</f>
        <v>332991.45454545453</v>
      </c>
      <c r="L939" s="13">
        <f>VLOOKUP($B939,'Gas wholesale lookups'!$A$4:$L$15,'Gas wholesale index'!L$2,FALSE)</f>
        <v>208526.18181818182</v>
      </c>
      <c r="M939" s="13">
        <f>VLOOKUP($B939,'Gas wholesale lookups'!$A$4:$L$15,'Gas wholesale index'!M$2,FALSE)</f>
        <v>166168.27272727274</v>
      </c>
      <c r="N939" s="13">
        <f>VLOOKUP($B939,'Gas wholesale lookups'!$A$4:$L$15,'Gas wholesale index'!N$2,FALSE)</f>
        <v>291847.5</v>
      </c>
      <c r="O939" s="38">
        <f>VLOOKUP($B939,'Gas wholesale lookups'!$A$4:$R$15,'Gas wholesale index'!O$2,FALSE)</f>
        <v>0</v>
      </c>
      <c r="P939" s="38">
        <f>VLOOKUP($B939,'Gas wholesale lookups'!$A$4:$R$15,'Gas wholesale index'!P$2,FALSE)</f>
        <v>1</v>
      </c>
      <c r="Q939" s="38">
        <f>VLOOKUP($B939,'Gas wholesale lookups'!$A$4:$R$15,'Gas wholesale index'!Q$2,FALSE)</f>
        <v>1</v>
      </c>
      <c r="R939" s="38">
        <f>VLOOKUP($B939,'Gas wholesale lookups'!$A$4:$R$15,'Gas wholesale index'!R$2,FALSE)</f>
        <v>1</v>
      </c>
      <c r="S939" s="38">
        <f>VLOOKUP($B939,'Gas wholesale lookups'!$A$4:$R$15,'Gas wholesale index'!S$2,FALSE)</f>
        <v>1</v>
      </c>
      <c r="T939" s="38">
        <f>VLOOKUP($B939,'Gas wholesale lookups'!$A$4:$R$15,'Gas wholesale index'!T$2,FALSE)</f>
        <v>0</v>
      </c>
      <c r="U939" s="13">
        <f t="shared" si="272"/>
        <v>0</v>
      </c>
      <c r="V939" s="13">
        <f t="shared" si="273"/>
        <v>291847.5</v>
      </c>
      <c r="W939" s="13">
        <f t="shared" si="274"/>
        <v>332991.45454545453</v>
      </c>
      <c r="X939" s="13">
        <f t="shared" si="275"/>
        <v>208526.18181818182</v>
      </c>
      <c r="Y939" s="13">
        <f t="shared" si="276"/>
        <v>166168.27272727274</v>
      </c>
      <c r="Z939" s="13">
        <f t="shared" si="277"/>
        <v>0</v>
      </c>
      <c r="AA939" s="13">
        <f t="shared" si="278"/>
        <v>999533.40909090918</v>
      </c>
      <c r="AB939" s="23">
        <f t="shared" si="279"/>
        <v>0</v>
      </c>
      <c r="AC939" s="23">
        <f t="shared" si="280"/>
        <v>0</v>
      </c>
      <c r="AD939" s="23">
        <f t="shared" si="281"/>
        <v>0</v>
      </c>
      <c r="AE939" s="23">
        <f t="shared" si="282"/>
        <v>0</v>
      </c>
      <c r="AF939" s="23">
        <f t="shared" si="283"/>
        <v>0</v>
      </c>
      <c r="AG939" s="23">
        <f t="shared" si="284"/>
        <v>0</v>
      </c>
      <c r="AH939" s="23">
        <f t="shared" si="285"/>
        <v>0</v>
      </c>
      <c r="AI939" s="44" t="str">
        <f t="shared" si="286"/>
        <v>n/a</v>
      </c>
      <c r="AJ939" s="2" t="str">
        <f t="shared" si="269"/>
        <v>2018-19 Winter</v>
      </c>
      <c r="AK939" s="2" t="str">
        <f t="shared" si="270"/>
        <v>2018-19 Summer</v>
      </c>
      <c r="AL939" s="41">
        <v>0</v>
      </c>
    </row>
    <row r="940" spans="1:38" x14ac:dyDescent="0.3">
      <c r="A940" s="47">
        <v>43201</v>
      </c>
      <c r="B940" s="14" t="str">
        <f t="shared" si="271"/>
        <v>Apr</v>
      </c>
      <c r="C940" s="3"/>
      <c r="D940" s="3"/>
      <c r="E940" s="3"/>
      <c r="F940" s="3"/>
      <c r="G940" s="3"/>
      <c r="H940" s="3"/>
      <c r="I940" s="13">
        <f>VLOOKUP($B940,'Gas wholesale lookups'!$A$4:$L$15,'Gas wholesale index'!I$2,FALSE)</f>
        <v>166168.27272727274</v>
      </c>
      <c r="J940" s="13">
        <f>VLOOKUP($B940,'Gas wholesale lookups'!$A$4:$L$15,'Gas wholesale index'!J$2,FALSE)</f>
        <v>291847.5</v>
      </c>
      <c r="K940" s="13">
        <f>VLOOKUP($B940,'Gas wholesale lookups'!$A$4:$L$15,'Gas wholesale index'!K$2,FALSE)</f>
        <v>332991.45454545453</v>
      </c>
      <c r="L940" s="13">
        <f>VLOOKUP($B940,'Gas wholesale lookups'!$A$4:$L$15,'Gas wholesale index'!L$2,FALSE)</f>
        <v>208526.18181818182</v>
      </c>
      <c r="M940" s="13">
        <f>VLOOKUP($B940,'Gas wholesale lookups'!$A$4:$L$15,'Gas wholesale index'!M$2,FALSE)</f>
        <v>166168.27272727274</v>
      </c>
      <c r="N940" s="13">
        <f>VLOOKUP($B940,'Gas wholesale lookups'!$A$4:$L$15,'Gas wholesale index'!N$2,FALSE)</f>
        <v>291847.5</v>
      </c>
      <c r="O940" s="38">
        <f>VLOOKUP($B940,'Gas wholesale lookups'!$A$4:$R$15,'Gas wholesale index'!O$2,FALSE)</f>
        <v>0</v>
      </c>
      <c r="P940" s="38">
        <f>VLOOKUP($B940,'Gas wholesale lookups'!$A$4:$R$15,'Gas wholesale index'!P$2,FALSE)</f>
        <v>1</v>
      </c>
      <c r="Q940" s="38">
        <f>VLOOKUP($B940,'Gas wholesale lookups'!$A$4:$R$15,'Gas wholesale index'!Q$2,FALSE)</f>
        <v>1</v>
      </c>
      <c r="R940" s="38">
        <f>VLOOKUP($B940,'Gas wholesale lookups'!$A$4:$R$15,'Gas wholesale index'!R$2,FALSE)</f>
        <v>1</v>
      </c>
      <c r="S940" s="38">
        <f>VLOOKUP($B940,'Gas wholesale lookups'!$A$4:$R$15,'Gas wholesale index'!S$2,FALSE)</f>
        <v>1</v>
      </c>
      <c r="T940" s="38">
        <f>VLOOKUP($B940,'Gas wholesale lookups'!$A$4:$R$15,'Gas wholesale index'!T$2,FALSE)</f>
        <v>0</v>
      </c>
      <c r="U940" s="13">
        <f t="shared" si="272"/>
        <v>0</v>
      </c>
      <c r="V940" s="13">
        <f t="shared" si="273"/>
        <v>291847.5</v>
      </c>
      <c r="W940" s="13">
        <f t="shared" si="274"/>
        <v>332991.45454545453</v>
      </c>
      <c r="X940" s="13">
        <f t="shared" si="275"/>
        <v>208526.18181818182</v>
      </c>
      <c r="Y940" s="13">
        <f t="shared" si="276"/>
        <v>166168.27272727274</v>
      </c>
      <c r="Z940" s="13">
        <f t="shared" si="277"/>
        <v>0</v>
      </c>
      <c r="AA940" s="13">
        <f t="shared" si="278"/>
        <v>999533.40909090918</v>
      </c>
      <c r="AB940" s="23">
        <f t="shared" si="279"/>
        <v>0</v>
      </c>
      <c r="AC940" s="23">
        <f t="shared" si="280"/>
        <v>0</v>
      </c>
      <c r="AD940" s="23">
        <f t="shared" si="281"/>
        <v>0</v>
      </c>
      <c r="AE940" s="23">
        <f t="shared" si="282"/>
        <v>0</v>
      </c>
      <c r="AF940" s="23">
        <f t="shared" si="283"/>
        <v>0</v>
      </c>
      <c r="AG940" s="23">
        <f t="shared" si="284"/>
        <v>0</v>
      </c>
      <c r="AH940" s="23">
        <f t="shared" si="285"/>
        <v>0</v>
      </c>
      <c r="AI940" s="44" t="str">
        <f t="shared" si="286"/>
        <v>n/a</v>
      </c>
      <c r="AJ940" s="2" t="str">
        <f t="shared" si="269"/>
        <v>2018-19 Winter</v>
      </c>
      <c r="AK940" s="2" t="str">
        <f t="shared" si="270"/>
        <v>2018-19 Summer</v>
      </c>
      <c r="AL940" s="41">
        <v>0</v>
      </c>
    </row>
    <row r="941" spans="1:38" x14ac:dyDescent="0.3">
      <c r="A941" s="47">
        <v>43202</v>
      </c>
      <c r="B941" s="14" t="str">
        <f t="shared" si="271"/>
        <v>Apr</v>
      </c>
      <c r="C941" s="3"/>
      <c r="D941" s="3"/>
      <c r="E941" s="3"/>
      <c r="F941" s="3"/>
      <c r="G941" s="3"/>
      <c r="H941" s="3"/>
      <c r="I941" s="13">
        <f>VLOOKUP($B941,'Gas wholesale lookups'!$A$4:$L$15,'Gas wholesale index'!I$2,FALSE)</f>
        <v>166168.27272727274</v>
      </c>
      <c r="J941" s="13">
        <f>VLOOKUP($B941,'Gas wholesale lookups'!$A$4:$L$15,'Gas wholesale index'!J$2,FALSE)</f>
        <v>291847.5</v>
      </c>
      <c r="K941" s="13">
        <f>VLOOKUP($B941,'Gas wholesale lookups'!$A$4:$L$15,'Gas wholesale index'!K$2,FALSE)</f>
        <v>332991.45454545453</v>
      </c>
      <c r="L941" s="13">
        <f>VLOOKUP($B941,'Gas wholesale lookups'!$A$4:$L$15,'Gas wholesale index'!L$2,FALSE)</f>
        <v>208526.18181818182</v>
      </c>
      <c r="M941" s="13">
        <f>VLOOKUP($B941,'Gas wholesale lookups'!$A$4:$L$15,'Gas wholesale index'!M$2,FALSE)</f>
        <v>166168.27272727274</v>
      </c>
      <c r="N941" s="13">
        <f>VLOOKUP($B941,'Gas wholesale lookups'!$A$4:$L$15,'Gas wholesale index'!N$2,FALSE)</f>
        <v>291847.5</v>
      </c>
      <c r="O941" s="38">
        <f>VLOOKUP($B941,'Gas wholesale lookups'!$A$4:$R$15,'Gas wholesale index'!O$2,FALSE)</f>
        <v>0</v>
      </c>
      <c r="P941" s="38">
        <f>VLOOKUP($B941,'Gas wholesale lookups'!$A$4:$R$15,'Gas wholesale index'!P$2,FALSE)</f>
        <v>1</v>
      </c>
      <c r="Q941" s="38">
        <f>VLOOKUP($B941,'Gas wholesale lookups'!$A$4:$R$15,'Gas wholesale index'!Q$2,FALSE)</f>
        <v>1</v>
      </c>
      <c r="R941" s="38">
        <f>VLOOKUP($B941,'Gas wholesale lookups'!$A$4:$R$15,'Gas wholesale index'!R$2,FALSE)</f>
        <v>1</v>
      </c>
      <c r="S941" s="38">
        <f>VLOOKUP($B941,'Gas wholesale lookups'!$A$4:$R$15,'Gas wholesale index'!S$2,FALSE)</f>
        <v>1</v>
      </c>
      <c r="T941" s="38">
        <f>VLOOKUP($B941,'Gas wholesale lookups'!$A$4:$R$15,'Gas wholesale index'!T$2,FALSE)</f>
        <v>0</v>
      </c>
      <c r="U941" s="13">
        <f t="shared" si="272"/>
        <v>0</v>
      </c>
      <c r="V941" s="13">
        <f t="shared" si="273"/>
        <v>291847.5</v>
      </c>
      <c r="W941" s="13">
        <f t="shared" si="274"/>
        <v>332991.45454545453</v>
      </c>
      <c r="X941" s="13">
        <f t="shared" si="275"/>
        <v>208526.18181818182</v>
      </c>
      <c r="Y941" s="13">
        <f t="shared" si="276"/>
        <v>166168.27272727274</v>
      </c>
      <c r="Z941" s="13">
        <f t="shared" si="277"/>
        <v>0</v>
      </c>
      <c r="AA941" s="13">
        <f t="shared" si="278"/>
        <v>999533.40909090918</v>
      </c>
      <c r="AB941" s="23">
        <f t="shared" si="279"/>
        <v>0</v>
      </c>
      <c r="AC941" s="23">
        <f t="shared" si="280"/>
        <v>0</v>
      </c>
      <c r="AD941" s="23">
        <f t="shared" si="281"/>
        <v>0</v>
      </c>
      <c r="AE941" s="23">
        <f t="shared" si="282"/>
        <v>0</v>
      </c>
      <c r="AF941" s="23">
        <f t="shared" si="283"/>
        <v>0</v>
      </c>
      <c r="AG941" s="23">
        <f t="shared" si="284"/>
        <v>0</v>
      </c>
      <c r="AH941" s="23">
        <f t="shared" si="285"/>
        <v>0</v>
      </c>
      <c r="AI941" s="44" t="str">
        <f t="shared" si="286"/>
        <v>n/a</v>
      </c>
      <c r="AJ941" s="2" t="str">
        <f t="shared" si="269"/>
        <v>2018-19 Winter</v>
      </c>
      <c r="AK941" s="2" t="str">
        <f t="shared" si="270"/>
        <v>2018-19 Summer</v>
      </c>
      <c r="AL941" s="41">
        <v>0</v>
      </c>
    </row>
    <row r="942" spans="1:38" x14ac:dyDescent="0.3">
      <c r="A942" s="47">
        <v>43203</v>
      </c>
      <c r="B942" s="14" t="str">
        <f t="shared" si="271"/>
        <v>Apr</v>
      </c>
      <c r="C942" s="3"/>
      <c r="D942" s="3"/>
      <c r="E942" s="3"/>
      <c r="F942" s="3"/>
      <c r="G942" s="3"/>
      <c r="H942" s="3"/>
      <c r="I942" s="13">
        <f>VLOOKUP($B942,'Gas wholesale lookups'!$A$4:$L$15,'Gas wholesale index'!I$2,FALSE)</f>
        <v>166168.27272727274</v>
      </c>
      <c r="J942" s="13">
        <f>VLOOKUP($B942,'Gas wholesale lookups'!$A$4:$L$15,'Gas wholesale index'!J$2,FALSE)</f>
        <v>291847.5</v>
      </c>
      <c r="K942" s="13">
        <f>VLOOKUP($B942,'Gas wholesale lookups'!$A$4:$L$15,'Gas wholesale index'!K$2,FALSE)</f>
        <v>332991.45454545453</v>
      </c>
      <c r="L942" s="13">
        <f>VLOOKUP($B942,'Gas wholesale lookups'!$A$4:$L$15,'Gas wholesale index'!L$2,FALSE)</f>
        <v>208526.18181818182</v>
      </c>
      <c r="M942" s="13">
        <f>VLOOKUP($B942,'Gas wholesale lookups'!$A$4:$L$15,'Gas wholesale index'!M$2,FALSE)</f>
        <v>166168.27272727274</v>
      </c>
      <c r="N942" s="13">
        <f>VLOOKUP($B942,'Gas wholesale lookups'!$A$4:$L$15,'Gas wholesale index'!N$2,FALSE)</f>
        <v>291847.5</v>
      </c>
      <c r="O942" s="38">
        <f>VLOOKUP($B942,'Gas wholesale lookups'!$A$4:$R$15,'Gas wholesale index'!O$2,FALSE)</f>
        <v>0</v>
      </c>
      <c r="P942" s="38">
        <f>VLOOKUP($B942,'Gas wholesale lookups'!$A$4:$R$15,'Gas wholesale index'!P$2,FALSE)</f>
        <v>1</v>
      </c>
      <c r="Q942" s="38">
        <f>VLOOKUP($B942,'Gas wholesale lookups'!$A$4:$R$15,'Gas wholesale index'!Q$2,FALSE)</f>
        <v>1</v>
      </c>
      <c r="R942" s="38">
        <f>VLOOKUP($B942,'Gas wholesale lookups'!$A$4:$R$15,'Gas wholesale index'!R$2,FALSE)</f>
        <v>1</v>
      </c>
      <c r="S942" s="38">
        <f>VLOOKUP($B942,'Gas wholesale lookups'!$A$4:$R$15,'Gas wholesale index'!S$2,FALSE)</f>
        <v>1</v>
      </c>
      <c r="T942" s="38">
        <f>VLOOKUP($B942,'Gas wholesale lookups'!$A$4:$R$15,'Gas wholesale index'!T$2,FALSE)</f>
        <v>0</v>
      </c>
      <c r="U942" s="13">
        <f t="shared" si="272"/>
        <v>0</v>
      </c>
      <c r="V942" s="13">
        <f t="shared" si="273"/>
        <v>291847.5</v>
      </c>
      <c r="W942" s="13">
        <f t="shared" si="274"/>
        <v>332991.45454545453</v>
      </c>
      <c r="X942" s="13">
        <f t="shared" si="275"/>
        <v>208526.18181818182</v>
      </c>
      <c r="Y942" s="13">
        <f t="shared" si="276"/>
        <v>166168.27272727274</v>
      </c>
      <c r="Z942" s="13">
        <f t="shared" si="277"/>
        <v>0</v>
      </c>
      <c r="AA942" s="13">
        <f t="shared" si="278"/>
        <v>999533.40909090918</v>
      </c>
      <c r="AB942" s="23">
        <f t="shared" si="279"/>
        <v>0</v>
      </c>
      <c r="AC942" s="23">
        <f t="shared" si="280"/>
        <v>0</v>
      </c>
      <c r="AD942" s="23">
        <f t="shared" si="281"/>
        <v>0</v>
      </c>
      <c r="AE942" s="23">
        <f t="shared" si="282"/>
        <v>0</v>
      </c>
      <c r="AF942" s="23">
        <f t="shared" si="283"/>
        <v>0</v>
      </c>
      <c r="AG942" s="23">
        <f t="shared" si="284"/>
        <v>0</v>
      </c>
      <c r="AH942" s="23">
        <f t="shared" si="285"/>
        <v>0</v>
      </c>
      <c r="AI942" s="44" t="str">
        <f t="shared" si="286"/>
        <v>n/a</v>
      </c>
      <c r="AJ942" s="2" t="str">
        <f t="shared" si="269"/>
        <v>2018-19 Winter</v>
      </c>
      <c r="AK942" s="2" t="str">
        <f t="shared" si="270"/>
        <v>2018-19 Summer</v>
      </c>
      <c r="AL942" s="41">
        <v>0</v>
      </c>
    </row>
    <row r="943" spans="1:38" x14ac:dyDescent="0.3">
      <c r="A943" s="47">
        <v>43206</v>
      </c>
      <c r="B943" s="14" t="str">
        <f t="shared" si="271"/>
        <v>Apr</v>
      </c>
      <c r="C943" s="3"/>
      <c r="D943" s="3"/>
      <c r="E943" s="3"/>
      <c r="F943" s="3"/>
      <c r="G943" s="3"/>
      <c r="H943" s="3"/>
      <c r="I943" s="13">
        <f>VLOOKUP($B943,'Gas wholesale lookups'!$A$4:$L$15,'Gas wholesale index'!I$2,FALSE)</f>
        <v>166168.27272727274</v>
      </c>
      <c r="J943" s="13">
        <f>VLOOKUP($B943,'Gas wholesale lookups'!$A$4:$L$15,'Gas wholesale index'!J$2,FALSE)</f>
        <v>291847.5</v>
      </c>
      <c r="K943" s="13">
        <f>VLOOKUP($B943,'Gas wholesale lookups'!$A$4:$L$15,'Gas wholesale index'!K$2,FALSE)</f>
        <v>332991.45454545453</v>
      </c>
      <c r="L943" s="13">
        <f>VLOOKUP($B943,'Gas wholesale lookups'!$A$4:$L$15,'Gas wholesale index'!L$2,FALSE)</f>
        <v>208526.18181818182</v>
      </c>
      <c r="M943" s="13">
        <f>VLOOKUP($B943,'Gas wholesale lookups'!$A$4:$L$15,'Gas wholesale index'!M$2,FALSE)</f>
        <v>166168.27272727274</v>
      </c>
      <c r="N943" s="13">
        <f>VLOOKUP($B943,'Gas wholesale lookups'!$A$4:$L$15,'Gas wholesale index'!N$2,FALSE)</f>
        <v>291847.5</v>
      </c>
      <c r="O943" s="38">
        <f>VLOOKUP($B943,'Gas wholesale lookups'!$A$4:$R$15,'Gas wholesale index'!O$2,FALSE)</f>
        <v>0</v>
      </c>
      <c r="P943" s="38">
        <f>VLOOKUP($B943,'Gas wholesale lookups'!$A$4:$R$15,'Gas wholesale index'!P$2,FALSE)</f>
        <v>1</v>
      </c>
      <c r="Q943" s="38">
        <f>VLOOKUP($B943,'Gas wholesale lookups'!$A$4:$R$15,'Gas wholesale index'!Q$2,FALSE)</f>
        <v>1</v>
      </c>
      <c r="R943" s="38">
        <f>VLOOKUP($B943,'Gas wholesale lookups'!$A$4:$R$15,'Gas wholesale index'!R$2,FALSE)</f>
        <v>1</v>
      </c>
      <c r="S943" s="38">
        <f>VLOOKUP($B943,'Gas wholesale lookups'!$A$4:$R$15,'Gas wholesale index'!S$2,FALSE)</f>
        <v>1</v>
      </c>
      <c r="T943" s="38">
        <f>VLOOKUP($B943,'Gas wholesale lookups'!$A$4:$R$15,'Gas wholesale index'!T$2,FALSE)</f>
        <v>0</v>
      </c>
      <c r="U943" s="13">
        <f t="shared" si="272"/>
        <v>0</v>
      </c>
      <c r="V943" s="13">
        <f t="shared" si="273"/>
        <v>291847.5</v>
      </c>
      <c r="W943" s="13">
        <f t="shared" si="274"/>
        <v>332991.45454545453</v>
      </c>
      <c r="X943" s="13">
        <f t="shared" si="275"/>
        <v>208526.18181818182</v>
      </c>
      <c r="Y943" s="13">
        <f t="shared" si="276"/>
        <v>166168.27272727274</v>
      </c>
      <c r="Z943" s="13">
        <f t="shared" si="277"/>
        <v>0</v>
      </c>
      <c r="AA943" s="13">
        <f t="shared" si="278"/>
        <v>999533.40909090918</v>
      </c>
      <c r="AB943" s="23">
        <f t="shared" si="279"/>
        <v>0</v>
      </c>
      <c r="AC943" s="23">
        <f t="shared" si="280"/>
        <v>0</v>
      </c>
      <c r="AD943" s="23">
        <f t="shared" si="281"/>
        <v>0</v>
      </c>
      <c r="AE943" s="23">
        <f t="shared" si="282"/>
        <v>0</v>
      </c>
      <c r="AF943" s="23">
        <f t="shared" si="283"/>
        <v>0</v>
      </c>
      <c r="AG943" s="23">
        <f t="shared" si="284"/>
        <v>0</v>
      </c>
      <c r="AH943" s="23">
        <f t="shared" si="285"/>
        <v>0</v>
      </c>
      <c r="AI943" s="44" t="str">
        <f t="shared" si="286"/>
        <v>n/a</v>
      </c>
      <c r="AJ943" s="2" t="str">
        <f t="shared" si="269"/>
        <v>2018-19 Winter</v>
      </c>
      <c r="AK943" s="2" t="str">
        <f t="shared" si="270"/>
        <v>2018-19 Summer</v>
      </c>
      <c r="AL943" s="41">
        <v>0</v>
      </c>
    </row>
    <row r="944" spans="1:38" x14ac:dyDescent="0.3">
      <c r="A944" s="47">
        <v>43207</v>
      </c>
      <c r="B944" s="14" t="str">
        <f t="shared" si="271"/>
        <v>Apr</v>
      </c>
      <c r="C944" s="3"/>
      <c r="D944" s="3"/>
      <c r="E944" s="3"/>
      <c r="F944" s="3"/>
      <c r="G944" s="3"/>
      <c r="H944" s="3"/>
      <c r="I944" s="13">
        <f>VLOOKUP($B944,'Gas wholesale lookups'!$A$4:$L$15,'Gas wholesale index'!I$2,FALSE)</f>
        <v>166168.27272727274</v>
      </c>
      <c r="J944" s="13">
        <f>VLOOKUP($B944,'Gas wholesale lookups'!$A$4:$L$15,'Gas wholesale index'!J$2,FALSE)</f>
        <v>291847.5</v>
      </c>
      <c r="K944" s="13">
        <f>VLOOKUP($B944,'Gas wholesale lookups'!$A$4:$L$15,'Gas wholesale index'!K$2,FALSE)</f>
        <v>332991.45454545453</v>
      </c>
      <c r="L944" s="13">
        <f>VLOOKUP($B944,'Gas wholesale lookups'!$A$4:$L$15,'Gas wholesale index'!L$2,FALSE)</f>
        <v>208526.18181818182</v>
      </c>
      <c r="M944" s="13">
        <f>VLOOKUP($B944,'Gas wholesale lookups'!$A$4:$L$15,'Gas wholesale index'!M$2,FALSE)</f>
        <v>166168.27272727274</v>
      </c>
      <c r="N944" s="13">
        <f>VLOOKUP($B944,'Gas wholesale lookups'!$A$4:$L$15,'Gas wholesale index'!N$2,FALSE)</f>
        <v>291847.5</v>
      </c>
      <c r="O944" s="38">
        <f>VLOOKUP($B944,'Gas wholesale lookups'!$A$4:$R$15,'Gas wholesale index'!O$2,FALSE)</f>
        <v>0</v>
      </c>
      <c r="P944" s="38">
        <f>VLOOKUP($B944,'Gas wholesale lookups'!$A$4:$R$15,'Gas wholesale index'!P$2,FALSE)</f>
        <v>1</v>
      </c>
      <c r="Q944" s="38">
        <f>VLOOKUP($B944,'Gas wholesale lookups'!$A$4:$R$15,'Gas wholesale index'!Q$2,FALSE)</f>
        <v>1</v>
      </c>
      <c r="R944" s="38">
        <f>VLOOKUP($B944,'Gas wholesale lookups'!$A$4:$R$15,'Gas wholesale index'!R$2,FALSE)</f>
        <v>1</v>
      </c>
      <c r="S944" s="38">
        <f>VLOOKUP($B944,'Gas wholesale lookups'!$A$4:$R$15,'Gas wholesale index'!S$2,FALSE)</f>
        <v>1</v>
      </c>
      <c r="T944" s="38">
        <f>VLOOKUP($B944,'Gas wholesale lookups'!$A$4:$R$15,'Gas wholesale index'!T$2,FALSE)</f>
        <v>0</v>
      </c>
      <c r="U944" s="13">
        <f t="shared" si="272"/>
        <v>0</v>
      </c>
      <c r="V944" s="13">
        <f t="shared" si="273"/>
        <v>291847.5</v>
      </c>
      <c r="W944" s="13">
        <f t="shared" si="274"/>
        <v>332991.45454545453</v>
      </c>
      <c r="X944" s="13">
        <f t="shared" si="275"/>
        <v>208526.18181818182</v>
      </c>
      <c r="Y944" s="13">
        <f t="shared" si="276"/>
        <v>166168.27272727274</v>
      </c>
      <c r="Z944" s="13">
        <f t="shared" si="277"/>
        <v>0</v>
      </c>
      <c r="AA944" s="13">
        <f t="shared" si="278"/>
        <v>999533.40909090918</v>
      </c>
      <c r="AB944" s="23">
        <f t="shared" si="279"/>
        <v>0</v>
      </c>
      <c r="AC944" s="23">
        <f t="shared" si="280"/>
        <v>0</v>
      </c>
      <c r="AD944" s="23">
        <f t="shared" si="281"/>
        <v>0</v>
      </c>
      <c r="AE944" s="23">
        <f t="shared" si="282"/>
        <v>0</v>
      </c>
      <c r="AF944" s="23">
        <f t="shared" si="283"/>
        <v>0</v>
      </c>
      <c r="AG944" s="23">
        <f t="shared" si="284"/>
        <v>0</v>
      </c>
      <c r="AH944" s="23">
        <f t="shared" si="285"/>
        <v>0</v>
      </c>
      <c r="AI944" s="44" t="str">
        <f t="shared" si="286"/>
        <v>n/a</v>
      </c>
      <c r="AJ944" s="2" t="str">
        <f t="shared" si="269"/>
        <v>2018-19 Winter</v>
      </c>
      <c r="AK944" s="2" t="str">
        <f t="shared" si="270"/>
        <v>2018-19 Summer</v>
      </c>
      <c r="AL944" s="41">
        <v>0</v>
      </c>
    </row>
    <row r="945" spans="1:38" x14ac:dyDescent="0.3">
      <c r="A945" s="47">
        <v>43208</v>
      </c>
      <c r="B945" s="14" t="str">
        <f t="shared" si="271"/>
        <v>Apr</v>
      </c>
      <c r="C945" s="3"/>
      <c r="D945" s="3"/>
      <c r="E945" s="3"/>
      <c r="F945" s="3"/>
      <c r="G945" s="3"/>
      <c r="H945" s="3"/>
      <c r="I945" s="13">
        <f>VLOOKUP($B945,'Gas wholesale lookups'!$A$4:$L$15,'Gas wholesale index'!I$2,FALSE)</f>
        <v>166168.27272727274</v>
      </c>
      <c r="J945" s="13">
        <f>VLOOKUP($B945,'Gas wholesale lookups'!$A$4:$L$15,'Gas wholesale index'!J$2,FALSE)</f>
        <v>291847.5</v>
      </c>
      <c r="K945" s="13">
        <f>VLOOKUP($B945,'Gas wholesale lookups'!$A$4:$L$15,'Gas wholesale index'!K$2,FALSE)</f>
        <v>332991.45454545453</v>
      </c>
      <c r="L945" s="13">
        <f>VLOOKUP($B945,'Gas wholesale lookups'!$A$4:$L$15,'Gas wholesale index'!L$2,FALSE)</f>
        <v>208526.18181818182</v>
      </c>
      <c r="M945" s="13">
        <f>VLOOKUP($B945,'Gas wholesale lookups'!$A$4:$L$15,'Gas wholesale index'!M$2,FALSE)</f>
        <v>166168.27272727274</v>
      </c>
      <c r="N945" s="13">
        <f>VLOOKUP($B945,'Gas wholesale lookups'!$A$4:$L$15,'Gas wholesale index'!N$2,FALSE)</f>
        <v>291847.5</v>
      </c>
      <c r="O945" s="38">
        <f>VLOOKUP($B945,'Gas wholesale lookups'!$A$4:$R$15,'Gas wholesale index'!O$2,FALSE)</f>
        <v>0</v>
      </c>
      <c r="P945" s="38">
        <f>VLOOKUP($B945,'Gas wholesale lookups'!$A$4:$R$15,'Gas wholesale index'!P$2,FALSE)</f>
        <v>1</v>
      </c>
      <c r="Q945" s="38">
        <f>VLOOKUP($B945,'Gas wholesale lookups'!$A$4:$R$15,'Gas wholesale index'!Q$2,FALSE)</f>
        <v>1</v>
      </c>
      <c r="R945" s="38">
        <f>VLOOKUP($B945,'Gas wholesale lookups'!$A$4:$R$15,'Gas wholesale index'!R$2,FALSE)</f>
        <v>1</v>
      </c>
      <c r="S945" s="38">
        <f>VLOOKUP($B945,'Gas wholesale lookups'!$A$4:$R$15,'Gas wholesale index'!S$2,FALSE)</f>
        <v>1</v>
      </c>
      <c r="T945" s="38">
        <f>VLOOKUP($B945,'Gas wholesale lookups'!$A$4:$R$15,'Gas wholesale index'!T$2,FALSE)</f>
        <v>0</v>
      </c>
      <c r="U945" s="13">
        <f t="shared" si="272"/>
        <v>0</v>
      </c>
      <c r="V945" s="13">
        <f t="shared" si="273"/>
        <v>291847.5</v>
      </c>
      <c r="W945" s="13">
        <f t="shared" si="274"/>
        <v>332991.45454545453</v>
      </c>
      <c r="X945" s="13">
        <f t="shared" si="275"/>
        <v>208526.18181818182</v>
      </c>
      <c r="Y945" s="13">
        <f t="shared" si="276"/>
        <v>166168.27272727274</v>
      </c>
      <c r="Z945" s="13">
        <f t="shared" si="277"/>
        <v>0</v>
      </c>
      <c r="AA945" s="13">
        <f t="shared" si="278"/>
        <v>999533.40909090918</v>
      </c>
      <c r="AB945" s="23">
        <f t="shared" si="279"/>
        <v>0</v>
      </c>
      <c r="AC945" s="23">
        <f t="shared" si="280"/>
        <v>0</v>
      </c>
      <c r="AD945" s="23">
        <f t="shared" si="281"/>
        <v>0</v>
      </c>
      <c r="AE945" s="23">
        <f t="shared" si="282"/>
        <v>0</v>
      </c>
      <c r="AF945" s="23">
        <f t="shared" si="283"/>
        <v>0</v>
      </c>
      <c r="AG945" s="23">
        <f t="shared" si="284"/>
        <v>0</v>
      </c>
      <c r="AH945" s="23">
        <f t="shared" si="285"/>
        <v>0</v>
      </c>
      <c r="AI945" s="44" t="str">
        <f t="shared" si="286"/>
        <v>n/a</v>
      </c>
      <c r="AJ945" s="2" t="str">
        <f t="shared" si="269"/>
        <v>2018-19 Winter</v>
      </c>
      <c r="AK945" s="2" t="str">
        <f t="shared" si="270"/>
        <v>2018-19 Summer</v>
      </c>
      <c r="AL945" s="41">
        <v>0</v>
      </c>
    </row>
    <row r="946" spans="1:38" x14ac:dyDescent="0.3">
      <c r="A946" s="47">
        <v>43209</v>
      </c>
      <c r="B946" s="14" t="str">
        <f t="shared" si="271"/>
        <v>Apr</v>
      </c>
      <c r="C946" s="3"/>
      <c r="D946" s="3"/>
      <c r="E946" s="3"/>
      <c r="F946" s="3"/>
      <c r="G946" s="3"/>
      <c r="H946" s="3"/>
      <c r="I946" s="13">
        <f>VLOOKUP($B946,'Gas wholesale lookups'!$A$4:$L$15,'Gas wholesale index'!I$2,FALSE)</f>
        <v>166168.27272727274</v>
      </c>
      <c r="J946" s="13">
        <f>VLOOKUP($B946,'Gas wholesale lookups'!$A$4:$L$15,'Gas wholesale index'!J$2,FALSE)</f>
        <v>291847.5</v>
      </c>
      <c r="K946" s="13">
        <f>VLOOKUP($B946,'Gas wholesale lookups'!$A$4:$L$15,'Gas wholesale index'!K$2,FALSE)</f>
        <v>332991.45454545453</v>
      </c>
      <c r="L946" s="13">
        <f>VLOOKUP($B946,'Gas wholesale lookups'!$A$4:$L$15,'Gas wholesale index'!L$2,FALSE)</f>
        <v>208526.18181818182</v>
      </c>
      <c r="M946" s="13">
        <f>VLOOKUP($B946,'Gas wholesale lookups'!$A$4:$L$15,'Gas wholesale index'!M$2,FALSE)</f>
        <v>166168.27272727274</v>
      </c>
      <c r="N946" s="13">
        <f>VLOOKUP($B946,'Gas wholesale lookups'!$A$4:$L$15,'Gas wholesale index'!N$2,FALSE)</f>
        <v>291847.5</v>
      </c>
      <c r="O946" s="38">
        <f>VLOOKUP($B946,'Gas wholesale lookups'!$A$4:$R$15,'Gas wholesale index'!O$2,FALSE)</f>
        <v>0</v>
      </c>
      <c r="P946" s="38">
        <f>VLOOKUP($B946,'Gas wholesale lookups'!$A$4:$R$15,'Gas wholesale index'!P$2,FALSE)</f>
        <v>1</v>
      </c>
      <c r="Q946" s="38">
        <f>VLOOKUP($B946,'Gas wholesale lookups'!$A$4:$R$15,'Gas wholesale index'!Q$2,FALSE)</f>
        <v>1</v>
      </c>
      <c r="R946" s="38">
        <f>VLOOKUP($B946,'Gas wholesale lookups'!$A$4:$R$15,'Gas wholesale index'!R$2,FALSE)</f>
        <v>1</v>
      </c>
      <c r="S946" s="38">
        <f>VLOOKUP($B946,'Gas wholesale lookups'!$A$4:$R$15,'Gas wholesale index'!S$2,FALSE)</f>
        <v>1</v>
      </c>
      <c r="T946" s="38">
        <f>VLOOKUP($B946,'Gas wholesale lookups'!$A$4:$R$15,'Gas wholesale index'!T$2,FALSE)</f>
        <v>0</v>
      </c>
      <c r="U946" s="13">
        <f t="shared" si="272"/>
        <v>0</v>
      </c>
      <c r="V946" s="13">
        <f t="shared" si="273"/>
        <v>291847.5</v>
      </c>
      <c r="W946" s="13">
        <f t="shared" si="274"/>
        <v>332991.45454545453</v>
      </c>
      <c r="X946" s="13">
        <f t="shared" si="275"/>
        <v>208526.18181818182</v>
      </c>
      <c r="Y946" s="13">
        <f t="shared" si="276"/>
        <v>166168.27272727274</v>
      </c>
      <c r="Z946" s="13">
        <f t="shared" si="277"/>
        <v>0</v>
      </c>
      <c r="AA946" s="13">
        <f t="shared" si="278"/>
        <v>999533.40909090918</v>
      </c>
      <c r="AB946" s="23">
        <f t="shared" si="279"/>
        <v>0</v>
      </c>
      <c r="AC946" s="23">
        <f t="shared" si="280"/>
        <v>0</v>
      </c>
      <c r="AD946" s="23">
        <f t="shared" si="281"/>
        <v>0</v>
      </c>
      <c r="AE946" s="23">
        <f t="shared" si="282"/>
        <v>0</v>
      </c>
      <c r="AF946" s="23">
        <f t="shared" si="283"/>
        <v>0</v>
      </c>
      <c r="AG946" s="23">
        <f t="shared" si="284"/>
        <v>0</v>
      </c>
      <c r="AH946" s="23">
        <f t="shared" si="285"/>
        <v>0</v>
      </c>
      <c r="AI946" s="44" t="str">
        <f t="shared" si="286"/>
        <v>n/a</v>
      </c>
      <c r="AJ946" s="2" t="str">
        <f t="shared" si="269"/>
        <v>2018-19 Winter</v>
      </c>
      <c r="AK946" s="2" t="str">
        <f t="shared" si="270"/>
        <v>2018-19 Summer</v>
      </c>
      <c r="AL946" s="41">
        <v>0</v>
      </c>
    </row>
    <row r="947" spans="1:38" x14ac:dyDescent="0.3">
      <c r="A947" s="47">
        <v>43210</v>
      </c>
      <c r="B947" s="14" t="str">
        <f t="shared" si="271"/>
        <v>Apr</v>
      </c>
      <c r="C947" s="3"/>
      <c r="D947" s="3"/>
      <c r="E947" s="3"/>
      <c r="F947" s="3"/>
      <c r="G947" s="3"/>
      <c r="H947" s="3"/>
      <c r="I947" s="13">
        <f>VLOOKUP($B947,'Gas wholesale lookups'!$A$4:$L$15,'Gas wholesale index'!I$2,FALSE)</f>
        <v>166168.27272727274</v>
      </c>
      <c r="J947" s="13">
        <f>VLOOKUP($B947,'Gas wholesale lookups'!$A$4:$L$15,'Gas wholesale index'!J$2,FALSE)</f>
        <v>291847.5</v>
      </c>
      <c r="K947" s="13">
        <f>VLOOKUP($B947,'Gas wholesale lookups'!$A$4:$L$15,'Gas wholesale index'!K$2,FALSE)</f>
        <v>332991.45454545453</v>
      </c>
      <c r="L947" s="13">
        <f>VLOOKUP($B947,'Gas wholesale lookups'!$A$4:$L$15,'Gas wholesale index'!L$2,FALSE)</f>
        <v>208526.18181818182</v>
      </c>
      <c r="M947" s="13">
        <f>VLOOKUP($B947,'Gas wholesale lookups'!$A$4:$L$15,'Gas wholesale index'!M$2,FALSE)</f>
        <v>166168.27272727274</v>
      </c>
      <c r="N947" s="13">
        <f>VLOOKUP($B947,'Gas wholesale lookups'!$A$4:$L$15,'Gas wholesale index'!N$2,FALSE)</f>
        <v>291847.5</v>
      </c>
      <c r="O947" s="38">
        <f>VLOOKUP($B947,'Gas wholesale lookups'!$A$4:$R$15,'Gas wholesale index'!O$2,FALSE)</f>
        <v>0</v>
      </c>
      <c r="P947" s="38">
        <f>VLOOKUP($B947,'Gas wholesale lookups'!$A$4:$R$15,'Gas wholesale index'!P$2,FALSE)</f>
        <v>1</v>
      </c>
      <c r="Q947" s="38">
        <f>VLOOKUP($B947,'Gas wholesale lookups'!$A$4:$R$15,'Gas wholesale index'!Q$2,FALSE)</f>
        <v>1</v>
      </c>
      <c r="R947" s="38">
        <f>VLOOKUP($B947,'Gas wholesale lookups'!$A$4:$R$15,'Gas wholesale index'!R$2,FALSE)</f>
        <v>1</v>
      </c>
      <c r="S947" s="38">
        <f>VLOOKUP($B947,'Gas wholesale lookups'!$A$4:$R$15,'Gas wholesale index'!S$2,FALSE)</f>
        <v>1</v>
      </c>
      <c r="T947" s="38">
        <f>VLOOKUP($B947,'Gas wholesale lookups'!$A$4:$R$15,'Gas wholesale index'!T$2,FALSE)</f>
        <v>0</v>
      </c>
      <c r="U947" s="13">
        <f t="shared" si="272"/>
        <v>0</v>
      </c>
      <c r="V947" s="13">
        <f t="shared" si="273"/>
        <v>291847.5</v>
      </c>
      <c r="W947" s="13">
        <f t="shared" si="274"/>
        <v>332991.45454545453</v>
      </c>
      <c r="X947" s="13">
        <f t="shared" si="275"/>
        <v>208526.18181818182</v>
      </c>
      <c r="Y947" s="13">
        <f t="shared" si="276"/>
        <v>166168.27272727274</v>
      </c>
      <c r="Z947" s="13">
        <f t="shared" si="277"/>
        <v>0</v>
      </c>
      <c r="AA947" s="13">
        <f t="shared" si="278"/>
        <v>999533.40909090918</v>
      </c>
      <c r="AB947" s="23">
        <f t="shared" si="279"/>
        <v>0</v>
      </c>
      <c r="AC947" s="23">
        <f t="shared" si="280"/>
        <v>0</v>
      </c>
      <c r="AD947" s="23">
        <f t="shared" si="281"/>
        <v>0</v>
      </c>
      <c r="AE947" s="23">
        <f t="shared" si="282"/>
        <v>0</v>
      </c>
      <c r="AF947" s="23">
        <f t="shared" si="283"/>
        <v>0</v>
      </c>
      <c r="AG947" s="23">
        <f t="shared" si="284"/>
        <v>0</v>
      </c>
      <c r="AH947" s="23">
        <f t="shared" si="285"/>
        <v>0</v>
      </c>
      <c r="AI947" s="44" t="str">
        <f t="shared" si="286"/>
        <v>n/a</v>
      </c>
      <c r="AJ947" s="2" t="str">
        <f t="shared" si="269"/>
        <v>2018-19 Winter</v>
      </c>
      <c r="AK947" s="2" t="str">
        <f t="shared" si="270"/>
        <v>2018-19 Summer</v>
      </c>
      <c r="AL947" s="41">
        <v>0</v>
      </c>
    </row>
    <row r="948" spans="1:38" x14ac:dyDescent="0.3">
      <c r="A948" s="47">
        <v>43213</v>
      </c>
      <c r="B948" s="14" t="str">
        <f t="shared" si="271"/>
        <v>Apr</v>
      </c>
      <c r="C948" s="3"/>
      <c r="D948" s="3"/>
      <c r="E948" s="3"/>
      <c r="F948" s="3"/>
      <c r="G948" s="3"/>
      <c r="H948" s="3"/>
      <c r="I948" s="13">
        <f>VLOOKUP($B948,'Gas wholesale lookups'!$A$4:$L$15,'Gas wholesale index'!I$2,FALSE)</f>
        <v>166168.27272727274</v>
      </c>
      <c r="J948" s="13">
        <f>VLOOKUP($B948,'Gas wholesale lookups'!$A$4:$L$15,'Gas wholesale index'!J$2,FALSE)</f>
        <v>291847.5</v>
      </c>
      <c r="K948" s="13">
        <f>VLOOKUP($B948,'Gas wholesale lookups'!$A$4:$L$15,'Gas wholesale index'!K$2,FALSE)</f>
        <v>332991.45454545453</v>
      </c>
      <c r="L948" s="13">
        <f>VLOOKUP($B948,'Gas wholesale lookups'!$A$4:$L$15,'Gas wholesale index'!L$2,FALSE)</f>
        <v>208526.18181818182</v>
      </c>
      <c r="M948" s="13">
        <f>VLOOKUP($B948,'Gas wholesale lookups'!$A$4:$L$15,'Gas wholesale index'!M$2,FALSE)</f>
        <v>166168.27272727274</v>
      </c>
      <c r="N948" s="13">
        <f>VLOOKUP($B948,'Gas wholesale lookups'!$A$4:$L$15,'Gas wholesale index'!N$2,FALSE)</f>
        <v>291847.5</v>
      </c>
      <c r="O948" s="38">
        <f>VLOOKUP($B948,'Gas wholesale lookups'!$A$4:$R$15,'Gas wholesale index'!O$2,FALSE)</f>
        <v>0</v>
      </c>
      <c r="P948" s="38">
        <f>VLOOKUP($B948,'Gas wholesale lookups'!$A$4:$R$15,'Gas wholesale index'!P$2,FALSE)</f>
        <v>1</v>
      </c>
      <c r="Q948" s="38">
        <f>VLOOKUP($B948,'Gas wholesale lookups'!$A$4:$R$15,'Gas wholesale index'!Q$2,FALSE)</f>
        <v>1</v>
      </c>
      <c r="R948" s="38">
        <f>VLOOKUP($B948,'Gas wholesale lookups'!$A$4:$R$15,'Gas wholesale index'!R$2,FALSE)</f>
        <v>1</v>
      </c>
      <c r="S948" s="38">
        <f>VLOOKUP($B948,'Gas wholesale lookups'!$A$4:$R$15,'Gas wholesale index'!S$2,FALSE)</f>
        <v>1</v>
      </c>
      <c r="T948" s="38">
        <f>VLOOKUP($B948,'Gas wholesale lookups'!$A$4:$R$15,'Gas wholesale index'!T$2,FALSE)</f>
        <v>0</v>
      </c>
      <c r="U948" s="13">
        <f t="shared" si="272"/>
        <v>0</v>
      </c>
      <c r="V948" s="13">
        <f t="shared" si="273"/>
        <v>291847.5</v>
      </c>
      <c r="W948" s="13">
        <f t="shared" si="274"/>
        <v>332991.45454545453</v>
      </c>
      <c r="X948" s="13">
        <f t="shared" si="275"/>
        <v>208526.18181818182</v>
      </c>
      <c r="Y948" s="13">
        <f t="shared" si="276"/>
        <v>166168.27272727274</v>
      </c>
      <c r="Z948" s="13">
        <f t="shared" si="277"/>
        <v>0</v>
      </c>
      <c r="AA948" s="13">
        <f t="shared" si="278"/>
        <v>999533.40909090918</v>
      </c>
      <c r="AB948" s="23">
        <f t="shared" si="279"/>
        <v>0</v>
      </c>
      <c r="AC948" s="23">
        <f t="shared" si="280"/>
        <v>0</v>
      </c>
      <c r="AD948" s="23">
        <f t="shared" si="281"/>
        <v>0</v>
      </c>
      <c r="AE948" s="23">
        <f t="shared" si="282"/>
        <v>0</v>
      </c>
      <c r="AF948" s="23">
        <f t="shared" si="283"/>
        <v>0</v>
      </c>
      <c r="AG948" s="23">
        <f t="shared" si="284"/>
        <v>0</v>
      </c>
      <c r="AH948" s="23">
        <f t="shared" si="285"/>
        <v>0</v>
      </c>
      <c r="AI948" s="44" t="str">
        <f t="shared" si="286"/>
        <v>n/a</v>
      </c>
      <c r="AJ948" s="2" t="str">
        <f t="shared" si="269"/>
        <v>2018-19 Winter</v>
      </c>
      <c r="AK948" s="2" t="str">
        <f t="shared" si="270"/>
        <v>2018-19 Summer</v>
      </c>
      <c r="AL948" s="41">
        <v>0</v>
      </c>
    </row>
    <row r="949" spans="1:38" x14ac:dyDescent="0.3">
      <c r="A949" s="47">
        <v>43214</v>
      </c>
      <c r="B949" s="14" t="str">
        <f t="shared" si="271"/>
        <v>Apr</v>
      </c>
      <c r="C949" s="3"/>
      <c r="D949" s="3"/>
      <c r="E949" s="3"/>
      <c r="F949" s="3"/>
      <c r="G949" s="3"/>
      <c r="H949" s="3"/>
      <c r="I949" s="13">
        <f>VLOOKUP($B949,'Gas wholesale lookups'!$A$4:$L$15,'Gas wholesale index'!I$2,FALSE)</f>
        <v>166168.27272727274</v>
      </c>
      <c r="J949" s="13">
        <f>VLOOKUP($B949,'Gas wholesale lookups'!$A$4:$L$15,'Gas wholesale index'!J$2,FALSE)</f>
        <v>291847.5</v>
      </c>
      <c r="K949" s="13">
        <f>VLOOKUP($B949,'Gas wholesale lookups'!$A$4:$L$15,'Gas wholesale index'!K$2,FALSE)</f>
        <v>332991.45454545453</v>
      </c>
      <c r="L949" s="13">
        <f>VLOOKUP($B949,'Gas wholesale lookups'!$A$4:$L$15,'Gas wholesale index'!L$2,FALSE)</f>
        <v>208526.18181818182</v>
      </c>
      <c r="M949" s="13">
        <f>VLOOKUP($B949,'Gas wholesale lookups'!$A$4:$L$15,'Gas wholesale index'!M$2,FALSE)</f>
        <v>166168.27272727274</v>
      </c>
      <c r="N949" s="13">
        <f>VLOOKUP($B949,'Gas wholesale lookups'!$A$4:$L$15,'Gas wholesale index'!N$2,FALSE)</f>
        <v>291847.5</v>
      </c>
      <c r="O949" s="38">
        <f>VLOOKUP($B949,'Gas wholesale lookups'!$A$4:$R$15,'Gas wholesale index'!O$2,FALSE)</f>
        <v>0</v>
      </c>
      <c r="P949" s="38">
        <f>VLOOKUP($B949,'Gas wholesale lookups'!$A$4:$R$15,'Gas wholesale index'!P$2,FALSE)</f>
        <v>1</v>
      </c>
      <c r="Q949" s="38">
        <f>VLOOKUP($B949,'Gas wholesale lookups'!$A$4:$R$15,'Gas wholesale index'!Q$2,FALSE)</f>
        <v>1</v>
      </c>
      <c r="R949" s="38">
        <f>VLOOKUP($B949,'Gas wholesale lookups'!$A$4:$R$15,'Gas wholesale index'!R$2,FALSE)</f>
        <v>1</v>
      </c>
      <c r="S949" s="38">
        <f>VLOOKUP($B949,'Gas wholesale lookups'!$A$4:$R$15,'Gas wholesale index'!S$2,FALSE)</f>
        <v>1</v>
      </c>
      <c r="T949" s="38">
        <f>VLOOKUP($B949,'Gas wholesale lookups'!$A$4:$R$15,'Gas wholesale index'!T$2,FALSE)</f>
        <v>0</v>
      </c>
      <c r="U949" s="13">
        <f t="shared" si="272"/>
        <v>0</v>
      </c>
      <c r="V949" s="13">
        <f t="shared" si="273"/>
        <v>291847.5</v>
      </c>
      <c r="W949" s="13">
        <f t="shared" si="274"/>
        <v>332991.45454545453</v>
      </c>
      <c r="X949" s="13">
        <f t="shared" si="275"/>
        <v>208526.18181818182</v>
      </c>
      <c r="Y949" s="13">
        <f t="shared" si="276"/>
        <v>166168.27272727274</v>
      </c>
      <c r="Z949" s="13">
        <f t="shared" si="277"/>
        <v>0</v>
      </c>
      <c r="AA949" s="13">
        <f t="shared" si="278"/>
        <v>999533.40909090918</v>
      </c>
      <c r="AB949" s="23">
        <f t="shared" si="279"/>
        <v>0</v>
      </c>
      <c r="AC949" s="23">
        <f t="shared" si="280"/>
        <v>0</v>
      </c>
      <c r="AD949" s="23">
        <f t="shared" si="281"/>
        <v>0</v>
      </c>
      <c r="AE949" s="23">
        <f t="shared" si="282"/>
        <v>0</v>
      </c>
      <c r="AF949" s="23">
        <f t="shared" si="283"/>
        <v>0</v>
      </c>
      <c r="AG949" s="23">
        <f t="shared" si="284"/>
        <v>0</v>
      </c>
      <c r="AH949" s="23">
        <f t="shared" si="285"/>
        <v>0</v>
      </c>
      <c r="AI949" s="44" t="str">
        <f t="shared" si="286"/>
        <v>n/a</v>
      </c>
      <c r="AJ949" s="2" t="str">
        <f t="shared" si="269"/>
        <v>2018-19 Winter</v>
      </c>
      <c r="AK949" s="2" t="str">
        <f t="shared" si="270"/>
        <v>2018-19 Summer</v>
      </c>
      <c r="AL949" s="41">
        <v>0</v>
      </c>
    </row>
    <row r="950" spans="1:38" x14ac:dyDescent="0.3">
      <c r="A950" s="47">
        <v>43215</v>
      </c>
      <c r="B950" s="14" t="str">
        <f t="shared" si="271"/>
        <v>Apr</v>
      </c>
      <c r="C950" s="3"/>
      <c r="D950" s="3"/>
      <c r="E950" s="3"/>
      <c r="F950" s="3"/>
      <c r="G950" s="3"/>
      <c r="H950" s="3"/>
      <c r="I950" s="13">
        <f>VLOOKUP($B950,'Gas wholesale lookups'!$A$4:$L$15,'Gas wholesale index'!I$2,FALSE)</f>
        <v>166168.27272727274</v>
      </c>
      <c r="J950" s="13">
        <f>VLOOKUP($B950,'Gas wholesale lookups'!$A$4:$L$15,'Gas wholesale index'!J$2,FALSE)</f>
        <v>291847.5</v>
      </c>
      <c r="K950" s="13">
        <f>VLOOKUP($B950,'Gas wholesale lookups'!$A$4:$L$15,'Gas wholesale index'!K$2,FALSE)</f>
        <v>332991.45454545453</v>
      </c>
      <c r="L950" s="13">
        <f>VLOOKUP($B950,'Gas wholesale lookups'!$A$4:$L$15,'Gas wholesale index'!L$2,FALSE)</f>
        <v>208526.18181818182</v>
      </c>
      <c r="M950" s="13">
        <f>VLOOKUP($B950,'Gas wholesale lookups'!$A$4:$L$15,'Gas wholesale index'!M$2,FALSE)</f>
        <v>166168.27272727274</v>
      </c>
      <c r="N950" s="13">
        <f>VLOOKUP($B950,'Gas wholesale lookups'!$A$4:$L$15,'Gas wholesale index'!N$2,FALSE)</f>
        <v>291847.5</v>
      </c>
      <c r="O950" s="38">
        <f>VLOOKUP($B950,'Gas wholesale lookups'!$A$4:$R$15,'Gas wholesale index'!O$2,FALSE)</f>
        <v>0</v>
      </c>
      <c r="P950" s="38">
        <f>VLOOKUP($B950,'Gas wholesale lookups'!$A$4:$R$15,'Gas wholesale index'!P$2,FALSE)</f>
        <v>1</v>
      </c>
      <c r="Q950" s="38">
        <f>VLOOKUP($B950,'Gas wholesale lookups'!$A$4:$R$15,'Gas wholesale index'!Q$2,FALSE)</f>
        <v>1</v>
      </c>
      <c r="R950" s="38">
        <f>VLOOKUP($B950,'Gas wholesale lookups'!$A$4:$R$15,'Gas wholesale index'!R$2,FALSE)</f>
        <v>1</v>
      </c>
      <c r="S950" s="38">
        <f>VLOOKUP($B950,'Gas wholesale lookups'!$A$4:$R$15,'Gas wholesale index'!S$2,FALSE)</f>
        <v>1</v>
      </c>
      <c r="T950" s="38">
        <f>VLOOKUP($B950,'Gas wholesale lookups'!$A$4:$R$15,'Gas wholesale index'!T$2,FALSE)</f>
        <v>0</v>
      </c>
      <c r="U950" s="13">
        <f t="shared" si="272"/>
        <v>0</v>
      </c>
      <c r="V950" s="13">
        <f t="shared" si="273"/>
        <v>291847.5</v>
      </c>
      <c r="W950" s="13">
        <f t="shared" si="274"/>
        <v>332991.45454545453</v>
      </c>
      <c r="X950" s="13">
        <f t="shared" si="275"/>
        <v>208526.18181818182</v>
      </c>
      <c r="Y950" s="13">
        <f t="shared" si="276"/>
        <v>166168.27272727274</v>
      </c>
      <c r="Z950" s="13">
        <f t="shared" si="277"/>
        <v>0</v>
      </c>
      <c r="AA950" s="13">
        <f t="shared" si="278"/>
        <v>999533.40909090918</v>
      </c>
      <c r="AB950" s="23">
        <f t="shared" si="279"/>
        <v>0</v>
      </c>
      <c r="AC950" s="23">
        <f t="shared" si="280"/>
        <v>0</v>
      </c>
      <c r="AD950" s="23">
        <f t="shared" si="281"/>
        <v>0</v>
      </c>
      <c r="AE950" s="23">
        <f t="shared" si="282"/>
        <v>0</v>
      </c>
      <c r="AF950" s="23">
        <f t="shared" si="283"/>
        <v>0</v>
      </c>
      <c r="AG950" s="23">
        <f t="shared" si="284"/>
        <v>0</v>
      </c>
      <c r="AH950" s="23">
        <f t="shared" si="285"/>
        <v>0</v>
      </c>
      <c r="AI950" s="44" t="str">
        <f t="shared" si="286"/>
        <v>n/a</v>
      </c>
      <c r="AJ950" s="2" t="str">
        <f t="shared" si="269"/>
        <v>2018-19 Winter</v>
      </c>
      <c r="AK950" s="2" t="str">
        <f t="shared" si="270"/>
        <v>2018-19 Summer</v>
      </c>
      <c r="AL950" s="41">
        <v>0</v>
      </c>
    </row>
    <row r="951" spans="1:38" x14ac:dyDescent="0.3">
      <c r="A951" s="47">
        <v>43216</v>
      </c>
      <c r="B951" s="14" t="str">
        <f t="shared" si="271"/>
        <v>Apr</v>
      </c>
      <c r="C951" s="3"/>
      <c r="D951" s="3"/>
      <c r="E951" s="3"/>
      <c r="F951" s="3"/>
      <c r="G951" s="3"/>
      <c r="H951" s="3"/>
      <c r="I951" s="13">
        <f>VLOOKUP($B951,'Gas wholesale lookups'!$A$4:$L$15,'Gas wholesale index'!I$2,FALSE)</f>
        <v>166168.27272727274</v>
      </c>
      <c r="J951" s="13">
        <f>VLOOKUP($B951,'Gas wholesale lookups'!$A$4:$L$15,'Gas wholesale index'!J$2,FALSE)</f>
        <v>291847.5</v>
      </c>
      <c r="K951" s="13">
        <f>VLOOKUP($B951,'Gas wholesale lookups'!$A$4:$L$15,'Gas wholesale index'!K$2,FALSE)</f>
        <v>332991.45454545453</v>
      </c>
      <c r="L951" s="13">
        <f>VLOOKUP($B951,'Gas wholesale lookups'!$A$4:$L$15,'Gas wholesale index'!L$2,FALSE)</f>
        <v>208526.18181818182</v>
      </c>
      <c r="M951" s="13">
        <f>VLOOKUP($B951,'Gas wholesale lookups'!$A$4:$L$15,'Gas wholesale index'!M$2,FALSE)</f>
        <v>166168.27272727274</v>
      </c>
      <c r="N951" s="13">
        <f>VLOOKUP($B951,'Gas wholesale lookups'!$A$4:$L$15,'Gas wholesale index'!N$2,FALSE)</f>
        <v>291847.5</v>
      </c>
      <c r="O951" s="38">
        <f>VLOOKUP($B951,'Gas wholesale lookups'!$A$4:$R$15,'Gas wholesale index'!O$2,FALSE)</f>
        <v>0</v>
      </c>
      <c r="P951" s="38">
        <f>VLOOKUP($B951,'Gas wholesale lookups'!$A$4:$R$15,'Gas wholesale index'!P$2,FALSE)</f>
        <v>1</v>
      </c>
      <c r="Q951" s="38">
        <f>VLOOKUP($B951,'Gas wholesale lookups'!$A$4:$R$15,'Gas wholesale index'!Q$2,FALSE)</f>
        <v>1</v>
      </c>
      <c r="R951" s="38">
        <f>VLOOKUP($B951,'Gas wholesale lookups'!$A$4:$R$15,'Gas wholesale index'!R$2,FALSE)</f>
        <v>1</v>
      </c>
      <c r="S951" s="38">
        <f>VLOOKUP($B951,'Gas wholesale lookups'!$A$4:$R$15,'Gas wholesale index'!S$2,FALSE)</f>
        <v>1</v>
      </c>
      <c r="T951" s="38">
        <f>VLOOKUP($B951,'Gas wholesale lookups'!$A$4:$R$15,'Gas wholesale index'!T$2,FALSE)</f>
        <v>0</v>
      </c>
      <c r="U951" s="13">
        <f t="shared" si="272"/>
        <v>0</v>
      </c>
      <c r="V951" s="13">
        <f t="shared" si="273"/>
        <v>291847.5</v>
      </c>
      <c r="W951" s="13">
        <f t="shared" si="274"/>
        <v>332991.45454545453</v>
      </c>
      <c r="X951" s="13">
        <f t="shared" si="275"/>
        <v>208526.18181818182</v>
      </c>
      <c r="Y951" s="13">
        <f t="shared" si="276"/>
        <v>166168.27272727274</v>
      </c>
      <c r="Z951" s="13">
        <f t="shared" si="277"/>
        <v>0</v>
      </c>
      <c r="AA951" s="13">
        <f t="shared" si="278"/>
        <v>999533.40909090918</v>
      </c>
      <c r="AB951" s="23">
        <f t="shared" si="279"/>
        <v>0</v>
      </c>
      <c r="AC951" s="23">
        <f t="shared" si="280"/>
        <v>0</v>
      </c>
      <c r="AD951" s="23">
        <f t="shared" si="281"/>
        <v>0</v>
      </c>
      <c r="AE951" s="23">
        <f t="shared" si="282"/>
        <v>0</v>
      </c>
      <c r="AF951" s="23">
        <f t="shared" si="283"/>
        <v>0</v>
      </c>
      <c r="AG951" s="23">
        <f t="shared" si="284"/>
        <v>0</v>
      </c>
      <c r="AH951" s="23">
        <f t="shared" si="285"/>
        <v>0</v>
      </c>
      <c r="AI951" s="44" t="str">
        <f t="shared" si="286"/>
        <v>n/a</v>
      </c>
      <c r="AJ951" s="2" t="str">
        <f t="shared" si="269"/>
        <v>2018-19 Winter</v>
      </c>
      <c r="AK951" s="2" t="str">
        <f t="shared" si="270"/>
        <v>2018-19 Summer</v>
      </c>
      <c r="AL951" s="41">
        <v>0</v>
      </c>
    </row>
    <row r="952" spans="1:38" x14ac:dyDescent="0.3">
      <c r="A952" s="47">
        <v>43217</v>
      </c>
      <c r="B952" s="14" t="str">
        <f t="shared" si="271"/>
        <v>Apr</v>
      </c>
      <c r="C952" s="3"/>
      <c r="D952" s="3"/>
      <c r="E952" s="3"/>
      <c r="F952" s="3"/>
      <c r="G952" s="3"/>
      <c r="H952" s="3"/>
      <c r="I952" s="13">
        <f>VLOOKUP($B952,'Gas wholesale lookups'!$A$4:$L$15,'Gas wholesale index'!I$2,FALSE)</f>
        <v>166168.27272727274</v>
      </c>
      <c r="J952" s="13">
        <f>VLOOKUP($B952,'Gas wholesale lookups'!$A$4:$L$15,'Gas wholesale index'!J$2,FALSE)</f>
        <v>291847.5</v>
      </c>
      <c r="K952" s="13">
        <f>VLOOKUP($B952,'Gas wholesale lookups'!$A$4:$L$15,'Gas wholesale index'!K$2,FALSE)</f>
        <v>332991.45454545453</v>
      </c>
      <c r="L952" s="13">
        <f>VLOOKUP($B952,'Gas wholesale lookups'!$A$4:$L$15,'Gas wholesale index'!L$2,FALSE)</f>
        <v>208526.18181818182</v>
      </c>
      <c r="M952" s="13">
        <f>VLOOKUP($B952,'Gas wholesale lookups'!$A$4:$L$15,'Gas wholesale index'!M$2,FALSE)</f>
        <v>166168.27272727274</v>
      </c>
      <c r="N952" s="13">
        <f>VLOOKUP($B952,'Gas wholesale lookups'!$A$4:$L$15,'Gas wholesale index'!N$2,FALSE)</f>
        <v>291847.5</v>
      </c>
      <c r="O952" s="38">
        <f>VLOOKUP($B952,'Gas wholesale lookups'!$A$4:$R$15,'Gas wholesale index'!O$2,FALSE)</f>
        <v>0</v>
      </c>
      <c r="P952" s="38">
        <f>VLOOKUP($B952,'Gas wholesale lookups'!$A$4:$R$15,'Gas wholesale index'!P$2,FALSE)</f>
        <v>1</v>
      </c>
      <c r="Q952" s="38">
        <f>VLOOKUP($B952,'Gas wholesale lookups'!$A$4:$R$15,'Gas wholesale index'!Q$2,FALSE)</f>
        <v>1</v>
      </c>
      <c r="R952" s="38">
        <f>VLOOKUP($B952,'Gas wholesale lookups'!$A$4:$R$15,'Gas wholesale index'!R$2,FALSE)</f>
        <v>1</v>
      </c>
      <c r="S952" s="38">
        <f>VLOOKUP($B952,'Gas wholesale lookups'!$A$4:$R$15,'Gas wholesale index'!S$2,FALSE)</f>
        <v>1</v>
      </c>
      <c r="T952" s="38">
        <f>VLOOKUP($B952,'Gas wholesale lookups'!$A$4:$R$15,'Gas wholesale index'!T$2,FALSE)</f>
        <v>0</v>
      </c>
      <c r="U952" s="13">
        <f t="shared" si="272"/>
        <v>0</v>
      </c>
      <c r="V952" s="13">
        <f t="shared" si="273"/>
        <v>291847.5</v>
      </c>
      <c r="W952" s="13">
        <f t="shared" si="274"/>
        <v>332991.45454545453</v>
      </c>
      <c r="X952" s="13">
        <f t="shared" si="275"/>
        <v>208526.18181818182</v>
      </c>
      <c r="Y952" s="13">
        <f t="shared" si="276"/>
        <v>166168.27272727274</v>
      </c>
      <c r="Z952" s="13">
        <f t="shared" si="277"/>
        <v>0</v>
      </c>
      <c r="AA952" s="13">
        <f t="shared" si="278"/>
        <v>999533.40909090918</v>
      </c>
      <c r="AB952" s="23">
        <f t="shared" si="279"/>
        <v>0</v>
      </c>
      <c r="AC952" s="23">
        <f t="shared" si="280"/>
        <v>0</v>
      </c>
      <c r="AD952" s="23">
        <f t="shared" si="281"/>
        <v>0</v>
      </c>
      <c r="AE952" s="23">
        <f t="shared" si="282"/>
        <v>0</v>
      </c>
      <c r="AF952" s="23">
        <f t="shared" si="283"/>
        <v>0</v>
      </c>
      <c r="AG952" s="23">
        <f t="shared" si="284"/>
        <v>0</v>
      </c>
      <c r="AH952" s="23">
        <f t="shared" si="285"/>
        <v>0</v>
      </c>
      <c r="AI952" s="44" t="str">
        <f t="shared" si="286"/>
        <v>n/a</v>
      </c>
      <c r="AJ952" s="2" t="str">
        <f t="shared" si="269"/>
        <v>2018-19 Winter</v>
      </c>
      <c r="AK952" s="2" t="str">
        <f t="shared" si="270"/>
        <v>2018-19 Summer</v>
      </c>
      <c r="AL952" s="41">
        <v>0</v>
      </c>
    </row>
    <row r="953" spans="1:38" x14ac:dyDescent="0.3">
      <c r="A953" s="47">
        <v>43220</v>
      </c>
      <c r="B953" s="14" t="str">
        <f t="shared" si="271"/>
        <v>Apr</v>
      </c>
      <c r="C953" s="3"/>
      <c r="D953" s="3"/>
      <c r="E953" s="3"/>
      <c r="F953" s="3"/>
      <c r="G953" s="3"/>
      <c r="H953" s="3"/>
      <c r="I953" s="13">
        <f>VLOOKUP($B953,'Gas wholesale lookups'!$A$4:$L$15,'Gas wholesale index'!I$2,FALSE)</f>
        <v>166168.27272727274</v>
      </c>
      <c r="J953" s="13">
        <f>VLOOKUP($B953,'Gas wholesale lookups'!$A$4:$L$15,'Gas wholesale index'!J$2,FALSE)</f>
        <v>291847.5</v>
      </c>
      <c r="K953" s="13">
        <f>VLOOKUP($B953,'Gas wholesale lookups'!$A$4:$L$15,'Gas wholesale index'!K$2,FALSE)</f>
        <v>332991.45454545453</v>
      </c>
      <c r="L953" s="13">
        <f>VLOOKUP($B953,'Gas wholesale lookups'!$A$4:$L$15,'Gas wholesale index'!L$2,FALSE)</f>
        <v>208526.18181818182</v>
      </c>
      <c r="M953" s="13">
        <f>VLOOKUP($B953,'Gas wholesale lookups'!$A$4:$L$15,'Gas wholesale index'!M$2,FALSE)</f>
        <v>166168.27272727274</v>
      </c>
      <c r="N953" s="13">
        <f>VLOOKUP($B953,'Gas wholesale lookups'!$A$4:$L$15,'Gas wholesale index'!N$2,FALSE)</f>
        <v>291847.5</v>
      </c>
      <c r="O953" s="38">
        <f>VLOOKUP($B953,'Gas wholesale lookups'!$A$4:$R$15,'Gas wholesale index'!O$2,FALSE)</f>
        <v>0</v>
      </c>
      <c r="P953" s="38">
        <f>VLOOKUP($B953,'Gas wholesale lookups'!$A$4:$R$15,'Gas wholesale index'!P$2,FALSE)</f>
        <v>1</v>
      </c>
      <c r="Q953" s="38">
        <f>VLOOKUP($B953,'Gas wholesale lookups'!$A$4:$R$15,'Gas wholesale index'!Q$2,FALSE)</f>
        <v>1</v>
      </c>
      <c r="R953" s="38">
        <f>VLOOKUP($B953,'Gas wholesale lookups'!$A$4:$R$15,'Gas wholesale index'!R$2,FALSE)</f>
        <v>1</v>
      </c>
      <c r="S953" s="38">
        <f>VLOOKUP($B953,'Gas wholesale lookups'!$A$4:$R$15,'Gas wholesale index'!S$2,FALSE)</f>
        <v>1</v>
      </c>
      <c r="T953" s="38">
        <f>VLOOKUP($B953,'Gas wholesale lookups'!$A$4:$R$15,'Gas wholesale index'!T$2,FALSE)</f>
        <v>0</v>
      </c>
      <c r="U953" s="13">
        <f t="shared" si="272"/>
        <v>0</v>
      </c>
      <c r="V953" s="13">
        <f t="shared" si="273"/>
        <v>291847.5</v>
      </c>
      <c r="W953" s="13">
        <f t="shared" si="274"/>
        <v>332991.45454545453</v>
      </c>
      <c r="X953" s="13">
        <f t="shared" si="275"/>
        <v>208526.18181818182</v>
      </c>
      <c r="Y953" s="13">
        <f t="shared" si="276"/>
        <v>166168.27272727274</v>
      </c>
      <c r="Z953" s="13">
        <f t="shared" si="277"/>
        <v>0</v>
      </c>
      <c r="AA953" s="13">
        <f t="shared" si="278"/>
        <v>999533.40909090918</v>
      </c>
      <c r="AB953" s="23">
        <f t="shared" si="279"/>
        <v>0</v>
      </c>
      <c r="AC953" s="23">
        <f t="shared" si="280"/>
        <v>0</v>
      </c>
      <c r="AD953" s="23">
        <f t="shared" si="281"/>
        <v>0</v>
      </c>
      <c r="AE953" s="23">
        <f t="shared" si="282"/>
        <v>0</v>
      </c>
      <c r="AF953" s="23">
        <f t="shared" si="283"/>
        <v>0</v>
      </c>
      <c r="AG953" s="23">
        <f t="shared" si="284"/>
        <v>0</v>
      </c>
      <c r="AH953" s="23">
        <f t="shared" si="285"/>
        <v>0</v>
      </c>
      <c r="AI953" s="44" t="str">
        <f t="shared" si="286"/>
        <v>n/a</v>
      </c>
      <c r="AJ953" s="2" t="str">
        <f t="shared" si="269"/>
        <v>2018-19 Winter</v>
      </c>
      <c r="AK953" s="2" t="str">
        <f t="shared" si="270"/>
        <v>2018-19 Summer</v>
      </c>
      <c r="AL953" s="41">
        <v>0</v>
      </c>
    </row>
    <row r="954" spans="1:38" x14ac:dyDescent="0.3">
      <c r="A954" s="47">
        <v>43221</v>
      </c>
      <c r="B954" s="14" t="str">
        <f t="shared" si="271"/>
        <v>May</v>
      </c>
      <c r="C954" s="3"/>
      <c r="D954" s="3"/>
      <c r="E954" s="3"/>
      <c r="F954" s="3"/>
      <c r="G954" s="3"/>
      <c r="H954" s="3"/>
      <c r="I954" s="13">
        <f>VLOOKUP($B954,'Gas wholesale lookups'!$A$4:$L$15,'Gas wholesale index'!I$2,FALSE)</f>
        <v>166168.27272727274</v>
      </c>
      <c r="J954" s="13">
        <f>VLOOKUP($B954,'Gas wholesale lookups'!$A$4:$L$15,'Gas wholesale index'!J$2,FALSE)</f>
        <v>291847.5</v>
      </c>
      <c r="K954" s="13">
        <f>VLOOKUP($B954,'Gas wholesale lookups'!$A$4:$L$15,'Gas wholesale index'!K$2,FALSE)</f>
        <v>332991.45454545453</v>
      </c>
      <c r="L954" s="13">
        <f>VLOOKUP($B954,'Gas wholesale lookups'!$A$4:$L$15,'Gas wholesale index'!L$2,FALSE)</f>
        <v>208526.18181818182</v>
      </c>
      <c r="M954" s="13">
        <f>VLOOKUP($B954,'Gas wholesale lookups'!$A$4:$L$15,'Gas wholesale index'!M$2,FALSE)</f>
        <v>166168.27272727274</v>
      </c>
      <c r="N954" s="13">
        <f>VLOOKUP($B954,'Gas wholesale lookups'!$A$4:$L$15,'Gas wholesale index'!N$2,FALSE)</f>
        <v>291847.5</v>
      </c>
      <c r="O954" s="38">
        <f>VLOOKUP($B954,'Gas wholesale lookups'!$A$4:$R$15,'Gas wholesale index'!O$2,FALSE)</f>
        <v>0</v>
      </c>
      <c r="P954" s="38">
        <f>VLOOKUP($B954,'Gas wholesale lookups'!$A$4:$R$15,'Gas wholesale index'!P$2,FALSE)</f>
        <v>1</v>
      </c>
      <c r="Q954" s="38">
        <f>VLOOKUP($B954,'Gas wholesale lookups'!$A$4:$R$15,'Gas wholesale index'!Q$2,FALSE)</f>
        <v>1</v>
      </c>
      <c r="R954" s="38">
        <f>VLOOKUP($B954,'Gas wholesale lookups'!$A$4:$R$15,'Gas wholesale index'!R$2,FALSE)</f>
        <v>1</v>
      </c>
      <c r="S954" s="38">
        <f>VLOOKUP($B954,'Gas wholesale lookups'!$A$4:$R$15,'Gas wholesale index'!S$2,FALSE)</f>
        <v>1</v>
      </c>
      <c r="T954" s="38">
        <f>VLOOKUP($B954,'Gas wholesale lookups'!$A$4:$R$15,'Gas wholesale index'!T$2,FALSE)</f>
        <v>0</v>
      </c>
      <c r="U954" s="13">
        <f t="shared" si="272"/>
        <v>0</v>
      </c>
      <c r="V954" s="13">
        <f t="shared" si="273"/>
        <v>291847.5</v>
      </c>
      <c r="W954" s="13">
        <f t="shared" si="274"/>
        <v>332991.45454545453</v>
      </c>
      <c r="X954" s="13">
        <f t="shared" si="275"/>
        <v>208526.18181818182</v>
      </c>
      <c r="Y954" s="13">
        <f t="shared" si="276"/>
        <v>166168.27272727274</v>
      </c>
      <c r="Z954" s="13">
        <f t="shared" si="277"/>
        <v>0</v>
      </c>
      <c r="AA954" s="13">
        <f t="shared" si="278"/>
        <v>999533.40909090918</v>
      </c>
      <c r="AB954" s="23">
        <f t="shared" si="279"/>
        <v>0</v>
      </c>
      <c r="AC954" s="23">
        <f t="shared" si="280"/>
        <v>0</v>
      </c>
      <c r="AD954" s="23">
        <f t="shared" si="281"/>
        <v>0</v>
      </c>
      <c r="AE954" s="23">
        <f t="shared" si="282"/>
        <v>0</v>
      </c>
      <c r="AF954" s="23">
        <f t="shared" si="283"/>
        <v>0</v>
      </c>
      <c r="AG954" s="23">
        <f t="shared" si="284"/>
        <v>0</v>
      </c>
      <c r="AH954" s="23">
        <f t="shared" si="285"/>
        <v>0</v>
      </c>
      <c r="AI954" s="44" t="str">
        <f t="shared" si="286"/>
        <v>n/a</v>
      </c>
      <c r="AJ954" s="2" t="str">
        <f t="shared" si="269"/>
        <v>2018-19 Winter</v>
      </c>
      <c r="AK954" s="2" t="str">
        <f t="shared" si="270"/>
        <v>2018-19 Summer</v>
      </c>
      <c r="AL954" s="41">
        <v>0</v>
      </c>
    </row>
    <row r="955" spans="1:38" x14ac:dyDescent="0.3">
      <c r="A955" s="47">
        <v>43222</v>
      </c>
      <c r="B955" s="14" t="str">
        <f t="shared" si="271"/>
        <v>May</v>
      </c>
      <c r="C955" s="3"/>
      <c r="D955" s="3"/>
      <c r="E955" s="3"/>
      <c r="F955" s="3"/>
      <c r="G955" s="3"/>
      <c r="H955" s="3"/>
      <c r="I955" s="13">
        <f>VLOOKUP($B955,'Gas wholesale lookups'!$A$4:$L$15,'Gas wholesale index'!I$2,FALSE)</f>
        <v>166168.27272727274</v>
      </c>
      <c r="J955" s="13">
        <f>VLOOKUP($B955,'Gas wholesale lookups'!$A$4:$L$15,'Gas wholesale index'!J$2,FALSE)</f>
        <v>291847.5</v>
      </c>
      <c r="K955" s="13">
        <f>VLOOKUP($B955,'Gas wholesale lookups'!$A$4:$L$15,'Gas wholesale index'!K$2,FALSE)</f>
        <v>332991.45454545453</v>
      </c>
      <c r="L955" s="13">
        <f>VLOOKUP($B955,'Gas wholesale lookups'!$A$4:$L$15,'Gas wholesale index'!L$2,FALSE)</f>
        <v>208526.18181818182</v>
      </c>
      <c r="M955" s="13">
        <f>VLOOKUP($B955,'Gas wholesale lookups'!$A$4:$L$15,'Gas wholesale index'!M$2,FALSE)</f>
        <v>166168.27272727274</v>
      </c>
      <c r="N955" s="13">
        <f>VLOOKUP($B955,'Gas wholesale lookups'!$A$4:$L$15,'Gas wholesale index'!N$2,FALSE)</f>
        <v>291847.5</v>
      </c>
      <c r="O955" s="38">
        <f>VLOOKUP($B955,'Gas wholesale lookups'!$A$4:$R$15,'Gas wholesale index'!O$2,FALSE)</f>
        <v>0</v>
      </c>
      <c r="P955" s="38">
        <f>VLOOKUP($B955,'Gas wholesale lookups'!$A$4:$R$15,'Gas wholesale index'!P$2,FALSE)</f>
        <v>1</v>
      </c>
      <c r="Q955" s="38">
        <f>VLOOKUP($B955,'Gas wholesale lookups'!$A$4:$R$15,'Gas wholesale index'!Q$2,FALSE)</f>
        <v>1</v>
      </c>
      <c r="R955" s="38">
        <f>VLOOKUP($B955,'Gas wholesale lookups'!$A$4:$R$15,'Gas wholesale index'!R$2,FALSE)</f>
        <v>1</v>
      </c>
      <c r="S955" s="38">
        <f>VLOOKUP($B955,'Gas wholesale lookups'!$A$4:$R$15,'Gas wholesale index'!S$2,FALSE)</f>
        <v>1</v>
      </c>
      <c r="T955" s="38">
        <f>VLOOKUP($B955,'Gas wholesale lookups'!$A$4:$R$15,'Gas wholesale index'!T$2,FALSE)</f>
        <v>0</v>
      </c>
      <c r="U955" s="13">
        <f t="shared" si="272"/>
        <v>0</v>
      </c>
      <c r="V955" s="13">
        <f t="shared" si="273"/>
        <v>291847.5</v>
      </c>
      <c r="W955" s="13">
        <f t="shared" si="274"/>
        <v>332991.45454545453</v>
      </c>
      <c r="X955" s="13">
        <f t="shared" si="275"/>
        <v>208526.18181818182</v>
      </c>
      <c r="Y955" s="13">
        <f t="shared" si="276"/>
        <v>166168.27272727274</v>
      </c>
      <c r="Z955" s="13">
        <f t="shared" si="277"/>
        <v>0</v>
      </c>
      <c r="AA955" s="13">
        <f t="shared" si="278"/>
        <v>999533.40909090918</v>
      </c>
      <c r="AB955" s="23">
        <f t="shared" si="279"/>
        <v>0</v>
      </c>
      <c r="AC955" s="23">
        <f t="shared" si="280"/>
        <v>0</v>
      </c>
      <c r="AD955" s="23">
        <f t="shared" si="281"/>
        <v>0</v>
      </c>
      <c r="AE955" s="23">
        <f t="shared" si="282"/>
        <v>0</v>
      </c>
      <c r="AF955" s="23">
        <f t="shared" si="283"/>
        <v>0</v>
      </c>
      <c r="AG955" s="23">
        <f t="shared" si="284"/>
        <v>0</v>
      </c>
      <c r="AH955" s="23">
        <f t="shared" si="285"/>
        <v>0</v>
      </c>
      <c r="AI955" s="44" t="str">
        <f t="shared" si="286"/>
        <v>n/a</v>
      </c>
      <c r="AJ955" s="2" t="str">
        <f t="shared" si="269"/>
        <v>2018-19 Winter</v>
      </c>
      <c r="AK955" s="2" t="str">
        <f t="shared" si="270"/>
        <v>2018-19 Summer</v>
      </c>
      <c r="AL955" s="41">
        <v>0</v>
      </c>
    </row>
    <row r="956" spans="1:38" x14ac:dyDescent="0.3">
      <c r="A956" s="47">
        <v>43223</v>
      </c>
      <c r="B956" s="14" t="str">
        <f t="shared" si="271"/>
        <v>May</v>
      </c>
      <c r="C956" s="3"/>
      <c r="D956" s="3"/>
      <c r="E956" s="3"/>
      <c r="F956" s="3"/>
      <c r="G956" s="3"/>
      <c r="H956" s="3"/>
      <c r="I956" s="13">
        <f>VLOOKUP($B956,'Gas wholesale lookups'!$A$4:$L$15,'Gas wholesale index'!I$2,FALSE)</f>
        <v>166168.27272727274</v>
      </c>
      <c r="J956" s="13">
        <f>VLOOKUP($B956,'Gas wholesale lookups'!$A$4:$L$15,'Gas wholesale index'!J$2,FALSE)</f>
        <v>291847.5</v>
      </c>
      <c r="K956" s="13">
        <f>VLOOKUP($B956,'Gas wholesale lookups'!$A$4:$L$15,'Gas wholesale index'!K$2,FALSE)</f>
        <v>332991.45454545453</v>
      </c>
      <c r="L956" s="13">
        <f>VLOOKUP($B956,'Gas wholesale lookups'!$A$4:$L$15,'Gas wholesale index'!L$2,FALSE)</f>
        <v>208526.18181818182</v>
      </c>
      <c r="M956" s="13">
        <f>VLOOKUP($B956,'Gas wholesale lookups'!$A$4:$L$15,'Gas wholesale index'!M$2,FALSE)</f>
        <v>166168.27272727274</v>
      </c>
      <c r="N956" s="13">
        <f>VLOOKUP($B956,'Gas wholesale lookups'!$A$4:$L$15,'Gas wholesale index'!N$2,FALSE)</f>
        <v>291847.5</v>
      </c>
      <c r="O956" s="38">
        <f>VLOOKUP($B956,'Gas wholesale lookups'!$A$4:$R$15,'Gas wholesale index'!O$2,FALSE)</f>
        <v>0</v>
      </c>
      <c r="P956" s="38">
        <f>VLOOKUP($B956,'Gas wholesale lookups'!$A$4:$R$15,'Gas wholesale index'!P$2,FALSE)</f>
        <v>1</v>
      </c>
      <c r="Q956" s="38">
        <f>VLOOKUP($B956,'Gas wholesale lookups'!$A$4:$R$15,'Gas wholesale index'!Q$2,FALSE)</f>
        <v>1</v>
      </c>
      <c r="R956" s="38">
        <f>VLOOKUP($B956,'Gas wholesale lookups'!$A$4:$R$15,'Gas wholesale index'!R$2,FALSE)</f>
        <v>1</v>
      </c>
      <c r="S956" s="38">
        <f>VLOOKUP($B956,'Gas wholesale lookups'!$A$4:$R$15,'Gas wholesale index'!S$2,FALSE)</f>
        <v>1</v>
      </c>
      <c r="T956" s="38">
        <f>VLOOKUP($B956,'Gas wholesale lookups'!$A$4:$R$15,'Gas wholesale index'!T$2,FALSE)</f>
        <v>0</v>
      </c>
      <c r="U956" s="13">
        <f t="shared" si="272"/>
        <v>0</v>
      </c>
      <c r="V956" s="13">
        <f t="shared" si="273"/>
        <v>291847.5</v>
      </c>
      <c r="W956" s="13">
        <f t="shared" si="274"/>
        <v>332991.45454545453</v>
      </c>
      <c r="X956" s="13">
        <f t="shared" si="275"/>
        <v>208526.18181818182</v>
      </c>
      <c r="Y956" s="13">
        <f t="shared" si="276"/>
        <v>166168.27272727274</v>
      </c>
      <c r="Z956" s="13">
        <f t="shared" si="277"/>
        <v>0</v>
      </c>
      <c r="AA956" s="13">
        <f t="shared" si="278"/>
        <v>999533.40909090918</v>
      </c>
      <c r="AB956" s="23">
        <f t="shared" si="279"/>
        <v>0</v>
      </c>
      <c r="AC956" s="23">
        <f t="shared" si="280"/>
        <v>0</v>
      </c>
      <c r="AD956" s="23">
        <f t="shared" si="281"/>
        <v>0</v>
      </c>
      <c r="AE956" s="23">
        <f t="shared" si="282"/>
        <v>0</v>
      </c>
      <c r="AF956" s="23">
        <f t="shared" si="283"/>
        <v>0</v>
      </c>
      <c r="AG956" s="23">
        <f t="shared" si="284"/>
        <v>0</v>
      </c>
      <c r="AH956" s="23">
        <f t="shared" si="285"/>
        <v>0</v>
      </c>
      <c r="AI956" s="44" t="str">
        <f t="shared" si="286"/>
        <v>n/a</v>
      </c>
      <c r="AJ956" s="2" t="str">
        <f t="shared" si="269"/>
        <v>2018-19 Winter</v>
      </c>
      <c r="AK956" s="2" t="str">
        <f t="shared" si="270"/>
        <v>2018-19 Summer</v>
      </c>
      <c r="AL956" s="41">
        <v>0</v>
      </c>
    </row>
    <row r="957" spans="1:38" x14ac:dyDescent="0.3">
      <c r="A957" s="47">
        <v>43224</v>
      </c>
      <c r="B957" s="14" t="str">
        <f t="shared" si="271"/>
        <v>May</v>
      </c>
      <c r="C957" s="3"/>
      <c r="D957" s="3"/>
      <c r="E957" s="3"/>
      <c r="F957" s="3"/>
      <c r="G957" s="3"/>
      <c r="H957" s="3"/>
      <c r="I957" s="13">
        <f>VLOOKUP($B957,'Gas wholesale lookups'!$A$4:$L$15,'Gas wholesale index'!I$2,FALSE)</f>
        <v>166168.27272727274</v>
      </c>
      <c r="J957" s="13">
        <f>VLOOKUP($B957,'Gas wholesale lookups'!$A$4:$L$15,'Gas wholesale index'!J$2,FALSE)</f>
        <v>291847.5</v>
      </c>
      <c r="K957" s="13">
        <f>VLOOKUP($B957,'Gas wholesale lookups'!$A$4:$L$15,'Gas wholesale index'!K$2,FALSE)</f>
        <v>332991.45454545453</v>
      </c>
      <c r="L957" s="13">
        <f>VLOOKUP($B957,'Gas wholesale lookups'!$A$4:$L$15,'Gas wholesale index'!L$2,FALSE)</f>
        <v>208526.18181818182</v>
      </c>
      <c r="M957" s="13">
        <f>VLOOKUP($B957,'Gas wholesale lookups'!$A$4:$L$15,'Gas wholesale index'!M$2,FALSE)</f>
        <v>166168.27272727274</v>
      </c>
      <c r="N957" s="13">
        <f>VLOOKUP($B957,'Gas wholesale lookups'!$A$4:$L$15,'Gas wholesale index'!N$2,FALSE)</f>
        <v>291847.5</v>
      </c>
      <c r="O957" s="38">
        <f>VLOOKUP($B957,'Gas wholesale lookups'!$A$4:$R$15,'Gas wholesale index'!O$2,FALSE)</f>
        <v>0</v>
      </c>
      <c r="P957" s="38">
        <f>VLOOKUP($B957,'Gas wholesale lookups'!$A$4:$R$15,'Gas wholesale index'!P$2,FALSE)</f>
        <v>1</v>
      </c>
      <c r="Q957" s="38">
        <f>VLOOKUP($B957,'Gas wholesale lookups'!$A$4:$R$15,'Gas wholesale index'!Q$2,FALSE)</f>
        <v>1</v>
      </c>
      <c r="R957" s="38">
        <f>VLOOKUP($B957,'Gas wholesale lookups'!$A$4:$R$15,'Gas wholesale index'!R$2,FALSE)</f>
        <v>1</v>
      </c>
      <c r="S957" s="38">
        <f>VLOOKUP($B957,'Gas wholesale lookups'!$A$4:$R$15,'Gas wholesale index'!S$2,FALSE)</f>
        <v>1</v>
      </c>
      <c r="T957" s="38">
        <f>VLOOKUP($B957,'Gas wholesale lookups'!$A$4:$R$15,'Gas wholesale index'!T$2,FALSE)</f>
        <v>0</v>
      </c>
      <c r="U957" s="13">
        <f t="shared" si="272"/>
        <v>0</v>
      </c>
      <c r="V957" s="13">
        <f t="shared" si="273"/>
        <v>291847.5</v>
      </c>
      <c r="W957" s="13">
        <f t="shared" si="274"/>
        <v>332991.45454545453</v>
      </c>
      <c r="X957" s="13">
        <f t="shared" si="275"/>
        <v>208526.18181818182</v>
      </c>
      <c r="Y957" s="13">
        <f t="shared" si="276"/>
        <v>166168.27272727274</v>
      </c>
      <c r="Z957" s="13">
        <f t="shared" si="277"/>
        <v>0</v>
      </c>
      <c r="AA957" s="13">
        <f t="shared" si="278"/>
        <v>999533.40909090918</v>
      </c>
      <c r="AB957" s="23">
        <f t="shared" si="279"/>
        <v>0</v>
      </c>
      <c r="AC957" s="23">
        <f t="shared" si="280"/>
        <v>0</v>
      </c>
      <c r="AD957" s="23">
        <f t="shared" si="281"/>
        <v>0</v>
      </c>
      <c r="AE957" s="23">
        <f t="shared" si="282"/>
        <v>0</v>
      </c>
      <c r="AF957" s="23">
        <f t="shared" si="283"/>
        <v>0</v>
      </c>
      <c r="AG957" s="23">
        <f t="shared" si="284"/>
        <v>0</v>
      </c>
      <c r="AH957" s="23">
        <f t="shared" si="285"/>
        <v>0</v>
      </c>
      <c r="AI957" s="44" t="str">
        <f t="shared" si="286"/>
        <v>n/a</v>
      </c>
      <c r="AJ957" s="2" t="str">
        <f t="shared" si="269"/>
        <v>2018-19 Winter</v>
      </c>
      <c r="AK957" s="2" t="str">
        <f t="shared" si="270"/>
        <v>2018-19 Summer</v>
      </c>
      <c r="AL957" s="41">
        <v>0</v>
      </c>
    </row>
    <row r="958" spans="1:38" x14ac:dyDescent="0.3">
      <c r="A958" s="47">
        <v>43228</v>
      </c>
      <c r="B958" s="14" t="str">
        <f t="shared" si="271"/>
        <v>May</v>
      </c>
      <c r="C958" s="3"/>
      <c r="D958" s="3"/>
      <c r="E958" s="3"/>
      <c r="F958" s="3"/>
      <c r="G958" s="3"/>
      <c r="H958" s="3"/>
      <c r="I958" s="13">
        <f>VLOOKUP($B958,'Gas wholesale lookups'!$A$4:$L$15,'Gas wholesale index'!I$2,FALSE)</f>
        <v>166168.27272727274</v>
      </c>
      <c r="J958" s="13">
        <f>VLOOKUP($B958,'Gas wholesale lookups'!$A$4:$L$15,'Gas wholesale index'!J$2,FALSE)</f>
        <v>291847.5</v>
      </c>
      <c r="K958" s="13">
        <f>VLOOKUP($B958,'Gas wholesale lookups'!$A$4:$L$15,'Gas wholesale index'!K$2,FALSE)</f>
        <v>332991.45454545453</v>
      </c>
      <c r="L958" s="13">
        <f>VLOOKUP($B958,'Gas wholesale lookups'!$A$4:$L$15,'Gas wholesale index'!L$2,FALSE)</f>
        <v>208526.18181818182</v>
      </c>
      <c r="M958" s="13">
        <f>VLOOKUP($B958,'Gas wholesale lookups'!$A$4:$L$15,'Gas wholesale index'!M$2,FALSE)</f>
        <v>166168.27272727274</v>
      </c>
      <c r="N958" s="13">
        <f>VLOOKUP($B958,'Gas wholesale lookups'!$A$4:$L$15,'Gas wholesale index'!N$2,FALSE)</f>
        <v>291847.5</v>
      </c>
      <c r="O958" s="38">
        <f>VLOOKUP($B958,'Gas wholesale lookups'!$A$4:$R$15,'Gas wholesale index'!O$2,FALSE)</f>
        <v>0</v>
      </c>
      <c r="P958" s="38">
        <f>VLOOKUP($B958,'Gas wholesale lookups'!$A$4:$R$15,'Gas wholesale index'!P$2,FALSE)</f>
        <v>1</v>
      </c>
      <c r="Q958" s="38">
        <f>VLOOKUP($B958,'Gas wholesale lookups'!$A$4:$R$15,'Gas wholesale index'!Q$2,FALSE)</f>
        <v>1</v>
      </c>
      <c r="R958" s="38">
        <f>VLOOKUP($B958,'Gas wholesale lookups'!$A$4:$R$15,'Gas wholesale index'!R$2,FALSE)</f>
        <v>1</v>
      </c>
      <c r="S958" s="38">
        <f>VLOOKUP($B958,'Gas wholesale lookups'!$A$4:$R$15,'Gas wholesale index'!S$2,FALSE)</f>
        <v>1</v>
      </c>
      <c r="T958" s="38">
        <f>VLOOKUP($B958,'Gas wholesale lookups'!$A$4:$R$15,'Gas wholesale index'!T$2,FALSE)</f>
        <v>0</v>
      </c>
      <c r="U958" s="13">
        <f t="shared" si="272"/>
        <v>0</v>
      </c>
      <c r="V958" s="13">
        <f t="shared" si="273"/>
        <v>291847.5</v>
      </c>
      <c r="W958" s="13">
        <f t="shared" si="274"/>
        <v>332991.45454545453</v>
      </c>
      <c r="X958" s="13">
        <f t="shared" si="275"/>
        <v>208526.18181818182</v>
      </c>
      <c r="Y958" s="13">
        <f t="shared" si="276"/>
        <v>166168.27272727274</v>
      </c>
      <c r="Z958" s="13">
        <f t="shared" si="277"/>
        <v>0</v>
      </c>
      <c r="AA958" s="13">
        <f t="shared" si="278"/>
        <v>999533.40909090918</v>
      </c>
      <c r="AB958" s="23">
        <f t="shared" si="279"/>
        <v>0</v>
      </c>
      <c r="AC958" s="23">
        <f t="shared" si="280"/>
        <v>0</v>
      </c>
      <c r="AD958" s="23">
        <f t="shared" si="281"/>
        <v>0</v>
      </c>
      <c r="AE958" s="23">
        <f t="shared" si="282"/>
        <v>0</v>
      </c>
      <c r="AF958" s="23">
        <f t="shared" si="283"/>
        <v>0</v>
      </c>
      <c r="AG958" s="23">
        <f t="shared" si="284"/>
        <v>0</v>
      </c>
      <c r="AH958" s="23">
        <f t="shared" si="285"/>
        <v>0</v>
      </c>
      <c r="AI958" s="44" t="str">
        <f t="shared" si="286"/>
        <v>n/a</v>
      </c>
      <c r="AJ958" s="2" t="str">
        <f t="shared" si="269"/>
        <v>2018-19 Winter</v>
      </c>
      <c r="AK958" s="2" t="str">
        <f t="shared" si="270"/>
        <v>2018-19 Summer</v>
      </c>
      <c r="AL958" s="41">
        <v>0</v>
      </c>
    </row>
    <row r="959" spans="1:38" x14ac:dyDescent="0.3">
      <c r="A959" s="47">
        <v>43229</v>
      </c>
      <c r="B959" s="14" t="str">
        <f t="shared" si="271"/>
        <v>May</v>
      </c>
      <c r="C959" s="3"/>
      <c r="D959" s="3"/>
      <c r="E959" s="3"/>
      <c r="F959" s="3"/>
      <c r="G959" s="3"/>
      <c r="H959" s="3"/>
      <c r="I959" s="13">
        <f>VLOOKUP($B959,'Gas wholesale lookups'!$A$4:$L$15,'Gas wholesale index'!I$2,FALSE)</f>
        <v>166168.27272727274</v>
      </c>
      <c r="J959" s="13">
        <f>VLOOKUP($B959,'Gas wholesale lookups'!$A$4:$L$15,'Gas wholesale index'!J$2,FALSE)</f>
        <v>291847.5</v>
      </c>
      <c r="K959" s="13">
        <f>VLOOKUP($B959,'Gas wholesale lookups'!$A$4:$L$15,'Gas wholesale index'!K$2,FALSE)</f>
        <v>332991.45454545453</v>
      </c>
      <c r="L959" s="13">
        <f>VLOOKUP($B959,'Gas wholesale lookups'!$A$4:$L$15,'Gas wholesale index'!L$2,FALSE)</f>
        <v>208526.18181818182</v>
      </c>
      <c r="M959" s="13">
        <f>VLOOKUP($B959,'Gas wholesale lookups'!$A$4:$L$15,'Gas wholesale index'!M$2,FALSE)</f>
        <v>166168.27272727274</v>
      </c>
      <c r="N959" s="13">
        <f>VLOOKUP($B959,'Gas wholesale lookups'!$A$4:$L$15,'Gas wholesale index'!N$2,FALSE)</f>
        <v>291847.5</v>
      </c>
      <c r="O959" s="38">
        <f>VLOOKUP($B959,'Gas wholesale lookups'!$A$4:$R$15,'Gas wholesale index'!O$2,FALSE)</f>
        <v>0</v>
      </c>
      <c r="P959" s="38">
        <f>VLOOKUP($B959,'Gas wholesale lookups'!$A$4:$R$15,'Gas wholesale index'!P$2,FALSE)</f>
        <v>1</v>
      </c>
      <c r="Q959" s="38">
        <f>VLOOKUP($B959,'Gas wholesale lookups'!$A$4:$R$15,'Gas wholesale index'!Q$2,FALSE)</f>
        <v>1</v>
      </c>
      <c r="R959" s="38">
        <f>VLOOKUP($B959,'Gas wholesale lookups'!$A$4:$R$15,'Gas wholesale index'!R$2,FALSE)</f>
        <v>1</v>
      </c>
      <c r="S959" s="38">
        <f>VLOOKUP($B959,'Gas wholesale lookups'!$A$4:$R$15,'Gas wholesale index'!S$2,FALSE)</f>
        <v>1</v>
      </c>
      <c r="T959" s="38">
        <f>VLOOKUP($B959,'Gas wholesale lookups'!$A$4:$R$15,'Gas wholesale index'!T$2,FALSE)</f>
        <v>0</v>
      </c>
      <c r="U959" s="13">
        <f t="shared" si="272"/>
        <v>0</v>
      </c>
      <c r="V959" s="13">
        <f t="shared" si="273"/>
        <v>291847.5</v>
      </c>
      <c r="W959" s="13">
        <f t="shared" si="274"/>
        <v>332991.45454545453</v>
      </c>
      <c r="X959" s="13">
        <f t="shared" si="275"/>
        <v>208526.18181818182</v>
      </c>
      <c r="Y959" s="13">
        <f t="shared" si="276"/>
        <v>166168.27272727274</v>
      </c>
      <c r="Z959" s="13">
        <f t="shared" si="277"/>
        <v>0</v>
      </c>
      <c r="AA959" s="13">
        <f t="shared" si="278"/>
        <v>999533.40909090918</v>
      </c>
      <c r="AB959" s="23">
        <f t="shared" si="279"/>
        <v>0</v>
      </c>
      <c r="AC959" s="23">
        <f t="shared" si="280"/>
        <v>0</v>
      </c>
      <c r="AD959" s="23">
        <f t="shared" si="281"/>
        <v>0</v>
      </c>
      <c r="AE959" s="23">
        <f t="shared" si="282"/>
        <v>0</v>
      </c>
      <c r="AF959" s="23">
        <f t="shared" si="283"/>
        <v>0</v>
      </c>
      <c r="AG959" s="23">
        <f t="shared" si="284"/>
        <v>0</v>
      </c>
      <c r="AH959" s="23">
        <f t="shared" si="285"/>
        <v>0</v>
      </c>
      <c r="AI959" s="44" t="str">
        <f t="shared" si="286"/>
        <v>n/a</v>
      </c>
      <c r="AJ959" s="2" t="str">
        <f t="shared" si="269"/>
        <v>2018-19 Winter</v>
      </c>
      <c r="AK959" s="2" t="str">
        <f t="shared" si="270"/>
        <v>2018-19 Summer</v>
      </c>
      <c r="AL959" s="41">
        <v>0</v>
      </c>
    </row>
    <row r="960" spans="1:38" x14ac:dyDescent="0.3">
      <c r="A960" s="47">
        <v>43230</v>
      </c>
      <c r="B960" s="14" t="str">
        <f t="shared" si="271"/>
        <v>May</v>
      </c>
      <c r="C960" s="3"/>
      <c r="D960" s="3"/>
      <c r="E960" s="3"/>
      <c r="F960" s="3"/>
      <c r="G960" s="3"/>
      <c r="H960" s="3"/>
      <c r="I960" s="13">
        <f>VLOOKUP($B960,'Gas wholesale lookups'!$A$4:$L$15,'Gas wholesale index'!I$2,FALSE)</f>
        <v>166168.27272727274</v>
      </c>
      <c r="J960" s="13">
        <f>VLOOKUP($B960,'Gas wholesale lookups'!$A$4:$L$15,'Gas wholesale index'!J$2,FALSE)</f>
        <v>291847.5</v>
      </c>
      <c r="K960" s="13">
        <f>VLOOKUP($B960,'Gas wholesale lookups'!$A$4:$L$15,'Gas wholesale index'!K$2,FALSE)</f>
        <v>332991.45454545453</v>
      </c>
      <c r="L960" s="13">
        <f>VLOOKUP($B960,'Gas wholesale lookups'!$A$4:$L$15,'Gas wholesale index'!L$2,FALSE)</f>
        <v>208526.18181818182</v>
      </c>
      <c r="M960" s="13">
        <f>VLOOKUP($B960,'Gas wholesale lookups'!$A$4:$L$15,'Gas wholesale index'!M$2,FALSE)</f>
        <v>166168.27272727274</v>
      </c>
      <c r="N960" s="13">
        <f>VLOOKUP($B960,'Gas wholesale lookups'!$A$4:$L$15,'Gas wholesale index'!N$2,FALSE)</f>
        <v>291847.5</v>
      </c>
      <c r="O960" s="38">
        <f>VLOOKUP($B960,'Gas wholesale lookups'!$A$4:$R$15,'Gas wholesale index'!O$2,FALSE)</f>
        <v>0</v>
      </c>
      <c r="P960" s="38">
        <f>VLOOKUP($B960,'Gas wholesale lookups'!$A$4:$R$15,'Gas wholesale index'!P$2,FALSE)</f>
        <v>1</v>
      </c>
      <c r="Q960" s="38">
        <f>VLOOKUP($B960,'Gas wholesale lookups'!$A$4:$R$15,'Gas wholesale index'!Q$2,FALSE)</f>
        <v>1</v>
      </c>
      <c r="R960" s="38">
        <f>VLOOKUP($B960,'Gas wholesale lookups'!$A$4:$R$15,'Gas wholesale index'!R$2,FALSE)</f>
        <v>1</v>
      </c>
      <c r="S960" s="38">
        <f>VLOOKUP($B960,'Gas wholesale lookups'!$A$4:$R$15,'Gas wholesale index'!S$2,FALSE)</f>
        <v>1</v>
      </c>
      <c r="T960" s="38">
        <f>VLOOKUP($B960,'Gas wholesale lookups'!$A$4:$R$15,'Gas wholesale index'!T$2,FALSE)</f>
        <v>0</v>
      </c>
      <c r="U960" s="13">
        <f t="shared" si="272"/>
        <v>0</v>
      </c>
      <c r="V960" s="13">
        <f t="shared" si="273"/>
        <v>291847.5</v>
      </c>
      <c r="W960" s="13">
        <f t="shared" si="274"/>
        <v>332991.45454545453</v>
      </c>
      <c r="X960" s="13">
        <f t="shared" si="275"/>
        <v>208526.18181818182</v>
      </c>
      <c r="Y960" s="13">
        <f t="shared" si="276"/>
        <v>166168.27272727274</v>
      </c>
      <c r="Z960" s="13">
        <f t="shared" si="277"/>
        <v>0</v>
      </c>
      <c r="AA960" s="13">
        <f t="shared" si="278"/>
        <v>999533.40909090918</v>
      </c>
      <c r="AB960" s="23">
        <f t="shared" si="279"/>
        <v>0</v>
      </c>
      <c r="AC960" s="23">
        <f t="shared" si="280"/>
        <v>0</v>
      </c>
      <c r="AD960" s="23">
        <f t="shared" si="281"/>
        <v>0</v>
      </c>
      <c r="AE960" s="23">
        <f t="shared" si="282"/>
        <v>0</v>
      </c>
      <c r="AF960" s="23">
        <f t="shared" si="283"/>
        <v>0</v>
      </c>
      <c r="AG960" s="23">
        <f t="shared" si="284"/>
        <v>0</v>
      </c>
      <c r="AH960" s="23">
        <f t="shared" si="285"/>
        <v>0</v>
      </c>
      <c r="AI960" s="44" t="str">
        <f t="shared" si="286"/>
        <v>n/a</v>
      </c>
      <c r="AJ960" s="2" t="str">
        <f t="shared" si="269"/>
        <v>2018-19 Winter</v>
      </c>
      <c r="AK960" s="2" t="str">
        <f t="shared" si="270"/>
        <v>2018-19 Summer</v>
      </c>
      <c r="AL960" s="41">
        <v>0</v>
      </c>
    </row>
    <row r="961" spans="1:38" x14ac:dyDescent="0.3">
      <c r="A961" s="47">
        <v>43231</v>
      </c>
      <c r="B961" s="14" t="str">
        <f t="shared" si="271"/>
        <v>May</v>
      </c>
      <c r="C961" s="3"/>
      <c r="D961" s="3"/>
      <c r="E961" s="3"/>
      <c r="F961" s="3"/>
      <c r="G961" s="3"/>
      <c r="H961" s="3"/>
      <c r="I961" s="13">
        <f>VLOOKUP($B961,'Gas wholesale lookups'!$A$4:$L$15,'Gas wholesale index'!I$2,FALSE)</f>
        <v>166168.27272727274</v>
      </c>
      <c r="J961" s="13">
        <f>VLOOKUP($B961,'Gas wholesale lookups'!$A$4:$L$15,'Gas wholesale index'!J$2,FALSE)</f>
        <v>291847.5</v>
      </c>
      <c r="K961" s="13">
        <f>VLOOKUP($B961,'Gas wholesale lookups'!$A$4:$L$15,'Gas wholesale index'!K$2,FALSE)</f>
        <v>332991.45454545453</v>
      </c>
      <c r="L961" s="13">
        <f>VLOOKUP($B961,'Gas wholesale lookups'!$A$4:$L$15,'Gas wholesale index'!L$2,FALSE)</f>
        <v>208526.18181818182</v>
      </c>
      <c r="M961" s="13">
        <f>VLOOKUP($B961,'Gas wholesale lookups'!$A$4:$L$15,'Gas wholesale index'!M$2,FALSE)</f>
        <v>166168.27272727274</v>
      </c>
      <c r="N961" s="13">
        <f>VLOOKUP($B961,'Gas wholesale lookups'!$A$4:$L$15,'Gas wholesale index'!N$2,FALSE)</f>
        <v>291847.5</v>
      </c>
      <c r="O961" s="38">
        <f>VLOOKUP($B961,'Gas wholesale lookups'!$A$4:$R$15,'Gas wholesale index'!O$2,FALSE)</f>
        <v>0</v>
      </c>
      <c r="P961" s="38">
        <f>VLOOKUP($B961,'Gas wholesale lookups'!$A$4:$R$15,'Gas wholesale index'!P$2,FALSE)</f>
        <v>1</v>
      </c>
      <c r="Q961" s="38">
        <f>VLOOKUP($B961,'Gas wholesale lookups'!$A$4:$R$15,'Gas wholesale index'!Q$2,FALSE)</f>
        <v>1</v>
      </c>
      <c r="R961" s="38">
        <f>VLOOKUP($B961,'Gas wholesale lookups'!$A$4:$R$15,'Gas wholesale index'!R$2,FALSE)</f>
        <v>1</v>
      </c>
      <c r="S961" s="38">
        <f>VLOOKUP($B961,'Gas wholesale lookups'!$A$4:$R$15,'Gas wholesale index'!S$2,FALSE)</f>
        <v>1</v>
      </c>
      <c r="T961" s="38">
        <f>VLOOKUP($B961,'Gas wholesale lookups'!$A$4:$R$15,'Gas wholesale index'!T$2,FALSE)</f>
        <v>0</v>
      </c>
      <c r="U961" s="13">
        <f t="shared" si="272"/>
        <v>0</v>
      </c>
      <c r="V961" s="13">
        <f t="shared" si="273"/>
        <v>291847.5</v>
      </c>
      <c r="W961" s="13">
        <f t="shared" si="274"/>
        <v>332991.45454545453</v>
      </c>
      <c r="X961" s="13">
        <f t="shared" si="275"/>
        <v>208526.18181818182</v>
      </c>
      <c r="Y961" s="13">
        <f t="shared" si="276"/>
        <v>166168.27272727274</v>
      </c>
      <c r="Z961" s="13">
        <f t="shared" si="277"/>
        <v>0</v>
      </c>
      <c r="AA961" s="13">
        <f t="shared" si="278"/>
        <v>999533.40909090918</v>
      </c>
      <c r="AB961" s="23">
        <f t="shared" si="279"/>
        <v>0</v>
      </c>
      <c r="AC961" s="23">
        <f t="shared" si="280"/>
        <v>0</v>
      </c>
      <c r="AD961" s="23">
        <f t="shared" si="281"/>
        <v>0</v>
      </c>
      <c r="AE961" s="23">
        <f t="shared" si="282"/>
        <v>0</v>
      </c>
      <c r="AF961" s="23">
        <f t="shared" si="283"/>
        <v>0</v>
      </c>
      <c r="AG961" s="23">
        <f t="shared" si="284"/>
        <v>0</v>
      </c>
      <c r="AH961" s="23">
        <f t="shared" si="285"/>
        <v>0</v>
      </c>
      <c r="AI961" s="44" t="str">
        <f t="shared" si="286"/>
        <v>n/a</v>
      </c>
      <c r="AJ961" s="2" t="str">
        <f t="shared" si="269"/>
        <v>2018-19 Winter</v>
      </c>
      <c r="AK961" s="2" t="str">
        <f t="shared" si="270"/>
        <v>2018-19 Summer</v>
      </c>
      <c r="AL961" s="41">
        <v>0</v>
      </c>
    </row>
    <row r="962" spans="1:38" x14ac:dyDescent="0.3">
      <c r="A962" s="47">
        <v>43234</v>
      </c>
      <c r="B962" s="14" t="str">
        <f t="shared" si="271"/>
        <v>May</v>
      </c>
      <c r="C962" s="3"/>
      <c r="D962" s="3"/>
      <c r="E962" s="3"/>
      <c r="F962" s="3"/>
      <c r="G962" s="3"/>
      <c r="H962" s="3"/>
      <c r="I962" s="13">
        <f>VLOOKUP($B962,'Gas wholesale lookups'!$A$4:$L$15,'Gas wholesale index'!I$2,FALSE)</f>
        <v>166168.27272727274</v>
      </c>
      <c r="J962" s="13">
        <f>VLOOKUP($B962,'Gas wholesale lookups'!$A$4:$L$15,'Gas wholesale index'!J$2,FALSE)</f>
        <v>291847.5</v>
      </c>
      <c r="K962" s="13">
        <f>VLOOKUP($B962,'Gas wholesale lookups'!$A$4:$L$15,'Gas wholesale index'!K$2,FALSE)</f>
        <v>332991.45454545453</v>
      </c>
      <c r="L962" s="13">
        <f>VLOOKUP($B962,'Gas wholesale lookups'!$A$4:$L$15,'Gas wholesale index'!L$2,FALSE)</f>
        <v>208526.18181818182</v>
      </c>
      <c r="M962" s="13">
        <f>VLOOKUP($B962,'Gas wholesale lookups'!$A$4:$L$15,'Gas wholesale index'!M$2,FALSE)</f>
        <v>166168.27272727274</v>
      </c>
      <c r="N962" s="13">
        <f>VLOOKUP($B962,'Gas wholesale lookups'!$A$4:$L$15,'Gas wholesale index'!N$2,FALSE)</f>
        <v>291847.5</v>
      </c>
      <c r="O962" s="38">
        <f>VLOOKUP($B962,'Gas wholesale lookups'!$A$4:$R$15,'Gas wholesale index'!O$2,FALSE)</f>
        <v>0</v>
      </c>
      <c r="P962" s="38">
        <f>VLOOKUP($B962,'Gas wholesale lookups'!$A$4:$R$15,'Gas wholesale index'!P$2,FALSE)</f>
        <v>1</v>
      </c>
      <c r="Q962" s="38">
        <f>VLOOKUP($B962,'Gas wholesale lookups'!$A$4:$R$15,'Gas wholesale index'!Q$2,FALSE)</f>
        <v>1</v>
      </c>
      <c r="R962" s="38">
        <f>VLOOKUP($B962,'Gas wholesale lookups'!$A$4:$R$15,'Gas wholesale index'!R$2,FALSE)</f>
        <v>1</v>
      </c>
      <c r="S962" s="38">
        <f>VLOOKUP($B962,'Gas wholesale lookups'!$A$4:$R$15,'Gas wholesale index'!S$2,FALSE)</f>
        <v>1</v>
      </c>
      <c r="T962" s="38">
        <f>VLOOKUP($B962,'Gas wholesale lookups'!$A$4:$R$15,'Gas wholesale index'!T$2,FALSE)</f>
        <v>0</v>
      </c>
      <c r="U962" s="13">
        <f t="shared" si="272"/>
        <v>0</v>
      </c>
      <c r="V962" s="13">
        <f t="shared" si="273"/>
        <v>291847.5</v>
      </c>
      <c r="W962" s="13">
        <f t="shared" si="274"/>
        <v>332991.45454545453</v>
      </c>
      <c r="X962" s="13">
        <f t="shared" si="275"/>
        <v>208526.18181818182</v>
      </c>
      <c r="Y962" s="13">
        <f t="shared" si="276"/>
        <v>166168.27272727274</v>
      </c>
      <c r="Z962" s="13">
        <f t="shared" si="277"/>
        <v>0</v>
      </c>
      <c r="AA962" s="13">
        <f t="shared" si="278"/>
        <v>999533.40909090918</v>
      </c>
      <c r="AB962" s="23">
        <f t="shared" si="279"/>
        <v>0</v>
      </c>
      <c r="AC962" s="23">
        <f t="shared" si="280"/>
        <v>0</v>
      </c>
      <c r="AD962" s="23">
        <f t="shared" si="281"/>
        <v>0</v>
      </c>
      <c r="AE962" s="23">
        <f t="shared" si="282"/>
        <v>0</v>
      </c>
      <c r="AF962" s="23">
        <f t="shared" si="283"/>
        <v>0</v>
      </c>
      <c r="AG962" s="23">
        <f t="shared" si="284"/>
        <v>0</v>
      </c>
      <c r="AH962" s="23">
        <f t="shared" si="285"/>
        <v>0</v>
      </c>
      <c r="AI962" s="44" t="str">
        <f t="shared" si="286"/>
        <v>n/a</v>
      </c>
      <c r="AJ962" s="2" t="str">
        <f t="shared" si="269"/>
        <v>2018-19 Winter</v>
      </c>
      <c r="AK962" s="2" t="str">
        <f t="shared" si="270"/>
        <v>2018-19 Summer</v>
      </c>
      <c r="AL962" s="41">
        <v>0</v>
      </c>
    </row>
    <row r="963" spans="1:38" x14ac:dyDescent="0.3">
      <c r="A963" s="47">
        <v>43235</v>
      </c>
      <c r="B963" s="14" t="str">
        <f t="shared" si="271"/>
        <v>May</v>
      </c>
      <c r="C963" s="3"/>
      <c r="D963" s="3"/>
      <c r="E963" s="3"/>
      <c r="F963" s="3"/>
      <c r="G963" s="3"/>
      <c r="H963" s="3"/>
      <c r="I963" s="13">
        <f>VLOOKUP($B963,'Gas wholesale lookups'!$A$4:$L$15,'Gas wholesale index'!I$2,FALSE)</f>
        <v>166168.27272727274</v>
      </c>
      <c r="J963" s="13">
        <f>VLOOKUP($B963,'Gas wholesale lookups'!$A$4:$L$15,'Gas wholesale index'!J$2,FALSE)</f>
        <v>291847.5</v>
      </c>
      <c r="K963" s="13">
        <f>VLOOKUP($B963,'Gas wholesale lookups'!$A$4:$L$15,'Gas wholesale index'!K$2,FALSE)</f>
        <v>332991.45454545453</v>
      </c>
      <c r="L963" s="13">
        <f>VLOOKUP($B963,'Gas wholesale lookups'!$A$4:$L$15,'Gas wholesale index'!L$2,FALSE)</f>
        <v>208526.18181818182</v>
      </c>
      <c r="M963" s="13">
        <f>VLOOKUP($B963,'Gas wholesale lookups'!$A$4:$L$15,'Gas wholesale index'!M$2,FALSE)</f>
        <v>166168.27272727274</v>
      </c>
      <c r="N963" s="13">
        <f>VLOOKUP($B963,'Gas wholesale lookups'!$A$4:$L$15,'Gas wholesale index'!N$2,FALSE)</f>
        <v>291847.5</v>
      </c>
      <c r="O963" s="38">
        <f>VLOOKUP($B963,'Gas wholesale lookups'!$A$4:$R$15,'Gas wholesale index'!O$2,FALSE)</f>
        <v>0</v>
      </c>
      <c r="P963" s="38">
        <f>VLOOKUP($B963,'Gas wholesale lookups'!$A$4:$R$15,'Gas wholesale index'!P$2,FALSE)</f>
        <v>1</v>
      </c>
      <c r="Q963" s="38">
        <f>VLOOKUP($B963,'Gas wholesale lookups'!$A$4:$R$15,'Gas wholesale index'!Q$2,FALSE)</f>
        <v>1</v>
      </c>
      <c r="R963" s="38">
        <f>VLOOKUP($B963,'Gas wholesale lookups'!$A$4:$R$15,'Gas wholesale index'!R$2,FALSE)</f>
        <v>1</v>
      </c>
      <c r="S963" s="38">
        <f>VLOOKUP($B963,'Gas wholesale lookups'!$A$4:$R$15,'Gas wholesale index'!S$2,FALSE)</f>
        <v>1</v>
      </c>
      <c r="T963" s="38">
        <f>VLOOKUP($B963,'Gas wholesale lookups'!$A$4:$R$15,'Gas wholesale index'!T$2,FALSE)</f>
        <v>0</v>
      </c>
      <c r="U963" s="13">
        <f t="shared" si="272"/>
        <v>0</v>
      </c>
      <c r="V963" s="13">
        <f t="shared" si="273"/>
        <v>291847.5</v>
      </c>
      <c r="W963" s="13">
        <f t="shared" si="274"/>
        <v>332991.45454545453</v>
      </c>
      <c r="X963" s="13">
        <f t="shared" si="275"/>
        <v>208526.18181818182</v>
      </c>
      <c r="Y963" s="13">
        <f t="shared" si="276"/>
        <v>166168.27272727274</v>
      </c>
      <c r="Z963" s="13">
        <f t="shared" si="277"/>
        <v>0</v>
      </c>
      <c r="AA963" s="13">
        <f t="shared" si="278"/>
        <v>999533.40909090918</v>
      </c>
      <c r="AB963" s="23">
        <f t="shared" si="279"/>
        <v>0</v>
      </c>
      <c r="AC963" s="23">
        <f t="shared" si="280"/>
        <v>0</v>
      </c>
      <c r="AD963" s="23">
        <f t="shared" si="281"/>
        <v>0</v>
      </c>
      <c r="AE963" s="23">
        <f t="shared" si="282"/>
        <v>0</v>
      </c>
      <c r="AF963" s="23">
        <f t="shared" si="283"/>
        <v>0</v>
      </c>
      <c r="AG963" s="23">
        <f t="shared" si="284"/>
        <v>0</v>
      </c>
      <c r="AH963" s="23">
        <f t="shared" si="285"/>
        <v>0</v>
      </c>
      <c r="AI963" s="44" t="str">
        <f t="shared" si="286"/>
        <v>n/a</v>
      </c>
      <c r="AJ963" s="2" t="str">
        <f t="shared" si="269"/>
        <v>2018-19 Winter</v>
      </c>
      <c r="AK963" s="2" t="str">
        <f t="shared" si="270"/>
        <v>2018-19 Summer</v>
      </c>
      <c r="AL963" s="41">
        <v>0</v>
      </c>
    </row>
    <row r="964" spans="1:38" x14ac:dyDescent="0.3">
      <c r="A964" s="47">
        <v>43236</v>
      </c>
      <c r="B964" s="14" t="str">
        <f t="shared" si="271"/>
        <v>May</v>
      </c>
      <c r="C964" s="3"/>
      <c r="D964" s="3"/>
      <c r="E964" s="3"/>
      <c r="F964" s="3"/>
      <c r="G964" s="3"/>
      <c r="H964" s="3"/>
      <c r="I964" s="13">
        <f>VLOOKUP($B964,'Gas wholesale lookups'!$A$4:$L$15,'Gas wholesale index'!I$2,FALSE)</f>
        <v>166168.27272727274</v>
      </c>
      <c r="J964" s="13">
        <f>VLOOKUP($B964,'Gas wholesale lookups'!$A$4:$L$15,'Gas wholesale index'!J$2,FALSE)</f>
        <v>291847.5</v>
      </c>
      <c r="K964" s="13">
        <f>VLOOKUP($B964,'Gas wholesale lookups'!$A$4:$L$15,'Gas wholesale index'!K$2,FALSE)</f>
        <v>332991.45454545453</v>
      </c>
      <c r="L964" s="13">
        <f>VLOOKUP($B964,'Gas wholesale lookups'!$A$4:$L$15,'Gas wholesale index'!L$2,FALSE)</f>
        <v>208526.18181818182</v>
      </c>
      <c r="M964" s="13">
        <f>VLOOKUP($B964,'Gas wholesale lookups'!$A$4:$L$15,'Gas wholesale index'!M$2,FALSE)</f>
        <v>166168.27272727274</v>
      </c>
      <c r="N964" s="13">
        <f>VLOOKUP($B964,'Gas wholesale lookups'!$A$4:$L$15,'Gas wholesale index'!N$2,FALSE)</f>
        <v>291847.5</v>
      </c>
      <c r="O964" s="38">
        <f>VLOOKUP($B964,'Gas wholesale lookups'!$A$4:$R$15,'Gas wholesale index'!O$2,FALSE)</f>
        <v>0</v>
      </c>
      <c r="P964" s="38">
        <f>VLOOKUP($B964,'Gas wholesale lookups'!$A$4:$R$15,'Gas wholesale index'!P$2,FALSE)</f>
        <v>1</v>
      </c>
      <c r="Q964" s="38">
        <f>VLOOKUP($B964,'Gas wholesale lookups'!$A$4:$R$15,'Gas wholesale index'!Q$2,FALSE)</f>
        <v>1</v>
      </c>
      <c r="R964" s="38">
        <f>VLOOKUP($B964,'Gas wholesale lookups'!$A$4:$R$15,'Gas wholesale index'!R$2,FALSE)</f>
        <v>1</v>
      </c>
      <c r="S964" s="38">
        <f>VLOOKUP($B964,'Gas wholesale lookups'!$A$4:$R$15,'Gas wholesale index'!S$2,FALSE)</f>
        <v>1</v>
      </c>
      <c r="T964" s="38">
        <f>VLOOKUP($B964,'Gas wholesale lookups'!$A$4:$R$15,'Gas wholesale index'!T$2,FALSE)</f>
        <v>0</v>
      </c>
      <c r="U964" s="13">
        <f t="shared" si="272"/>
        <v>0</v>
      </c>
      <c r="V964" s="13">
        <f t="shared" si="273"/>
        <v>291847.5</v>
      </c>
      <c r="W964" s="13">
        <f t="shared" si="274"/>
        <v>332991.45454545453</v>
      </c>
      <c r="X964" s="13">
        <f t="shared" si="275"/>
        <v>208526.18181818182</v>
      </c>
      <c r="Y964" s="13">
        <f t="shared" si="276"/>
        <v>166168.27272727274</v>
      </c>
      <c r="Z964" s="13">
        <f t="shared" si="277"/>
        <v>0</v>
      </c>
      <c r="AA964" s="13">
        <f t="shared" si="278"/>
        <v>999533.40909090918</v>
      </c>
      <c r="AB964" s="23">
        <f t="shared" si="279"/>
        <v>0</v>
      </c>
      <c r="AC964" s="23">
        <f t="shared" si="280"/>
        <v>0</v>
      </c>
      <c r="AD964" s="23">
        <f t="shared" si="281"/>
        <v>0</v>
      </c>
      <c r="AE964" s="23">
        <f t="shared" si="282"/>
        <v>0</v>
      </c>
      <c r="AF964" s="23">
        <f t="shared" si="283"/>
        <v>0</v>
      </c>
      <c r="AG964" s="23">
        <f t="shared" si="284"/>
        <v>0</v>
      </c>
      <c r="AH964" s="23">
        <f t="shared" si="285"/>
        <v>0</v>
      </c>
      <c r="AI964" s="44" t="str">
        <f t="shared" si="286"/>
        <v>n/a</v>
      </c>
      <c r="AJ964" s="2" t="str">
        <f t="shared" si="269"/>
        <v>2018-19 Winter</v>
      </c>
      <c r="AK964" s="2" t="str">
        <f t="shared" si="270"/>
        <v>2018-19 Summer</v>
      </c>
      <c r="AL964" s="41">
        <v>0</v>
      </c>
    </row>
    <row r="965" spans="1:38" x14ac:dyDescent="0.3">
      <c r="A965" s="47">
        <v>43237</v>
      </c>
      <c r="B965" s="14" t="str">
        <f t="shared" si="271"/>
        <v>May</v>
      </c>
      <c r="C965" s="3"/>
      <c r="D965" s="3"/>
      <c r="E965" s="3"/>
      <c r="F965" s="3"/>
      <c r="G965" s="3"/>
      <c r="H965" s="3"/>
      <c r="I965" s="13">
        <f>VLOOKUP($B965,'Gas wholesale lookups'!$A$4:$L$15,'Gas wholesale index'!I$2,FALSE)</f>
        <v>166168.27272727274</v>
      </c>
      <c r="J965" s="13">
        <f>VLOOKUP($B965,'Gas wholesale lookups'!$A$4:$L$15,'Gas wholesale index'!J$2,FALSE)</f>
        <v>291847.5</v>
      </c>
      <c r="K965" s="13">
        <f>VLOOKUP($B965,'Gas wholesale lookups'!$A$4:$L$15,'Gas wholesale index'!K$2,FALSE)</f>
        <v>332991.45454545453</v>
      </c>
      <c r="L965" s="13">
        <f>VLOOKUP($B965,'Gas wholesale lookups'!$A$4:$L$15,'Gas wholesale index'!L$2,FALSE)</f>
        <v>208526.18181818182</v>
      </c>
      <c r="M965" s="13">
        <f>VLOOKUP($B965,'Gas wholesale lookups'!$A$4:$L$15,'Gas wholesale index'!M$2,FALSE)</f>
        <v>166168.27272727274</v>
      </c>
      <c r="N965" s="13">
        <f>VLOOKUP($B965,'Gas wholesale lookups'!$A$4:$L$15,'Gas wholesale index'!N$2,FALSE)</f>
        <v>291847.5</v>
      </c>
      <c r="O965" s="38">
        <f>VLOOKUP($B965,'Gas wholesale lookups'!$A$4:$R$15,'Gas wholesale index'!O$2,FALSE)</f>
        <v>0</v>
      </c>
      <c r="P965" s="38">
        <f>VLOOKUP($B965,'Gas wholesale lookups'!$A$4:$R$15,'Gas wholesale index'!P$2,FALSE)</f>
        <v>1</v>
      </c>
      <c r="Q965" s="38">
        <f>VLOOKUP($B965,'Gas wholesale lookups'!$A$4:$R$15,'Gas wholesale index'!Q$2,FALSE)</f>
        <v>1</v>
      </c>
      <c r="R965" s="38">
        <f>VLOOKUP($B965,'Gas wholesale lookups'!$A$4:$R$15,'Gas wholesale index'!R$2,FALSE)</f>
        <v>1</v>
      </c>
      <c r="S965" s="38">
        <f>VLOOKUP($B965,'Gas wholesale lookups'!$A$4:$R$15,'Gas wholesale index'!S$2,FALSE)</f>
        <v>1</v>
      </c>
      <c r="T965" s="38">
        <f>VLOOKUP($B965,'Gas wholesale lookups'!$A$4:$R$15,'Gas wholesale index'!T$2,FALSE)</f>
        <v>0</v>
      </c>
      <c r="U965" s="13">
        <f t="shared" si="272"/>
        <v>0</v>
      </c>
      <c r="V965" s="13">
        <f t="shared" si="273"/>
        <v>291847.5</v>
      </c>
      <c r="W965" s="13">
        <f t="shared" si="274"/>
        <v>332991.45454545453</v>
      </c>
      <c r="X965" s="13">
        <f t="shared" si="275"/>
        <v>208526.18181818182</v>
      </c>
      <c r="Y965" s="13">
        <f t="shared" si="276"/>
        <v>166168.27272727274</v>
      </c>
      <c r="Z965" s="13">
        <f t="shared" si="277"/>
        <v>0</v>
      </c>
      <c r="AA965" s="13">
        <f t="shared" si="278"/>
        <v>999533.40909090918</v>
      </c>
      <c r="AB965" s="23">
        <f t="shared" si="279"/>
        <v>0</v>
      </c>
      <c r="AC965" s="23">
        <f t="shared" si="280"/>
        <v>0</v>
      </c>
      <c r="AD965" s="23">
        <f t="shared" si="281"/>
        <v>0</v>
      </c>
      <c r="AE965" s="23">
        <f t="shared" si="282"/>
        <v>0</v>
      </c>
      <c r="AF965" s="23">
        <f t="shared" si="283"/>
        <v>0</v>
      </c>
      <c r="AG965" s="23">
        <f t="shared" si="284"/>
        <v>0</v>
      </c>
      <c r="AH965" s="23">
        <f t="shared" si="285"/>
        <v>0</v>
      </c>
      <c r="AI965" s="44" t="str">
        <f t="shared" si="286"/>
        <v>n/a</v>
      </c>
      <c r="AJ965" s="2" t="str">
        <f t="shared" si="269"/>
        <v>2018-19 Winter</v>
      </c>
      <c r="AK965" s="2" t="str">
        <f t="shared" si="270"/>
        <v>2018-19 Summer</v>
      </c>
      <c r="AL965" s="41">
        <v>0</v>
      </c>
    </row>
    <row r="966" spans="1:38" x14ac:dyDescent="0.3">
      <c r="A966" s="47">
        <v>43238</v>
      </c>
      <c r="B966" s="14" t="str">
        <f t="shared" si="271"/>
        <v>May</v>
      </c>
      <c r="C966" s="3"/>
      <c r="D966" s="3"/>
      <c r="E966" s="3"/>
      <c r="F966" s="3"/>
      <c r="G966" s="3"/>
      <c r="H966" s="3"/>
      <c r="I966" s="13">
        <f>VLOOKUP($B966,'Gas wholesale lookups'!$A$4:$L$15,'Gas wholesale index'!I$2,FALSE)</f>
        <v>166168.27272727274</v>
      </c>
      <c r="J966" s="13">
        <f>VLOOKUP($B966,'Gas wholesale lookups'!$A$4:$L$15,'Gas wholesale index'!J$2,FALSE)</f>
        <v>291847.5</v>
      </c>
      <c r="K966" s="13">
        <f>VLOOKUP($B966,'Gas wholesale lookups'!$A$4:$L$15,'Gas wholesale index'!K$2,FALSE)</f>
        <v>332991.45454545453</v>
      </c>
      <c r="L966" s="13">
        <f>VLOOKUP($B966,'Gas wholesale lookups'!$A$4:$L$15,'Gas wholesale index'!L$2,FALSE)</f>
        <v>208526.18181818182</v>
      </c>
      <c r="M966" s="13">
        <f>VLOOKUP($B966,'Gas wholesale lookups'!$A$4:$L$15,'Gas wholesale index'!M$2,FALSE)</f>
        <v>166168.27272727274</v>
      </c>
      <c r="N966" s="13">
        <f>VLOOKUP($B966,'Gas wholesale lookups'!$A$4:$L$15,'Gas wholesale index'!N$2,FALSE)</f>
        <v>291847.5</v>
      </c>
      <c r="O966" s="38">
        <f>VLOOKUP($B966,'Gas wholesale lookups'!$A$4:$R$15,'Gas wholesale index'!O$2,FALSE)</f>
        <v>0</v>
      </c>
      <c r="P966" s="38">
        <f>VLOOKUP($B966,'Gas wholesale lookups'!$A$4:$R$15,'Gas wholesale index'!P$2,FALSE)</f>
        <v>1</v>
      </c>
      <c r="Q966" s="38">
        <f>VLOOKUP($B966,'Gas wholesale lookups'!$A$4:$R$15,'Gas wholesale index'!Q$2,FALSE)</f>
        <v>1</v>
      </c>
      <c r="R966" s="38">
        <f>VLOOKUP($B966,'Gas wholesale lookups'!$A$4:$R$15,'Gas wholesale index'!R$2,FALSE)</f>
        <v>1</v>
      </c>
      <c r="S966" s="38">
        <f>VLOOKUP($B966,'Gas wholesale lookups'!$A$4:$R$15,'Gas wholesale index'!S$2,FALSE)</f>
        <v>1</v>
      </c>
      <c r="T966" s="38">
        <f>VLOOKUP($B966,'Gas wholesale lookups'!$A$4:$R$15,'Gas wholesale index'!T$2,FALSE)</f>
        <v>0</v>
      </c>
      <c r="U966" s="13">
        <f t="shared" si="272"/>
        <v>0</v>
      </c>
      <c r="V966" s="13">
        <f t="shared" si="273"/>
        <v>291847.5</v>
      </c>
      <c r="W966" s="13">
        <f t="shared" si="274"/>
        <v>332991.45454545453</v>
      </c>
      <c r="X966" s="13">
        <f t="shared" si="275"/>
        <v>208526.18181818182</v>
      </c>
      <c r="Y966" s="13">
        <f t="shared" si="276"/>
        <v>166168.27272727274</v>
      </c>
      <c r="Z966" s="13">
        <f t="shared" si="277"/>
        <v>0</v>
      </c>
      <c r="AA966" s="13">
        <f t="shared" si="278"/>
        <v>999533.40909090918</v>
      </c>
      <c r="AB966" s="23">
        <f t="shared" si="279"/>
        <v>0</v>
      </c>
      <c r="AC966" s="23">
        <f t="shared" si="280"/>
        <v>0</v>
      </c>
      <c r="AD966" s="23">
        <f t="shared" si="281"/>
        <v>0</v>
      </c>
      <c r="AE966" s="23">
        <f t="shared" si="282"/>
        <v>0</v>
      </c>
      <c r="AF966" s="23">
        <f t="shared" si="283"/>
        <v>0</v>
      </c>
      <c r="AG966" s="23">
        <f t="shared" si="284"/>
        <v>0</v>
      </c>
      <c r="AH966" s="23">
        <f t="shared" si="285"/>
        <v>0</v>
      </c>
      <c r="AI966" s="44" t="str">
        <f t="shared" si="286"/>
        <v>n/a</v>
      </c>
      <c r="AJ966" s="2" t="str">
        <f t="shared" si="269"/>
        <v>2018-19 Winter</v>
      </c>
      <c r="AK966" s="2" t="str">
        <f t="shared" si="270"/>
        <v>2018-19 Summer</v>
      </c>
      <c r="AL966" s="41">
        <v>0</v>
      </c>
    </row>
    <row r="967" spans="1:38" x14ac:dyDescent="0.3">
      <c r="A967" s="47">
        <v>43241</v>
      </c>
      <c r="B967" s="14" t="str">
        <f t="shared" si="271"/>
        <v>May</v>
      </c>
      <c r="C967" s="3"/>
      <c r="D967" s="3"/>
      <c r="E967" s="3"/>
      <c r="F967" s="3"/>
      <c r="G967" s="3"/>
      <c r="H967" s="3"/>
      <c r="I967" s="13">
        <f>VLOOKUP($B967,'Gas wholesale lookups'!$A$4:$L$15,'Gas wholesale index'!I$2,FALSE)</f>
        <v>166168.27272727274</v>
      </c>
      <c r="J967" s="13">
        <f>VLOOKUP($B967,'Gas wholesale lookups'!$A$4:$L$15,'Gas wholesale index'!J$2,FALSE)</f>
        <v>291847.5</v>
      </c>
      <c r="K967" s="13">
        <f>VLOOKUP($B967,'Gas wholesale lookups'!$A$4:$L$15,'Gas wholesale index'!K$2,FALSE)</f>
        <v>332991.45454545453</v>
      </c>
      <c r="L967" s="13">
        <f>VLOOKUP($B967,'Gas wholesale lookups'!$A$4:$L$15,'Gas wholesale index'!L$2,FALSE)</f>
        <v>208526.18181818182</v>
      </c>
      <c r="M967" s="13">
        <f>VLOOKUP($B967,'Gas wholesale lookups'!$A$4:$L$15,'Gas wholesale index'!M$2,FALSE)</f>
        <v>166168.27272727274</v>
      </c>
      <c r="N967" s="13">
        <f>VLOOKUP($B967,'Gas wholesale lookups'!$A$4:$L$15,'Gas wholesale index'!N$2,FALSE)</f>
        <v>291847.5</v>
      </c>
      <c r="O967" s="38">
        <f>VLOOKUP($B967,'Gas wholesale lookups'!$A$4:$R$15,'Gas wholesale index'!O$2,FALSE)</f>
        <v>0</v>
      </c>
      <c r="P967" s="38">
        <f>VLOOKUP($B967,'Gas wholesale lookups'!$A$4:$R$15,'Gas wholesale index'!P$2,FALSE)</f>
        <v>1</v>
      </c>
      <c r="Q967" s="38">
        <f>VLOOKUP($B967,'Gas wholesale lookups'!$A$4:$R$15,'Gas wholesale index'!Q$2,FALSE)</f>
        <v>1</v>
      </c>
      <c r="R967" s="38">
        <f>VLOOKUP($B967,'Gas wholesale lookups'!$A$4:$R$15,'Gas wholesale index'!R$2,FALSE)</f>
        <v>1</v>
      </c>
      <c r="S967" s="38">
        <f>VLOOKUP($B967,'Gas wholesale lookups'!$A$4:$R$15,'Gas wholesale index'!S$2,FALSE)</f>
        <v>1</v>
      </c>
      <c r="T967" s="38">
        <f>VLOOKUP($B967,'Gas wholesale lookups'!$A$4:$R$15,'Gas wholesale index'!T$2,FALSE)</f>
        <v>0</v>
      </c>
      <c r="U967" s="13">
        <f t="shared" si="272"/>
        <v>0</v>
      </c>
      <c r="V967" s="13">
        <f t="shared" si="273"/>
        <v>291847.5</v>
      </c>
      <c r="W967" s="13">
        <f t="shared" si="274"/>
        <v>332991.45454545453</v>
      </c>
      <c r="X967" s="13">
        <f t="shared" si="275"/>
        <v>208526.18181818182</v>
      </c>
      <c r="Y967" s="13">
        <f t="shared" si="276"/>
        <v>166168.27272727274</v>
      </c>
      <c r="Z967" s="13">
        <f t="shared" si="277"/>
        <v>0</v>
      </c>
      <c r="AA967" s="13">
        <f t="shared" si="278"/>
        <v>999533.40909090918</v>
      </c>
      <c r="AB967" s="23">
        <f t="shared" si="279"/>
        <v>0</v>
      </c>
      <c r="AC967" s="23">
        <f t="shared" si="280"/>
        <v>0</v>
      </c>
      <c r="AD967" s="23">
        <f t="shared" si="281"/>
        <v>0</v>
      </c>
      <c r="AE967" s="23">
        <f t="shared" si="282"/>
        <v>0</v>
      </c>
      <c r="AF967" s="23">
        <f t="shared" si="283"/>
        <v>0</v>
      </c>
      <c r="AG967" s="23">
        <f t="shared" si="284"/>
        <v>0</v>
      </c>
      <c r="AH967" s="23">
        <f t="shared" si="285"/>
        <v>0</v>
      </c>
      <c r="AI967" s="44" t="str">
        <f t="shared" si="286"/>
        <v>n/a</v>
      </c>
      <c r="AJ967" s="2" t="str">
        <f t="shared" ref="AJ967:AJ1030" si="287">IF(AND(MONTH(A967)=8,MONTH(A966)=7),YEAR(A967)+1&amp;"-"&amp;YEAR(A967)-1998&amp;" Summer",IF(AND(MONTH(A967)=2,MONTH(A966)=1),YEAR(A967)&amp;"-"&amp;YEAR(A967)-1999&amp;" Winter",AJ966))</f>
        <v>2018-19 Winter</v>
      </c>
      <c r="AK967" s="2" t="str">
        <f t="shared" ref="AK967:AK1030" si="288">IF(AND(MONTH(A967)=4,MONTH(A966)=3),YEAR(A967)&amp;"-"&amp;YEAR(A967)-1999&amp;" Summer",IF(AND(MONTH(A967)=10,MONTH(A966)=9),YEAR(A967)&amp;"-"&amp;YEAR(A967)-1999&amp;" Winter",AK966))</f>
        <v>2018-19 Summer</v>
      </c>
      <c r="AL967" s="41">
        <v>0</v>
      </c>
    </row>
    <row r="968" spans="1:38" x14ac:dyDescent="0.3">
      <c r="A968" s="47">
        <v>43242</v>
      </c>
      <c r="B968" s="14" t="str">
        <f t="shared" si="271"/>
        <v>May</v>
      </c>
      <c r="C968" s="3"/>
      <c r="D968" s="3"/>
      <c r="E968" s="3"/>
      <c r="F968" s="3"/>
      <c r="G968" s="3"/>
      <c r="H968" s="3"/>
      <c r="I968" s="13">
        <f>VLOOKUP($B968,'Gas wholesale lookups'!$A$4:$L$15,'Gas wholesale index'!I$2,FALSE)</f>
        <v>166168.27272727274</v>
      </c>
      <c r="J968" s="13">
        <f>VLOOKUP($B968,'Gas wholesale lookups'!$A$4:$L$15,'Gas wholesale index'!J$2,FALSE)</f>
        <v>291847.5</v>
      </c>
      <c r="K968" s="13">
        <f>VLOOKUP($B968,'Gas wholesale lookups'!$A$4:$L$15,'Gas wholesale index'!K$2,FALSE)</f>
        <v>332991.45454545453</v>
      </c>
      <c r="L968" s="13">
        <f>VLOOKUP($B968,'Gas wholesale lookups'!$A$4:$L$15,'Gas wholesale index'!L$2,FALSE)</f>
        <v>208526.18181818182</v>
      </c>
      <c r="M968" s="13">
        <f>VLOOKUP($B968,'Gas wholesale lookups'!$A$4:$L$15,'Gas wholesale index'!M$2,FALSE)</f>
        <v>166168.27272727274</v>
      </c>
      <c r="N968" s="13">
        <f>VLOOKUP($B968,'Gas wholesale lookups'!$A$4:$L$15,'Gas wholesale index'!N$2,FALSE)</f>
        <v>291847.5</v>
      </c>
      <c r="O968" s="38">
        <f>VLOOKUP($B968,'Gas wholesale lookups'!$A$4:$R$15,'Gas wholesale index'!O$2,FALSE)</f>
        <v>0</v>
      </c>
      <c r="P968" s="38">
        <f>VLOOKUP($B968,'Gas wholesale lookups'!$A$4:$R$15,'Gas wholesale index'!P$2,FALSE)</f>
        <v>1</v>
      </c>
      <c r="Q968" s="38">
        <f>VLOOKUP($B968,'Gas wholesale lookups'!$A$4:$R$15,'Gas wholesale index'!Q$2,FALSE)</f>
        <v>1</v>
      </c>
      <c r="R968" s="38">
        <f>VLOOKUP($B968,'Gas wholesale lookups'!$A$4:$R$15,'Gas wholesale index'!R$2,FALSE)</f>
        <v>1</v>
      </c>
      <c r="S968" s="38">
        <f>VLOOKUP($B968,'Gas wholesale lookups'!$A$4:$R$15,'Gas wholesale index'!S$2,FALSE)</f>
        <v>1</v>
      </c>
      <c r="T968" s="38">
        <f>VLOOKUP($B968,'Gas wholesale lookups'!$A$4:$R$15,'Gas wholesale index'!T$2,FALSE)</f>
        <v>0</v>
      </c>
      <c r="U968" s="13">
        <f t="shared" si="272"/>
        <v>0</v>
      </c>
      <c r="V968" s="13">
        <f t="shared" si="273"/>
        <v>291847.5</v>
      </c>
      <c r="W968" s="13">
        <f t="shared" si="274"/>
        <v>332991.45454545453</v>
      </c>
      <c r="X968" s="13">
        <f t="shared" si="275"/>
        <v>208526.18181818182</v>
      </c>
      <c r="Y968" s="13">
        <f t="shared" si="276"/>
        <v>166168.27272727274</v>
      </c>
      <c r="Z968" s="13">
        <f t="shared" si="277"/>
        <v>0</v>
      </c>
      <c r="AA968" s="13">
        <f t="shared" si="278"/>
        <v>999533.40909090918</v>
      </c>
      <c r="AB968" s="23">
        <f t="shared" si="279"/>
        <v>0</v>
      </c>
      <c r="AC968" s="23">
        <f t="shared" si="280"/>
        <v>0</v>
      </c>
      <c r="AD968" s="23">
        <f t="shared" si="281"/>
        <v>0</v>
      </c>
      <c r="AE968" s="23">
        <f t="shared" si="282"/>
        <v>0</v>
      </c>
      <c r="AF968" s="23">
        <f t="shared" si="283"/>
        <v>0</v>
      </c>
      <c r="AG968" s="23">
        <f t="shared" si="284"/>
        <v>0</v>
      </c>
      <c r="AH968" s="23">
        <f t="shared" si="285"/>
        <v>0</v>
      </c>
      <c r="AI968" s="44" t="str">
        <f t="shared" si="286"/>
        <v>n/a</v>
      </c>
      <c r="AJ968" s="2" t="str">
        <f t="shared" si="287"/>
        <v>2018-19 Winter</v>
      </c>
      <c r="AK968" s="2" t="str">
        <f t="shared" si="288"/>
        <v>2018-19 Summer</v>
      </c>
      <c r="AL968" s="41">
        <v>0</v>
      </c>
    </row>
    <row r="969" spans="1:38" x14ac:dyDescent="0.3">
      <c r="A969" s="47">
        <v>43243</v>
      </c>
      <c r="B969" s="14" t="str">
        <f t="shared" si="271"/>
        <v>May</v>
      </c>
      <c r="C969" s="3"/>
      <c r="D969" s="3"/>
      <c r="E969" s="3"/>
      <c r="F969" s="3"/>
      <c r="G969" s="3"/>
      <c r="H969" s="3"/>
      <c r="I969" s="13">
        <f>VLOOKUP($B969,'Gas wholesale lookups'!$A$4:$L$15,'Gas wholesale index'!I$2,FALSE)</f>
        <v>166168.27272727274</v>
      </c>
      <c r="J969" s="13">
        <f>VLOOKUP($B969,'Gas wholesale lookups'!$A$4:$L$15,'Gas wholesale index'!J$2,FALSE)</f>
        <v>291847.5</v>
      </c>
      <c r="K969" s="13">
        <f>VLOOKUP($B969,'Gas wholesale lookups'!$A$4:$L$15,'Gas wholesale index'!K$2,FALSE)</f>
        <v>332991.45454545453</v>
      </c>
      <c r="L969" s="13">
        <f>VLOOKUP($B969,'Gas wholesale lookups'!$A$4:$L$15,'Gas wholesale index'!L$2,FALSE)</f>
        <v>208526.18181818182</v>
      </c>
      <c r="M969" s="13">
        <f>VLOOKUP($B969,'Gas wholesale lookups'!$A$4:$L$15,'Gas wholesale index'!M$2,FALSE)</f>
        <v>166168.27272727274</v>
      </c>
      <c r="N969" s="13">
        <f>VLOOKUP($B969,'Gas wholesale lookups'!$A$4:$L$15,'Gas wholesale index'!N$2,FALSE)</f>
        <v>291847.5</v>
      </c>
      <c r="O969" s="38">
        <f>VLOOKUP($B969,'Gas wholesale lookups'!$A$4:$R$15,'Gas wholesale index'!O$2,FALSE)</f>
        <v>0</v>
      </c>
      <c r="P969" s="38">
        <f>VLOOKUP($B969,'Gas wholesale lookups'!$A$4:$R$15,'Gas wholesale index'!P$2,FALSE)</f>
        <v>1</v>
      </c>
      <c r="Q969" s="38">
        <f>VLOOKUP($B969,'Gas wholesale lookups'!$A$4:$R$15,'Gas wholesale index'!Q$2,FALSE)</f>
        <v>1</v>
      </c>
      <c r="R969" s="38">
        <f>VLOOKUP($B969,'Gas wholesale lookups'!$A$4:$R$15,'Gas wholesale index'!R$2,FALSE)</f>
        <v>1</v>
      </c>
      <c r="S969" s="38">
        <f>VLOOKUP($B969,'Gas wholesale lookups'!$A$4:$R$15,'Gas wholesale index'!S$2,FALSE)</f>
        <v>1</v>
      </c>
      <c r="T969" s="38">
        <f>VLOOKUP($B969,'Gas wholesale lookups'!$A$4:$R$15,'Gas wholesale index'!T$2,FALSE)</f>
        <v>0</v>
      </c>
      <c r="U969" s="13">
        <f t="shared" si="272"/>
        <v>0</v>
      </c>
      <c r="V969" s="13">
        <f t="shared" si="273"/>
        <v>291847.5</v>
      </c>
      <c r="W969" s="13">
        <f t="shared" si="274"/>
        <v>332991.45454545453</v>
      </c>
      <c r="X969" s="13">
        <f t="shared" si="275"/>
        <v>208526.18181818182</v>
      </c>
      <c r="Y969" s="13">
        <f t="shared" si="276"/>
        <v>166168.27272727274</v>
      </c>
      <c r="Z969" s="13">
        <f t="shared" si="277"/>
        <v>0</v>
      </c>
      <c r="AA969" s="13">
        <f t="shared" si="278"/>
        <v>999533.40909090918</v>
      </c>
      <c r="AB969" s="23">
        <f t="shared" si="279"/>
        <v>0</v>
      </c>
      <c r="AC969" s="23">
        <f t="shared" si="280"/>
        <v>0</v>
      </c>
      <c r="AD969" s="23">
        <f t="shared" si="281"/>
        <v>0</v>
      </c>
      <c r="AE969" s="23">
        <f t="shared" si="282"/>
        <v>0</v>
      </c>
      <c r="AF969" s="23">
        <f t="shared" si="283"/>
        <v>0</v>
      </c>
      <c r="AG969" s="23">
        <f t="shared" si="284"/>
        <v>0</v>
      </c>
      <c r="AH969" s="23">
        <f t="shared" si="285"/>
        <v>0</v>
      </c>
      <c r="AI969" s="44" t="str">
        <f t="shared" si="286"/>
        <v>n/a</v>
      </c>
      <c r="AJ969" s="2" t="str">
        <f t="shared" si="287"/>
        <v>2018-19 Winter</v>
      </c>
      <c r="AK969" s="2" t="str">
        <f t="shared" si="288"/>
        <v>2018-19 Summer</v>
      </c>
      <c r="AL969" s="41">
        <v>0</v>
      </c>
    </row>
    <row r="970" spans="1:38" x14ac:dyDescent="0.3">
      <c r="A970" s="47">
        <v>43244</v>
      </c>
      <c r="B970" s="14" t="str">
        <f t="shared" ref="B970:B1033" si="289">TEXT(A970,"mmm")</f>
        <v>May</v>
      </c>
      <c r="C970" s="3"/>
      <c r="D970" s="3"/>
      <c r="E970" s="3"/>
      <c r="F970" s="3"/>
      <c r="G970" s="3"/>
      <c r="H970" s="3"/>
      <c r="I970" s="13">
        <f>VLOOKUP($B970,'Gas wholesale lookups'!$A$4:$L$15,'Gas wholesale index'!I$2,FALSE)</f>
        <v>166168.27272727274</v>
      </c>
      <c r="J970" s="13">
        <f>VLOOKUP($B970,'Gas wholesale lookups'!$A$4:$L$15,'Gas wholesale index'!J$2,FALSE)</f>
        <v>291847.5</v>
      </c>
      <c r="K970" s="13">
        <f>VLOOKUP($B970,'Gas wholesale lookups'!$A$4:$L$15,'Gas wholesale index'!K$2,FALSE)</f>
        <v>332991.45454545453</v>
      </c>
      <c r="L970" s="13">
        <f>VLOOKUP($B970,'Gas wholesale lookups'!$A$4:$L$15,'Gas wholesale index'!L$2,FALSE)</f>
        <v>208526.18181818182</v>
      </c>
      <c r="M970" s="13">
        <f>VLOOKUP($B970,'Gas wholesale lookups'!$A$4:$L$15,'Gas wholesale index'!M$2,FALSE)</f>
        <v>166168.27272727274</v>
      </c>
      <c r="N970" s="13">
        <f>VLOOKUP($B970,'Gas wholesale lookups'!$A$4:$L$15,'Gas wholesale index'!N$2,FALSE)</f>
        <v>291847.5</v>
      </c>
      <c r="O970" s="38">
        <f>VLOOKUP($B970,'Gas wholesale lookups'!$A$4:$R$15,'Gas wholesale index'!O$2,FALSE)</f>
        <v>0</v>
      </c>
      <c r="P970" s="38">
        <f>VLOOKUP($B970,'Gas wholesale lookups'!$A$4:$R$15,'Gas wholesale index'!P$2,FALSE)</f>
        <v>1</v>
      </c>
      <c r="Q970" s="38">
        <f>VLOOKUP($B970,'Gas wholesale lookups'!$A$4:$R$15,'Gas wholesale index'!Q$2,FALSE)</f>
        <v>1</v>
      </c>
      <c r="R970" s="38">
        <f>VLOOKUP($B970,'Gas wholesale lookups'!$A$4:$R$15,'Gas wholesale index'!R$2,FALSE)</f>
        <v>1</v>
      </c>
      <c r="S970" s="38">
        <f>VLOOKUP($B970,'Gas wholesale lookups'!$A$4:$R$15,'Gas wholesale index'!S$2,FALSE)</f>
        <v>1</v>
      </c>
      <c r="T970" s="38">
        <f>VLOOKUP($B970,'Gas wholesale lookups'!$A$4:$R$15,'Gas wholesale index'!T$2,FALSE)</f>
        <v>0</v>
      </c>
      <c r="U970" s="13">
        <f t="shared" ref="U970:U1033" si="290">IF(O970="","",I970*O970)</f>
        <v>0</v>
      </c>
      <c r="V970" s="13">
        <f t="shared" ref="V970:V1033" si="291">IF(P970="","",J970*P970)</f>
        <v>291847.5</v>
      </c>
      <c r="W970" s="13">
        <f t="shared" ref="W970:W1033" si="292">IF(Q970="","",K970*Q970)</f>
        <v>332991.45454545453</v>
      </c>
      <c r="X970" s="13">
        <f t="shared" ref="X970:X1033" si="293">IF(R970="","",L970*R970)</f>
        <v>208526.18181818182</v>
      </c>
      <c r="Y970" s="13">
        <f t="shared" ref="Y970:Y1033" si="294">IF(S970="","",M970*S970)</f>
        <v>166168.27272727274</v>
      </c>
      <c r="Z970" s="13">
        <f t="shared" ref="Z970:Z1033" si="295">IF(T970="","",N970*T970)</f>
        <v>0</v>
      </c>
      <c r="AA970" s="13">
        <f t="shared" ref="AA970:AA1033" si="296">SUM(U970:Z970)</f>
        <v>999533.40909090918</v>
      </c>
      <c r="AB970" s="23">
        <f t="shared" ref="AB970:AB1033" si="297">IF(U970="","",U970*C970)</f>
        <v>0</v>
      </c>
      <c r="AC970" s="23">
        <f t="shared" ref="AC970:AC1033" si="298">IF(V970="","",V970*D970)</f>
        <v>0</v>
      </c>
      <c r="AD970" s="23">
        <f t="shared" ref="AD970:AD1033" si="299">IF(W970="","",W970*E970)</f>
        <v>0</v>
      </c>
      <c r="AE970" s="23">
        <f t="shared" ref="AE970:AE1033" si="300">IF(X970="","",X970*F970)</f>
        <v>0</v>
      </c>
      <c r="AF970" s="23">
        <f t="shared" ref="AF970:AF1033" si="301">IF(Y970="","",Y970*G970)</f>
        <v>0</v>
      </c>
      <c r="AG970" s="23">
        <f t="shared" ref="AG970:AG1033" si="302">IF(Z970="","",Z970*H970)</f>
        <v>0</v>
      </c>
      <c r="AH970" s="23">
        <f t="shared" ref="AH970:AH1033" si="303">SUM(AB970:AG970)</f>
        <v>0</v>
      </c>
      <c r="AI970" s="44" t="str">
        <f t="shared" ref="AI970:AI1033" si="304">IF(MIN(C970:H970)&lt;1,"n/a",AH970/AA970)</f>
        <v>n/a</v>
      </c>
      <c r="AJ970" s="2" t="str">
        <f t="shared" si="287"/>
        <v>2018-19 Winter</v>
      </c>
      <c r="AK970" s="2" t="str">
        <f t="shared" si="288"/>
        <v>2018-19 Summer</v>
      </c>
      <c r="AL970" s="41">
        <v>0</v>
      </c>
    </row>
    <row r="971" spans="1:38" x14ac:dyDescent="0.3">
      <c r="A971" s="47">
        <v>43245</v>
      </c>
      <c r="B971" s="14" t="str">
        <f t="shared" si="289"/>
        <v>May</v>
      </c>
      <c r="C971" s="3"/>
      <c r="D971" s="3"/>
      <c r="E971" s="3"/>
      <c r="F971" s="3"/>
      <c r="G971" s="3"/>
      <c r="H971" s="3"/>
      <c r="I971" s="13">
        <f>VLOOKUP($B971,'Gas wholesale lookups'!$A$4:$L$15,'Gas wholesale index'!I$2,FALSE)</f>
        <v>166168.27272727274</v>
      </c>
      <c r="J971" s="13">
        <f>VLOOKUP($B971,'Gas wholesale lookups'!$A$4:$L$15,'Gas wholesale index'!J$2,FALSE)</f>
        <v>291847.5</v>
      </c>
      <c r="K971" s="13">
        <f>VLOOKUP($B971,'Gas wholesale lookups'!$A$4:$L$15,'Gas wholesale index'!K$2,FALSE)</f>
        <v>332991.45454545453</v>
      </c>
      <c r="L971" s="13">
        <f>VLOOKUP($B971,'Gas wholesale lookups'!$A$4:$L$15,'Gas wholesale index'!L$2,FALSE)</f>
        <v>208526.18181818182</v>
      </c>
      <c r="M971" s="13">
        <f>VLOOKUP($B971,'Gas wholesale lookups'!$A$4:$L$15,'Gas wholesale index'!M$2,FALSE)</f>
        <v>166168.27272727274</v>
      </c>
      <c r="N971" s="13">
        <f>VLOOKUP($B971,'Gas wholesale lookups'!$A$4:$L$15,'Gas wholesale index'!N$2,FALSE)</f>
        <v>291847.5</v>
      </c>
      <c r="O971" s="38">
        <f>VLOOKUP($B971,'Gas wholesale lookups'!$A$4:$R$15,'Gas wholesale index'!O$2,FALSE)</f>
        <v>0</v>
      </c>
      <c r="P971" s="38">
        <f>VLOOKUP($B971,'Gas wholesale lookups'!$A$4:$R$15,'Gas wholesale index'!P$2,FALSE)</f>
        <v>1</v>
      </c>
      <c r="Q971" s="38">
        <f>VLOOKUP($B971,'Gas wholesale lookups'!$A$4:$R$15,'Gas wholesale index'!Q$2,FALSE)</f>
        <v>1</v>
      </c>
      <c r="R971" s="38">
        <f>VLOOKUP($B971,'Gas wholesale lookups'!$A$4:$R$15,'Gas wholesale index'!R$2,FALSE)</f>
        <v>1</v>
      </c>
      <c r="S971" s="38">
        <f>VLOOKUP($B971,'Gas wholesale lookups'!$A$4:$R$15,'Gas wholesale index'!S$2,FALSE)</f>
        <v>1</v>
      </c>
      <c r="T971" s="38">
        <f>VLOOKUP($B971,'Gas wholesale lookups'!$A$4:$R$15,'Gas wholesale index'!T$2,FALSE)</f>
        <v>0</v>
      </c>
      <c r="U971" s="13">
        <f t="shared" si="290"/>
        <v>0</v>
      </c>
      <c r="V971" s="13">
        <f t="shared" si="291"/>
        <v>291847.5</v>
      </c>
      <c r="W971" s="13">
        <f t="shared" si="292"/>
        <v>332991.45454545453</v>
      </c>
      <c r="X971" s="13">
        <f t="shared" si="293"/>
        <v>208526.18181818182</v>
      </c>
      <c r="Y971" s="13">
        <f t="shared" si="294"/>
        <v>166168.27272727274</v>
      </c>
      <c r="Z971" s="13">
        <f t="shared" si="295"/>
        <v>0</v>
      </c>
      <c r="AA971" s="13">
        <f t="shared" si="296"/>
        <v>999533.40909090918</v>
      </c>
      <c r="AB971" s="23">
        <f t="shared" si="297"/>
        <v>0</v>
      </c>
      <c r="AC971" s="23">
        <f t="shared" si="298"/>
        <v>0</v>
      </c>
      <c r="AD971" s="23">
        <f t="shared" si="299"/>
        <v>0</v>
      </c>
      <c r="AE971" s="23">
        <f t="shared" si="300"/>
        <v>0</v>
      </c>
      <c r="AF971" s="23">
        <f t="shared" si="301"/>
        <v>0</v>
      </c>
      <c r="AG971" s="23">
        <f t="shared" si="302"/>
        <v>0</v>
      </c>
      <c r="AH971" s="23">
        <f t="shared" si="303"/>
        <v>0</v>
      </c>
      <c r="AI971" s="44" t="str">
        <f t="shared" si="304"/>
        <v>n/a</v>
      </c>
      <c r="AJ971" s="2" t="str">
        <f t="shared" si="287"/>
        <v>2018-19 Winter</v>
      </c>
      <c r="AK971" s="2" t="str">
        <f t="shared" si="288"/>
        <v>2018-19 Summer</v>
      </c>
      <c r="AL971" s="41">
        <v>0</v>
      </c>
    </row>
    <row r="972" spans="1:38" x14ac:dyDescent="0.3">
      <c r="A972" s="47">
        <v>43249</v>
      </c>
      <c r="B972" s="14" t="str">
        <f t="shared" si="289"/>
        <v>May</v>
      </c>
      <c r="C972" s="3"/>
      <c r="D972" s="3"/>
      <c r="E972" s="3"/>
      <c r="F972" s="3"/>
      <c r="G972" s="3"/>
      <c r="H972" s="3"/>
      <c r="I972" s="13">
        <f>VLOOKUP($B972,'Gas wholesale lookups'!$A$4:$L$15,'Gas wholesale index'!I$2,FALSE)</f>
        <v>166168.27272727274</v>
      </c>
      <c r="J972" s="13">
        <f>VLOOKUP($B972,'Gas wholesale lookups'!$A$4:$L$15,'Gas wholesale index'!J$2,FALSE)</f>
        <v>291847.5</v>
      </c>
      <c r="K972" s="13">
        <f>VLOOKUP($B972,'Gas wholesale lookups'!$A$4:$L$15,'Gas wholesale index'!K$2,FALSE)</f>
        <v>332991.45454545453</v>
      </c>
      <c r="L972" s="13">
        <f>VLOOKUP($B972,'Gas wholesale lookups'!$A$4:$L$15,'Gas wholesale index'!L$2,FALSE)</f>
        <v>208526.18181818182</v>
      </c>
      <c r="M972" s="13">
        <f>VLOOKUP($B972,'Gas wholesale lookups'!$A$4:$L$15,'Gas wholesale index'!M$2,FALSE)</f>
        <v>166168.27272727274</v>
      </c>
      <c r="N972" s="13">
        <f>VLOOKUP($B972,'Gas wholesale lookups'!$A$4:$L$15,'Gas wholesale index'!N$2,FALSE)</f>
        <v>291847.5</v>
      </c>
      <c r="O972" s="38">
        <f>VLOOKUP($B972,'Gas wholesale lookups'!$A$4:$R$15,'Gas wholesale index'!O$2,FALSE)</f>
        <v>0</v>
      </c>
      <c r="P972" s="38">
        <f>VLOOKUP($B972,'Gas wholesale lookups'!$A$4:$R$15,'Gas wholesale index'!P$2,FALSE)</f>
        <v>1</v>
      </c>
      <c r="Q972" s="38">
        <f>VLOOKUP($B972,'Gas wholesale lookups'!$A$4:$R$15,'Gas wholesale index'!Q$2,FALSE)</f>
        <v>1</v>
      </c>
      <c r="R972" s="38">
        <f>VLOOKUP($B972,'Gas wholesale lookups'!$A$4:$R$15,'Gas wholesale index'!R$2,FALSE)</f>
        <v>1</v>
      </c>
      <c r="S972" s="38">
        <f>VLOOKUP($B972,'Gas wholesale lookups'!$A$4:$R$15,'Gas wholesale index'!S$2,FALSE)</f>
        <v>1</v>
      </c>
      <c r="T972" s="38">
        <f>VLOOKUP($B972,'Gas wholesale lookups'!$A$4:$R$15,'Gas wholesale index'!T$2,FALSE)</f>
        <v>0</v>
      </c>
      <c r="U972" s="13">
        <f t="shared" si="290"/>
        <v>0</v>
      </c>
      <c r="V972" s="13">
        <f t="shared" si="291"/>
        <v>291847.5</v>
      </c>
      <c r="W972" s="13">
        <f t="shared" si="292"/>
        <v>332991.45454545453</v>
      </c>
      <c r="X972" s="13">
        <f t="shared" si="293"/>
        <v>208526.18181818182</v>
      </c>
      <c r="Y972" s="13">
        <f t="shared" si="294"/>
        <v>166168.27272727274</v>
      </c>
      <c r="Z972" s="13">
        <f t="shared" si="295"/>
        <v>0</v>
      </c>
      <c r="AA972" s="13">
        <f t="shared" si="296"/>
        <v>999533.40909090918</v>
      </c>
      <c r="AB972" s="23">
        <f t="shared" si="297"/>
        <v>0</v>
      </c>
      <c r="AC972" s="23">
        <f t="shared" si="298"/>
        <v>0</v>
      </c>
      <c r="AD972" s="23">
        <f t="shared" si="299"/>
        <v>0</v>
      </c>
      <c r="AE972" s="23">
        <f t="shared" si="300"/>
        <v>0</v>
      </c>
      <c r="AF972" s="23">
        <f t="shared" si="301"/>
        <v>0</v>
      </c>
      <c r="AG972" s="23">
        <f t="shared" si="302"/>
        <v>0</v>
      </c>
      <c r="AH972" s="23">
        <f t="shared" si="303"/>
        <v>0</v>
      </c>
      <c r="AI972" s="44" t="str">
        <f t="shared" si="304"/>
        <v>n/a</v>
      </c>
      <c r="AJ972" s="2" t="str">
        <f t="shared" si="287"/>
        <v>2018-19 Winter</v>
      </c>
      <c r="AK972" s="2" t="str">
        <f t="shared" si="288"/>
        <v>2018-19 Summer</v>
      </c>
      <c r="AL972" s="41">
        <v>0</v>
      </c>
    </row>
    <row r="973" spans="1:38" x14ac:dyDescent="0.3">
      <c r="A973" s="47">
        <v>43250</v>
      </c>
      <c r="B973" s="14" t="str">
        <f t="shared" si="289"/>
        <v>May</v>
      </c>
      <c r="C973" s="3"/>
      <c r="D973" s="3"/>
      <c r="E973" s="3"/>
      <c r="F973" s="3"/>
      <c r="G973" s="3"/>
      <c r="H973" s="3"/>
      <c r="I973" s="13">
        <f>VLOOKUP($B973,'Gas wholesale lookups'!$A$4:$L$15,'Gas wholesale index'!I$2,FALSE)</f>
        <v>166168.27272727274</v>
      </c>
      <c r="J973" s="13">
        <f>VLOOKUP($B973,'Gas wholesale lookups'!$A$4:$L$15,'Gas wholesale index'!J$2,FALSE)</f>
        <v>291847.5</v>
      </c>
      <c r="K973" s="13">
        <f>VLOOKUP($B973,'Gas wholesale lookups'!$A$4:$L$15,'Gas wholesale index'!K$2,FALSE)</f>
        <v>332991.45454545453</v>
      </c>
      <c r="L973" s="13">
        <f>VLOOKUP($B973,'Gas wholesale lookups'!$A$4:$L$15,'Gas wholesale index'!L$2,FALSE)</f>
        <v>208526.18181818182</v>
      </c>
      <c r="M973" s="13">
        <f>VLOOKUP($B973,'Gas wholesale lookups'!$A$4:$L$15,'Gas wholesale index'!M$2,FALSE)</f>
        <v>166168.27272727274</v>
      </c>
      <c r="N973" s="13">
        <f>VLOOKUP($B973,'Gas wholesale lookups'!$A$4:$L$15,'Gas wholesale index'!N$2,FALSE)</f>
        <v>291847.5</v>
      </c>
      <c r="O973" s="38">
        <f>VLOOKUP($B973,'Gas wholesale lookups'!$A$4:$R$15,'Gas wholesale index'!O$2,FALSE)</f>
        <v>0</v>
      </c>
      <c r="P973" s="38">
        <f>VLOOKUP($B973,'Gas wholesale lookups'!$A$4:$R$15,'Gas wholesale index'!P$2,FALSE)</f>
        <v>1</v>
      </c>
      <c r="Q973" s="38">
        <f>VLOOKUP($B973,'Gas wholesale lookups'!$A$4:$R$15,'Gas wholesale index'!Q$2,FALSE)</f>
        <v>1</v>
      </c>
      <c r="R973" s="38">
        <f>VLOOKUP($B973,'Gas wholesale lookups'!$A$4:$R$15,'Gas wholesale index'!R$2,FALSE)</f>
        <v>1</v>
      </c>
      <c r="S973" s="38">
        <f>VLOOKUP($B973,'Gas wholesale lookups'!$A$4:$R$15,'Gas wholesale index'!S$2,FALSE)</f>
        <v>1</v>
      </c>
      <c r="T973" s="38">
        <f>VLOOKUP($B973,'Gas wholesale lookups'!$A$4:$R$15,'Gas wholesale index'!T$2,FALSE)</f>
        <v>0</v>
      </c>
      <c r="U973" s="13">
        <f t="shared" si="290"/>
        <v>0</v>
      </c>
      <c r="V973" s="13">
        <f t="shared" si="291"/>
        <v>291847.5</v>
      </c>
      <c r="W973" s="13">
        <f t="shared" si="292"/>
        <v>332991.45454545453</v>
      </c>
      <c r="X973" s="13">
        <f t="shared" si="293"/>
        <v>208526.18181818182</v>
      </c>
      <c r="Y973" s="13">
        <f t="shared" si="294"/>
        <v>166168.27272727274</v>
      </c>
      <c r="Z973" s="13">
        <f t="shared" si="295"/>
        <v>0</v>
      </c>
      <c r="AA973" s="13">
        <f t="shared" si="296"/>
        <v>999533.40909090918</v>
      </c>
      <c r="AB973" s="23">
        <f t="shared" si="297"/>
        <v>0</v>
      </c>
      <c r="AC973" s="23">
        <f t="shared" si="298"/>
        <v>0</v>
      </c>
      <c r="AD973" s="23">
        <f t="shared" si="299"/>
        <v>0</v>
      </c>
      <c r="AE973" s="23">
        <f t="shared" si="300"/>
        <v>0</v>
      </c>
      <c r="AF973" s="23">
        <f t="shared" si="301"/>
        <v>0</v>
      </c>
      <c r="AG973" s="23">
        <f t="shared" si="302"/>
        <v>0</v>
      </c>
      <c r="AH973" s="23">
        <f t="shared" si="303"/>
        <v>0</v>
      </c>
      <c r="AI973" s="44" t="str">
        <f t="shared" si="304"/>
        <v>n/a</v>
      </c>
      <c r="AJ973" s="2" t="str">
        <f t="shared" si="287"/>
        <v>2018-19 Winter</v>
      </c>
      <c r="AK973" s="2" t="str">
        <f t="shared" si="288"/>
        <v>2018-19 Summer</v>
      </c>
      <c r="AL973" s="41">
        <v>0</v>
      </c>
    </row>
    <row r="974" spans="1:38" x14ac:dyDescent="0.3">
      <c r="A974" s="47">
        <v>43251</v>
      </c>
      <c r="B974" s="14" t="str">
        <f t="shared" si="289"/>
        <v>May</v>
      </c>
      <c r="C974" s="3"/>
      <c r="D974" s="3"/>
      <c r="E974" s="3"/>
      <c r="F974" s="3"/>
      <c r="G974" s="3"/>
      <c r="H974" s="3"/>
      <c r="I974" s="13">
        <f>VLOOKUP($B974,'Gas wholesale lookups'!$A$4:$L$15,'Gas wholesale index'!I$2,FALSE)</f>
        <v>166168.27272727274</v>
      </c>
      <c r="J974" s="13">
        <f>VLOOKUP($B974,'Gas wholesale lookups'!$A$4:$L$15,'Gas wholesale index'!J$2,FALSE)</f>
        <v>291847.5</v>
      </c>
      <c r="K974" s="13">
        <f>VLOOKUP($B974,'Gas wholesale lookups'!$A$4:$L$15,'Gas wholesale index'!K$2,FALSE)</f>
        <v>332991.45454545453</v>
      </c>
      <c r="L974" s="13">
        <f>VLOOKUP($B974,'Gas wholesale lookups'!$A$4:$L$15,'Gas wholesale index'!L$2,FALSE)</f>
        <v>208526.18181818182</v>
      </c>
      <c r="M974" s="13">
        <f>VLOOKUP($B974,'Gas wholesale lookups'!$A$4:$L$15,'Gas wholesale index'!M$2,FALSE)</f>
        <v>166168.27272727274</v>
      </c>
      <c r="N974" s="13">
        <f>VLOOKUP($B974,'Gas wholesale lookups'!$A$4:$L$15,'Gas wholesale index'!N$2,FALSE)</f>
        <v>291847.5</v>
      </c>
      <c r="O974" s="38">
        <f>VLOOKUP($B974,'Gas wholesale lookups'!$A$4:$R$15,'Gas wholesale index'!O$2,FALSE)</f>
        <v>0</v>
      </c>
      <c r="P974" s="38">
        <f>VLOOKUP($B974,'Gas wholesale lookups'!$A$4:$R$15,'Gas wholesale index'!P$2,FALSE)</f>
        <v>1</v>
      </c>
      <c r="Q974" s="38">
        <f>VLOOKUP($B974,'Gas wholesale lookups'!$A$4:$R$15,'Gas wholesale index'!Q$2,FALSE)</f>
        <v>1</v>
      </c>
      <c r="R974" s="38">
        <f>VLOOKUP($B974,'Gas wholesale lookups'!$A$4:$R$15,'Gas wholesale index'!R$2,FALSE)</f>
        <v>1</v>
      </c>
      <c r="S974" s="38">
        <f>VLOOKUP($B974,'Gas wholesale lookups'!$A$4:$R$15,'Gas wholesale index'!S$2,FALSE)</f>
        <v>1</v>
      </c>
      <c r="T974" s="38">
        <f>VLOOKUP($B974,'Gas wholesale lookups'!$A$4:$R$15,'Gas wholesale index'!T$2,FALSE)</f>
        <v>0</v>
      </c>
      <c r="U974" s="13">
        <f t="shared" si="290"/>
        <v>0</v>
      </c>
      <c r="V974" s="13">
        <f t="shared" si="291"/>
        <v>291847.5</v>
      </c>
      <c r="W974" s="13">
        <f t="shared" si="292"/>
        <v>332991.45454545453</v>
      </c>
      <c r="X974" s="13">
        <f t="shared" si="293"/>
        <v>208526.18181818182</v>
      </c>
      <c r="Y974" s="13">
        <f t="shared" si="294"/>
        <v>166168.27272727274</v>
      </c>
      <c r="Z974" s="13">
        <f t="shared" si="295"/>
        <v>0</v>
      </c>
      <c r="AA974" s="13">
        <f t="shared" si="296"/>
        <v>999533.40909090918</v>
      </c>
      <c r="AB974" s="23">
        <f t="shared" si="297"/>
        <v>0</v>
      </c>
      <c r="AC974" s="23">
        <f t="shared" si="298"/>
        <v>0</v>
      </c>
      <c r="AD974" s="23">
        <f t="shared" si="299"/>
        <v>0</v>
      </c>
      <c r="AE974" s="23">
        <f t="shared" si="300"/>
        <v>0</v>
      </c>
      <c r="AF974" s="23">
        <f t="shared" si="301"/>
        <v>0</v>
      </c>
      <c r="AG974" s="23">
        <f t="shared" si="302"/>
        <v>0</v>
      </c>
      <c r="AH974" s="23">
        <f t="shared" si="303"/>
        <v>0</v>
      </c>
      <c r="AI974" s="44" t="str">
        <f t="shared" si="304"/>
        <v>n/a</v>
      </c>
      <c r="AJ974" s="2" t="str">
        <f t="shared" si="287"/>
        <v>2018-19 Winter</v>
      </c>
      <c r="AK974" s="2" t="str">
        <f t="shared" si="288"/>
        <v>2018-19 Summer</v>
      </c>
      <c r="AL974" s="41">
        <v>0</v>
      </c>
    </row>
    <row r="975" spans="1:38" x14ac:dyDescent="0.3">
      <c r="A975" s="47">
        <v>43252</v>
      </c>
      <c r="B975" s="14" t="str">
        <f t="shared" si="289"/>
        <v>Jun</v>
      </c>
      <c r="C975" s="3"/>
      <c r="D975" s="3"/>
      <c r="E975" s="3"/>
      <c r="F975" s="3"/>
      <c r="G975" s="3"/>
      <c r="H975" s="3"/>
      <c r="I975" s="13">
        <f>VLOOKUP($B975,'Gas wholesale lookups'!$A$4:$L$15,'Gas wholesale index'!I$2,FALSE)</f>
        <v>166168.27272727274</v>
      </c>
      <c r="J975" s="13">
        <f>VLOOKUP($B975,'Gas wholesale lookups'!$A$4:$L$15,'Gas wholesale index'!J$2,FALSE)</f>
        <v>291847.5</v>
      </c>
      <c r="K975" s="13">
        <f>VLOOKUP($B975,'Gas wholesale lookups'!$A$4:$L$15,'Gas wholesale index'!K$2,FALSE)</f>
        <v>332991.45454545453</v>
      </c>
      <c r="L975" s="13">
        <f>VLOOKUP($B975,'Gas wholesale lookups'!$A$4:$L$15,'Gas wholesale index'!L$2,FALSE)</f>
        <v>208526.18181818182</v>
      </c>
      <c r="M975" s="13">
        <f>VLOOKUP($B975,'Gas wholesale lookups'!$A$4:$L$15,'Gas wholesale index'!M$2,FALSE)</f>
        <v>166168.27272727274</v>
      </c>
      <c r="N975" s="13">
        <f>VLOOKUP($B975,'Gas wholesale lookups'!$A$4:$L$15,'Gas wholesale index'!N$2,FALSE)</f>
        <v>291847.5</v>
      </c>
      <c r="O975" s="38">
        <f>VLOOKUP($B975,'Gas wholesale lookups'!$A$4:$R$15,'Gas wholesale index'!O$2,FALSE)</f>
        <v>0</v>
      </c>
      <c r="P975" s="38">
        <f>VLOOKUP($B975,'Gas wholesale lookups'!$A$4:$R$15,'Gas wholesale index'!P$2,FALSE)</f>
        <v>1</v>
      </c>
      <c r="Q975" s="38">
        <f>VLOOKUP($B975,'Gas wholesale lookups'!$A$4:$R$15,'Gas wholesale index'!Q$2,FALSE)</f>
        <v>1</v>
      </c>
      <c r="R975" s="38">
        <f>VLOOKUP($B975,'Gas wholesale lookups'!$A$4:$R$15,'Gas wholesale index'!R$2,FALSE)</f>
        <v>1</v>
      </c>
      <c r="S975" s="38">
        <f>VLOOKUP($B975,'Gas wholesale lookups'!$A$4:$R$15,'Gas wholesale index'!S$2,FALSE)</f>
        <v>1</v>
      </c>
      <c r="T975" s="38">
        <f>VLOOKUP($B975,'Gas wholesale lookups'!$A$4:$R$15,'Gas wholesale index'!T$2,FALSE)</f>
        <v>0</v>
      </c>
      <c r="U975" s="13">
        <f t="shared" si="290"/>
        <v>0</v>
      </c>
      <c r="V975" s="13">
        <f t="shared" si="291"/>
        <v>291847.5</v>
      </c>
      <c r="W975" s="13">
        <f t="shared" si="292"/>
        <v>332991.45454545453</v>
      </c>
      <c r="X975" s="13">
        <f t="shared" si="293"/>
        <v>208526.18181818182</v>
      </c>
      <c r="Y975" s="13">
        <f t="shared" si="294"/>
        <v>166168.27272727274</v>
      </c>
      <c r="Z975" s="13">
        <f t="shared" si="295"/>
        <v>0</v>
      </c>
      <c r="AA975" s="13">
        <f t="shared" si="296"/>
        <v>999533.40909090918</v>
      </c>
      <c r="AB975" s="23">
        <f t="shared" si="297"/>
        <v>0</v>
      </c>
      <c r="AC975" s="23">
        <f t="shared" si="298"/>
        <v>0</v>
      </c>
      <c r="AD975" s="23">
        <f t="shared" si="299"/>
        <v>0</v>
      </c>
      <c r="AE975" s="23">
        <f t="shared" si="300"/>
        <v>0</v>
      </c>
      <c r="AF975" s="23">
        <f t="shared" si="301"/>
        <v>0</v>
      </c>
      <c r="AG975" s="23">
        <f t="shared" si="302"/>
        <v>0</v>
      </c>
      <c r="AH975" s="23">
        <f t="shared" si="303"/>
        <v>0</v>
      </c>
      <c r="AI975" s="44" t="str">
        <f t="shared" si="304"/>
        <v>n/a</v>
      </c>
      <c r="AJ975" s="2" t="str">
        <f t="shared" si="287"/>
        <v>2018-19 Winter</v>
      </c>
      <c r="AK975" s="2" t="str">
        <f t="shared" si="288"/>
        <v>2018-19 Summer</v>
      </c>
      <c r="AL975" s="41">
        <v>0</v>
      </c>
    </row>
    <row r="976" spans="1:38" x14ac:dyDescent="0.3">
      <c r="A976" s="47">
        <v>43255</v>
      </c>
      <c r="B976" s="14" t="str">
        <f t="shared" si="289"/>
        <v>Jun</v>
      </c>
      <c r="C976" s="3"/>
      <c r="D976" s="3"/>
      <c r="E976" s="3"/>
      <c r="F976" s="3"/>
      <c r="G976" s="3"/>
      <c r="H976" s="3"/>
      <c r="I976" s="13">
        <f>VLOOKUP($B976,'Gas wholesale lookups'!$A$4:$L$15,'Gas wholesale index'!I$2,FALSE)</f>
        <v>166168.27272727274</v>
      </c>
      <c r="J976" s="13">
        <f>VLOOKUP($B976,'Gas wholesale lookups'!$A$4:$L$15,'Gas wholesale index'!J$2,FALSE)</f>
        <v>291847.5</v>
      </c>
      <c r="K976" s="13">
        <f>VLOOKUP($B976,'Gas wholesale lookups'!$A$4:$L$15,'Gas wholesale index'!K$2,FALSE)</f>
        <v>332991.45454545453</v>
      </c>
      <c r="L976" s="13">
        <f>VLOOKUP($B976,'Gas wholesale lookups'!$A$4:$L$15,'Gas wholesale index'!L$2,FALSE)</f>
        <v>208526.18181818182</v>
      </c>
      <c r="M976" s="13">
        <f>VLOOKUP($B976,'Gas wholesale lookups'!$A$4:$L$15,'Gas wholesale index'!M$2,FALSE)</f>
        <v>166168.27272727274</v>
      </c>
      <c r="N976" s="13">
        <f>VLOOKUP($B976,'Gas wholesale lookups'!$A$4:$L$15,'Gas wholesale index'!N$2,FALSE)</f>
        <v>291847.5</v>
      </c>
      <c r="O976" s="38">
        <f>VLOOKUP($B976,'Gas wholesale lookups'!$A$4:$R$15,'Gas wholesale index'!O$2,FALSE)</f>
        <v>0</v>
      </c>
      <c r="P976" s="38">
        <f>VLOOKUP($B976,'Gas wholesale lookups'!$A$4:$R$15,'Gas wholesale index'!P$2,FALSE)</f>
        <v>1</v>
      </c>
      <c r="Q976" s="38">
        <f>VLOOKUP($B976,'Gas wholesale lookups'!$A$4:$R$15,'Gas wholesale index'!Q$2,FALSE)</f>
        <v>1</v>
      </c>
      <c r="R976" s="38">
        <f>VLOOKUP($B976,'Gas wholesale lookups'!$A$4:$R$15,'Gas wholesale index'!R$2,FALSE)</f>
        <v>1</v>
      </c>
      <c r="S976" s="38">
        <f>VLOOKUP($B976,'Gas wholesale lookups'!$A$4:$R$15,'Gas wholesale index'!S$2,FALSE)</f>
        <v>1</v>
      </c>
      <c r="T976" s="38">
        <f>VLOOKUP($B976,'Gas wholesale lookups'!$A$4:$R$15,'Gas wholesale index'!T$2,FALSE)</f>
        <v>0</v>
      </c>
      <c r="U976" s="13">
        <f t="shared" si="290"/>
        <v>0</v>
      </c>
      <c r="V976" s="13">
        <f t="shared" si="291"/>
        <v>291847.5</v>
      </c>
      <c r="W976" s="13">
        <f t="shared" si="292"/>
        <v>332991.45454545453</v>
      </c>
      <c r="X976" s="13">
        <f t="shared" si="293"/>
        <v>208526.18181818182</v>
      </c>
      <c r="Y976" s="13">
        <f t="shared" si="294"/>
        <v>166168.27272727274</v>
      </c>
      <c r="Z976" s="13">
        <f t="shared" si="295"/>
        <v>0</v>
      </c>
      <c r="AA976" s="13">
        <f t="shared" si="296"/>
        <v>999533.40909090918</v>
      </c>
      <c r="AB976" s="23">
        <f t="shared" si="297"/>
        <v>0</v>
      </c>
      <c r="AC976" s="23">
        <f t="shared" si="298"/>
        <v>0</v>
      </c>
      <c r="AD976" s="23">
        <f t="shared" si="299"/>
        <v>0</v>
      </c>
      <c r="AE976" s="23">
        <f t="shared" si="300"/>
        <v>0</v>
      </c>
      <c r="AF976" s="23">
        <f t="shared" si="301"/>
        <v>0</v>
      </c>
      <c r="AG976" s="23">
        <f t="shared" si="302"/>
        <v>0</v>
      </c>
      <c r="AH976" s="23">
        <f t="shared" si="303"/>
        <v>0</v>
      </c>
      <c r="AI976" s="44" t="str">
        <f t="shared" si="304"/>
        <v>n/a</v>
      </c>
      <c r="AJ976" s="2" t="str">
        <f t="shared" si="287"/>
        <v>2018-19 Winter</v>
      </c>
      <c r="AK976" s="2" t="str">
        <f t="shared" si="288"/>
        <v>2018-19 Summer</v>
      </c>
      <c r="AL976" s="41">
        <v>0</v>
      </c>
    </row>
    <row r="977" spans="1:38" x14ac:dyDescent="0.3">
      <c r="A977" s="47">
        <v>43256</v>
      </c>
      <c r="B977" s="14" t="str">
        <f t="shared" si="289"/>
        <v>Jun</v>
      </c>
      <c r="C977" s="3"/>
      <c r="D977" s="3"/>
      <c r="E977" s="3"/>
      <c r="F977" s="3"/>
      <c r="G977" s="3"/>
      <c r="H977" s="3"/>
      <c r="I977" s="13">
        <f>VLOOKUP($B977,'Gas wholesale lookups'!$A$4:$L$15,'Gas wholesale index'!I$2,FALSE)</f>
        <v>166168.27272727274</v>
      </c>
      <c r="J977" s="13">
        <f>VLOOKUP($B977,'Gas wholesale lookups'!$A$4:$L$15,'Gas wholesale index'!J$2,FALSE)</f>
        <v>291847.5</v>
      </c>
      <c r="K977" s="13">
        <f>VLOOKUP($B977,'Gas wholesale lookups'!$A$4:$L$15,'Gas wholesale index'!K$2,FALSE)</f>
        <v>332991.45454545453</v>
      </c>
      <c r="L977" s="13">
        <f>VLOOKUP($B977,'Gas wholesale lookups'!$A$4:$L$15,'Gas wholesale index'!L$2,FALSE)</f>
        <v>208526.18181818182</v>
      </c>
      <c r="M977" s="13">
        <f>VLOOKUP($B977,'Gas wholesale lookups'!$A$4:$L$15,'Gas wholesale index'!M$2,FALSE)</f>
        <v>166168.27272727274</v>
      </c>
      <c r="N977" s="13">
        <f>VLOOKUP($B977,'Gas wholesale lookups'!$A$4:$L$15,'Gas wholesale index'!N$2,FALSE)</f>
        <v>291847.5</v>
      </c>
      <c r="O977" s="38">
        <f>VLOOKUP($B977,'Gas wholesale lookups'!$A$4:$R$15,'Gas wholesale index'!O$2,FALSE)</f>
        <v>0</v>
      </c>
      <c r="P977" s="38">
        <f>VLOOKUP($B977,'Gas wholesale lookups'!$A$4:$R$15,'Gas wholesale index'!P$2,FALSE)</f>
        <v>1</v>
      </c>
      <c r="Q977" s="38">
        <f>VLOOKUP($B977,'Gas wholesale lookups'!$A$4:$R$15,'Gas wholesale index'!Q$2,FALSE)</f>
        <v>1</v>
      </c>
      <c r="R977" s="38">
        <f>VLOOKUP($B977,'Gas wholesale lookups'!$A$4:$R$15,'Gas wholesale index'!R$2,FALSE)</f>
        <v>1</v>
      </c>
      <c r="S977" s="38">
        <f>VLOOKUP($B977,'Gas wholesale lookups'!$A$4:$R$15,'Gas wholesale index'!S$2,FALSE)</f>
        <v>1</v>
      </c>
      <c r="T977" s="38">
        <f>VLOOKUP($B977,'Gas wholesale lookups'!$A$4:$R$15,'Gas wholesale index'!T$2,FALSE)</f>
        <v>0</v>
      </c>
      <c r="U977" s="13">
        <f t="shared" si="290"/>
        <v>0</v>
      </c>
      <c r="V977" s="13">
        <f t="shared" si="291"/>
        <v>291847.5</v>
      </c>
      <c r="W977" s="13">
        <f t="shared" si="292"/>
        <v>332991.45454545453</v>
      </c>
      <c r="X977" s="13">
        <f t="shared" si="293"/>
        <v>208526.18181818182</v>
      </c>
      <c r="Y977" s="13">
        <f t="shared" si="294"/>
        <v>166168.27272727274</v>
      </c>
      <c r="Z977" s="13">
        <f t="shared" si="295"/>
        <v>0</v>
      </c>
      <c r="AA977" s="13">
        <f t="shared" si="296"/>
        <v>999533.40909090918</v>
      </c>
      <c r="AB977" s="23">
        <f t="shared" si="297"/>
        <v>0</v>
      </c>
      <c r="AC977" s="23">
        <f t="shared" si="298"/>
        <v>0</v>
      </c>
      <c r="AD977" s="23">
        <f t="shared" si="299"/>
        <v>0</v>
      </c>
      <c r="AE977" s="23">
        <f t="shared" si="300"/>
        <v>0</v>
      </c>
      <c r="AF977" s="23">
        <f t="shared" si="301"/>
        <v>0</v>
      </c>
      <c r="AG977" s="23">
        <f t="shared" si="302"/>
        <v>0</v>
      </c>
      <c r="AH977" s="23">
        <f t="shared" si="303"/>
        <v>0</v>
      </c>
      <c r="AI977" s="44" t="str">
        <f t="shared" si="304"/>
        <v>n/a</v>
      </c>
      <c r="AJ977" s="2" t="str">
        <f t="shared" si="287"/>
        <v>2018-19 Winter</v>
      </c>
      <c r="AK977" s="2" t="str">
        <f t="shared" si="288"/>
        <v>2018-19 Summer</v>
      </c>
      <c r="AL977" s="41">
        <v>0</v>
      </c>
    </row>
    <row r="978" spans="1:38" x14ac:dyDescent="0.3">
      <c r="A978" s="47">
        <v>43257</v>
      </c>
      <c r="B978" s="14" t="str">
        <f t="shared" si="289"/>
        <v>Jun</v>
      </c>
      <c r="C978" s="3"/>
      <c r="D978" s="3"/>
      <c r="E978" s="3"/>
      <c r="F978" s="3"/>
      <c r="G978" s="3"/>
      <c r="H978" s="3"/>
      <c r="I978" s="13">
        <f>VLOOKUP($B978,'Gas wholesale lookups'!$A$4:$L$15,'Gas wholesale index'!I$2,FALSE)</f>
        <v>166168.27272727274</v>
      </c>
      <c r="J978" s="13">
        <f>VLOOKUP($B978,'Gas wholesale lookups'!$A$4:$L$15,'Gas wholesale index'!J$2,FALSE)</f>
        <v>291847.5</v>
      </c>
      <c r="K978" s="13">
        <f>VLOOKUP($B978,'Gas wholesale lookups'!$A$4:$L$15,'Gas wholesale index'!K$2,FALSE)</f>
        <v>332991.45454545453</v>
      </c>
      <c r="L978" s="13">
        <f>VLOOKUP($B978,'Gas wholesale lookups'!$A$4:$L$15,'Gas wholesale index'!L$2,FALSE)</f>
        <v>208526.18181818182</v>
      </c>
      <c r="M978" s="13">
        <f>VLOOKUP($B978,'Gas wholesale lookups'!$A$4:$L$15,'Gas wholesale index'!M$2,FALSE)</f>
        <v>166168.27272727274</v>
      </c>
      <c r="N978" s="13">
        <f>VLOOKUP($B978,'Gas wholesale lookups'!$A$4:$L$15,'Gas wholesale index'!N$2,FALSE)</f>
        <v>291847.5</v>
      </c>
      <c r="O978" s="38">
        <f>VLOOKUP($B978,'Gas wholesale lookups'!$A$4:$R$15,'Gas wholesale index'!O$2,FALSE)</f>
        <v>0</v>
      </c>
      <c r="P978" s="38">
        <f>VLOOKUP($B978,'Gas wholesale lookups'!$A$4:$R$15,'Gas wholesale index'!P$2,FALSE)</f>
        <v>1</v>
      </c>
      <c r="Q978" s="38">
        <f>VLOOKUP($B978,'Gas wholesale lookups'!$A$4:$R$15,'Gas wholesale index'!Q$2,FALSE)</f>
        <v>1</v>
      </c>
      <c r="R978" s="38">
        <f>VLOOKUP($B978,'Gas wholesale lookups'!$A$4:$R$15,'Gas wholesale index'!R$2,FALSE)</f>
        <v>1</v>
      </c>
      <c r="S978" s="38">
        <f>VLOOKUP($B978,'Gas wholesale lookups'!$A$4:$R$15,'Gas wholesale index'!S$2,FALSE)</f>
        <v>1</v>
      </c>
      <c r="T978" s="38">
        <f>VLOOKUP($B978,'Gas wholesale lookups'!$A$4:$R$15,'Gas wholesale index'!T$2,FALSE)</f>
        <v>0</v>
      </c>
      <c r="U978" s="13">
        <f t="shared" si="290"/>
        <v>0</v>
      </c>
      <c r="V978" s="13">
        <f t="shared" si="291"/>
        <v>291847.5</v>
      </c>
      <c r="W978" s="13">
        <f t="shared" si="292"/>
        <v>332991.45454545453</v>
      </c>
      <c r="X978" s="13">
        <f t="shared" si="293"/>
        <v>208526.18181818182</v>
      </c>
      <c r="Y978" s="13">
        <f t="shared" si="294"/>
        <v>166168.27272727274</v>
      </c>
      <c r="Z978" s="13">
        <f t="shared" si="295"/>
        <v>0</v>
      </c>
      <c r="AA978" s="13">
        <f t="shared" si="296"/>
        <v>999533.40909090918</v>
      </c>
      <c r="AB978" s="23">
        <f t="shared" si="297"/>
        <v>0</v>
      </c>
      <c r="AC978" s="23">
        <f t="shared" si="298"/>
        <v>0</v>
      </c>
      <c r="AD978" s="23">
        <f t="shared" si="299"/>
        <v>0</v>
      </c>
      <c r="AE978" s="23">
        <f t="shared" si="300"/>
        <v>0</v>
      </c>
      <c r="AF978" s="23">
        <f t="shared" si="301"/>
        <v>0</v>
      </c>
      <c r="AG978" s="23">
        <f t="shared" si="302"/>
        <v>0</v>
      </c>
      <c r="AH978" s="23">
        <f t="shared" si="303"/>
        <v>0</v>
      </c>
      <c r="AI978" s="44" t="str">
        <f t="shared" si="304"/>
        <v>n/a</v>
      </c>
      <c r="AJ978" s="2" t="str">
        <f t="shared" si="287"/>
        <v>2018-19 Winter</v>
      </c>
      <c r="AK978" s="2" t="str">
        <f t="shared" si="288"/>
        <v>2018-19 Summer</v>
      </c>
      <c r="AL978" s="41">
        <v>0</v>
      </c>
    </row>
    <row r="979" spans="1:38" x14ac:dyDescent="0.3">
      <c r="A979" s="47">
        <v>43258</v>
      </c>
      <c r="B979" s="14" t="str">
        <f t="shared" si="289"/>
        <v>Jun</v>
      </c>
      <c r="C979" s="3"/>
      <c r="D979" s="3"/>
      <c r="E979" s="3"/>
      <c r="F979" s="3"/>
      <c r="G979" s="3"/>
      <c r="H979" s="3"/>
      <c r="I979" s="13">
        <f>VLOOKUP($B979,'Gas wholesale lookups'!$A$4:$L$15,'Gas wholesale index'!I$2,FALSE)</f>
        <v>166168.27272727274</v>
      </c>
      <c r="J979" s="13">
        <f>VLOOKUP($B979,'Gas wholesale lookups'!$A$4:$L$15,'Gas wholesale index'!J$2,FALSE)</f>
        <v>291847.5</v>
      </c>
      <c r="K979" s="13">
        <f>VLOOKUP($B979,'Gas wholesale lookups'!$A$4:$L$15,'Gas wholesale index'!K$2,FALSE)</f>
        <v>332991.45454545453</v>
      </c>
      <c r="L979" s="13">
        <f>VLOOKUP($B979,'Gas wholesale lookups'!$A$4:$L$15,'Gas wholesale index'!L$2,FALSE)</f>
        <v>208526.18181818182</v>
      </c>
      <c r="M979" s="13">
        <f>VLOOKUP($B979,'Gas wholesale lookups'!$A$4:$L$15,'Gas wholesale index'!M$2,FALSE)</f>
        <v>166168.27272727274</v>
      </c>
      <c r="N979" s="13">
        <f>VLOOKUP($B979,'Gas wholesale lookups'!$A$4:$L$15,'Gas wholesale index'!N$2,FALSE)</f>
        <v>291847.5</v>
      </c>
      <c r="O979" s="38">
        <f>VLOOKUP($B979,'Gas wholesale lookups'!$A$4:$R$15,'Gas wholesale index'!O$2,FALSE)</f>
        <v>0</v>
      </c>
      <c r="P979" s="38">
        <f>VLOOKUP($B979,'Gas wholesale lookups'!$A$4:$R$15,'Gas wholesale index'!P$2,FALSE)</f>
        <v>1</v>
      </c>
      <c r="Q979" s="38">
        <f>VLOOKUP($B979,'Gas wholesale lookups'!$A$4:$R$15,'Gas wholesale index'!Q$2,FALSE)</f>
        <v>1</v>
      </c>
      <c r="R979" s="38">
        <f>VLOOKUP($B979,'Gas wholesale lookups'!$A$4:$R$15,'Gas wholesale index'!R$2,FALSE)</f>
        <v>1</v>
      </c>
      <c r="S979" s="38">
        <f>VLOOKUP($B979,'Gas wholesale lookups'!$A$4:$R$15,'Gas wholesale index'!S$2,FALSE)</f>
        <v>1</v>
      </c>
      <c r="T979" s="38">
        <f>VLOOKUP($B979,'Gas wholesale lookups'!$A$4:$R$15,'Gas wholesale index'!T$2,FALSE)</f>
        <v>0</v>
      </c>
      <c r="U979" s="13">
        <f t="shared" si="290"/>
        <v>0</v>
      </c>
      <c r="V979" s="13">
        <f t="shared" si="291"/>
        <v>291847.5</v>
      </c>
      <c r="W979" s="13">
        <f t="shared" si="292"/>
        <v>332991.45454545453</v>
      </c>
      <c r="X979" s="13">
        <f t="shared" si="293"/>
        <v>208526.18181818182</v>
      </c>
      <c r="Y979" s="13">
        <f t="shared" si="294"/>
        <v>166168.27272727274</v>
      </c>
      <c r="Z979" s="13">
        <f t="shared" si="295"/>
        <v>0</v>
      </c>
      <c r="AA979" s="13">
        <f t="shared" si="296"/>
        <v>999533.40909090918</v>
      </c>
      <c r="AB979" s="23">
        <f t="shared" si="297"/>
        <v>0</v>
      </c>
      <c r="AC979" s="23">
        <f t="shared" si="298"/>
        <v>0</v>
      </c>
      <c r="AD979" s="23">
        <f t="shared" si="299"/>
        <v>0</v>
      </c>
      <c r="AE979" s="23">
        <f t="shared" si="300"/>
        <v>0</v>
      </c>
      <c r="AF979" s="23">
        <f t="shared" si="301"/>
        <v>0</v>
      </c>
      <c r="AG979" s="23">
        <f t="shared" si="302"/>
        <v>0</v>
      </c>
      <c r="AH979" s="23">
        <f t="shared" si="303"/>
        <v>0</v>
      </c>
      <c r="AI979" s="44" t="str">
        <f t="shared" si="304"/>
        <v>n/a</v>
      </c>
      <c r="AJ979" s="2" t="str">
        <f t="shared" si="287"/>
        <v>2018-19 Winter</v>
      </c>
      <c r="AK979" s="2" t="str">
        <f t="shared" si="288"/>
        <v>2018-19 Summer</v>
      </c>
      <c r="AL979" s="41">
        <v>0</v>
      </c>
    </row>
    <row r="980" spans="1:38" x14ac:dyDescent="0.3">
      <c r="A980" s="47">
        <v>43259</v>
      </c>
      <c r="B980" s="14" t="str">
        <f t="shared" si="289"/>
        <v>Jun</v>
      </c>
      <c r="C980" s="3"/>
      <c r="D980" s="3"/>
      <c r="E980" s="3"/>
      <c r="F980" s="3"/>
      <c r="G980" s="3"/>
      <c r="H980" s="3"/>
      <c r="I980" s="13">
        <f>VLOOKUP($B980,'Gas wholesale lookups'!$A$4:$L$15,'Gas wholesale index'!I$2,FALSE)</f>
        <v>166168.27272727274</v>
      </c>
      <c r="J980" s="13">
        <f>VLOOKUP($B980,'Gas wholesale lookups'!$A$4:$L$15,'Gas wholesale index'!J$2,FALSE)</f>
        <v>291847.5</v>
      </c>
      <c r="K980" s="13">
        <f>VLOOKUP($B980,'Gas wholesale lookups'!$A$4:$L$15,'Gas wholesale index'!K$2,FALSE)</f>
        <v>332991.45454545453</v>
      </c>
      <c r="L980" s="13">
        <f>VLOOKUP($B980,'Gas wholesale lookups'!$A$4:$L$15,'Gas wholesale index'!L$2,FALSE)</f>
        <v>208526.18181818182</v>
      </c>
      <c r="M980" s="13">
        <f>VLOOKUP($B980,'Gas wholesale lookups'!$A$4:$L$15,'Gas wholesale index'!M$2,FALSE)</f>
        <v>166168.27272727274</v>
      </c>
      <c r="N980" s="13">
        <f>VLOOKUP($B980,'Gas wholesale lookups'!$A$4:$L$15,'Gas wholesale index'!N$2,FALSE)</f>
        <v>291847.5</v>
      </c>
      <c r="O980" s="38">
        <f>VLOOKUP($B980,'Gas wholesale lookups'!$A$4:$R$15,'Gas wholesale index'!O$2,FALSE)</f>
        <v>0</v>
      </c>
      <c r="P980" s="38">
        <f>VLOOKUP($B980,'Gas wholesale lookups'!$A$4:$R$15,'Gas wholesale index'!P$2,FALSE)</f>
        <v>1</v>
      </c>
      <c r="Q980" s="38">
        <f>VLOOKUP($B980,'Gas wholesale lookups'!$A$4:$R$15,'Gas wholesale index'!Q$2,FALSE)</f>
        <v>1</v>
      </c>
      <c r="R980" s="38">
        <f>VLOOKUP($B980,'Gas wholesale lookups'!$A$4:$R$15,'Gas wholesale index'!R$2,FALSE)</f>
        <v>1</v>
      </c>
      <c r="S980" s="38">
        <f>VLOOKUP($B980,'Gas wholesale lookups'!$A$4:$R$15,'Gas wholesale index'!S$2,FALSE)</f>
        <v>1</v>
      </c>
      <c r="T980" s="38">
        <f>VLOOKUP($B980,'Gas wholesale lookups'!$A$4:$R$15,'Gas wholesale index'!T$2,FALSE)</f>
        <v>0</v>
      </c>
      <c r="U980" s="13">
        <f t="shared" si="290"/>
        <v>0</v>
      </c>
      <c r="V980" s="13">
        <f t="shared" si="291"/>
        <v>291847.5</v>
      </c>
      <c r="W980" s="13">
        <f t="shared" si="292"/>
        <v>332991.45454545453</v>
      </c>
      <c r="X980" s="13">
        <f t="shared" si="293"/>
        <v>208526.18181818182</v>
      </c>
      <c r="Y980" s="13">
        <f t="shared" si="294"/>
        <v>166168.27272727274</v>
      </c>
      <c r="Z980" s="13">
        <f t="shared" si="295"/>
        <v>0</v>
      </c>
      <c r="AA980" s="13">
        <f t="shared" si="296"/>
        <v>999533.40909090918</v>
      </c>
      <c r="AB980" s="23">
        <f t="shared" si="297"/>
        <v>0</v>
      </c>
      <c r="AC980" s="23">
        <f t="shared" si="298"/>
        <v>0</v>
      </c>
      <c r="AD980" s="23">
        <f t="shared" si="299"/>
        <v>0</v>
      </c>
      <c r="AE980" s="23">
        <f t="shared" si="300"/>
        <v>0</v>
      </c>
      <c r="AF980" s="23">
        <f t="shared" si="301"/>
        <v>0</v>
      </c>
      <c r="AG980" s="23">
        <f t="shared" si="302"/>
        <v>0</v>
      </c>
      <c r="AH980" s="23">
        <f t="shared" si="303"/>
        <v>0</v>
      </c>
      <c r="AI980" s="44" t="str">
        <f t="shared" si="304"/>
        <v>n/a</v>
      </c>
      <c r="AJ980" s="2" t="str">
        <f t="shared" si="287"/>
        <v>2018-19 Winter</v>
      </c>
      <c r="AK980" s="2" t="str">
        <f t="shared" si="288"/>
        <v>2018-19 Summer</v>
      </c>
      <c r="AL980" s="41">
        <v>0</v>
      </c>
    </row>
    <row r="981" spans="1:38" x14ac:dyDescent="0.3">
      <c r="A981" s="47">
        <v>43262</v>
      </c>
      <c r="B981" s="14" t="str">
        <f t="shared" si="289"/>
        <v>Jun</v>
      </c>
      <c r="C981" s="3"/>
      <c r="D981" s="3"/>
      <c r="E981" s="3"/>
      <c r="F981" s="3"/>
      <c r="G981" s="3"/>
      <c r="H981" s="3"/>
      <c r="I981" s="13">
        <f>VLOOKUP($B981,'Gas wholesale lookups'!$A$4:$L$15,'Gas wholesale index'!I$2,FALSE)</f>
        <v>166168.27272727274</v>
      </c>
      <c r="J981" s="13">
        <f>VLOOKUP($B981,'Gas wholesale lookups'!$A$4:$L$15,'Gas wholesale index'!J$2,FALSE)</f>
        <v>291847.5</v>
      </c>
      <c r="K981" s="13">
        <f>VLOOKUP($B981,'Gas wholesale lookups'!$A$4:$L$15,'Gas wholesale index'!K$2,FALSE)</f>
        <v>332991.45454545453</v>
      </c>
      <c r="L981" s="13">
        <f>VLOOKUP($B981,'Gas wholesale lookups'!$A$4:$L$15,'Gas wholesale index'!L$2,FALSE)</f>
        <v>208526.18181818182</v>
      </c>
      <c r="M981" s="13">
        <f>VLOOKUP($B981,'Gas wholesale lookups'!$A$4:$L$15,'Gas wholesale index'!M$2,FALSE)</f>
        <v>166168.27272727274</v>
      </c>
      <c r="N981" s="13">
        <f>VLOOKUP($B981,'Gas wholesale lookups'!$A$4:$L$15,'Gas wholesale index'!N$2,FALSE)</f>
        <v>291847.5</v>
      </c>
      <c r="O981" s="38">
        <f>VLOOKUP($B981,'Gas wholesale lookups'!$A$4:$R$15,'Gas wholesale index'!O$2,FALSE)</f>
        <v>0</v>
      </c>
      <c r="P981" s="38">
        <f>VLOOKUP($B981,'Gas wholesale lookups'!$A$4:$R$15,'Gas wholesale index'!P$2,FALSE)</f>
        <v>1</v>
      </c>
      <c r="Q981" s="38">
        <f>VLOOKUP($B981,'Gas wholesale lookups'!$A$4:$R$15,'Gas wholesale index'!Q$2,FALSE)</f>
        <v>1</v>
      </c>
      <c r="R981" s="38">
        <f>VLOOKUP($B981,'Gas wholesale lookups'!$A$4:$R$15,'Gas wholesale index'!R$2,FALSE)</f>
        <v>1</v>
      </c>
      <c r="S981" s="38">
        <f>VLOOKUP($B981,'Gas wholesale lookups'!$A$4:$R$15,'Gas wholesale index'!S$2,FALSE)</f>
        <v>1</v>
      </c>
      <c r="T981" s="38">
        <f>VLOOKUP($B981,'Gas wholesale lookups'!$A$4:$R$15,'Gas wholesale index'!T$2,FALSE)</f>
        <v>0</v>
      </c>
      <c r="U981" s="13">
        <f t="shared" si="290"/>
        <v>0</v>
      </c>
      <c r="V981" s="13">
        <f t="shared" si="291"/>
        <v>291847.5</v>
      </c>
      <c r="W981" s="13">
        <f t="shared" si="292"/>
        <v>332991.45454545453</v>
      </c>
      <c r="X981" s="13">
        <f t="shared" si="293"/>
        <v>208526.18181818182</v>
      </c>
      <c r="Y981" s="13">
        <f t="shared" si="294"/>
        <v>166168.27272727274</v>
      </c>
      <c r="Z981" s="13">
        <f t="shared" si="295"/>
        <v>0</v>
      </c>
      <c r="AA981" s="13">
        <f t="shared" si="296"/>
        <v>999533.40909090918</v>
      </c>
      <c r="AB981" s="23">
        <f t="shared" si="297"/>
        <v>0</v>
      </c>
      <c r="AC981" s="23">
        <f t="shared" si="298"/>
        <v>0</v>
      </c>
      <c r="AD981" s="23">
        <f t="shared" si="299"/>
        <v>0</v>
      </c>
      <c r="AE981" s="23">
        <f t="shared" si="300"/>
        <v>0</v>
      </c>
      <c r="AF981" s="23">
        <f t="shared" si="301"/>
        <v>0</v>
      </c>
      <c r="AG981" s="23">
        <f t="shared" si="302"/>
        <v>0</v>
      </c>
      <c r="AH981" s="23">
        <f t="shared" si="303"/>
        <v>0</v>
      </c>
      <c r="AI981" s="44" t="str">
        <f t="shared" si="304"/>
        <v>n/a</v>
      </c>
      <c r="AJ981" s="2" t="str">
        <f t="shared" si="287"/>
        <v>2018-19 Winter</v>
      </c>
      <c r="AK981" s="2" t="str">
        <f t="shared" si="288"/>
        <v>2018-19 Summer</v>
      </c>
      <c r="AL981" s="41">
        <v>0</v>
      </c>
    </row>
    <row r="982" spans="1:38" x14ac:dyDescent="0.3">
      <c r="A982" s="47">
        <v>43263</v>
      </c>
      <c r="B982" s="14" t="str">
        <f t="shared" si="289"/>
        <v>Jun</v>
      </c>
      <c r="C982" s="3"/>
      <c r="D982" s="3"/>
      <c r="E982" s="3"/>
      <c r="F982" s="3"/>
      <c r="G982" s="3"/>
      <c r="H982" s="3"/>
      <c r="I982" s="13">
        <f>VLOOKUP($B982,'Gas wholesale lookups'!$A$4:$L$15,'Gas wholesale index'!I$2,FALSE)</f>
        <v>166168.27272727274</v>
      </c>
      <c r="J982" s="13">
        <f>VLOOKUP($B982,'Gas wholesale lookups'!$A$4:$L$15,'Gas wholesale index'!J$2,FALSE)</f>
        <v>291847.5</v>
      </c>
      <c r="K982" s="13">
        <f>VLOOKUP($B982,'Gas wholesale lookups'!$A$4:$L$15,'Gas wholesale index'!K$2,FALSE)</f>
        <v>332991.45454545453</v>
      </c>
      <c r="L982" s="13">
        <f>VLOOKUP($B982,'Gas wholesale lookups'!$A$4:$L$15,'Gas wholesale index'!L$2,FALSE)</f>
        <v>208526.18181818182</v>
      </c>
      <c r="M982" s="13">
        <f>VLOOKUP($B982,'Gas wholesale lookups'!$A$4:$L$15,'Gas wholesale index'!M$2,FALSE)</f>
        <v>166168.27272727274</v>
      </c>
      <c r="N982" s="13">
        <f>VLOOKUP($B982,'Gas wholesale lookups'!$A$4:$L$15,'Gas wholesale index'!N$2,FALSE)</f>
        <v>291847.5</v>
      </c>
      <c r="O982" s="38">
        <f>VLOOKUP($B982,'Gas wholesale lookups'!$A$4:$R$15,'Gas wholesale index'!O$2,FALSE)</f>
        <v>0</v>
      </c>
      <c r="P982" s="38">
        <f>VLOOKUP($B982,'Gas wholesale lookups'!$A$4:$R$15,'Gas wholesale index'!P$2,FALSE)</f>
        <v>1</v>
      </c>
      <c r="Q982" s="38">
        <f>VLOOKUP($B982,'Gas wholesale lookups'!$A$4:$R$15,'Gas wholesale index'!Q$2,FALSE)</f>
        <v>1</v>
      </c>
      <c r="R982" s="38">
        <f>VLOOKUP($B982,'Gas wholesale lookups'!$A$4:$R$15,'Gas wholesale index'!R$2,FALSE)</f>
        <v>1</v>
      </c>
      <c r="S982" s="38">
        <f>VLOOKUP($B982,'Gas wholesale lookups'!$A$4:$R$15,'Gas wholesale index'!S$2,FALSE)</f>
        <v>1</v>
      </c>
      <c r="T982" s="38">
        <f>VLOOKUP($B982,'Gas wholesale lookups'!$A$4:$R$15,'Gas wholesale index'!T$2,FALSE)</f>
        <v>0</v>
      </c>
      <c r="U982" s="13">
        <f t="shared" si="290"/>
        <v>0</v>
      </c>
      <c r="V982" s="13">
        <f t="shared" si="291"/>
        <v>291847.5</v>
      </c>
      <c r="W982" s="13">
        <f t="shared" si="292"/>
        <v>332991.45454545453</v>
      </c>
      <c r="X982" s="13">
        <f t="shared" si="293"/>
        <v>208526.18181818182</v>
      </c>
      <c r="Y982" s="13">
        <f t="shared" si="294"/>
        <v>166168.27272727274</v>
      </c>
      <c r="Z982" s="13">
        <f t="shared" si="295"/>
        <v>0</v>
      </c>
      <c r="AA982" s="13">
        <f t="shared" si="296"/>
        <v>999533.40909090918</v>
      </c>
      <c r="AB982" s="23">
        <f t="shared" si="297"/>
        <v>0</v>
      </c>
      <c r="AC982" s="23">
        <f t="shared" si="298"/>
        <v>0</v>
      </c>
      <c r="AD982" s="23">
        <f t="shared" si="299"/>
        <v>0</v>
      </c>
      <c r="AE982" s="23">
        <f t="shared" si="300"/>
        <v>0</v>
      </c>
      <c r="AF982" s="23">
        <f t="shared" si="301"/>
        <v>0</v>
      </c>
      <c r="AG982" s="23">
        <f t="shared" si="302"/>
        <v>0</v>
      </c>
      <c r="AH982" s="23">
        <f t="shared" si="303"/>
        <v>0</v>
      </c>
      <c r="AI982" s="44" t="str">
        <f t="shared" si="304"/>
        <v>n/a</v>
      </c>
      <c r="AJ982" s="2" t="str">
        <f t="shared" si="287"/>
        <v>2018-19 Winter</v>
      </c>
      <c r="AK982" s="2" t="str">
        <f t="shared" si="288"/>
        <v>2018-19 Summer</v>
      </c>
      <c r="AL982" s="41">
        <v>0</v>
      </c>
    </row>
    <row r="983" spans="1:38" x14ac:dyDescent="0.3">
      <c r="A983" s="47">
        <v>43264</v>
      </c>
      <c r="B983" s="14" t="str">
        <f t="shared" si="289"/>
        <v>Jun</v>
      </c>
      <c r="C983" s="3"/>
      <c r="D983" s="3"/>
      <c r="E983" s="3"/>
      <c r="F983" s="3"/>
      <c r="G983" s="3"/>
      <c r="H983" s="3"/>
      <c r="I983" s="13">
        <f>VLOOKUP($B983,'Gas wholesale lookups'!$A$4:$L$15,'Gas wholesale index'!I$2,FALSE)</f>
        <v>166168.27272727274</v>
      </c>
      <c r="J983" s="13">
        <f>VLOOKUP($B983,'Gas wholesale lookups'!$A$4:$L$15,'Gas wholesale index'!J$2,FALSE)</f>
        <v>291847.5</v>
      </c>
      <c r="K983" s="13">
        <f>VLOOKUP($B983,'Gas wholesale lookups'!$A$4:$L$15,'Gas wholesale index'!K$2,FALSE)</f>
        <v>332991.45454545453</v>
      </c>
      <c r="L983" s="13">
        <f>VLOOKUP($B983,'Gas wholesale lookups'!$A$4:$L$15,'Gas wholesale index'!L$2,FALSE)</f>
        <v>208526.18181818182</v>
      </c>
      <c r="M983" s="13">
        <f>VLOOKUP($B983,'Gas wholesale lookups'!$A$4:$L$15,'Gas wholesale index'!M$2,FALSE)</f>
        <v>166168.27272727274</v>
      </c>
      <c r="N983" s="13">
        <f>VLOOKUP($B983,'Gas wholesale lookups'!$A$4:$L$15,'Gas wholesale index'!N$2,FALSE)</f>
        <v>291847.5</v>
      </c>
      <c r="O983" s="38">
        <f>VLOOKUP($B983,'Gas wholesale lookups'!$A$4:$R$15,'Gas wholesale index'!O$2,FALSE)</f>
        <v>0</v>
      </c>
      <c r="P983" s="38">
        <f>VLOOKUP($B983,'Gas wholesale lookups'!$A$4:$R$15,'Gas wholesale index'!P$2,FALSE)</f>
        <v>1</v>
      </c>
      <c r="Q983" s="38">
        <f>VLOOKUP($B983,'Gas wholesale lookups'!$A$4:$R$15,'Gas wholesale index'!Q$2,FALSE)</f>
        <v>1</v>
      </c>
      <c r="R983" s="38">
        <f>VLOOKUP($B983,'Gas wholesale lookups'!$A$4:$R$15,'Gas wholesale index'!R$2,FALSE)</f>
        <v>1</v>
      </c>
      <c r="S983" s="38">
        <f>VLOOKUP($B983,'Gas wholesale lookups'!$A$4:$R$15,'Gas wholesale index'!S$2,FALSE)</f>
        <v>1</v>
      </c>
      <c r="T983" s="38">
        <f>VLOOKUP($B983,'Gas wholesale lookups'!$A$4:$R$15,'Gas wholesale index'!T$2,FALSE)</f>
        <v>0</v>
      </c>
      <c r="U983" s="13">
        <f t="shared" si="290"/>
        <v>0</v>
      </c>
      <c r="V983" s="13">
        <f t="shared" si="291"/>
        <v>291847.5</v>
      </c>
      <c r="W983" s="13">
        <f t="shared" si="292"/>
        <v>332991.45454545453</v>
      </c>
      <c r="X983" s="13">
        <f t="shared" si="293"/>
        <v>208526.18181818182</v>
      </c>
      <c r="Y983" s="13">
        <f t="shared" si="294"/>
        <v>166168.27272727274</v>
      </c>
      <c r="Z983" s="13">
        <f t="shared" si="295"/>
        <v>0</v>
      </c>
      <c r="AA983" s="13">
        <f t="shared" si="296"/>
        <v>999533.40909090918</v>
      </c>
      <c r="AB983" s="23">
        <f t="shared" si="297"/>
        <v>0</v>
      </c>
      <c r="AC983" s="23">
        <f t="shared" si="298"/>
        <v>0</v>
      </c>
      <c r="AD983" s="23">
        <f t="shared" si="299"/>
        <v>0</v>
      </c>
      <c r="AE983" s="23">
        <f t="shared" si="300"/>
        <v>0</v>
      </c>
      <c r="AF983" s="23">
        <f t="shared" si="301"/>
        <v>0</v>
      </c>
      <c r="AG983" s="23">
        <f t="shared" si="302"/>
        <v>0</v>
      </c>
      <c r="AH983" s="23">
        <f t="shared" si="303"/>
        <v>0</v>
      </c>
      <c r="AI983" s="44" t="str">
        <f t="shared" si="304"/>
        <v>n/a</v>
      </c>
      <c r="AJ983" s="2" t="str">
        <f t="shared" si="287"/>
        <v>2018-19 Winter</v>
      </c>
      <c r="AK983" s="2" t="str">
        <f t="shared" si="288"/>
        <v>2018-19 Summer</v>
      </c>
      <c r="AL983" s="41">
        <v>0</v>
      </c>
    </row>
    <row r="984" spans="1:38" x14ac:dyDescent="0.3">
      <c r="A984" s="47">
        <v>43265</v>
      </c>
      <c r="B984" s="14" t="str">
        <f t="shared" si="289"/>
        <v>Jun</v>
      </c>
      <c r="C984" s="3"/>
      <c r="D984" s="3"/>
      <c r="E984" s="3"/>
      <c r="F984" s="3"/>
      <c r="G984" s="3"/>
      <c r="H984" s="3"/>
      <c r="I984" s="13">
        <f>VLOOKUP($B984,'Gas wholesale lookups'!$A$4:$L$15,'Gas wholesale index'!I$2,FALSE)</f>
        <v>166168.27272727274</v>
      </c>
      <c r="J984" s="13">
        <f>VLOOKUP($B984,'Gas wholesale lookups'!$A$4:$L$15,'Gas wholesale index'!J$2,FALSE)</f>
        <v>291847.5</v>
      </c>
      <c r="K984" s="13">
        <f>VLOOKUP($B984,'Gas wholesale lookups'!$A$4:$L$15,'Gas wholesale index'!K$2,FALSE)</f>
        <v>332991.45454545453</v>
      </c>
      <c r="L984" s="13">
        <f>VLOOKUP($B984,'Gas wholesale lookups'!$A$4:$L$15,'Gas wholesale index'!L$2,FALSE)</f>
        <v>208526.18181818182</v>
      </c>
      <c r="M984" s="13">
        <f>VLOOKUP($B984,'Gas wholesale lookups'!$A$4:$L$15,'Gas wholesale index'!M$2,FALSE)</f>
        <v>166168.27272727274</v>
      </c>
      <c r="N984" s="13">
        <f>VLOOKUP($B984,'Gas wholesale lookups'!$A$4:$L$15,'Gas wholesale index'!N$2,FALSE)</f>
        <v>291847.5</v>
      </c>
      <c r="O984" s="38">
        <f>VLOOKUP($B984,'Gas wholesale lookups'!$A$4:$R$15,'Gas wholesale index'!O$2,FALSE)</f>
        <v>0</v>
      </c>
      <c r="P984" s="38">
        <f>VLOOKUP($B984,'Gas wholesale lookups'!$A$4:$R$15,'Gas wholesale index'!P$2,FALSE)</f>
        <v>1</v>
      </c>
      <c r="Q984" s="38">
        <f>VLOOKUP($B984,'Gas wholesale lookups'!$A$4:$R$15,'Gas wholesale index'!Q$2,FALSE)</f>
        <v>1</v>
      </c>
      <c r="R984" s="38">
        <f>VLOOKUP($B984,'Gas wholesale lookups'!$A$4:$R$15,'Gas wholesale index'!R$2,FALSE)</f>
        <v>1</v>
      </c>
      <c r="S984" s="38">
        <f>VLOOKUP($B984,'Gas wholesale lookups'!$A$4:$R$15,'Gas wholesale index'!S$2,FALSE)</f>
        <v>1</v>
      </c>
      <c r="T984" s="38">
        <f>VLOOKUP($B984,'Gas wholesale lookups'!$A$4:$R$15,'Gas wholesale index'!T$2,FALSE)</f>
        <v>0</v>
      </c>
      <c r="U984" s="13">
        <f t="shared" si="290"/>
        <v>0</v>
      </c>
      <c r="V984" s="13">
        <f t="shared" si="291"/>
        <v>291847.5</v>
      </c>
      <c r="W984" s="13">
        <f t="shared" si="292"/>
        <v>332991.45454545453</v>
      </c>
      <c r="X984" s="13">
        <f t="shared" si="293"/>
        <v>208526.18181818182</v>
      </c>
      <c r="Y984" s="13">
        <f t="shared" si="294"/>
        <v>166168.27272727274</v>
      </c>
      <c r="Z984" s="13">
        <f t="shared" si="295"/>
        <v>0</v>
      </c>
      <c r="AA984" s="13">
        <f t="shared" si="296"/>
        <v>999533.40909090918</v>
      </c>
      <c r="AB984" s="23">
        <f t="shared" si="297"/>
        <v>0</v>
      </c>
      <c r="AC984" s="23">
        <f t="shared" si="298"/>
        <v>0</v>
      </c>
      <c r="AD984" s="23">
        <f t="shared" si="299"/>
        <v>0</v>
      </c>
      <c r="AE984" s="23">
        <f t="shared" si="300"/>
        <v>0</v>
      </c>
      <c r="AF984" s="23">
        <f t="shared" si="301"/>
        <v>0</v>
      </c>
      <c r="AG984" s="23">
        <f t="shared" si="302"/>
        <v>0</v>
      </c>
      <c r="AH984" s="23">
        <f t="shared" si="303"/>
        <v>0</v>
      </c>
      <c r="AI984" s="44" t="str">
        <f t="shared" si="304"/>
        <v>n/a</v>
      </c>
      <c r="AJ984" s="2" t="str">
        <f t="shared" si="287"/>
        <v>2018-19 Winter</v>
      </c>
      <c r="AK984" s="2" t="str">
        <f t="shared" si="288"/>
        <v>2018-19 Summer</v>
      </c>
      <c r="AL984" s="41">
        <v>0</v>
      </c>
    </row>
    <row r="985" spans="1:38" x14ac:dyDescent="0.3">
      <c r="A985" s="47">
        <v>43266</v>
      </c>
      <c r="B985" s="14" t="str">
        <f t="shared" si="289"/>
        <v>Jun</v>
      </c>
      <c r="C985" s="3"/>
      <c r="D985" s="3"/>
      <c r="E985" s="3"/>
      <c r="F985" s="3"/>
      <c r="G985" s="3"/>
      <c r="H985" s="3"/>
      <c r="I985" s="13">
        <f>VLOOKUP($B985,'Gas wholesale lookups'!$A$4:$L$15,'Gas wholesale index'!I$2,FALSE)</f>
        <v>166168.27272727274</v>
      </c>
      <c r="J985" s="13">
        <f>VLOOKUP($B985,'Gas wholesale lookups'!$A$4:$L$15,'Gas wholesale index'!J$2,FALSE)</f>
        <v>291847.5</v>
      </c>
      <c r="K985" s="13">
        <f>VLOOKUP($B985,'Gas wholesale lookups'!$A$4:$L$15,'Gas wholesale index'!K$2,FALSE)</f>
        <v>332991.45454545453</v>
      </c>
      <c r="L985" s="13">
        <f>VLOOKUP($B985,'Gas wholesale lookups'!$A$4:$L$15,'Gas wholesale index'!L$2,FALSE)</f>
        <v>208526.18181818182</v>
      </c>
      <c r="M985" s="13">
        <f>VLOOKUP($B985,'Gas wholesale lookups'!$A$4:$L$15,'Gas wholesale index'!M$2,FALSE)</f>
        <v>166168.27272727274</v>
      </c>
      <c r="N985" s="13">
        <f>VLOOKUP($B985,'Gas wholesale lookups'!$A$4:$L$15,'Gas wholesale index'!N$2,FALSE)</f>
        <v>291847.5</v>
      </c>
      <c r="O985" s="38">
        <f>VLOOKUP($B985,'Gas wholesale lookups'!$A$4:$R$15,'Gas wholesale index'!O$2,FALSE)</f>
        <v>0</v>
      </c>
      <c r="P985" s="38">
        <f>VLOOKUP($B985,'Gas wholesale lookups'!$A$4:$R$15,'Gas wholesale index'!P$2,FALSE)</f>
        <v>1</v>
      </c>
      <c r="Q985" s="38">
        <f>VLOOKUP($B985,'Gas wholesale lookups'!$A$4:$R$15,'Gas wholesale index'!Q$2,FALSE)</f>
        <v>1</v>
      </c>
      <c r="R985" s="38">
        <f>VLOOKUP($B985,'Gas wholesale lookups'!$A$4:$R$15,'Gas wholesale index'!R$2,FALSE)</f>
        <v>1</v>
      </c>
      <c r="S985" s="38">
        <f>VLOOKUP($B985,'Gas wholesale lookups'!$A$4:$R$15,'Gas wholesale index'!S$2,FALSE)</f>
        <v>1</v>
      </c>
      <c r="T985" s="38">
        <f>VLOOKUP($B985,'Gas wholesale lookups'!$A$4:$R$15,'Gas wholesale index'!T$2,FALSE)</f>
        <v>0</v>
      </c>
      <c r="U985" s="13">
        <f t="shared" si="290"/>
        <v>0</v>
      </c>
      <c r="V985" s="13">
        <f t="shared" si="291"/>
        <v>291847.5</v>
      </c>
      <c r="W985" s="13">
        <f t="shared" si="292"/>
        <v>332991.45454545453</v>
      </c>
      <c r="X985" s="13">
        <f t="shared" si="293"/>
        <v>208526.18181818182</v>
      </c>
      <c r="Y985" s="13">
        <f t="shared" si="294"/>
        <v>166168.27272727274</v>
      </c>
      <c r="Z985" s="13">
        <f t="shared" si="295"/>
        <v>0</v>
      </c>
      <c r="AA985" s="13">
        <f t="shared" si="296"/>
        <v>999533.40909090918</v>
      </c>
      <c r="AB985" s="23">
        <f t="shared" si="297"/>
        <v>0</v>
      </c>
      <c r="AC985" s="23">
        <f t="shared" si="298"/>
        <v>0</v>
      </c>
      <c r="AD985" s="23">
        <f t="shared" si="299"/>
        <v>0</v>
      </c>
      <c r="AE985" s="23">
        <f t="shared" si="300"/>
        <v>0</v>
      </c>
      <c r="AF985" s="23">
        <f t="shared" si="301"/>
        <v>0</v>
      </c>
      <c r="AG985" s="23">
        <f t="shared" si="302"/>
        <v>0</v>
      </c>
      <c r="AH985" s="23">
        <f t="shared" si="303"/>
        <v>0</v>
      </c>
      <c r="AI985" s="44" t="str">
        <f t="shared" si="304"/>
        <v>n/a</v>
      </c>
      <c r="AJ985" s="2" t="str">
        <f t="shared" si="287"/>
        <v>2018-19 Winter</v>
      </c>
      <c r="AK985" s="2" t="str">
        <f t="shared" si="288"/>
        <v>2018-19 Summer</v>
      </c>
      <c r="AL985" s="41">
        <v>0</v>
      </c>
    </row>
    <row r="986" spans="1:38" x14ac:dyDescent="0.3">
      <c r="A986" s="47">
        <v>43269</v>
      </c>
      <c r="B986" s="14" t="str">
        <f t="shared" si="289"/>
        <v>Jun</v>
      </c>
      <c r="C986" s="3"/>
      <c r="D986" s="3"/>
      <c r="E986" s="3"/>
      <c r="F986" s="3"/>
      <c r="G986" s="3"/>
      <c r="H986" s="3"/>
      <c r="I986" s="13">
        <f>VLOOKUP($B986,'Gas wholesale lookups'!$A$4:$L$15,'Gas wholesale index'!I$2,FALSE)</f>
        <v>166168.27272727274</v>
      </c>
      <c r="J986" s="13">
        <f>VLOOKUP($B986,'Gas wholesale lookups'!$A$4:$L$15,'Gas wholesale index'!J$2,FALSE)</f>
        <v>291847.5</v>
      </c>
      <c r="K986" s="13">
        <f>VLOOKUP($B986,'Gas wholesale lookups'!$A$4:$L$15,'Gas wholesale index'!K$2,FALSE)</f>
        <v>332991.45454545453</v>
      </c>
      <c r="L986" s="13">
        <f>VLOOKUP($B986,'Gas wholesale lookups'!$A$4:$L$15,'Gas wholesale index'!L$2,FALSE)</f>
        <v>208526.18181818182</v>
      </c>
      <c r="M986" s="13">
        <f>VLOOKUP($B986,'Gas wholesale lookups'!$A$4:$L$15,'Gas wholesale index'!M$2,FALSE)</f>
        <v>166168.27272727274</v>
      </c>
      <c r="N986" s="13">
        <f>VLOOKUP($B986,'Gas wholesale lookups'!$A$4:$L$15,'Gas wholesale index'!N$2,FALSE)</f>
        <v>291847.5</v>
      </c>
      <c r="O986" s="38">
        <f>VLOOKUP($B986,'Gas wholesale lookups'!$A$4:$R$15,'Gas wholesale index'!O$2,FALSE)</f>
        <v>0</v>
      </c>
      <c r="P986" s="38">
        <f>VLOOKUP($B986,'Gas wholesale lookups'!$A$4:$R$15,'Gas wholesale index'!P$2,FALSE)</f>
        <v>1</v>
      </c>
      <c r="Q986" s="38">
        <f>VLOOKUP($B986,'Gas wholesale lookups'!$A$4:$R$15,'Gas wholesale index'!Q$2,FALSE)</f>
        <v>1</v>
      </c>
      <c r="R986" s="38">
        <f>VLOOKUP($B986,'Gas wholesale lookups'!$A$4:$R$15,'Gas wholesale index'!R$2,FALSE)</f>
        <v>1</v>
      </c>
      <c r="S986" s="38">
        <f>VLOOKUP($B986,'Gas wholesale lookups'!$A$4:$R$15,'Gas wholesale index'!S$2,FALSE)</f>
        <v>1</v>
      </c>
      <c r="T986" s="38">
        <f>VLOOKUP($B986,'Gas wholesale lookups'!$A$4:$R$15,'Gas wholesale index'!T$2,FALSE)</f>
        <v>0</v>
      </c>
      <c r="U986" s="13">
        <f t="shared" si="290"/>
        <v>0</v>
      </c>
      <c r="V986" s="13">
        <f t="shared" si="291"/>
        <v>291847.5</v>
      </c>
      <c r="W986" s="13">
        <f t="shared" si="292"/>
        <v>332991.45454545453</v>
      </c>
      <c r="X986" s="13">
        <f t="shared" si="293"/>
        <v>208526.18181818182</v>
      </c>
      <c r="Y986" s="13">
        <f t="shared" si="294"/>
        <v>166168.27272727274</v>
      </c>
      <c r="Z986" s="13">
        <f t="shared" si="295"/>
        <v>0</v>
      </c>
      <c r="AA986" s="13">
        <f t="shared" si="296"/>
        <v>999533.40909090918</v>
      </c>
      <c r="AB986" s="23">
        <f t="shared" si="297"/>
        <v>0</v>
      </c>
      <c r="AC986" s="23">
        <f t="shared" si="298"/>
        <v>0</v>
      </c>
      <c r="AD986" s="23">
        <f t="shared" si="299"/>
        <v>0</v>
      </c>
      <c r="AE986" s="23">
        <f t="shared" si="300"/>
        <v>0</v>
      </c>
      <c r="AF986" s="23">
        <f t="shared" si="301"/>
        <v>0</v>
      </c>
      <c r="AG986" s="23">
        <f t="shared" si="302"/>
        <v>0</v>
      </c>
      <c r="AH986" s="23">
        <f t="shared" si="303"/>
        <v>0</v>
      </c>
      <c r="AI986" s="44" t="str">
        <f t="shared" si="304"/>
        <v>n/a</v>
      </c>
      <c r="AJ986" s="2" t="str">
        <f t="shared" si="287"/>
        <v>2018-19 Winter</v>
      </c>
      <c r="AK986" s="2" t="str">
        <f t="shared" si="288"/>
        <v>2018-19 Summer</v>
      </c>
      <c r="AL986" s="41">
        <v>0</v>
      </c>
    </row>
    <row r="987" spans="1:38" x14ac:dyDescent="0.3">
      <c r="A987" s="47">
        <v>43270</v>
      </c>
      <c r="B987" s="14" t="str">
        <f t="shared" si="289"/>
        <v>Jun</v>
      </c>
      <c r="C987" s="3"/>
      <c r="D987" s="3"/>
      <c r="E987" s="3"/>
      <c r="F987" s="3"/>
      <c r="G987" s="3"/>
      <c r="H987" s="3"/>
      <c r="I987" s="13">
        <f>VLOOKUP($B987,'Gas wholesale lookups'!$A$4:$L$15,'Gas wholesale index'!I$2,FALSE)</f>
        <v>166168.27272727274</v>
      </c>
      <c r="J987" s="13">
        <f>VLOOKUP($B987,'Gas wholesale lookups'!$A$4:$L$15,'Gas wholesale index'!J$2,FALSE)</f>
        <v>291847.5</v>
      </c>
      <c r="K987" s="13">
        <f>VLOOKUP($B987,'Gas wholesale lookups'!$A$4:$L$15,'Gas wholesale index'!K$2,FALSE)</f>
        <v>332991.45454545453</v>
      </c>
      <c r="L987" s="13">
        <f>VLOOKUP($B987,'Gas wholesale lookups'!$A$4:$L$15,'Gas wholesale index'!L$2,FALSE)</f>
        <v>208526.18181818182</v>
      </c>
      <c r="M987" s="13">
        <f>VLOOKUP($B987,'Gas wholesale lookups'!$A$4:$L$15,'Gas wholesale index'!M$2,FALSE)</f>
        <v>166168.27272727274</v>
      </c>
      <c r="N987" s="13">
        <f>VLOOKUP($B987,'Gas wholesale lookups'!$A$4:$L$15,'Gas wholesale index'!N$2,FALSE)</f>
        <v>291847.5</v>
      </c>
      <c r="O987" s="38">
        <f>VLOOKUP($B987,'Gas wholesale lookups'!$A$4:$R$15,'Gas wholesale index'!O$2,FALSE)</f>
        <v>0</v>
      </c>
      <c r="P987" s="38">
        <f>VLOOKUP($B987,'Gas wholesale lookups'!$A$4:$R$15,'Gas wholesale index'!P$2,FALSE)</f>
        <v>1</v>
      </c>
      <c r="Q987" s="38">
        <f>VLOOKUP($B987,'Gas wholesale lookups'!$A$4:$R$15,'Gas wholesale index'!Q$2,FALSE)</f>
        <v>1</v>
      </c>
      <c r="R987" s="38">
        <f>VLOOKUP($B987,'Gas wholesale lookups'!$A$4:$R$15,'Gas wholesale index'!R$2,FALSE)</f>
        <v>1</v>
      </c>
      <c r="S987" s="38">
        <f>VLOOKUP($B987,'Gas wholesale lookups'!$A$4:$R$15,'Gas wholesale index'!S$2,FALSE)</f>
        <v>1</v>
      </c>
      <c r="T987" s="38">
        <f>VLOOKUP($B987,'Gas wholesale lookups'!$A$4:$R$15,'Gas wholesale index'!T$2,FALSE)</f>
        <v>0</v>
      </c>
      <c r="U987" s="13">
        <f t="shared" si="290"/>
        <v>0</v>
      </c>
      <c r="V987" s="13">
        <f t="shared" si="291"/>
        <v>291847.5</v>
      </c>
      <c r="W987" s="13">
        <f t="shared" si="292"/>
        <v>332991.45454545453</v>
      </c>
      <c r="X987" s="13">
        <f t="shared" si="293"/>
        <v>208526.18181818182</v>
      </c>
      <c r="Y987" s="13">
        <f t="shared" si="294"/>
        <v>166168.27272727274</v>
      </c>
      <c r="Z987" s="13">
        <f t="shared" si="295"/>
        <v>0</v>
      </c>
      <c r="AA987" s="13">
        <f t="shared" si="296"/>
        <v>999533.40909090918</v>
      </c>
      <c r="AB987" s="23">
        <f t="shared" si="297"/>
        <v>0</v>
      </c>
      <c r="AC987" s="23">
        <f t="shared" si="298"/>
        <v>0</v>
      </c>
      <c r="AD987" s="23">
        <f t="shared" si="299"/>
        <v>0</v>
      </c>
      <c r="AE987" s="23">
        <f t="shared" si="300"/>
        <v>0</v>
      </c>
      <c r="AF987" s="23">
        <f t="shared" si="301"/>
        <v>0</v>
      </c>
      <c r="AG987" s="23">
        <f t="shared" si="302"/>
        <v>0</v>
      </c>
      <c r="AH987" s="23">
        <f t="shared" si="303"/>
        <v>0</v>
      </c>
      <c r="AI987" s="44" t="str">
        <f t="shared" si="304"/>
        <v>n/a</v>
      </c>
      <c r="AJ987" s="2" t="str">
        <f t="shared" si="287"/>
        <v>2018-19 Winter</v>
      </c>
      <c r="AK987" s="2" t="str">
        <f t="shared" si="288"/>
        <v>2018-19 Summer</v>
      </c>
      <c r="AL987" s="41">
        <v>0</v>
      </c>
    </row>
    <row r="988" spans="1:38" x14ac:dyDescent="0.3">
      <c r="A988" s="47">
        <v>43271</v>
      </c>
      <c r="B988" s="14" t="str">
        <f t="shared" si="289"/>
        <v>Jun</v>
      </c>
      <c r="C988" s="3"/>
      <c r="D988" s="3"/>
      <c r="E988" s="3"/>
      <c r="F988" s="3"/>
      <c r="G988" s="3"/>
      <c r="H988" s="3"/>
      <c r="I988" s="13">
        <f>VLOOKUP($B988,'Gas wholesale lookups'!$A$4:$L$15,'Gas wholesale index'!I$2,FALSE)</f>
        <v>166168.27272727274</v>
      </c>
      <c r="J988" s="13">
        <f>VLOOKUP($B988,'Gas wholesale lookups'!$A$4:$L$15,'Gas wholesale index'!J$2,FALSE)</f>
        <v>291847.5</v>
      </c>
      <c r="K988" s="13">
        <f>VLOOKUP($B988,'Gas wholesale lookups'!$A$4:$L$15,'Gas wholesale index'!K$2,FALSE)</f>
        <v>332991.45454545453</v>
      </c>
      <c r="L988" s="13">
        <f>VLOOKUP($B988,'Gas wholesale lookups'!$A$4:$L$15,'Gas wholesale index'!L$2,FALSE)</f>
        <v>208526.18181818182</v>
      </c>
      <c r="M988" s="13">
        <f>VLOOKUP($B988,'Gas wholesale lookups'!$A$4:$L$15,'Gas wholesale index'!M$2,FALSE)</f>
        <v>166168.27272727274</v>
      </c>
      <c r="N988" s="13">
        <f>VLOOKUP($B988,'Gas wholesale lookups'!$A$4:$L$15,'Gas wholesale index'!N$2,FALSE)</f>
        <v>291847.5</v>
      </c>
      <c r="O988" s="38">
        <f>VLOOKUP($B988,'Gas wholesale lookups'!$A$4:$R$15,'Gas wholesale index'!O$2,FALSE)</f>
        <v>0</v>
      </c>
      <c r="P988" s="38">
        <f>VLOOKUP($B988,'Gas wholesale lookups'!$A$4:$R$15,'Gas wholesale index'!P$2,FALSE)</f>
        <v>1</v>
      </c>
      <c r="Q988" s="38">
        <f>VLOOKUP($B988,'Gas wholesale lookups'!$A$4:$R$15,'Gas wholesale index'!Q$2,FALSE)</f>
        <v>1</v>
      </c>
      <c r="R988" s="38">
        <f>VLOOKUP($B988,'Gas wholesale lookups'!$A$4:$R$15,'Gas wholesale index'!R$2,FALSE)</f>
        <v>1</v>
      </c>
      <c r="S988" s="38">
        <f>VLOOKUP($B988,'Gas wholesale lookups'!$A$4:$R$15,'Gas wholesale index'!S$2,FALSE)</f>
        <v>1</v>
      </c>
      <c r="T988" s="38">
        <f>VLOOKUP($B988,'Gas wholesale lookups'!$A$4:$R$15,'Gas wholesale index'!T$2,FALSE)</f>
        <v>0</v>
      </c>
      <c r="U988" s="13">
        <f t="shared" si="290"/>
        <v>0</v>
      </c>
      <c r="V988" s="13">
        <f t="shared" si="291"/>
        <v>291847.5</v>
      </c>
      <c r="W988" s="13">
        <f t="shared" si="292"/>
        <v>332991.45454545453</v>
      </c>
      <c r="X988" s="13">
        <f t="shared" si="293"/>
        <v>208526.18181818182</v>
      </c>
      <c r="Y988" s="13">
        <f t="shared" si="294"/>
        <v>166168.27272727274</v>
      </c>
      <c r="Z988" s="13">
        <f t="shared" si="295"/>
        <v>0</v>
      </c>
      <c r="AA988" s="13">
        <f t="shared" si="296"/>
        <v>999533.40909090918</v>
      </c>
      <c r="AB988" s="23">
        <f t="shared" si="297"/>
        <v>0</v>
      </c>
      <c r="AC988" s="23">
        <f t="shared" si="298"/>
        <v>0</v>
      </c>
      <c r="AD988" s="23">
        <f t="shared" si="299"/>
        <v>0</v>
      </c>
      <c r="AE988" s="23">
        <f t="shared" si="300"/>
        <v>0</v>
      </c>
      <c r="AF988" s="23">
        <f t="shared" si="301"/>
        <v>0</v>
      </c>
      <c r="AG988" s="23">
        <f t="shared" si="302"/>
        <v>0</v>
      </c>
      <c r="AH988" s="23">
        <f t="shared" si="303"/>
        <v>0</v>
      </c>
      <c r="AI988" s="44" t="str">
        <f t="shared" si="304"/>
        <v>n/a</v>
      </c>
      <c r="AJ988" s="2" t="str">
        <f t="shared" si="287"/>
        <v>2018-19 Winter</v>
      </c>
      <c r="AK988" s="2" t="str">
        <f t="shared" si="288"/>
        <v>2018-19 Summer</v>
      </c>
      <c r="AL988" s="41">
        <v>0</v>
      </c>
    </row>
    <row r="989" spans="1:38" x14ac:dyDescent="0.3">
      <c r="A989" s="47">
        <v>43272</v>
      </c>
      <c r="B989" s="14" t="str">
        <f t="shared" si="289"/>
        <v>Jun</v>
      </c>
      <c r="C989" s="3"/>
      <c r="D989" s="3"/>
      <c r="E989" s="3"/>
      <c r="F989" s="3"/>
      <c r="G989" s="3"/>
      <c r="H989" s="3"/>
      <c r="I989" s="13">
        <f>VLOOKUP($B989,'Gas wholesale lookups'!$A$4:$L$15,'Gas wholesale index'!I$2,FALSE)</f>
        <v>166168.27272727274</v>
      </c>
      <c r="J989" s="13">
        <f>VLOOKUP($B989,'Gas wholesale lookups'!$A$4:$L$15,'Gas wholesale index'!J$2,FALSE)</f>
        <v>291847.5</v>
      </c>
      <c r="K989" s="13">
        <f>VLOOKUP($B989,'Gas wholesale lookups'!$A$4:$L$15,'Gas wholesale index'!K$2,FALSE)</f>
        <v>332991.45454545453</v>
      </c>
      <c r="L989" s="13">
        <f>VLOOKUP($B989,'Gas wholesale lookups'!$A$4:$L$15,'Gas wholesale index'!L$2,FALSE)</f>
        <v>208526.18181818182</v>
      </c>
      <c r="M989" s="13">
        <f>VLOOKUP($B989,'Gas wholesale lookups'!$A$4:$L$15,'Gas wholesale index'!M$2,FALSE)</f>
        <v>166168.27272727274</v>
      </c>
      <c r="N989" s="13">
        <f>VLOOKUP($B989,'Gas wholesale lookups'!$A$4:$L$15,'Gas wholesale index'!N$2,FALSE)</f>
        <v>291847.5</v>
      </c>
      <c r="O989" s="38">
        <f>VLOOKUP($B989,'Gas wholesale lookups'!$A$4:$R$15,'Gas wholesale index'!O$2,FALSE)</f>
        <v>0</v>
      </c>
      <c r="P989" s="38">
        <f>VLOOKUP($B989,'Gas wholesale lookups'!$A$4:$R$15,'Gas wholesale index'!P$2,FALSE)</f>
        <v>1</v>
      </c>
      <c r="Q989" s="38">
        <f>VLOOKUP($B989,'Gas wholesale lookups'!$A$4:$R$15,'Gas wholesale index'!Q$2,FALSE)</f>
        <v>1</v>
      </c>
      <c r="R989" s="38">
        <f>VLOOKUP($B989,'Gas wholesale lookups'!$A$4:$R$15,'Gas wholesale index'!R$2,FALSE)</f>
        <v>1</v>
      </c>
      <c r="S989" s="38">
        <f>VLOOKUP($B989,'Gas wholesale lookups'!$A$4:$R$15,'Gas wholesale index'!S$2,FALSE)</f>
        <v>1</v>
      </c>
      <c r="T989" s="38">
        <f>VLOOKUP($B989,'Gas wholesale lookups'!$A$4:$R$15,'Gas wholesale index'!T$2,FALSE)</f>
        <v>0</v>
      </c>
      <c r="U989" s="13">
        <f t="shared" si="290"/>
        <v>0</v>
      </c>
      <c r="V989" s="13">
        <f t="shared" si="291"/>
        <v>291847.5</v>
      </c>
      <c r="W989" s="13">
        <f t="shared" si="292"/>
        <v>332991.45454545453</v>
      </c>
      <c r="X989" s="13">
        <f t="shared" si="293"/>
        <v>208526.18181818182</v>
      </c>
      <c r="Y989" s="13">
        <f t="shared" si="294"/>
        <v>166168.27272727274</v>
      </c>
      <c r="Z989" s="13">
        <f t="shared" si="295"/>
        <v>0</v>
      </c>
      <c r="AA989" s="13">
        <f t="shared" si="296"/>
        <v>999533.40909090918</v>
      </c>
      <c r="AB989" s="23">
        <f t="shared" si="297"/>
        <v>0</v>
      </c>
      <c r="AC989" s="23">
        <f t="shared" si="298"/>
        <v>0</v>
      </c>
      <c r="AD989" s="23">
        <f t="shared" si="299"/>
        <v>0</v>
      </c>
      <c r="AE989" s="23">
        <f t="shared" si="300"/>
        <v>0</v>
      </c>
      <c r="AF989" s="23">
        <f t="shared" si="301"/>
        <v>0</v>
      </c>
      <c r="AG989" s="23">
        <f t="shared" si="302"/>
        <v>0</v>
      </c>
      <c r="AH989" s="23">
        <f t="shared" si="303"/>
        <v>0</v>
      </c>
      <c r="AI989" s="44" t="str">
        <f t="shared" si="304"/>
        <v>n/a</v>
      </c>
      <c r="AJ989" s="2" t="str">
        <f t="shared" si="287"/>
        <v>2018-19 Winter</v>
      </c>
      <c r="AK989" s="2" t="str">
        <f t="shared" si="288"/>
        <v>2018-19 Summer</v>
      </c>
      <c r="AL989" s="41">
        <v>0</v>
      </c>
    </row>
    <row r="990" spans="1:38" x14ac:dyDescent="0.3">
      <c r="A990" s="47">
        <v>43273</v>
      </c>
      <c r="B990" s="14" t="str">
        <f t="shared" si="289"/>
        <v>Jun</v>
      </c>
      <c r="C990" s="3"/>
      <c r="D990" s="3"/>
      <c r="E990" s="3"/>
      <c r="F990" s="3"/>
      <c r="G990" s="3"/>
      <c r="H990" s="3"/>
      <c r="I990" s="13">
        <f>VLOOKUP($B990,'Gas wholesale lookups'!$A$4:$L$15,'Gas wholesale index'!I$2,FALSE)</f>
        <v>166168.27272727274</v>
      </c>
      <c r="J990" s="13">
        <f>VLOOKUP($B990,'Gas wholesale lookups'!$A$4:$L$15,'Gas wholesale index'!J$2,FALSE)</f>
        <v>291847.5</v>
      </c>
      <c r="K990" s="13">
        <f>VLOOKUP($B990,'Gas wholesale lookups'!$A$4:$L$15,'Gas wholesale index'!K$2,FALSE)</f>
        <v>332991.45454545453</v>
      </c>
      <c r="L990" s="13">
        <f>VLOOKUP($B990,'Gas wholesale lookups'!$A$4:$L$15,'Gas wholesale index'!L$2,FALSE)</f>
        <v>208526.18181818182</v>
      </c>
      <c r="M990" s="13">
        <f>VLOOKUP($B990,'Gas wholesale lookups'!$A$4:$L$15,'Gas wholesale index'!M$2,FALSE)</f>
        <v>166168.27272727274</v>
      </c>
      <c r="N990" s="13">
        <f>VLOOKUP($B990,'Gas wholesale lookups'!$A$4:$L$15,'Gas wholesale index'!N$2,FALSE)</f>
        <v>291847.5</v>
      </c>
      <c r="O990" s="38">
        <f>VLOOKUP($B990,'Gas wholesale lookups'!$A$4:$R$15,'Gas wholesale index'!O$2,FALSE)</f>
        <v>0</v>
      </c>
      <c r="P990" s="38">
        <f>VLOOKUP($B990,'Gas wholesale lookups'!$A$4:$R$15,'Gas wholesale index'!P$2,FALSE)</f>
        <v>1</v>
      </c>
      <c r="Q990" s="38">
        <f>VLOOKUP($B990,'Gas wholesale lookups'!$A$4:$R$15,'Gas wholesale index'!Q$2,FALSE)</f>
        <v>1</v>
      </c>
      <c r="R990" s="38">
        <f>VLOOKUP($B990,'Gas wholesale lookups'!$A$4:$R$15,'Gas wholesale index'!R$2,FALSE)</f>
        <v>1</v>
      </c>
      <c r="S990" s="38">
        <f>VLOOKUP($B990,'Gas wholesale lookups'!$A$4:$R$15,'Gas wholesale index'!S$2,FALSE)</f>
        <v>1</v>
      </c>
      <c r="T990" s="38">
        <f>VLOOKUP($B990,'Gas wholesale lookups'!$A$4:$R$15,'Gas wholesale index'!T$2,FALSE)</f>
        <v>0</v>
      </c>
      <c r="U990" s="13">
        <f t="shared" si="290"/>
        <v>0</v>
      </c>
      <c r="V990" s="13">
        <f t="shared" si="291"/>
        <v>291847.5</v>
      </c>
      <c r="W990" s="13">
        <f t="shared" si="292"/>
        <v>332991.45454545453</v>
      </c>
      <c r="X990" s="13">
        <f t="shared" si="293"/>
        <v>208526.18181818182</v>
      </c>
      <c r="Y990" s="13">
        <f t="shared" si="294"/>
        <v>166168.27272727274</v>
      </c>
      <c r="Z990" s="13">
        <f t="shared" si="295"/>
        <v>0</v>
      </c>
      <c r="AA990" s="13">
        <f t="shared" si="296"/>
        <v>999533.40909090918</v>
      </c>
      <c r="AB990" s="23">
        <f t="shared" si="297"/>
        <v>0</v>
      </c>
      <c r="AC990" s="23">
        <f t="shared" si="298"/>
        <v>0</v>
      </c>
      <c r="AD990" s="23">
        <f t="shared" si="299"/>
        <v>0</v>
      </c>
      <c r="AE990" s="23">
        <f t="shared" si="300"/>
        <v>0</v>
      </c>
      <c r="AF990" s="23">
        <f t="shared" si="301"/>
        <v>0</v>
      </c>
      <c r="AG990" s="23">
        <f t="shared" si="302"/>
        <v>0</v>
      </c>
      <c r="AH990" s="23">
        <f t="shared" si="303"/>
        <v>0</v>
      </c>
      <c r="AI990" s="44" t="str">
        <f t="shared" si="304"/>
        <v>n/a</v>
      </c>
      <c r="AJ990" s="2" t="str">
        <f t="shared" si="287"/>
        <v>2018-19 Winter</v>
      </c>
      <c r="AK990" s="2" t="str">
        <f t="shared" si="288"/>
        <v>2018-19 Summer</v>
      </c>
      <c r="AL990" s="41">
        <v>0</v>
      </c>
    </row>
    <row r="991" spans="1:38" x14ac:dyDescent="0.3">
      <c r="A991" s="47">
        <v>43276</v>
      </c>
      <c r="B991" s="14" t="str">
        <f t="shared" si="289"/>
        <v>Jun</v>
      </c>
      <c r="C991" s="3"/>
      <c r="D991" s="3"/>
      <c r="E991" s="3"/>
      <c r="F991" s="3"/>
      <c r="G991" s="3"/>
      <c r="H991" s="3"/>
      <c r="I991" s="13">
        <f>VLOOKUP($B991,'Gas wholesale lookups'!$A$4:$L$15,'Gas wholesale index'!I$2,FALSE)</f>
        <v>166168.27272727274</v>
      </c>
      <c r="J991" s="13">
        <f>VLOOKUP($B991,'Gas wholesale lookups'!$A$4:$L$15,'Gas wholesale index'!J$2,FALSE)</f>
        <v>291847.5</v>
      </c>
      <c r="K991" s="13">
        <f>VLOOKUP($B991,'Gas wholesale lookups'!$A$4:$L$15,'Gas wholesale index'!K$2,FALSE)</f>
        <v>332991.45454545453</v>
      </c>
      <c r="L991" s="13">
        <f>VLOOKUP($B991,'Gas wholesale lookups'!$A$4:$L$15,'Gas wholesale index'!L$2,FALSE)</f>
        <v>208526.18181818182</v>
      </c>
      <c r="M991" s="13">
        <f>VLOOKUP($B991,'Gas wholesale lookups'!$A$4:$L$15,'Gas wholesale index'!M$2,FALSE)</f>
        <v>166168.27272727274</v>
      </c>
      <c r="N991" s="13">
        <f>VLOOKUP($B991,'Gas wholesale lookups'!$A$4:$L$15,'Gas wholesale index'!N$2,FALSE)</f>
        <v>291847.5</v>
      </c>
      <c r="O991" s="38">
        <f>VLOOKUP($B991,'Gas wholesale lookups'!$A$4:$R$15,'Gas wholesale index'!O$2,FALSE)</f>
        <v>0</v>
      </c>
      <c r="P991" s="38">
        <f>VLOOKUP($B991,'Gas wholesale lookups'!$A$4:$R$15,'Gas wholesale index'!P$2,FALSE)</f>
        <v>1</v>
      </c>
      <c r="Q991" s="38">
        <f>VLOOKUP($B991,'Gas wholesale lookups'!$A$4:$R$15,'Gas wholesale index'!Q$2,FALSE)</f>
        <v>1</v>
      </c>
      <c r="R991" s="38">
        <f>VLOOKUP($B991,'Gas wholesale lookups'!$A$4:$R$15,'Gas wholesale index'!R$2,FALSE)</f>
        <v>1</v>
      </c>
      <c r="S991" s="38">
        <f>VLOOKUP($B991,'Gas wholesale lookups'!$A$4:$R$15,'Gas wholesale index'!S$2,FALSE)</f>
        <v>1</v>
      </c>
      <c r="T991" s="38">
        <f>VLOOKUP($B991,'Gas wholesale lookups'!$A$4:$R$15,'Gas wholesale index'!T$2,FALSE)</f>
        <v>0</v>
      </c>
      <c r="U991" s="13">
        <f t="shared" si="290"/>
        <v>0</v>
      </c>
      <c r="V991" s="13">
        <f t="shared" si="291"/>
        <v>291847.5</v>
      </c>
      <c r="W991" s="13">
        <f t="shared" si="292"/>
        <v>332991.45454545453</v>
      </c>
      <c r="X991" s="13">
        <f t="shared" si="293"/>
        <v>208526.18181818182</v>
      </c>
      <c r="Y991" s="13">
        <f t="shared" si="294"/>
        <v>166168.27272727274</v>
      </c>
      <c r="Z991" s="13">
        <f t="shared" si="295"/>
        <v>0</v>
      </c>
      <c r="AA991" s="13">
        <f t="shared" si="296"/>
        <v>999533.40909090918</v>
      </c>
      <c r="AB991" s="23">
        <f t="shared" si="297"/>
        <v>0</v>
      </c>
      <c r="AC991" s="23">
        <f t="shared" si="298"/>
        <v>0</v>
      </c>
      <c r="AD991" s="23">
        <f t="shared" si="299"/>
        <v>0</v>
      </c>
      <c r="AE991" s="23">
        <f t="shared" si="300"/>
        <v>0</v>
      </c>
      <c r="AF991" s="23">
        <f t="shared" si="301"/>
        <v>0</v>
      </c>
      <c r="AG991" s="23">
        <f t="shared" si="302"/>
        <v>0</v>
      </c>
      <c r="AH991" s="23">
        <f t="shared" si="303"/>
        <v>0</v>
      </c>
      <c r="AI991" s="44" t="str">
        <f t="shared" si="304"/>
        <v>n/a</v>
      </c>
      <c r="AJ991" s="2" t="str">
        <f t="shared" si="287"/>
        <v>2018-19 Winter</v>
      </c>
      <c r="AK991" s="2" t="str">
        <f t="shared" si="288"/>
        <v>2018-19 Summer</v>
      </c>
      <c r="AL991" s="41">
        <v>0</v>
      </c>
    </row>
    <row r="992" spans="1:38" x14ac:dyDescent="0.3">
      <c r="A992" s="47">
        <v>43277</v>
      </c>
      <c r="B992" s="14" t="str">
        <f t="shared" si="289"/>
        <v>Jun</v>
      </c>
      <c r="C992" s="3"/>
      <c r="D992" s="3"/>
      <c r="E992" s="3"/>
      <c r="F992" s="3"/>
      <c r="G992" s="3"/>
      <c r="H992" s="3"/>
      <c r="I992" s="13">
        <f>VLOOKUP($B992,'Gas wholesale lookups'!$A$4:$L$15,'Gas wholesale index'!I$2,FALSE)</f>
        <v>166168.27272727274</v>
      </c>
      <c r="J992" s="13">
        <f>VLOOKUP($B992,'Gas wholesale lookups'!$A$4:$L$15,'Gas wholesale index'!J$2,FALSE)</f>
        <v>291847.5</v>
      </c>
      <c r="K992" s="13">
        <f>VLOOKUP($B992,'Gas wholesale lookups'!$A$4:$L$15,'Gas wholesale index'!K$2,FALSE)</f>
        <v>332991.45454545453</v>
      </c>
      <c r="L992" s="13">
        <f>VLOOKUP($B992,'Gas wholesale lookups'!$A$4:$L$15,'Gas wholesale index'!L$2,FALSE)</f>
        <v>208526.18181818182</v>
      </c>
      <c r="M992" s="13">
        <f>VLOOKUP($B992,'Gas wholesale lookups'!$A$4:$L$15,'Gas wholesale index'!M$2,FALSE)</f>
        <v>166168.27272727274</v>
      </c>
      <c r="N992" s="13">
        <f>VLOOKUP($B992,'Gas wholesale lookups'!$A$4:$L$15,'Gas wholesale index'!N$2,FALSE)</f>
        <v>291847.5</v>
      </c>
      <c r="O992" s="38">
        <f>VLOOKUP($B992,'Gas wholesale lookups'!$A$4:$R$15,'Gas wholesale index'!O$2,FALSE)</f>
        <v>0</v>
      </c>
      <c r="P992" s="38">
        <f>VLOOKUP($B992,'Gas wholesale lookups'!$A$4:$R$15,'Gas wholesale index'!P$2,FALSE)</f>
        <v>1</v>
      </c>
      <c r="Q992" s="38">
        <f>VLOOKUP($B992,'Gas wholesale lookups'!$A$4:$R$15,'Gas wholesale index'!Q$2,FALSE)</f>
        <v>1</v>
      </c>
      <c r="R992" s="38">
        <f>VLOOKUP($B992,'Gas wholesale lookups'!$A$4:$R$15,'Gas wholesale index'!R$2,FALSE)</f>
        <v>1</v>
      </c>
      <c r="S992" s="38">
        <f>VLOOKUP($B992,'Gas wholesale lookups'!$A$4:$R$15,'Gas wholesale index'!S$2,FALSE)</f>
        <v>1</v>
      </c>
      <c r="T992" s="38">
        <f>VLOOKUP($B992,'Gas wholesale lookups'!$A$4:$R$15,'Gas wholesale index'!T$2,FALSE)</f>
        <v>0</v>
      </c>
      <c r="U992" s="13">
        <f t="shared" si="290"/>
        <v>0</v>
      </c>
      <c r="V992" s="13">
        <f t="shared" si="291"/>
        <v>291847.5</v>
      </c>
      <c r="W992" s="13">
        <f t="shared" si="292"/>
        <v>332991.45454545453</v>
      </c>
      <c r="X992" s="13">
        <f t="shared" si="293"/>
        <v>208526.18181818182</v>
      </c>
      <c r="Y992" s="13">
        <f t="shared" si="294"/>
        <v>166168.27272727274</v>
      </c>
      <c r="Z992" s="13">
        <f t="shared" si="295"/>
        <v>0</v>
      </c>
      <c r="AA992" s="13">
        <f t="shared" si="296"/>
        <v>999533.40909090918</v>
      </c>
      <c r="AB992" s="23">
        <f t="shared" si="297"/>
        <v>0</v>
      </c>
      <c r="AC992" s="23">
        <f t="shared" si="298"/>
        <v>0</v>
      </c>
      <c r="AD992" s="23">
        <f t="shared" si="299"/>
        <v>0</v>
      </c>
      <c r="AE992" s="23">
        <f t="shared" si="300"/>
        <v>0</v>
      </c>
      <c r="AF992" s="23">
        <f t="shared" si="301"/>
        <v>0</v>
      </c>
      <c r="AG992" s="23">
        <f t="shared" si="302"/>
        <v>0</v>
      </c>
      <c r="AH992" s="23">
        <f t="shared" si="303"/>
        <v>0</v>
      </c>
      <c r="AI992" s="44" t="str">
        <f t="shared" si="304"/>
        <v>n/a</v>
      </c>
      <c r="AJ992" s="2" t="str">
        <f t="shared" si="287"/>
        <v>2018-19 Winter</v>
      </c>
      <c r="AK992" s="2" t="str">
        <f t="shared" si="288"/>
        <v>2018-19 Summer</v>
      </c>
      <c r="AL992" s="41">
        <v>0</v>
      </c>
    </row>
    <row r="993" spans="1:38" x14ac:dyDescent="0.3">
      <c r="A993" s="47">
        <v>43278</v>
      </c>
      <c r="B993" s="14" t="str">
        <f t="shared" si="289"/>
        <v>Jun</v>
      </c>
      <c r="C993" s="3"/>
      <c r="D993" s="3"/>
      <c r="E993" s="3"/>
      <c r="F993" s="3"/>
      <c r="G993" s="3"/>
      <c r="H993" s="3"/>
      <c r="I993" s="13">
        <f>VLOOKUP($B993,'Gas wholesale lookups'!$A$4:$L$15,'Gas wholesale index'!I$2,FALSE)</f>
        <v>166168.27272727274</v>
      </c>
      <c r="J993" s="13">
        <f>VLOOKUP($B993,'Gas wholesale lookups'!$A$4:$L$15,'Gas wholesale index'!J$2,FALSE)</f>
        <v>291847.5</v>
      </c>
      <c r="K993" s="13">
        <f>VLOOKUP($B993,'Gas wholesale lookups'!$A$4:$L$15,'Gas wholesale index'!K$2,FALSE)</f>
        <v>332991.45454545453</v>
      </c>
      <c r="L993" s="13">
        <f>VLOOKUP($B993,'Gas wholesale lookups'!$A$4:$L$15,'Gas wholesale index'!L$2,FALSE)</f>
        <v>208526.18181818182</v>
      </c>
      <c r="M993" s="13">
        <f>VLOOKUP($B993,'Gas wholesale lookups'!$A$4:$L$15,'Gas wholesale index'!M$2,FALSE)</f>
        <v>166168.27272727274</v>
      </c>
      <c r="N993" s="13">
        <f>VLOOKUP($B993,'Gas wholesale lookups'!$A$4:$L$15,'Gas wholesale index'!N$2,FALSE)</f>
        <v>291847.5</v>
      </c>
      <c r="O993" s="38">
        <f>VLOOKUP($B993,'Gas wholesale lookups'!$A$4:$R$15,'Gas wholesale index'!O$2,FALSE)</f>
        <v>0</v>
      </c>
      <c r="P993" s="38">
        <f>VLOOKUP($B993,'Gas wholesale lookups'!$A$4:$R$15,'Gas wholesale index'!P$2,FALSE)</f>
        <v>1</v>
      </c>
      <c r="Q993" s="38">
        <f>VLOOKUP($B993,'Gas wholesale lookups'!$A$4:$R$15,'Gas wholesale index'!Q$2,FALSE)</f>
        <v>1</v>
      </c>
      <c r="R993" s="38">
        <f>VLOOKUP($B993,'Gas wholesale lookups'!$A$4:$R$15,'Gas wholesale index'!R$2,FALSE)</f>
        <v>1</v>
      </c>
      <c r="S993" s="38">
        <f>VLOOKUP($B993,'Gas wholesale lookups'!$A$4:$R$15,'Gas wholesale index'!S$2,FALSE)</f>
        <v>1</v>
      </c>
      <c r="T993" s="38">
        <f>VLOOKUP($B993,'Gas wholesale lookups'!$A$4:$R$15,'Gas wholesale index'!T$2,FALSE)</f>
        <v>0</v>
      </c>
      <c r="U993" s="13">
        <f t="shared" si="290"/>
        <v>0</v>
      </c>
      <c r="V993" s="13">
        <f t="shared" si="291"/>
        <v>291847.5</v>
      </c>
      <c r="W993" s="13">
        <f t="shared" si="292"/>
        <v>332991.45454545453</v>
      </c>
      <c r="X993" s="13">
        <f t="shared" si="293"/>
        <v>208526.18181818182</v>
      </c>
      <c r="Y993" s="13">
        <f t="shared" si="294"/>
        <v>166168.27272727274</v>
      </c>
      <c r="Z993" s="13">
        <f t="shared" si="295"/>
        <v>0</v>
      </c>
      <c r="AA993" s="13">
        <f t="shared" si="296"/>
        <v>999533.40909090918</v>
      </c>
      <c r="AB993" s="23">
        <f t="shared" si="297"/>
        <v>0</v>
      </c>
      <c r="AC993" s="23">
        <f t="shared" si="298"/>
        <v>0</v>
      </c>
      <c r="AD993" s="23">
        <f t="shared" si="299"/>
        <v>0</v>
      </c>
      <c r="AE993" s="23">
        <f t="shared" si="300"/>
        <v>0</v>
      </c>
      <c r="AF993" s="23">
        <f t="shared" si="301"/>
        <v>0</v>
      </c>
      <c r="AG993" s="23">
        <f t="shared" si="302"/>
        <v>0</v>
      </c>
      <c r="AH993" s="23">
        <f t="shared" si="303"/>
        <v>0</v>
      </c>
      <c r="AI993" s="44" t="str">
        <f t="shared" si="304"/>
        <v>n/a</v>
      </c>
      <c r="AJ993" s="2" t="str">
        <f t="shared" si="287"/>
        <v>2018-19 Winter</v>
      </c>
      <c r="AK993" s="2" t="str">
        <f t="shared" si="288"/>
        <v>2018-19 Summer</v>
      </c>
      <c r="AL993" s="41">
        <v>0</v>
      </c>
    </row>
    <row r="994" spans="1:38" x14ac:dyDescent="0.3">
      <c r="A994" s="47">
        <v>43279</v>
      </c>
      <c r="B994" s="14" t="str">
        <f t="shared" si="289"/>
        <v>Jun</v>
      </c>
      <c r="C994" s="3"/>
      <c r="D994" s="3"/>
      <c r="E994" s="3"/>
      <c r="F994" s="3"/>
      <c r="G994" s="3"/>
      <c r="H994" s="3"/>
      <c r="I994" s="13">
        <f>VLOOKUP($B994,'Gas wholesale lookups'!$A$4:$L$15,'Gas wholesale index'!I$2,FALSE)</f>
        <v>166168.27272727274</v>
      </c>
      <c r="J994" s="13">
        <f>VLOOKUP($B994,'Gas wholesale lookups'!$A$4:$L$15,'Gas wholesale index'!J$2,FALSE)</f>
        <v>291847.5</v>
      </c>
      <c r="K994" s="13">
        <f>VLOOKUP($B994,'Gas wholesale lookups'!$A$4:$L$15,'Gas wholesale index'!K$2,FALSE)</f>
        <v>332991.45454545453</v>
      </c>
      <c r="L994" s="13">
        <f>VLOOKUP($B994,'Gas wholesale lookups'!$A$4:$L$15,'Gas wholesale index'!L$2,FALSE)</f>
        <v>208526.18181818182</v>
      </c>
      <c r="M994" s="13">
        <f>VLOOKUP($B994,'Gas wholesale lookups'!$A$4:$L$15,'Gas wholesale index'!M$2,FALSE)</f>
        <v>166168.27272727274</v>
      </c>
      <c r="N994" s="13">
        <f>VLOOKUP($B994,'Gas wholesale lookups'!$A$4:$L$15,'Gas wholesale index'!N$2,FALSE)</f>
        <v>291847.5</v>
      </c>
      <c r="O994" s="38">
        <f>VLOOKUP($B994,'Gas wholesale lookups'!$A$4:$R$15,'Gas wholesale index'!O$2,FALSE)</f>
        <v>0</v>
      </c>
      <c r="P994" s="38">
        <f>VLOOKUP($B994,'Gas wholesale lookups'!$A$4:$R$15,'Gas wholesale index'!P$2,FALSE)</f>
        <v>1</v>
      </c>
      <c r="Q994" s="38">
        <f>VLOOKUP($B994,'Gas wholesale lookups'!$A$4:$R$15,'Gas wholesale index'!Q$2,FALSE)</f>
        <v>1</v>
      </c>
      <c r="R994" s="38">
        <f>VLOOKUP($B994,'Gas wholesale lookups'!$A$4:$R$15,'Gas wholesale index'!R$2,FALSE)</f>
        <v>1</v>
      </c>
      <c r="S994" s="38">
        <f>VLOOKUP($B994,'Gas wholesale lookups'!$A$4:$R$15,'Gas wholesale index'!S$2,FALSE)</f>
        <v>1</v>
      </c>
      <c r="T994" s="38">
        <f>VLOOKUP($B994,'Gas wholesale lookups'!$A$4:$R$15,'Gas wholesale index'!T$2,FALSE)</f>
        <v>0</v>
      </c>
      <c r="U994" s="13">
        <f t="shared" si="290"/>
        <v>0</v>
      </c>
      <c r="V994" s="13">
        <f t="shared" si="291"/>
        <v>291847.5</v>
      </c>
      <c r="W994" s="13">
        <f t="shared" si="292"/>
        <v>332991.45454545453</v>
      </c>
      <c r="X994" s="13">
        <f t="shared" si="293"/>
        <v>208526.18181818182</v>
      </c>
      <c r="Y994" s="13">
        <f t="shared" si="294"/>
        <v>166168.27272727274</v>
      </c>
      <c r="Z994" s="13">
        <f t="shared" si="295"/>
        <v>0</v>
      </c>
      <c r="AA994" s="13">
        <f t="shared" si="296"/>
        <v>999533.40909090918</v>
      </c>
      <c r="AB994" s="23">
        <f t="shared" si="297"/>
        <v>0</v>
      </c>
      <c r="AC994" s="23">
        <f t="shared" si="298"/>
        <v>0</v>
      </c>
      <c r="AD994" s="23">
        <f t="shared" si="299"/>
        <v>0</v>
      </c>
      <c r="AE994" s="23">
        <f t="shared" si="300"/>
        <v>0</v>
      </c>
      <c r="AF994" s="23">
        <f t="shared" si="301"/>
        <v>0</v>
      </c>
      <c r="AG994" s="23">
        <f t="shared" si="302"/>
        <v>0</v>
      </c>
      <c r="AH994" s="23">
        <f t="shared" si="303"/>
        <v>0</v>
      </c>
      <c r="AI994" s="44" t="str">
        <f t="shared" si="304"/>
        <v>n/a</v>
      </c>
      <c r="AJ994" s="2" t="str">
        <f t="shared" si="287"/>
        <v>2018-19 Winter</v>
      </c>
      <c r="AK994" s="2" t="str">
        <f t="shared" si="288"/>
        <v>2018-19 Summer</v>
      </c>
      <c r="AL994" s="41">
        <v>0</v>
      </c>
    </row>
    <row r="995" spans="1:38" x14ac:dyDescent="0.3">
      <c r="A995" s="47">
        <v>43280</v>
      </c>
      <c r="B995" s="14" t="str">
        <f t="shared" si="289"/>
        <v>Jun</v>
      </c>
      <c r="C995" s="3"/>
      <c r="D995" s="3"/>
      <c r="E995" s="3"/>
      <c r="F995" s="3"/>
      <c r="G995" s="3"/>
      <c r="H995" s="3"/>
      <c r="I995" s="13">
        <f>VLOOKUP($B995,'Gas wholesale lookups'!$A$4:$L$15,'Gas wholesale index'!I$2,FALSE)</f>
        <v>166168.27272727274</v>
      </c>
      <c r="J995" s="13">
        <f>VLOOKUP($B995,'Gas wholesale lookups'!$A$4:$L$15,'Gas wholesale index'!J$2,FALSE)</f>
        <v>291847.5</v>
      </c>
      <c r="K995" s="13">
        <f>VLOOKUP($B995,'Gas wholesale lookups'!$A$4:$L$15,'Gas wholesale index'!K$2,FALSE)</f>
        <v>332991.45454545453</v>
      </c>
      <c r="L995" s="13">
        <f>VLOOKUP($B995,'Gas wholesale lookups'!$A$4:$L$15,'Gas wholesale index'!L$2,FALSE)</f>
        <v>208526.18181818182</v>
      </c>
      <c r="M995" s="13">
        <f>VLOOKUP($B995,'Gas wholesale lookups'!$A$4:$L$15,'Gas wholesale index'!M$2,FALSE)</f>
        <v>166168.27272727274</v>
      </c>
      <c r="N995" s="13">
        <f>VLOOKUP($B995,'Gas wholesale lookups'!$A$4:$L$15,'Gas wholesale index'!N$2,FALSE)</f>
        <v>291847.5</v>
      </c>
      <c r="O995" s="38">
        <f>VLOOKUP($B995,'Gas wholesale lookups'!$A$4:$R$15,'Gas wholesale index'!O$2,FALSE)</f>
        <v>0</v>
      </c>
      <c r="P995" s="38">
        <f>VLOOKUP($B995,'Gas wholesale lookups'!$A$4:$R$15,'Gas wholesale index'!P$2,FALSE)</f>
        <v>1</v>
      </c>
      <c r="Q995" s="38">
        <f>VLOOKUP($B995,'Gas wholesale lookups'!$A$4:$R$15,'Gas wholesale index'!Q$2,FALSE)</f>
        <v>1</v>
      </c>
      <c r="R995" s="38">
        <f>VLOOKUP($B995,'Gas wholesale lookups'!$A$4:$R$15,'Gas wholesale index'!R$2,FALSE)</f>
        <v>1</v>
      </c>
      <c r="S995" s="38">
        <f>VLOOKUP($B995,'Gas wholesale lookups'!$A$4:$R$15,'Gas wholesale index'!S$2,FALSE)</f>
        <v>1</v>
      </c>
      <c r="T995" s="38">
        <f>VLOOKUP($B995,'Gas wholesale lookups'!$A$4:$R$15,'Gas wholesale index'!T$2,FALSE)</f>
        <v>0</v>
      </c>
      <c r="U995" s="13">
        <f t="shared" si="290"/>
        <v>0</v>
      </c>
      <c r="V995" s="13">
        <f t="shared" si="291"/>
        <v>291847.5</v>
      </c>
      <c r="W995" s="13">
        <f t="shared" si="292"/>
        <v>332991.45454545453</v>
      </c>
      <c r="X995" s="13">
        <f t="shared" si="293"/>
        <v>208526.18181818182</v>
      </c>
      <c r="Y995" s="13">
        <f t="shared" si="294"/>
        <v>166168.27272727274</v>
      </c>
      <c r="Z995" s="13">
        <f t="shared" si="295"/>
        <v>0</v>
      </c>
      <c r="AA995" s="13">
        <f t="shared" si="296"/>
        <v>999533.40909090918</v>
      </c>
      <c r="AB995" s="23">
        <f t="shared" si="297"/>
        <v>0</v>
      </c>
      <c r="AC995" s="23">
        <f t="shared" si="298"/>
        <v>0</v>
      </c>
      <c r="AD995" s="23">
        <f t="shared" si="299"/>
        <v>0</v>
      </c>
      <c r="AE995" s="23">
        <f t="shared" si="300"/>
        <v>0</v>
      </c>
      <c r="AF995" s="23">
        <f t="shared" si="301"/>
        <v>0</v>
      </c>
      <c r="AG995" s="23">
        <f t="shared" si="302"/>
        <v>0</v>
      </c>
      <c r="AH995" s="23">
        <f t="shared" si="303"/>
        <v>0</v>
      </c>
      <c r="AI995" s="44" t="str">
        <f t="shared" si="304"/>
        <v>n/a</v>
      </c>
      <c r="AJ995" s="2" t="str">
        <f t="shared" si="287"/>
        <v>2018-19 Winter</v>
      </c>
      <c r="AK995" s="2" t="str">
        <f t="shared" si="288"/>
        <v>2018-19 Summer</v>
      </c>
      <c r="AL995" s="41">
        <v>0</v>
      </c>
    </row>
    <row r="996" spans="1:38" x14ac:dyDescent="0.3">
      <c r="A996" s="47">
        <v>43283</v>
      </c>
      <c r="B996" s="14" t="str">
        <f t="shared" si="289"/>
        <v>Jul</v>
      </c>
      <c r="C996" s="3"/>
      <c r="D996" s="3"/>
      <c r="E996" s="3"/>
      <c r="F996" s="3"/>
      <c r="G996" s="3"/>
      <c r="H996" s="3"/>
      <c r="I996" s="13">
        <f>VLOOKUP($B996,'Gas wholesale lookups'!$A$4:$L$15,'Gas wholesale index'!I$2,FALSE)</f>
        <v>291847.5</v>
      </c>
      <c r="J996" s="13">
        <f>VLOOKUP($B996,'Gas wholesale lookups'!$A$4:$L$15,'Gas wholesale index'!J$2,FALSE)</f>
        <v>332991.45454545453</v>
      </c>
      <c r="K996" s="13">
        <f>VLOOKUP($B996,'Gas wholesale lookups'!$A$4:$L$15,'Gas wholesale index'!K$2,FALSE)</f>
        <v>208526.18181818182</v>
      </c>
      <c r="L996" s="13">
        <f>VLOOKUP($B996,'Gas wholesale lookups'!$A$4:$L$15,'Gas wholesale index'!L$2,FALSE)</f>
        <v>166168.27272727274</v>
      </c>
      <c r="M996" s="13">
        <f>VLOOKUP($B996,'Gas wholesale lookups'!$A$4:$L$15,'Gas wholesale index'!M$2,FALSE)</f>
        <v>291847.5</v>
      </c>
      <c r="N996" s="13">
        <f>VLOOKUP($B996,'Gas wholesale lookups'!$A$4:$L$15,'Gas wholesale index'!N$2,FALSE)</f>
        <v>332991.45454545453</v>
      </c>
      <c r="O996" s="38">
        <f>VLOOKUP($B996,'Gas wholesale lookups'!$A$4:$R$15,'Gas wholesale index'!O$2,FALSE)</f>
        <v>1</v>
      </c>
      <c r="P996" s="38">
        <f>VLOOKUP($B996,'Gas wholesale lookups'!$A$4:$R$15,'Gas wholesale index'!P$2,FALSE)</f>
        <v>1</v>
      </c>
      <c r="Q996" s="38">
        <f>VLOOKUP($B996,'Gas wholesale lookups'!$A$4:$R$15,'Gas wholesale index'!Q$2,FALSE)</f>
        <v>1</v>
      </c>
      <c r="R996" s="38">
        <f>VLOOKUP($B996,'Gas wholesale lookups'!$A$4:$R$15,'Gas wholesale index'!R$2,FALSE)</f>
        <v>1</v>
      </c>
      <c r="S996" s="38">
        <f>VLOOKUP($B996,'Gas wholesale lookups'!$A$4:$R$15,'Gas wholesale index'!S$2,FALSE)</f>
        <v>0</v>
      </c>
      <c r="T996" s="38">
        <f>VLOOKUP($B996,'Gas wholesale lookups'!$A$4:$R$15,'Gas wholesale index'!T$2,FALSE)</f>
        <v>0</v>
      </c>
      <c r="U996" s="13">
        <f t="shared" si="290"/>
        <v>291847.5</v>
      </c>
      <c r="V996" s="13">
        <f t="shared" si="291"/>
        <v>332991.45454545453</v>
      </c>
      <c r="W996" s="13">
        <f t="shared" si="292"/>
        <v>208526.18181818182</v>
      </c>
      <c r="X996" s="13">
        <f t="shared" si="293"/>
        <v>166168.27272727274</v>
      </c>
      <c r="Y996" s="13">
        <f t="shared" si="294"/>
        <v>0</v>
      </c>
      <c r="Z996" s="13">
        <f t="shared" si="295"/>
        <v>0</v>
      </c>
      <c r="AA996" s="13">
        <f t="shared" si="296"/>
        <v>999533.40909090918</v>
      </c>
      <c r="AB996" s="23">
        <f t="shared" si="297"/>
        <v>0</v>
      </c>
      <c r="AC996" s="23">
        <f t="shared" si="298"/>
        <v>0</v>
      </c>
      <c r="AD996" s="23">
        <f t="shared" si="299"/>
        <v>0</v>
      </c>
      <c r="AE996" s="23">
        <f t="shared" si="300"/>
        <v>0</v>
      </c>
      <c r="AF996" s="23">
        <f t="shared" si="301"/>
        <v>0</v>
      </c>
      <c r="AG996" s="23">
        <f t="shared" si="302"/>
        <v>0</v>
      </c>
      <c r="AH996" s="23">
        <f t="shared" si="303"/>
        <v>0</v>
      </c>
      <c r="AI996" s="44" t="str">
        <f t="shared" si="304"/>
        <v>n/a</v>
      </c>
      <c r="AJ996" s="2" t="str">
        <f t="shared" si="287"/>
        <v>2018-19 Winter</v>
      </c>
      <c r="AK996" s="2" t="str">
        <f t="shared" si="288"/>
        <v>2018-19 Summer</v>
      </c>
      <c r="AL996" s="41">
        <v>0</v>
      </c>
    </row>
    <row r="997" spans="1:38" x14ac:dyDescent="0.3">
      <c r="A997" s="47">
        <v>43284</v>
      </c>
      <c r="B997" s="14" t="str">
        <f t="shared" si="289"/>
        <v>Jul</v>
      </c>
      <c r="C997" s="3"/>
      <c r="D997" s="3"/>
      <c r="E997" s="3"/>
      <c r="F997" s="3"/>
      <c r="G997" s="3"/>
      <c r="H997" s="3"/>
      <c r="I997" s="13">
        <f>VLOOKUP($B997,'Gas wholesale lookups'!$A$4:$L$15,'Gas wholesale index'!I$2,FALSE)</f>
        <v>291847.5</v>
      </c>
      <c r="J997" s="13">
        <f>VLOOKUP($B997,'Gas wholesale lookups'!$A$4:$L$15,'Gas wholesale index'!J$2,FALSE)</f>
        <v>332991.45454545453</v>
      </c>
      <c r="K997" s="13">
        <f>VLOOKUP($B997,'Gas wholesale lookups'!$A$4:$L$15,'Gas wholesale index'!K$2,FALSE)</f>
        <v>208526.18181818182</v>
      </c>
      <c r="L997" s="13">
        <f>VLOOKUP($B997,'Gas wholesale lookups'!$A$4:$L$15,'Gas wholesale index'!L$2,FALSE)</f>
        <v>166168.27272727274</v>
      </c>
      <c r="M997" s="13">
        <f>VLOOKUP($B997,'Gas wholesale lookups'!$A$4:$L$15,'Gas wholesale index'!M$2,FALSE)</f>
        <v>291847.5</v>
      </c>
      <c r="N997" s="13">
        <f>VLOOKUP($B997,'Gas wholesale lookups'!$A$4:$L$15,'Gas wholesale index'!N$2,FALSE)</f>
        <v>332991.45454545453</v>
      </c>
      <c r="O997" s="38">
        <f>VLOOKUP($B997,'Gas wholesale lookups'!$A$4:$R$15,'Gas wholesale index'!O$2,FALSE)</f>
        <v>1</v>
      </c>
      <c r="P997" s="38">
        <f>VLOOKUP($B997,'Gas wholesale lookups'!$A$4:$R$15,'Gas wholesale index'!P$2,FALSE)</f>
        <v>1</v>
      </c>
      <c r="Q997" s="38">
        <f>VLOOKUP($B997,'Gas wholesale lookups'!$A$4:$R$15,'Gas wholesale index'!Q$2,FALSE)</f>
        <v>1</v>
      </c>
      <c r="R997" s="38">
        <f>VLOOKUP($B997,'Gas wholesale lookups'!$A$4:$R$15,'Gas wholesale index'!R$2,FALSE)</f>
        <v>1</v>
      </c>
      <c r="S997" s="38">
        <f>VLOOKUP($B997,'Gas wholesale lookups'!$A$4:$R$15,'Gas wholesale index'!S$2,FALSE)</f>
        <v>0</v>
      </c>
      <c r="T997" s="38">
        <f>VLOOKUP($B997,'Gas wholesale lookups'!$A$4:$R$15,'Gas wholesale index'!T$2,FALSE)</f>
        <v>0</v>
      </c>
      <c r="U997" s="13">
        <f t="shared" si="290"/>
        <v>291847.5</v>
      </c>
      <c r="V997" s="13">
        <f t="shared" si="291"/>
        <v>332991.45454545453</v>
      </c>
      <c r="W997" s="13">
        <f t="shared" si="292"/>
        <v>208526.18181818182</v>
      </c>
      <c r="X997" s="13">
        <f t="shared" si="293"/>
        <v>166168.27272727274</v>
      </c>
      <c r="Y997" s="13">
        <f t="shared" si="294"/>
        <v>0</v>
      </c>
      <c r="Z997" s="13">
        <f t="shared" si="295"/>
        <v>0</v>
      </c>
      <c r="AA997" s="13">
        <f t="shared" si="296"/>
        <v>999533.40909090918</v>
      </c>
      <c r="AB997" s="23">
        <f t="shared" si="297"/>
        <v>0</v>
      </c>
      <c r="AC997" s="23">
        <f t="shared" si="298"/>
        <v>0</v>
      </c>
      <c r="AD997" s="23">
        <f t="shared" si="299"/>
        <v>0</v>
      </c>
      <c r="AE997" s="23">
        <f t="shared" si="300"/>
        <v>0</v>
      </c>
      <c r="AF997" s="23">
        <f t="shared" si="301"/>
        <v>0</v>
      </c>
      <c r="AG997" s="23">
        <f t="shared" si="302"/>
        <v>0</v>
      </c>
      <c r="AH997" s="23">
        <f t="shared" si="303"/>
        <v>0</v>
      </c>
      <c r="AI997" s="44" t="str">
        <f t="shared" si="304"/>
        <v>n/a</v>
      </c>
      <c r="AJ997" s="2" t="str">
        <f t="shared" si="287"/>
        <v>2018-19 Winter</v>
      </c>
      <c r="AK997" s="2" t="str">
        <f t="shared" si="288"/>
        <v>2018-19 Summer</v>
      </c>
      <c r="AL997" s="41">
        <v>0</v>
      </c>
    </row>
    <row r="998" spans="1:38" x14ac:dyDescent="0.3">
      <c r="A998" s="47">
        <v>43285</v>
      </c>
      <c r="B998" s="14" t="str">
        <f t="shared" si="289"/>
        <v>Jul</v>
      </c>
      <c r="C998" s="3"/>
      <c r="D998" s="3"/>
      <c r="E998" s="3"/>
      <c r="F998" s="3"/>
      <c r="G998" s="3"/>
      <c r="H998" s="3"/>
      <c r="I998" s="13">
        <f>VLOOKUP($B998,'Gas wholesale lookups'!$A$4:$L$15,'Gas wholesale index'!I$2,FALSE)</f>
        <v>291847.5</v>
      </c>
      <c r="J998" s="13">
        <f>VLOOKUP($B998,'Gas wholesale lookups'!$A$4:$L$15,'Gas wholesale index'!J$2,FALSE)</f>
        <v>332991.45454545453</v>
      </c>
      <c r="K998" s="13">
        <f>VLOOKUP($B998,'Gas wholesale lookups'!$A$4:$L$15,'Gas wholesale index'!K$2,FALSE)</f>
        <v>208526.18181818182</v>
      </c>
      <c r="L998" s="13">
        <f>VLOOKUP($B998,'Gas wholesale lookups'!$A$4:$L$15,'Gas wholesale index'!L$2,FALSE)</f>
        <v>166168.27272727274</v>
      </c>
      <c r="M998" s="13">
        <f>VLOOKUP($B998,'Gas wholesale lookups'!$A$4:$L$15,'Gas wholesale index'!M$2,FALSE)</f>
        <v>291847.5</v>
      </c>
      <c r="N998" s="13">
        <f>VLOOKUP($B998,'Gas wholesale lookups'!$A$4:$L$15,'Gas wholesale index'!N$2,FALSE)</f>
        <v>332991.45454545453</v>
      </c>
      <c r="O998" s="38">
        <f>VLOOKUP($B998,'Gas wholesale lookups'!$A$4:$R$15,'Gas wholesale index'!O$2,FALSE)</f>
        <v>1</v>
      </c>
      <c r="P998" s="38">
        <f>VLOOKUP($B998,'Gas wholesale lookups'!$A$4:$R$15,'Gas wholesale index'!P$2,FALSE)</f>
        <v>1</v>
      </c>
      <c r="Q998" s="38">
        <f>VLOOKUP($B998,'Gas wholesale lookups'!$A$4:$R$15,'Gas wholesale index'!Q$2,FALSE)</f>
        <v>1</v>
      </c>
      <c r="R998" s="38">
        <f>VLOOKUP($B998,'Gas wholesale lookups'!$A$4:$R$15,'Gas wholesale index'!R$2,FALSE)</f>
        <v>1</v>
      </c>
      <c r="S998" s="38">
        <f>VLOOKUP($B998,'Gas wholesale lookups'!$A$4:$R$15,'Gas wholesale index'!S$2,FALSE)</f>
        <v>0</v>
      </c>
      <c r="T998" s="38">
        <f>VLOOKUP($B998,'Gas wholesale lookups'!$A$4:$R$15,'Gas wholesale index'!T$2,FALSE)</f>
        <v>0</v>
      </c>
      <c r="U998" s="13">
        <f t="shared" si="290"/>
        <v>291847.5</v>
      </c>
      <c r="V998" s="13">
        <f t="shared" si="291"/>
        <v>332991.45454545453</v>
      </c>
      <c r="W998" s="13">
        <f t="shared" si="292"/>
        <v>208526.18181818182</v>
      </c>
      <c r="X998" s="13">
        <f t="shared" si="293"/>
        <v>166168.27272727274</v>
      </c>
      <c r="Y998" s="13">
        <f t="shared" si="294"/>
        <v>0</v>
      </c>
      <c r="Z998" s="13">
        <f t="shared" si="295"/>
        <v>0</v>
      </c>
      <c r="AA998" s="13">
        <f t="shared" si="296"/>
        <v>999533.40909090918</v>
      </c>
      <c r="AB998" s="23">
        <f t="shared" si="297"/>
        <v>0</v>
      </c>
      <c r="AC998" s="23">
        <f t="shared" si="298"/>
        <v>0</v>
      </c>
      <c r="AD998" s="23">
        <f t="shared" si="299"/>
        <v>0</v>
      </c>
      <c r="AE998" s="23">
        <f t="shared" si="300"/>
        <v>0</v>
      </c>
      <c r="AF998" s="23">
        <f t="shared" si="301"/>
        <v>0</v>
      </c>
      <c r="AG998" s="23">
        <f t="shared" si="302"/>
        <v>0</v>
      </c>
      <c r="AH998" s="23">
        <f t="shared" si="303"/>
        <v>0</v>
      </c>
      <c r="AI998" s="44" t="str">
        <f t="shared" si="304"/>
        <v>n/a</v>
      </c>
      <c r="AJ998" s="2" t="str">
        <f t="shared" si="287"/>
        <v>2018-19 Winter</v>
      </c>
      <c r="AK998" s="2" t="str">
        <f t="shared" si="288"/>
        <v>2018-19 Summer</v>
      </c>
      <c r="AL998" s="41">
        <v>0</v>
      </c>
    </row>
    <row r="999" spans="1:38" x14ac:dyDescent="0.3">
      <c r="A999" s="47">
        <v>43286</v>
      </c>
      <c r="B999" s="14" t="str">
        <f t="shared" si="289"/>
        <v>Jul</v>
      </c>
      <c r="C999" s="3"/>
      <c r="D999" s="3"/>
      <c r="E999" s="3"/>
      <c r="F999" s="3"/>
      <c r="G999" s="3"/>
      <c r="H999" s="3"/>
      <c r="I999" s="13">
        <f>VLOOKUP($B999,'Gas wholesale lookups'!$A$4:$L$15,'Gas wholesale index'!I$2,FALSE)</f>
        <v>291847.5</v>
      </c>
      <c r="J999" s="13">
        <f>VLOOKUP($B999,'Gas wholesale lookups'!$A$4:$L$15,'Gas wholesale index'!J$2,FALSE)</f>
        <v>332991.45454545453</v>
      </c>
      <c r="K999" s="13">
        <f>VLOOKUP($B999,'Gas wholesale lookups'!$A$4:$L$15,'Gas wholesale index'!K$2,FALSE)</f>
        <v>208526.18181818182</v>
      </c>
      <c r="L999" s="13">
        <f>VLOOKUP($B999,'Gas wholesale lookups'!$A$4:$L$15,'Gas wholesale index'!L$2,FALSE)</f>
        <v>166168.27272727274</v>
      </c>
      <c r="M999" s="13">
        <f>VLOOKUP($B999,'Gas wholesale lookups'!$A$4:$L$15,'Gas wholesale index'!M$2,FALSE)</f>
        <v>291847.5</v>
      </c>
      <c r="N999" s="13">
        <f>VLOOKUP($B999,'Gas wholesale lookups'!$A$4:$L$15,'Gas wholesale index'!N$2,FALSE)</f>
        <v>332991.45454545453</v>
      </c>
      <c r="O999" s="38">
        <f>VLOOKUP($B999,'Gas wholesale lookups'!$A$4:$R$15,'Gas wholesale index'!O$2,FALSE)</f>
        <v>1</v>
      </c>
      <c r="P999" s="38">
        <f>VLOOKUP($B999,'Gas wholesale lookups'!$A$4:$R$15,'Gas wholesale index'!P$2,FALSE)</f>
        <v>1</v>
      </c>
      <c r="Q999" s="38">
        <f>VLOOKUP($B999,'Gas wholesale lookups'!$A$4:$R$15,'Gas wholesale index'!Q$2,FALSE)</f>
        <v>1</v>
      </c>
      <c r="R999" s="38">
        <f>VLOOKUP($B999,'Gas wholesale lookups'!$A$4:$R$15,'Gas wholesale index'!R$2,FALSE)</f>
        <v>1</v>
      </c>
      <c r="S999" s="38">
        <f>VLOOKUP($B999,'Gas wholesale lookups'!$A$4:$R$15,'Gas wholesale index'!S$2,FALSE)</f>
        <v>0</v>
      </c>
      <c r="T999" s="38">
        <f>VLOOKUP($B999,'Gas wholesale lookups'!$A$4:$R$15,'Gas wholesale index'!T$2,FALSE)</f>
        <v>0</v>
      </c>
      <c r="U999" s="13">
        <f t="shared" si="290"/>
        <v>291847.5</v>
      </c>
      <c r="V999" s="13">
        <f t="shared" si="291"/>
        <v>332991.45454545453</v>
      </c>
      <c r="W999" s="13">
        <f t="shared" si="292"/>
        <v>208526.18181818182</v>
      </c>
      <c r="X999" s="13">
        <f t="shared" si="293"/>
        <v>166168.27272727274</v>
      </c>
      <c r="Y999" s="13">
        <f t="shared" si="294"/>
        <v>0</v>
      </c>
      <c r="Z999" s="13">
        <f t="shared" si="295"/>
        <v>0</v>
      </c>
      <c r="AA999" s="13">
        <f t="shared" si="296"/>
        <v>999533.40909090918</v>
      </c>
      <c r="AB999" s="23">
        <f t="shared" si="297"/>
        <v>0</v>
      </c>
      <c r="AC999" s="23">
        <f t="shared" si="298"/>
        <v>0</v>
      </c>
      <c r="AD999" s="23">
        <f t="shared" si="299"/>
        <v>0</v>
      </c>
      <c r="AE999" s="23">
        <f t="shared" si="300"/>
        <v>0</v>
      </c>
      <c r="AF999" s="23">
        <f t="shared" si="301"/>
        <v>0</v>
      </c>
      <c r="AG999" s="23">
        <f t="shared" si="302"/>
        <v>0</v>
      </c>
      <c r="AH999" s="23">
        <f t="shared" si="303"/>
        <v>0</v>
      </c>
      <c r="AI999" s="44" t="str">
        <f t="shared" si="304"/>
        <v>n/a</v>
      </c>
      <c r="AJ999" s="2" t="str">
        <f t="shared" si="287"/>
        <v>2018-19 Winter</v>
      </c>
      <c r="AK999" s="2" t="str">
        <f t="shared" si="288"/>
        <v>2018-19 Summer</v>
      </c>
      <c r="AL999" s="41">
        <v>0</v>
      </c>
    </row>
    <row r="1000" spans="1:38" x14ac:dyDescent="0.3">
      <c r="A1000" s="47">
        <v>43287</v>
      </c>
      <c r="B1000" s="14" t="str">
        <f t="shared" si="289"/>
        <v>Jul</v>
      </c>
      <c r="C1000" s="3"/>
      <c r="D1000" s="3"/>
      <c r="E1000" s="3"/>
      <c r="F1000" s="3"/>
      <c r="G1000" s="3"/>
      <c r="H1000" s="3"/>
      <c r="I1000" s="13">
        <f>VLOOKUP($B1000,'Gas wholesale lookups'!$A$4:$L$15,'Gas wholesale index'!I$2,FALSE)</f>
        <v>291847.5</v>
      </c>
      <c r="J1000" s="13">
        <f>VLOOKUP($B1000,'Gas wholesale lookups'!$A$4:$L$15,'Gas wholesale index'!J$2,FALSE)</f>
        <v>332991.45454545453</v>
      </c>
      <c r="K1000" s="13">
        <f>VLOOKUP($B1000,'Gas wholesale lookups'!$A$4:$L$15,'Gas wholesale index'!K$2,FALSE)</f>
        <v>208526.18181818182</v>
      </c>
      <c r="L1000" s="13">
        <f>VLOOKUP($B1000,'Gas wholesale lookups'!$A$4:$L$15,'Gas wholesale index'!L$2,FALSE)</f>
        <v>166168.27272727274</v>
      </c>
      <c r="M1000" s="13">
        <f>VLOOKUP($B1000,'Gas wholesale lookups'!$A$4:$L$15,'Gas wholesale index'!M$2,FALSE)</f>
        <v>291847.5</v>
      </c>
      <c r="N1000" s="13">
        <f>VLOOKUP($B1000,'Gas wholesale lookups'!$A$4:$L$15,'Gas wholesale index'!N$2,FALSE)</f>
        <v>332991.45454545453</v>
      </c>
      <c r="O1000" s="38">
        <f>VLOOKUP($B1000,'Gas wholesale lookups'!$A$4:$R$15,'Gas wholesale index'!O$2,FALSE)</f>
        <v>1</v>
      </c>
      <c r="P1000" s="38">
        <f>VLOOKUP($B1000,'Gas wholesale lookups'!$A$4:$R$15,'Gas wholesale index'!P$2,FALSE)</f>
        <v>1</v>
      </c>
      <c r="Q1000" s="38">
        <f>VLOOKUP($B1000,'Gas wholesale lookups'!$A$4:$R$15,'Gas wholesale index'!Q$2,FALSE)</f>
        <v>1</v>
      </c>
      <c r="R1000" s="38">
        <f>VLOOKUP($B1000,'Gas wholesale lookups'!$A$4:$R$15,'Gas wholesale index'!R$2,FALSE)</f>
        <v>1</v>
      </c>
      <c r="S1000" s="38">
        <f>VLOOKUP($B1000,'Gas wholesale lookups'!$A$4:$R$15,'Gas wholesale index'!S$2,FALSE)</f>
        <v>0</v>
      </c>
      <c r="T1000" s="38">
        <f>VLOOKUP($B1000,'Gas wholesale lookups'!$A$4:$R$15,'Gas wholesale index'!T$2,FALSE)</f>
        <v>0</v>
      </c>
      <c r="U1000" s="13">
        <f t="shared" si="290"/>
        <v>291847.5</v>
      </c>
      <c r="V1000" s="13">
        <f t="shared" si="291"/>
        <v>332991.45454545453</v>
      </c>
      <c r="W1000" s="13">
        <f t="shared" si="292"/>
        <v>208526.18181818182</v>
      </c>
      <c r="X1000" s="13">
        <f t="shared" si="293"/>
        <v>166168.27272727274</v>
      </c>
      <c r="Y1000" s="13">
        <f t="shared" si="294"/>
        <v>0</v>
      </c>
      <c r="Z1000" s="13">
        <f t="shared" si="295"/>
        <v>0</v>
      </c>
      <c r="AA1000" s="13">
        <f t="shared" si="296"/>
        <v>999533.40909090918</v>
      </c>
      <c r="AB1000" s="23">
        <f t="shared" si="297"/>
        <v>0</v>
      </c>
      <c r="AC1000" s="23">
        <f t="shared" si="298"/>
        <v>0</v>
      </c>
      <c r="AD1000" s="23">
        <f t="shared" si="299"/>
        <v>0</v>
      </c>
      <c r="AE1000" s="23">
        <f t="shared" si="300"/>
        <v>0</v>
      </c>
      <c r="AF1000" s="23">
        <f t="shared" si="301"/>
        <v>0</v>
      </c>
      <c r="AG1000" s="23">
        <f t="shared" si="302"/>
        <v>0</v>
      </c>
      <c r="AH1000" s="23">
        <f t="shared" si="303"/>
        <v>0</v>
      </c>
      <c r="AI1000" s="44" t="str">
        <f t="shared" si="304"/>
        <v>n/a</v>
      </c>
      <c r="AJ1000" s="2" t="str">
        <f t="shared" si="287"/>
        <v>2018-19 Winter</v>
      </c>
      <c r="AK1000" s="2" t="str">
        <f t="shared" si="288"/>
        <v>2018-19 Summer</v>
      </c>
      <c r="AL1000" s="41">
        <v>0</v>
      </c>
    </row>
    <row r="1001" spans="1:38" x14ac:dyDescent="0.3">
      <c r="A1001" s="47">
        <v>43290</v>
      </c>
      <c r="B1001" s="14" t="str">
        <f t="shared" si="289"/>
        <v>Jul</v>
      </c>
      <c r="C1001" s="3"/>
      <c r="D1001" s="3"/>
      <c r="E1001" s="3"/>
      <c r="F1001" s="3"/>
      <c r="G1001" s="3"/>
      <c r="H1001" s="3"/>
      <c r="I1001" s="13">
        <f>VLOOKUP($B1001,'Gas wholesale lookups'!$A$4:$L$15,'Gas wholesale index'!I$2,FALSE)</f>
        <v>291847.5</v>
      </c>
      <c r="J1001" s="13">
        <f>VLOOKUP($B1001,'Gas wholesale lookups'!$A$4:$L$15,'Gas wholesale index'!J$2,FALSE)</f>
        <v>332991.45454545453</v>
      </c>
      <c r="K1001" s="13">
        <f>VLOOKUP($B1001,'Gas wholesale lookups'!$A$4:$L$15,'Gas wholesale index'!K$2,FALSE)</f>
        <v>208526.18181818182</v>
      </c>
      <c r="L1001" s="13">
        <f>VLOOKUP($B1001,'Gas wholesale lookups'!$A$4:$L$15,'Gas wholesale index'!L$2,FALSE)</f>
        <v>166168.27272727274</v>
      </c>
      <c r="M1001" s="13">
        <f>VLOOKUP($B1001,'Gas wholesale lookups'!$A$4:$L$15,'Gas wholesale index'!M$2,FALSE)</f>
        <v>291847.5</v>
      </c>
      <c r="N1001" s="13">
        <f>VLOOKUP($B1001,'Gas wholesale lookups'!$A$4:$L$15,'Gas wholesale index'!N$2,FALSE)</f>
        <v>332991.45454545453</v>
      </c>
      <c r="O1001" s="38">
        <f>VLOOKUP($B1001,'Gas wholesale lookups'!$A$4:$R$15,'Gas wholesale index'!O$2,FALSE)</f>
        <v>1</v>
      </c>
      <c r="P1001" s="38">
        <f>VLOOKUP($B1001,'Gas wholesale lookups'!$A$4:$R$15,'Gas wholesale index'!P$2,FALSE)</f>
        <v>1</v>
      </c>
      <c r="Q1001" s="38">
        <f>VLOOKUP($B1001,'Gas wholesale lookups'!$A$4:$R$15,'Gas wholesale index'!Q$2,FALSE)</f>
        <v>1</v>
      </c>
      <c r="R1001" s="38">
        <f>VLOOKUP($B1001,'Gas wholesale lookups'!$A$4:$R$15,'Gas wholesale index'!R$2,FALSE)</f>
        <v>1</v>
      </c>
      <c r="S1001" s="38">
        <f>VLOOKUP($B1001,'Gas wholesale lookups'!$A$4:$R$15,'Gas wholesale index'!S$2,FALSE)</f>
        <v>0</v>
      </c>
      <c r="T1001" s="38">
        <f>VLOOKUP($B1001,'Gas wholesale lookups'!$A$4:$R$15,'Gas wholesale index'!T$2,FALSE)</f>
        <v>0</v>
      </c>
      <c r="U1001" s="13">
        <f t="shared" si="290"/>
        <v>291847.5</v>
      </c>
      <c r="V1001" s="13">
        <f t="shared" si="291"/>
        <v>332991.45454545453</v>
      </c>
      <c r="W1001" s="13">
        <f t="shared" si="292"/>
        <v>208526.18181818182</v>
      </c>
      <c r="X1001" s="13">
        <f t="shared" si="293"/>
        <v>166168.27272727274</v>
      </c>
      <c r="Y1001" s="13">
        <f t="shared" si="294"/>
        <v>0</v>
      </c>
      <c r="Z1001" s="13">
        <f t="shared" si="295"/>
        <v>0</v>
      </c>
      <c r="AA1001" s="13">
        <f t="shared" si="296"/>
        <v>999533.40909090918</v>
      </c>
      <c r="AB1001" s="23">
        <f t="shared" si="297"/>
        <v>0</v>
      </c>
      <c r="AC1001" s="23">
        <f t="shared" si="298"/>
        <v>0</v>
      </c>
      <c r="AD1001" s="23">
        <f t="shared" si="299"/>
        <v>0</v>
      </c>
      <c r="AE1001" s="23">
        <f t="shared" si="300"/>
        <v>0</v>
      </c>
      <c r="AF1001" s="23">
        <f t="shared" si="301"/>
        <v>0</v>
      </c>
      <c r="AG1001" s="23">
        <f t="shared" si="302"/>
        <v>0</v>
      </c>
      <c r="AH1001" s="23">
        <f t="shared" si="303"/>
        <v>0</v>
      </c>
      <c r="AI1001" s="44" t="str">
        <f t="shared" si="304"/>
        <v>n/a</v>
      </c>
      <c r="AJ1001" s="2" t="str">
        <f t="shared" si="287"/>
        <v>2018-19 Winter</v>
      </c>
      <c r="AK1001" s="2" t="str">
        <f t="shared" si="288"/>
        <v>2018-19 Summer</v>
      </c>
      <c r="AL1001" s="41">
        <v>0</v>
      </c>
    </row>
    <row r="1002" spans="1:38" x14ac:dyDescent="0.3">
      <c r="A1002" s="47">
        <v>43291</v>
      </c>
      <c r="B1002" s="14" t="str">
        <f t="shared" si="289"/>
        <v>Jul</v>
      </c>
      <c r="C1002" s="3"/>
      <c r="D1002" s="3"/>
      <c r="E1002" s="3"/>
      <c r="F1002" s="3"/>
      <c r="G1002" s="3"/>
      <c r="H1002" s="3"/>
      <c r="I1002" s="13">
        <f>VLOOKUP($B1002,'Gas wholesale lookups'!$A$4:$L$15,'Gas wholesale index'!I$2,FALSE)</f>
        <v>291847.5</v>
      </c>
      <c r="J1002" s="13">
        <f>VLOOKUP($B1002,'Gas wholesale lookups'!$A$4:$L$15,'Gas wholesale index'!J$2,FALSE)</f>
        <v>332991.45454545453</v>
      </c>
      <c r="K1002" s="13">
        <f>VLOOKUP($B1002,'Gas wholesale lookups'!$A$4:$L$15,'Gas wholesale index'!K$2,FALSE)</f>
        <v>208526.18181818182</v>
      </c>
      <c r="L1002" s="13">
        <f>VLOOKUP($B1002,'Gas wholesale lookups'!$A$4:$L$15,'Gas wholesale index'!L$2,FALSE)</f>
        <v>166168.27272727274</v>
      </c>
      <c r="M1002" s="13">
        <f>VLOOKUP($B1002,'Gas wholesale lookups'!$A$4:$L$15,'Gas wholesale index'!M$2,FALSE)</f>
        <v>291847.5</v>
      </c>
      <c r="N1002" s="13">
        <f>VLOOKUP($B1002,'Gas wholesale lookups'!$A$4:$L$15,'Gas wholesale index'!N$2,FALSE)</f>
        <v>332991.45454545453</v>
      </c>
      <c r="O1002" s="38">
        <f>VLOOKUP($B1002,'Gas wholesale lookups'!$A$4:$R$15,'Gas wholesale index'!O$2,FALSE)</f>
        <v>1</v>
      </c>
      <c r="P1002" s="38">
        <f>VLOOKUP($B1002,'Gas wholesale lookups'!$A$4:$R$15,'Gas wholesale index'!P$2,FALSE)</f>
        <v>1</v>
      </c>
      <c r="Q1002" s="38">
        <f>VLOOKUP($B1002,'Gas wholesale lookups'!$A$4:$R$15,'Gas wholesale index'!Q$2,FALSE)</f>
        <v>1</v>
      </c>
      <c r="R1002" s="38">
        <f>VLOOKUP($B1002,'Gas wholesale lookups'!$A$4:$R$15,'Gas wholesale index'!R$2,FALSE)</f>
        <v>1</v>
      </c>
      <c r="S1002" s="38">
        <f>VLOOKUP($B1002,'Gas wholesale lookups'!$A$4:$R$15,'Gas wholesale index'!S$2,FALSE)</f>
        <v>0</v>
      </c>
      <c r="T1002" s="38">
        <f>VLOOKUP($B1002,'Gas wholesale lookups'!$A$4:$R$15,'Gas wholesale index'!T$2,FALSE)</f>
        <v>0</v>
      </c>
      <c r="U1002" s="13">
        <f t="shared" si="290"/>
        <v>291847.5</v>
      </c>
      <c r="V1002" s="13">
        <f t="shared" si="291"/>
        <v>332991.45454545453</v>
      </c>
      <c r="W1002" s="13">
        <f t="shared" si="292"/>
        <v>208526.18181818182</v>
      </c>
      <c r="X1002" s="13">
        <f t="shared" si="293"/>
        <v>166168.27272727274</v>
      </c>
      <c r="Y1002" s="13">
        <f t="shared" si="294"/>
        <v>0</v>
      </c>
      <c r="Z1002" s="13">
        <f t="shared" si="295"/>
        <v>0</v>
      </c>
      <c r="AA1002" s="13">
        <f t="shared" si="296"/>
        <v>999533.40909090918</v>
      </c>
      <c r="AB1002" s="23">
        <f t="shared" si="297"/>
        <v>0</v>
      </c>
      <c r="AC1002" s="23">
        <f t="shared" si="298"/>
        <v>0</v>
      </c>
      <c r="AD1002" s="23">
        <f t="shared" si="299"/>
        <v>0</v>
      </c>
      <c r="AE1002" s="23">
        <f t="shared" si="300"/>
        <v>0</v>
      </c>
      <c r="AF1002" s="23">
        <f t="shared" si="301"/>
        <v>0</v>
      </c>
      <c r="AG1002" s="23">
        <f t="shared" si="302"/>
        <v>0</v>
      </c>
      <c r="AH1002" s="23">
        <f t="shared" si="303"/>
        <v>0</v>
      </c>
      <c r="AI1002" s="44" t="str">
        <f t="shared" si="304"/>
        <v>n/a</v>
      </c>
      <c r="AJ1002" s="2" t="str">
        <f t="shared" si="287"/>
        <v>2018-19 Winter</v>
      </c>
      <c r="AK1002" s="2" t="str">
        <f t="shared" si="288"/>
        <v>2018-19 Summer</v>
      </c>
      <c r="AL1002" s="41">
        <v>0</v>
      </c>
    </row>
    <row r="1003" spans="1:38" x14ac:dyDescent="0.3">
      <c r="A1003" s="47">
        <v>43292</v>
      </c>
      <c r="B1003" s="14" t="str">
        <f t="shared" si="289"/>
        <v>Jul</v>
      </c>
      <c r="C1003" s="3"/>
      <c r="D1003" s="3"/>
      <c r="E1003" s="3"/>
      <c r="F1003" s="3"/>
      <c r="G1003" s="3"/>
      <c r="H1003" s="3"/>
      <c r="I1003" s="13">
        <f>VLOOKUP($B1003,'Gas wholesale lookups'!$A$4:$L$15,'Gas wholesale index'!I$2,FALSE)</f>
        <v>291847.5</v>
      </c>
      <c r="J1003" s="13">
        <f>VLOOKUP($B1003,'Gas wholesale lookups'!$A$4:$L$15,'Gas wholesale index'!J$2,FALSE)</f>
        <v>332991.45454545453</v>
      </c>
      <c r="K1003" s="13">
        <f>VLOOKUP($B1003,'Gas wholesale lookups'!$A$4:$L$15,'Gas wholesale index'!K$2,FALSE)</f>
        <v>208526.18181818182</v>
      </c>
      <c r="L1003" s="13">
        <f>VLOOKUP($B1003,'Gas wholesale lookups'!$A$4:$L$15,'Gas wholesale index'!L$2,FALSE)</f>
        <v>166168.27272727274</v>
      </c>
      <c r="M1003" s="13">
        <f>VLOOKUP($B1003,'Gas wholesale lookups'!$A$4:$L$15,'Gas wholesale index'!M$2,FALSE)</f>
        <v>291847.5</v>
      </c>
      <c r="N1003" s="13">
        <f>VLOOKUP($B1003,'Gas wholesale lookups'!$A$4:$L$15,'Gas wholesale index'!N$2,FALSE)</f>
        <v>332991.45454545453</v>
      </c>
      <c r="O1003" s="38">
        <f>VLOOKUP($B1003,'Gas wholesale lookups'!$A$4:$R$15,'Gas wholesale index'!O$2,FALSE)</f>
        <v>1</v>
      </c>
      <c r="P1003" s="38">
        <f>VLOOKUP($B1003,'Gas wholesale lookups'!$A$4:$R$15,'Gas wholesale index'!P$2,FALSE)</f>
        <v>1</v>
      </c>
      <c r="Q1003" s="38">
        <f>VLOOKUP($B1003,'Gas wholesale lookups'!$A$4:$R$15,'Gas wholesale index'!Q$2,FALSE)</f>
        <v>1</v>
      </c>
      <c r="R1003" s="38">
        <f>VLOOKUP($B1003,'Gas wholesale lookups'!$A$4:$R$15,'Gas wholesale index'!R$2,FALSE)</f>
        <v>1</v>
      </c>
      <c r="S1003" s="38">
        <f>VLOOKUP($B1003,'Gas wholesale lookups'!$A$4:$R$15,'Gas wholesale index'!S$2,FALSE)</f>
        <v>0</v>
      </c>
      <c r="T1003" s="38">
        <f>VLOOKUP($B1003,'Gas wholesale lookups'!$A$4:$R$15,'Gas wholesale index'!T$2,FALSE)</f>
        <v>0</v>
      </c>
      <c r="U1003" s="13">
        <f t="shared" si="290"/>
        <v>291847.5</v>
      </c>
      <c r="V1003" s="13">
        <f t="shared" si="291"/>
        <v>332991.45454545453</v>
      </c>
      <c r="W1003" s="13">
        <f t="shared" si="292"/>
        <v>208526.18181818182</v>
      </c>
      <c r="X1003" s="13">
        <f t="shared" si="293"/>
        <v>166168.27272727274</v>
      </c>
      <c r="Y1003" s="13">
        <f t="shared" si="294"/>
        <v>0</v>
      </c>
      <c r="Z1003" s="13">
        <f t="shared" si="295"/>
        <v>0</v>
      </c>
      <c r="AA1003" s="13">
        <f t="shared" si="296"/>
        <v>999533.40909090918</v>
      </c>
      <c r="AB1003" s="23">
        <f t="shared" si="297"/>
        <v>0</v>
      </c>
      <c r="AC1003" s="23">
        <f t="shared" si="298"/>
        <v>0</v>
      </c>
      <c r="AD1003" s="23">
        <f t="shared" si="299"/>
        <v>0</v>
      </c>
      <c r="AE1003" s="23">
        <f t="shared" si="300"/>
        <v>0</v>
      </c>
      <c r="AF1003" s="23">
        <f t="shared" si="301"/>
        <v>0</v>
      </c>
      <c r="AG1003" s="23">
        <f t="shared" si="302"/>
        <v>0</v>
      </c>
      <c r="AH1003" s="23">
        <f t="shared" si="303"/>
        <v>0</v>
      </c>
      <c r="AI1003" s="44" t="str">
        <f t="shared" si="304"/>
        <v>n/a</v>
      </c>
      <c r="AJ1003" s="2" t="str">
        <f t="shared" si="287"/>
        <v>2018-19 Winter</v>
      </c>
      <c r="AK1003" s="2" t="str">
        <f t="shared" si="288"/>
        <v>2018-19 Summer</v>
      </c>
      <c r="AL1003" s="41">
        <v>0</v>
      </c>
    </row>
    <row r="1004" spans="1:38" x14ac:dyDescent="0.3">
      <c r="A1004" s="47">
        <v>43293</v>
      </c>
      <c r="B1004" s="14" t="str">
        <f t="shared" si="289"/>
        <v>Jul</v>
      </c>
      <c r="C1004" s="3"/>
      <c r="D1004" s="3"/>
      <c r="E1004" s="3"/>
      <c r="F1004" s="3"/>
      <c r="G1004" s="3"/>
      <c r="H1004" s="3"/>
      <c r="I1004" s="13">
        <f>VLOOKUP($B1004,'Gas wholesale lookups'!$A$4:$L$15,'Gas wholesale index'!I$2,FALSE)</f>
        <v>291847.5</v>
      </c>
      <c r="J1004" s="13">
        <f>VLOOKUP($B1004,'Gas wholesale lookups'!$A$4:$L$15,'Gas wholesale index'!J$2,FALSE)</f>
        <v>332991.45454545453</v>
      </c>
      <c r="K1004" s="13">
        <f>VLOOKUP($B1004,'Gas wholesale lookups'!$A$4:$L$15,'Gas wholesale index'!K$2,FALSE)</f>
        <v>208526.18181818182</v>
      </c>
      <c r="L1004" s="13">
        <f>VLOOKUP($B1004,'Gas wholesale lookups'!$A$4:$L$15,'Gas wholesale index'!L$2,FALSE)</f>
        <v>166168.27272727274</v>
      </c>
      <c r="M1004" s="13">
        <f>VLOOKUP($B1004,'Gas wholesale lookups'!$A$4:$L$15,'Gas wholesale index'!M$2,FALSE)</f>
        <v>291847.5</v>
      </c>
      <c r="N1004" s="13">
        <f>VLOOKUP($B1004,'Gas wholesale lookups'!$A$4:$L$15,'Gas wholesale index'!N$2,FALSE)</f>
        <v>332991.45454545453</v>
      </c>
      <c r="O1004" s="38">
        <f>VLOOKUP($B1004,'Gas wholesale lookups'!$A$4:$R$15,'Gas wholesale index'!O$2,FALSE)</f>
        <v>1</v>
      </c>
      <c r="P1004" s="38">
        <f>VLOOKUP($B1004,'Gas wholesale lookups'!$A$4:$R$15,'Gas wholesale index'!P$2,FALSE)</f>
        <v>1</v>
      </c>
      <c r="Q1004" s="38">
        <f>VLOOKUP($B1004,'Gas wholesale lookups'!$A$4:$R$15,'Gas wholesale index'!Q$2,FALSE)</f>
        <v>1</v>
      </c>
      <c r="R1004" s="38">
        <f>VLOOKUP($B1004,'Gas wholesale lookups'!$A$4:$R$15,'Gas wholesale index'!R$2,FALSE)</f>
        <v>1</v>
      </c>
      <c r="S1004" s="38">
        <f>VLOOKUP($B1004,'Gas wholesale lookups'!$A$4:$R$15,'Gas wholesale index'!S$2,FALSE)</f>
        <v>0</v>
      </c>
      <c r="T1004" s="38">
        <f>VLOOKUP($B1004,'Gas wholesale lookups'!$A$4:$R$15,'Gas wholesale index'!T$2,FALSE)</f>
        <v>0</v>
      </c>
      <c r="U1004" s="13">
        <f t="shared" si="290"/>
        <v>291847.5</v>
      </c>
      <c r="V1004" s="13">
        <f t="shared" si="291"/>
        <v>332991.45454545453</v>
      </c>
      <c r="W1004" s="13">
        <f t="shared" si="292"/>
        <v>208526.18181818182</v>
      </c>
      <c r="X1004" s="13">
        <f t="shared" si="293"/>
        <v>166168.27272727274</v>
      </c>
      <c r="Y1004" s="13">
        <f t="shared" si="294"/>
        <v>0</v>
      </c>
      <c r="Z1004" s="13">
        <f t="shared" si="295"/>
        <v>0</v>
      </c>
      <c r="AA1004" s="13">
        <f t="shared" si="296"/>
        <v>999533.40909090918</v>
      </c>
      <c r="AB1004" s="23">
        <f t="shared" si="297"/>
        <v>0</v>
      </c>
      <c r="AC1004" s="23">
        <f t="shared" si="298"/>
        <v>0</v>
      </c>
      <c r="AD1004" s="23">
        <f t="shared" si="299"/>
        <v>0</v>
      </c>
      <c r="AE1004" s="23">
        <f t="shared" si="300"/>
        <v>0</v>
      </c>
      <c r="AF1004" s="23">
        <f t="shared" si="301"/>
        <v>0</v>
      </c>
      <c r="AG1004" s="23">
        <f t="shared" si="302"/>
        <v>0</v>
      </c>
      <c r="AH1004" s="23">
        <f t="shared" si="303"/>
        <v>0</v>
      </c>
      <c r="AI1004" s="44" t="str">
        <f t="shared" si="304"/>
        <v>n/a</v>
      </c>
      <c r="AJ1004" s="2" t="str">
        <f t="shared" si="287"/>
        <v>2018-19 Winter</v>
      </c>
      <c r="AK1004" s="2" t="str">
        <f t="shared" si="288"/>
        <v>2018-19 Summer</v>
      </c>
      <c r="AL1004" s="41">
        <v>0</v>
      </c>
    </row>
    <row r="1005" spans="1:38" x14ac:dyDescent="0.3">
      <c r="A1005" s="47">
        <v>43294</v>
      </c>
      <c r="B1005" s="14" t="str">
        <f t="shared" si="289"/>
        <v>Jul</v>
      </c>
      <c r="C1005" s="3"/>
      <c r="D1005" s="3"/>
      <c r="E1005" s="3"/>
      <c r="F1005" s="3"/>
      <c r="G1005" s="3"/>
      <c r="H1005" s="3"/>
      <c r="I1005" s="13">
        <f>VLOOKUP($B1005,'Gas wholesale lookups'!$A$4:$L$15,'Gas wholesale index'!I$2,FALSE)</f>
        <v>291847.5</v>
      </c>
      <c r="J1005" s="13">
        <f>VLOOKUP($B1005,'Gas wholesale lookups'!$A$4:$L$15,'Gas wholesale index'!J$2,FALSE)</f>
        <v>332991.45454545453</v>
      </c>
      <c r="K1005" s="13">
        <f>VLOOKUP($B1005,'Gas wholesale lookups'!$A$4:$L$15,'Gas wholesale index'!K$2,FALSE)</f>
        <v>208526.18181818182</v>
      </c>
      <c r="L1005" s="13">
        <f>VLOOKUP($B1005,'Gas wholesale lookups'!$A$4:$L$15,'Gas wholesale index'!L$2,FALSE)</f>
        <v>166168.27272727274</v>
      </c>
      <c r="M1005" s="13">
        <f>VLOOKUP($B1005,'Gas wholesale lookups'!$A$4:$L$15,'Gas wholesale index'!M$2,FALSE)</f>
        <v>291847.5</v>
      </c>
      <c r="N1005" s="13">
        <f>VLOOKUP($B1005,'Gas wholesale lookups'!$A$4:$L$15,'Gas wholesale index'!N$2,FALSE)</f>
        <v>332991.45454545453</v>
      </c>
      <c r="O1005" s="38">
        <f>VLOOKUP($B1005,'Gas wholesale lookups'!$A$4:$R$15,'Gas wholesale index'!O$2,FALSE)</f>
        <v>1</v>
      </c>
      <c r="P1005" s="38">
        <f>VLOOKUP($B1005,'Gas wholesale lookups'!$A$4:$R$15,'Gas wholesale index'!P$2,FALSE)</f>
        <v>1</v>
      </c>
      <c r="Q1005" s="38">
        <f>VLOOKUP($B1005,'Gas wholesale lookups'!$A$4:$R$15,'Gas wholesale index'!Q$2,FALSE)</f>
        <v>1</v>
      </c>
      <c r="R1005" s="38">
        <f>VLOOKUP($B1005,'Gas wholesale lookups'!$A$4:$R$15,'Gas wholesale index'!R$2,FALSE)</f>
        <v>1</v>
      </c>
      <c r="S1005" s="38">
        <f>VLOOKUP($B1005,'Gas wholesale lookups'!$A$4:$R$15,'Gas wholesale index'!S$2,FALSE)</f>
        <v>0</v>
      </c>
      <c r="T1005" s="38">
        <f>VLOOKUP($B1005,'Gas wholesale lookups'!$A$4:$R$15,'Gas wholesale index'!T$2,FALSE)</f>
        <v>0</v>
      </c>
      <c r="U1005" s="13">
        <f t="shared" si="290"/>
        <v>291847.5</v>
      </c>
      <c r="V1005" s="13">
        <f t="shared" si="291"/>
        <v>332991.45454545453</v>
      </c>
      <c r="W1005" s="13">
        <f t="shared" si="292"/>
        <v>208526.18181818182</v>
      </c>
      <c r="X1005" s="13">
        <f t="shared" si="293"/>
        <v>166168.27272727274</v>
      </c>
      <c r="Y1005" s="13">
        <f t="shared" si="294"/>
        <v>0</v>
      </c>
      <c r="Z1005" s="13">
        <f t="shared" si="295"/>
        <v>0</v>
      </c>
      <c r="AA1005" s="13">
        <f t="shared" si="296"/>
        <v>999533.40909090918</v>
      </c>
      <c r="AB1005" s="23">
        <f t="shared" si="297"/>
        <v>0</v>
      </c>
      <c r="AC1005" s="23">
        <f t="shared" si="298"/>
        <v>0</v>
      </c>
      <c r="AD1005" s="23">
        <f t="shared" si="299"/>
        <v>0</v>
      </c>
      <c r="AE1005" s="23">
        <f t="shared" si="300"/>
        <v>0</v>
      </c>
      <c r="AF1005" s="23">
        <f t="shared" si="301"/>
        <v>0</v>
      </c>
      <c r="AG1005" s="23">
        <f t="shared" si="302"/>
        <v>0</v>
      </c>
      <c r="AH1005" s="23">
        <f t="shared" si="303"/>
        <v>0</v>
      </c>
      <c r="AI1005" s="44" t="str">
        <f t="shared" si="304"/>
        <v>n/a</v>
      </c>
      <c r="AJ1005" s="2" t="str">
        <f t="shared" si="287"/>
        <v>2018-19 Winter</v>
      </c>
      <c r="AK1005" s="2" t="str">
        <f t="shared" si="288"/>
        <v>2018-19 Summer</v>
      </c>
      <c r="AL1005" s="41">
        <v>0</v>
      </c>
    </row>
    <row r="1006" spans="1:38" x14ac:dyDescent="0.3">
      <c r="A1006" s="47">
        <v>43297</v>
      </c>
      <c r="B1006" s="14" t="str">
        <f t="shared" si="289"/>
        <v>Jul</v>
      </c>
      <c r="C1006" s="3"/>
      <c r="D1006" s="3"/>
      <c r="E1006" s="3"/>
      <c r="F1006" s="3"/>
      <c r="G1006" s="3"/>
      <c r="H1006" s="3"/>
      <c r="I1006" s="13">
        <f>VLOOKUP($B1006,'Gas wholesale lookups'!$A$4:$L$15,'Gas wholesale index'!I$2,FALSE)</f>
        <v>291847.5</v>
      </c>
      <c r="J1006" s="13">
        <f>VLOOKUP($B1006,'Gas wholesale lookups'!$A$4:$L$15,'Gas wholesale index'!J$2,FALSE)</f>
        <v>332991.45454545453</v>
      </c>
      <c r="K1006" s="13">
        <f>VLOOKUP($B1006,'Gas wholesale lookups'!$A$4:$L$15,'Gas wholesale index'!K$2,FALSE)</f>
        <v>208526.18181818182</v>
      </c>
      <c r="L1006" s="13">
        <f>VLOOKUP($B1006,'Gas wholesale lookups'!$A$4:$L$15,'Gas wholesale index'!L$2,FALSE)</f>
        <v>166168.27272727274</v>
      </c>
      <c r="M1006" s="13">
        <f>VLOOKUP($B1006,'Gas wholesale lookups'!$A$4:$L$15,'Gas wholesale index'!M$2,FALSE)</f>
        <v>291847.5</v>
      </c>
      <c r="N1006" s="13">
        <f>VLOOKUP($B1006,'Gas wholesale lookups'!$A$4:$L$15,'Gas wholesale index'!N$2,FALSE)</f>
        <v>332991.45454545453</v>
      </c>
      <c r="O1006" s="38">
        <f>VLOOKUP($B1006,'Gas wholesale lookups'!$A$4:$R$15,'Gas wholesale index'!O$2,FALSE)</f>
        <v>1</v>
      </c>
      <c r="P1006" s="38">
        <f>VLOOKUP($B1006,'Gas wholesale lookups'!$A$4:$R$15,'Gas wholesale index'!P$2,FALSE)</f>
        <v>1</v>
      </c>
      <c r="Q1006" s="38">
        <f>VLOOKUP($B1006,'Gas wholesale lookups'!$A$4:$R$15,'Gas wholesale index'!Q$2,FALSE)</f>
        <v>1</v>
      </c>
      <c r="R1006" s="38">
        <f>VLOOKUP($B1006,'Gas wholesale lookups'!$A$4:$R$15,'Gas wholesale index'!R$2,FALSE)</f>
        <v>1</v>
      </c>
      <c r="S1006" s="38">
        <f>VLOOKUP($B1006,'Gas wholesale lookups'!$A$4:$R$15,'Gas wholesale index'!S$2,FALSE)</f>
        <v>0</v>
      </c>
      <c r="T1006" s="38">
        <f>VLOOKUP($B1006,'Gas wholesale lookups'!$A$4:$R$15,'Gas wholesale index'!T$2,FALSE)</f>
        <v>0</v>
      </c>
      <c r="U1006" s="13">
        <f t="shared" si="290"/>
        <v>291847.5</v>
      </c>
      <c r="V1006" s="13">
        <f t="shared" si="291"/>
        <v>332991.45454545453</v>
      </c>
      <c r="W1006" s="13">
        <f t="shared" si="292"/>
        <v>208526.18181818182</v>
      </c>
      <c r="X1006" s="13">
        <f t="shared" si="293"/>
        <v>166168.27272727274</v>
      </c>
      <c r="Y1006" s="13">
        <f t="shared" si="294"/>
        <v>0</v>
      </c>
      <c r="Z1006" s="13">
        <f t="shared" si="295"/>
        <v>0</v>
      </c>
      <c r="AA1006" s="13">
        <f t="shared" si="296"/>
        <v>999533.40909090918</v>
      </c>
      <c r="AB1006" s="23">
        <f t="shared" si="297"/>
        <v>0</v>
      </c>
      <c r="AC1006" s="23">
        <f t="shared" si="298"/>
        <v>0</v>
      </c>
      <c r="AD1006" s="23">
        <f t="shared" si="299"/>
        <v>0</v>
      </c>
      <c r="AE1006" s="23">
        <f t="shared" si="300"/>
        <v>0</v>
      </c>
      <c r="AF1006" s="23">
        <f t="shared" si="301"/>
        <v>0</v>
      </c>
      <c r="AG1006" s="23">
        <f t="shared" si="302"/>
        <v>0</v>
      </c>
      <c r="AH1006" s="23">
        <f t="shared" si="303"/>
        <v>0</v>
      </c>
      <c r="AI1006" s="44" t="str">
        <f t="shared" si="304"/>
        <v>n/a</v>
      </c>
      <c r="AJ1006" s="2" t="str">
        <f t="shared" si="287"/>
        <v>2018-19 Winter</v>
      </c>
      <c r="AK1006" s="2" t="str">
        <f t="shared" si="288"/>
        <v>2018-19 Summer</v>
      </c>
      <c r="AL1006" s="41">
        <v>0</v>
      </c>
    </row>
    <row r="1007" spans="1:38" x14ac:dyDescent="0.3">
      <c r="A1007" s="47">
        <v>43298</v>
      </c>
      <c r="B1007" s="14" t="str">
        <f t="shared" si="289"/>
        <v>Jul</v>
      </c>
      <c r="C1007" s="3"/>
      <c r="D1007" s="3"/>
      <c r="E1007" s="3"/>
      <c r="F1007" s="3"/>
      <c r="G1007" s="3"/>
      <c r="H1007" s="3"/>
      <c r="I1007" s="13">
        <f>VLOOKUP($B1007,'Gas wholesale lookups'!$A$4:$L$15,'Gas wholesale index'!I$2,FALSE)</f>
        <v>291847.5</v>
      </c>
      <c r="J1007" s="13">
        <f>VLOOKUP($B1007,'Gas wholesale lookups'!$A$4:$L$15,'Gas wholesale index'!J$2,FALSE)</f>
        <v>332991.45454545453</v>
      </c>
      <c r="K1007" s="13">
        <f>VLOOKUP($B1007,'Gas wholesale lookups'!$A$4:$L$15,'Gas wholesale index'!K$2,FALSE)</f>
        <v>208526.18181818182</v>
      </c>
      <c r="L1007" s="13">
        <f>VLOOKUP($B1007,'Gas wholesale lookups'!$A$4:$L$15,'Gas wholesale index'!L$2,FALSE)</f>
        <v>166168.27272727274</v>
      </c>
      <c r="M1007" s="13">
        <f>VLOOKUP($B1007,'Gas wholesale lookups'!$A$4:$L$15,'Gas wholesale index'!M$2,FALSE)</f>
        <v>291847.5</v>
      </c>
      <c r="N1007" s="13">
        <f>VLOOKUP($B1007,'Gas wholesale lookups'!$A$4:$L$15,'Gas wholesale index'!N$2,FALSE)</f>
        <v>332991.45454545453</v>
      </c>
      <c r="O1007" s="38">
        <f>VLOOKUP($B1007,'Gas wholesale lookups'!$A$4:$R$15,'Gas wholesale index'!O$2,FALSE)</f>
        <v>1</v>
      </c>
      <c r="P1007" s="38">
        <f>VLOOKUP($B1007,'Gas wholesale lookups'!$A$4:$R$15,'Gas wholesale index'!P$2,FALSE)</f>
        <v>1</v>
      </c>
      <c r="Q1007" s="38">
        <f>VLOOKUP($B1007,'Gas wholesale lookups'!$A$4:$R$15,'Gas wholesale index'!Q$2,FALSE)</f>
        <v>1</v>
      </c>
      <c r="R1007" s="38">
        <f>VLOOKUP($B1007,'Gas wholesale lookups'!$A$4:$R$15,'Gas wholesale index'!R$2,FALSE)</f>
        <v>1</v>
      </c>
      <c r="S1007" s="38">
        <f>VLOOKUP($B1007,'Gas wholesale lookups'!$A$4:$R$15,'Gas wholesale index'!S$2,FALSE)</f>
        <v>0</v>
      </c>
      <c r="T1007" s="38">
        <f>VLOOKUP($B1007,'Gas wholesale lookups'!$A$4:$R$15,'Gas wholesale index'!T$2,FALSE)</f>
        <v>0</v>
      </c>
      <c r="U1007" s="13">
        <f t="shared" si="290"/>
        <v>291847.5</v>
      </c>
      <c r="V1007" s="13">
        <f t="shared" si="291"/>
        <v>332991.45454545453</v>
      </c>
      <c r="W1007" s="13">
        <f t="shared" si="292"/>
        <v>208526.18181818182</v>
      </c>
      <c r="X1007" s="13">
        <f t="shared" si="293"/>
        <v>166168.27272727274</v>
      </c>
      <c r="Y1007" s="13">
        <f t="shared" si="294"/>
        <v>0</v>
      </c>
      <c r="Z1007" s="13">
        <f t="shared" si="295"/>
        <v>0</v>
      </c>
      <c r="AA1007" s="13">
        <f t="shared" si="296"/>
        <v>999533.40909090918</v>
      </c>
      <c r="AB1007" s="23">
        <f t="shared" si="297"/>
        <v>0</v>
      </c>
      <c r="AC1007" s="23">
        <f t="shared" si="298"/>
        <v>0</v>
      </c>
      <c r="AD1007" s="23">
        <f t="shared" si="299"/>
        <v>0</v>
      </c>
      <c r="AE1007" s="23">
        <f t="shared" si="300"/>
        <v>0</v>
      </c>
      <c r="AF1007" s="23">
        <f t="shared" si="301"/>
        <v>0</v>
      </c>
      <c r="AG1007" s="23">
        <f t="shared" si="302"/>
        <v>0</v>
      </c>
      <c r="AH1007" s="23">
        <f t="shared" si="303"/>
        <v>0</v>
      </c>
      <c r="AI1007" s="44" t="str">
        <f t="shared" si="304"/>
        <v>n/a</v>
      </c>
      <c r="AJ1007" s="2" t="str">
        <f t="shared" si="287"/>
        <v>2018-19 Winter</v>
      </c>
      <c r="AK1007" s="2" t="str">
        <f t="shared" si="288"/>
        <v>2018-19 Summer</v>
      </c>
      <c r="AL1007" s="41">
        <v>0</v>
      </c>
    </row>
    <row r="1008" spans="1:38" x14ac:dyDescent="0.3">
      <c r="A1008" s="47">
        <v>43299</v>
      </c>
      <c r="B1008" s="14" t="str">
        <f t="shared" si="289"/>
        <v>Jul</v>
      </c>
      <c r="C1008" s="3"/>
      <c r="D1008" s="3"/>
      <c r="E1008" s="3"/>
      <c r="F1008" s="3"/>
      <c r="G1008" s="3"/>
      <c r="H1008" s="3"/>
      <c r="I1008" s="13">
        <f>VLOOKUP($B1008,'Gas wholesale lookups'!$A$4:$L$15,'Gas wholesale index'!I$2,FALSE)</f>
        <v>291847.5</v>
      </c>
      <c r="J1008" s="13">
        <f>VLOOKUP($B1008,'Gas wholesale lookups'!$A$4:$L$15,'Gas wholesale index'!J$2,FALSE)</f>
        <v>332991.45454545453</v>
      </c>
      <c r="K1008" s="13">
        <f>VLOOKUP($B1008,'Gas wholesale lookups'!$A$4:$L$15,'Gas wholesale index'!K$2,FALSE)</f>
        <v>208526.18181818182</v>
      </c>
      <c r="L1008" s="13">
        <f>VLOOKUP($B1008,'Gas wholesale lookups'!$A$4:$L$15,'Gas wholesale index'!L$2,FALSE)</f>
        <v>166168.27272727274</v>
      </c>
      <c r="M1008" s="13">
        <f>VLOOKUP($B1008,'Gas wholesale lookups'!$A$4:$L$15,'Gas wholesale index'!M$2,FALSE)</f>
        <v>291847.5</v>
      </c>
      <c r="N1008" s="13">
        <f>VLOOKUP($B1008,'Gas wholesale lookups'!$A$4:$L$15,'Gas wholesale index'!N$2,FALSE)</f>
        <v>332991.45454545453</v>
      </c>
      <c r="O1008" s="38">
        <f>VLOOKUP($B1008,'Gas wholesale lookups'!$A$4:$R$15,'Gas wholesale index'!O$2,FALSE)</f>
        <v>1</v>
      </c>
      <c r="P1008" s="38">
        <f>VLOOKUP($B1008,'Gas wholesale lookups'!$A$4:$R$15,'Gas wholesale index'!P$2,FALSE)</f>
        <v>1</v>
      </c>
      <c r="Q1008" s="38">
        <f>VLOOKUP($B1008,'Gas wholesale lookups'!$A$4:$R$15,'Gas wholesale index'!Q$2,FALSE)</f>
        <v>1</v>
      </c>
      <c r="R1008" s="38">
        <f>VLOOKUP($B1008,'Gas wholesale lookups'!$A$4:$R$15,'Gas wholesale index'!R$2,FALSE)</f>
        <v>1</v>
      </c>
      <c r="S1008" s="38">
        <f>VLOOKUP($B1008,'Gas wholesale lookups'!$A$4:$R$15,'Gas wholesale index'!S$2,FALSE)</f>
        <v>0</v>
      </c>
      <c r="T1008" s="38">
        <f>VLOOKUP($B1008,'Gas wholesale lookups'!$A$4:$R$15,'Gas wholesale index'!T$2,FALSE)</f>
        <v>0</v>
      </c>
      <c r="U1008" s="13">
        <f t="shared" si="290"/>
        <v>291847.5</v>
      </c>
      <c r="V1008" s="13">
        <f t="shared" si="291"/>
        <v>332991.45454545453</v>
      </c>
      <c r="W1008" s="13">
        <f t="shared" si="292"/>
        <v>208526.18181818182</v>
      </c>
      <c r="X1008" s="13">
        <f t="shared" si="293"/>
        <v>166168.27272727274</v>
      </c>
      <c r="Y1008" s="13">
        <f t="shared" si="294"/>
        <v>0</v>
      </c>
      <c r="Z1008" s="13">
        <f t="shared" si="295"/>
        <v>0</v>
      </c>
      <c r="AA1008" s="13">
        <f t="shared" si="296"/>
        <v>999533.40909090918</v>
      </c>
      <c r="AB1008" s="23">
        <f t="shared" si="297"/>
        <v>0</v>
      </c>
      <c r="AC1008" s="23">
        <f t="shared" si="298"/>
        <v>0</v>
      </c>
      <c r="AD1008" s="23">
        <f t="shared" si="299"/>
        <v>0</v>
      </c>
      <c r="AE1008" s="23">
        <f t="shared" si="300"/>
        <v>0</v>
      </c>
      <c r="AF1008" s="23">
        <f t="shared" si="301"/>
        <v>0</v>
      </c>
      <c r="AG1008" s="23">
        <f t="shared" si="302"/>
        <v>0</v>
      </c>
      <c r="AH1008" s="23">
        <f t="shared" si="303"/>
        <v>0</v>
      </c>
      <c r="AI1008" s="44" t="str">
        <f t="shared" si="304"/>
        <v>n/a</v>
      </c>
      <c r="AJ1008" s="2" t="str">
        <f t="shared" si="287"/>
        <v>2018-19 Winter</v>
      </c>
      <c r="AK1008" s="2" t="str">
        <f t="shared" si="288"/>
        <v>2018-19 Summer</v>
      </c>
      <c r="AL1008" s="41">
        <v>0</v>
      </c>
    </row>
    <row r="1009" spans="1:38" x14ac:dyDescent="0.3">
      <c r="A1009" s="47">
        <v>43300</v>
      </c>
      <c r="B1009" s="14" t="str">
        <f t="shared" si="289"/>
        <v>Jul</v>
      </c>
      <c r="C1009" s="3"/>
      <c r="D1009" s="3"/>
      <c r="E1009" s="3"/>
      <c r="F1009" s="3"/>
      <c r="G1009" s="3"/>
      <c r="H1009" s="3"/>
      <c r="I1009" s="13">
        <f>VLOOKUP($B1009,'Gas wholesale lookups'!$A$4:$L$15,'Gas wholesale index'!I$2,FALSE)</f>
        <v>291847.5</v>
      </c>
      <c r="J1009" s="13">
        <f>VLOOKUP($B1009,'Gas wholesale lookups'!$A$4:$L$15,'Gas wholesale index'!J$2,FALSE)</f>
        <v>332991.45454545453</v>
      </c>
      <c r="K1009" s="13">
        <f>VLOOKUP($B1009,'Gas wholesale lookups'!$A$4:$L$15,'Gas wholesale index'!K$2,FALSE)</f>
        <v>208526.18181818182</v>
      </c>
      <c r="L1009" s="13">
        <f>VLOOKUP($B1009,'Gas wholesale lookups'!$A$4:$L$15,'Gas wholesale index'!L$2,FALSE)</f>
        <v>166168.27272727274</v>
      </c>
      <c r="M1009" s="13">
        <f>VLOOKUP($B1009,'Gas wholesale lookups'!$A$4:$L$15,'Gas wholesale index'!M$2,FALSE)</f>
        <v>291847.5</v>
      </c>
      <c r="N1009" s="13">
        <f>VLOOKUP($B1009,'Gas wholesale lookups'!$A$4:$L$15,'Gas wholesale index'!N$2,FALSE)</f>
        <v>332991.45454545453</v>
      </c>
      <c r="O1009" s="38">
        <f>VLOOKUP($B1009,'Gas wholesale lookups'!$A$4:$R$15,'Gas wholesale index'!O$2,FALSE)</f>
        <v>1</v>
      </c>
      <c r="P1009" s="38">
        <f>VLOOKUP($B1009,'Gas wholesale lookups'!$A$4:$R$15,'Gas wholesale index'!P$2,FALSE)</f>
        <v>1</v>
      </c>
      <c r="Q1009" s="38">
        <f>VLOOKUP($B1009,'Gas wholesale lookups'!$A$4:$R$15,'Gas wholesale index'!Q$2,FALSE)</f>
        <v>1</v>
      </c>
      <c r="R1009" s="38">
        <f>VLOOKUP($B1009,'Gas wholesale lookups'!$A$4:$R$15,'Gas wholesale index'!R$2,FALSE)</f>
        <v>1</v>
      </c>
      <c r="S1009" s="38">
        <f>VLOOKUP($B1009,'Gas wholesale lookups'!$A$4:$R$15,'Gas wholesale index'!S$2,FALSE)</f>
        <v>0</v>
      </c>
      <c r="T1009" s="38">
        <f>VLOOKUP($B1009,'Gas wholesale lookups'!$A$4:$R$15,'Gas wholesale index'!T$2,FALSE)</f>
        <v>0</v>
      </c>
      <c r="U1009" s="13">
        <f t="shared" si="290"/>
        <v>291847.5</v>
      </c>
      <c r="V1009" s="13">
        <f t="shared" si="291"/>
        <v>332991.45454545453</v>
      </c>
      <c r="W1009" s="13">
        <f t="shared" si="292"/>
        <v>208526.18181818182</v>
      </c>
      <c r="X1009" s="13">
        <f t="shared" si="293"/>
        <v>166168.27272727274</v>
      </c>
      <c r="Y1009" s="13">
        <f t="shared" si="294"/>
        <v>0</v>
      </c>
      <c r="Z1009" s="13">
        <f t="shared" si="295"/>
        <v>0</v>
      </c>
      <c r="AA1009" s="13">
        <f t="shared" si="296"/>
        <v>999533.40909090918</v>
      </c>
      <c r="AB1009" s="23">
        <f t="shared" si="297"/>
        <v>0</v>
      </c>
      <c r="AC1009" s="23">
        <f t="shared" si="298"/>
        <v>0</v>
      </c>
      <c r="AD1009" s="23">
        <f t="shared" si="299"/>
        <v>0</v>
      </c>
      <c r="AE1009" s="23">
        <f t="shared" si="300"/>
        <v>0</v>
      </c>
      <c r="AF1009" s="23">
        <f t="shared" si="301"/>
        <v>0</v>
      </c>
      <c r="AG1009" s="23">
        <f t="shared" si="302"/>
        <v>0</v>
      </c>
      <c r="AH1009" s="23">
        <f t="shared" si="303"/>
        <v>0</v>
      </c>
      <c r="AI1009" s="44" t="str">
        <f t="shared" si="304"/>
        <v>n/a</v>
      </c>
      <c r="AJ1009" s="2" t="str">
        <f t="shared" si="287"/>
        <v>2018-19 Winter</v>
      </c>
      <c r="AK1009" s="2" t="str">
        <f t="shared" si="288"/>
        <v>2018-19 Summer</v>
      </c>
      <c r="AL1009" s="41">
        <v>0</v>
      </c>
    </row>
    <row r="1010" spans="1:38" x14ac:dyDescent="0.3">
      <c r="A1010" s="47">
        <v>43301</v>
      </c>
      <c r="B1010" s="14" t="str">
        <f t="shared" si="289"/>
        <v>Jul</v>
      </c>
      <c r="C1010" s="3"/>
      <c r="D1010" s="3"/>
      <c r="E1010" s="3"/>
      <c r="F1010" s="3"/>
      <c r="G1010" s="3"/>
      <c r="H1010" s="3"/>
      <c r="I1010" s="13">
        <f>VLOOKUP($B1010,'Gas wholesale lookups'!$A$4:$L$15,'Gas wholesale index'!I$2,FALSE)</f>
        <v>291847.5</v>
      </c>
      <c r="J1010" s="13">
        <f>VLOOKUP($B1010,'Gas wholesale lookups'!$A$4:$L$15,'Gas wholesale index'!J$2,FALSE)</f>
        <v>332991.45454545453</v>
      </c>
      <c r="K1010" s="13">
        <f>VLOOKUP($B1010,'Gas wholesale lookups'!$A$4:$L$15,'Gas wholesale index'!K$2,FALSE)</f>
        <v>208526.18181818182</v>
      </c>
      <c r="L1010" s="13">
        <f>VLOOKUP($B1010,'Gas wholesale lookups'!$A$4:$L$15,'Gas wholesale index'!L$2,FALSE)</f>
        <v>166168.27272727274</v>
      </c>
      <c r="M1010" s="13">
        <f>VLOOKUP($B1010,'Gas wholesale lookups'!$A$4:$L$15,'Gas wholesale index'!M$2,FALSE)</f>
        <v>291847.5</v>
      </c>
      <c r="N1010" s="13">
        <f>VLOOKUP($B1010,'Gas wholesale lookups'!$A$4:$L$15,'Gas wholesale index'!N$2,FALSE)</f>
        <v>332991.45454545453</v>
      </c>
      <c r="O1010" s="38">
        <f>VLOOKUP($B1010,'Gas wholesale lookups'!$A$4:$R$15,'Gas wholesale index'!O$2,FALSE)</f>
        <v>1</v>
      </c>
      <c r="P1010" s="38">
        <f>VLOOKUP($B1010,'Gas wholesale lookups'!$A$4:$R$15,'Gas wholesale index'!P$2,FALSE)</f>
        <v>1</v>
      </c>
      <c r="Q1010" s="38">
        <f>VLOOKUP($B1010,'Gas wholesale lookups'!$A$4:$R$15,'Gas wholesale index'!Q$2,FALSE)</f>
        <v>1</v>
      </c>
      <c r="R1010" s="38">
        <f>VLOOKUP($B1010,'Gas wholesale lookups'!$A$4:$R$15,'Gas wholesale index'!R$2,FALSE)</f>
        <v>1</v>
      </c>
      <c r="S1010" s="38">
        <f>VLOOKUP($B1010,'Gas wholesale lookups'!$A$4:$R$15,'Gas wholesale index'!S$2,FALSE)</f>
        <v>0</v>
      </c>
      <c r="T1010" s="38">
        <f>VLOOKUP($B1010,'Gas wholesale lookups'!$A$4:$R$15,'Gas wholesale index'!T$2,FALSE)</f>
        <v>0</v>
      </c>
      <c r="U1010" s="13">
        <f t="shared" si="290"/>
        <v>291847.5</v>
      </c>
      <c r="V1010" s="13">
        <f t="shared" si="291"/>
        <v>332991.45454545453</v>
      </c>
      <c r="W1010" s="13">
        <f t="shared" si="292"/>
        <v>208526.18181818182</v>
      </c>
      <c r="X1010" s="13">
        <f t="shared" si="293"/>
        <v>166168.27272727274</v>
      </c>
      <c r="Y1010" s="13">
        <f t="shared" si="294"/>
        <v>0</v>
      </c>
      <c r="Z1010" s="13">
        <f t="shared" si="295"/>
        <v>0</v>
      </c>
      <c r="AA1010" s="13">
        <f t="shared" si="296"/>
        <v>999533.40909090918</v>
      </c>
      <c r="AB1010" s="23">
        <f t="shared" si="297"/>
        <v>0</v>
      </c>
      <c r="AC1010" s="23">
        <f t="shared" si="298"/>
        <v>0</v>
      </c>
      <c r="AD1010" s="23">
        <f t="shared" si="299"/>
        <v>0</v>
      </c>
      <c r="AE1010" s="23">
        <f t="shared" si="300"/>
        <v>0</v>
      </c>
      <c r="AF1010" s="23">
        <f t="shared" si="301"/>
        <v>0</v>
      </c>
      <c r="AG1010" s="23">
        <f t="shared" si="302"/>
        <v>0</v>
      </c>
      <c r="AH1010" s="23">
        <f t="shared" si="303"/>
        <v>0</v>
      </c>
      <c r="AI1010" s="44" t="str">
        <f t="shared" si="304"/>
        <v>n/a</v>
      </c>
      <c r="AJ1010" s="2" t="str">
        <f t="shared" si="287"/>
        <v>2018-19 Winter</v>
      </c>
      <c r="AK1010" s="2" t="str">
        <f t="shared" si="288"/>
        <v>2018-19 Summer</v>
      </c>
      <c r="AL1010" s="41">
        <v>0</v>
      </c>
    </row>
    <row r="1011" spans="1:38" x14ac:dyDescent="0.3">
      <c r="A1011" s="47">
        <v>43304</v>
      </c>
      <c r="B1011" s="14" t="str">
        <f t="shared" si="289"/>
        <v>Jul</v>
      </c>
      <c r="C1011" s="3"/>
      <c r="D1011" s="3"/>
      <c r="E1011" s="3"/>
      <c r="F1011" s="3"/>
      <c r="G1011" s="3"/>
      <c r="H1011" s="3"/>
      <c r="I1011" s="13">
        <f>VLOOKUP($B1011,'Gas wholesale lookups'!$A$4:$L$15,'Gas wholesale index'!I$2,FALSE)</f>
        <v>291847.5</v>
      </c>
      <c r="J1011" s="13">
        <f>VLOOKUP($B1011,'Gas wholesale lookups'!$A$4:$L$15,'Gas wholesale index'!J$2,FALSE)</f>
        <v>332991.45454545453</v>
      </c>
      <c r="K1011" s="13">
        <f>VLOOKUP($B1011,'Gas wholesale lookups'!$A$4:$L$15,'Gas wholesale index'!K$2,FALSE)</f>
        <v>208526.18181818182</v>
      </c>
      <c r="L1011" s="13">
        <f>VLOOKUP($B1011,'Gas wholesale lookups'!$A$4:$L$15,'Gas wholesale index'!L$2,FALSE)</f>
        <v>166168.27272727274</v>
      </c>
      <c r="M1011" s="13">
        <f>VLOOKUP($B1011,'Gas wholesale lookups'!$A$4:$L$15,'Gas wholesale index'!M$2,FALSE)</f>
        <v>291847.5</v>
      </c>
      <c r="N1011" s="13">
        <f>VLOOKUP($B1011,'Gas wholesale lookups'!$A$4:$L$15,'Gas wholesale index'!N$2,FALSE)</f>
        <v>332991.45454545453</v>
      </c>
      <c r="O1011" s="38">
        <f>VLOOKUP($B1011,'Gas wholesale lookups'!$A$4:$R$15,'Gas wholesale index'!O$2,FALSE)</f>
        <v>1</v>
      </c>
      <c r="P1011" s="38">
        <f>VLOOKUP($B1011,'Gas wholesale lookups'!$A$4:$R$15,'Gas wholesale index'!P$2,FALSE)</f>
        <v>1</v>
      </c>
      <c r="Q1011" s="38">
        <f>VLOOKUP($B1011,'Gas wholesale lookups'!$A$4:$R$15,'Gas wholesale index'!Q$2,FALSE)</f>
        <v>1</v>
      </c>
      <c r="R1011" s="38">
        <f>VLOOKUP($B1011,'Gas wholesale lookups'!$A$4:$R$15,'Gas wholesale index'!R$2,FALSE)</f>
        <v>1</v>
      </c>
      <c r="S1011" s="38">
        <f>VLOOKUP($B1011,'Gas wholesale lookups'!$A$4:$R$15,'Gas wholesale index'!S$2,FALSE)</f>
        <v>0</v>
      </c>
      <c r="T1011" s="38">
        <f>VLOOKUP($B1011,'Gas wholesale lookups'!$A$4:$R$15,'Gas wholesale index'!T$2,FALSE)</f>
        <v>0</v>
      </c>
      <c r="U1011" s="13">
        <f t="shared" si="290"/>
        <v>291847.5</v>
      </c>
      <c r="V1011" s="13">
        <f t="shared" si="291"/>
        <v>332991.45454545453</v>
      </c>
      <c r="W1011" s="13">
        <f t="shared" si="292"/>
        <v>208526.18181818182</v>
      </c>
      <c r="X1011" s="13">
        <f t="shared" si="293"/>
        <v>166168.27272727274</v>
      </c>
      <c r="Y1011" s="13">
        <f t="shared" si="294"/>
        <v>0</v>
      </c>
      <c r="Z1011" s="13">
        <f t="shared" si="295"/>
        <v>0</v>
      </c>
      <c r="AA1011" s="13">
        <f t="shared" si="296"/>
        <v>999533.40909090918</v>
      </c>
      <c r="AB1011" s="23">
        <f t="shared" si="297"/>
        <v>0</v>
      </c>
      <c r="AC1011" s="23">
        <f t="shared" si="298"/>
        <v>0</v>
      </c>
      <c r="AD1011" s="23">
        <f t="shared" si="299"/>
        <v>0</v>
      </c>
      <c r="AE1011" s="23">
        <f t="shared" si="300"/>
        <v>0</v>
      </c>
      <c r="AF1011" s="23">
        <f t="shared" si="301"/>
        <v>0</v>
      </c>
      <c r="AG1011" s="23">
        <f t="shared" si="302"/>
        <v>0</v>
      </c>
      <c r="AH1011" s="23">
        <f t="shared" si="303"/>
        <v>0</v>
      </c>
      <c r="AI1011" s="44" t="str">
        <f t="shared" si="304"/>
        <v>n/a</v>
      </c>
      <c r="AJ1011" s="2" t="str">
        <f t="shared" si="287"/>
        <v>2018-19 Winter</v>
      </c>
      <c r="AK1011" s="2" t="str">
        <f t="shared" si="288"/>
        <v>2018-19 Summer</v>
      </c>
      <c r="AL1011" s="41">
        <v>0</v>
      </c>
    </row>
    <row r="1012" spans="1:38" x14ac:dyDescent="0.3">
      <c r="A1012" s="47">
        <v>43305</v>
      </c>
      <c r="B1012" s="14" t="str">
        <f t="shared" si="289"/>
        <v>Jul</v>
      </c>
      <c r="C1012" s="3"/>
      <c r="D1012" s="3"/>
      <c r="E1012" s="3"/>
      <c r="F1012" s="3"/>
      <c r="G1012" s="3"/>
      <c r="H1012" s="3"/>
      <c r="I1012" s="13">
        <f>VLOOKUP($B1012,'Gas wholesale lookups'!$A$4:$L$15,'Gas wholesale index'!I$2,FALSE)</f>
        <v>291847.5</v>
      </c>
      <c r="J1012" s="13">
        <f>VLOOKUP($B1012,'Gas wholesale lookups'!$A$4:$L$15,'Gas wholesale index'!J$2,FALSE)</f>
        <v>332991.45454545453</v>
      </c>
      <c r="K1012" s="13">
        <f>VLOOKUP($B1012,'Gas wholesale lookups'!$A$4:$L$15,'Gas wholesale index'!K$2,FALSE)</f>
        <v>208526.18181818182</v>
      </c>
      <c r="L1012" s="13">
        <f>VLOOKUP($B1012,'Gas wholesale lookups'!$A$4:$L$15,'Gas wholesale index'!L$2,FALSE)</f>
        <v>166168.27272727274</v>
      </c>
      <c r="M1012" s="13">
        <f>VLOOKUP($B1012,'Gas wholesale lookups'!$A$4:$L$15,'Gas wholesale index'!M$2,FALSE)</f>
        <v>291847.5</v>
      </c>
      <c r="N1012" s="13">
        <f>VLOOKUP($B1012,'Gas wholesale lookups'!$A$4:$L$15,'Gas wholesale index'!N$2,FALSE)</f>
        <v>332991.45454545453</v>
      </c>
      <c r="O1012" s="38">
        <f>VLOOKUP($B1012,'Gas wholesale lookups'!$A$4:$R$15,'Gas wholesale index'!O$2,FALSE)</f>
        <v>1</v>
      </c>
      <c r="P1012" s="38">
        <f>VLOOKUP($B1012,'Gas wholesale lookups'!$A$4:$R$15,'Gas wholesale index'!P$2,FALSE)</f>
        <v>1</v>
      </c>
      <c r="Q1012" s="38">
        <f>VLOOKUP($B1012,'Gas wholesale lookups'!$A$4:$R$15,'Gas wholesale index'!Q$2,FALSE)</f>
        <v>1</v>
      </c>
      <c r="R1012" s="38">
        <f>VLOOKUP($B1012,'Gas wholesale lookups'!$A$4:$R$15,'Gas wholesale index'!R$2,FALSE)</f>
        <v>1</v>
      </c>
      <c r="S1012" s="38">
        <f>VLOOKUP($B1012,'Gas wholesale lookups'!$A$4:$R$15,'Gas wholesale index'!S$2,FALSE)</f>
        <v>0</v>
      </c>
      <c r="T1012" s="38">
        <f>VLOOKUP($B1012,'Gas wholesale lookups'!$A$4:$R$15,'Gas wholesale index'!T$2,FALSE)</f>
        <v>0</v>
      </c>
      <c r="U1012" s="13">
        <f t="shared" si="290"/>
        <v>291847.5</v>
      </c>
      <c r="V1012" s="13">
        <f t="shared" si="291"/>
        <v>332991.45454545453</v>
      </c>
      <c r="W1012" s="13">
        <f t="shared" si="292"/>
        <v>208526.18181818182</v>
      </c>
      <c r="X1012" s="13">
        <f t="shared" si="293"/>
        <v>166168.27272727274</v>
      </c>
      <c r="Y1012" s="13">
        <f t="shared" si="294"/>
        <v>0</v>
      </c>
      <c r="Z1012" s="13">
        <f t="shared" si="295"/>
        <v>0</v>
      </c>
      <c r="AA1012" s="13">
        <f t="shared" si="296"/>
        <v>999533.40909090918</v>
      </c>
      <c r="AB1012" s="23">
        <f t="shared" si="297"/>
        <v>0</v>
      </c>
      <c r="AC1012" s="23">
        <f t="shared" si="298"/>
        <v>0</v>
      </c>
      <c r="AD1012" s="23">
        <f t="shared" si="299"/>
        <v>0</v>
      </c>
      <c r="AE1012" s="23">
        <f t="shared" si="300"/>
        <v>0</v>
      </c>
      <c r="AF1012" s="23">
        <f t="shared" si="301"/>
        <v>0</v>
      </c>
      <c r="AG1012" s="23">
        <f t="shared" si="302"/>
        <v>0</v>
      </c>
      <c r="AH1012" s="23">
        <f t="shared" si="303"/>
        <v>0</v>
      </c>
      <c r="AI1012" s="44" t="str">
        <f t="shared" si="304"/>
        <v>n/a</v>
      </c>
      <c r="AJ1012" s="2" t="str">
        <f t="shared" si="287"/>
        <v>2018-19 Winter</v>
      </c>
      <c r="AK1012" s="2" t="str">
        <f t="shared" si="288"/>
        <v>2018-19 Summer</v>
      </c>
      <c r="AL1012" s="41">
        <v>0</v>
      </c>
    </row>
    <row r="1013" spans="1:38" x14ac:dyDescent="0.3">
      <c r="A1013" s="47">
        <v>43306</v>
      </c>
      <c r="B1013" s="14" t="str">
        <f t="shared" si="289"/>
        <v>Jul</v>
      </c>
      <c r="C1013" s="3"/>
      <c r="D1013" s="3"/>
      <c r="E1013" s="3"/>
      <c r="F1013" s="3"/>
      <c r="G1013" s="3"/>
      <c r="H1013" s="3"/>
      <c r="I1013" s="13">
        <f>VLOOKUP($B1013,'Gas wholesale lookups'!$A$4:$L$15,'Gas wholesale index'!I$2,FALSE)</f>
        <v>291847.5</v>
      </c>
      <c r="J1013" s="13">
        <f>VLOOKUP($B1013,'Gas wholesale lookups'!$A$4:$L$15,'Gas wholesale index'!J$2,FALSE)</f>
        <v>332991.45454545453</v>
      </c>
      <c r="K1013" s="13">
        <f>VLOOKUP($B1013,'Gas wholesale lookups'!$A$4:$L$15,'Gas wholesale index'!K$2,FALSE)</f>
        <v>208526.18181818182</v>
      </c>
      <c r="L1013" s="13">
        <f>VLOOKUP($B1013,'Gas wholesale lookups'!$A$4:$L$15,'Gas wholesale index'!L$2,FALSE)</f>
        <v>166168.27272727274</v>
      </c>
      <c r="M1013" s="13">
        <f>VLOOKUP($B1013,'Gas wholesale lookups'!$A$4:$L$15,'Gas wholesale index'!M$2,FALSE)</f>
        <v>291847.5</v>
      </c>
      <c r="N1013" s="13">
        <f>VLOOKUP($B1013,'Gas wholesale lookups'!$A$4:$L$15,'Gas wholesale index'!N$2,FALSE)</f>
        <v>332991.45454545453</v>
      </c>
      <c r="O1013" s="38">
        <f>VLOOKUP($B1013,'Gas wholesale lookups'!$A$4:$R$15,'Gas wholesale index'!O$2,FALSE)</f>
        <v>1</v>
      </c>
      <c r="P1013" s="38">
        <f>VLOOKUP($B1013,'Gas wholesale lookups'!$A$4:$R$15,'Gas wholesale index'!P$2,FALSE)</f>
        <v>1</v>
      </c>
      <c r="Q1013" s="38">
        <f>VLOOKUP($B1013,'Gas wholesale lookups'!$A$4:$R$15,'Gas wholesale index'!Q$2,FALSE)</f>
        <v>1</v>
      </c>
      <c r="R1013" s="38">
        <f>VLOOKUP($B1013,'Gas wholesale lookups'!$A$4:$R$15,'Gas wholesale index'!R$2,FALSE)</f>
        <v>1</v>
      </c>
      <c r="S1013" s="38">
        <f>VLOOKUP($B1013,'Gas wholesale lookups'!$A$4:$R$15,'Gas wholesale index'!S$2,FALSE)</f>
        <v>0</v>
      </c>
      <c r="T1013" s="38">
        <f>VLOOKUP($B1013,'Gas wholesale lookups'!$A$4:$R$15,'Gas wholesale index'!T$2,FALSE)</f>
        <v>0</v>
      </c>
      <c r="U1013" s="13">
        <f t="shared" si="290"/>
        <v>291847.5</v>
      </c>
      <c r="V1013" s="13">
        <f t="shared" si="291"/>
        <v>332991.45454545453</v>
      </c>
      <c r="W1013" s="13">
        <f t="shared" si="292"/>
        <v>208526.18181818182</v>
      </c>
      <c r="X1013" s="13">
        <f t="shared" si="293"/>
        <v>166168.27272727274</v>
      </c>
      <c r="Y1013" s="13">
        <f t="shared" si="294"/>
        <v>0</v>
      </c>
      <c r="Z1013" s="13">
        <f t="shared" si="295"/>
        <v>0</v>
      </c>
      <c r="AA1013" s="13">
        <f t="shared" si="296"/>
        <v>999533.40909090918</v>
      </c>
      <c r="AB1013" s="23">
        <f t="shared" si="297"/>
        <v>0</v>
      </c>
      <c r="AC1013" s="23">
        <f t="shared" si="298"/>
        <v>0</v>
      </c>
      <c r="AD1013" s="23">
        <f t="shared" si="299"/>
        <v>0</v>
      </c>
      <c r="AE1013" s="23">
        <f t="shared" si="300"/>
        <v>0</v>
      </c>
      <c r="AF1013" s="23">
        <f t="shared" si="301"/>
        <v>0</v>
      </c>
      <c r="AG1013" s="23">
        <f t="shared" si="302"/>
        <v>0</v>
      </c>
      <c r="AH1013" s="23">
        <f t="shared" si="303"/>
        <v>0</v>
      </c>
      <c r="AI1013" s="44" t="str">
        <f t="shared" si="304"/>
        <v>n/a</v>
      </c>
      <c r="AJ1013" s="2" t="str">
        <f t="shared" si="287"/>
        <v>2018-19 Winter</v>
      </c>
      <c r="AK1013" s="2" t="str">
        <f t="shared" si="288"/>
        <v>2018-19 Summer</v>
      </c>
      <c r="AL1013" s="41">
        <v>0</v>
      </c>
    </row>
    <row r="1014" spans="1:38" x14ac:dyDescent="0.3">
      <c r="A1014" s="47">
        <v>43307</v>
      </c>
      <c r="B1014" s="14" t="str">
        <f t="shared" si="289"/>
        <v>Jul</v>
      </c>
      <c r="C1014" s="3"/>
      <c r="D1014" s="3"/>
      <c r="E1014" s="3"/>
      <c r="F1014" s="3"/>
      <c r="G1014" s="3"/>
      <c r="H1014" s="3"/>
      <c r="I1014" s="13">
        <f>VLOOKUP($B1014,'Gas wholesale lookups'!$A$4:$L$15,'Gas wholesale index'!I$2,FALSE)</f>
        <v>291847.5</v>
      </c>
      <c r="J1014" s="13">
        <f>VLOOKUP($B1014,'Gas wholesale lookups'!$A$4:$L$15,'Gas wholesale index'!J$2,FALSE)</f>
        <v>332991.45454545453</v>
      </c>
      <c r="K1014" s="13">
        <f>VLOOKUP($B1014,'Gas wholesale lookups'!$A$4:$L$15,'Gas wholesale index'!K$2,FALSE)</f>
        <v>208526.18181818182</v>
      </c>
      <c r="L1014" s="13">
        <f>VLOOKUP($B1014,'Gas wholesale lookups'!$A$4:$L$15,'Gas wholesale index'!L$2,FALSE)</f>
        <v>166168.27272727274</v>
      </c>
      <c r="M1014" s="13">
        <f>VLOOKUP($B1014,'Gas wholesale lookups'!$A$4:$L$15,'Gas wholesale index'!M$2,FALSE)</f>
        <v>291847.5</v>
      </c>
      <c r="N1014" s="13">
        <f>VLOOKUP($B1014,'Gas wholesale lookups'!$A$4:$L$15,'Gas wholesale index'!N$2,FALSE)</f>
        <v>332991.45454545453</v>
      </c>
      <c r="O1014" s="38">
        <f>VLOOKUP($B1014,'Gas wholesale lookups'!$A$4:$R$15,'Gas wholesale index'!O$2,FALSE)</f>
        <v>1</v>
      </c>
      <c r="P1014" s="38">
        <f>VLOOKUP($B1014,'Gas wholesale lookups'!$A$4:$R$15,'Gas wholesale index'!P$2,FALSE)</f>
        <v>1</v>
      </c>
      <c r="Q1014" s="38">
        <f>VLOOKUP($B1014,'Gas wholesale lookups'!$A$4:$R$15,'Gas wholesale index'!Q$2,FALSE)</f>
        <v>1</v>
      </c>
      <c r="R1014" s="38">
        <f>VLOOKUP($B1014,'Gas wholesale lookups'!$A$4:$R$15,'Gas wholesale index'!R$2,FALSE)</f>
        <v>1</v>
      </c>
      <c r="S1014" s="38">
        <f>VLOOKUP($B1014,'Gas wholesale lookups'!$A$4:$R$15,'Gas wholesale index'!S$2,FALSE)</f>
        <v>0</v>
      </c>
      <c r="T1014" s="38">
        <f>VLOOKUP($B1014,'Gas wholesale lookups'!$A$4:$R$15,'Gas wholesale index'!T$2,FALSE)</f>
        <v>0</v>
      </c>
      <c r="U1014" s="13">
        <f t="shared" si="290"/>
        <v>291847.5</v>
      </c>
      <c r="V1014" s="13">
        <f t="shared" si="291"/>
        <v>332991.45454545453</v>
      </c>
      <c r="W1014" s="13">
        <f t="shared" si="292"/>
        <v>208526.18181818182</v>
      </c>
      <c r="X1014" s="13">
        <f t="shared" si="293"/>
        <v>166168.27272727274</v>
      </c>
      <c r="Y1014" s="13">
        <f t="shared" si="294"/>
        <v>0</v>
      </c>
      <c r="Z1014" s="13">
        <f t="shared" si="295"/>
        <v>0</v>
      </c>
      <c r="AA1014" s="13">
        <f t="shared" si="296"/>
        <v>999533.40909090918</v>
      </c>
      <c r="AB1014" s="23">
        <f t="shared" si="297"/>
        <v>0</v>
      </c>
      <c r="AC1014" s="23">
        <f t="shared" si="298"/>
        <v>0</v>
      </c>
      <c r="AD1014" s="23">
        <f t="shared" si="299"/>
        <v>0</v>
      </c>
      <c r="AE1014" s="23">
        <f t="shared" si="300"/>
        <v>0</v>
      </c>
      <c r="AF1014" s="23">
        <f t="shared" si="301"/>
        <v>0</v>
      </c>
      <c r="AG1014" s="23">
        <f t="shared" si="302"/>
        <v>0</v>
      </c>
      <c r="AH1014" s="23">
        <f t="shared" si="303"/>
        <v>0</v>
      </c>
      <c r="AI1014" s="44" t="str">
        <f t="shared" si="304"/>
        <v>n/a</v>
      </c>
      <c r="AJ1014" s="2" t="str">
        <f t="shared" si="287"/>
        <v>2018-19 Winter</v>
      </c>
      <c r="AK1014" s="2" t="str">
        <f t="shared" si="288"/>
        <v>2018-19 Summer</v>
      </c>
      <c r="AL1014" s="41">
        <v>0</v>
      </c>
    </row>
    <row r="1015" spans="1:38" x14ac:dyDescent="0.3">
      <c r="A1015" s="47">
        <v>43308</v>
      </c>
      <c r="B1015" s="14" t="str">
        <f t="shared" si="289"/>
        <v>Jul</v>
      </c>
      <c r="C1015" s="3"/>
      <c r="D1015" s="3"/>
      <c r="E1015" s="3"/>
      <c r="F1015" s="3"/>
      <c r="G1015" s="3"/>
      <c r="H1015" s="3"/>
      <c r="I1015" s="13">
        <f>VLOOKUP($B1015,'Gas wholesale lookups'!$A$4:$L$15,'Gas wholesale index'!I$2,FALSE)</f>
        <v>291847.5</v>
      </c>
      <c r="J1015" s="13">
        <f>VLOOKUP($B1015,'Gas wholesale lookups'!$A$4:$L$15,'Gas wholesale index'!J$2,FALSE)</f>
        <v>332991.45454545453</v>
      </c>
      <c r="K1015" s="13">
        <f>VLOOKUP($B1015,'Gas wholesale lookups'!$A$4:$L$15,'Gas wholesale index'!K$2,FALSE)</f>
        <v>208526.18181818182</v>
      </c>
      <c r="L1015" s="13">
        <f>VLOOKUP($B1015,'Gas wholesale lookups'!$A$4:$L$15,'Gas wholesale index'!L$2,FALSE)</f>
        <v>166168.27272727274</v>
      </c>
      <c r="M1015" s="13">
        <f>VLOOKUP($B1015,'Gas wholesale lookups'!$A$4:$L$15,'Gas wholesale index'!M$2,FALSE)</f>
        <v>291847.5</v>
      </c>
      <c r="N1015" s="13">
        <f>VLOOKUP($B1015,'Gas wholesale lookups'!$A$4:$L$15,'Gas wholesale index'!N$2,FALSE)</f>
        <v>332991.45454545453</v>
      </c>
      <c r="O1015" s="38">
        <f>VLOOKUP($B1015,'Gas wholesale lookups'!$A$4:$R$15,'Gas wholesale index'!O$2,FALSE)</f>
        <v>1</v>
      </c>
      <c r="P1015" s="38">
        <f>VLOOKUP($B1015,'Gas wholesale lookups'!$A$4:$R$15,'Gas wholesale index'!P$2,FALSE)</f>
        <v>1</v>
      </c>
      <c r="Q1015" s="38">
        <f>VLOOKUP($B1015,'Gas wholesale lookups'!$A$4:$R$15,'Gas wholesale index'!Q$2,FALSE)</f>
        <v>1</v>
      </c>
      <c r="R1015" s="38">
        <f>VLOOKUP($B1015,'Gas wholesale lookups'!$A$4:$R$15,'Gas wholesale index'!R$2,FALSE)</f>
        <v>1</v>
      </c>
      <c r="S1015" s="38">
        <f>VLOOKUP($B1015,'Gas wholesale lookups'!$A$4:$R$15,'Gas wholesale index'!S$2,FALSE)</f>
        <v>0</v>
      </c>
      <c r="T1015" s="38">
        <f>VLOOKUP($B1015,'Gas wholesale lookups'!$A$4:$R$15,'Gas wholesale index'!T$2,FALSE)</f>
        <v>0</v>
      </c>
      <c r="U1015" s="13">
        <f t="shared" si="290"/>
        <v>291847.5</v>
      </c>
      <c r="V1015" s="13">
        <f t="shared" si="291"/>
        <v>332991.45454545453</v>
      </c>
      <c r="W1015" s="13">
        <f t="shared" si="292"/>
        <v>208526.18181818182</v>
      </c>
      <c r="X1015" s="13">
        <f t="shared" si="293"/>
        <v>166168.27272727274</v>
      </c>
      <c r="Y1015" s="13">
        <f t="shared" si="294"/>
        <v>0</v>
      </c>
      <c r="Z1015" s="13">
        <f t="shared" si="295"/>
        <v>0</v>
      </c>
      <c r="AA1015" s="13">
        <f t="shared" si="296"/>
        <v>999533.40909090918</v>
      </c>
      <c r="AB1015" s="23">
        <f t="shared" si="297"/>
        <v>0</v>
      </c>
      <c r="AC1015" s="23">
        <f t="shared" si="298"/>
        <v>0</v>
      </c>
      <c r="AD1015" s="23">
        <f t="shared" si="299"/>
        <v>0</v>
      </c>
      <c r="AE1015" s="23">
        <f t="shared" si="300"/>
        <v>0</v>
      </c>
      <c r="AF1015" s="23">
        <f t="shared" si="301"/>
        <v>0</v>
      </c>
      <c r="AG1015" s="23">
        <f t="shared" si="302"/>
        <v>0</v>
      </c>
      <c r="AH1015" s="23">
        <f t="shared" si="303"/>
        <v>0</v>
      </c>
      <c r="AI1015" s="44" t="str">
        <f t="shared" si="304"/>
        <v>n/a</v>
      </c>
      <c r="AJ1015" s="2" t="str">
        <f t="shared" si="287"/>
        <v>2018-19 Winter</v>
      </c>
      <c r="AK1015" s="2" t="str">
        <f t="shared" si="288"/>
        <v>2018-19 Summer</v>
      </c>
      <c r="AL1015" s="41">
        <v>0</v>
      </c>
    </row>
    <row r="1016" spans="1:38" x14ac:dyDescent="0.3">
      <c r="A1016" s="47">
        <v>43311</v>
      </c>
      <c r="B1016" s="14" t="str">
        <f t="shared" si="289"/>
        <v>Jul</v>
      </c>
      <c r="C1016" s="3"/>
      <c r="D1016" s="3"/>
      <c r="E1016" s="3"/>
      <c r="F1016" s="3"/>
      <c r="G1016" s="3"/>
      <c r="H1016" s="3"/>
      <c r="I1016" s="13">
        <f>VLOOKUP($B1016,'Gas wholesale lookups'!$A$4:$L$15,'Gas wholesale index'!I$2,FALSE)</f>
        <v>291847.5</v>
      </c>
      <c r="J1016" s="13">
        <f>VLOOKUP($B1016,'Gas wholesale lookups'!$A$4:$L$15,'Gas wholesale index'!J$2,FALSE)</f>
        <v>332991.45454545453</v>
      </c>
      <c r="K1016" s="13">
        <f>VLOOKUP($B1016,'Gas wholesale lookups'!$A$4:$L$15,'Gas wholesale index'!K$2,FALSE)</f>
        <v>208526.18181818182</v>
      </c>
      <c r="L1016" s="13">
        <f>VLOOKUP($B1016,'Gas wholesale lookups'!$A$4:$L$15,'Gas wholesale index'!L$2,FALSE)</f>
        <v>166168.27272727274</v>
      </c>
      <c r="M1016" s="13">
        <f>VLOOKUP($B1016,'Gas wholesale lookups'!$A$4:$L$15,'Gas wholesale index'!M$2,FALSE)</f>
        <v>291847.5</v>
      </c>
      <c r="N1016" s="13">
        <f>VLOOKUP($B1016,'Gas wholesale lookups'!$A$4:$L$15,'Gas wholesale index'!N$2,FALSE)</f>
        <v>332991.45454545453</v>
      </c>
      <c r="O1016" s="38">
        <f>VLOOKUP($B1016,'Gas wholesale lookups'!$A$4:$R$15,'Gas wholesale index'!O$2,FALSE)</f>
        <v>1</v>
      </c>
      <c r="P1016" s="38">
        <f>VLOOKUP($B1016,'Gas wholesale lookups'!$A$4:$R$15,'Gas wholesale index'!P$2,FALSE)</f>
        <v>1</v>
      </c>
      <c r="Q1016" s="38">
        <f>VLOOKUP($B1016,'Gas wholesale lookups'!$A$4:$R$15,'Gas wholesale index'!Q$2,FALSE)</f>
        <v>1</v>
      </c>
      <c r="R1016" s="38">
        <f>VLOOKUP($B1016,'Gas wholesale lookups'!$A$4:$R$15,'Gas wholesale index'!R$2,FALSE)</f>
        <v>1</v>
      </c>
      <c r="S1016" s="38">
        <f>VLOOKUP($B1016,'Gas wholesale lookups'!$A$4:$R$15,'Gas wholesale index'!S$2,FALSE)</f>
        <v>0</v>
      </c>
      <c r="T1016" s="38">
        <f>VLOOKUP($B1016,'Gas wholesale lookups'!$A$4:$R$15,'Gas wholesale index'!T$2,FALSE)</f>
        <v>0</v>
      </c>
      <c r="U1016" s="13">
        <f t="shared" si="290"/>
        <v>291847.5</v>
      </c>
      <c r="V1016" s="13">
        <f t="shared" si="291"/>
        <v>332991.45454545453</v>
      </c>
      <c r="W1016" s="13">
        <f t="shared" si="292"/>
        <v>208526.18181818182</v>
      </c>
      <c r="X1016" s="13">
        <f t="shared" si="293"/>
        <v>166168.27272727274</v>
      </c>
      <c r="Y1016" s="13">
        <f t="shared" si="294"/>
        <v>0</v>
      </c>
      <c r="Z1016" s="13">
        <f t="shared" si="295"/>
        <v>0</v>
      </c>
      <c r="AA1016" s="13">
        <f t="shared" si="296"/>
        <v>999533.40909090918</v>
      </c>
      <c r="AB1016" s="23">
        <f t="shared" si="297"/>
        <v>0</v>
      </c>
      <c r="AC1016" s="23">
        <f t="shared" si="298"/>
        <v>0</v>
      </c>
      <c r="AD1016" s="23">
        <f t="shared" si="299"/>
        <v>0</v>
      </c>
      <c r="AE1016" s="23">
        <f t="shared" si="300"/>
        <v>0</v>
      </c>
      <c r="AF1016" s="23">
        <f t="shared" si="301"/>
        <v>0</v>
      </c>
      <c r="AG1016" s="23">
        <f t="shared" si="302"/>
        <v>0</v>
      </c>
      <c r="AH1016" s="23">
        <f t="shared" si="303"/>
        <v>0</v>
      </c>
      <c r="AI1016" s="44" t="str">
        <f t="shared" si="304"/>
        <v>n/a</v>
      </c>
      <c r="AJ1016" s="2" t="str">
        <f t="shared" si="287"/>
        <v>2018-19 Winter</v>
      </c>
      <c r="AK1016" s="2" t="str">
        <f t="shared" si="288"/>
        <v>2018-19 Summer</v>
      </c>
      <c r="AL1016" s="41">
        <v>0</v>
      </c>
    </row>
    <row r="1017" spans="1:38" x14ac:dyDescent="0.3">
      <c r="A1017" s="47">
        <v>43312</v>
      </c>
      <c r="B1017" s="14" t="str">
        <f t="shared" si="289"/>
        <v>Jul</v>
      </c>
      <c r="C1017" s="3"/>
      <c r="D1017" s="3"/>
      <c r="E1017" s="3"/>
      <c r="F1017" s="3"/>
      <c r="G1017" s="3"/>
      <c r="H1017" s="3"/>
      <c r="I1017" s="13">
        <f>VLOOKUP($B1017,'Gas wholesale lookups'!$A$4:$L$15,'Gas wholesale index'!I$2,FALSE)</f>
        <v>291847.5</v>
      </c>
      <c r="J1017" s="13">
        <f>VLOOKUP($B1017,'Gas wholesale lookups'!$A$4:$L$15,'Gas wholesale index'!J$2,FALSE)</f>
        <v>332991.45454545453</v>
      </c>
      <c r="K1017" s="13">
        <f>VLOOKUP($B1017,'Gas wholesale lookups'!$A$4:$L$15,'Gas wholesale index'!K$2,FALSE)</f>
        <v>208526.18181818182</v>
      </c>
      <c r="L1017" s="13">
        <f>VLOOKUP($B1017,'Gas wholesale lookups'!$A$4:$L$15,'Gas wholesale index'!L$2,FALSE)</f>
        <v>166168.27272727274</v>
      </c>
      <c r="M1017" s="13">
        <f>VLOOKUP($B1017,'Gas wholesale lookups'!$A$4:$L$15,'Gas wholesale index'!M$2,FALSE)</f>
        <v>291847.5</v>
      </c>
      <c r="N1017" s="13">
        <f>VLOOKUP($B1017,'Gas wholesale lookups'!$A$4:$L$15,'Gas wholesale index'!N$2,FALSE)</f>
        <v>332991.45454545453</v>
      </c>
      <c r="O1017" s="38">
        <f>VLOOKUP($B1017,'Gas wholesale lookups'!$A$4:$R$15,'Gas wholesale index'!O$2,FALSE)</f>
        <v>1</v>
      </c>
      <c r="P1017" s="38">
        <f>VLOOKUP($B1017,'Gas wholesale lookups'!$A$4:$R$15,'Gas wholesale index'!P$2,FALSE)</f>
        <v>1</v>
      </c>
      <c r="Q1017" s="38">
        <f>VLOOKUP($B1017,'Gas wholesale lookups'!$A$4:$R$15,'Gas wholesale index'!Q$2,FALSE)</f>
        <v>1</v>
      </c>
      <c r="R1017" s="38">
        <f>VLOOKUP($B1017,'Gas wholesale lookups'!$A$4:$R$15,'Gas wholesale index'!R$2,FALSE)</f>
        <v>1</v>
      </c>
      <c r="S1017" s="38">
        <f>VLOOKUP($B1017,'Gas wholesale lookups'!$A$4:$R$15,'Gas wholesale index'!S$2,FALSE)</f>
        <v>0</v>
      </c>
      <c r="T1017" s="38">
        <f>VLOOKUP($B1017,'Gas wholesale lookups'!$A$4:$R$15,'Gas wholesale index'!T$2,FALSE)</f>
        <v>0</v>
      </c>
      <c r="U1017" s="13">
        <f t="shared" si="290"/>
        <v>291847.5</v>
      </c>
      <c r="V1017" s="13">
        <f t="shared" si="291"/>
        <v>332991.45454545453</v>
      </c>
      <c r="W1017" s="13">
        <f t="shared" si="292"/>
        <v>208526.18181818182</v>
      </c>
      <c r="X1017" s="13">
        <f t="shared" si="293"/>
        <v>166168.27272727274</v>
      </c>
      <c r="Y1017" s="13">
        <f t="shared" si="294"/>
        <v>0</v>
      </c>
      <c r="Z1017" s="13">
        <f t="shared" si="295"/>
        <v>0</v>
      </c>
      <c r="AA1017" s="13">
        <f t="shared" si="296"/>
        <v>999533.40909090918</v>
      </c>
      <c r="AB1017" s="23">
        <f t="shared" si="297"/>
        <v>0</v>
      </c>
      <c r="AC1017" s="23">
        <f t="shared" si="298"/>
        <v>0</v>
      </c>
      <c r="AD1017" s="23">
        <f t="shared" si="299"/>
        <v>0</v>
      </c>
      <c r="AE1017" s="23">
        <f t="shared" si="300"/>
        <v>0</v>
      </c>
      <c r="AF1017" s="23">
        <f t="shared" si="301"/>
        <v>0</v>
      </c>
      <c r="AG1017" s="23">
        <f t="shared" si="302"/>
        <v>0</v>
      </c>
      <c r="AH1017" s="23">
        <f t="shared" si="303"/>
        <v>0</v>
      </c>
      <c r="AI1017" s="44" t="str">
        <f t="shared" si="304"/>
        <v>n/a</v>
      </c>
      <c r="AJ1017" s="2" t="str">
        <f t="shared" si="287"/>
        <v>2018-19 Winter</v>
      </c>
      <c r="AK1017" s="2" t="str">
        <f t="shared" si="288"/>
        <v>2018-19 Summer</v>
      </c>
      <c r="AL1017" s="41">
        <v>0</v>
      </c>
    </row>
    <row r="1018" spans="1:38" x14ac:dyDescent="0.3">
      <c r="A1018" s="47">
        <v>43313</v>
      </c>
      <c r="B1018" s="14" t="str">
        <f t="shared" si="289"/>
        <v>Aug</v>
      </c>
      <c r="C1018" s="3"/>
      <c r="D1018" s="3"/>
      <c r="E1018" s="3"/>
      <c r="F1018" s="3"/>
      <c r="G1018" s="3"/>
      <c r="H1018" s="3"/>
      <c r="I1018" s="13">
        <f>VLOOKUP($B1018,'Gas wholesale lookups'!$A$4:$L$15,'Gas wholesale index'!I$2,FALSE)</f>
        <v>291847.5</v>
      </c>
      <c r="J1018" s="13">
        <f>VLOOKUP($B1018,'Gas wholesale lookups'!$A$4:$L$15,'Gas wholesale index'!J$2,FALSE)</f>
        <v>332991.45454545453</v>
      </c>
      <c r="K1018" s="13">
        <f>VLOOKUP($B1018,'Gas wholesale lookups'!$A$4:$L$15,'Gas wholesale index'!K$2,FALSE)</f>
        <v>208526.18181818182</v>
      </c>
      <c r="L1018" s="13">
        <f>VLOOKUP($B1018,'Gas wholesale lookups'!$A$4:$L$15,'Gas wholesale index'!L$2,FALSE)</f>
        <v>166168.27272727274</v>
      </c>
      <c r="M1018" s="13">
        <f>VLOOKUP($B1018,'Gas wholesale lookups'!$A$4:$L$15,'Gas wholesale index'!M$2,FALSE)</f>
        <v>291847.5</v>
      </c>
      <c r="N1018" s="13">
        <f>VLOOKUP($B1018,'Gas wholesale lookups'!$A$4:$L$15,'Gas wholesale index'!N$2,FALSE)</f>
        <v>332991.45454545453</v>
      </c>
      <c r="O1018" s="38">
        <f>VLOOKUP($B1018,'Gas wholesale lookups'!$A$4:$R$15,'Gas wholesale index'!O$2,FALSE)</f>
        <v>0</v>
      </c>
      <c r="P1018" s="38">
        <f>VLOOKUP($B1018,'Gas wholesale lookups'!$A$4:$R$15,'Gas wholesale index'!P$2,FALSE)</f>
        <v>0</v>
      </c>
      <c r="Q1018" s="38">
        <f>VLOOKUP($B1018,'Gas wholesale lookups'!$A$4:$R$15,'Gas wholesale index'!Q$2,FALSE)</f>
        <v>1</v>
      </c>
      <c r="R1018" s="38">
        <f>VLOOKUP($B1018,'Gas wholesale lookups'!$A$4:$R$15,'Gas wholesale index'!R$2,FALSE)</f>
        <v>1</v>
      </c>
      <c r="S1018" s="38">
        <f>VLOOKUP($B1018,'Gas wholesale lookups'!$A$4:$R$15,'Gas wholesale index'!S$2,FALSE)</f>
        <v>1</v>
      </c>
      <c r="T1018" s="38">
        <f>VLOOKUP($B1018,'Gas wholesale lookups'!$A$4:$R$15,'Gas wholesale index'!T$2,FALSE)</f>
        <v>1</v>
      </c>
      <c r="U1018" s="13">
        <f t="shared" si="290"/>
        <v>0</v>
      </c>
      <c r="V1018" s="13">
        <f t="shared" si="291"/>
        <v>0</v>
      </c>
      <c r="W1018" s="13">
        <f t="shared" si="292"/>
        <v>208526.18181818182</v>
      </c>
      <c r="X1018" s="13">
        <f t="shared" si="293"/>
        <v>166168.27272727274</v>
      </c>
      <c r="Y1018" s="13">
        <f t="shared" si="294"/>
        <v>291847.5</v>
      </c>
      <c r="Z1018" s="13">
        <f t="shared" si="295"/>
        <v>332991.45454545453</v>
      </c>
      <c r="AA1018" s="13">
        <f t="shared" si="296"/>
        <v>999533.40909090918</v>
      </c>
      <c r="AB1018" s="23">
        <f t="shared" si="297"/>
        <v>0</v>
      </c>
      <c r="AC1018" s="23">
        <f t="shared" si="298"/>
        <v>0</v>
      </c>
      <c r="AD1018" s="23">
        <f t="shared" si="299"/>
        <v>0</v>
      </c>
      <c r="AE1018" s="23">
        <f t="shared" si="300"/>
        <v>0</v>
      </c>
      <c r="AF1018" s="23">
        <f t="shared" si="301"/>
        <v>0</v>
      </c>
      <c r="AG1018" s="23">
        <f t="shared" si="302"/>
        <v>0</v>
      </c>
      <c r="AH1018" s="23">
        <f t="shared" si="303"/>
        <v>0</v>
      </c>
      <c r="AI1018" s="44" t="str">
        <f t="shared" si="304"/>
        <v>n/a</v>
      </c>
      <c r="AJ1018" s="2" t="str">
        <f t="shared" si="287"/>
        <v>2019-20 Summer</v>
      </c>
      <c r="AK1018" s="2" t="str">
        <f t="shared" si="288"/>
        <v>2018-19 Summer</v>
      </c>
      <c r="AL1018" s="41">
        <v>0</v>
      </c>
    </row>
    <row r="1019" spans="1:38" x14ac:dyDescent="0.3">
      <c r="A1019" s="47">
        <v>43314</v>
      </c>
      <c r="B1019" s="14" t="str">
        <f t="shared" si="289"/>
        <v>Aug</v>
      </c>
      <c r="C1019" s="3"/>
      <c r="D1019" s="3"/>
      <c r="E1019" s="3"/>
      <c r="F1019" s="3"/>
      <c r="G1019" s="3"/>
      <c r="H1019" s="3"/>
      <c r="I1019" s="13">
        <f>VLOOKUP($B1019,'Gas wholesale lookups'!$A$4:$L$15,'Gas wholesale index'!I$2,FALSE)</f>
        <v>291847.5</v>
      </c>
      <c r="J1019" s="13">
        <f>VLOOKUP($B1019,'Gas wholesale lookups'!$A$4:$L$15,'Gas wholesale index'!J$2,FALSE)</f>
        <v>332991.45454545453</v>
      </c>
      <c r="K1019" s="13">
        <f>VLOOKUP($B1019,'Gas wholesale lookups'!$A$4:$L$15,'Gas wholesale index'!K$2,FALSE)</f>
        <v>208526.18181818182</v>
      </c>
      <c r="L1019" s="13">
        <f>VLOOKUP($B1019,'Gas wholesale lookups'!$A$4:$L$15,'Gas wholesale index'!L$2,FALSE)</f>
        <v>166168.27272727274</v>
      </c>
      <c r="M1019" s="13">
        <f>VLOOKUP($B1019,'Gas wholesale lookups'!$A$4:$L$15,'Gas wholesale index'!M$2,FALSE)</f>
        <v>291847.5</v>
      </c>
      <c r="N1019" s="13">
        <f>VLOOKUP($B1019,'Gas wholesale lookups'!$A$4:$L$15,'Gas wholesale index'!N$2,FALSE)</f>
        <v>332991.45454545453</v>
      </c>
      <c r="O1019" s="38">
        <f>VLOOKUP($B1019,'Gas wholesale lookups'!$A$4:$R$15,'Gas wholesale index'!O$2,FALSE)</f>
        <v>0</v>
      </c>
      <c r="P1019" s="38">
        <f>VLOOKUP($B1019,'Gas wholesale lookups'!$A$4:$R$15,'Gas wholesale index'!P$2,FALSE)</f>
        <v>0</v>
      </c>
      <c r="Q1019" s="38">
        <f>VLOOKUP($B1019,'Gas wholesale lookups'!$A$4:$R$15,'Gas wholesale index'!Q$2,FALSE)</f>
        <v>1</v>
      </c>
      <c r="R1019" s="38">
        <f>VLOOKUP($B1019,'Gas wholesale lookups'!$A$4:$R$15,'Gas wholesale index'!R$2,FALSE)</f>
        <v>1</v>
      </c>
      <c r="S1019" s="38">
        <f>VLOOKUP($B1019,'Gas wholesale lookups'!$A$4:$R$15,'Gas wholesale index'!S$2,FALSE)</f>
        <v>1</v>
      </c>
      <c r="T1019" s="38">
        <f>VLOOKUP($B1019,'Gas wholesale lookups'!$A$4:$R$15,'Gas wholesale index'!T$2,FALSE)</f>
        <v>1</v>
      </c>
      <c r="U1019" s="13">
        <f t="shared" si="290"/>
        <v>0</v>
      </c>
      <c r="V1019" s="13">
        <f t="shared" si="291"/>
        <v>0</v>
      </c>
      <c r="W1019" s="13">
        <f t="shared" si="292"/>
        <v>208526.18181818182</v>
      </c>
      <c r="X1019" s="13">
        <f t="shared" si="293"/>
        <v>166168.27272727274</v>
      </c>
      <c r="Y1019" s="13">
        <f t="shared" si="294"/>
        <v>291847.5</v>
      </c>
      <c r="Z1019" s="13">
        <f t="shared" si="295"/>
        <v>332991.45454545453</v>
      </c>
      <c r="AA1019" s="13">
        <f t="shared" si="296"/>
        <v>999533.40909090918</v>
      </c>
      <c r="AB1019" s="23">
        <f t="shared" si="297"/>
        <v>0</v>
      </c>
      <c r="AC1019" s="23">
        <f t="shared" si="298"/>
        <v>0</v>
      </c>
      <c r="AD1019" s="23">
        <f t="shared" si="299"/>
        <v>0</v>
      </c>
      <c r="AE1019" s="23">
        <f t="shared" si="300"/>
        <v>0</v>
      </c>
      <c r="AF1019" s="23">
        <f t="shared" si="301"/>
        <v>0</v>
      </c>
      <c r="AG1019" s="23">
        <f t="shared" si="302"/>
        <v>0</v>
      </c>
      <c r="AH1019" s="23">
        <f t="shared" si="303"/>
        <v>0</v>
      </c>
      <c r="AI1019" s="44" t="str">
        <f t="shared" si="304"/>
        <v>n/a</v>
      </c>
      <c r="AJ1019" s="2" t="str">
        <f t="shared" si="287"/>
        <v>2019-20 Summer</v>
      </c>
      <c r="AK1019" s="2" t="str">
        <f t="shared" si="288"/>
        <v>2018-19 Summer</v>
      </c>
      <c r="AL1019" s="41">
        <v>0</v>
      </c>
    </row>
    <row r="1020" spans="1:38" x14ac:dyDescent="0.3">
      <c r="A1020" s="47">
        <v>43315</v>
      </c>
      <c r="B1020" s="14" t="str">
        <f t="shared" si="289"/>
        <v>Aug</v>
      </c>
      <c r="C1020" s="3"/>
      <c r="D1020" s="3"/>
      <c r="E1020" s="3"/>
      <c r="F1020" s="3"/>
      <c r="G1020" s="3"/>
      <c r="H1020" s="3"/>
      <c r="I1020" s="13">
        <f>VLOOKUP($B1020,'Gas wholesale lookups'!$A$4:$L$15,'Gas wholesale index'!I$2,FALSE)</f>
        <v>291847.5</v>
      </c>
      <c r="J1020" s="13">
        <f>VLOOKUP($B1020,'Gas wholesale lookups'!$A$4:$L$15,'Gas wholesale index'!J$2,FALSE)</f>
        <v>332991.45454545453</v>
      </c>
      <c r="K1020" s="13">
        <f>VLOOKUP($B1020,'Gas wholesale lookups'!$A$4:$L$15,'Gas wholesale index'!K$2,FALSE)</f>
        <v>208526.18181818182</v>
      </c>
      <c r="L1020" s="13">
        <f>VLOOKUP($B1020,'Gas wholesale lookups'!$A$4:$L$15,'Gas wholesale index'!L$2,FALSE)</f>
        <v>166168.27272727274</v>
      </c>
      <c r="M1020" s="13">
        <f>VLOOKUP($B1020,'Gas wholesale lookups'!$A$4:$L$15,'Gas wholesale index'!M$2,FALSE)</f>
        <v>291847.5</v>
      </c>
      <c r="N1020" s="13">
        <f>VLOOKUP($B1020,'Gas wholesale lookups'!$A$4:$L$15,'Gas wholesale index'!N$2,FALSE)</f>
        <v>332991.45454545453</v>
      </c>
      <c r="O1020" s="38">
        <f>VLOOKUP($B1020,'Gas wholesale lookups'!$A$4:$R$15,'Gas wholesale index'!O$2,FALSE)</f>
        <v>0</v>
      </c>
      <c r="P1020" s="38">
        <f>VLOOKUP($B1020,'Gas wholesale lookups'!$A$4:$R$15,'Gas wholesale index'!P$2,FALSE)</f>
        <v>0</v>
      </c>
      <c r="Q1020" s="38">
        <f>VLOOKUP($B1020,'Gas wholesale lookups'!$A$4:$R$15,'Gas wholesale index'!Q$2,FALSE)</f>
        <v>1</v>
      </c>
      <c r="R1020" s="38">
        <f>VLOOKUP($B1020,'Gas wholesale lookups'!$A$4:$R$15,'Gas wholesale index'!R$2,FALSE)</f>
        <v>1</v>
      </c>
      <c r="S1020" s="38">
        <f>VLOOKUP($B1020,'Gas wholesale lookups'!$A$4:$R$15,'Gas wholesale index'!S$2,FALSE)</f>
        <v>1</v>
      </c>
      <c r="T1020" s="38">
        <f>VLOOKUP($B1020,'Gas wholesale lookups'!$A$4:$R$15,'Gas wholesale index'!T$2,FALSE)</f>
        <v>1</v>
      </c>
      <c r="U1020" s="13">
        <f t="shared" si="290"/>
        <v>0</v>
      </c>
      <c r="V1020" s="13">
        <f t="shared" si="291"/>
        <v>0</v>
      </c>
      <c r="W1020" s="13">
        <f t="shared" si="292"/>
        <v>208526.18181818182</v>
      </c>
      <c r="X1020" s="13">
        <f t="shared" si="293"/>
        <v>166168.27272727274</v>
      </c>
      <c r="Y1020" s="13">
        <f t="shared" si="294"/>
        <v>291847.5</v>
      </c>
      <c r="Z1020" s="13">
        <f t="shared" si="295"/>
        <v>332991.45454545453</v>
      </c>
      <c r="AA1020" s="13">
        <f t="shared" si="296"/>
        <v>999533.40909090918</v>
      </c>
      <c r="AB1020" s="23">
        <f t="shared" si="297"/>
        <v>0</v>
      </c>
      <c r="AC1020" s="23">
        <f t="shared" si="298"/>
        <v>0</v>
      </c>
      <c r="AD1020" s="23">
        <f t="shared" si="299"/>
        <v>0</v>
      </c>
      <c r="AE1020" s="23">
        <f t="shared" si="300"/>
        <v>0</v>
      </c>
      <c r="AF1020" s="23">
        <f t="shared" si="301"/>
        <v>0</v>
      </c>
      <c r="AG1020" s="23">
        <f t="shared" si="302"/>
        <v>0</v>
      </c>
      <c r="AH1020" s="23">
        <f t="shared" si="303"/>
        <v>0</v>
      </c>
      <c r="AI1020" s="44" t="str">
        <f t="shared" si="304"/>
        <v>n/a</v>
      </c>
      <c r="AJ1020" s="2" t="str">
        <f t="shared" si="287"/>
        <v>2019-20 Summer</v>
      </c>
      <c r="AK1020" s="2" t="str">
        <f t="shared" si="288"/>
        <v>2018-19 Summer</v>
      </c>
      <c r="AL1020" s="41">
        <v>0</v>
      </c>
    </row>
    <row r="1021" spans="1:38" x14ac:dyDescent="0.3">
      <c r="A1021" s="47">
        <v>43318</v>
      </c>
      <c r="B1021" s="14" t="str">
        <f t="shared" si="289"/>
        <v>Aug</v>
      </c>
      <c r="C1021" s="3"/>
      <c r="D1021" s="3"/>
      <c r="E1021" s="3"/>
      <c r="F1021" s="3"/>
      <c r="G1021" s="3"/>
      <c r="H1021" s="3"/>
      <c r="I1021" s="13">
        <f>VLOOKUP($B1021,'Gas wholesale lookups'!$A$4:$L$15,'Gas wholesale index'!I$2,FALSE)</f>
        <v>291847.5</v>
      </c>
      <c r="J1021" s="13">
        <f>VLOOKUP($B1021,'Gas wholesale lookups'!$A$4:$L$15,'Gas wholesale index'!J$2,FALSE)</f>
        <v>332991.45454545453</v>
      </c>
      <c r="K1021" s="13">
        <f>VLOOKUP($B1021,'Gas wholesale lookups'!$A$4:$L$15,'Gas wholesale index'!K$2,FALSE)</f>
        <v>208526.18181818182</v>
      </c>
      <c r="L1021" s="13">
        <f>VLOOKUP($B1021,'Gas wholesale lookups'!$A$4:$L$15,'Gas wholesale index'!L$2,FALSE)</f>
        <v>166168.27272727274</v>
      </c>
      <c r="M1021" s="13">
        <f>VLOOKUP($B1021,'Gas wholesale lookups'!$A$4:$L$15,'Gas wholesale index'!M$2,FALSE)</f>
        <v>291847.5</v>
      </c>
      <c r="N1021" s="13">
        <f>VLOOKUP($B1021,'Gas wholesale lookups'!$A$4:$L$15,'Gas wholesale index'!N$2,FALSE)</f>
        <v>332991.45454545453</v>
      </c>
      <c r="O1021" s="38">
        <f>VLOOKUP($B1021,'Gas wholesale lookups'!$A$4:$R$15,'Gas wholesale index'!O$2,FALSE)</f>
        <v>0</v>
      </c>
      <c r="P1021" s="38">
        <f>VLOOKUP($B1021,'Gas wholesale lookups'!$A$4:$R$15,'Gas wholesale index'!P$2,FALSE)</f>
        <v>0</v>
      </c>
      <c r="Q1021" s="38">
        <f>VLOOKUP($B1021,'Gas wholesale lookups'!$A$4:$R$15,'Gas wholesale index'!Q$2,FALSE)</f>
        <v>1</v>
      </c>
      <c r="R1021" s="38">
        <f>VLOOKUP($B1021,'Gas wholesale lookups'!$A$4:$R$15,'Gas wholesale index'!R$2,FALSE)</f>
        <v>1</v>
      </c>
      <c r="S1021" s="38">
        <f>VLOOKUP($B1021,'Gas wholesale lookups'!$A$4:$R$15,'Gas wholesale index'!S$2,FALSE)</f>
        <v>1</v>
      </c>
      <c r="T1021" s="38">
        <f>VLOOKUP($B1021,'Gas wholesale lookups'!$A$4:$R$15,'Gas wholesale index'!T$2,FALSE)</f>
        <v>1</v>
      </c>
      <c r="U1021" s="13">
        <f t="shared" si="290"/>
        <v>0</v>
      </c>
      <c r="V1021" s="13">
        <f t="shared" si="291"/>
        <v>0</v>
      </c>
      <c r="W1021" s="13">
        <f t="shared" si="292"/>
        <v>208526.18181818182</v>
      </c>
      <c r="X1021" s="13">
        <f t="shared" si="293"/>
        <v>166168.27272727274</v>
      </c>
      <c r="Y1021" s="13">
        <f t="shared" si="294"/>
        <v>291847.5</v>
      </c>
      <c r="Z1021" s="13">
        <f t="shared" si="295"/>
        <v>332991.45454545453</v>
      </c>
      <c r="AA1021" s="13">
        <f t="shared" si="296"/>
        <v>999533.40909090918</v>
      </c>
      <c r="AB1021" s="23">
        <f t="shared" si="297"/>
        <v>0</v>
      </c>
      <c r="AC1021" s="23">
        <f t="shared" si="298"/>
        <v>0</v>
      </c>
      <c r="AD1021" s="23">
        <f t="shared" si="299"/>
        <v>0</v>
      </c>
      <c r="AE1021" s="23">
        <f t="shared" si="300"/>
        <v>0</v>
      </c>
      <c r="AF1021" s="23">
        <f t="shared" si="301"/>
        <v>0</v>
      </c>
      <c r="AG1021" s="23">
        <f t="shared" si="302"/>
        <v>0</v>
      </c>
      <c r="AH1021" s="23">
        <f t="shared" si="303"/>
        <v>0</v>
      </c>
      <c r="AI1021" s="44" t="str">
        <f t="shared" si="304"/>
        <v>n/a</v>
      </c>
      <c r="AJ1021" s="2" t="str">
        <f t="shared" si="287"/>
        <v>2019-20 Summer</v>
      </c>
      <c r="AK1021" s="2" t="str">
        <f t="shared" si="288"/>
        <v>2018-19 Summer</v>
      </c>
      <c r="AL1021" s="41">
        <v>0</v>
      </c>
    </row>
    <row r="1022" spans="1:38" x14ac:dyDescent="0.3">
      <c r="A1022" s="47">
        <v>43319</v>
      </c>
      <c r="B1022" s="14" t="str">
        <f t="shared" si="289"/>
        <v>Aug</v>
      </c>
      <c r="C1022" s="3"/>
      <c r="D1022" s="3"/>
      <c r="E1022" s="3"/>
      <c r="F1022" s="3"/>
      <c r="G1022" s="3"/>
      <c r="H1022" s="3"/>
      <c r="I1022" s="13">
        <f>VLOOKUP($B1022,'Gas wholesale lookups'!$A$4:$L$15,'Gas wholesale index'!I$2,FALSE)</f>
        <v>291847.5</v>
      </c>
      <c r="J1022" s="13">
        <f>VLOOKUP($B1022,'Gas wholesale lookups'!$A$4:$L$15,'Gas wholesale index'!J$2,FALSE)</f>
        <v>332991.45454545453</v>
      </c>
      <c r="K1022" s="13">
        <f>VLOOKUP($B1022,'Gas wholesale lookups'!$A$4:$L$15,'Gas wholesale index'!K$2,FALSE)</f>
        <v>208526.18181818182</v>
      </c>
      <c r="L1022" s="13">
        <f>VLOOKUP($B1022,'Gas wholesale lookups'!$A$4:$L$15,'Gas wholesale index'!L$2,FALSE)</f>
        <v>166168.27272727274</v>
      </c>
      <c r="M1022" s="13">
        <f>VLOOKUP($B1022,'Gas wholesale lookups'!$A$4:$L$15,'Gas wholesale index'!M$2,FALSE)</f>
        <v>291847.5</v>
      </c>
      <c r="N1022" s="13">
        <f>VLOOKUP($B1022,'Gas wholesale lookups'!$A$4:$L$15,'Gas wholesale index'!N$2,FALSE)</f>
        <v>332991.45454545453</v>
      </c>
      <c r="O1022" s="38">
        <f>VLOOKUP($B1022,'Gas wholesale lookups'!$A$4:$R$15,'Gas wholesale index'!O$2,FALSE)</f>
        <v>0</v>
      </c>
      <c r="P1022" s="38">
        <f>VLOOKUP($B1022,'Gas wholesale lookups'!$A$4:$R$15,'Gas wholesale index'!P$2,FALSE)</f>
        <v>0</v>
      </c>
      <c r="Q1022" s="38">
        <f>VLOOKUP($B1022,'Gas wholesale lookups'!$A$4:$R$15,'Gas wholesale index'!Q$2,FALSE)</f>
        <v>1</v>
      </c>
      <c r="R1022" s="38">
        <f>VLOOKUP($B1022,'Gas wholesale lookups'!$A$4:$R$15,'Gas wholesale index'!R$2,FALSE)</f>
        <v>1</v>
      </c>
      <c r="S1022" s="38">
        <f>VLOOKUP($B1022,'Gas wholesale lookups'!$A$4:$R$15,'Gas wholesale index'!S$2,FALSE)</f>
        <v>1</v>
      </c>
      <c r="T1022" s="38">
        <f>VLOOKUP($B1022,'Gas wholesale lookups'!$A$4:$R$15,'Gas wholesale index'!T$2,FALSE)</f>
        <v>1</v>
      </c>
      <c r="U1022" s="13">
        <f t="shared" si="290"/>
        <v>0</v>
      </c>
      <c r="V1022" s="13">
        <f t="shared" si="291"/>
        <v>0</v>
      </c>
      <c r="W1022" s="13">
        <f t="shared" si="292"/>
        <v>208526.18181818182</v>
      </c>
      <c r="X1022" s="13">
        <f t="shared" si="293"/>
        <v>166168.27272727274</v>
      </c>
      <c r="Y1022" s="13">
        <f t="shared" si="294"/>
        <v>291847.5</v>
      </c>
      <c r="Z1022" s="13">
        <f t="shared" si="295"/>
        <v>332991.45454545453</v>
      </c>
      <c r="AA1022" s="13">
        <f t="shared" si="296"/>
        <v>999533.40909090918</v>
      </c>
      <c r="AB1022" s="23">
        <f t="shared" si="297"/>
        <v>0</v>
      </c>
      <c r="AC1022" s="23">
        <f t="shared" si="298"/>
        <v>0</v>
      </c>
      <c r="AD1022" s="23">
        <f t="shared" si="299"/>
        <v>0</v>
      </c>
      <c r="AE1022" s="23">
        <f t="shared" si="300"/>
        <v>0</v>
      </c>
      <c r="AF1022" s="23">
        <f t="shared" si="301"/>
        <v>0</v>
      </c>
      <c r="AG1022" s="23">
        <f t="shared" si="302"/>
        <v>0</v>
      </c>
      <c r="AH1022" s="23">
        <f t="shared" si="303"/>
        <v>0</v>
      </c>
      <c r="AI1022" s="44" t="str">
        <f t="shared" si="304"/>
        <v>n/a</v>
      </c>
      <c r="AJ1022" s="2" t="str">
        <f t="shared" si="287"/>
        <v>2019-20 Summer</v>
      </c>
      <c r="AK1022" s="2" t="str">
        <f t="shared" si="288"/>
        <v>2018-19 Summer</v>
      </c>
      <c r="AL1022" s="41">
        <v>0</v>
      </c>
    </row>
    <row r="1023" spans="1:38" x14ac:dyDescent="0.3">
      <c r="A1023" s="47">
        <v>43320</v>
      </c>
      <c r="B1023" s="14" t="str">
        <f t="shared" si="289"/>
        <v>Aug</v>
      </c>
      <c r="C1023" s="3"/>
      <c r="D1023" s="3"/>
      <c r="E1023" s="3"/>
      <c r="F1023" s="3"/>
      <c r="G1023" s="3"/>
      <c r="H1023" s="3"/>
      <c r="I1023" s="13">
        <f>VLOOKUP($B1023,'Gas wholesale lookups'!$A$4:$L$15,'Gas wholesale index'!I$2,FALSE)</f>
        <v>291847.5</v>
      </c>
      <c r="J1023" s="13">
        <f>VLOOKUP($B1023,'Gas wholesale lookups'!$A$4:$L$15,'Gas wholesale index'!J$2,FALSE)</f>
        <v>332991.45454545453</v>
      </c>
      <c r="K1023" s="13">
        <f>VLOOKUP($B1023,'Gas wholesale lookups'!$A$4:$L$15,'Gas wholesale index'!K$2,FALSE)</f>
        <v>208526.18181818182</v>
      </c>
      <c r="L1023" s="13">
        <f>VLOOKUP($B1023,'Gas wholesale lookups'!$A$4:$L$15,'Gas wholesale index'!L$2,FALSE)</f>
        <v>166168.27272727274</v>
      </c>
      <c r="M1023" s="13">
        <f>VLOOKUP($B1023,'Gas wholesale lookups'!$A$4:$L$15,'Gas wholesale index'!M$2,FALSE)</f>
        <v>291847.5</v>
      </c>
      <c r="N1023" s="13">
        <f>VLOOKUP($B1023,'Gas wholesale lookups'!$A$4:$L$15,'Gas wholesale index'!N$2,FALSE)</f>
        <v>332991.45454545453</v>
      </c>
      <c r="O1023" s="38">
        <f>VLOOKUP($B1023,'Gas wholesale lookups'!$A$4:$R$15,'Gas wholesale index'!O$2,FALSE)</f>
        <v>0</v>
      </c>
      <c r="P1023" s="38">
        <f>VLOOKUP($B1023,'Gas wholesale lookups'!$A$4:$R$15,'Gas wholesale index'!P$2,FALSE)</f>
        <v>0</v>
      </c>
      <c r="Q1023" s="38">
        <f>VLOOKUP($B1023,'Gas wholesale lookups'!$A$4:$R$15,'Gas wholesale index'!Q$2,FALSE)</f>
        <v>1</v>
      </c>
      <c r="R1023" s="38">
        <f>VLOOKUP($B1023,'Gas wholesale lookups'!$A$4:$R$15,'Gas wholesale index'!R$2,FALSE)</f>
        <v>1</v>
      </c>
      <c r="S1023" s="38">
        <f>VLOOKUP($B1023,'Gas wholesale lookups'!$A$4:$R$15,'Gas wholesale index'!S$2,FALSE)</f>
        <v>1</v>
      </c>
      <c r="T1023" s="38">
        <f>VLOOKUP($B1023,'Gas wholesale lookups'!$A$4:$R$15,'Gas wholesale index'!T$2,FALSE)</f>
        <v>1</v>
      </c>
      <c r="U1023" s="13">
        <f t="shared" si="290"/>
        <v>0</v>
      </c>
      <c r="V1023" s="13">
        <f t="shared" si="291"/>
        <v>0</v>
      </c>
      <c r="W1023" s="13">
        <f t="shared" si="292"/>
        <v>208526.18181818182</v>
      </c>
      <c r="X1023" s="13">
        <f t="shared" si="293"/>
        <v>166168.27272727274</v>
      </c>
      <c r="Y1023" s="13">
        <f t="shared" si="294"/>
        <v>291847.5</v>
      </c>
      <c r="Z1023" s="13">
        <f t="shared" si="295"/>
        <v>332991.45454545453</v>
      </c>
      <c r="AA1023" s="13">
        <f t="shared" si="296"/>
        <v>999533.40909090918</v>
      </c>
      <c r="AB1023" s="23">
        <f t="shared" si="297"/>
        <v>0</v>
      </c>
      <c r="AC1023" s="23">
        <f t="shared" si="298"/>
        <v>0</v>
      </c>
      <c r="AD1023" s="23">
        <f t="shared" si="299"/>
        <v>0</v>
      </c>
      <c r="AE1023" s="23">
        <f t="shared" si="300"/>
        <v>0</v>
      </c>
      <c r="AF1023" s="23">
        <f t="shared" si="301"/>
        <v>0</v>
      </c>
      <c r="AG1023" s="23">
        <f t="shared" si="302"/>
        <v>0</v>
      </c>
      <c r="AH1023" s="23">
        <f t="shared" si="303"/>
        <v>0</v>
      </c>
      <c r="AI1023" s="44" t="str">
        <f t="shared" si="304"/>
        <v>n/a</v>
      </c>
      <c r="AJ1023" s="2" t="str">
        <f t="shared" si="287"/>
        <v>2019-20 Summer</v>
      </c>
      <c r="AK1023" s="2" t="str">
        <f t="shared" si="288"/>
        <v>2018-19 Summer</v>
      </c>
      <c r="AL1023" s="41">
        <v>0</v>
      </c>
    </row>
    <row r="1024" spans="1:38" x14ac:dyDescent="0.3">
      <c r="A1024" s="47">
        <v>43321</v>
      </c>
      <c r="B1024" s="14" t="str">
        <f t="shared" si="289"/>
        <v>Aug</v>
      </c>
      <c r="C1024" s="3"/>
      <c r="D1024" s="3"/>
      <c r="E1024" s="3"/>
      <c r="F1024" s="3"/>
      <c r="G1024" s="3"/>
      <c r="H1024" s="3"/>
      <c r="I1024" s="13">
        <f>VLOOKUP($B1024,'Gas wholesale lookups'!$A$4:$L$15,'Gas wholesale index'!I$2,FALSE)</f>
        <v>291847.5</v>
      </c>
      <c r="J1024" s="13">
        <f>VLOOKUP($B1024,'Gas wholesale lookups'!$A$4:$L$15,'Gas wholesale index'!J$2,FALSE)</f>
        <v>332991.45454545453</v>
      </c>
      <c r="K1024" s="13">
        <f>VLOOKUP($B1024,'Gas wholesale lookups'!$A$4:$L$15,'Gas wholesale index'!K$2,FALSE)</f>
        <v>208526.18181818182</v>
      </c>
      <c r="L1024" s="13">
        <f>VLOOKUP($B1024,'Gas wholesale lookups'!$A$4:$L$15,'Gas wholesale index'!L$2,FALSE)</f>
        <v>166168.27272727274</v>
      </c>
      <c r="M1024" s="13">
        <f>VLOOKUP($B1024,'Gas wholesale lookups'!$A$4:$L$15,'Gas wholesale index'!M$2,FALSE)</f>
        <v>291847.5</v>
      </c>
      <c r="N1024" s="13">
        <f>VLOOKUP($B1024,'Gas wholesale lookups'!$A$4:$L$15,'Gas wholesale index'!N$2,FALSE)</f>
        <v>332991.45454545453</v>
      </c>
      <c r="O1024" s="38">
        <f>VLOOKUP($B1024,'Gas wholesale lookups'!$A$4:$R$15,'Gas wholesale index'!O$2,FALSE)</f>
        <v>0</v>
      </c>
      <c r="P1024" s="38">
        <f>VLOOKUP($B1024,'Gas wholesale lookups'!$A$4:$R$15,'Gas wholesale index'!P$2,FALSE)</f>
        <v>0</v>
      </c>
      <c r="Q1024" s="38">
        <f>VLOOKUP($B1024,'Gas wholesale lookups'!$A$4:$R$15,'Gas wholesale index'!Q$2,FALSE)</f>
        <v>1</v>
      </c>
      <c r="R1024" s="38">
        <f>VLOOKUP($B1024,'Gas wholesale lookups'!$A$4:$R$15,'Gas wholesale index'!R$2,FALSE)</f>
        <v>1</v>
      </c>
      <c r="S1024" s="38">
        <f>VLOOKUP($B1024,'Gas wholesale lookups'!$A$4:$R$15,'Gas wholesale index'!S$2,FALSE)</f>
        <v>1</v>
      </c>
      <c r="T1024" s="38">
        <f>VLOOKUP($B1024,'Gas wholesale lookups'!$A$4:$R$15,'Gas wholesale index'!T$2,FALSE)</f>
        <v>1</v>
      </c>
      <c r="U1024" s="13">
        <f t="shared" si="290"/>
        <v>0</v>
      </c>
      <c r="V1024" s="13">
        <f t="shared" si="291"/>
        <v>0</v>
      </c>
      <c r="W1024" s="13">
        <f t="shared" si="292"/>
        <v>208526.18181818182</v>
      </c>
      <c r="X1024" s="13">
        <f t="shared" si="293"/>
        <v>166168.27272727274</v>
      </c>
      <c r="Y1024" s="13">
        <f t="shared" si="294"/>
        <v>291847.5</v>
      </c>
      <c r="Z1024" s="13">
        <f t="shared" si="295"/>
        <v>332991.45454545453</v>
      </c>
      <c r="AA1024" s="13">
        <f t="shared" si="296"/>
        <v>999533.40909090918</v>
      </c>
      <c r="AB1024" s="23">
        <f t="shared" si="297"/>
        <v>0</v>
      </c>
      <c r="AC1024" s="23">
        <f t="shared" si="298"/>
        <v>0</v>
      </c>
      <c r="AD1024" s="23">
        <f t="shared" si="299"/>
        <v>0</v>
      </c>
      <c r="AE1024" s="23">
        <f t="shared" si="300"/>
        <v>0</v>
      </c>
      <c r="AF1024" s="23">
        <f t="shared" si="301"/>
        <v>0</v>
      </c>
      <c r="AG1024" s="23">
        <f t="shared" si="302"/>
        <v>0</v>
      </c>
      <c r="AH1024" s="23">
        <f t="shared" si="303"/>
        <v>0</v>
      </c>
      <c r="AI1024" s="44" t="str">
        <f t="shared" si="304"/>
        <v>n/a</v>
      </c>
      <c r="AJ1024" s="2" t="str">
        <f t="shared" si="287"/>
        <v>2019-20 Summer</v>
      </c>
      <c r="AK1024" s="2" t="str">
        <f t="shared" si="288"/>
        <v>2018-19 Summer</v>
      </c>
      <c r="AL1024" s="41">
        <v>0</v>
      </c>
    </row>
    <row r="1025" spans="1:38" x14ac:dyDescent="0.3">
      <c r="A1025" s="47">
        <v>43322</v>
      </c>
      <c r="B1025" s="14" t="str">
        <f t="shared" si="289"/>
        <v>Aug</v>
      </c>
      <c r="C1025" s="3"/>
      <c r="D1025" s="3"/>
      <c r="E1025" s="3"/>
      <c r="F1025" s="3"/>
      <c r="G1025" s="3"/>
      <c r="H1025" s="3"/>
      <c r="I1025" s="13">
        <f>VLOOKUP($B1025,'Gas wholesale lookups'!$A$4:$L$15,'Gas wholesale index'!I$2,FALSE)</f>
        <v>291847.5</v>
      </c>
      <c r="J1025" s="13">
        <f>VLOOKUP($B1025,'Gas wholesale lookups'!$A$4:$L$15,'Gas wholesale index'!J$2,FALSE)</f>
        <v>332991.45454545453</v>
      </c>
      <c r="K1025" s="13">
        <f>VLOOKUP($B1025,'Gas wholesale lookups'!$A$4:$L$15,'Gas wholesale index'!K$2,FALSE)</f>
        <v>208526.18181818182</v>
      </c>
      <c r="L1025" s="13">
        <f>VLOOKUP($B1025,'Gas wholesale lookups'!$A$4:$L$15,'Gas wholesale index'!L$2,FALSE)</f>
        <v>166168.27272727274</v>
      </c>
      <c r="M1025" s="13">
        <f>VLOOKUP($B1025,'Gas wholesale lookups'!$A$4:$L$15,'Gas wholesale index'!M$2,FALSE)</f>
        <v>291847.5</v>
      </c>
      <c r="N1025" s="13">
        <f>VLOOKUP($B1025,'Gas wholesale lookups'!$A$4:$L$15,'Gas wholesale index'!N$2,FALSE)</f>
        <v>332991.45454545453</v>
      </c>
      <c r="O1025" s="38">
        <f>VLOOKUP($B1025,'Gas wholesale lookups'!$A$4:$R$15,'Gas wholesale index'!O$2,FALSE)</f>
        <v>0</v>
      </c>
      <c r="P1025" s="38">
        <f>VLOOKUP($B1025,'Gas wholesale lookups'!$A$4:$R$15,'Gas wholesale index'!P$2,FALSE)</f>
        <v>0</v>
      </c>
      <c r="Q1025" s="38">
        <f>VLOOKUP($B1025,'Gas wholesale lookups'!$A$4:$R$15,'Gas wholesale index'!Q$2,FALSE)</f>
        <v>1</v>
      </c>
      <c r="R1025" s="38">
        <f>VLOOKUP($B1025,'Gas wholesale lookups'!$A$4:$R$15,'Gas wholesale index'!R$2,FALSE)</f>
        <v>1</v>
      </c>
      <c r="S1025" s="38">
        <f>VLOOKUP($B1025,'Gas wholesale lookups'!$A$4:$R$15,'Gas wholesale index'!S$2,FALSE)</f>
        <v>1</v>
      </c>
      <c r="T1025" s="38">
        <f>VLOOKUP($B1025,'Gas wholesale lookups'!$A$4:$R$15,'Gas wholesale index'!T$2,FALSE)</f>
        <v>1</v>
      </c>
      <c r="U1025" s="13">
        <f t="shared" si="290"/>
        <v>0</v>
      </c>
      <c r="V1025" s="13">
        <f t="shared" si="291"/>
        <v>0</v>
      </c>
      <c r="W1025" s="13">
        <f t="shared" si="292"/>
        <v>208526.18181818182</v>
      </c>
      <c r="X1025" s="13">
        <f t="shared" si="293"/>
        <v>166168.27272727274</v>
      </c>
      <c r="Y1025" s="13">
        <f t="shared" si="294"/>
        <v>291847.5</v>
      </c>
      <c r="Z1025" s="13">
        <f t="shared" si="295"/>
        <v>332991.45454545453</v>
      </c>
      <c r="AA1025" s="13">
        <f t="shared" si="296"/>
        <v>999533.40909090918</v>
      </c>
      <c r="AB1025" s="23">
        <f t="shared" si="297"/>
        <v>0</v>
      </c>
      <c r="AC1025" s="23">
        <f t="shared" si="298"/>
        <v>0</v>
      </c>
      <c r="AD1025" s="23">
        <f t="shared" si="299"/>
        <v>0</v>
      </c>
      <c r="AE1025" s="23">
        <f t="shared" si="300"/>
        <v>0</v>
      </c>
      <c r="AF1025" s="23">
        <f t="shared" si="301"/>
        <v>0</v>
      </c>
      <c r="AG1025" s="23">
        <f t="shared" si="302"/>
        <v>0</v>
      </c>
      <c r="AH1025" s="23">
        <f t="shared" si="303"/>
        <v>0</v>
      </c>
      <c r="AI1025" s="44" t="str">
        <f t="shared" si="304"/>
        <v>n/a</v>
      </c>
      <c r="AJ1025" s="2" t="str">
        <f t="shared" si="287"/>
        <v>2019-20 Summer</v>
      </c>
      <c r="AK1025" s="2" t="str">
        <f t="shared" si="288"/>
        <v>2018-19 Summer</v>
      </c>
      <c r="AL1025" s="41">
        <v>0</v>
      </c>
    </row>
    <row r="1026" spans="1:38" x14ac:dyDescent="0.3">
      <c r="A1026" s="47">
        <v>43325</v>
      </c>
      <c r="B1026" s="14" t="str">
        <f t="shared" si="289"/>
        <v>Aug</v>
      </c>
      <c r="C1026" s="3"/>
      <c r="D1026" s="3"/>
      <c r="E1026" s="3"/>
      <c r="F1026" s="3"/>
      <c r="G1026" s="3"/>
      <c r="H1026" s="3"/>
      <c r="I1026" s="13">
        <f>VLOOKUP($B1026,'Gas wholesale lookups'!$A$4:$L$15,'Gas wholesale index'!I$2,FALSE)</f>
        <v>291847.5</v>
      </c>
      <c r="J1026" s="13">
        <f>VLOOKUP($B1026,'Gas wholesale lookups'!$A$4:$L$15,'Gas wholesale index'!J$2,FALSE)</f>
        <v>332991.45454545453</v>
      </c>
      <c r="K1026" s="13">
        <f>VLOOKUP($B1026,'Gas wholesale lookups'!$A$4:$L$15,'Gas wholesale index'!K$2,FALSE)</f>
        <v>208526.18181818182</v>
      </c>
      <c r="L1026" s="13">
        <f>VLOOKUP($B1026,'Gas wholesale lookups'!$A$4:$L$15,'Gas wholesale index'!L$2,FALSE)</f>
        <v>166168.27272727274</v>
      </c>
      <c r="M1026" s="13">
        <f>VLOOKUP($B1026,'Gas wholesale lookups'!$A$4:$L$15,'Gas wholesale index'!M$2,FALSE)</f>
        <v>291847.5</v>
      </c>
      <c r="N1026" s="13">
        <f>VLOOKUP($B1026,'Gas wholesale lookups'!$A$4:$L$15,'Gas wholesale index'!N$2,FALSE)</f>
        <v>332991.45454545453</v>
      </c>
      <c r="O1026" s="38">
        <f>VLOOKUP($B1026,'Gas wholesale lookups'!$A$4:$R$15,'Gas wholesale index'!O$2,FALSE)</f>
        <v>0</v>
      </c>
      <c r="P1026" s="38">
        <f>VLOOKUP($B1026,'Gas wholesale lookups'!$A$4:$R$15,'Gas wholesale index'!P$2,FALSE)</f>
        <v>0</v>
      </c>
      <c r="Q1026" s="38">
        <f>VLOOKUP($B1026,'Gas wholesale lookups'!$A$4:$R$15,'Gas wholesale index'!Q$2,FALSE)</f>
        <v>1</v>
      </c>
      <c r="R1026" s="38">
        <f>VLOOKUP($B1026,'Gas wholesale lookups'!$A$4:$R$15,'Gas wholesale index'!R$2,FALSE)</f>
        <v>1</v>
      </c>
      <c r="S1026" s="38">
        <f>VLOOKUP($B1026,'Gas wholesale lookups'!$A$4:$R$15,'Gas wholesale index'!S$2,FALSE)</f>
        <v>1</v>
      </c>
      <c r="T1026" s="38">
        <f>VLOOKUP($B1026,'Gas wholesale lookups'!$A$4:$R$15,'Gas wholesale index'!T$2,FALSE)</f>
        <v>1</v>
      </c>
      <c r="U1026" s="13">
        <f t="shared" si="290"/>
        <v>0</v>
      </c>
      <c r="V1026" s="13">
        <f t="shared" si="291"/>
        <v>0</v>
      </c>
      <c r="W1026" s="13">
        <f t="shared" si="292"/>
        <v>208526.18181818182</v>
      </c>
      <c r="X1026" s="13">
        <f t="shared" si="293"/>
        <v>166168.27272727274</v>
      </c>
      <c r="Y1026" s="13">
        <f t="shared" si="294"/>
        <v>291847.5</v>
      </c>
      <c r="Z1026" s="13">
        <f t="shared" si="295"/>
        <v>332991.45454545453</v>
      </c>
      <c r="AA1026" s="13">
        <f t="shared" si="296"/>
        <v>999533.40909090918</v>
      </c>
      <c r="AB1026" s="23">
        <f t="shared" si="297"/>
        <v>0</v>
      </c>
      <c r="AC1026" s="23">
        <f t="shared" si="298"/>
        <v>0</v>
      </c>
      <c r="AD1026" s="23">
        <f t="shared" si="299"/>
        <v>0</v>
      </c>
      <c r="AE1026" s="23">
        <f t="shared" si="300"/>
        <v>0</v>
      </c>
      <c r="AF1026" s="23">
        <f t="shared" si="301"/>
        <v>0</v>
      </c>
      <c r="AG1026" s="23">
        <f t="shared" si="302"/>
        <v>0</v>
      </c>
      <c r="AH1026" s="23">
        <f t="shared" si="303"/>
        <v>0</v>
      </c>
      <c r="AI1026" s="44" t="str">
        <f t="shared" si="304"/>
        <v>n/a</v>
      </c>
      <c r="AJ1026" s="2" t="str">
        <f t="shared" si="287"/>
        <v>2019-20 Summer</v>
      </c>
      <c r="AK1026" s="2" t="str">
        <f t="shared" si="288"/>
        <v>2018-19 Summer</v>
      </c>
      <c r="AL1026" s="41">
        <v>0</v>
      </c>
    </row>
    <row r="1027" spans="1:38" x14ac:dyDescent="0.3">
      <c r="A1027" s="47">
        <v>43326</v>
      </c>
      <c r="B1027" s="14" t="str">
        <f t="shared" si="289"/>
        <v>Aug</v>
      </c>
      <c r="C1027" s="3"/>
      <c r="D1027" s="3"/>
      <c r="E1027" s="3"/>
      <c r="F1027" s="3"/>
      <c r="G1027" s="3"/>
      <c r="H1027" s="3"/>
      <c r="I1027" s="13">
        <f>VLOOKUP($B1027,'Gas wholesale lookups'!$A$4:$L$15,'Gas wholesale index'!I$2,FALSE)</f>
        <v>291847.5</v>
      </c>
      <c r="J1027" s="13">
        <f>VLOOKUP($B1027,'Gas wholesale lookups'!$A$4:$L$15,'Gas wholesale index'!J$2,FALSE)</f>
        <v>332991.45454545453</v>
      </c>
      <c r="K1027" s="13">
        <f>VLOOKUP($B1027,'Gas wholesale lookups'!$A$4:$L$15,'Gas wholesale index'!K$2,FALSE)</f>
        <v>208526.18181818182</v>
      </c>
      <c r="L1027" s="13">
        <f>VLOOKUP($B1027,'Gas wholesale lookups'!$A$4:$L$15,'Gas wholesale index'!L$2,FALSE)</f>
        <v>166168.27272727274</v>
      </c>
      <c r="M1027" s="13">
        <f>VLOOKUP($B1027,'Gas wholesale lookups'!$A$4:$L$15,'Gas wholesale index'!M$2,FALSE)</f>
        <v>291847.5</v>
      </c>
      <c r="N1027" s="13">
        <f>VLOOKUP($B1027,'Gas wholesale lookups'!$A$4:$L$15,'Gas wholesale index'!N$2,FALSE)</f>
        <v>332991.45454545453</v>
      </c>
      <c r="O1027" s="38">
        <f>VLOOKUP($B1027,'Gas wholesale lookups'!$A$4:$R$15,'Gas wholesale index'!O$2,FALSE)</f>
        <v>0</v>
      </c>
      <c r="P1027" s="38">
        <f>VLOOKUP($B1027,'Gas wholesale lookups'!$A$4:$R$15,'Gas wholesale index'!P$2,FALSE)</f>
        <v>0</v>
      </c>
      <c r="Q1027" s="38">
        <f>VLOOKUP($B1027,'Gas wholesale lookups'!$A$4:$R$15,'Gas wholesale index'!Q$2,FALSE)</f>
        <v>1</v>
      </c>
      <c r="R1027" s="38">
        <f>VLOOKUP($B1027,'Gas wholesale lookups'!$A$4:$R$15,'Gas wholesale index'!R$2,FALSE)</f>
        <v>1</v>
      </c>
      <c r="S1027" s="38">
        <f>VLOOKUP($B1027,'Gas wholesale lookups'!$A$4:$R$15,'Gas wholesale index'!S$2,FALSE)</f>
        <v>1</v>
      </c>
      <c r="T1027" s="38">
        <f>VLOOKUP($B1027,'Gas wholesale lookups'!$A$4:$R$15,'Gas wholesale index'!T$2,FALSE)</f>
        <v>1</v>
      </c>
      <c r="U1027" s="13">
        <f t="shared" si="290"/>
        <v>0</v>
      </c>
      <c r="V1027" s="13">
        <f t="shared" si="291"/>
        <v>0</v>
      </c>
      <c r="W1027" s="13">
        <f t="shared" si="292"/>
        <v>208526.18181818182</v>
      </c>
      <c r="X1027" s="13">
        <f t="shared" si="293"/>
        <v>166168.27272727274</v>
      </c>
      <c r="Y1027" s="13">
        <f t="shared" si="294"/>
        <v>291847.5</v>
      </c>
      <c r="Z1027" s="13">
        <f t="shared" si="295"/>
        <v>332991.45454545453</v>
      </c>
      <c r="AA1027" s="13">
        <f t="shared" si="296"/>
        <v>999533.40909090918</v>
      </c>
      <c r="AB1027" s="23">
        <f t="shared" si="297"/>
        <v>0</v>
      </c>
      <c r="AC1027" s="23">
        <f t="shared" si="298"/>
        <v>0</v>
      </c>
      <c r="AD1027" s="23">
        <f t="shared" si="299"/>
        <v>0</v>
      </c>
      <c r="AE1027" s="23">
        <f t="shared" si="300"/>
        <v>0</v>
      </c>
      <c r="AF1027" s="23">
        <f t="shared" si="301"/>
        <v>0</v>
      </c>
      <c r="AG1027" s="23">
        <f t="shared" si="302"/>
        <v>0</v>
      </c>
      <c r="AH1027" s="23">
        <f t="shared" si="303"/>
        <v>0</v>
      </c>
      <c r="AI1027" s="44" t="str">
        <f t="shared" si="304"/>
        <v>n/a</v>
      </c>
      <c r="AJ1027" s="2" t="str">
        <f t="shared" si="287"/>
        <v>2019-20 Summer</v>
      </c>
      <c r="AK1027" s="2" t="str">
        <f t="shared" si="288"/>
        <v>2018-19 Summer</v>
      </c>
      <c r="AL1027" s="41">
        <v>0</v>
      </c>
    </row>
    <row r="1028" spans="1:38" x14ac:dyDescent="0.3">
      <c r="A1028" s="47">
        <v>43327</v>
      </c>
      <c r="B1028" s="14" t="str">
        <f t="shared" si="289"/>
        <v>Aug</v>
      </c>
      <c r="C1028" s="3"/>
      <c r="D1028" s="3"/>
      <c r="E1028" s="3"/>
      <c r="F1028" s="3"/>
      <c r="G1028" s="3"/>
      <c r="H1028" s="3"/>
      <c r="I1028" s="13">
        <f>VLOOKUP($B1028,'Gas wholesale lookups'!$A$4:$L$15,'Gas wholesale index'!I$2,FALSE)</f>
        <v>291847.5</v>
      </c>
      <c r="J1028" s="13">
        <f>VLOOKUP($B1028,'Gas wholesale lookups'!$A$4:$L$15,'Gas wholesale index'!J$2,FALSE)</f>
        <v>332991.45454545453</v>
      </c>
      <c r="K1028" s="13">
        <f>VLOOKUP($B1028,'Gas wholesale lookups'!$A$4:$L$15,'Gas wholesale index'!K$2,FALSE)</f>
        <v>208526.18181818182</v>
      </c>
      <c r="L1028" s="13">
        <f>VLOOKUP($B1028,'Gas wholesale lookups'!$A$4:$L$15,'Gas wholesale index'!L$2,FALSE)</f>
        <v>166168.27272727274</v>
      </c>
      <c r="M1028" s="13">
        <f>VLOOKUP($B1028,'Gas wholesale lookups'!$A$4:$L$15,'Gas wholesale index'!M$2,FALSE)</f>
        <v>291847.5</v>
      </c>
      <c r="N1028" s="13">
        <f>VLOOKUP($B1028,'Gas wholesale lookups'!$A$4:$L$15,'Gas wholesale index'!N$2,FALSE)</f>
        <v>332991.45454545453</v>
      </c>
      <c r="O1028" s="38">
        <f>VLOOKUP($B1028,'Gas wholesale lookups'!$A$4:$R$15,'Gas wholesale index'!O$2,FALSE)</f>
        <v>0</v>
      </c>
      <c r="P1028" s="38">
        <f>VLOOKUP($B1028,'Gas wholesale lookups'!$A$4:$R$15,'Gas wholesale index'!P$2,FALSE)</f>
        <v>0</v>
      </c>
      <c r="Q1028" s="38">
        <f>VLOOKUP($B1028,'Gas wholesale lookups'!$A$4:$R$15,'Gas wholesale index'!Q$2,FALSE)</f>
        <v>1</v>
      </c>
      <c r="R1028" s="38">
        <f>VLOOKUP($B1028,'Gas wholesale lookups'!$A$4:$R$15,'Gas wholesale index'!R$2,FALSE)</f>
        <v>1</v>
      </c>
      <c r="S1028" s="38">
        <f>VLOOKUP($B1028,'Gas wholesale lookups'!$A$4:$R$15,'Gas wholesale index'!S$2,FALSE)</f>
        <v>1</v>
      </c>
      <c r="T1028" s="38">
        <f>VLOOKUP($B1028,'Gas wholesale lookups'!$A$4:$R$15,'Gas wholesale index'!T$2,FALSE)</f>
        <v>1</v>
      </c>
      <c r="U1028" s="13">
        <f t="shared" si="290"/>
        <v>0</v>
      </c>
      <c r="V1028" s="13">
        <f t="shared" si="291"/>
        <v>0</v>
      </c>
      <c r="W1028" s="13">
        <f t="shared" si="292"/>
        <v>208526.18181818182</v>
      </c>
      <c r="X1028" s="13">
        <f t="shared" si="293"/>
        <v>166168.27272727274</v>
      </c>
      <c r="Y1028" s="13">
        <f t="shared" si="294"/>
        <v>291847.5</v>
      </c>
      <c r="Z1028" s="13">
        <f t="shared" si="295"/>
        <v>332991.45454545453</v>
      </c>
      <c r="AA1028" s="13">
        <f t="shared" si="296"/>
        <v>999533.40909090918</v>
      </c>
      <c r="AB1028" s="23">
        <f t="shared" si="297"/>
        <v>0</v>
      </c>
      <c r="AC1028" s="23">
        <f t="shared" si="298"/>
        <v>0</v>
      </c>
      <c r="AD1028" s="23">
        <f t="shared" si="299"/>
        <v>0</v>
      </c>
      <c r="AE1028" s="23">
        <f t="shared" si="300"/>
        <v>0</v>
      </c>
      <c r="AF1028" s="23">
        <f t="shared" si="301"/>
        <v>0</v>
      </c>
      <c r="AG1028" s="23">
        <f t="shared" si="302"/>
        <v>0</v>
      </c>
      <c r="AH1028" s="23">
        <f t="shared" si="303"/>
        <v>0</v>
      </c>
      <c r="AI1028" s="44" t="str">
        <f t="shared" si="304"/>
        <v>n/a</v>
      </c>
      <c r="AJ1028" s="2" t="str">
        <f t="shared" si="287"/>
        <v>2019-20 Summer</v>
      </c>
      <c r="AK1028" s="2" t="str">
        <f t="shared" si="288"/>
        <v>2018-19 Summer</v>
      </c>
      <c r="AL1028" s="41">
        <v>0</v>
      </c>
    </row>
    <row r="1029" spans="1:38" x14ac:dyDescent="0.3">
      <c r="A1029" s="47">
        <v>43328</v>
      </c>
      <c r="B1029" s="14" t="str">
        <f t="shared" si="289"/>
        <v>Aug</v>
      </c>
      <c r="C1029" s="3"/>
      <c r="D1029" s="3"/>
      <c r="E1029" s="3"/>
      <c r="F1029" s="3"/>
      <c r="G1029" s="3"/>
      <c r="H1029" s="3"/>
      <c r="I1029" s="13">
        <f>VLOOKUP($B1029,'Gas wholesale lookups'!$A$4:$L$15,'Gas wholesale index'!I$2,FALSE)</f>
        <v>291847.5</v>
      </c>
      <c r="J1029" s="13">
        <f>VLOOKUP($B1029,'Gas wholesale lookups'!$A$4:$L$15,'Gas wholesale index'!J$2,FALSE)</f>
        <v>332991.45454545453</v>
      </c>
      <c r="K1029" s="13">
        <f>VLOOKUP($B1029,'Gas wholesale lookups'!$A$4:$L$15,'Gas wholesale index'!K$2,FALSE)</f>
        <v>208526.18181818182</v>
      </c>
      <c r="L1029" s="13">
        <f>VLOOKUP($B1029,'Gas wholesale lookups'!$A$4:$L$15,'Gas wholesale index'!L$2,FALSE)</f>
        <v>166168.27272727274</v>
      </c>
      <c r="M1029" s="13">
        <f>VLOOKUP($B1029,'Gas wholesale lookups'!$A$4:$L$15,'Gas wholesale index'!M$2,FALSE)</f>
        <v>291847.5</v>
      </c>
      <c r="N1029" s="13">
        <f>VLOOKUP($B1029,'Gas wholesale lookups'!$A$4:$L$15,'Gas wholesale index'!N$2,FALSE)</f>
        <v>332991.45454545453</v>
      </c>
      <c r="O1029" s="38">
        <f>VLOOKUP($B1029,'Gas wholesale lookups'!$A$4:$R$15,'Gas wholesale index'!O$2,FALSE)</f>
        <v>0</v>
      </c>
      <c r="P1029" s="38">
        <f>VLOOKUP($B1029,'Gas wholesale lookups'!$A$4:$R$15,'Gas wholesale index'!P$2,FALSE)</f>
        <v>0</v>
      </c>
      <c r="Q1029" s="38">
        <f>VLOOKUP($B1029,'Gas wholesale lookups'!$A$4:$R$15,'Gas wholesale index'!Q$2,FALSE)</f>
        <v>1</v>
      </c>
      <c r="R1029" s="38">
        <f>VLOOKUP($B1029,'Gas wholesale lookups'!$A$4:$R$15,'Gas wholesale index'!R$2,FALSE)</f>
        <v>1</v>
      </c>
      <c r="S1029" s="38">
        <f>VLOOKUP($B1029,'Gas wholesale lookups'!$A$4:$R$15,'Gas wholesale index'!S$2,FALSE)</f>
        <v>1</v>
      </c>
      <c r="T1029" s="38">
        <f>VLOOKUP($B1029,'Gas wholesale lookups'!$A$4:$R$15,'Gas wholesale index'!T$2,FALSE)</f>
        <v>1</v>
      </c>
      <c r="U1029" s="13">
        <f t="shared" si="290"/>
        <v>0</v>
      </c>
      <c r="V1029" s="13">
        <f t="shared" si="291"/>
        <v>0</v>
      </c>
      <c r="W1029" s="13">
        <f t="shared" si="292"/>
        <v>208526.18181818182</v>
      </c>
      <c r="X1029" s="13">
        <f t="shared" si="293"/>
        <v>166168.27272727274</v>
      </c>
      <c r="Y1029" s="13">
        <f t="shared" si="294"/>
        <v>291847.5</v>
      </c>
      <c r="Z1029" s="13">
        <f t="shared" si="295"/>
        <v>332991.45454545453</v>
      </c>
      <c r="AA1029" s="13">
        <f t="shared" si="296"/>
        <v>999533.40909090918</v>
      </c>
      <c r="AB1029" s="23">
        <f t="shared" si="297"/>
        <v>0</v>
      </c>
      <c r="AC1029" s="23">
        <f t="shared" si="298"/>
        <v>0</v>
      </c>
      <c r="AD1029" s="23">
        <f t="shared" si="299"/>
        <v>0</v>
      </c>
      <c r="AE1029" s="23">
        <f t="shared" si="300"/>
        <v>0</v>
      </c>
      <c r="AF1029" s="23">
        <f t="shared" si="301"/>
        <v>0</v>
      </c>
      <c r="AG1029" s="23">
        <f t="shared" si="302"/>
        <v>0</v>
      </c>
      <c r="AH1029" s="23">
        <f t="shared" si="303"/>
        <v>0</v>
      </c>
      <c r="AI1029" s="44" t="str">
        <f t="shared" si="304"/>
        <v>n/a</v>
      </c>
      <c r="AJ1029" s="2" t="str">
        <f t="shared" si="287"/>
        <v>2019-20 Summer</v>
      </c>
      <c r="AK1029" s="2" t="str">
        <f t="shared" si="288"/>
        <v>2018-19 Summer</v>
      </c>
      <c r="AL1029" s="41">
        <v>0</v>
      </c>
    </row>
    <row r="1030" spans="1:38" x14ac:dyDescent="0.3">
      <c r="A1030" s="47">
        <v>43329</v>
      </c>
      <c r="B1030" s="14" t="str">
        <f t="shared" si="289"/>
        <v>Aug</v>
      </c>
      <c r="C1030" s="3"/>
      <c r="D1030" s="3"/>
      <c r="E1030" s="3"/>
      <c r="F1030" s="3"/>
      <c r="G1030" s="3"/>
      <c r="H1030" s="3"/>
      <c r="I1030" s="13">
        <f>VLOOKUP($B1030,'Gas wholesale lookups'!$A$4:$L$15,'Gas wholesale index'!I$2,FALSE)</f>
        <v>291847.5</v>
      </c>
      <c r="J1030" s="13">
        <f>VLOOKUP($B1030,'Gas wholesale lookups'!$A$4:$L$15,'Gas wholesale index'!J$2,FALSE)</f>
        <v>332991.45454545453</v>
      </c>
      <c r="K1030" s="13">
        <f>VLOOKUP($B1030,'Gas wholesale lookups'!$A$4:$L$15,'Gas wholesale index'!K$2,FALSE)</f>
        <v>208526.18181818182</v>
      </c>
      <c r="L1030" s="13">
        <f>VLOOKUP($B1030,'Gas wholesale lookups'!$A$4:$L$15,'Gas wholesale index'!L$2,FALSE)</f>
        <v>166168.27272727274</v>
      </c>
      <c r="M1030" s="13">
        <f>VLOOKUP($B1030,'Gas wholesale lookups'!$A$4:$L$15,'Gas wholesale index'!M$2,FALSE)</f>
        <v>291847.5</v>
      </c>
      <c r="N1030" s="13">
        <f>VLOOKUP($B1030,'Gas wholesale lookups'!$A$4:$L$15,'Gas wholesale index'!N$2,FALSE)</f>
        <v>332991.45454545453</v>
      </c>
      <c r="O1030" s="38">
        <f>VLOOKUP($B1030,'Gas wholesale lookups'!$A$4:$R$15,'Gas wholesale index'!O$2,FALSE)</f>
        <v>0</v>
      </c>
      <c r="P1030" s="38">
        <f>VLOOKUP($B1030,'Gas wholesale lookups'!$A$4:$R$15,'Gas wholesale index'!P$2,FALSE)</f>
        <v>0</v>
      </c>
      <c r="Q1030" s="38">
        <f>VLOOKUP($B1030,'Gas wholesale lookups'!$A$4:$R$15,'Gas wholesale index'!Q$2,FALSE)</f>
        <v>1</v>
      </c>
      <c r="R1030" s="38">
        <f>VLOOKUP($B1030,'Gas wholesale lookups'!$A$4:$R$15,'Gas wholesale index'!R$2,FALSE)</f>
        <v>1</v>
      </c>
      <c r="S1030" s="38">
        <f>VLOOKUP($B1030,'Gas wholesale lookups'!$A$4:$R$15,'Gas wholesale index'!S$2,FALSE)</f>
        <v>1</v>
      </c>
      <c r="T1030" s="38">
        <f>VLOOKUP($B1030,'Gas wholesale lookups'!$A$4:$R$15,'Gas wholesale index'!T$2,FALSE)</f>
        <v>1</v>
      </c>
      <c r="U1030" s="13">
        <f t="shared" si="290"/>
        <v>0</v>
      </c>
      <c r="V1030" s="13">
        <f t="shared" si="291"/>
        <v>0</v>
      </c>
      <c r="W1030" s="13">
        <f t="shared" si="292"/>
        <v>208526.18181818182</v>
      </c>
      <c r="X1030" s="13">
        <f t="shared" si="293"/>
        <v>166168.27272727274</v>
      </c>
      <c r="Y1030" s="13">
        <f t="shared" si="294"/>
        <v>291847.5</v>
      </c>
      <c r="Z1030" s="13">
        <f t="shared" si="295"/>
        <v>332991.45454545453</v>
      </c>
      <c r="AA1030" s="13">
        <f t="shared" si="296"/>
        <v>999533.40909090918</v>
      </c>
      <c r="AB1030" s="23">
        <f t="shared" si="297"/>
        <v>0</v>
      </c>
      <c r="AC1030" s="23">
        <f t="shared" si="298"/>
        <v>0</v>
      </c>
      <c r="AD1030" s="23">
        <f t="shared" si="299"/>
        <v>0</v>
      </c>
      <c r="AE1030" s="23">
        <f t="shared" si="300"/>
        <v>0</v>
      </c>
      <c r="AF1030" s="23">
        <f t="shared" si="301"/>
        <v>0</v>
      </c>
      <c r="AG1030" s="23">
        <f t="shared" si="302"/>
        <v>0</v>
      </c>
      <c r="AH1030" s="23">
        <f t="shared" si="303"/>
        <v>0</v>
      </c>
      <c r="AI1030" s="44" t="str">
        <f t="shared" si="304"/>
        <v>n/a</v>
      </c>
      <c r="AJ1030" s="2" t="str">
        <f t="shared" si="287"/>
        <v>2019-20 Summer</v>
      </c>
      <c r="AK1030" s="2" t="str">
        <f t="shared" si="288"/>
        <v>2018-19 Summer</v>
      </c>
      <c r="AL1030" s="41">
        <v>0</v>
      </c>
    </row>
    <row r="1031" spans="1:38" x14ac:dyDescent="0.3">
      <c r="A1031" s="47">
        <v>43332</v>
      </c>
      <c r="B1031" s="14" t="str">
        <f t="shared" si="289"/>
        <v>Aug</v>
      </c>
      <c r="C1031" s="3"/>
      <c r="D1031" s="3"/>
      <c r="E1031" s="3"/>
      <c r="F1031" s="3"/>
      <c r="G1031" s="3"/>
      <c r="H1031" s="3"/>
      <c r="I1031" s="13">
        <f>VLOOKUP($B1031,'Gas wholesale lookups'!$A$4:$L$15,'Gas wholesale index'!I$2,FALSE)</f>
        <v>291847.5</v>
      </c>
      <c r="J1031" s="13">
        <f>VLOOKUP($B1031,'Gas wholesale lookups'!$A$4:$L$15,'Gas wholesale index'!J$2,FALSE)</f>
        <v>332991.45454545453</v>
      </c>
      <c r="K1031" s="13">
        <f>VLOOKUP($B1031,'Gas wholesale lookups'!$A$4:$L$15,'Gas wholesale index'!K$2,FALSE)</f>
        <v>208526.18181818182</v>
      </c>
      <c r="L1031" s="13">
        <f>VLOOKUP($B1031,'Gas wholesale lookups'!$A$4:$L$15,'Gas wholesale index'!L$2,FALSE)</f>
        <v>166168.27272727274</v>
      </c>
      <c r="M1031" s="13">
        <f>VLOOKUP($B1031,'Gas wholesale lookups'!$A$4:$L$15,'Gas wholesale index'!M$2,FALSE)</f>
        <v>291847.5</v>
      </c>
      <c r="N1031" s="13">
        <f>VLOOKUP($B1031,'Gas wholesale lookups'!$A$4:$L$15,'Gas wholesale index'!N$2,FALSE)</f>
        <v>332991.45454545453</v>
      </c>
      <c r="O1031" s="38">
        <f>VLOOKUP($B1031,'Gas wholesale lookups'!$A$4:$R$15,'Gas wholesale index'!O$2,FALSE)</f>
        <v>0</v>
      </c>
      <c r="P1031" s="38">
        <f>VLOOKUP($B1031,'Gas wholesale lookups'!$A$4:$R$15,'Gas wholesale index'!P$2,FALSE)</f>
        <v>0</v>
      </c>
      <c r="Q1031" s="38">
        <f>VLOOKUP($B1031,'Gas wholesale lookups'!$A$4:$R$15,'Gas wholesale index'!Q$2,FALSE)</f>
        <v>1</v>
      </c>
      <c r="R1031" s="38">
        <f>VLOOKUP($B1031,'Gas wholesale lookups'!$A$4:$R$15,'Gas wholesale index'!R$2,FALSE)</f>
        <v>1</v>
      </c>
      <c r="S1031" s="38">
        <f>VLOOKUP($B1031,'Gas wholesale lookups'!$A$4:$R$15,'Gas wholesale index'!S$2,FALSE)</f>
        <v>1</v>
      </c>
      <c r="T1031" s="38">
        <f>VLOOKUP($B1031,'Gas wholesale lookups'!$A$4:$R$15,'Gas wholesale index'!T$2,FALSE)</f>
        <v>1</v>
      </c>
      <c r="U1031" s="13">
        <f t="shared" si="290"/>
        <v>0</v>
      </c>
      <c r="V1031" s="13">
        <f t="shared" si="291"/>
        <v>0</v>
      </c>
      <c r="W1031" s="13">
        <f t="shared" si="292"/>
        <v>208526.18181818182</v>
      </c>
      <c r="X1031" s="13">
        <f t="shared" si="293"/>
        <v>166168.27272727274</v>
      </c>
      <c r="Y1031" s="13">
        <f t="shared" si="294"/>
        <v>291847.5</v>
      </c>
      <c r="Z1031" s="13">
        <f t="shared" si="295"/>
        <v>332991.45454545453</v>
      </c>
      <c r="AA1031" s="13">
        <f t="shared" si="296"/>
        <v>999533.40909090918</v>
      </c>
      <c r="AB1031" s="23">
        <f t="shared" si="297"/>
        <v>0</v>
      </c>
      <c r="AC1031" s="23">
        <f t="shared" si="298"/>
        <v>0</v>
      </c>
      <c r="AD1031" s="23">
        <f t="shared" si="299"/>
        <v>0</v>
      </c>
      <c r="AE1031" s="23">
        <f t="shared" si="300"/>
        <v>0</v>
      </c>
      <c r="AF1031" s="23">
        <f t="shared" si="301"/>
        <v>0</v>
      </c>
      <c r="AG1031" s="23">
        <f t="shared" si="302"/>
        <v>0</v>
      </c>
      <c r="AH1031" s="23">
        <f t="shared" si="303"/>
        <v>0</v>
      </c>
      <c r="AI1031" s="44" t="str">
        <f t="shared" si="304"/>
        <v>n/a</v>
      </c>
      <c r="AJ1031" s="2" t="str">
        <f t="shared" ref="AJ1031:AJ1094" si="305">IF(AND(MONTH(A1031)=8,MONTH(A1030)=7),YEAR(A1031)+1&amp;"-"&amp;YEAR(A1031)-1998&amp;" Summer",IF(AND(MONTH(A1031)=2,MONTH(A1030)=1),YEAR(A1031)&amp;"-"&amp;YEAR(A1031)-1999&amp;" Winter",AJ1030))</f>
        <v>2019-20 Summer</v>
      </c>
      <c r="AK1031" s="2" t="str">
        <f t="shared" ref="AK1031:AK1094" si="306">IF(AND(MONTH(A1031)=4,MONTH(A1030)=3),YEAR(A1031)&amp;"-"&amp;YEAR(A1031)-1999&amp;" Summer",IF(AND(MONTH(A1031)=10,MONTH(A1030)=9),YEAR(A1031)&amp;"-"&amp;YEAR(A1031)-1999&amp;" Winter",AK1030))</f>
        <v>2018-19 Summer</v>
      </c>
      <c r="AL1031" s="41">
        <v>0</v>
      </c>
    </row>
    <row r="1032" spans="1:38" x14ac:dyDescent="0.3">
      <c r="A1032" s="47">
        <v>43333</v>
      </c>
      <c r="B1032" s="14" t="str">
        <f t="shared" si="289"/>
        <v>Aug</v>
      </c>
      <c r="C1032" s="3"/>
      <c r="D1032" s="3"/>
      <c r="E1032" s="3"/>
      <c r="F1032" s="3"/>
      <c r="G1032" s="3"/>
      <c r="H1032" s="3"/>
      <c r="I1032" s="13">
        <f>VLOOKUP($B1032,'Gas wholesale lookups'!$A$4:$L$15,'Gas wholesale index'!I$2,FALSE)</f>
        <v>291847.5</v>
      </c>
      <c r="J1032" s="13">
        <f>VLOOKUP($B1032,'Gas wholesale lookups'!$A$4:$L$15,'Gas wholesale index'!J$2,FALSE)</f>
        <v>332991.45454545453</v>
      </c>
      <c r="K1032" s="13">
        <f>VLOOKUP($B1032,'Gas wholesale lookups'!$A$4:$L$15,'Gas wholesale index'!K$2,FALSE)</f>
        <v>208526.18181818182</v>
      </c>
      <c r="L1032" s="13">
        <f>VLOOKUP($B1032,'Gas wholesale lookups'!$A$4:$L$15,'Gas wholesale index'!L$2,FALSE)</f>
        <v>166168.27272727274</v>
      </c>
      <c r="M1032" s="13">
        <f>VLOOKUP($B1032,'Gas wholesale lookups'!$A$4:$L$15,'Gas wholesale index'!M$2,FALSE)</f>
        <v>291847.5</v>
      </c>
      <c r="N1032" s="13">
        <f>VLOOKUP($B1032,'Gas wholesale lookups'!$A$4:$L$15,'Gas wholesale index'!N$2,FALSE)</f>
        <v>332991.45454545453</v>
      </c>
      <c r="O1032" s="38">
        <f>VLOOKUP($B1032,'Gas wholesale lookups'!$A$4:$R$15,'Gas wholesale index'!O$2,FALSE)</f>
        <v>0</v>
      </c>
      <c r="P1032" s="38">
        <f>VLOOKUP($B1032,'Gas wholesale lookups'!$A$4:$R$15,'Gas wholesale index'!P$2,FALSE)</f>
        <v>0</v>
      </c>
      <c r="Q1032" s="38">
        <f>VLOOKUP($B1032,'Gas wholesale lookups'!$A$4:$R$15,'Gas wholesale index'!Q$2,FALSE)</f>
        <v>1</v>
      </c>
      <c r="R1032" s="38">
        <f>VLOOKUP($B1032,'Gas wholesale lookups'!$A$4:$R$15,'Gas wholesale index'!R$2,FALSE)</f>
        <v>1</v>
      </c>
      <c r="S1032" s="38">
        <f>VLOOKUP($B1032,'Gas wholesale lookups'!$A$4:$R$15,'Gas wholesale index'!S$2,FALSE)</f>
        <v>1</v>
      </c>
      <c r="T1032" s="38">
        <f>VLOOKUP($B1032,'Gas wholesale lookups'!$A$4:$R$15,'Gas wholesale index'!T$2,FALSE)</f>
        <v>1</v>
      </c>
      <c r="U1032" s="13">
        <f t="shared" si="290"/>
        <v>0</v>
      </c>
      <c r="V1032" s="13">
        <f t="shared" si="291"/>
        <v>0</v>
      </c>
      <c r="W1032" s="13">
        <f t="shared" si="292"/>
        <v>208526.18181818182</v>
      </c>
      <c r="X1032" s="13">
        <f t="shared" si="293"/>
        <v>166168.27272727274</v>
      </c>
      <c r="Y1032" s="13">
        <f t="shared" si="294"/>
        <v>291847.5</v>
      </c>
      <c r="Z1032" s="13">
        <f t="shared" si="295"/>
        <v>332991.45454545453</v>
      </c>
      <c r="AA1032" s="13">
        <f t="shared" si="296"/>
        <v>999533.40909090918</v>
      </c>
      <c r="AB1032" s="23">
        <f t="shared" si="297"/>
        <v>0</v>
      </c>
      <c r="AC1032" s="23">
        <f t="shared" si="298"/>
        <v>0</v>
      </c>
      <c r="AD1032" s="23">
        <f t="shared" si="299"/>
        <v>0</v>
      </c>
      <c r="AE1032" s="23">
        <f t="shared" si="300"/>
        <v>0</v>
      </c>
      <c r="AF1032" s="23">
        <f t="shared" si="301"/>
        <v>0</v>
      </c>
      <c r="AG1032" s="23">
        <f t="shared" si="302"/>
        <v>0</v>
      </c>
      <c r="AH1032" s="23">
        <f t="shared" si="303"/>
        <v>0</v>
      </c>
      <c r="AI1032" s="44" t="str">
        <f t="shared" si="304"/>
        <v>n/a</v>
      </c>
      <c r="AJ1032" s="2" t="str">
        <f t="shared" si="305"/>
        <v>2019-20 Summer</v>
      </c>
      <c r="AK1032" s="2" t="str">
        <f t="shared" si="306"/>
        <v>2018-19 Summer</v>
      </c>
      <c r="AL1032" s="41">
        <v>0</v>
      </c>
    </row>
    <row r="1033" spans="1:38" x14ac:dyDescent="0.3">
      <c r="A1033" s="47">
        <v>43334</v>
      </c>
      <c r="B1033" s="14" t="str">
        <f t="shared" si="289"/>
        <v>Aug</v>
      </c>
      <c r="C1033" s="3"/>
      <c r="D1033" s="3"/>
      <c r="E1033" s="3"/>
      <c r="F1033" s="3"/>
      <c r="G1033" s="3"/>
      <c r="H1033" s="3"/>
      <c r="I1033" s="13">
        <f>VLOOKUP($B1033,'Gas wholesale lookups'!$A$4:$L$15,'Gas wholesale index'!I$2,FALSE)</f>
        <v>291847.5</v>
      </c>
      <c r="J1033" s="13">
        <f>VLOOKUP($B1033,'Gas wholesale lookups'!$A$4:$L$15,'Gas wholesale index'!J$2,FALSE)</f>
        <v>332991.45454545453</v>
      </c>
      <c r="K1033" s="13">
        <f>VLOOKUP($B1033,'Gas wholesale lookups'!$A$4:$L$15,'Gas wholesale index'!K$2,FALSE)</f>
        <v>208526.18181818182</v>
      </c>
      <c r="L1033" s="13">
        <f>VLOOKUP($B1033,'Gas wholesale lookups'!$A$4:$L$15,'Gas wholesale index'!L$2,FALSE)</f>
        <v>166168.27272727274</v>
      </c>
      <c r="M1033" s="13">
        <f>VLOOKUP($B1033,'Gas wholesale lookups'!$A$4:$L$15,'Gas wholesale index'!M$2,FALSE)</f>
        <v>291847.5</v>
      </c>
      <c r="N1033" s="13">
        <f>VLOOKUP($B1033,'Gas wholesale lookups'!$A$4:$L$15,'Gas wholesale index'!N$2,FALSE)</f>
        <v>332991.45454545453</v>
      </c>
      <c r="O1033" s="38">
        <f>VLOOKUP($B1033,'Gas wholesale lookups'!$A$4:$R$15,'Gas wholesale index'!O$2,FALSE)</f>
        <v>0</v>
      </c>
      <c r="P1033" s="38">
        <f>VLOOKUP($B1033,'Gas wholesale lookups'!$A$4:$R$15,'Gas wholesale index'!P$2,FALSE)</f>
        <v>0</v>
      </c>
      <c r="Q1033" s="38">
        <f>VLOOKUP($B1033,'Gas wholesale lookups'!$A$4:$R$15,'Gas wholesale index'!Q$2,FALSE)</f>
        <v>1</v>
      </c>
      <c r="R1033" s="38">
        <f>VLOOKUP($B1033,'Gas wholesale lookups'!$A$4:$R$15,'Gas wholesale index'!R$2,FALSE)</f>
        <v>1</v>
      </c>
      <c r="S1033" s="38">
        <f>VLOOKUP($B1033,'Gas wholesale lookups'!$A$4:$R$15,'Gas wholesale index'!S$2,FALSE)</f>
        <v>1</v>
      </c>
      <c r="T1033" s="38">
        <f>VLOOKUP($B1033,'Gas wholesale lookups'!$A$4:$R$15,'Gas wholesale index'!T$2,FALSE)</f>
        <v>1</v>
      </c>
      <c r="U1033" s="13">
        <f t="shared" si="290"/>
        <v>0</v>
      </c>
      <c r="V1033" s="13">
        <f t="shared" si="291"/>
        <v>0</v>
      </c>
      <c r="W1033" s="13">
        <f t="shared" si="292"/>
        <v>208526.18181818182</v>
      </c>
      <c r="X1033" s="13">
        <f t="shared" si="293"/>
        <v>166168.27272727274</v>
      </c>
      <c r="Y1033" s="13">
        <f t="shared" si="294"/>
        <v>291847.5</v>
      </c>
      <c r="Z1033" s="13">
        <f t="shared" si="295"/>
        <v>332991.45454545453</v>
      </c>
      <c r="AA1033" s="13">
        <f t="shared" si="296"/>
        <v>999533.40909090918</v>
      </c>
      <c r="AB1033" s="23">
        <f t="shared" si="297"/>
        <v>0</v>
      </c>
      <c r="AC1033" s="23">
        <f t="shared" si="298"/>
        <v>0</v>
      </c>
      <c r="AD1033" s="23">
        <f t="shared" si="299"/>
        <v>0</v>
      </c>
      <c r="AE1033" s="23">
        <f t="shared" si="300"/>
        <v>0</v>
      </c>
      <c r="AF1033" s="23">
        <f t="shared" si="301"/>
        <v>0</v>
      </c>
      <c r="AG1033" s="23">
        <f t="shared" si="302"/>
        <v>0</v>
      </c>
      <c r="AH1033" s="23">
        <f t="shared" si="303"/>
        <v>0</v>
      </c>
      <c r="AI1033" s="44" t="str">
        <f t="shared" si="304"/>
        <v>n/a</v>
      </c>
      <c r="AJ1033" s="2" t="str">
        <f t="shared" si="305"/>
        <v>2019-20 Summer</v>
      </c>
      <c r="AK1033" s="2" t="str">
        <f t="shared" si="306"/>
        <v>2018-19 Summer</v>
      </c>
      <c r="AL1033" s="41">
        <v>0</v>
      </c>
    </row>
    <row r="1034" spans="1:38" x14ac:dyDescent="0.3">
      <c r="A1034" s="47">
        <v>43335</v>
      </c>
      <c r="B1034" s="14" t="str">
        <f t="shared" ref="B1034:B1097" si="307">TEXT(A1034,"mmm")</f>
        <v>Aug</v>
      </c>
      <c r="C1034" s="3"/>
      <c r="D1034" s="3"/>
      <c r="E1034" s="3"/>
      <c r="F1034" s="3"/>
      <c r="G1034" s="3"/>
      <c r="H1034" s="3"/>
      <c r="I1034" s="13">
        <f>VLOOKUP($B1034,'Gas wholesale lookups'!$A$4:$L$15,'Gas wholesale index'!I$2,FALSE)</f>
        <v>291847.5</v>
      </c>
      <c r="J1034" s="13">
        <f>VLOOKUP($B1034,'Gas wholesale lookups'!$A$4:$L$15,'Gas wholesale index'!J$2,FALSE)</f>
        <v>332991.45454545453</v>
      </c>
      <c r="K1034" s="13">
        <f>VLOOKUP($B1034,'Gas wholesale lookups'!$A$4:$L$15,'Gas wholesale index'!K$2,FALSE)</f>
        <v>208526.18181818182</v>
      </c>
      <c r="L1034" s="13">
        <f>VLOOKUP($B1034,'Gas wholesale lookups'!$A$4:$L$15,'Gas wholesale index'!L$2,FALSE)</f>
        <v>166168.27272727274</v>
      </c>
      <c r="M1034" s="13">
        <f>VLOOKUP($B1034,'Gas wholesale lookups'!$A$4:$L$15,'Gas wholesale index'!M$2,FALSE)</f>
        <v>291847.5</v>
      </c>
      <c r="N1034" s="13">
        <f>VLOOKUP($B1034,'Gas wholesale lookups'!$A$4:$L$15,'Gas wholesale index'!N$2,FALSE)</f>
        <v>332991.45454545453</v>
      </c>
      <c r="O1034" s="38">
        <f>VLOOKUP($B1034,'Gas wholesale lookups'!$A$4:$R$15,'Gas wholesale index'!O$2,FALSE)</f>
        <v>0</v>
      </c>
      <c r="P1034" s="38">
        <f>VLOOKUP($B1034,'Gas wholesale lookups'!$A$4:$R$15,'Gas wholesale index'!P$2,FALSE)</f>
        <v>0</v>
      </c>
      <c r="Q1034" s="38">
        <f>VLOOKUP($B1034,'Gas wholesale lookups'!$A$4:$R$15,'Gas wholesale index'!Q$2,FALSE)</f>
        <v>1</v>
      </c>
      <c r="R1034" s="38">
        <f>VLOOKUP($B1034,'Gas wholesale lookups'!$A$4:$R$15,'Gas wholesale index'!R$2,FALSE)</f>
        <v>1</v>
      </c>
      <c r="S1034" s="38">
        <f>VLOOKUP($B1034,'Gas wholesale lookups'!$A$4:$R$15,'Gas wholesale index'!S$2,FALSE)</f>
        <v>1</v>
      </c>
      <c r="T1034" s="38">
        <f>VLOOKUP($B1034,'Gas wholesale lookups'!$A$4:$R$15,'Gas wholesale index'!T$2,FALSE)</f>
        <v>1</v>
      </c>
      <c r="U1034" s="13">
        <f t="shared" ref="U1034:U1097" si="308">IF(O1034="","",I1034*O1034)</f>
        <v>0</v>
      </c>
      <c r="V1034" s="13">
        <f t="shared" ref="V1034:V1097" si="309">IF(P1034="","",J1034*P1034)</f>
        <v>0</v>
      </c>
      <c r="W1034" s="13">
        <f t="shared" ref="W1034:W1097" si="310">IF(Q1034="","",K1034*Q1034)</f>
        <v>208526.18181818182</v>
      </c>
      <c r="X1034" s="13">
        <f t="shared" ref="X1034:X1097" si="311">IF(R1034="","",L1034*R1034)</f>
        <v>166168.27272727274</v>
      </c>
      <c r="Y1034" s="13">
        <f t="shared" ref="Y1034:Y1097" si="312">IF(S1034="","",M1034*S1034)</f>
        <v>291847.5</v>
      </c>
      <c r="Z1034" s="13">
        <f t="shared" ref="Z1034:Z1097" si="313">IF(T1034="","",N1034*T1034)</f>
        <v>332991.45454545453</v>
      </c>
      <c r="AA1034" s="13">
        <f t="shared" ref="AA1034:AA1097" si="314">SUM(U1034:Z1034)</f>
        <v>999533.40909090918</v>
      </c>
      <c r="AB1034" s="23">
        <f t="shared" ref="AB1034:AB1097" si="315">IF(U1034="","",U1034*C1034)</f>
        <v>0</v>
      </c>
      <c r="AC1034" s="23">
        <f t="shared" ref="AC1034:AC1097" si="316">IF(V1034="","",V1034*D1034)</f>
        <v>0</v>
      </c>
      <c r="AD1034" s="23">
        <f t="shared" ref="AD1034:AD1097" si="317">IF(W1034="","",W1034*E1034)</f>
        <v>0</v>
      </c>
      <c r="AE1034" s="23">
        <f t="shared" ref="AE1034:AE1097" si="318">IF(X1034="","",X1034*F1034)</f>
        <v>0</v>
      </c>
      <c r="AF1034" s="23">
        <f t="shared" ref="AF1034:AF1097" si="319">IF(Y1034="","",Y1034*G1034)</f>
        <v>0</v>
      </c>
      <c r="AG1034" s="23">
        <f t="shared" ref="AG1034:AG1097" si="320">IF(Z1034="","",Z1034*H1034)</f>
        <v>0</v>
      </c>
      <c r="AH1034" s="23">
        <f t="shared" ref="AH1034:AH1097" si="321">SUM(AB1034:AG1034)</f>
        <v>0</v>
      </c>
      <c r="AI1034" s="44" t="str">
        <f t="shared" ref="AI1034:AI1097" si="322">IF(MIN(C1034:H1034)&lt;1,"n/a",AH1034/AA1034)</f>
        <v>n/a</v>
      </c>
      <c r="AJ1034" s="2" t="str">
        <f t="shared" si="305"/>
        <v>2019-20 Summer</v>
      </c>
      <c r="AK1034" s="2" t="str">
        <f t="shared" si="306"/>
        <v>2018-19 Summer</v>
      </c>
      <c r="AL1034" s="41">
        <v>0</v>
      </c>
    </row>
    <row r="1035" spans="1:38" x14ac:dyDescent="0.3">
      <c r="A1035" s="47">
        <v>43336</v>
      </c>
      <c r="B1035" s="14" t="str">
        <f t="shared" si="307"/>
        <v>Aug</v>
      </c>
      <c r="C1035" s="3"/>
      <c r="D1035" s="3"/>
      <c r="E1035" s="3"/>
      <c r="F1035" s="3"/>
      <c r="G1035" s="3"/>
      <c r="H1035" s="3"/>
      <c r="I1035" s="13">
        <f>VLOOKUP($B1035,'Gas wholesale lookups'!$A$4:$L$15,'Gas wholesale index'!I$2,FALSE)</f>
        <v>291847.5</v>
      </c>
      <c r="J1035" s="13">
        <f>VLOOKUP($B1035,'Gas wholesale lookups'!$A$4:$L$15,'Gas wholesale index'!J$2,FALSE)</f>
        <v>332991.45454545453</v>
      </c>
      <c r="K1035" s="13">
        <f>VLOOKUP($B1035,'Gas wholesale lookups'!$A$4:$L$15,'Gas wholesale index'!K$2,FALSE)</f>
        <v>208526.18181818182</v>
      </c>
      <c r="L1035" s="13">
        <f>VLOOKUP($B1035,'Gas wholesale lookups'!$A$4:$L$15,'Gas wholesale index'!L$2,FALSE)</f>
        <v>166168.27272727274</v>
      </c>
      <c r="M1035" s="13">
        <f>VLOOKUP($B1035,'Gas wholesale lookups'!$A$4:$L$15,'Gas wholesale index'!M$2,FALSE)</f>
        <v>291847.5</v>
      </c>
      <c r="N1035" s="13">
        <f>VLOOKUP($B1035,'Gas wholesale lookups'!$A$4:$L$15,'Gas wholesale index'!N$2,FALSE)</f>
        <v>332991.45454545453</v>
      </c>
      <c r="O1035" s="38">
        <f>VLOOKUP($B1035,'Gas wholesale lookups'!$A$4:$R$15,'Gas wholesale index'!O$2,FALSE)</f>
        <v>0</v>
      </c>
      <c r="P1035" s="38">
        <f>VLOOKUP($B1035,'Gas wholesale lookups'!$A$4:$R$15,'Gas wholesale index'!P$2,FALSE)</f>
        <v>0</v>
      </c>
      <c r="Q1035" s="38">
        <f>VLOOKUP($B1035,'Gas wholesale lookups'!$A$4:$R$15,'Gas wholesale index'!Q$2,FALSE)</f>
        <v>1</v>
      </c>
      <c r="R1035" s="38">
        <f>VLOOKUP($B1035,'Gas wholesale lookups'!$A$4:$R$15,'Gas wholesale index'!R$2,FALSE)</f>
        <v>1</v>
      </c>
      <c r="S1035" s="38">
        <f>VLOOKUP($B1035,'Gas wholesale lookups'!$A$4:$R$15,'Gas wholesale index'!S$2,FALSE)</f>
        <v>1</v>
      </c>
      <c r="T1035" s="38">
        <f>VLOOKUP($B1035,'Gas wholesale lookups'!$A$4:$R$15,'Gas wholesale index'!T$2,FALSE)</f>
        <v>1</v>
      </c>
      <c r="U1035" s="13">
        <f t="shared" si="308"/>
        <v>0</v>
      </c>
      <c r="V1035" s="13">
        <f t="shared" si="309"/>
        <v>0</v>
      </c>
      <c r="W1035" s="13">
        <f t="shared" si="310"/>
        <v>208526.18181818182</v>
      </c>
      <c r="X1035" s="13">
        <f t="shared" si="311"/>
        <v>166168.27272727274</v>
      </c>
      <c r="Y1035" s="13">
        <f t="shared" si="312"/>
        <v>291847.5</v>
      </c>
      <c r="Z1035" s="13">
        <f t="shared" si="313"/>
        <v>332991.45454545453</v>
      </c>
      <c r="AA1035" s="13">
        <f t="shared" si="314"/>
        <v>999533.40909090918</v>
      </c>
      <c r="AB1035" s="23">
        <f t="shared" si="315"/>
        <v>0</v>
      </c>
      <c r="AC1035" s="23">
        <f t="shared" si="316"/>
        <v>0</v>
      </c>
      <c r="AD1035" s="23">
        <f t="shared" si="317"/>
        <v>0</v>
      </c>
      <c r="AE1035" s="23">
        <f t="shared" si="318"/>
        <v>0</v>
      </c>
      <c r="AF1035" s="23">
        <f t="shared" si="319"/>
        <v>0</v>
      </c>
      <c r="AG1035" s="23">
        <f t="shared" si="320"/>
        <v>0</v>
      </c>
      <c r="AH1035" s="23">
        <f t="shared" si="321"/>
        <v>0</v>
      </c>
      <c r="AI1035" s="44" t="str">
        <f t="shared" si="322"/>
        <v>n/a</v>
      </c>
      <c r="AJ1035" s="2" t="str">
        <f t="shared" si="305"/>
        <v>2019-20 Summer</v>
      </c>
      <c r="AK1035" s="2" t="str">
        <f t="shared" si="306"/>
        <v>2018-19 Summer</v>
      </c>
      <c r="AL1035" s="41">
        <v>0</v>
      </c>
    </row>
    <row r="1036" spans="1:38" x14ac:dyDescent="0.3">
      <c r="A1036" s="47">
        <v>43340</v>
      </c>
      <c r="B1036" s="14" t="str">
        <f t="shared" si="307"/>
        <v>Aug</v>
      </c>
      <c r="C1036" s="3"/>
      <c r="D1036" s="3"/>
      <c r="E1036" s="3"/>
      <c r="F1036" s="3"/>
      <c r="G1036" s="3"/>
      <c r="H1036" s="3"/>
      <c r="I1036" s="13">
        <f>VLOOKUP($B1036,'Gas wholesale lookups'!$A$4:$L$15,'Gas wholesale index'!I$2,FALSE)</f>
        <v>291847.5</v>
      </c>
      <c r="J1036" s="13">
        <f>VLOOKUP($B1036,'Gas wholesale lookups'!$A$4:$L$15,'Gas wholesale index'!J$2,FALSE)</f>
        <v>332991.45454545453</v>
      </c>
      <c r="K1036" s="13">
        <f>VLOOKUP($B1036,'Gas wholesale lookups'!$A$4:$L$15,'Gas wholesale index'!K$2,FALSE)</f>
        <v>208526.18181818182</v>
      </c>
      <c r="L1036" s="13">
        <f>VLOOKUP($B1036,'Gas wholesale lookups'!$A$4:$L$15,'Gas wholesale index'!L$2,FALSE)</f>
        <v>166168.27272727274</v>
      </c>
      <c r="M1036" s="13">
        <f>VLOOKUP($B1036,'Gas wholesale lookups'!$A$4:$L$15,'Gas wholesale index'!M$2,FALSE)</f>
        <v>291847.5</v>
      </c>
      <c r="N1036" s="13">
        <f>VLOOKUP($B1036,'Gas wholesale lookups'!$A$4:$L$15,'Gas wholesale index'!N$2,FALSE)</f>
        <v>332991.45454545453</v>
      </c>
      <c r="O1036" s="38">
        <f>VLOOKUP($B1036,'Gas wholesale lookups'!$A$4:$R$15,'Gas wholesale index'!O$2,FALSE)</f>
        <v>0</v>
      </c>
      <c r="P1036" s="38">
        <f>VLOOKUP($B1036,'Gas wholesale lookups'!$A$4:$R$15,'Gas wholesale index'!P$2,FALSE)</f>
        <v>0</v>
      </c>
      <c r="Q1036" s="38">
        <f>VLOOKUP($B1036,'Gas wholesale lookups'!$A$4:$R$15,'Gas wholesale index'!Q$2,FALSE)</f>
        <v>1</v>
      </c>
      <c r="R1036" s="38">
        <f>VLOOKUP($B1036,'Gas wholesale lookups'!$A$4:$R$15,'Gas wholesale index'!R$2,FALSE)</f>
        <v>1</v>
      </c>
      <c r="S1036" s="38">
        <f>VLOOKUP($B1036,'Gas wholesale lookups'!$A$4:$R$15,'Gas wholesale index'!S$2,FALSE)</f>
        <v>1</v>
      </c>
      <c r="T1036" s="38">
        <f>VLOOKUP($B1036,'Gas wholesale lookups'!$A$4:$R$15,'Gas wholesale index'!T$2,FALSE)</f>
        <v>1</v>
      </c>
      <c r="U1036" s="13">
        <f t="shared" si="308"/>
        <v>0</v>
      </c>
      <c r="V1036" s="13">
        <f t="shared" si="309"/>
        <v>0</v>
      </c>
      <c r="W1036" s="13">
        <f t="shared" si="310"/>
        <v>208526.18181818182</v>
      </c>
      <c r="X1036" s="13">
        <f t="shared" si="311"/>
        <v>166168.27272727274</v>
      </c>
      <c r="Y1036" s="13">
        <f t="shared" si="312"/>
        <v>291847.5</v>
      </c>
      <c r="Z1036" s="13">
        <f t="shared" si="313"/>
        <v>332991.45454545453</v>
      </c>
      <c r="AA1036" s="13">
        <f t="shared" si="314"/>
        <v>999533.40909090918</v>
      </c>
      <c r="AB1036" s="23">
        <f t="shared" si="315"/>
        <v>0</v>
      </c>
      <c r="AC1036" s="23">
        <f t="shared" si="316"/>
        <v>0</v>
      </c>
      <c r="AD1036" s="23">
        <f t="shared" si="317"/>
        <v>0</v>
      </c>
      <c r="AE1036" s="23">
        <f t="shared" si="318"/>
        <v>0</v>
      </c>
      <c r="AF1036" s="23">
        <f t="shared" si="319"/>
        <v>0</v>
      </c>
      <c r="AG1036" s="23">
        <f t="shared" si="320"/>
        <v>0</v>
      </c>
      <c r="AH1036" s="23">
        <f t="shared" si="321"/>
        <v>0</v>
      </c>
      <c r="AI1036" s="44" t="str">
        <f t="shared" si="322"/>
        <v>n/a</v>
      </c>
      <c r="AJ1036" s="2" t="str">
        <f t="shared" si="305"/>
        <v>2019-20 Summer</v>
      </c>
      <c r="AK1036" s="2" t="str">
        <f t="shared" si="306"/>
        <v>2018-19 Summer</v>
      </c>
      <c r="AL1036" s="41">
        <v>0</v>
      </c>
    </row>
    <row r="1037" spans="1:38" x14ac:dyDescent="0.3">
      <c r="A1037" s="47">
        <v>43341</v>
      </c>
      <c r="B1037" s="14" t="str">
        <f t="shared" si="307"/>
        <v>Aug</v>
      </c>
      <c r="C1037" s="3"/>
      <c r="D1037" s="3"/>
      <c r="E1037" s="3"/>
      <c r="F1037" s="3"/>
      <c r="G1037" s="3"/>
      <c r="H1037" s="3"/>
      <c r="I1037" s="13">
        <f>VLOOKUP($B1037,'Gas wholesale lookups'!$A$4:$L$15,'Gas wholesale index'!I$2,FALSE)</f>
        <v>291847.5</v>
      </c>
      <c r="J1037" s="13">
        <f>VLOOKUP($B1037,'Gas wholesale lookups'!$A$4:$L$15,'Gas wholesale index'!J$2,FALSE)</f>
        <v>332991.45454545453</v>
      </c>
      <c r="K1037" s="13">
        <f>VLOOKUP($B1037,'Gas wholesale lookups'!$A$4:$L$15,'Gas wholesale index'!K$2,FALSE)</f>
        <v>208526.18181818182</v>
      </c>
      <c r="L1037" s="13">
        <f>VLOOKUP($B1037,'Gas wholesale lookups'!$A$4:$L$15,'Gas wholesale index'!L$2,FALSE)</f>
        <v>166168.27272727274</v>
      </c>
      <c r="M1037" s="13">
        <f>VLOOKUP($B1037,'Gas wholesale lookups'!$A$4:$L$15,'Gas wholesale index'!M$2,FALSE)</f>
        <v>291847.5</v>
      </c>
      <c r="N1037" s="13">
        <f>VLOOKUP($B1037,'Gas wholesale lookups'!$A$4:$L$15,'Gas wholesale index'!N$2,FALSE)</f>
        <v>332991.45454545453</v>
      </c>
      <c r="O1037" s="38">
        <f>VLOOKUP($B1037,'Gas wholesale lookups'!$A$4:$R$15,'Gas wholesale index'!O$2,FALSE)</f>
        <v>0</v>
      </c>
      <c r="P1037" s="38">
        <f>VLOOKUP($B1037,'Gas wholesale lookups'!$A$4:$R$15,'Gas wholesale index'!P$2,FALSE)</f>
        <v>0</v>
      </c>
      <c r="Q1037" s="38">
        <f>VLOOKUP($B1037,'Gas wholesale lookups'!$A$4:$R$15,'Gas wholesale index'!Q$2,FALSE)</f>
        <v>1</v>
      </c>
      <c r="R1037" s="38">
        <f>VLOOKUP($B1037,'Gas wholesale lookups'!$A$4:$R$15,'Gas wholesale index'!R$2,FALSE)</f>
        <v>1</v>
      </c>
      <c r="S1037" s="38">
        <f>VLOOKUP($B1037,'Gas wholesale lookups'!$A$4:$R$15,'Gas wholesale index'!S$2,FALSE)</f>
        <v>1</v>
      </c>
      <c r="T1037" s="38">
        <f>VLOOKUP($B1037,'Gas wholesale lookups'!$A$4:$R$15,'Gas wholesale index'!T$2,FALSE)</f>
        <v>1</v>
      </c>
      <c r="U1037" s="13">
        <f t="shared" si="308"/>
        <v>0</v>
      </c>
      <c r="V1037" s="13">
        <f t="shared" si="309"/>
        <v>0</v>
      </c>
      <c r="W1037" s="13">
        <f t="shared" si="310"/>
        <v>208526.18181818182</v>
      </c>
      <c r="X1037" s="13">
        <f t="shared" si="311"/>
        <v>166168.27272727274</v>
      </c>
      <c r="Y1037" s="13">
        <f t="shared" si="312"/>
        <v>291847.5</v>
      </c>
      <c r="Z1037" s="13">
        <f t="shared" si="313"/>
        <v>332991.45454545453</v>
      </c>
      <c r="AA1037" s="13">
        <f t="shared" si="314"/>
        <v>999533.40909090918</v>
      </c>
      <c r="AB1037" s="23">
        <f t="shared" si="315"/>
        <v>0</v>
      </c>
      <c r="AC1037" s="23">
        <f t="shared" si="316"/>
        <v>0</v>
      </c>
      <c r="AD1037" s="23">
        <f t="shared" si="317"/>
        <v>0</v>
      </c>
      <c r="AE1037" s="23">
        <f t="shared" si="318"/>
        <v>0</v>
      </c>
      <c r="AF1037" s="23">
        <f t="shared" si="319"/>
        <v>0</v>
      </c>
      <c r="AG1037" s="23">
        <f t="shared" si="320"/>
        <v>0</v>
      </c>
      <c r="AH1037" s="23">
        <f t="shared" si="321"/>
        <v>0</v>
      </c>
      <c r="AI1037" s="44" t="str">
        <f t="shared" si="322"/>
        <v>n/a</v>
      </c>
      <c r="AJ1037" s="2" t="str">
        <f t="shared" si="305"/>
        <v>2019-20 Summer</v>
      </c>
      <c r="AK1037" s="2" t="str">
        <f t="shared" si="306"/>
        <v>2018-19 Summer</v>
      </c>
      <c r="AL1037" s="41">
        <v>0</v>
      </c>
    </row>
    <row r="1038" spans="1:38" x14ac:dyDescent="0.3">
      <c r="A1038" s="47">
        <v>43342</v>
      </c>
      <c r="B1038" s="14" t="str">
        <f t="shared" si="307"/>
        <v>Aug</v>
      </c>
      <c r="C1038" s="3"/>
      <c r="D1038" s="3"/>
      <c r="E1038" s="3"/>
      <c r="F1038" s="3"/>
      <c r="G1038" s="3"/>
      <c r="H1038" s="3"/>
      <c r="I1038" s="13">
        <f>VLOOKUP($B1038,'Gas wholesale lookups'!$A$4:$L$15,'Gas wholesale index'!I$2,FALSE)</f>
        <v>291847.5</v>
      </c>
      <c r="J1038" s="13">
        <f>VLOOKUP($B1038,'Gas wholesale lookups'!$A$4:$L$15,'Gas wholesale index'!J$2,FALSE)</f>
        <v>332991.45454545453</v>
      </c>
      <c r="K1038" s="13">
        <f>VLOOKUP($B1038,'Gas wholesale lookups'!$A$4:$L$15,'Gas wholesale index'!K$2,FALSE)</f>
        <v>208526.18181818182</v>
      </c>
      <c r="L1038" s="13">
        <f>VLOOKUP($B1038,'Gas wholesale lookups'!$A$4:$L$15,'Gas wholesale index'!L$2,FALSE)</f>
        <v>166168.27272727274</v>
      </c>
      <c r="M1038" s="13">
        <f>VLOOKUP($B1038,'Gas wholesale lookups'!$A$4:$L$15,'Gas wholesale index'!M$2,FALSE)</f>
        <v>291847.5</v>
      </c>
      <c r="N1038" s="13">
        <f>VLOOKUP($B1038,'Gas wholesale lookups'!$A$4:$L$15,'Gas wholesale index'!N$2,FALSE)</f>
        <v>332991.45454545453</v>
      </c>
      <c r="O1038" s="38">
        <f>VLOOKUP($B1038,'Gas wholesale lookups'!$A$4:$R$15,'Gas wholesale index'!O$2,FALSE)</f>
        <v>0</v>
      </c>
      <c r="P1038" s="38">
        <f>VLOOKUP($B1038,'Gas wholesale lookups'!$A$4:$R$15,'Gas wholesale index'!P$2,FALSE)</f>
        <v>0</v>
      </c>
      <c r="Q1038" s="38">
        <f>VLOOKUP($B1038,'Gas wholesale lookups'!$A$4:$R$15,'Gas wholesale index'!Q$2,FALSE)</f>
        <v>1</v>
      </c>
      <c r="R1038" s="38">
        <f>VLOOKUP($B1038,'Gas wholesale lookups'!$A$4:$R$15,'Gas wholesale index'!R$2,FALSE)</f>
        <v>1</v>
      </c>
      <c r="S1038" s="38">
        <f>VLOOKUP($B1038,'Gas wholesale lookups'!$A$4:$R$15,'Gas wholesale index'!S$2,FALSE)</f>
        <v>1</v>
      </c>
      <c r="T1038" s="38">
        <f>VLOOKUP($B1038,'Gas wholesale lookups'!$A$4:$R$15,'Gas wholesale index'!T$2,FALSE)</f>
        <v>1</v>
      </c>
      <c r="U1038" s="13">
        <f t="shared" si="308"/>
        <v>0</v>
      </c>
      <c r="V1038" s="13">
        <f t="shared" si="309"/>
        <v>0</v>
      </c>
      <c r="W1038" s="13">
        <f t="shared" si="310"/>
        <v>208526.18181818182</v>
      </c>
      <c r="X1038" s="13">
        <f t="shared" si="311"/>
        <v>166168.27272727274</v>
      </c>
      <c r="Y1038" s="13">
        <f t="shared" si="312"/>
        <v>291847.5</v>
      </c>
      <c r="Z1038" s="13">
        <f t="shared" si="313"/>
        <v>332991.45454545453</v>
      </c>
      <c r="AA1038" s="13">
        <f t="shared" si="314"/>
        <v>999533.40909090918</v>
      </c>
      <c r="AB1038" s="23">
        <f t="shared" si="315"/>
        <v>0</v>
      </c>
      <c r="AC1038" s="23">
        <f t="shared" si="316"/>
        <v>0</v>
      </c>
      <c r="AD1038" s="23">
        <f t="shared" si="317"/>
        <v>0</v>
      </c>
      <c r="AE1038" s="23">
        <f t="shared" si="318"/>
        <v>0</v>
      </c>
      <c r="AF1038" s="23">
        <f t="shared" si="319"/>
        <v>0</v>
      </c>
      <c r="AG1038" s="23">
        <f t="shared" si="320"/>
        <v>0</v>
      </c>
      <c r="AH1038" s="23">
        <f t="shared" si="321"/>
        <v>0</v>
      </c>
      <c r="AI1038" s="44" t="str">
        <f t="shared" si="322"/>
        <v>n/a</v>
      </c>
      <c r="AJ1038" s="2" t="str">
        <f t="shared" si="305"/>
        <v>2019-20 Summer</v>
      </c>
      <c r="AK1038" s="2" t="str">
        <f t="shared" si="306"/>
        <v>2018-19 Summer</v>
      </c>
      <c r="AL1038" s="41">
        <v>0</v>
      </c>
    </row>
    <row r="1039" spans="1:38" x14ac:dyDescent="0.3">
      <c r="A1039" s="47">
        <v>43343</v>
      </c>
      <c r="B1039" s="14" t="str">
        <f t="shared" si="307"/>
        <v>Aug</v>
      </c>
      <c r="C1039" s="3"/>
      <c r="D1039" s="3"/>
      <c r="E1039" s="3"/>
      <c r="F1039" s="3"/>
      <c r="G1039" s="3"/>
      <c r="H1039" s="3"/>
      <c r="I1039" s="13">
        <f>VLOOKUP($B1039,'Gas wholesale lookups'!$A$4:$L$15,'Gas wholesale index'!I$2,FALSE)</f>
        <v>291847.5</v>
      </c>
      <c r="J1039" s="13">
        <f>VLOOKUP($B1039,'Gas wholesale lookups'!$A$4:$L$15,'Gas wholesale index'!J$2,FALSE)</f>
        <v>332991.45454545453</v>
      </c>
      <c r="K1039" s="13">
        <f>VLOOKUP($B1039,'Gas wholesale lookups'!$A$4:$L$15,'Gas wholesale index'!K$2,FALSE)</f>
        <v>208526.18181818182</v>
      </c>
      <c r="L1039" s="13">
        <f>VLOOKUP($B1039,'Gas wholesale lookups'!$A$4:$L$15,'Gas wholesale index'!L$2,FALSE)</f>
        <v>166168.27272727274</v>
      </c>
      <c r="M1039" s="13">
        <f>VLOOKUP($B1039,'Gas wholesale lookups'!$A$4:$L$15,'Gas wholesale index'!M$2,FALSE)</f>
        <v>291847.5</v>
      </c>
      <c r="N1039" s="13">
        <f>VLOOKUP($B1039,'Gas wholesale lookups'!$A$4:$L$15,'Gas wholesale index'!N$2,FALSE)</f>
        <v>332991.45454545453</v>
      </c>
      <c r="O1039" s="38">
        <f>VLOOKUP($B1039,'Gas wholesale lookups'!$A$4:$R$15,'Gas wholesale index'!O$2,FALSE)</f>
        <v>0</v>
      </c>
      <c r="P1039" s="38">
        <f>VLOOKUP($B1039,'Gas wholesale lookups'!$A$4:$R$15,'Gas wholesale index'!P$2,FALSE)</f>
        <v>0</v>
      </c>
      <c r="Q1039" s="38">
        <f>VLOOKUP($B1039,'Gas wholesale lookups'!$A$4:$R$15,'Gas wholesale index'!Q$2,FALSE)</f>
        <v>1</v>
      </c>
      <c r="R1039" s="38">
        <f>VLOOKUP($B1039,'Gas wholesale lookups'!$A$4:$R$15,'Gas wholesale index'!R$2,FALSE)</f>
        <v>1</v>
      </c>
      <c r="S1039" s="38">
        <f>VLOOKUP($B1039,'Gas wholesale lookups'!$A$4:$R$15,'Gas wholesale index'!S$2,FALSE)</f>
        <v>1</v>
      </c>
      <c r="T1039" s="38">
        <f>VLOOKUP($B1039,'Gas wholesale lookups'!$A$4:$R$15,'Gas wholesale index'!T$2,FALSE)</f>
        <v>1</v>
      </c>
      <c r="U1039" s="13">
        <f t="shared" si="308"/>
        <v>0</v>
      </c>
      <c r="V1039" s="13">
        <f t="shared" si="309"/>
        <v>0</v>
      </c>
      <c r="W1039" s="13">
        <f t="shared" si="310"/>
        <v>208526.18181818182</v>
      </c>
      <c r="X1039" s="13">
        <f t="shared" si="311"/>
        <v>166168.27272727274</v>
      </c>
      <c r="Y1039" s="13">
        <f t="shared" si="312"/>
        <v>291847.5</v>
      </c>
      <c r="Z1039" s="13">
        <f t="shared" si="313"/>
        <v>332991.45454545453</v>
      </c>
      <c r="AA1039" s="13">
        <f t="shared" si="314"/>
        <v>999533.40909090918</v>
      </c>
      <c r="AB1039" s="23">
        <f t="shared" si="315"/>
        <v>0</v>
      </c>
      <c r="AC1039" s="23">
        <f t="shared" si="316"/>
        <v>0</v>
      </c>
      <c r="AD1039" s="23">
        <f t="shared" si="317"/>
        <v>0</v>
      </c>
      <c r="AE1039" s="23">
        <f t="shared" si="318"/>
        <v>0</v>
      </c>
      <c r="AF1039" s="23">
        <f t="shared" si="319"/>
        <v>0</v>
      </c>
      <c r="AG1039" s="23">
        <f t="shared" si="320"/>
        <v>0</v>
      </c>
      <c r="AH1039" s="23">
        <f t="shared" si="321"/>
        <v>0</v>
      </c>
      <c r="AI1039" s="44" t="str">
        <f t="shared" si="322"/>
        <v>n/a</v>
      </c>
      <c r="AJ1039" s="2" t="str">
        <f t="shared" si="305"/>
        <v>2019-20 Summer</v>
      </c>
      <c r="AK1039" s="2" t="str">
        <f t="shared" si="306"/>
        <v>2018-19 Summer</v>
      </c>
      <c r="AL1039" s="41">
        <v>0</v>
      </c>
    </row>
    <row r="1040" spans="1:38" x14ac:dyDescent="0.3">
      <c r="A1040" s="47">
        <v>43346</v>
      </c>
      <c r="B1040" s="14" t="str">
        <f t="shared" si="307"/>
        <v>Sep</v>
      </c>
      <c r="C1040" s="3"/>
      <c r="D1040" s="3"/>
      <c r="E1040" s="3"/>
      <c r="F1040" s="3"/>
      <c r="G1040" s="3"/>
      <c r="H1040" s="3"/>
      <c r="I1040" s="13">
        <f>VLOOKUP($B1040,'Gas wholesale lookups'!$A$4:$L$15,'Gas wholesale index'!I$2,FALSE)</f>
        <v>291847.5</v>
      </c>
      <c r="J1040" s="13">
        <f>VLOOKUP($B1040,'Gas wholesale lookups'!$A$4:$L$15,'Gas wholesale index'!J$2,FALSE)</f>
        <v>332991.45454545453</v>
      </c>
      <c r="K1040" s="13">
        <f>VLOOKUP($B1040,'Gas wholesale lookups'!$A$4:$L$15,'Gas wholesale index'!K$2,FALSE)</f>
        <v>208526.18181818182</v>
      </c>
      <c r="L1040" s="13">
        <f>VLOOKUP($B1040,'Gas wholesale lookups'!$A$4:$L$15,'Gas wholesale index'!L$2,FALSE)</f>
        <v>166168.27272727274</v>
      </c>
      <c r="M1040" s="13">
        <f>VLOOKUP($B1040,'Gas wholesale lookups'!$A$4:$L$15,'Gas wholesale index'!M$2,FALSE)</f>
        <v>291847.5</v>
      </c>
      <c r="N1040" s="13">
        <f>VLOOKUP($B1040,'Gas wholesale lookups'!$A$4:$L$15,'Gas wholesale index'!N$2,FALSE)</f>
        <v>332991.45454545453</v>
      </c>
      <c r="O1040" s="38">
        <f>VLOOKUP($B1040,'Gas wholesale lookups'!$A$4:$R$15,'Gas wholesale index'!O$2,FALSE)</f>
        <v>0</v>
      </c>
      <c r="P1040" s="38">
        <f>VLOOKUP($B1040,'Gas wholesale lookups'!$A$4:$R$15,'Gas wholesale index'!P$2,FALSE)</f>
        <v>0</v>
      </c>
      <c r="Q1040" s="38">
        <f>VLOOKUP($B1040,'Gas wholesale lookups'!$A$4:$R$15,'Gas wholesale index'!Q$2,FALSE)</f>
        <v>1</v>
      </c>
      <c r="R1040" s="38">
        <f>VLOOKUP($B1040,'Gas wholesale lookups'!$A$4:$R$15,'Gas wholesale index'!R$2,FALSE)</f>
        <v>1</v>
      </c>
      <c r="S1040" s="38">
        <f>VLOOKUP($B1040,'Gas wholesale lookups'!$A$4:$R$15,'Gas wholesale index'!S$2,FALSE)</f>
        <v>1</v>
      </c>
      <c r="T1040" s="38">
        <f>VLOOKUP($B1040,'Gas wholesale lookups'!$A$4:$R$15,'Gas wholesale index'!T$2,FALSE)</f>
        <v>1</v>
      </c>
      <c r="U1040" s="13">
        <f t="shared" si="308"/>
        <v>0</v>
      </c>
      <c r="V1040" s="13">
        <f t="shared" si="309"/>
        <v>0</v>
      </c>
      <c r="W1040" s="13">
        <f t="shared" si="310"/>
        <v>208526.18181818182</v>
      </c>
      <c r="X1040" s="13">
        <f t="shared" si="311"/>
        <v>166168.27272727274</v>
      </c>
      <c r="Y1040" s="13">
        <f t="shared" si="312"/>
        <v>291847.5</v>
      </c>
      <c r="Z1040" s="13">
        <f t="shared" si="313"/>
        <v>332991.45454545453</v>
      </c>
      <c r="AA1040" s="13">
        <f t="shared" si="314"/>
        <v>999533.40909090918</v>
      </c>
      <c r="AB1040" s="23">
        <f t="shared" si="315"/>
        <v>0</v>
      </c>
      <c r="AC1040" s="23">
        <f t="shared" si="316"/>
        <v>0</v>
      </c>
      <c r="AD1040" s="23">
        <f t="shared" si="317"/>
        <v>0</v>
      </c>
      <c r="AE1040" s="23">
        <f t="shared" si="318"/>
        <v>0</v>
      </c>
      <c r="AF1040" s="23">
        <f t="shared" si="319"/>
        <v>0</v>
      </c>
      <c r="AG1040" s="23">
        <f t="shared" si="320"/>
        <v>0</v>
      </c>
      <c r="AH1040" s="23">
        <f t="shared" si="321"/>
        <v>0</v>
      </c>
      <c r="AI1040" s="44" t="str">
        <f t="shared" si="322"/>
        <v>n/a</v>
      </c>
      <c r="AJ1040" s="2" t="str">
        <f t="shared" si="305"/>
        <v>2019-20 Summer</v>
      </c>
      <c r="AK1040" s="2" t="str">
        <f t="shared" si="306"/>
        <v>2018-19 Summer</v>
      </c>
      <c r="AL1040" s="41">
        <v>0</v>
      </c>
    </row>
    <row r="1041" spans="1:38" x14ac:dyDescent="0.3">
      <c r="A1041" s="47">
        <v>43347</v>
      </c>
      <c r="B1041" s="14" t="str">
        <f t="shared" si="307"/>
        <v>Sep</v>
      </c>
      <c r="C1041" s="3"/>
      <c r="D1041" s="3"/>
      <c r="E1041" s="3"/>
      <c r="F1041" s="3"/>
      <c r="G1041" s="3"/>
      <c r="H1041" s="3"/>
      <c r="I1041" s="13">
        <f>VLOOKUP($B1041,'Gas wholesale lookups'!$A$4:$L$15,'Gas wholesale index'!I$2,FALSE)</f>
        <v>291847.5</v>
      </c>
      <c r="J1041" s="13">
        <f>VLOOKUP($B1041,'Gas wholesale lookups'!$A$4:$L$15,'Gas wholesale index'!J$2,FALSE)</f>
        <v>332991.45454545453</v>
      </c>
      <c r="K1041" s="13">
        <f>VLOOKUP($B1041,'Gas wholesale lookups'!$A$4:$L$15,'Gas wholesale index'!K$2,FALSE)</f>
        <v>208526.18181818182</v>
      </c>
      <c r="L1041" s="13">
        <f>VLOOKUP($B1041,'Gas wholesale lookups'!$A$4:$L$15,'Gas wholesale index'!L$2,FALSE)</f>
        <v>166168.27272727274</v>
      </c>
      <c r="M1041" s="13">
        <f>VLOOKUP($B1041,'Gas wholesale lookups'!$A$4:$L$15,'Gas wholesale index'!M$2,FALSE)</f>
        <v>291847.5</v>
      </c>
      <c r="N1041" s="13">
        <f>VLOOKUP($B1041,'Gas wholesale lookups'!$A$4:$L$15,'Gas wholesale index'!N$2,FALSE)</f>
        <v>332991.45454545453</v>
      </c>
      <c r="O1041" s="38">
        <f>VLOOKUP($B1041,'Gas wholesale lookups'!$A$4:$R$15,'Gas wholesale index'!O$2,FALSE)</f>
        <v>0</v>
      </c>
      <c r="P1041" s="38">
        <f>VLOOKUP($B1041,'Gas wholesale lookups'!$A$4:$R$15,'Gas wholesale index'!P$2,FALSE)</f>
        <v>0</v>
      </c>
      <c r="Q1041" s="38">
        <f>VLOOKUP($B1041,'Gas wholesale lookups'!$A$4:$R$15,'Gas wholesale index'!Q$2,FALSE)</f>
        <v>1</v>
      </c>
      <c r="R1041" s="38">
        <f>VLOOKUP($B1041,'Gas wholesale lookups'!$A$4:$R$15,'Gas wholesale index'!R$2,FALSE)</f>
        <v>1</v>
      </c>
      <c r="S1041" s="38">
        <f>VLOOKUP($B1041,'Gas wholesale lookups'!$A$4:$R$15,'Gas wholesale index'!S$2,FALSE)</f>
        <v>1</v>
      </c>
      <c r="T1041" s="38">
        <f>VLOOKUP($B1041,'Gas wholesale lookups'!$A$4:$R$15,'Gas wholesale index'!T$2,FALSE)</f>
        <v>1</v>
      </c>
      <c r="U1041" s="13">
        <f t="shared" si="308"/>
        <v>0</v>
      </c>
      <c r="V1041" s="13">
        <f t="shared" si="309"/>
        <v>0</v>
      </c>
      <c r="W1041" s="13">
        <f t="shared" si="310"/>
        <v>208526.18181818182</v>
      </c>
      <c r="X1041" s="13">
        <f t="shared" si="311"/>
        <v>166168.27272727274</v>
      </c>
      <c r="Y1041" s="13">
        <f t="shared" si="312"/>
        <v>291847.5</v>
      </c>
      <c r="Z1041" s="13">
        <f t="shared" si="313"/>
        <v>332991.45454545453</v>
      </c>
      <c r="AA1041" s="13">
        <f t="shared" si="314"/>
        <v>999533.40909090918</v>
      </c>
      <c r="AB1041" s="23">
        <f t="shared" si="315"/>
        <v>0</v>
      </c>
      <c r="AC1041" s="23">
        <f t="shared" si="316"/>
        <v>0</v>
      </c>
      <c r="AD1041" s="23">
        <f t="shared" si="317"/>
        <v>0</v>
      </c>
      <c r="AE1041" s="23">
        <f t="shared" si="318"/>
        <v>0</v>
      </c>
      <c r="AF1041" s="23">
        <f t="shared" si="319"/>
        <v>0</v>
      </c>
      <c r="AG1041" s="23">
        <f t="shared" si="320"/>
        <v>0</v>
      </c>
      <c r="AH1041" s="23">
        <f t="shared" si="321"/>
        <v>0</v>
      </c>
      <c r="AI1041" s="44" t="str">
        <f t="shared" si="322"/>
        <v>n/a</v>
      </c>
      <c r="AJ1041" s="2" t="str">
        <f t="shared" si="305"/>
        <v>2019-20 Summer</v>
      </c>
      <c r="AK1041" s="2" t="str">
        <f t="shared" si="306"/>
        <v>2018-19 Summer</v>
      </c>
      <c r="AL1041" s="41">
        <v>0</v>
      </c>
    </row>
    <row r="1042" spans="1:38" x14ac:dyDescent="0.3">
      <c r="A1042" s="47">
        <v>43348</v>
      </c>
      <c r="B1042" s="14" t="str">
        <f t="shared" si="307"/>
        <v>Sep</v>
      </c>
      <c r="C1042" s="3"/>
      <c r="D1042" s="3"/>
      <c r="E1042" s="3"/>
      <c r="F1042" s="3"/>
      <c r="G1042" s="3"/>
      <c r="H1042" s="3"/>
      <c r="I1042" s="13">
        <f>VLOOKUP($B1042,'Gas wholesale lookups'!$A$4:$L$15,'Gas wholesale index'!I$2,FALSE)</f>
        <v>291847.5</v>
      </c>
      <c r="J1042" s="13">
        <f>VLOOKUP($B1042,'Gas wholesale lookups'!$A$4:$L$15,'Gas wholesale index'!J$2,FALSE)</f>
        <v>332991.45454545453</v>
      </c>
      <c r="K1042" s="13">
        <f>VLOOKUP($B1042,'Gas wholesale lookups'!$A$4:$L$15,'Gas wholesale index'!K$2,FALSE)</f>
        <v>208526.18181818182</v>
      </c>
      <c r="L1042" s="13">
        <f>VLOOKUP($B1042,'Gas wholesale lookups'!$A$4:$L$15,'Gas wholesale index'!L$2,FALSE)</f>
        <v>166168.27272727274</v>
      </c>
      <c r="M1042" s="13">
        <f>VLOOKUP($B1042,'Gas wholesale lookups'!$A$4:$L$15,'Gas wholesale index'!M$2,FALSE)</f>
        <v>291847.5</v>
      </c>
      <c r="N1042" s="13">
        <f>VLOOKUP($B1042,'Gas wholesale lookups'!$A$4:$L$15,'Gas wholesale index'!N$2,FALSE)</f>
        <v>332991.45454545453</v>
      </c>
      <c r="O1042" s="38">
        <f>VLOOKUP($B1042,'Gas wholesale lookups'!$A$4:$R$15,'Gas wholesale index'!O$2,FALSE)</f>
        <v>0</v>
      </c>
      <c r="P1042" s="38">
        <f>VLOOKUP($B1042,'Gas wholesale lookups'!$A$4:$R$15,'Gas wholesale index'!P$2,FALSE)</f>
        <v>0</v>
      </c>
      <c r="Q1042" s="38">
        <f>VLOOKUP($B1042,'Gas wholesale lookups'!$A$4:$R$15,'Gas wholesale index'!Q$2,FALSE)</f>
        <v>1</v>
      </c>
      <c r="R1042" s="38">
        <f>VLOOKUP($B1042,'Gas wholesale lookups'!$A$4:$R$15,'Gas wholesale index'!R$2,FALSE)</f>
        <v>1</v>
      </c>
      <c r="S1042" s="38">
        <f>VLOOKUP($B1042,'Gas wholesale lookups'!$A$4:$R$15,'Gas wholesale index'!S$2,FALSE)</f>
        <v>1</v>
      </c>
      <c r="T1042" s="38">
        <f>VLOOKUP($B1042,'Gas wholesale lookups'!$A$4:$R$15,'Gas wholesale index'!T$2,FALSE)</f>
        <v>1</v>
      </c>
      <c r="U1042" s="13">
        <f t="shared" si="308"/>
        <v>0</v>
      </c>
      <c r="V1042" s="13">
        <f t="shared" si="309"/>
        <v>0</v>
      </c>
      <c r="W1042" s="13">
        <f t="shared" si="310"/>
        <v>208526.18181818182</v>
      </c>
      <c r="X1042" s="13">
        <f t="shared" si="311"/>
        <v>166168.27272727274</v>
      </c>
      <c r="Y1042" s="13">
        <f t="shared" si="312"/>
        <v>291847.5</v>
      </c>
      <c r="Z1042" s="13">
        <f t="shared" si="313"/>
        <v>332991.45454545453</v>
      </c>
      <c r="AA1042" s="13">
        <f t="shared" si="314"/>
        <v>999533.40909090918</v>
      </c>
      <c r="AB1042" s="23">
        <f t="shared" si="315"/>
        <v>0</v>
      </c>
      <c r="AC1042" s="23">
        <f t="shared" si="316"/>
        <v>0</v>
      </c>
      <c r="AD1042" s="23">
        <f t="shared" si="317"/>
        <v>0</v>
      </c>
      <c r="AE1042" s="23">
        <f t="shared" si="318"/>
        <v>0</v>
      </c>
      <c r="AF1042" s="23">
        <f t="shared" si="319"/>
        <v>0</v>
      </c>
      <c r="AG1042" s="23">
        <f t="shared" si="320"/>
        <v>0</v>
      </c>
      <c r="AH1042" s="23">
        <f t="shared" si="321"/>
        <v>0</v>
      </c>
      <c r="AI1042" s="44" t="str">
        <f t="shared" si="322"/>
        <v>n/a</v>
      </c>
      <c r="AJ1042" s="2" t="str">
        <f t="shared" si="305"/>
        <v>2019-20 Summer</v>
      </c>
      <c r="AK1042" s="2" t="str">
        <f t="shared" si="306"/>
        <v>2018-19 Summer</v>
      </c>
      <c r="AL1042" s="41">
        <v>0</v>
      </c>
    </row>
    <row r="1043" spans="1:38" x14ac:dyDescent="0.3">
      <c r="A1043" s="47">
        <v>43349</v>
      </c>
      <c r="B1043" s="14" t="str">
        <f t="shared" si="307"/>
        <v>Sep</v>
      </c>
      <c r="C1043" s="3"/>
      <c r="D1043" s="3"/>
      <c r="E1043" s="3"/>
      <c r="F1043" s="3"/>
      <c r="G1043" s="3"/>
      <c r="H1043" s="3"/>
      <c r="I1043" s="13">
        <f>VLOOKUP($B1043,'Gas wholesale lookups'!$A$4:$L$15,'Gas wholesale index'!I$2,FALSE)</f>
        <v>291847.5</v>
      </c>
      <c r="J1043" s="13">
        <f>VLOOKUP($B1043,'Gas wholesale lookups'!$A$4:$L$15,'Gas wholesale index'!J$2,FALSE)</f>
        <v>332991.45454545453</v>
      </c>
      <c r="K1043" s="13">
        <f>VLOOKUP($B1043,'Gas wholesale lookups'!$A$4:$L$15,'Gas wholesale index'!K$2,FALSE)</f>
        <v>208526.18181818182</v>
      </c>
      <c r="L1043" s="13">
        <f>VLOOKUP($B1043,'Gas wholesale lookups'!$A$4:$L$15,'Gas wholesale index'!L$2,FALSE)</f>
        <v>166168.27272727274</v>
      </c>
      <c r="M1043" s="13">
        <f>VLOOKUP($B1043,'Gas wholesale lookups'!$A$4:$L$15,'Gas wholesale index'!M$2,FALSE)</f>
        <v>291847.5</v>
      </c>
      <c r="N1043" s="13">
        <f>VLOOKUP($B1043,'Gas wholesale lookups'!$A$4:$L$15,'Gas wholesale index'!N$2,FALSE)</f>
        <v>332991.45454545453</v>
      </c>
      <c r="O1043" s="38">
        <f>VLOOKUP($B1043,'Gas wholesale lookups'!$A$4:$R$15,'Gas wholesale index'!O$2,FALSE)</f>
        <v>0</v>
      </c>
      <c r="P1043" s="38">
        <f>VLOOKUP($B1043,'Gas wholesale lookups'!$A$4:$R$15,'Gas wholesale index'!P$2,FALSE)</f>
        <v>0</v>
      </c>
      <c r="Q1043" s="38">
        <f>VLOOKUP($B1043,'Gas wholesale lookups'!$A$4:$R$15,'Gas wholesale index'!Q$2,FALSE)</f>
        <v>1</v>
      </c>
      <c r="R1043" s="38">
        <f>VLOOKUP($B1043,'Gas wholesale lookups'!$A$4:$R$15,'Gas wholesale index'!R$2,FALSE)</f>
        <v>1</v>
      </c>
      <c r="S1043" s="38">
        <f>VLOOKUP($B1043,'Gas wholesale lookups'!$A$4:$R$15,'Gas wholesale index'!S$2,FALSE)</f>
        <v>1</v>
      </c>
      <c r="T1043" s="38">
        <f>VLOOKUP($B1043,'Gas wholesale lookups'!$A$4:$R$15,'Gas wholesale index'!T$2,FALSE)</f>
        <v>1</v>
      </c>
      <c r="U1043" s="13">
        <f t="shared" si="308"/>
        <v>0</v>
      </c>
      <c r="V1043" s="13">
        <f t="shared" si="309"/>
        <v>0</v>
      </c>
      <c r="W1043" s="13">
        <f t="shared" si="310"/>
        <v>208526.18181818182</v>
      </c>
      <c r="X1043" s="13">
        <f t="shared" si="311"/>
        <v>166168.27272727274</v>
      </c>
      <c r="Y1043" s="13">
        <f t="shared" si="312"/>
        <v>291847.5</v>
      </c>
      <c r="Z1043" s="13">
        <f t="shared" si="313"/>
        <v>332991.45454545453</v>
      </c>
      <c r="AA1043" s="13">
        <f t="shared" si="314"/>
        <v>999533.40909090918</v>
      </c>
      <c r="AB1043" s="23">
        <f t="shared" si="315"/>
        <v>0</v>
      </c>
      <c r="AC1043" s="23">
        <f t="shared" si="316"/>
        <v>0</v>
      </c>
      <c r="AD1043" s="23">
        <f t="shared" si="317"/>
        <v>0</v>
      </c>
      <c r="AE1043" s="23">
        <f t="shared" si="318"/>
        <v>0</v>
      </c>
      <c r="AF1043" s="23">
        <f t="shared" si="319"/>
        <v>0</v>
      </c>
      <c r="AG1043" s="23">
        <f t="shared" si="320"/>
        <v>0</v>
      </c>
      <c r="AH1043" s="23">
        <f t="shared" si="321"/>
        <v>0</v>
      </c>
      <c r="AI1043" s="44" t="str">
        <f t="shared" si="322"/>
        <v>n/a</v>
      </c>
      <c r="AJ1043" s="2" t="str">
        <f t="shared" si="305"/>
        <v>2019-20 Summer</v>
      </c>
      <c r="AK1043" s="2" t="str">
        <f t="shared" si="306"/>
        <v>2018-19 Summer</v>
      </c>
      <c r="AL1043" s="41">
        <v>0</v>
      </c>
    </row>
    <row r="1044" spans="1:38" x14ac:dyDescent="0.3">
      <c r="A1044" s="47">
        <v>43350</v>
      </c>
      <c r="B1044" s="14" t="str">
        <f t="shared" si="307"/>
        <v>Sep</v>
      </c>
      <c r="C1044" s="3"/>
      <c r="D1044" s="3"/>
      <c r="E1044" s="3"/>
      <c r="F1044" s="3"/>
      <c r="G1044" s="3"/>
      <c r="H1044" s="3"/>
      <c r="I1044" s="13">
        <f>VLOOKUP($B1044,'Gas wholesale lookups'!$A$4:$L$15,'Gas wholesale index'!I$2,FALSE)</f>
        <v>291847.5</v>
      </c>
      <c r="J1044" s="13">
        <f>VLOOKUP($B1044,'Gas wholesale lookups'!$A$4:$L$15,'Gas wholesale index'!J$2,FALSE)</f>
        <v>332991.45454545453</v>
      </c>
      <c r="K1044" s="13">
        <f>VLOOKUP($B1044,'Gas wholesale lookups'!$A$4:$L$15,'Gas wholesale index'!K$2,FALSE)</f>
        <v>208526.18181818182</v>
      </c>
      <c r="L1044" s="13">
        <f>VLOOKUP($B1044,'Gas wholesale lookups'!$A$4:$L$15,'Gas wholesale index'!L$2,FALSE)</f>
        <v>166168.27272727274</v>
      </c>
      <c r="M1044" s="13">
        <f>VLOOKUP($B1044,'Gas wholesale lookups'!$A$4:$L$15,'Gas wholesale index'!M$2,FALSE)</f>
        <v>291847.5</v>
      </c>
      <c r="N1044" s="13">
        <f>VLOOKUP($B1044,'Gas wholesale lookups'!$A$4:$L$15,'Gas wholesale index'!N$2,FALSE)</f>
        <v>332991.45454545453</v>
      </c>
      <c r="O1044" s="38">
        <f>VLOOKUP($B1044,'Gas wholesale lookups'!$A$4:$R$15,'Gas wholesale index'!O$2,FALSE)</f>
        <v>0</v>
      </c>
      <c r="P1044" s="38">
        <f>VLOOKUP($B1044,'Gas wholesale lookups'!$A$4:$R$15,'Gas wholesale index'!P$2,FALSE)</f>
        <v>0</v>
      </c>
      <c r="Q1044" s="38">
        <f>VLOOKUP($B1044,'Gas wholesale lookups'!$A$4:$R$15,'Gas wholesale index'!Q$2,FALSE)</f>
        <v>1</v>
      </c>
      <c r="R1044" s="38">
        <f>VLOOKUP($B1044,'Gas wholesale lookups'!$A$4:$R$15,'Gas wholesale index'!R$2,FALSE)</f>
        <v>1</v>
      </c>
      <c r="S1044" s="38">
        <f>VLOOKUP($B1044,'Gas wholesale lookups'!$A$4:$R$15,'Gas wholesale index'!S$2,FALSE)</f>
        <v>1</v>
      </c>
      <c r="T1044" s="38">
        <f>VLOOKUP($B1044,'Gas wholesale lookups'!$A$4:$R$15,'Gas wholesale index'!T$2,FALSE)</f>
        <v>1</v>
      </c>
      <c r="U1044" s="13">
        <f t="shared" si="308"/>
        <v>0</v>
      </c>
      <c r="V1044" s="13">
        <f t="shared" si="309"/>
        <v>0</v>
      </c>
      <c r="W1044" s="13">
        <f t="shared" si="310"/>
        <v>208526.18181818182</v>
      </c>
      <c r="X1044" s="13">
        <f t="shared" si="311"/>
        <v>166168.27272727274</v>
      </c>
      <c r="Y1044" s="13">
        <f t="shared" si="312"/>
        <v>291847.5</v>
      </c>
      <c r="Z1044" s="13">
        <f t="shared" si="313"/>
        <v>332991.45454545453</v>
      </c>
      <c r="AA1044" s="13">
        <f t="shared" si="314"/>
        <v>999533.40909090918</v>
      </c>
      <c r="AB1044" s="23">
        <f t="shared" si="315"/>
        <v>0</v>
      </c>
      <c r="AC1044" s="23">
        <f t="shared" si="316"/>
        <v>0</v>
      </c>
      <c r="AD1044" s="23">
        <f t="shared" si="317"/>
        <v>0</v>
      </c>
      <c r="AE1044" s="23">
        <f t="shared" si="318"/>
        <v>0</v>
      </c>
      <c r="AF1044" s="23">
        <f t="shared" si="319"/>
        <v>0</v>
      </c>
      <c r="AG1044" s="23">
        <f t="shared" si="320"/>
        <v>0</v>
      </c>
      <c r="AH1044" s="23">
        <f t="shared" si="321"/>
        <v>0</v>
      </c>
      <c r="AI1044" s="44" t="str">
        <f t="shared" si="322"/>
        <v>n/a</v>
      </c>
      <c r="AJ1044" s="2" t="str">
        <f t="shared" si="305"/>
        <v>2019-20 Summer</v>
      </c>
      <c r="AK1044" s="2" t="str">
        <f t="shared" si="306"/>
        <v>2018-19 Summer</v>
      </c>
      <c r="AL1044" s="41">
        <v>0</v>
      </c>
    </row>
    <row r="1045" spans="1:38" x14ac:dyDescent="0.3">
      <c r="A1045" s="47">
        <v>43353</v>
      </c>
      <c r="B1045" s="14" t="str">
        <f t="shared" si="307"/>
        <v>Sep</v>
      </c>
      <c r="C1045" s="3"/>
      <c r="D1045" s="3"/>
      <c r="E1045" s="3"/>
      <c r="F1045" s="3"/>
      <c r="G1045" s="3"/>
      <c r="H1045" s="3"/>
      <c r="I1045" s="13">
        <f>VLOOKUP($B1045,'Gas wholesale lookups'!$A$4:$L$15,'Gas wholesale index'!I$2,FALSE)</f>
        <v>291847.5</v>
      </c>
      <c r="J1045" s="13">
        <f>VLOOKUP($B1045,'Gas wholesale lookups'!$A$4:$L$15,'Gas wholesale index'!J$2,FALSE)</f>
        <v>332991.45454545453</v>
      </c>
      <c r="K1045" s="13">
        <f>VLOOKUP($B1045,'Gas wholesale lookups'!$A$4:$L$15,'Gas wholesale index'!K$2,FALSE)</f>
        <v>208526.18181818182</v>
      </c>
      <c r="L1045" s="13">
        <f>VLOOKUP($B1045,'Gas wholesale lookups'!$A$4:$L$15,'Gas wholesale index'!L$2,FALSE)</f>
        <v>166168.27272727274</v>
      </c>
      <c r="M1045" s="13">
        <f>VLOOKUP($B1045,'Gas wholesale lookups'!$A$4:$L$15,'Gas wholesale index'!M$2,FALSE)</f>
        <v>291847.5</v>
      </c>
      <c r="N1045" s="13">
        <f>VLOOKUP($B1045,'Gas wholesale lookups'!$A$4:$L$15,'Gas wholesale index'!N$2,FALSE)</f>
        <v>332991.45454545453</v>
      </c>
      <c r="O1045" s="38">
        <f>VLOOKUP($B1045,'Gas wholesale lookups'!$A$4:$R$15,'Gas wholesale index'!O$2,FALSE)</f>
        <v>0</v>
      </c>
      <c r="P1045" s="38">
        <f>VLOOKUP($B1045,'Gas wholesale lookups'!$A$4:$R$15,'Gas wholesale index'!P$2,FALSE)</f>
        <v>0</v>
      </c>
      <c r="Q1045" s="38">
        <f>VLOOKUP($B1045,'Gas wholesale lookups'!$A$4:$R$15,'Gas wholesale index'!Q$2,FALSE)</f>
        <v>1</v>
      </c>
      <c r="R1045" s="38">
        <f>VLOOKUP($B1045,'Gas wholesale lookups'!$A$4:$R$15,'Gas wholesale index'!R$2,FALSE)</f>
        <v>1</v>
      </c>
      <c r="S1045" s="38">
        <f>VLOOKUP($B1045,'Gas wholesale lookups'!$A$4:$R$15,'Gas wholesale index'!S$2,FALSE)</f>
        <v>1</v>
      </c>
      <c r="T1045" s="38">
        <f>VLOOKUP($B1045,'Gas wholesale lookups'!$A$4:$R$15,'Gas wholesale index'!T$2,FALSE)</f>
        <v>1</v>
      </c>
      <c r="U1045" s="13">
        <f t="shared" si="308"/>
        <v>0</v>
      </c>
      <c r="V1045" s="13">
        <f t="shared" si="309"/>
        <v>0</v>
      </c>
      <c r="W1045" s="13">
        <f t="shared" si="310"/>
        <v>208526.18181818182</v>
      </c>
      <c r="X1045" s="13">
        <f t="shared" si="311"/>
        <v>166168.27272727274</v>
      </c>
      <c r="Y1045" s="13">
        <f t="shared" si="312"/>
        <v>291847.5</v>
      </c>
      <c r="Z1045" s="13">
        <f t="shared" si="313"/>
        <v>332991.45454545453</v>
      </c>
      <c r="AA1045" s="13">
        <f t="shared" si="314"/>
        <v>999533.40909090918</v>
      </c>
      <c r="AB1045" s="23">
        <f t="shared" si="315"/>
        <v>0</v>
      </c>
      <c r="AC1045" s="23">
        <f t="shared" si="316"/>
        <v>0</v>
      </c>
      <c r="AD1045" s="23">
        <f t="shared" si="317"/>
        <v>0</v>
      </c>
      <c r="AE1045" s="23">
        <f t="shared" si="318"/>
        <v>0</v>
      </c>
      <c r="AF1045" s="23">
        <f t="shared" si="319"/>
        <v>0</v>
      </c>
      <c r="AG1045" s="23">
        <f t="shared" si="320"/>
        <v>0</v>
      </c>
      <c r="AH1045" s="23">
        <f t="shared" si="321"/>
        <v>0</v>
      </c>
      <c r="AI1045" s="44" t="str">
        <f t="shared" si="322"/>
        <v>n/a</v>
      </c>
      <c r="AJ1045" s="2" t="str">
        <f t="shared" si="305"/>
        <v>2019-20 Summer</v>
      </c>
      <c r="AK1045" s="2" t="str">
        <f t="shared" si="306"/>
        <v>2018-19 Summer</v>
      </c>
      <c r="AL1045" s="41">
        <v>0</v>
      </c>
    </row>
    <row r="1046" spans="1:38" x14ac:dyDescent="0.3">
      <c r="A1046" s="47">
        <v>43354</v>
      </c>
      <c r="B1046" s="14" t="str">
        <f t="shared" si="307"/>
        <v>Sep</v>
      </c>
      <c r="C1046" s="3"/>
      <c r="D1046" s="3"/>
      <c r="E1046" s="3"/>
      <c r="F1046" s="3"/>
      <c r="G1046" s="3"/>
      <c r="H1046" s="3"/>
      <c r="I1046" s="13">
        <f>VLOOKUP($B1046,'Gas wholesale lookups'!$A$4:$L$15,'Gas wholesale index'!I$2,FALSE)</f>
        <v>291847.5</v>
      </c>
      <c r="J1046" s="13">
        <f>VLOOKUP($B1046,'Gas wholesale lookups'!$A$4:$L$15,'Gas wholesale index'!J$2,FALSE)</f>
        <v>332991.45454545453</v>
      </c>
      <c r="K1046" s="13">
        <f>VLOOKUP($B1046,'Gas wholesale lookups'!$A$4:$L$15,'Gas wholesale index'!K$2,FALSE)</f>
        <v>208526.18181818182</v>
      </c>
      <c r="L1046" s="13">
        <f>VLOOKUP($B1046,'Gas wholesale lookups'!$A$4:$L$15,'Gas wholesale index'!L$2,FALSE)</f>
        <v>166168.27272727274</v>
      </c>
      <c r="M1046" s="13">
        <f>VLOOKUP($B1046,'Gas wholesale lookups'!$A$4:$L$15,'Gas wholesale index'!M$2,FALSE)</f>
        <v>291847.5</v>
      </c>
      <c r="N1046" s="13">
        <f>VLOOKUP($B1046,'Gas wholesale lookups'!$A$4:$L$15,'Gas wholesale index'!N$2,FALSE)</f>
        <v>332991.45454545453</v>
      </c>
      <c r="O1046" s="38">
        <f>VLOOKUP($B1046,'Gas wholesale lookups'!$A$4:$R$15,'Gas wholesale index'!O$2,FALSE)</f>
        <v>0</v>
      </c>
      <c r="P1046" s="38">
        <f>VLOOKUP($B1046,'Gas wholesale lookups'!$A$4:$R$15,'Gas wholesale index'!P$2,FALSE)</f>
        <v>0</v>
      </c>
      <c r="Q1046" s="38">
        <f>VLOOKUP($B1046,'Gas wholesale lookups'!$A$4:$R$15,'Gas wholesale index'!Q$2,FALSE)</f>
        <v>1</v>
      </c>
      <c r="R1046" s="38">
        <f>VLOOKUP($B1046,'Gas wholesale lookups'!$A$4:$R$15,'Gas wholesale index'!R$2,FALSE)</f>
        <v>1</v>
      </c>
      <c r="S1046" s="38">
        <f>VLOOKUP($B1046,'Gas wholesale lookups'!$A$4:$R$15,'Gas wholesale index'!S$2,FALSE)</f>
        <v>1</v>
      </c>
      <c r="T1046" s="38">
        <f>VLOOKUP($B1046,'Gas wholesale lookups'!$A$4:$R$15,'Gas wholesale index'!T$2,FALSE)</f>
        <v>1</v>
      </c>
      <c r="U1046" s="13">
        <f t="shared" si="308"/>
        <v>0</v>
      </c>
      <c r="V1046" s="13">
        <f t="shared" si="309"/>
        <v>0</v>
      </c>
      <c r="W1046" s="13">
        <f t="shared" si="310"/>
        <v>208526.18181818182</v>
      </c>
      <c r="X1046" s="13">
        <f t="shared" si="311"/>
        <v>166168.27272727274</v>
      </c>
      <c r="Y1046" s="13">
        <f t="shared" si="312"/>
        <v>291847.5</v>
      </c>
      <c r="Z1046" s="13">
        <f t="shared" si="313"/>
        <v>332991.45454545453</v>
      </c>
      <c r="AA1046" s="13">
        <f t="shared" si="314"/>
        <v>999533.40909090918</v>
      </c>
      <c r="AB1046" s="23">
        <f t="shared" si="315"/>
        <v>0</v>
      </c>
      <c r="AC1046" s="23">
        <f t="shared" si="316"/>
        <v>0</v>
      </c>
      <c r="AD1046" s="23">
        <f t="shared" si="317"/>
        <v>0</v>
      </c>
      <c r="AE1046" s="23">
        <f t="shared" si="318"/>
        <v>0</v>
      </c>
      <c r="AF1046" s="23">
        <f t="shared" si="319"/>
        <v>0</v>
      </c>
      <c r="AG1046" s="23">
        <f t="shared" si="320"/>
        <v>0</v>
      </c>
      <c r="AH1046" s="23">
        <f t="shared" si="321"/>
        <v>0</v>
      </c>
      <c r="AI1046" s="44" t="str">
        <f t="shared" si="322"/>
        <v>n/a</v>
      </c>
      <c r="AJ1046" s="2" t="str">
        <f t="shared" si="305"/>
        <v>2019-20 Summer</v>
      </c>
      <c r="AK1046" s="2" t="str">
        <f t="shared" si="306"/>
        <v>2018-19 Summer</v>
      </c>
      <c r="AL1046" s="41">
        <v>0</v>
      </c>
    </row>
    <row r="1047" spans="1:38" x14ac:dyDescent="0.3">
      <c r="A1047" s="47">
        <v>43355</v>
      </c>
      <c r="B1047" s="14" t="str">
        <f t="shared" si="307"/>
        <v>Sep</v>
      </c>
      <c r="C1047" s="3"/>
      <c r="D1047" s="3"/>
      <c r="E1047" s="3"/>
      <c r="F1047" s="3"/>
      <c r="G1047" s="3"/>
      <c r="H1047" s="3"/>
      <c r="I1047" s="13">
        <f>VLOOKUP($B1047,'Gas wholesale lookups'!$A$4:$L$15,'Gas wholesale index'!I$2,FALSE)</f>
        <v>291847.5</v>
      </c>
      <c r="J1047" s="13">
        <f>VLOOKUP($B1047,'Gas wholesale lookups'!$A$4:$L$15,'Gas wholesale index'!J$2,FALSE)</f>
        <v>332991.45454545453</v>
      </c>
      <c r="K1047" s="13">
        <f>VLOOKUP($B1047,'Gas wholesale lookups'!$A$4:$L$15,'Gas wholesale index'!K$2,FALSE)</f>
        <v>208526.18181818182</v>
      </c>
      <c r="L1047" s="13">
        <f>VLOOKUP($B1047,'Gas wholesale lookups'!$A$4:$L$15,'Gas wholesale index'!L$2,FALSE)</f>
        <v>166168.27272727274</v>
      </c>
      <c r="M1047" s="13">
        <f>VLOOKUP($B1047,'Gas wholesale lookups'!$A$4:$L$15,'Gas wholesale index'!M$2,FALSE)</f>
        <v>291847.5</v>
      </c>
      <c r="N1047" s="13">
        <f>VLOOKUP($B1047,'Gas wholesale lookups'!$A$4:$L$15,'Gas wholesale index'!N$2,FALSE)</f>
        <v>332991.45454545453</v>
      </c>
      <c r="O1047" s="38">
        <f>VLOOKUP($B1047,'Gas wholesale lookups'!$A$4:$R$15,'Gas wholesale index'!O$2,FALSE)</f>
        <v>0</v>
      </c>
      <c r="P1047" s="38">
        <f>VLOOKUP($B1047,'Gas wholesale lookups'!$A$4:$R$15,'Gas wholesale index'!P$2,FALSE)</f>
        <v>0</v>
      </c>
      <c r="Q1047" s="38">
        <f>VLOOKUP($B1047,'Gas wholesale lookups'!$A$4:$R$15,'Gas wholesale index'!Q$2,FALSE)</f>
        <v>1</v>
      </c>
      <c r="R1047" s="38">
        <f>VLOOKUP($B1047,'Gas wholesale lookups'!$A$4:$R$15,'Gas wholesale index'!R$2,FALSE)</f>
        <v>1</v>
      </c>
      <c r="S1047" s="38">
        <f>VLOOKUP($B1047,'Gas wholesale lookups'!$A$4:$R$15,'Gas wholesale index'!S$2,FALSE)</f>
        <v>1</v>
      </c>
      <c r="T1047" s="38">
        <f>VLOOKUP($B1047,'Gas wholesale lookups'!$A$4:$R$15,'Gas wholesale index'!T$2,FALSE)</f>
        <v>1</v>
      </c>
      <c r="U1047" s="13">
        <f t="shared" si="308"/>
        <v>0</v>
      </c>
      <c r="V1047" s="13">
        <f t="shared" si="309"/>
        <v>0</v>
      </c>
      <c r="W1047" s="13">
        <f t="shared" si="310"/>
        <v>208526.18181818182</v>
      </c>
      <c r="X1047" s="13">
        <f t="shared" si="311"/>
        <v>166168.27272727274</v>
      </c>
      <c r="Y1047" s="13">
        <f t="shared" si="312"/>
        <v>291847.5</v>
      </c>
      <c r="Z1047" s="13">
        <f t="shared" si="313"/>
        <v>332991.45454545453</v>
      </c>
      <c r="AA1047" s="13">
        <f t="shared" si="314"/>
        <v>999533.40909090918</v>
      </c>
      <c r="AB1047" s="23">
        <f t="shared" si="315"/>
        <v>0</v>
      </c>
      <c r="AC1047" s="23">
        <f t="shared" si="316"/>
        <v>0</v>
      </c>
      <c r="AD1047" s="23">
        <f t="shared" si="317"/>
        <v>0</v>
      </c>
      <c r="AE1047" s="23">
        <f t="shared" si="318"/>
        <v>0</v>
      </c>
      <c r="AF1047" s="23">
        <f t="shared" si="319"/>
        <v>0</v>
      </c>
      <c r="AG1047" s="23">
        <f t="shared" si="320"/>
        <v>0</v>
      </c>
      <c r="AH1047" s="23">
        <f t="shared" si="321"/>
        <v>0</v>
      </c>
      <c r="AI1047" s="44" t="str">
        <f t="shared" si="322"/>
        <v>n/a</v>
      </c>
      <c r="AJ1047" s="2" t="str">
        <f t="shared" si="305"/>
        <v>2019-20 Summer</v>
      </c>
      <c r="AK1047" s="2" t="str">
        <f t="shared" si="306"/>
        <v>2018-19 Summer</v>
      </c>
      <c r="AL1047" s="41">
        <v>0</v>
      </c>
    </row>
    <row r="1048" spans="1:38" x14ac:dyDescent="0.3">
      <c r="A1048" s="47">
        <v>43356</v>
      </c>
      <c r="B1048" s="14" t="str">
        <f t="shared" si="307"/>
        <v>Sep</v>
      </c>
      <c r="C1048" s="3"/>
      <c r="D1048" s="3"/>
      <c r="E1048" s="3"/>
      <c r="F1048" s="3"/>
      <c r="G1048" s="3"/>
      <c r="H1048" s="3"/>
      <c r="I1048" s="13">
        <f>VLOOKUP($B1048,'Gas wholesale lookups'!$A$4:$L$15,'Gas wholesale index'!I$2,FALSE)</f>
        <v>291847.5</v>
      </c>
      <c r="J1048" s="13">
        <f>VLOOKUP($B1048,'Gas wholesale lookups'!$A$4:$L$15,'Gas wholesale index'!J$2,FALSE)</f>
        <v>332991.45454545453</v>
      </c>
      <c r="K1048" s="13">
        <f>VLOOKUP($B1048,'Gas wholesale lookups'!$A$4:$L$15,'Gas wholesale index'!K$2,FALSE)</f>
        <v>208526.18181818182</v>
      </c>
      <c r="L1048" s="13">
        <f>VLOOKUP($B1048,'Gas wholesale lookups'!$A$4:$L$15,'Gas wholesale index'!L$2,FALSE)</f>
        <v>166168.27272727274</v>
      </c>
      <c r="M1048" s="13">
        <f>VLOOKUP($B1048,'Gas wholesale lookups'!$A$4:$L$15,'Gas wholesale index'!M$2,FALSE)</f>
        <v>291847.5</v>
      </c>
      <c r="N1048" s="13">
        <f>VLOOKUP($B1048,'Gas wholesale lookups'!$A$4:$L$15,'Gas wholesale index'!N$2,FALSE)</f>
        <v>332991.45454545453</v>
      </c>
      <c r="O1048" s="38">
        <f>VLOOKUP($B1048,'Gas wholesale lookups'!$A$4:$R$15,'Gas wholesale index'!O$2,FALSE)</f>
        <v>0</v>
      </c>
      <c r="P1048" s="38">
        <f>VLOOKUP($B1048,'Gas wholesale lookups'!$A$4:$R$15,'Gas wholesale index'!P$2,FALSE)</f>
        <v>0</v>
      </c>
      <c r="Q1048" s="38">
        <f>VLOOKUP($B1048,'Gas wholesale lookups'!$A$4:$R$15,'Gas wholesale index'!Q$2,FALSE)</f>
        <v>1</v>
      </c>
      <c r="R1048" s="38">
        <f>VLOOKUP($B1048,'Gas wholesale lookups'!$A$4:$R$15,'Gas wholesale index'!R$2,FALSE)</f>
        <v>1</v>
      </c>
      <c r="S1048" s="38">
        <f>VLOOKUP($B1048,'Gas wholesale lookups'!$A$4:$R$15,'Gas wholesale index'!S$2,FALSE)</f>
        <v>1</v>
      </c>
      <c r="T1048" s="38">
        <f>VLOOKUP($B1048,'Gas wholesale lookups'!$A$4:$R$15,'Gas wholesale index'!T$2,FALSE)</f>
        <v>1</v>
      </c>
      <c r="U1048" s="13">
        <f t="shared" si="308"/>
        <v>0</v>
      </c>
      <c r="V1048" s="13">
        <f t="shared" si="309"/>
        <v>0</v>
      </c>
      <c r="W1048" s="13">
        <f t="shared" si="310"/>
        <v>208526.18181818182</v>
      </c>
      <c r="X1048" s="13">
        <f t="shared" si="311"/>
        <v>166168.27272727274</v>
      </c>
      <c r="Y1048" s="13">
        <f t="shared" si="312"/>
        <v>291847.5</v>
      </c>
      <c r="Z1048" s="13">
        <f t="shared" si="313"/>
        <v>332991.45454545453</v>
      </c>
      <c r="AA1048" s="13">
        <f t="shared" si="314"/>
        <v>999533.40909090918</v>
      </c>
      <c r="AB1048" s="23">
        <f t="shared" si="315"/>
        <v>0</v>
      </c>
      <c r="AC1048" s="23">
        <f t="shared" si="316"/>
        <v>0</v>
      </c>
      <c r="AD1048" s="23">
        <f t="shared" si="317"/>
        <v>0</v>
      </c>
      <c r="AE1048" s="23">
        <f t="shared" si="318"/>
        <v>0</v>
      </c>
      <c r="AF1048" s="23">
        <f t="shared" si="319"/>
        <v>0</v>
      </c>
      <c r="AG1048" s="23">
        <f t="shared" si="320"/>
        <v>0</v>
      </c>
      <c r="AH1048" s="23">
        <f t="shared" si="321"/>
        <v>0</v>
      </c>
      <c r="AI1048" s="44" t="str">
        <f t="shared" si="322"/>
        <v>n/a</v>
      </c>
      <c r="AJ1048" s="2" t="str">
        <f t="shared" si="305"/>
        <v>2019-20 Summer</v>
      </c>
      <c r="AK1048" s="2" t="str">
        <f t="shared" si="306"/>
        <v>2018-19 Summer</v>
      </c>
      <c r="AL1048" s="41">
        <v>0</v>
      </c>
    </row>
    <row r="1049" spans="1:38" x14ac:dyDescent="0.3">
      <c r="A1049" s="47">
        <v>43357</v>
      </c>
      <c r="B1049" s="14" t="str">
        <f t="shared" si="307"/>
        <v>Sep</v>
      </c>
      <c r="C1049" s="3"/>
      <c r="D1049" s="3"/>
      <c r="E1049" s="3"/>
      <c r="F1049" s="3"/>
      <c r="G1049" s="3"/>
      <c r="H1049" s="3"/>
      <c r="I1049" s="13">
        <f>VLOOKUP($B1049,'Gas wholesale lookups'!$A$4:$L$15,'Gas wholesale index'!I$2,FALSE)</f>
        <v>291847.5</v>
      </c>
      <c r="J1049" s="13">
        <f>VLOOKUP($B1049,'Gas wholesale lookups'!$A$4:$L$15,'Gas wholesale index'!J$2,FALSE)</f>
        <v>332991.45454545453</v>
      </c>
      <c r="K1049" s="13">
        <f>VLOOKUP($B1049,'Gas wholesale lookups'!$A$4:$L$15,'Gas wholesale index'!K$2,FALSE)</f>
        <v>208526.18181818182</v>
      </c>
      <c r="L1049" s="13">
        <f>VLOOKUP($B1049,'Gas wholesale lookups'!$A$4:$L$15,'Gas wholesale index'!L$2,FALSE)</f>
        <v>166168.27272727274</v>
      </c>
      <c r="M1049" s="13">
        <f>VLOOKUP($B1049,'Gas wholesale lookups'!$A$4:$L$15,'Gas wholesale index'!M$2,FALSE)</f>
        <v>291847.5</v>
      </c>
      <c r="N1049" s="13">
        <f>VLOOKUP($B1049,'Gas wholesale lookups'!$A$4:$L$15,'Gas wholesale index'!N$2,FALSE)</f>
        <v>332991.45454545453</v>
      </c>
      <c r="O1049" s="38">
        <f>VLOOKUP($B1049,'Gas wholesale lookups'!$A$4:$R$15,'Gas wholesale index'!O$2,FALSE)</f>
        <v>0</v>
      </c>
      <c r="P1049" s="38">
        <f>VLOOKUP($B1049,'Gas wholesale lookups'!$A$4:$R$15,'Gas wholesale index'!P$2,FALSE)</f>
        <v>0</v>
      </c>
      <c r="Q1049" s="38">
        <f>VLOOKUP($B1049,'Gas wholesale lookups'!$A$4:$R$15,'Gas wholesale index'!Q$2,FALSE)</f>
        <v>1</v>
      </c>
      <c r="R1049" s="38">
        <f>VLOOKUP($B1049,'Gas wholesale lookups'!$A$4:$R$15,'Gas wholesale index'!R$2,FALSE)</f>
        <v>1</v>
      </c>
      <c r="S1049" s="38">
        <f>VLOOKUP($B1049,'Gas wholesale lookups'!$A$4:$R$15,'Gas wholesale index'!S$2,FALSE)</f>
        <v>1</v>
      </c>
      <c r="T1049" s="38">
        <f>VLOOKUP($B1049,'Gas wholesale lookups'!$A$4:$R$15,'Gas wholesale index'!T$2,FALSE)</f>
        <v>1</v>
      </c>
      <c r="U1049" s="13">
        <f t="shared" si="308"/>
        <v>0</v>
      </c>
      <c r="V1049" s="13">
        <f t="shared" si="309"/>
        <v>0</v>
      </c>
      <c r="W1049" s="13">
        <f t="shared" si="310"/>
        <v>208526.18181818182</v>
      </c>
      <c r="X1049" s="13">
        <f t="shared" si="311"/>
        <v>166168.27272727274</v>
      </c>
      <c r="Y1049" s="13">
        <f t="shared" si="312"/>
        <v>291847.5</v>
      </c>
      <c r="Z1049" s="13">
        <f t="shared" si="313"/>
        <v>332991.45454545453</v>
      </c>
      <c r="AA1049" s="13">
        <f t="shared" si="314"/>
        <v>999533.40909090918</v>
      </c>
      <c r="AB1049" s="23">
        <f t="shared" si="315"/>
        <v>0</v>
      </c>
      <c r="AC1049" s="23">
        <f t="shared" si="316"/>
        <v>0</v>
      </c>
      <c r="AD1049" s="23">
        <f t="shared" si="317"/>
        <v>0</v>
      </c>
      <c r="AE1049" s="23">
        <f t="shared" si="318"/>
        <v>0</v>
      </c>
      <c r="AF1049" s="23">
        <f t="shared" si="319"/>
        <v>0</v>
      </c>
      <c r="AG1049" s="23">
        <f t="shared" si="320"/>
        <v>0</v>
      </c>
      <c r="AH1049" s="23">
        <f t="shared" si="321"/>
        <v>0</v>
      </c>
      <c r="AI1049" s="44" t="str">
        <f t="shared" si="322"/>
        <v>n/a</v>
      </c>
      <c r="AJ1049" s="2" t="str">
        <f t="shared" si="305"/>
        <v>2019-20 Summer</v>
      </c>
      <c r="AK1049" s="2" t="str">
        <f t="shared" si="306"/>
        <v>2018-19 Summer</v>
      </c>
      <c r="AL1049" s="41">
        <v>0</v>
      </c>
    </row>
    <row r="1050" spans="1:38" x14ac:dyDescent="0.3">
      <c r="A1050" s="47">
        <v>43360</v>
      </c>
      <c r="B1050" s="14" t="str">
        <f t="shared" si="307"/>
        <v>Sep</v>
      </c>
      <c r="C1050" s="3"/>
      <c r="D1050" s="3"/>
      <c r="E1050" s="3"/>
      <c r="F1050" s="3"/>
      <c r="G1050" s="3"/>
      <c r="H1050" s="3"/>
      <c r="I1050" s="13">
        <f>VLOOKUP($B1050,'Gas wholesale lookups'!$A$4:$L$15,'Gas wholesale index'!I$2,FALSE)</f>
        <v>291847.5</v>
      </c>
      <c r="J1050" s="13">
        <f>VLOOKUP($B1050,'Gas wholesale lookups'!$A$4:$L$15,'Gas wholesale index'!J$2,FALSE)</f>
        <v>332991.45454545453</v>
      </c>
      <c r="K1050" s="13">
        <f>VLOOKUP($B1050,'Gas wholesale lookups'!$A$4:$L$15,'Gas wholesale index'!K$2,FALSE)</f>
        <v>208526.18181818182</v>
      </c>
      <c r="L1050" s="13">
        <f>VLOOKUP($B1050,'Gas wholesale lookups'!$A$4:$L$15,'Gas wholesale index'!L$2,FALSE)</f>
        <v>166168.27272727274</v>
      </c>
      <c r="M1050" s="13">
        <f>VLOOKUP($B1050,'Gas wholesale lookups'!$A$4:$L$15,'Gas wholesale index'!M$2,FALSE)</f>
        <v>291847.5</v>
      </c>
      <c r="N1050" s="13">
        <f>VLOOKUP($B1050,'Gas wholesale lookups'!$A$4:$L$15,'Gas wholesale index'!N$2,FALSE)</f>
        <v>332991.45454545453</v>
      </c>
      <c r="O1050" s="38">
        <f>VLOOKUP($B1050,'Gas wholesale lookups'!$A$4:$R$15,'Gas wholesale index'!O$2,FALSE)</f>
        <v>0</v>
      </c>
      <c r="P1050" s="38">
        <f>VLOOKUP($B1050,'Gas wholesale lookups'!$A$4:$R$15,'Gas wholesale index'!P$2,FALSE)</f>
        <v>0</v>
      </c>
      <c r="Q1050" s="38">
        <f>VLOOKUP($B1050,'Gas wholesale lookups'!$A$4:$R$15,'Gas wholesale index'!Q$2,FALSE)</f>
        <v>1</v>
      </c>
      <c r="R1050" s="38">
        <f>VLOOKUP($B1050,'Gas wholesale lookups'!$A$4:$R$15,'Gas wholesale index'!R$2,FALSE)</f>
        <v>1</v>
      </c>
      <c r="S1050" s="38">
        <f>VLOOKUP($B1050,'Gas wholesale lookups'!$A$4:$R$15,'Gas wholesale index'!S$2,FALSE)</f>
        <v>1</v>
      </c>
      <c r="T1050" s="38">
        <f>VLOOKUP($B1050,'Gas wholesale lookups'!$A$4:$R$15,'Gas wholesale index'!T$2,FALSE)</f>
        <v>1</v>
      </c>
      <c r="U1050" s="13">
        <f t="shared" si="308"/>
        <v>0</v>
      </c>
      <c r="V1050" s="13">
        <f t="shared" si="309"/>
        <v>0</v>
      </c>
      <c r="W1050" s="13">
        <f t="shared" si="310"/>
        <v>208526.18181818182</v>
      </c>
      <c r="X1050" s="13">
        <f t="shared" si="311"/>
        <v>166168.27272727274</v>
      </c>
      <c r="Y1050" s="13">
        <f t="shared" si="312"/>
        <v>291847.5</v>
      </c>
      <c r="Z1050" s="13">
        <f t="shared" si="313"/>
        <v>332991.45454545453</v>
      </c>
      <c r="AA1050" s="13">
        <f t="shared" si="314"/>
        <v>999533.40909090918</v>
      </c>
      <c r="AB1050" s="23">
        <f t="shared" si="315"/>
        <v>0</v>
      </c>
      <c r="AC1050" s="23">
        <f t="shared" si="316"/>
        <v>0</v>
      </c>
      <c r="AD1050" s="23">
        <f t="shared" si="317"/>
        <v>0</v>
      </c>
      <c r="AE1050" s="23">
        <f t="shared" si="318"/>
        <v>0</v>
      </c>
      <c r="AF1050" s="23">
        <f t="shared" si="319"/>
        <v>0</v>
      </c>
      <c r="AG1050" s="23">
        <f t="shared" si="320"/>
        <v>0</v>
      </c>
      <c r="AH1050" s="23">
        <f t="shared" si="321"/>
        <v>0</v>
      </c>
      <c r="AI1050" s="44" t="str">
        <f t="shared" si="322"/>
        <v>n/a</v>
      </c>
      <c r="AJ1050" s="2" t="str">
        <f t="shared" si="305"/>
        <v>2019-20 Summer</v>
      </c>
      <c r="AK1050" s="2" t="str">
        <f t="shared" si="306"/>
        <v>2018-19 Summer</v>
      </c>
      <c r="AL1050" s="41">
        <v>0</v>
      </c>
    </row>
    <row r="1051" spans="1:38" x14ac:dyDescent="0.3">
      <c r="A1051" s="47">
        <v>43361</v>
      </c>
      <c r="B1051" s="14" t="str">
        <f t="shared" si="307"/>
        <v>Sep</v>
      </c>
      <c r="C1051" s="3"/>
      <c r="D1051" s="3"/>
      <c r="E1051" s="3"/>
      <c r="F1051" s="3"/>
      <c r="G1051" s="3"/>
      <c r="H1051" s="3"/>
      <c r="I1051" s="13">
        <f>VLOOKUP($B1051,'Gas wholesale lookups'!$A$4:$L$15,'Gas wholesale index'!I$2,FALSE)</f>
        <v>291847.5</v>
      </c>
      <c r="J1051" s="13">
        <f>VLOOKUP($B1051,'Gas wholesale lookups'!$A$4:$L$15,'Gas wholesale index'!J$2,FALSE)</f>
        <v>332991.45454545453</v>
      </c>
      <c r="K1051" s="13">
        <f>VLOOKUP($B1051,'Gas wholesale lookups'!$A$4:$L$15,'Gas wholesale index'!K$2,FALSE)</f>
        <v>208526.18181818182</v>
      </c>
      <c r="L1051" s="13">
        <f>VLOOKUP($B1051,'Gas wholesale lookups'!$A$4:$L$15,'Gas wholesale index'!L$2,FALSE)</f>
        <v>166168.27272727274</v>
      </c>
      <c r="M1051" s="13">
        <f>VLOOKUP($B1051,'Gas wholesale lookups'!$A$4:$L$15,'Gas wholesale index'!M$2,FALSE)</f>
        <v>291847.5</v>
      </c>
      <c r="N1051" s="13">
        <f>VLOOKUP($B1051,'Gas wholesale lookups'!$A$4:$L$15,'Gas wholesale index'!N$2,FALSE)</f>
        <v>332991.45454545453</v>
      </c>
      <c r="O1051" s="38">
        <f>VLOOKUP($B1051,'Gas wholesale lookups'!$A$4:$R$15,'Gas wholesale index'!O$2,FALSE)</f>
        <v>0</v>
      </c>
      <c r="P1051" s="38">
        <f>VLOOKUP($B1051,'Gas wholesale lookups'!$A$4:$R$15,'Gas wholesale index'!P$2,FALSE)</f>
        <v>0</v>
      </c>
      <c r="Q1051" s="38">
        <f>VLOOKUP($B1051,'Gas wholesale lookups'!$A$4:$R$15,'Gas wholesale index'!Q$2,FALSE)</f>
        <v>1</v>
      </c>
      <c r="R1051" s="38">
        <f>VLOOKUP($B1051,'Gas wholesale lookups'!$A$4:$R$15,'Gas wholesale index'!R$2,FALSE)</f>
        <v>1</v>
      </c>
      <c r="S1051" s="38">
        <f>VLOOKUP($B1051,'Gas wholesale lookups'!$A$4:$R$15,'Gas wholesale index'!S$2,FALSE)</f>
        <v>1</v>
      </c>
      <c r="T1051" s="38">
        <f>VLOOKUP($B1051,'Gas wholesale lookups'!$A$4:$R$15,'Gas wholesale index'!T$2,FALSE)</f>
        <v>1</v>
      </c>
      <c r="U1051" s="13">
        <f t="shared" si="308"/>
        <v>0</v>
      </c>
      <c r="V1051" s="13">
        <f t="shared" si="309"/>
        <v>0</v>
      </c>
      <c r="W1051" s="13">
        <f t="shared" si="310"/>
        <v>208526.18181818182</v>
      </c>
      <c r="X1051" s="13">
        <f t="shared" si="311"/>
        <v>166168.27272727274</v>
      </c>
      <c r="Y1051" s="13">
        <f t="shared" si="312"/>
        <v>291847.5</v>
      </c>
      <c r="Z1051" s="13">
        <f t="shared" si="313"/>
        <v>332991.45454545453</v>
      </c>
      <c r="AA1051" s="13">
        <f t="shared" si="314"/>
        <v>999533.40909090918</v>
      </c>
      <c r="AB1051" s="23">
        <f t="shared" si="315"/>
        <v>0</v>
      </c>
      <c r="AC1051" s="23">
        <f t="shared" si="316"/>
        <v>0</v>
      </c>
      <c r="AD1051" s="23">
        <f t="shared" si="317"/>
        <v>0</v>
      </c>
      <c r="AE1051" s="23">
        <f t="shared" si="318"/>
        <v>0</v>
      </c>
      <c r="AF1051" s="23">
        <f t="shared" si="319"/>
        <v>0</v>
      </c>
      <c r="AG1051" s="23">
        <f t="shared" si="320"/>
        <v>0</v>
      </c>
      <c r="AH1051" s="23">
        <f t="shared" si="321"/>
        <v>0</v>
      </c>
      <c r="AI1051" s="44" t="str">
        <f t="shared" si="322"/>
        <v>n/a</v>
      </c>
      <c r="AJ1051" s="2" t="str">
        <f t="shared" si="305"/>
        <v>2019-20 Summer</v>
      </c>
      <c r="AK1051" s="2" t="str">
        <f t="shared" si="306"/>
        <v>2018-19 Summer</v>
      </c>
      <c r="AL1051" s="41">
        <v>0</v>
      </c>
    </row>
    <row r="1052" spans="1:38" x14ac:dyDescent="0.3">
      <c r="A1052" s="47">
        <v>43362</v>
      </c>
      <c r="B1052" s="14" t="str">
        <f t="shared" si="307"/>
        <v>Sep</v>
      </c>
      <c r="C1052" s="3"/>
      <c r="D1052" s="3"/>
      <c r="E1052" s="3"/>
      <c r="F1052" s="3"/>
      <c r="G1052" s="3"/>
      <c r="H1052" s="3"/>
      <c r="I1052" s="13">
        <f>VLOOKUP($B1052,'Gas wholesale lookups'!$A$4:$L$15,'Gas wholesale index'!I$2,FALSE)</f>
        <v>291847.5</v>
      </c>
      <c r="J1052" s="13">
        <f>VLOOKUP($B1052,'Gas wholesale lookups'!$A$4:$L$15,'Gas wholesale index'!J$2,FALSE)</f>
        <v>332991.45454545453</v>
      </c>
      <c r="K1052" s="13">
        <f>VLOOKUP($B1052,'Gas wholesale lookups'!$A$4:$L$15,'Gas wholesale index'!K$2,FALSE)</f>
        <v>208526.18181818182</v>
      </c>
      <c r="L1052" s="13">
        <f>VLOOKUP($B1052,'Gas wholesale lookups'!$A$4:$L$15,'Gas wholesale index'!L$2,FALSE)</f>
        <v>166168.27272727274</v>
      </c>
      <c r="M1052" s="13">
        <f>VLOOKUP($B1052,'Gas wholesale lookups'!$A$4:$L$15,'Gas wholesale index'!M$2,FALSE)</f>
        <v>291847.5</v>
      </c>
      <c r="N1052" s="13">
        <f>VLOOKUP($B1052,'Gas wholesale lookups'!$A$4:$L$15,'Gas wholesale index'!N$2,FALSE)</f>
        <v>332991.45454545453</v>
      </c>
      <c r="O1052" s="38">
        <f>VLOOKUP($B1052,'Gas wholesale lookups'!$A$4:$R$15,'Gas wholesale index'!O$2,FALSE)</f>
        <v>0</v>
      </c>
      <c r="P1052" s="38">
        <f>VLOOKUP($B1052,'Gas wholesale lookups'!$A$4:$R$15,'Gas wholesale index'!P$2,FALSE)</f>
        <v>0</v>
      </c>
      <c r="Q1052" s="38">
        <f>VLOOKUP($B1052,'Gas wholesale lookups'!$A$4:$R$15,'Gas wholesale index'!Q$2,FALSE)</f>
        <v>1</v>
      </c>
      <c r="R1052" s="38">
        <f>VLOOKUP($B1052,'Gas wholesale lookups'!$A$4:$R$15,'Gas wholesale index'!R$2,FALSE)</f>
        <v>1</v>
      </c>
      <c r="S1052" s="38">
        <f>VLOOKUP($B1052,'Gas wholesale lookups'!$A$4:$R$15,'Gas wholesale index'!S$2,FALSE)</f>
        <v>1</v>
      </c>
      <c r="T1052" s="38">
        <f>VLOOKUP($B1052,'Gas wholesale lookups'!$A$4:$R$15,'Gas wholesale index'!T$2,FALSE)</f>
        <v>1</v>
      </c>
      <c r="U1052" s="13">
        <f t="shared" si="308"/>
        <v>0</v>
      </c>
      <c r="V1052" s="13">
        <f t="shared" si="309"/>
        <v>0</v>
      </c>
      <c r="W1052" s="13">
        <f t="shared" si="310"/>
        <v>208526.18181818182</v>
      </c>
      <c r="X1052" s="13">
        <f t="shared" si="311"/>
        <v>166168.27272727274</v>
      </c>
      <c r="Y1052" s="13">
        <f t="shared" si="312"/>
        <v>291847.5</v>
      </c>
      <c r="Z1052" s="13">
        <f t="shared" si="313"/>
        <v>332991.45454545453</v>
      </c>
      <c r="AA1052" s="13">
        <f t="shared" si="314"/>
        <v>999533.40909090918</v>
      </c>
      <c r="AB1052" s="23">
        <f t="shared" si="315"/>
        <v>0</v>
      </c>
      <c r="AC1052" s="23">
        <f t="shared" si="316"/>
        <v>0</v>
      </c>
      <c r="AD1052" s="23">
        <f t="shared" si="317"/>
        <v>0</v>
      </c>
      <c r="AE1052" s="23">
        <f t="shared" si="318"/>
        <v>0</v>
      </c>
      <c r="AF1052" s="23">
        <f t="shared" si="319"/>
        <v>0</v>
      </c>
      <c r="AG1052" s="23">
        <f t="shared" si="320"/>
        <v>0</v>
      </c>
      <c r="AH1052" s="23">
        <f t="shared" si="321"/>
        <v>0</v>
      </c>
      <c r="AI1052" s="44" t="str">
        <f t="shared" si="322"/>
        <v>n/a</v>
      </c>
      <c r="AJ1052" s="2" t="str">
        <f t="shared" si="305"/>
        <v>2019-20 Summer</v>
      </c>
      <c r="AK1052" s="2" t="str">
        <f t="shared" si="306"/>
        <v>2018-19 Summer</v>
      </c>
      <c r="AL1052" s="41">
        <v>0</v>
      </c>
    </row>
    <row r="1053" spans="1:38" x14ac:dyDescent="0.3">
      <c r="A1053" s="47">
        <v>43363</v>
      </c>
      <c r="B1053" s="14" t="str">
        <f t="shared" si="307"/>
        <v>Sep</v>
      </c>
      <c r="C1053" s="3"/>
      <c r="D1053" s="3"/>
      <c r="E1053" s="3"/>
      <c r="F1053" s="3"/>
      <c r="G1053" s="3"/>
      <c r="H1053" s="3"/>
      <c r="I1053" s="13">
        <f>VLOOKUP($B1053,'Gas wholesale lookups'!$A$4:$L$15,'Gas wholesale index'!I$2,FALSE)</f>
        <v>291847.5</v>
      </c>
      <c r="J1053" s="13">
        <f>VLOOKUP($B1053,'Gas wholesale lookups'!$A$4:$L$15,'Gas wholesale index'!J$2,FALSE)</f>
        <v>332991.45454545453</v>
      </c>
      <c r="K1053" s="13">
        <f>VLOOKUP($B1053,'Gas wholesale lookups'!$A$4:$L$15,'Gas wholesale index'!K$2,FALSE)</f>
        <v>208526.18181818182</v>
      </c>
      <c r="L1053" s="13">
        <f>VLOOKUP($B1053,'Gas wholesale lookups'!$A$4:$L$15,'Gas wholesale index'!L$2,FALSE)</f>
        <v>166168.27272727274</v>
      </c>
      <c r="M1053" s="13">
        <f>VLOOKUP($B1053,'Gas wholesale lookups'!$A$4:$L$15,'Gas wholesale index'!M$2,FALSE)</f>
        <v>291847.5</v>
      </c>
      <c r="N1053" s="13">
        <f>VLOOKUP($B1053,'Gas wholesale lookups'!$A$4:$L$15,'Gas wholesale index'!N$2,FALSE)</f>
        <v>332991.45454545453</v>
      </c>
      <c r="O1053" s="38">
        <f>VLOOKUP($B1053,'Gas wholesale lookups'!$A$4:$R$15,'Gas wholesale index'!O$2,FALSE)</f>
        <v>0</v>
      </c>
      <c r="P1053" s="38">
        <f>VLOOKUP($B1053,'Gas wholesale lookups'!$A$4:$R$15,'Gas wholesale index'!P$2,FALSE)</f>
        <v>0</v>
      </c>
      <c r="Q1053" s="38">
        <f>VLOOKUP($B1053,'Gas wholesale lookups'!$A$4:$R$15,'Gas wholesale index'!Q$2,FALSE)</f>
        <v>1</v>
      </c>
      <c r="R1053" s="38">
        <f>VLOOKUP($B1053,'Gas wholesale lookups'!$A$4:$R$15,'Gas wholesale index'!R$2,FALSE)</f>
        <v>1</v>
      </c>
      <c r="S1053" s="38">
        <f>VLOOKUP($B1053,'Gas wholesale lookups'!$A$4:$R$15,'Gas wholesale index'!S$2,FALSE)</f>
        <v>1</v>
      </c>
      <c r="T1053" s="38">
        <f>VLOOKUP($B1053,'Gas wholesale lookups'!$A$4:$R$15,'Gas wholesale index'!T$2,FALSE)</f>
        <v>1</v>
      </c>
      <c r="U1053" s="13">
        <f t="shared" si="308"/>
        <v>0</v>
      </c>
      <c r="V1053" s="13">
        <f t="shared" si="309"/>
        <v>0</v>
      </c>
      <c r="W1053" s="13">
        <f t="shared" si="310"/>
        <v>208526.18181818182</v>
      </c>
      <c r="X1053" s="13">
        <f t="shared" si="311"/>
        <v>166168.27272727274</v>
      </c>
      <c r="Y1053" s="13">
        <f t="shared" si="312"/>
        <v>291847.5</v>
      </c>
      <c r="Z1053" s="13">
        <f t="shared" si="313"/>
        <v>332991.45454545453</v>
      </c>
      <c r="AA1053" s="13">
        <f t="shared" si="314"/>
        <v>999533.40909090918</v>
      </c>
      <c r="AB1053" s="23">
        <f t="shared" si="315"/>
        <v>0</v>
      </c>
      <c r="AC1053" s="23">
        <f t="shared" si="316"/>
        <v>0</v>
      </c>
      <c r="AD1053" s="23">
        <f t="shared" si="317"/>
        <v>0</v>
      </c>
      <c r="AE1053" s="23">
        <f t="shared" si="318"/>
        <v>0</v>
      </c>
      <c r="AF1053" s="23">
        <f t="shared" si="319"/>
        <v>0</v>
      </c>
      <c r="AG1053" s="23">
        <f t="shared" si="320"/>
        <v>0</v>
      </c>
      <c r="AH1053" s="23">
        <f t="shared" si="321"/>
        <v>0</v>
      </c>
      <c r="AI1053" s="44" t="str">
        <f t="shared" si="322"/>
        <v>n/a</v>
      </c>
      <c r="AJ1053" s="2" t="str">
        <f t="shared" si="305"/>
        <v>2019-20 Summer</v>
      </c>
      <c r="AK1053" s="2" t="str">
        <f t="shared" si="306"/>
        <v>2018-19 Summer</v>
      </c>
      <c r="AL1053" s="41">
        <v>0</v>
      </c>
    </row>
    <row r="1054" spans="1:38" x14ac:dyDescent="0.3">
      <c r="A1054" s="47">
        <v>43364</v>
      </c>
      <c r="B1054" s="14" t="str">
        <f t="shared" si="307"/>
        <v>Sep</v>
      </c>
      <c r="C1054" s="3"/>
      <c r="D1054" s="3"/>
      <c r="E1054" s="3"/>
      <c r="F1054" s="3"/>
      <c r="G1054" s="3"/>
      <c r="H1054" s="3"/>
      <c r="I1054" s="13">
        <f>VLOOKUP($B1054,'Gas wholesale lookups'!$A$4:$L$15,'Gas wholesale index'!I$2,FALSE)</f>
        <v>291847.5</v>
      </c>
      <c r="J1054" s="13">
        <f>VLOOKUP($B1054,'Gas wholesale lookups'!$A$4:$L$15,'Gas wholesale index'!J$2,FALSE)</f>
        <v>332991.45454545453</v>
      </c>
      <c r="K1054" s="13">
        <f>VLOOKUP($B1054,'Gas wholesale lookups'!$A$4:$L$15,'Gas wholesale index'!K$2,FALSE)</f>
        <v>208526.18181818182</v>
      </c>
      <c r="L1054" s="13">
        <f>VLOOKUP($B1054,'Gas wholesale lookups'!$A$4:$L$15,'Gas wholesale index'!L$2,FALSE)</f>
        <v>166168.27272727274</v>
      </c>
      <c r="M1054" s="13">
        <f>VLOOKUP($B1054,'Gas wholesale lookups'!$A$4:$L$15,'Gas wholesale index'!M$2,FALSE)</f>
        <v>291847.5</v>
      </c>
      <c r="N1054" s="13">
        <f>VLOOKUP($B1054,'Gas wholesale lookups'!$A$4:$L$15,'Gas wholesale index'!N$2,FALSE)</f>
        <v>332991.45454545453</v>
      </c>
      <c r="O1054" s="38">
        <f>VLOOKUP($B1054,'Gas wholesale lookups'!$A$4:$R$15,'Gas wholesale index'!O$2,FALSE)</f>
        <v>0</v>
      </c>
      <c r="P1054" s="38">
        <f>VLOOKUP($B1054,'Gas wholesale lookups'!$A$4:$R$15,'Gas wholesale index'!P$2,FALSE)</f>
        <v>0</v>
      </c>
      <c r="Q1054" s="38">
        <f>VLOOKUP($B1054,'Gas wholesale lookups'!$A$4:$R$15,'Gas wholesale index'!Q$2,FALSE)</f>
        <v>1</v>
      </c>
      <c r="R1054" s="38">
        <f>VLOOKUP($B1054,'Gas wholesale lookups'!$A$4:$R$15,'Gas wholesale index'!R$2,FALSE)</f>
        <v>1</v>
      </c>
      <c r="S1054" s="38">
        <f>VLOOKUP($B1054,'Gas wholesale lookups'!$A$4:$R$15,'Gas wholesale index'!S$2,FALSE)</f>
        <v>1</v>
      </c>
      <c r="T1054" s="38">
        <f>VLOOKUP($B1054,'Gas wholesale lookups'!$A$4:$R$15,'Gas wholesale index'!T$2,FALSE)</f>
        <v>1</v>
      </c>
      <c r="U1054" s="13">
        <f t="shared" si="308"/>
        <v>0</v>
      </c>
      <c r="V1054" s="13">
        <f t="shared" si="309"/>
        <v>0</v>
      </c>
      <c r="W1054" s="13">
        <f t="shared" si="310"/>
        <v>208526.18181818182</v>
      </c>
      <c r="X1054" s="13">
        <f t="shared" si="311"/>
        <v>166168.27272727274</v>
      </c>
      <c r="Y1054" s="13">
        <f t="shared" si="312"/>
        <v>291847.5</v>
      </c>
      <c r="Z1054" s="13">
        <f t="shared" si="313"/>
        <v>332991.45454545453</v>
      </c>
      <c r="AA1054" s="13">
        <f t="shared" si="314"/>
        <v>999533.40909090918</v>
      </c>
      <c r="AB1054" s="23">
        <f t="shared" si="315"/>
        <v>0</v>
      </c>
      <c r="AC1054" s="23">
        <f t="shared" si="316"/>
        <v>0</v>
      </c>
      <c r="AD1054" s="23">
        <f t="shared" si="317"/>
        <v>0</v>
      </c>
      <c r="AE1054" s="23">
        <f t="shared" si="318"/>
        <v>0</v>
      </c>
      <c r="AF1054" s="23">
        <f t="shared" si="319"/>
        <v>0</v>
      </c>
      <c r="AG1054" s="23">
        <f t="shared" si="320"/>
        <v>0</v>
      </c>
      <c r="AH1054" s="23">
        <f t="shared" si="321"/>
        <v>0</v>
      </c>
      <c r="AI1054" s="44" t="str">
        <f t="shared" si="322"/>
        <v>n/a</v>
      </c>
      <c r="AJ1054" s="2" t="str">
        <f t="shared" si="305"/>
        <v>2019-20 Summer</v>
      </c>
      <c r="AK1054" s="2" t="str">
        <f t="shared" si="306"/>
        <v>2018-19 Summer</v>
      </c>
      <c r="AL1054" s="41">
        <v>0</v>
      </c>
    </row>
    <row r="1055" spans="1:38" x14ac:dyDescent="0.3">
      <c r="A1055" s="47">
        <v>43367</v>
      </c>
      <c r="B1055" s="14" t="str">
        <f t="shared" si="307"/>
        <v>Sep</v>
      </c>
      <c r="C1055" s="3"/>
      <c r="D1055" s="3"/>
      <c r="E1055" s="3"/>
      <c r="F1055" s="3"/>
      <c r="G1055" s="3"/>
      <c r="H1055" s="3"/>
      <c r="I1055" s="13">
        <f>VLOOKUP($B1055,'Gas wholesale lookups'!$A$4:$L$15,'Gas wholesale index'!I$2,FALSE)</f>
        <v>291847.5</v>
      </c>
      <c r="J1055" s="13">
        <f>VLOOKUP($B1055,'Gas wholesale lookups'!$A$4:$L$15,'Gas wholesale index'!J$2,FALSE)</f>
        <v>332991.45454545453</v>
      </c>
      <c r="K1055" s="13">
        <f>VLOOKUP($B1055,'Gas wholesale lookups'!$A$4:$L$15,'Gas wholesale index'!K$2,FALSE)</f>
        <v>208526.18181818182</v>
      </c>
      <c r="L1055" s="13">
        <f>VLOOKUP($B1055,'Gas wholesale lookups'!$A$4:$L$15,'Gas wholesale index'!L$2,FALSE)</f>
        <v>166168.27272727274</v>
      </c>
      <c r="M1055" s="13">
        <f>VLOOKUP($B1055,'Gas wholesale lookups'!$A$4:$L$15,'Gas wholesale index'!M$2,FALSE)</f>
        <v>291847.5</v>
      </c>
      <c r="N1055" s="13">
        <f>VLOOKUP($B1055,'Gas wholesale lookups'!$A$4:$L$15,'Gas wholesale index'!N$2,FALSE)</f>
        <v>332991.45454545453</v>
      </c>
      <c r="O1055" s="38">
        <f>VLOOKUP($B1055,'Gas wholesale lookups'!$A$4:$R$15,'Gas wholesale index'!O$2,FALSE)</f>
        <v>0</v>
      </c>
      <c r="P1055" s="38">
        <f>VLOOKUP($B1055,'Gas wholesale lookups'!$A$4:$R$15,'Gas wholesale index'!P$2,FALSE)</f>
        <v>0</v>
      </c>
      <c r="Q1055" s="38">
        <f>VLOOKUP($B1055,'Gas wholesale lookups'!$A$4:$R$15,'Gas wholesale index'!Q$2,FALSE)</f>
        <v>1</v>
      </c>
      <c r="R1055" s="38">
        <f>VLOOKUP($B1055,'Gas wholesale lookups'!$A$4:$R$15,'Gas wholesale index'!R$2,FALSE)</f>
        <v>1</v>
      </c>
      <c r="S1055" s="38">
        <f>VLOOKUP($B1055,'Gas wholesale lookups'!$A$4:$R$15,'Gas wholesale index'!S$2,FALSE)</f>
        <v>1</v>
      </c>
      <c r="T1055" s="38">
        <f>VLOOKUP($B1055,'Gas wholesale lookups'!$A$4:$R$15,'Gas wholesale index'!T$2,FALSE)</f>
        <v>1</v>
      </c>
      <c r="U1055" s="13">
        <f t="shared" si="308"/>
        <v>0</v>
      </c>
      <c r="V1055" s="13">
        <f t="shared" si="309"/>
        <v>0</v>
      </c>
      <c r="W1055" s="13">
        <f t="shared" si="310"/>
        <v>208526.18181818182</v>
      </c>
      <c r="X1055" s="13">
        <f t="shared" si="311"/>
        <v>166168.27272727274</v>
      </c>
      <c r="Y1055" s="13">
        <f t="shared" si="312"/>
        <v>291847.5</v>
      </c>
      <c r="Z1055" s="13">
        <f t="shared" si="313"/>
        <v>332991.45454545453</v>
      </c>
      <c r="AA1055" s="13">
        <f t="shared" si="314"/>
        <v>999533.40909090918</v>
      </c>
      <c r="AB1055" s="23">
        <f t="shared" si="315"/>
        <v>0</v>
      </c>
      <c r="AC1055" s="23">
        <f t="shared" si="316"/>
        <v>0</v>
      </c>
      <c r="AD1055" s="23">
        <f t="shared" si="317"/>
        <v>0</v>
      </c>
      <c r="AE1055" s="23">
        <f t="shared" si="318"/>
        <v>0</v>
      </c>
      <c r="AF1055" s="23">
        <f t="shared" si="319"/>
        <v>0</v>
      </c>
      <c r="AG1055" s="23">
        <f t="shared" si="320"/>
        <v>0</v>
      </c>
      <c r="AH1055" s="23">
        <f t="shared" si="321"/>
        <v>0</v>
      </c>
      <c r="AI1055" s="44" t="str">
        <f t="shared" si="322"/>
        <v>n/a</v>
      </c>
      <c r="AJ1055" s="2" t="str">
        <f t="shared" si="305"/>
        <v>2019-20 Summer</v>
      </c>
      <c r="AK1055" s="2" t="str">
        <f t="shared" si="306"/>
        <v>2018-19 Summer</v>
      </c>
      <c r="AL1055" s="41">
        <v>0</v>
      </c>
    </row>
    <row r="1056" spans="1:38" x14ac:dyDescent="0.3">
      <c r="A1056" s="47">
        <v>43368</v>
      </c>
      <c r="B1056" s="14" t="str">
        <f t="shared" si="307"/>
        <v>Sep</v>
      </c>
      <c r="C1056" s="3"/>
      <c r="D1056" s="3"/>
      <c r="E1056" s="3"/>
      <c r="F1056" s="3"/>
      <c r="G1056" s="3"/>
      <c r="H1056" s="3"/>
      <c r="I1056" s="13">
        <f>VLOOKUP($B1056,'Gas wholesale lookups'!$A$4:$L$15,'Gas wholesale index'!I$2,FALSE)</f>
        <v>291847.5</v>
      </c>
      <c r="J1056" s="13">
        <f>VLOOKUP($B1056,'Gas wholesale lookups'!$A$4:$L$15,'Gas wholesale index'!J$2,FALSE)</f>
        <v>332991.45454545453</v>
      </c>
      <c r="K1056" s="13">
        <f>VLOOKUP($B1056,'Gas wholesale lookups'!$A$4:$L$15,'Gas wholesale index'!K$2,FALSE)</f>
        <v>208526.18181818182</v>
      </c>
      <c r="L1056" s="13">
        <f>VLOOKUP($B1056,'Gas wholesale lookups'!$A$4:$L$15,'Gas wholesale index'!L$2,FALSE)</f>
        <v>166168.27272727274</v>
      </c>
      <c r="M1056" s="13">
        <f>VLOOKUP($B1056,'Gas wholesale lookups'!$A$4:$L$15,'Gas wholesale index'!M$2,FALSE)</f>
        <v>291847.5</v>
      </c>
      <c r="N1056" s="13">
        <f>VLOOKUP($B1056,'Gas wholesale lookups'!$A$4:$L$15,'Gas wholesale index'!N$2,FALSE)</f>
        <v>332991.45454545453</v>
      </c>
      <c r="O1056" s="38">
        <f>VLOOKUP($B1056,'Gas wholesale lookups'!$A$4:$R$15,'Gas wholesale index'!O$2,FALSE)</f>
        <v>0</v>
      </c>
      <c r="P1056" s="38">
        <f>VLOOKUP($B1056,'Gas wholesale lookups'!$A$4:$R$15,'Gas wholesale index'!P$2,FALSE)</f>
        <v>0</v>
      </c>
      <c r="Q1056" s="38">
        <f>VLOOKUP($B1056,'Gas wholesale lookups'!$A$4:$R$15,'Gas wholesale index'!Q$2,FALSE)</f>
        <v>1</v>
      </c>
      <c r="R1056" s="38">
        <f>VLOOKUP($B1056,'Gas wholesale lookups'!$A$4:$R$15,'Gas wholesale index'!R$2,FALSE)</f>
        <v>1</v>
      </c>
      <c r="S1056" s="38">
        <f>VLOOKUP($B1056,'Gas wholesale lookups'!$A$4:$R$15,'Gas wholesale index'!S$2,FALSE)</f>
        <v>1</v>
      </c>
      <c r="T1056" s="38">
        <f>VLOOKUP($B1056,'Gas wholesale lookups'!$A$4:$R$15,'Gas wholesale index'!T$2,FALSE)</f>
        <v>1</v>
      </c>
      <c r="U1056" s="13">
        <f t="shared" si="308"/>
        <v>0</v>
      </c>
      <c r="V1056" s="13">
        <f t="shared" si="309"/>
        <v>0</v>
      </c>
      <c r="W1056" s="13">
        <f t="shared" si="310"/>
        <v>208526.18181818182</v>
      </c>
      <c r="X1056" s="13">
        <f t="shared" si="311"/>
        <v>166168.27272727274</v>
      </c>
      <c r="Y1056" s="13">
        <f t="shared" si="312"/>
        <v>291847.5</v>
      </c>
      <c r="Z1056" s="13">
        <f t="shared" si="313"/>
        <v>332991.45454545453</v>
      </c>
      <c r="AA1056" s="13">
        <f t="shared" si="314"/>
        <v>999533.40909090918</v>
      </c>
      <c r="AB1056" s="23">
        <f t="shared" si="315"/>
        <v>0</v>
      </c>
      <c r="AC1056" s="23">
        <f t="shared" si="316"/>
        <v>0</v>
      </c>
      <c r="AD1056" s="23">
        <f t="shared" si="317"/>
        <v>0</v>
      </c>
      <c r="AE1056" s="23">
        <f t="shared" si="318"/>
        <v>0</v>
      </c>
      <c r="AF1056" s="23">
        <f t="shared" si="319"/>
        <v>0</v>
      </c>
      <c r="AG1056" s="23">
        <f t="shared" si="320"/>
        <v>0</v>
      </c>
      <c r="AH1056" s="23">
        <f t="shared" si="321"/>
        <v>0</v>
      </c>
      <c r="AI1056" s="44" t="str">
        <f t="shared" si="322"/>
        <v>n/a</v>
      </c>
      <c r="AJ1056" s="2" t="str">
        <f t="shared" si="305"/>
        <v>2019-20 Summer</v>
      </c>
      <c r="AK1056" s="2" t="str">
        <f t="shared" si="306"/>
        <v>2018-19 Summer</v>
      </c>
      <c r="AL1056" s="41">
        <v>0</v>
      </c>
    </row>
    <row r="1057" spans="1:38" x14ac:dyDescent="0.3">
      <c r="A1057" s="47">
        <v>43369</v>
      </c>
      <c r="B1057" s="14" t="str">
        <f t="shared" si="307"/>
        <v>Sep</v>
      </c>
      <c r="C1057" s="3"/>
      <c r="D1057" s="3"/>
      <c r="E1057" s="3"/>
      <c r="F1057" s="3"/>
      <c r="G1057" s="3"/>
      <c r="H1057" s="3"/>
      <c r="I1057" s="13">
        <f>VLOOKUP($B1057,'Gas wholesale lookups'!$A$4:$L$15,'Gas wholesale index'!I$2,FALSE)</f>
        <v>291847.5</v>
      </c>
      <c r="J1057" s="13">
        <f>VLOOKUP($B1057,'Gas wholesale lookups'!$A$4:$L$15,'Gas wholesale index'!J$2,FALSE)</f>
        <v>332991.45454545453</v>
      </c>
      <c r="K1057" s="13">
        <f>VLOOKUP($B1057,'Gas wholesale lookups'!$A$4:$L$15,'Gas wholesale index'!K$2,FALSE)</f>
        <v>208526.18181818182</v>
      </c>
      <c r="L1057" s="13">
        <f>VLOOKUP($B1057,'Gas wholesale lookups'!$A$4:$L$15,'Gas wholesale index'!L$2,FALSE)</f>
        <v>166168.27272727274</v>
      </c>
      <c r="M1057" s="13">
        <f>VLOOKUP($B1057,'Gas wholesale lookups'!$A$4:$L$15,'Gas wholesale index'!M$2,FALSE)</f>
        <v>291847.5</v>
      </c>
      <c r="N1057" s="13">
        <f>VLOOKUP($B1057,'Gas wholesale lookups'!$A$4:$L$15,'Gas wholesale index'!N$2,FALSE)</f>
        <v>332991.45454545453</v>
      </c>
      <c r="O1057" s="38">
        <f>VLOOKUP($B1057,'Gas wholesale lookups'!$A$4:$R$15,'Gas wholesale index'!O$2,FALSE)</f>
        <v>0</v>
      </c>
      <c r="P1057" s="38">
        <f>VLOOKUP($B1057,'Gas wholesale lookups'!$A$4:$R$15,'Gas wholesale index'!P$2,FALSE)</f>
        <v>0</v>
      </c>
      <c r="Q1057" s="38">
        <f>VLOOKUP($B1057,'Gas wholesale lookups'!$A$4:$R$15,'Gas wholesale index'!Q$2,FALSE)</f>
        <v>1</v>
      </c>
      <c r="R1057" s="38">
        <f>VLOOKUP($B1057,'Gas wholesale lookups'!$A$4:$R$15,'Gas wholesale index'!R$2,FALSE)</f>
        <v>1</v>
      </c>
      <c r="S1057" s="38">
        <f>VLOOKUP($B1057,'Gas wholesale lookups'!$A$4:$R$15,'Gas wholesale index'!S$2,FALSE)</f>
        <v>1</v>
      </c>
      <c r="T1057" s="38">
        <f>VLOOKUP($B1057,'Gas wholesale lookups'!$A$4:$R$15,'Gas wholesale index'!T$2,FALSE)</f>
        <v>1</v>
      </c>
      <c r="U1057" s="13">
        <f t="shared" si="308"/>
        <v>0</v>
      </c>
      <c r="V1057" s="13">
        <f t="shared" si="309"/>
        <v>0</v>
      </c>
      <c r="W1057" s="13">
        <f t="shared" si="310"/>
        <v>208526.18181818182</v>
      </c>
      <c r="X1057" s="13">
        <f t="shared" si="311"/>
        <v>166168.27272727274</v>
      </c>
      <c r="Y1057" s="13">
        <f t="shared" si="312"/>
        <v>291847.5</v>
      </c>
      <c r="Z1057" s="13">
        <f t="shared" si="313"/>
        <v>332991.45454545453</v>
      </c>
      <c r="AA1057" s="13">
        <f t="shared" si="314"/>
        <v>999533.40909090918</v>
      </c>
      <c r="AB1057" s="23">
        <f t="shared" si="315"/>
        <v>0</v>
      </c>
      <c r="AC1057" s="23">
        <f t="shared" si="316"/>
        <v>0</v>
      </c>
      <c r="AD1057" s="23">
        <f t="shared" si="317"/>
        <v>0</v>
      </c>
      <c r="AE1057" s="23">
        <f t="shared" si="318"/>
        <v>0</v>
      </c>
      <c r="AF1057" s="23">
        <f t="shared" si="319"/>
        <v>0</v>
      </c>
      <c r="AG1057" s="23">
        <f t="shared" si="320"/>
        <v>0</v>
      </c>
      <c r="AH1057" s="23">
        <f t="shared" si="321"/>
        <v>0</v>
      </c>
      <c r="AI1057" s="44" t="str">
        <f t="shared" si="322"/>
        <v>n/a</v>
      </c>
      <c r="AJ1057" s="2" t="str">
        <f t="shared" si="305"/>
        <v>2019-20 Summer</v>
      </c>
      <c r="AK1057" s="2" t="str">
        <f t="shared" si="306"/>
        <v>2018-19 Summer</v>
      </c>
      <c r="AL1057" s="41">
        <v>0</v>
      </c>
    </row>
    <row r="1058" spans="1:38" x14ac:dyDescent="0.3">
      <c r="A1058" s="47">
        <v>43370</v>
      </c>
      <c r="B1058" s="14" t="str">
        <f t="shared" si="307"/>
        <v>Sep</v>
      </c>
      <c r="C1058" s="3"/>
      <c r="D1058" s="3"/>
      <c r="E1058" s="3"/>
      <c r="F1058" s="3"/>
      <c r="G1058" s="3"/>
      <c r="H1058" s="3"/>
      <c r="I1058" s="13">
        <f>VLOOKUP($B1058,'Gas wholesale lookups'!$A$4:$L$15,'Gas wholesale index'!I$2,FALSE)</f>
        <v>291847.5</v>
      </c>
      <c r="J1058" s="13">
        <f>VLOOKUP($B1058,'Gas wholesale lookups'!$A$4:$L$15,'Gas wholesale index'!J$2,FALSE)</f>
        <v>332991.45454545453</v>
      </c>
      <c r="K1058" s="13">
        <f>VLOOKUP($B1058,'Gas wholesale lookups'!$A$4:$L$15,'Gas wholesale index'!K$2,FALSE)</f>
        <v>208526.18181818182</v>
      </c>
      <c r="L1058" s="13">
        <f>VLOOKUP($B1058,'Gas wholesale lookups'!$A$4:$L$15,'Gas wholesale index'!L$2,FALSE)</f>
        <v>166168.27272727274</v>
      </c>
      <c r="M1058" s="13">
        <f>VLOOKUP($B1058,'Gas wholesale lookups'!$A$4:$L$15,'Gas wholesale index'!M$2,FALSE)</f>
        <v>291847.5</v>
      </c>
      <c r="N1058" s="13">
        <f>VLOOKUP($B1058,'Gas wholesale lookups'!$A$4:$L$15,'Gas wholesale index'!N$2,FALSE)</f>
        <v>332991.45454545453</v>
      </c>
      <c r="O1058" s="38">
        <f>VLOOKUP($B1058,'Gas wholesale lookups'!$A$4:$R$15,'Gas wholesale index'!O$2,FALSE)</f>
        <v>0</v>
      </c>
      <c r="P1058" s="38">
        <f>VLOOKUP($B1058,'Gas wholesale lookups'!$A$4:$R$15,'Gas wholesale index'!P$2,FALSE)</f>
        <v>0</v>
      </c>
      <c r="Q1058" s="38">
        <f>VLOOKUP($B1058,'Gas wholesale lookups'!$A$4:$R$15,'Gas wholesale index'!Q$2,FALSE)</f>
        <v>1</v>
      </c>
      <c r="R1058" s="38">
        <f>VLOOKUP($B1058,'Gas wholesale lookups'!$A$4:$R$15,'Gas wholesale index'!R$2,FALSE)</f>
        <v>1</v>
      </c>
      <c r="S1058" s="38">
        <f>VLOOKUP($B1058,'Gas wholesale lookups'!$A$4:$R$15,'Gas wholesale index'!S$2,FALSE)</f>
        <v>1</v>
      </c>
      <c r="T1058" s="38">
        <f>VLOOKUP($B1058,'Gas wholesale lookups'!$A$4:$R$15,'Gas wholesale index'!T$2,FALSE)</f>
        <v>1</v>
      </c>
      <c r="U1058" s="13">
        <f t="shared" si="308"/>
        <v>0</v>
      </c>
      <c r="V1058" s="13">
        <f t="shared" si="309"/>
        <v>0</v>
      </c>
      <c r="W1058" s="13">
        <f t="shared" si="310"/>
        <v>208526.18181818182</v>
      </c>
      <c r="X1058" s="13">
        <f t="shared" si="311"/>
        <v>166168.27272727274</v>
      </c>
      <c r="Y1058" s="13">
        <f t="shared" si="312"/>
        <v>291847.5</v>
      </c>
      <c r="Z1058" s="13">
        <f t="shared" si="313"/>
        <v>332991.45454545453</v>
      </c>
      <c r="AA1058" s="13">
        <f t="shared" si="314"/>
        <v>999533.40909090918</v>
      </c>
      <c r="AB1058" s="23">
        <f t="shared" si="315"/>
        <v>0</v>
      </c>
      <c r="AC1058" s="23">
        <f t="shared" si="316"/>
        <v>0</v>
      </c>
      <c r="AD1058" s="23">
        <f t="shared" si="317"/>
        <v>0</v>
      </c>
      <c r="AE1058" s="23">
        <f t="shared" si="318"/>
        <v>0</v>
      </c>
      <c r="AF1058" s="23">
        <f t="shared" si="319"/>
        <v>0</v>
      </c>
      <c r="AG1058" s="23">
        <f t="shared" si="320"/>
        <v>0</v>
      </c>
      <c r="AH1058" s="23">
        <f t="shared" si="321"/>
        <v>0</v>
      </c>
      <c r="AI1058" s="44" t="str">
        <f t="shared" si="322"/>
        <v>n/a</v>
      </c>
      <c r="AJ1058" s="2" t="str">
        <f t="shared" si="305"/>
        <v>2019-20 Summer</v>
      </c>
      <c r="AK1058" s="2" t="str">
        <f t="shared" si="306"/>
        <v>2018-19 Summer</v>
      </c>
      <c r="AL1058" s="41">
        <v>0</v>
      </c>
    </row>
    <row r="1059" spans="1:38" x14ac:dyDescent="0.3">
      <c r="A1059" s="47">
        <v>43371</v>
      </c>
      <c r="B1059" s="14" t="str">
        <f t="shared" si="307"/>
        <v>Sep</v>
      </c>
      <c r="C1059" s="3"/>
      <c r="D1059" s="3"/>
      <c r="E1059" s="3"/>
      <c r="F1059" s="3"/>
      <c r="G1059" s="3"/>
      <c r="H1059" s="3"/>
      <c r="I1059" s="13">
        <f>VLOOKUP($B1059,'Gas wholesale lookups'!$A$4:$L$15,'Gas wholesale index'!I$2,FALSE)</f>
        <v>291847.5</v>
      </c>
      <c r="J1059" s="13">
        <f>VLOOKUP($B1059,'Gas wholesale lookups'!$A$4:$L$15,'Gas wholesale index'!J$2,FALSE)</f>
        <v>332991.45454545453</v>
      </c>
      <c r="K1059" s="13">
        <f>VLOOKUP($B1059,'Gas wholesale lookups'!$A$4:$L$15,'Gas wholesale index'!K$2,FALSE)</f>
        <v>208526.18181818182</v>
      </c>
      <c r="L1059" s="13">
        <f>VLOOKUP($B1059,'Gas wholesale lookups'!$A$4:$L$15,'Gas wholesale index'!L$2,FALSE)</f>
        <v>166168.27272727274</v>
      </c>
      <c r="M1059" s="13">
        <f>VLOOKUP($B1059,'Gas wholesale lookups'!$A$4:$L$15,'Gas wholesale index'!M$2,FALSE)</f>
        <v>291847.5</v>
      </c>
      <c r="N1059" s="13">
        <f>VLOOKUP($B1059,'Gas wholesale lookups'!$A$4:$L$15,'Gas wholesale index'!N$2,FALSE)</f>
        <v>332991.45454545453</v>
      </c>
      <c r="O1059" s="38">
        <f>VLOOKUP($B1059,'Gas wholesale lookups'!$A$4:$R$15,'Gas wholesale index'!O$2,FALSE)</f>
        <v>0</v>
      </c>
      <c r="P1059" s="38">
        <f>VLOOKUP($B1059,'Gas wholesale lookups'!$A$4:$R$15,'Gas wholesale index'!P$2,FALSE)</f>
        <v>0</v>
      </c>
      <c r="Q1059" s="38">
        <f>VLOOKUP($B1059,'Gas wholesale lookups'!$A$4:$R$15,'Gas wholesale index'!Q$2,FALSE)</f>
        <v>1</v>
      </c>
      <c r="R1059" s="38">
        <f>VLOOKUP($B1059,'Gas wholesale lookups'!$A$4:$R$15,'Gas wholesale index'!R$2,FALSE)</f>
        <v>1</v>
      </c>
      <c r="S1059" s="38">
        <f>VLOOKUP($B1059,'Gas wholesale lookups'!$A$4:$R$15,'Gas wholesale index'!S$2,FALSE)</f>
        <v>1</v>
      </c>
      <c r="T1059" s="38">
        <f>VLOOKUP($B1059,'Gas wholesale lookups'!$A$4:$R$15,'Gas wholesale index'!T$2,FALSE)</f>
        <v>1</v>
      </c>
      <c r="U1059" s="13">
        <f t="shared" si="308"/>
        <v>0</v>
      </c>
      <c r="V1059" s="13">
        <f t="shared" si="309"/>
        <v>0</v>
      </c>
      <c r="W1059" s="13">
        <f t="shared" si="310"/>
        <v>208526.18181818182</v>
      </c>
      <c r="X1059" s="13">
        <f t="shared" si="311"/>
        <v>166168.27272727274</v>
      </c>
      <c r="Y1059" s="13">
        <f t="shared" si="312"/>
        <v>291847.5</v>
      </c>
      <c r="Z1059" s="13">
        <f t="shared" si="313"/>
        <v>332991.45454545453</v>
      </c>
      <c r="AA1059" s="13">
        <f t="shared" si="314"/>
        <v>999533.40909090918</v>
      </c>
      <c r="AB1059" s="23">
        <f t="shared" si="315"/>
        <v>0</v>
      </c>
      <c r="AC1059" s="23">
        <f t="shared" si="316"/>
        <v>0</v>
      </c>
      <c r="AD1059" s="23">
        <f t="shared" si="317"/>
        <v>0</v>
      </c>
      <c r="AE1059" s="23">
        <f t="shared" si="318"/>
        <v>0</v>
      </c>
      <c r="AF1059" s="23">
        <f t="shared" si="319"/>
        <v>0</v>
      </c>
      <c r="AG1059" s="23">
        <f t="shared" si="320"/>
        <v>0</v>
      </c>
      <c r="AH1059" s="23">
        <f t="shared" si="321"/>
        <v>0</v>
      </c>
      <c r="AI1059" s="44" t="str">
        <f t="shared" si="322"/>
        <v>n/a</v>
      </c>
      <c r="AJ1059" s="2" t="str">
        <f t="shared" si="305"/>
        <v>2019-20 Summer</v>
      </c>
      <c r="AK1059" s="2" t="str">
        <f t="shared" si="306"/>
        <v>2018-19 Summer</v>
      </c>
      <c r="AL1059" s="41">
        <v>0</v>
      </c>
    </row>
    <row r="1060" spans="1:38" x14ac:dyDescent="0.3">
      <c r="A1060" s="47">
        <v>43374</v>
      </c>
      <c r="B1060" s="14" t="str">
        <f t="shared" si="307"/>
        <v>Oct</v>
      </c>
      <c r="C1060" s="3"/>
      <c r="D1060" s="3"/>
      <c r="E1060" s="3"/>
      <c r="F1060" s="3"/>
      <c r="G1060" s="3"/>
      <c r="H1060" s="3"/>
      <c r="I1060" s="13">
        <f>VLOOKUP($B1060,'Gas wholesale lookups'!$A$4:$L$15,'Gas wholesale index'!I$2,FALSE)</f>
        <v>332991.45454545453</v>
      </c>
      <c r="J1060" s="13">
        <f>VLOOKUP($B1060,'Gas wholesale lookups'!$A$4:$L$15,'Gas wholesale index'!J$2,FALSE)</f>
        <v>208526.18181818182</v>
      </c>
      <c r="K1060" s="13">
        <f>VLOOKUP($B1060,'Gas wholesale lookups'!$A$4:$L$15,'Gas wholesale index'!K$2,FALSE)</f>
        <v>166168.27272727274</v>
      </c>
      <c r="L1060" s="13">
        <f>VLOOKUP($B1060,'Gas wholesale lookups'!$A$4:$L$15,'Gas wholesale index'!L$2,FALSE)</f>
        <v>291847.5</v>
      </c>
      <c r="M1060" s="13">
        <f>VLOOKUP($B1060,'Gas wholesale lookups'!$A$4:$L$15,'Gas wholesale index'!M$2,FALSE)</f>
        <v>332991.45454545453</v>
      </c>
      <c r="N1060" s="13">
        <f>VLOOKUP($B1060,'Gas wholesale lookups'!$A$4:$L$15,'Gas wholesale index'!N$2,FALSE)</f>
        <v>208526.18181818182</v>
      </c>
      <c r="O1060" s="38">
        <f>VLOOKUP($B1060,'Gas wholesale lookups'!$A$4:$R$15,'Gas wholesale index'!O$2,FALSE)</f>
        <v>0</v>
      </c>
      <c r="P1060" s="38">
        <f>VLOOKUP($B1060,'Gas wholesale lookups'!$A$4:$R$15,'Gas wholesale index'!P$2,FALSE)</f>
        <v>1</v>
      </c>
      <c r="Q1060" s="38">
        <f>VLOOKUP($B1060,'Gas wholesale lookups'!$A$4:$R$15,'Gas wholesale index'!Q$2,FALSE)</f>
        <v>1</v>
      </c>
      <c r="R1060" s="38">
        <f>VLOOKUP($B1060,'Gas wholesale lookups'!$A$4:$R$15,'Gas wholesale index'!R$2,FALSE)</f>
        <v>1</v>
      </c>
      <c r="S1060" s="38">
        <f>VLOOKUP($B1060,'Gas wholesale lookups'!$A$4:$R$15,'Gas wholesale index'!S$2,FALSE)</f>
        <v>1</v>
      </c>
      <c r="T1060" s="38">
        <f>VLOOKUP($B1060,'Gas wholesale lookups'!$A$4:$R$15,'Gas wholesale index'!T$2,FALSE)</f>
        <v>0</v>
      </c>
      <c r="U1060" s="13">
        <f t="shared" si="308"/>
        <v>0</v>
      </c>
      <c r="V1060" s="13">
        <f t="shared" si="309"/>
        <v>208526.18181818182</v>
      </c>
      <c r="W1060" s="13">
        <f t="shared" si="310"/>
        <v>166168.27272727274</v>
      </c>
      <c r="X1060" s="13">
        <f t="shared" si="311"/>
        <v>291847.5</v>
      </c>
      <c r="Y1060" s="13">
        <f t="shared" si="312"/>
        <v>332991.45454545453</v>
      </c>
      <c r="Z1060" s="13">
        <f t="shared" si="313"/>
        <v>0</v>
      </c>
      <c r="AA1060" s="13">
        <f t="shared" si="314"/>
        <v>999533.40909090918</v>
      </c>
      <c r="AB1060" s="23">
        <f t="shared" si="315"/>
        <v>0</v>
      </c>
      <c r="AC1060" s="23">
        <f t="shared" si="316"/>
        <v>0</v>
      </c>
      <c r="AD1060" s="23">
        <f t="shared" si="317"/>
        <v>0</v>
      </c>
      <c r="AE1060" s="23">
        <f t="shared" si="318"/>
        <v>0</v>
      </c>
      <c r="AF1060" s="23">
        <f t="shared" si="319"/>
        <v>0</v>
      </c>
      <c r="AG1060" s="23">
        <f t="shared" si="320"/>
        <v>0</v>
      </c>
      <c r="AH1060" s="23">
        <f t="shared" si="321"/>
        <v>0</v>
      </c>
      <c r="AI1060" s="44" t="str">
        <f t="shared" si="322"/>
        <v>n/a</v>
      </c>
      <c r="AJ1060" s="2" t="str">
        <f t="shared" si="305"/>
        <v>2019-20 Summer</v>
      </c>
      <c r="AK1060" s="2" t="str">
        <f t="shared" si="306"/>
        <v>2018-19 Winter</v>
      </c>
      <c r="AL1060" s="41">
        <v>0</v>
      </c>
    </row>
    <row r="1061" spans="1:38" x14ac:dyDescent="0.3">
      <c r="A1061" s="47">
        <v>43375</v>
      </c>
      <c r="B1061" s="14" t="str">
        <f t="shared" si="307"/>
        <v>Oct</v>
      </c>
      <c r="C1061" s="3"/>
      <c r="D1061" s="3"/>
      <c r="E1061" s="3"/>
      <c r="F1061" s="3"/>
      <c r="G1061" s="3"/>
      <c r="H1061" s="3"/>
      <c r="I1061" s="13">
        <f>VLOOKUP($B1061,'Gas wholesale lookups'!$A$4:$L$15,'Gas wholesale index'!I$2,FALSE)</f>
        <v>332991.45454545453</v>
      </c>
      <c r="J1061" s="13">
        <f>VLOOKUP($B1061,'Gas wholesale lookups'!$A$4:$L$15,'Gas wholesale index'!J$2,FALSE)</f>
        <v>208526.18181818182</v>
      </c>
      <c r="K1061" s="13">
        <f>VLOOKUP($B1061,'Gas wholesale lookups'!$A$4:$L$15,'Gas wholesale index'!K$2,FALSE)</f>
        <v>166168.27272727274</v>
      </c>
      <c r="L1061" s="13">
        <f>VLOOKUP($B1061,'Gas wholesale lookups'!$A$4:$L$15,'Gas wholesale index'!L$2,FALSE)</f>
        <v>291847.5</v>
      </c>
      <c r="M1061" s="13">
        <f>VLOOKUP($B1061,'Gas wholesale lookups'!$A$4:$L$15,'Gas wholesale index'!M$2,FALSE)</f>
        <v>332991.45454545453</v>
      </c>
      <c r="N1061" s="13">
        <f>VLOOKUP($B1061,'Gas wholesale lookups'!$A$4:$L$15,'Gas wholesale index'!N$2,FALSE)</f>
        <v>208526.18181818182</v>
      </c>
      <c r="O1061" s="38">
        <f>VLOOKUP($B1061,'Gas wholesale lookups'!$A$4:$R$15,'Gas wholesale index'!O$2,FALSE)</f>
        <v>0</v>
      </c>
      <c r="P1061" s="38">
        <f>VLOOKUP($B1061,'Gas wholesale lookups'!$A$4:$R$15,'Gas wholesale index'!P$2,FALSE)</f>
        <v>1</v>
      </c>
      <c r="Q1061" s="38">
        <f>VLOOKUP($B1061,'Gas wholesale lookups'!$A$4:$R$15,'Gas wholesale index'!Q$2,FALSE)</f>
        <v>1</v>
      </c>
      <c r="R1061" s="38">
        <f>VLOOKUP($B1061,'Gas wholesale lookups'!$A$4:$R$15,'Gas wholesale index'!R$2,FALSE)</f>
        <v>1</v>
      </c>
      <c r="S1061" s="38">
        <f>VLOOKUP($B1061,'Gas wholesale lookups'!$A$4:$R$15,'Gas wholesale index'!S$2,FALSE)</f>
        <v>1</v>
      </c>
      <c r="T1061" s="38">
        <f>VLOOKUP($B1061,'Gas wholesale lookups'!$A$4:$R$15,'Gas wholesale index'!T$2,FALSE)</f>
        <v>0</v>
      </c>
      <c r="U1061" s="13">
        <f t="shared" si="308"/>
        <v>0</v>
      </c>
      <c r="V1061" s="13">
        <f t="shared" si="309"/>
        <v>208526.18181818182</v>
      </c>
      <c r="W1061" s="13">
        <f t="shared" si="310"/>
        <v>166168.27272727274</v>
      </c>
      <c r="X1061" s="13">
        <f t="shared" si="311"/>
        <v>291847.5</v>
      </c>
      <c r="Y1061" s="13">
        <f t="shared" si="312"/>
        <v>332991.45454545453</v>
      </c>
      <c r="Z1061" s="13">
        <f t="shared" si="313"/>
        <v>0</v>
      </c>
      <c r="AA1061" s="13">
        <f t="shared" si="314"/>
        <v>999533.40909090918</v>
      </c>
      <c r="AB1061" s="23">
        <f t="shared" si="315"/>
        <v>0</v>
      </c>
      <c r="AC1061" s="23">
        <f t="shared" si="316"/>
        <v>0</v>
      </c>
      <c r="AD1061" s="23">
        <f t="shared" si="317"/>
        <v>0</v>
      </c>
      <c r="AE1061" s="23">
        <f t="shared" si="318"/>
        <v>0</v>
      </c>
      <c r="AF1061" s="23">
        <f t="shared" si="319"/>
        <v>0</v>
      </c>
      <c r="AG1061" s="23">
        <f t="shared" si="320"/>
        <v>0</v>
      </c>
      <c r="AH1061" s="23">
        <f t="shared" si="321"/>
        <v>0</v>
      </c>
      <c r="AI1061" s="44" t="str">
        <f t="shared" si="322"/>
        <v>n/a</v>
      </c>
      <c r="AJ1061" s="2" t="str">
        <f t="shared" si="305"/>
        <v>2019-20 Summer</v>
      </c>
      <c r="AK1061" s="2" t="str">
        <f t="shared" si="306"/>
        <v>2018-19 Winter</v>
      </c>
      <c r="AL1061" s="41">
        <v>0</v>
      </c>
    </row>
    <row r="1062" spans="1:38" x14ac:dyDescent="0.3">
      <c r="A1062" s="47">
        <v>43376</v>
      </c>
      <c r="B1062" s="14" t="str">
        <f t="shared" si="307"/>
        <v>Oct</v>
      </c>
      <c r="C1062" s="3"/>
      <c r="D1062" s="3"/>
      <c r="E1062" s="3"/>
      <c r="F1062" s="3"/>
      <c r="G1062" s="3"/>
      <c r="H1062" s="3"/>
      <c r="I1062" s="13">
        <f>VLOOKUP($B1062,'Gas wholesale lookups'!$A$4:$L$15,'Gas wholesale index'!I$2,FALSE)</f>
        <v>332991.45454545453</v>
      </c>
      <c r="J1062" s="13">
        <f>VLOOKUP($B1062,'Gas wholesale lookups'!$A$4:$L$15,'Gas wholesale index'!J$2,FALSE)</f>
        <v>208526.18181818182</v>
      </c>
      <c r="K1062" s="13">
        <f>VLOOKUP($B1062,'Gas wholesale lookups'!$A$4:$L$15,'Gas wholesale index'!K$2,FALSE)</f>
        <v>166168.27272727274</v>
      </c>
      <c r="L1062" s="13">
        <f>VLOOKUP($B1062,'Gas wholesale lookups'!$A$4:$L$15,'Gas wholesale index'!L$2,FALSE)</f>
        <v>291847.5</v>
      </c>
      <c r="M1062" s="13">
        <f>VLOOKUP($B1062,'Gas wholesale lookups'!$A$4:$L$15,'Gas wholesale index'!M$2,FALSE)</f>
        <v>332991.45454545453</v>
      </c>
      <c r="N1062" s="13">
        <f>VLOOKUP($B1062,'Gas wholesale lookups'!$A$4:$L$15,'Gas wholesale index'!N$2,FALSE)</f>
        <v>208526.18181818182</v>
      </c>
      <c r="O1062" s="38">
        <f>VLOOKUP($B1062,'Gas wholesale lookups'!$A$4:$R$15,'Gas wholesale index'!O$2,FALSE)</f>
        <v>0</v>
      </c>
      <c r="P1062" s="38">
        <f>VLOOKUP($B1062,'Gas wholesale lookups'!$A$4:$R$15,'Gas wholesale index'!P$2,FALSE)</f>
        <v>1</v>
      </c>
      <c r="Q1062" s="38">
        <f>VLOOKUP($B1062,'Gas wholesale lookups'!$A$4:$R$15,'Gas wholesale index'!Q$2,FALSE)</f>
        <v>1</v>
      </c>
      <c r="R1062" s="38">
        <f>VLOOKUP($B1062,'Gas wholesale lookups'!$A$4:$R$15,'Gas wholesale index'!R$2,FALSE)</f>
        <v>1</v>
      </c>
      <c r="S1062" s="38">
        <f>VLOOKUP($B1062,'Gas wholesale lookups'!$A$4:$R$15,'Gas wholesale index'!S$2,FALSE)</f>
        <v>1</v>
      </c>
      <c r="T1062" s="38">
        <f>VLOOKUP($B1062,'Gas wholesale lookups'!$A$4:$R$15,'Gas wholesale index'!T$2,FALSE)</f>
        <v>0</v>
      </c>
      <c r="U1062" s="13">
        <f t="shared" si="308"/>
        <v>0</v>
      </c>
      <c r="V1062" s="13">
        <f t="shared" si="309"/>
        <v>208526.18181818182</v>
      </c>
      <c r="W1062" s="13">
        <f t="shared" si="310"/>
        <v>166168.27272727274</v>
      </c>
      <c r="X1062" s="13">
        <f t="shared" si="311"/>
        <v>291847.5</v>
      </c>
      <c r="Y1062" s="13">
        <f t="shared" si="312"/>
        <v>332991.45454545453</v>
      </c>
      <c r="Z1062" s="13">
        <f t="shared" si="313"/>
        <v>0</v>
      </c>
      <c r="AA1062" s="13">
        <f t="shared" si="314"/>
        <v>999533.40909090918</v>
      </c>
      <c r="AB1062" s="23">
        <f t="shared" si="315"/>
        <v>0</v>
      </c>
      <c r="AC1062" s="23">
        <f t="shared" si="316"/>
        <v>0</v>
      </c>
      <c r="AD1062" s="23">
        <f t="shared" si="317"/>
        <v>0</v>
      </c>
      <c r="AE1062" s="23">
        <f t="shared" si="318"/>
        <v>0</v>
      </c>
      <c r="AF1062" s="23">
        <f t="shared" si="319"/>
        <v>0</v>
      </c>
      <c r="AG1062" s="23">
        <f t="shared" si="320"/>
        <v>0</v>
      </c>
      <c r="AH1062" s="23">
        <f t="shared" si="321"/>
        <v>0</v>
      </c>
      <c r="AI1062" s="44" t="str">
        <f t="shared" si="322"/>
        <v>n/a</v>
      </c>
      <c r="AJ1062" s="2" t="str">
        <f t="shared" si="305"/>
        <v>2019-20 Summer</v>
      </c>
      <c r="AK1062" s="2" t="str">
        <f t="shared" si="306"/>
        <v>2018-19 Winter</v>
      </c>
      <c r="AL1062" s="41">
        <v>0</v>
      </c>
    </row>
    <row r="1063" spans="1:38" x14ac:dyDescent="0.3">
      <c r="A1063" s="47">
        <v>43377</v>
      </c>
      <c r="B1063" s="14" t="str">
        <f t="shared" si="307"/>
        <v>Oct</v>
      </c>
      <c r="C1063" s="3"/>
      <c r="D1063" s="3"/>
      <c r="E1063" s="3"/>
      <c r="F1063" s="3"/>
      <c r="G1063" s="3"/>
      <c r="H1063" s="3"/>
      <c r="I1063" s="13">
        <f>VLOOKUP($B1063,'Gas wholesale lookups'!$A$4:$L$15,'Gas wholesale index'!I$2,FALSE)</f>
        <v>332991.45454545453</v>
      </c>
      <c r="J1063" s="13">
        <f>VLOOKUP($B1063,'Gas wholesale lookups'!$A$4:$L$15,'Gas wholesale index'!J$2,FALSE)</f>
        <v>208526.18181818182</v>
      </c>
      <c r="K1063" s="13">
        <f>VLOOKUP($B1063,'Gas wholesale lookups'!$A$4:$L$15,'Gas wholesale index'!K$2,FALSE)</f>
        <v>166168.27272727274</v>
      </c>
      <c r="L1063" s="13">
        <f>VLOOKUP($B1063,'Gas wholesale lookups'!$A$4:$L$15,'Gas wholesale index'!L$2,FALSE)</f>
        <v>291847.5</v>
      </c>
      <c r="M1063" s="13">
        <f>VLOOKUP($B1063,'Gas wholesale lookups'!$A$4:$L$15,'Gas wholesale index'!M$2,FALSE)</f>
        <v>332991.45454545453</v>
      </c>
      <c r="N1063" s="13">
        <f>VLOOKUP($B1063,'Gas wholesale lookups'!$A$4:$L$15,'Gas wholesale index'!N$2,FALSE)</f>
        <v>208526.18181818182</v>
      </c>
      <c r="O1063" s="38">
        <f>VLOOKUP($B1063,'Gas wholesale lookups'!$A$4:$R$15,'Gas wholesale index'!O$2,FALSE)</f>
        <v>0</v>
      </c>
      <c r="P1063" s="38">
        <f>VLOOKUP($B1063,'Gas wholesale lookups'!$A$4:$R$15,'Gas wholesale index'!P$2,FALSE)</f>
        <v>1</v>
      </c>
      <c r="Q1063" s="38">
        <f>VLOOKUP($B1063,'Gas wholesale lookups'!$A$4:$R$15,'Gas wholesale index'!Q$2,FALSE)</f>
        <v>1</v>
      </c>
      <c r="R1063" s="38">
        <f>VLOOKUP($B1063,'Gas wholesale lookups'!$A$4:$R$15,'Gas wholesale index'!R$2,FALSE)</f>
        <v>1</v>
      </c>
      <c r="S1063" s="38">
        <f>VLOOKUP($B1063,'Gas wholesale lookups'!$A$4:$R$15,'Gas wholesale index'!S$2,FALSE)</f>
        <v>1</v>
      </c>
      <c r="T1063" s="38">
        <f>VLOOKUP($B1063,'Gas wholesale lookups'!$A$4:$R$15,'Gas wholesale index'!T$2,FALSE)</f>
        <v>0</v>
      </c>
      <c r="U1063" s="13">
        <f t="shared" si="308"/>
        <v>0</v>
      </c>
      <c r="V1063" s="13">
        <f t="shared" si="309"/>
        <v>208526.18181818182</v>
      </c>
      <c r="W1063" s="13">
        <f t="shared" si="310"/>
        <v>166168.27272727274</v>
      </c>
      <c r="X1063" s="13">
        <f t="shared" si="311"/>
        <v>291847.5</v>
      </c>
      <c r="Y1063" s="13">
        <f t="shared" si="312"/>
        <v>332991.45454545453</v>
      </c>
      <c r="Z1063" s="13">
        <f t="shared" si="313"/>
        <v>0</v>
      </c>
      <c r="AA1063" s="13">
        <f t="shared" si="314"/>
        <v>999533.40909090918</v>
      </c>
      <c r="AB1063" s="23">
        <f t="shared" si="315"/>
        <v>0</v>
      </c>
      <c r="AC1063" s="23">
        <f t="shared" si="316"/>
        <v>0</v>
      </c>
      <c r="AD1063" s="23">
        <f t="shared" si="317"/>
        <v>0</v>
      </c>
      <c r="AE1063" s="23">
        <f t="shared" si="318"/>
        <v>0</v>
      </c>
      <c r="AF1063" s="23">
        <f t="shared" si="319"/>
        <v>0</v>
      </c>
      <c r="AG1063" s="23">
        <f t="shared" si="320"/>
        <v>0</v>
      </c>
      <c r="AH1063" s="23">
        <f t="shared" si="321"/>
        <v>0</v>
      </c>
      <c r="AI1063" s="44" t="str">
        <f t="shared" si="322"/>
        <v>n/a</v>
      </c>
      <c r="AJ1063" s="2" t="str">
        <f t="shared" si="305"/>
        <v>2019-20 Summer</v>
      </c>
      <c r="AK1063" s="2" t="str">
        <f t="shared" si="306"/>
        <v>2018-19 Winter</v>
      </c>
      <c r="AL1063" s="41">
        <v>0</v>
      </c>
    </row>
    <row r="1064" spans="1:38" x14ac:dyDescent="0.3">
      <c r="A1064" s="47">
        <v>43378</v>
      </c>
      <c r="B1064" s="14" t="str">
        <f t="shared" si="307"/>
        <v>Oct</v>
      </c>
      <c r="C1064" s="3"/>
      <c r="D1064" s="3"/>
      <c r="E1064" s="3"/>
      <c r="F1064" s="3"/>
      <c r="G1064" s="3"/>
      <c r="H1064" s="3"/>
      <c r="I1064" s="13">
        <f>VLOOKUP($B1064,'Gas wholesale lookups'!$A$4:$L$15,'Gas wholesale index'!I$2,FALSE)</f>
        <v>332991.45454545453</v>
      </c>
      <c r="J1064" s="13">
        <f>VLOOKUP($B1064,'Gas wholesale lookups'!$A$4:$L$15,'Gas wholesale index'!J$2,FALSE)</f>
        <v>208526.18181818182</v>
      </c>
      <c r="K1064" s="13">
        <f>VLOOKUP($B1064,'Gas wholesale lookups'!$A$4:$L$15,'Gas wholesale index'!K$2,FALSE)</f>
        <v>166168.27272727274</v>
      </c>
      <c r="L1064" s="13">
        <f>VLOOKUP($B1064,'Gas wholesale lookups'!$A$4:$L$15,'Gas wholesale index'!L$2,FALSE)</f>
        <v>291847.5</v>
      </c>
      <c r="M1064" s="13">
        <f>VLOOKUP($B1064,'Gas wholesale lookups'!$A$4:$L$15,'Gas wholesale index'!M$2,FALSE)</f>
        <v>332991.45454545453</v>
      </c>
      <c r="N1064" s="13">
        <f>VLOOKUP($B1064,'Gas wholesale lookups'!$A$4:$L$15,'Gas wholesale index'!N$2,FALSE)</f>
        <v>208526.18181818182</v>
      </c>
      <c r="O1064" s="38">
        <f>VLOOKUP($B1064,'Gas wholesale lookups'!$A$4:$R$15,'Gas wholesale index'!O$2,FALSE)</f>
        <v>0</v>
      </c>
      <c r="P1064" s="38">
        <f>VLOOKUP($B1064,'Gas wholesale lookups'!$A$4:$R$15,'Gas wholesale index'!P$2,FALSE)</f>
        <v>1</v>
      </c>
      <c r="Q1064" s="38">
        <f>VLOOKUP($B1064,'Gas wholesale lookups'!$A$4:$R$15,'Gas wholesale index'!Q$2,FALSE)</f>
        <v>1</v>
      </c>
      <c r="R1064" s="38">
        <f>VLOOKUP($B1064,'Gas wholesale lookups'!$A$4:$R$15,'Gas wholesale index'!R$2,FALSE)</f>
        <v>1</v>
      </c>
      <c r="S1064" s="38">
        <f>VLOOKUP($B1064,'Gas wholesale lookups'!$A$4:$R$15,'Gas wholesale index'!S$2,FALSE)</f>
        <v>1</v>
      </c>
      <c r="T1064" s="38">
        <f>VLOOKUP($B1064,'Gas wholesale lookups'!$A$4:$R$15,'Gas wholesale index'!T$2,FALSE)</f>
        <v>0</v>
      </c>
      <c r="U1064" s="13">
        <f t="shared" si="308"/>
        <v>0</v>
      </c>
      <c r="V1064" s="13">
        <f t="shared" si="309"/>
        <v>208526.18181818182</v>
      </c>
      <c r="W1064" s="13">
        <f t="shared" si="310"/>
        <v>166168.27272727274</v>
      </c>
      <c r="X1064" s="13">
        <f t="shared" si="311"/>
        <v>291847.5</v>
      </c>
      <c r="Y1064" s="13">
        <f t="shared" si="312"/>
        <v>332991.45454545453</v>
      </c>
      <c r="Z1064" s="13">
        <f t="shared" si="313"/>
        <v>0</v>
      </c>
      <c r="AA1064" s="13">
        <f t="shared" si="314"/>
        <v>999533.40909090918</v>
      </c>
      <c r="AB1064" s="23">
        <f t="shared" si="315"/>
        <v>0</v>
      </c>
      <c r="AC1064" s="23">
        <f t="shared" si="316"/>
        <v>0</v>
      </c>
      <c r="AD1064" s="23">
        <f t="shared" si="317"/>
        <v>0</v>
      </c>
      <c r="AE1064" s="23">
        <f t="shared" si="318"/>
        <v>0</v>
      </c>
      <c r="AF1064" s="23">
        <f t="shared" si="319"/>
        <v>0</v>
      </c>
      <c r="AG1064" s="23">
        <f t="shared" si="320"/>
        <v>0</v>
      </c>
      <c r="AH1064" s="23">
        <f t="shared" si="321"/>
        <v>0</v>
      </c>
      <c r="AI1064" s="44" t="str">
        <f t="shared" si="322"/>
        <v>n/a</v>
      </c>
      <c r="AJ1064" s="2" t="str">
        <f t="shared" si="305"/>
        <v>2019-20 Summer</v>
      </c>
      <c r="AK1064" s="2" t="str">
        <f t="shared" si="306"/>
        <v>2018-19 Winter</v>
      </c>
      <c r="AL1064" s="41">
        <v>0</v>
      </c>
    </row>
    <row r="1065" spans="1:38" x14ac:dyDescent="0.3">
      <c r="A1065" s="47">
        <v>43381</v>
      </c>
      <c r="B1065" s="14" t="str">
        <f t="shared" si="307"/>
        <v>Oct</v>
      </c>
      <c r="C1065" s="3"/>
      <c r="D1065" s="3"/>
      <c r="E1065" s="3"/>
      <c r="F1065" s="3"/>
      <c r="G1065" s="3"/>
      <c r="H1065" s="3"/>
      <c r="I1065" s="13">
        <f>VLOOKUP($B1065,'Gas wholesale lookups'!$A$4:$L$15,'Gas wholesale index'!I$2,FALSE)</f>
        <v>332991.45454545453</v>
      </c>
      <c r="J1065" s="13">
        <f>VLOOKUP($B1065,'Gas wholesale lookups'!$A$4:$L$15,'Gas wholesale index'!J$2,FALSE)</f>
        <v>208526.18181818182</v>
      </c>
      <c r="K1065" s="13">
        <f>VLOOKUP($B1065,'Gas wholesale lookups'!$A$4:$L$15,'Gas wholesale index'!K$2,FALSE)</f>
        <v>166168.27272727274</v>
      </c>
      <c r="L1065" s="13">
        <f>VLOOKUP($B1065,'Gas wholesale lookups'!$A$4:$L$15,'Gas wholesale index'!L$2,FALSE)</f>
        <v>291847.5</v>
      </c>
      <c r="M1065" s="13">
        <f>VLOOKUP($B1065,'Gas wholesale lookups'!$A$4:$L$15,'Gas wholesale index'!M$2,FALSE)</f>
        <v>332991.45454545453</v>
      </c>
      <c r="N1065" s="13">
        <f>VLOOKUP($B1065,'Gas wholesale lookups'!$A$4:$L$15,'Gas wholesale index'!N$2,FALSE)</f>
        <v>208526.18181818182</v>
      </c>
      <c r="O1065" s="38">
        <f>VLOOKUP($B1065,'Gas wholesale lookups'!$A$4:$R$15,'Gas wholesale index'!O$2,FALSE)</f>
        <v>0</v>
      </c>
      <c r="P1065" s="38">
        <f>VLOOKUP($B1065,'Gas wholesale lookups'!$A$4:$R$15,'Gas wholesale index'!P$2,FALSE)</f>
        <v>1</v>
      </c>
      <c r="Q1065" s="38">
        <f>VLOOKUP($B1065,'Gas wholesale lookups'!$A$4:$R$15,'Gas wholesale index'!Q$2,FALSE)</f>
        <v>1</v>
      </c>
      <c r="R1065" s="38">
        <f>VLOOKUP($B1065,'Gas wholesale lookups'!$A$4:$R$15,'Gas wholesale index'!R$2,FALSE)</f>
        <v>1</v>
      </c>
      <c r="S1065" s="38">
        <f>VLOOKUP($B1065,'Gas wholesale lookups'!$A$4:$R$15,'Gas wholesale index'!S$2,FALSE)</f>
        <v>1</v>
      </c>
      <c r="T1065" s="38">
        <f>VLOOKUP($B1065,'Gas wholesale lookups'!$A$4:$R$15,'Gas wholesale index'!T$2,FALSE)</f>
        <v>0</v>
      </c>
      <c r="U1065" s="13">
        <f t="shared" si="308"/>
        <v>0</v>
      </c>
      <c r="V1065" s="13">
        <f t="shared" si="309"/>
        <v>208526.18181818182</v>
      </c>
      <c r="W1065" s="13">
        <f t="shared" si="310"/>
        <v>166168.27272727274</v>
      </c>
      <c r="X1065" s="13">
        <f t="shared" si="311"/>
        <v>291847.5</v>
      </c>
      <c r="Y1065" s="13">
        <f t="shared" si="312"/>
        <v>332991.45454545453</v>
      </c>
      <c r="Z1065" s="13">
        <f t="shared" si="313"/>
        <v>0</v>
      </c>
      <c r="AA1065" s="13">
        <f t="shared" si="314"/>
        <v>999533.40909090918</v>
      </c>
      <c r="AB1065" s="23">
        <f t="shared" si="315"/>
        <v>0</v>
      </c>
      <c r="AC1065" s="23">
        <f t="shared" si="316"/>
        <v>0</v>
      </c>
      <c r="AD1065" s="23">
        <f t="shared" si="317"/>
        <v>0</v>
      </c>
      <c r="AE1065" s="23">
        <f t="shared" si="318"/>
        <v>0</v>
      </c>
      <c r="AF1065" s="23">
        <f t="shared" si="319"/>
        <v>0</v>
      </c>
      <c r="AG1065" s="23">
        <f t="shared" si="320"/>
        <v>0</v>
      </c>
      <c r="AH1065" s="23">
        <f t="shared" si="321"/>
        <v>0</v>
      </c>
      <c r="AI1065" s="44" t="str">
        <f t="shared" si="322"/>
        <v>n/a</v>
      </c>
      <c r="AJ1065" s="2" t="str">
        <f t="shared" si="305"/>
        <v>2019-20 Summer</v>
      </c>
      <c r="AK1065" s="2" t="str">
        <f t="shared" si="306"/>
        <v>2018-19 Winter</v>
      </c>
      <c r="AL1065" s="41">
        <v>0</v>
      </c>
    </row>
    <row r="1066" spans="1:38" x14ac:dyDescent="0.3">
      <c r="A1066" s="47">
        <v>43382</v>
      </c>
      <c r="B1066" s="14" t="str">
        <f t="shared" si="307"/>
        <v>Oct</v>
      </c>
      <c r="C1066" s="3"/>
      <c r="D1066" s="3"/>
      <c r="E1066" s="3"/>
      <c r="F1066" s="3"/>
      <c r="G1066" s="3"/>
      <c r="H1066" s="3"/>
      <c r="I1066" s="13">
        <f>VLOOKUP($B1066,'Gas wholesale lookups'!$A$4:$L$15,'Gas wholesale index'!I$2,FALSE)</f>
        <v>332991.45454545453</v>
      </c>
      <c r="J1066" s="13">
        <f>VLOOKUP($B1066,'Gas wholesale lookups'!$A$4:$L$15,'Gas wholesale index'!J$2,FALSE)</f>
        <v>208526.18181818182</v>
      </c>
      <c r="K1066" s="13">
        <f>VLOOKUP($B1066,'Gas wholesale lookups'!$A$4:$L$15,'Gas wholesale index'!K$2,FALSE)</f>
        <v>166168.27272727274</v>
      </c>
      <c r="L1066" s="13">
        <f>VLOOKUP($B1066,'Gas wholesale lookups'!$A$4:$L$15,'Gas wholesale index'!L$2,FALSE)</f>
        <v>291847.5</v>
      </c>
      <c r="M1066" s="13">
        <f>VLOOKUP($B1066,'Gas wholesale lookups'!$A$4:$L$15,'Gas wholesale index'!M$2,FALSE)</f>
        <v>332991.45454545453</v>
      </c>
      <c r="N1066" s="13">
        <f>VLOOKUP($B1066,'Gas wholesale lookups'!$A$4:$L$15,'Gas wholesale index'!N$2,FALSE)</f>
        <v>208526.18181818182</v>
      </c>
      <c r="O1066" s="38">
        <f>VLOOKUP($B1066,'Gas wholesale lookups'!$A$4:$R$15,'Gas wholesale index'!O$2,FALSE)</f>
        <v>0</v>
      </c>
      <c r="P1066" s="38">
        <f>VLOOKUP($B1066,'Gas wholesale lookups'!$A$4:$R$15,'Gas wholesale index'!P$2,FALSE)</f>
        <v>1</v>
      </c>
      <c r="Q1066" s="38">
        <f>VLOOKUP($B1066,'Gas wholesale lookups'!$A$4:$R$15,'Gas wholesale index'!Q$2,FALSE)</f>
        <v>1</v>
      </c>
      <c r="R1066" s="38">
        <f>VLOOKUP($B1066,'Gas wholesale lookups'!$A$4:$R$15,'Gas wholesale index'!R$2,FALSE)</f>
        <v>1</v>
      </c>
      <c r="S1066" s="38">
        <f>VLOOKUP($B1066,'Gas wholesale lookups'!$A$4:$R$15,'Gas wholesale index'!S$2,FALSE)</f>
        <v>1</v>
      </c>
      <c r="T1066" s="38">
        <f>VLOOKUP($B1066,'Gas wholesale lookups'!$A$4:$R$15,'Gas wholesale index'!T$2,FALSE)</f>
        <v>0</v>
      </c>
      <c r="U1066" s="13">
        <f t="shared" si="308"/>
        <v>0</v>
      </c>
      <c r="V1066" s="13">
        <f t="shared" si="309"/>
        <v>208526.18181818182</v>
      </c>
      <c r="W1066" s="13">
        <f t="shared" si="310"/>
        <v>166168.27272727274</v>
      </c>
      <c r="X1066" s="13">
        <f t="shared" si="311"/>
        <v>291847.5</v>
      </c>
      <c r="Y1066" s="13">
        <f t="shared" si="312"/>
        <v>332991.45454545453</v>
      </c>
      <c r="Z1066" s="13">
        <f t="shared" si="313"/>
        <v>0</v>
      </c>
      <c r="AA1066" s="13">
        <f t="shared" si="314"/>
        <v>999533.40909090918</v>
      </c>
      <c r="AB1066" s="23">
        <f t="shared" si="315"/>
        <v>0</v>
      </c>
      <c r="AC1066" s="23">
        <f t="shared" si="316"/>
        <v>0</v>
      </c>
      <c r="AD1066" s="23">
        <f t="shared" si="317"/>
        <v>0</v>
      </c>
      <c r="AE1066" s="23">
        <f t="shared" si="318"/>
        <v>0</v>
      </c>
      <c r="AF1066" s="23">
        <f t="shared" si="319"/>
        <v>0</v>
      </c>
      <c r="AG1066" s="23">
        <f t="shared" si="320"/>
        <v>0</v>
      </c>
      <c r="AH1066" s="23">
        <f t="shared" si="321"/>
        <v>0</v>
      </c>
      <c r="AI1066" s="44" t="str">
        <f t="shared" si="322"/>
        <v>n/a</v>
      </c>
      <c r="AJ1066" s="2" t="str">
        <f t="shared" si="305"/>
        <v>2019-20 Summer</v>
      </c>
      <c r="AK1066" s="2" t="str">
        <f t="shared" si="306"/>
        <v>2018-19 Winter</v>
      </c>
      <c r="AL1066" s="41">
        <v>0</v>
      </c>
    </row>
    <row r="1067" spans="1:38" x14ac:dyDescent="0.3">
      <c r="A1067" s="47">
        <v>43383</v>
      </c>
      <c r="B1067" s="14" t="str">
        <f t="shared" si="307"/>
        <v>Oct</v>
      </c>
      <c r="C1067" s="3"/>
      <c r="D1067" s="3"/>
      <c r="E1067" s="3"/>
      <c r="F1067" s="3"/>
      <c r="G1067" s="3"/>
      <c r="H1067" s="3"/>
      <c r="I1067" s="13">
        <f>VLOOKUP($B1067,'Gas wholesale lookups'!$A$4:$L$15,'Gas wholesale index'!I$2,FALSE)</f>
        <v>332991.45454545453</v>
      </c>
      <c r="J1067" s="13">
        <f>VLOOKUP($B1067,'Gas wholesale lookups'!$A$4:$L$15,'Gas wholesale index'!J$2,FALSE)</f>
        <v>208526.18181818182</v>
      </c>
      <c r="K1067" s="13">
        <f>VLOOKUP($B1067,'Gas wholesale lookups'!$A$4:$L$15,'Gas wholesale index'!K$2,FALSE)</f>
        <v>166168.27272727274</v>
      </c>
      <c r="L1067" s="13">
        <f>VLOOKUP($B1067,'Gas wholesale lookups'!$A$4:$L$15,'Gas wholesale index'!L$2,FALSE)</f>
        <v>291847.5</v>
      </c>
      <c r="M1067" s="13">
        <f>VLOOKUP($B1067,'Gas wholesale lookups'!$A$4:$L$15,'Gas wholesale index'!M$2,FALSE)</f>
        <v>332991.45454545453</v>
      </c>
      <c r="N1067" s="13">
        <f>VLOOKUP($B1067,'Gas wholesale lookups'!$A$4:$L$15,'Gas wholesale index'!N$2,FALSE)</f>
        <v>208526.18181818182</v>
      </c>
      <c r="O1067" s="38">
        <f>VLOOKUP($B1067,'Gas wholesale lookups'!$A$4:$R$15,'Gas wholesale index'!O$2,FALSE)</f>
        <v>0</v>
      </c>
      <c r="P1067" s="38">
        <f>VLOOKUP($B1067,'Gas wholesale lookups'!$A$4:$R$15,'Gas wholesale index'!P$2,FALSE)</f>
        <v>1</v>
      </c>
      <c r="Q1067" s="38">
        <f>VLOOKUP($B1067,'Gas wholesale lookups'!$A$4:$R$15,'Gas wholesale index'!Q$2,FALSE)</f>
        <v>1</v>
      </c>
      <c r="R1067" s="38">
        <f>VLOOKUP($B1067,'Gas wholesale lookups'!$A$4:$R$15,'Gas wholesale index'!R$2,FALSE)</f>
        <v>1</v>
      </c>
      <c r="S1067" s="38">
        <f>VLOOKUP($B1067,'Gas wholesale lookups'!$A$4:$R$15,'Gas wholesale index'!S$2,FALSE)</f>
        <v>1</v>
      </c>
      <c r="T1067" s="38">
        <f>VLOOKUP($B1067,'Gas wholesale lookups'!$A$4:$R$15,'Gas wholesale index'!T$2,FALSE)</f>
        <v>0</v>
      </c>
      <c r="U1067" s="13">
        <f t="shared" si="308"/>
        <v>0</v>
      </c>
      <c r="V1067" s="13">
        <f t="shared" si="309"/>
        <v>208526.18181818182</v>
      </c>
      <c r="W1067" s="13">
        <f t="shared" si="310"/>
        <v>166168.27272727274</v>
      </c>
      <c r="X1067" s="13">
        <f t="shared" si="311"/>
        <v>291847.5</v>
      </c>
      <c r="Y1067" s="13">
        <f t="shared" si="312"/>
        <v>332991.45454545453</v>
      </c>
      <c r="Z1067" s="13">
        <f t="shared" si="313"/>
        <v>0</v>
      </c>
      <c r="AA1067" s="13">
        <f t="shared" si="314"/>
        <v>999533.40909090918</v>
      </c>
      <c r="AB1067" s="23">
        <f t="shared" si="315"/>
        <v>0</v>
      </c>
      <c r="AC1067" s="23">
        <f t="shared" si="316"/>
        <v>0</v>
      </c>
      <c r="AD1067" s="23">
        <f t="shared" si="317"/>
        <v>0</v>
      </c>
      <c r="AE1067" s="23">
        <f t="shared" si="318"/>
        <v>0</v>
      </c>
      <c r="AF1067" s="23">
        <f t="shared" si="319"/>
        <v>0</v>
      </c>
      <c r="AG1067" s="23">
        <f t="shared" si="320"/>
        <v>0</v>
      </c>
      <c r="AH1067" s="23">
        <f t="shared" si="321"/>
        <v>0</v>
      </c>
      <c r="AI1067" s="44" t="str">
        <f t="shared" si="322"/>
        <v>n/a</v>
      </c>
      <c r="AJ1067" s="2" t="str">
        <f t="shared" si="305"/>
        <v>2019-20 Summer</v>
      </c>
      <c r="AK1067" s="2" t="str">
        <f t="shared" si="306"/>
        <v>2018-19 Winter</v>
      </c>
      <c r="AL1067" s="41">
        <v>0</v>
      </c>
    </row>
    <row r="1068" spans="1:38" x14ac:dyDescent="0.3">
      <c r="A1068" s="47">
        <v>43384</v>
      </c>
      <c r="B1068" s="14" t="str">
        <f t="shared" si="307"/>
        <v>Oct</v>
      </c>
      <c r="C1068" s="3"/>
      <c r="D1068" s="3"/>
      <c r="E1068" s="3"/>
      <c r="F1068" s="3"/>
      <c r="G1068" s="3"/>
      <c r="H1068" s="3"/>
      <c r="I1068" s="13">
        <f>VLOOKUP($B1068,'Gas wholesale lookups'!$A$4:$L$15,'Gas wholesale index'!I$2,FALSE)</f>
        <v>332991.45454545453</v>
      </c>
      <c r="J1068" s="13">
        <f>VLOOKUP($B1068,'Gas wholesale lookups'!$A$4:$L$15,'Gas wholesale index'!J$2,FALSE)</f>
        <v>208526.18181818182</v>
      </c>
      <c r="K1068" s="13">
        <f>VLOOKUP($B1068,'Gas wholesale lookups'!$A$4:$L$15,'Gas wholesale index'!K$2,FALSE)</f>
        <v>166168.27272727274</v>
      </c>
      <c r="L1068" s="13">
        <f>VLOOKUP($B1068,'Gas wholesale lookups'!$A$4:$L$15,'Gas wholesale index'!L$2,FALSE)</f>
        <v>291847.5</v>
      </c>
      <c r="M1068" s="13">
        <f>VLOOKUP($B1068,'Gas wholesale lookups'!$A$4:$L$15,'Gas wholesale index'!M$2,FALSE)</f>
        <v>332991.45454545453</v>
      </c>
      <c r="N1068" s="13">
        <f>VLOOKUP($B1068,'Gas wholesale lookups'!$A$4:$L$15,'Gas wholesale index'!N$2,FALSE)</f>
        <v>208526.18181818182</v>
      </c>
      <c r="O1068" s="38">
        <f>VLOOKUP($B1068,'Gas wholesale lookups'!$A$4:$R$15,'Gas wholesale index'!O$2,FALSE)</f>
        <v>0</v>
      </c>
      <c r="P1068" s="38">
        <f>VLOOKUP($B1068,'Gas wholesale lookups'!$A$4:$R$15,'Gas wholesale index'!P$2,FALSE)</f>
        <v>1</v>
      </c>
      <c r="Q1068" s="38">
        <f>VLOOKUP($B1068,'Gas wholesale lookups'!$A$4:$R$15,'Gas wholesale index'!Q$2,FALSE)</f>
        <v>1</v>
      </c>
      <c r="R1068" s="38">
        <f>VLOOKUP($B1068,'Gas wholesale lookups'!$A$4:$R$15,'Gas wholesale index'!R$2,FALSE)</f>
        <v>1</v>
      </c>
      <c r="S1068" s="38">
        <f>VLOOKUP($B1068,'Gas wholesale lookups'!$A$4:$R$15,'Gas wholesale index'!S$2,FALSE)</f>
        <v>1</v>
      </c>
      <c r="T1068" s="38">
        <f>VLOOKUP($B1068,'Gas wholesale lookups'!$A$4:$R$15,'Gas wholesale index'!T$2,FALSE)</f>
        <v>0</v>
      </c>
      <c r="U1068" s="13">
        <f t="shared" si="308"/>
        <v>0</v>
      </c>
      <c r="V1068" s="13">
        <f t="shared" si="309"/>
        <v>208526.18181818182</v>
      </c>
      <c r="W1068" s="13">
        <f t="shared" si="310"/>
        <v>166168.27272727274</v>
      </c>
      <c r="X1068" s="13">
        <f t="shared" si="311"/>
        <v>291847.5</v>
      </c>
      <c r="Y1068" s="13">
        <f t="shared" si="312"/>
        <v>332991.45454545453</v>
      </c>
      <c r="Z1068" s="13">
        <f t="shared" si="313"/>
        <v>0</v>
      </c>
      <c r="AA1068" s="13">
        <f t="shared" si="314"/>
        <v>999533.40909090918</v>
      </c>
      <c r="AB1068" s="23">
        <f t="shared" si="315"/>
        <v>0</v>
      </c>
      <c r="AC1068" s="23">
        <f t="shared" si="316"/>
        <v>0</v>
      </c>
      <c r="AD1068" s="23">
        <f t="shared" si="317"/>
        <v>0</v>
      </c>
      <c r="AE1068" s="23">
        <f t="shared" si="318"/>
        <v>0</v>
      </c>
      <c r="AF1068" s="23">
        <f t="shared" si="319"/>
        <v>0</v>
      </c>
      <c r="AG1068" s="23">
        <f t="shared" si="320"/>
        <v>0</v>
      </c>
      <c r="AH1068" s="23">
        <f t="shared" si="321"/>
        <v>0</v>
      </c>
      <c r="AI1068" s="44" t="str">
        <f t="shared" si="322"/>
        <v>n/a</v>
      </c>
      <c r="AJ1068" s="2" t="str">
        <f t="shared" si="305"/>
        <v>2019-20 Summer</v>
      </c>
      <c r="AK1068" s="2" t="str">
        <f t="shared" si="306"/>
        <v>2018-19 Winter</v>
      </c>
      <c r="AL1068" s="41">
        <v>0</v>
      </c>
    </row>
    <row r="1069" spans="1:38" x14ac:dyDescent="0.3">
      <c r="A1069" s="47">
        <v>43385</v>
      </c>
      <c r="B1069" s="14" t="str">
        <f t="shared" si="307"/>
        <v>Oct</v>
      </c>
      <c r="C1069" s="3"/>
      <c r="D1069" s="3"/>
      <c r="E1069" s="3"/>
      <c r="F1069" s="3"/>
      <c r="G1069" s="3"/>
      <c r="H1069" s="3"/>
      <c r="I1069" s="13">
        <f>VLOOKUP($B1069,'Gas wholesale lookups'!$A$4:$L$15,'Gas wholesale index'!I$2,FALSE)</f>
        <v>332991.45454545453</v>
      </c>
      <c r="J1069" s="13">
        <f>VLOOKUP($B1069,'Gas wholesale lookups'!$A$4:$L$15,'Gas wholesale index'!J$2,FALSE)</f>
        <v>208526.18181818182</v>
      </c>
      <c r="K1069" s="13">
        <f>VLOOKUP($B1069,'Gas wholesale lookups'!$A$4:$L$15,'Gas wholesale index'!K$2,FALSE)</f>
        <v>166168.27272727274</v>
      </c>
      <c r="L1069" s="13">
        <f>VLOOKUP($B1069,'Gas wholesale lookups'!$A$4:$L$15,'Gas wholesale index'!L$2,FALSE)</f>
        <v>291847.5</v>
      </c>
      <c r="M1069" s="13">
        <f>VLOOKUP($B1069,'Gas wholesale lookups'!$A$4:$L$15,'Gas wholesale index'!M$2,FALSE)</f>
        <v>332991.45454545453</v>
      </c>
      <c r="N1069" s="13">
        <f>VLOOKUP($B1069,'Gas wholesale lookups'!$A$4:$L$15,'Gas wholesale index'!N$2,FALSE)</f>
        <v>208526.18181818182</v>
      </c>
      <c r="O1069" s="38">
        <f>VLOOKUP($B1069,'Gas wholesale lookups'!$A$4:$R$15,'Gas wholesale index'!O$2,FALSE)</f>
        <v>0</v>
      </c>
      <c r="P1069" s="38">
        <f>VLOOKUP($B1069,'Gas wholesale lookups'!$A$4:$R$15,'Gas wholesale index'!P$2,FALSE)</f>
        <v>1</v>
      </c>
      <c r="Q1069" s="38">
        <f>VLOOKUP($B1069,'Gas wholesale lookups'!$A$4:$R$15,'Gas wholesale index'!Q$2,FALSE)</f>
        <v>1</v>
      </c>
      <c r="R1069" s="38">
        <f>VLOOKUP($B1069,'Gas wholesale lookups'!$A$4:$R$15,'Gas wholesale index'!R$2,FALSE)</f>
        <v>1</v>
      </c>
      <c r="S1069" s="38">
        <f>VLOOKUP($B1069,'Gas wholesale lookups'!$A$4:$R$15,'Gas wholesale index'!S$2,FALSE)</f>
        <v>1</v>
      </c>
      <c r="T1069" s="38">
        <f>VLOOKUP($B1069,'Gas wholesale lookups'!$A$4:$R$15,'Gas wholesale index'!T$2,FALSE)</f>
        <v>0</v>
      </c>
      <c r="U1069" s="13">
        <f t="shared" si="308"/>
        <v>0</v>
      </c>
      <c r="V1069" s="13">
        <f t="shared" si="309"/>
        <v>208526.18181818182</v>
      </c>
      <c r="W1069" s="13">
        <f t="shared" si="310"/>
        <v>166168.27272727274</v>
      </c>
      <c r="X1069" s="13">
        <f t="shared" si="311"/>
        <v>291847.5</v>
      </c>
      <c r="Y1069" s="13">
        <f t="shared" si="312"/>
        <v>332991.45454545453</v>
      </c>
      <c r="Z1069" s="13">
        <f t="shared" si="313"/>
        <v>0</v>
      </c>
      <c r="AA1069" s="13">
        <f t="shared" si="314"/>
        <v>999533.40909090918</v>
      </c>
      <c r="AB1069" s="23">
        <f t="shared" si="315"/>
        <v>0</v>
      </c>
      <c r="AC1069" s="23">
        <f t="shared" si="316"/>
        <v>0</v>
      </c>
      <c r="AD1069" s="23">
        <f t="shared" si="317"/>
        <v>0</v>
      </c>
      <c r="AE1069" s="23">
        <f t="shared" si="318"/>
        <v>0</v>
      </c>
      <c r="AF1069" s="23">
        <f t="shared" si="319"/>
        <v>0</v>
      </c>
      <c r="AG1069" s="23">
        <f t="shared" si="320"/>
        <v>0</v>
      </c>
      <c r="AH1069" s="23">
        <f t="shared" si="321"/>
        <v>0</v>
      </c>
      <c r="AI1069" s="44" t="str">
        <f t="shared" si="322"/>
        <v>n/a</v>
      </c>
      <c r="AJ1069" s="2" t="str">
        <f t="shared" si="305"/>
        <v>2019-20 Summer</v>
      </c>
      <c r="AK1069" s="2" t="str">
        <f t="shared" si="306"/>
        <v>2018-19 Winter</v>
      </c>
      <c r="AL1069" s="41">
        <v>0</v>
      </c>
    </row>
    <row r="1070" spans="1:38" x14ac:dyDescent="0.3">
      <c r="A1070" s="47">
        <v>43388</v>
      </c>
      <c r="B1070" s="14" t="str">
        <f t="shared" si="307"/>
        <v>Oct</v>
      </c>
      <c r="C1070" s="3"/>
      <c r="D1070" s="3"/>
      <c r="E1070" s="3"/>
      <c r="F1070" s="3"/>
      <c r="G1070" s="3"/>
      <c r="H1070" s="3"/>
      <c r="I1070" s="13">
        <f>VLOOKUP($B1070,'Gas wholesale lookups'!$A$4:$L$15,'Gas wholesale index'!I$2,FALSE)</f>
        <v>332991.45454545453</v>
      </c>
      <c r="J1070" s="13">
        <f>VLOOKUP($B1070,'Gas wholesale lookups'!$A$4:$L$15,'Gas wholesale index'!J$2,FALSE)</f>
        <v>208526.18181818182</v>
      </c>
      <c r="K1070" s="13">
        <f>VLOOKUP($B1070,'Gas wholesale lookups'!$A$4:$L$15,'Gas wholesale index'!K$2,FALSE)</f>
        <v>166168.27272727274</v>
      </c>
      <c r="L1070" s="13">
        <f>VLOOKUP($B1070,'Gas wholesale lookups'!$A$4:$L$15,'Gas wholesale index'!L$2,FALSE)</f>
        <v>291847.5</v>
      </c>
      <c r="M1070" s="13">
        <f>VLOOKUP($B1070,'Gas wholesale lookups'!$A$4:$L$15,'Gas wholesale index'!M$2,FALSE)</f>
        <v>332991.45454545453</v>
      </c>
      <c r="N1070" s="13">
        <f>VLOOKUP($B1070,'Gas wholesale lookups'!$A$4:$L$15,'Gas wholesale index'!N$2,FALSE)</f>
        <v>208526.18181818182</v>
      </c>
      <c r="O1070" s="38">
        <f>VLOOKUP($B1070,'Gas wholesale lookups'!$A$4:$R$15,'Gas wholesale index'!O$2,FALSE)</f>
        <v>0</v>
      </c>
      <c r="P1070" s="38">
        <f>VLOOKUP($B1070,'Gas wholesale lookups'!$A$4:$R$15,'Gas wholesale index'!P$2,FALSE)</f>
        <v>1</v>
      </c>
      <c r="Q1070" s="38">
        <f>VLOOKUP($B1070,'Gas wholesale lookups'!$A$4:$R$15,'Gas wholesale index'!Q$2,FALSE)</f>
        <v>1</v>
      </c>
      <c r="R1070" s="38">
        <f>VLOOKUP($B1070,'Gas wholesale lookups'!$A$4:$R$15,'Gas wholesale index'!R$2,FALSE)</f>
        <v>1</v>
      </c>
      <c r="S1070" s="38">
        <f>VLOOKUP($B1070,'Gas wholesale lookups'!$A$4:$R$15,'Gas wholesale index'!S$2,FALSE)</f>
        <v>1</v>
      </c>
      <c r="T1070" s="38">
        <f>VLOOKUP($B1070,'Gas wholesale lookups'!$A$4:$R$15,'Gas wholesale index'!T$2,FALSE)</f>
        <v>0</v>
      </c>
      <c r="U1070" s="13">
        <f t="shared" si="308"/>
        <v>0</v>
      </c>
      <c r="V1070" s="13">
        <f t="shared" si="309"/>
        <v>208526.18181818182</v>
      </c>
      <c r="W1070" s="13">
        <f t="shared" si="310"/>
        <v>166168.27272727274</v>
      </c>
      <c r="X1070" s="13">
        <f t="shared" si="311"/>
        <v>291847.5</v>
      </c>
      <c r="Y1070" s="13">
        <f t="shared" si="312"/>
        <v>332991.45454545453</v>
      </c>
      <c r="Z1070" s="13">
        <f t="shared" si="313"/>
        <v>0</v>
      </c>
      <c r="AA1070" s="13">
        <f t="shared" si="314"/>
        <v>999533.40909090918</v>
      </c>
      <c r="AB1070" s="23">
        <f t="shared" si="315"/>
        <v>0</v>
      </c>
      <c r="AC1070" s="23">
        <f t="shared" si="316"/>
        <v>0</v>
      </c>
      <c r="AD1070" s="23">
        <f t="shared" si="317"/>
        <v>0</v>
      </c>
      <c r="AE1070" s="23">
        <f t="shared" si="318"/>
        <v>0</v>
      </c>
      <c r="AF1070" s="23">
        <f t="shared" si="319"/>
        <v>0</v>
      </c>
      <c r="AG1070" s="23">
        <f t="shared" si="320"/>
        <v>0</v>
      </c>
      <c r="AH1070" s="23">
        <f t="shared" si="321"/>
        <v>0</v>
      </c>
      <c r="AI1070" s="44" t="str">
        <f t="shared" si="322"/>
        <v>n/a</v>
      </c>
      <c r="AJ1070" s="2" t="str">
        <f t="shared" si="305"/>
        <v>2019-20 Summer</v>
      </c>
      <c r="AK1070" s="2" t="str">
        <f t="shared" si="306"/>
        <v>2018-19 Winter</v>
      </c>
      <c r="AL1070" s="41">
        <v>0</v>
      </c>
    </row>
    <row r="1071" spans="1:38" x14ac:dyDescent="0.3">
      <c r="A1071" s="47">
        <v>43389</v>
      </c>
      <c r="B1071" s="14" t="str">
        <f t="shared" si="307"/>
        <v>Oct</v>
      </c>
      <c r="C1071" s="3"/>
      <c r="D1071" s="3"/>
      <c r="E1071" s="3"/>
      <c r="F1071" s="3"/>
      <c r="G1071" s="3"/>
      <c r="H1071" s="3"/>
      <c r="I1071" s="13">
        <f>VLOOKUP($B1071,'Gas wholesale lookups'!$A$4:$L$15,'Gas wholesale index'!I$2,FALSE)</f>
        <v>332991.45454545453</v>
      </c>
      <c r="J1071" s="13">
        <f>VLOOKUP($B1071,'Gas wholesale lookups'!$A$4:$L$15,'Gas wholesale index'!J$2,FALSE)</f>
        <v>208526.18181818182</v>
      </c>
      <c r="K1071" s="13">
        <f>VLOOKUP($B1071,'Gas wholesale lookups'!$A$4:$L$15,'Gas wholesale index'!K$2,FALSE)</f>
        <v>166168.27272727274</v>
      </c>
      <c r="L1071" s="13">
        <f>VLOOKUP($B1071,'Gas wholesale lookups'!$A$4:$L$15,'Gas wholesale index'!L$2,FALSE)</f>
        <v>291847.5</v>
      </c>
      <c r="M1071" s="13">
        <f>VLOOKUP($B1071,'Gas wholesale lookups'!$A$4:$L$15,'Gas wholesale index'!M$2,FALSE)</f>
        <v>332991.45454545453</v>
      </c>
      <c r="N1071" s="13">
        <f>VLOOKUP($B1071,'Gas wholesale lookups'!$A$4:$L$15,'Gas wholesale index'!N$2,FALSE)</f>
        <v>208526.18181818182</v>
      </c>
      <c r="O1071" s="38">
        <f>VLOOKUP($B1071,'Gas wholesale lookups'!$A$4:$R$15,'Gas wholesale index'!O$2,FALSE)</f>
        <v>0</v>
      </c>
      <c r="P1071" s="38">
        <f>VLOOKUP($B1071,'Gas wholesale lookups'!$A$4:$R$15,'Gas wholesale index'!P$2,FALSE)</f>
        <v>1</v>
      </c>
      <c r="Q1071" s="38">
        <f>VLOOKUP($B1071,'Gas wholesale lookups'!$A$4:$R$15,'Gas wholesale index'!Q$2,FALSE)</f>
        <v>1</v>
      </c>
      <c r="R1071" s="38">
        <f>VLOOKUP($B1071,'Gas wholesale lookups'!$A$4:$R$15,'Gas wholesale index'!R$2,FALSE)</f>
        <v>1</v>
      </c>
      <c r="S1071" s="38">
        <f>VLOOKUP($B1071,'Gas wholesale lookups'!$A$4:$R$15,'Gas wholesale index'!S$2,FALSE)</f>
        <v>1</v>
      </c>
      <c r="T1071" s="38">
        <f>VLOOKUP($B1071,'Gas wholesale lookups'!$A$4:$R$15,'Gas wholesale index'!T$2,FALSE)</f>
        <v>0</v>
      </c>
      <c r="U1071" s="13">
        <f t="shared" si="308"/>
        <v>0</v>
      </c>
      <c r="V1071" s="13">
        <f t="shared" si="309"/>
        <v>208526.18181818182</v>
      </c>
      <c r="W1071" s="13">
        <f t="shared" si="310"/>
        <v>166168.27272727274</v>
      </c>
      <c r="X1071" s="13">
        <f t="shared" si="311"/>
        <v>291847.5</v>
      </c>
      <c r="Y1071" s="13">
        <f t="shared" si="312"/>
        <v>332991.45454545453</v>
      </c>
      <c r="Z1071" s="13">
        <f t="shared" si="313"/>
        <v>0</v>
      </c>
      <c r="AA1071" s="13">
        <f t="shared" si="314"/>
        <v>999533.40909090918</v>
      </c>
      <c r="AB1071" s="23">
        <f t="shared" si="315"/>
        <v>0</v>
      </c>
      <c r="AC1071" s="23">
        <f t="shared" si="316"/>
        <v>0</v>
      </c>
      <c r="AD1071" s="23">
        <f t="shared" si="317"/>
        <v>0</v>
      </c>
      <c r="AE1071" s="23">
        <f t="shared" si="318"/>
        <v>0</v>
      </c>
      <c r="AF1071" s="23">
        <f t="shared" si="319"/>
        <v>0</v>
      </c>
      <c r="AG1071" s="23">
        <f t="shared" si="320"/>
        <v>0</v>
      </c>
      <c r="AH1071" s="23">
        <f t="shared" si="321"/>
        <v>0</v>
      </c>
      <c r="AI1071" s="44" t="str">
        <f t="shared" si="322"/>
        <v>n/a</v>
      </c>
      <c r="AJ1071" s="2" t="str">
        <f t="shared" si="305"/>
        <v>2019-20 Summer</v>
      </c>
      <c r="AK1071" s="2" t="str">
        <f t="shared" si="306"/>
        <v>2018-19 Winter</v>
      </c>
      <c r="AL1071" s="41">
        <v>0</v>
      </c>
    </row>
    <row r="1072" spans="1:38" x14ac:dyDescent="0.3">
      <c r="A1072" s="47">
        <v>43390</v>
      </c>
      <c r="B1072" s="14" t="str">
        <f t="shared" si="307"/>
        <v>Oct</v>
      </c>
      <c r="C1072" s="3"/>
      <c r="D1072" s="3"/>
      <c r="E1072" s="3"/>
      <c r="F1072" s="3"/>
      <c r="G1072" s="3"/>
      <c r="H1072" s="3"/>
      <c r="I1072" s="13">
        <f>VLOOKUP($B1072,'Gas wholesale lookups'!$A$4:$L$15,'Gas wholesale index'!I$2,FALSE)</f>
        <v>332991.45454545453</v>
      </c>
      <c r="J1072" s="13">
        <f>VLOOKUP($B1072,'Gas wholesale lookups'!$A$4:$L$15,'Gas wholesale index'!J$2,FALSE)</f>
        <v>208526.18181818182</v>
      </c>
      <c r="K1072" s="13">
        <f>VLOOKUP($B1072,'Gas wholesale lookups'!$A$4:$L$15,'Gas wholesale index'!K$2,FALSE)</f>
        <v>166168.27272727274</v>
      </c>
      <c r="L1072" s="13">
        <f>VLOOKUP($B1072,'Gas wholesale lookups'!$A$4:$L$15,'Gas wholesale index'!L$2,FALSE)</f>
        <v>291847.5</v>
      </c>
      <c r="M1072" s="13">
        <f>VLOOKUP($B1072,'Gas wholesale lookups'!$A$4:$L$15,'Gas wholesale index'!M$2,FALSE)</f>
        <v>332991.45454545453</v>
      </c>
      <c r="N1072" s="13">
        <f>VLOOKUP($B1072,'Gas wholesale lookups'!$A$4:$L$15,'Gas wholesale index'!N$2,FALSE)</f>
        <v>208526.18181818182</v>
      </c>
      <c r="O1072" s="38">
        <f>VLOOKUP($B1072,'Gas wholesale lookups'!$A$4:$R$15,'Gas wholesale index'!O$2,FALSE)</f>
        <v>0</v>
      </c>
      <c r="P1072" s="38">
        <f>VLOOKUP($B1072,'Gas wholesale lookups'!$A$4:$R$15,'Gas wholesale index'!P$2,FALSE)</f>
        <v>1</v>
      </c>
      <c r="Q1072" s="38">
        <f>VLOOKUP($B1072,'Gas wholesale lookups'!$A$4:$R$15,'Gas wholesale index'!Q$2,FALSE)</f>
        <v>1</v>
      </c>
      <c r="R1072" s="38">
        <f>VLOOKUP($B1072,'Gas wholesale lookups'!$A$4:$R$15,'Gas wholesale index'!R$2,FALSE)</f>
        <v>1</v>
      </c>
      <c r="S1072" s="38">
        <f>VLOOKUP($B1072,'Gas wholesale lookups'!$A$4:$R$15,'Gas wholesale index'!S$2,FALSE)</f>
        <v>1</v>
      </c>
      <c r="T1072" s="38">
        <f>VLOOKUP($B1072,'Gas wholesale lookups'!$A$4:$R$15,'Gas wholesale index'!T$2,FALSE)</f>
        <v>0</v>
      </c>
      <c r="U1072" s="13">
        <f t="shared" si="308"/>
        <v>0</v>
      </c>
      <c r="V1072" s="13">
        <f t="shared" si="309"/>
        <v>208526.18181818182</v>
      </c>
      <c r="W1072" s="13">
        <f t="shared" si="310"/>
        <v>166168.27272727274</v>
      </c>
      <c r="X1072" s="13">
        <f t="shared" si="311"/>
        <v>291847.5</v>
      </c>
      <c r="Y1072" s="13">
        <f t="shared" si="312"/>
        <v>332991.45454545453</v>
      </c>
      <c r="Z1072" s="13">
        <f t="shared" si="313"/>
        <v>0</v>
      </c>
      <c r="AA1072" s="13">
        <f t="shared" si="314"/>
        <v>999533.40909090918</v>
      </c>
      <c r="AB1072" s="23">
        <f t="shared" si="315"/>
        <v>0</v>
      </c>
      <c r="AC1072" s="23">
        <f t="shared" si="316"/>
        <v>0</v>
      </c>
      <c r="AD1072" s="23">
        <f t="shared" si="317"/>
        <v>0</v>
      </c>
      <c r="AE1072" s="23">
        <f t="shared" si="318"/>
        <v>0</v>
      </c>
      <c r="AF1072" s="23">
        <f t="shared" si="319"/>
        <v>0</v>
      </c>
      <c r="AG1072" s="23">
        <f t="shared" si="320"/>
        <v>0</v>
      </c>
      <c r="AH1072" s="23">
        <f t="shared" si="321"/>
        <v>0</v>
      </c>
      <c r="AI1072" s="44" t="str">
        <f t="shared" si="322"/>
        <v>n/a</v>
      </c>
      <c r="AJ1072" s="2" t="str">
        <f t="shared" si="305"/>
        <v>2019-20 Summer</v>
      </c>
      <c r="AK1072" s="2" t="str">
        <f t="shared" si="306"/>
        <v>2018-19 Winter</v>
      </c>
      <c r="AL1072" s="41">
        <v>0</v>
      </c>
    </row>
    <row r="1073" spans="1:38" x14ac:dyDescent="0.3">
      <c r="A1073" s="47">
        <v>43391</v>
      </c>
      <c r="B1073" s="14" t="str">
        <f t="shared" si="307"/>
        <v>Oct</v>
      </c>
      <c r="C1073" s="3"/>
      <c r="D1073" s="3"/>
      <c r="E1073" s="3"/>
      <c r="F1073" s="3"/>
      <c r="G1073" s="3"/>
      <c r="H1073" s="3"/>
      <c r="I1073" s="13">
        <f>VLOOKUP($B1073,'Gas wholesale lookups'!$A$4:$L$15,'Gas wholesale index'!I$2,FALSE)</f>
        <v>332991.45454545453</v>
      </c>
      <c r="J1073" s="13">
        <f>VLOOKUP($B1073,'Gas wholesale lookups'!$A$4:$L$15,'Gas wholesale index'!J$2,FALSE)</f>
        <v>208526.18181818182</v>
      </c>
      <c r="K1073" s="13">
        <f>VLOOKUP($B1073,'Gas wholesale lookups'!$A$4:$L$15,'Gas wholesale index'!K$2,FALSE)</f>
        <v>166168.27272727274</v>
      </c>
      <c r="L1073" s="13">
        <f>VLOOKUP($B1073,'Gas wholesale lookups'!$A$4:$L$15,'Gas wholesale index'!L$2,FALSE)</f>
        <v>291847.5</v>
      </c>
      <c r="M1073" s="13">
        <f>VLOOKUP($B1073,'Gas wholesale lookups'!$A$4:$L$15,'Gas wholesale index'!M$2,FALSE)</f>
        <v>332991.45454545453</v>
      </c>
      <c r="N1073" s="13">
        <f>VLOOKUP($B1073,'Gas wholesale lookups'!$A$4:$L$15,'Gas wholesale index'!N$2,FALSE)</f>
        <v>208526.18181818182</v>
      </c>
      <c r="O1073" s="38">
        <f>VLOOKUP($B1073,'Gas wholesale lookups'!$A$4:$R$15,'Gas wholesale index'!O$2,FALSE)</f>
        <v>0</v>
      </c>
      <c r="P1073" s="38">
        <f>VLOOKUP($B1073,'Gas wholesale lookups'!$A$4:$R$15,'Gas wholesale index'!P$2,FALSE)</f>
        <v>1</v>
      </c>
      <c r="Q1073" s="38">
        <f>VLOOKUP($B1073,'Gas wholesale lookups'!$A$4:$R$15,'Gas wholesale index'!Q$2,FALSE)</f>
        <v>1</v>
      </c>
      <c r="R1073" s="38">
        <f>VLOOKUP($B1073,'Gas wholesale lookups'!$A$4:$R$15,'Gas wholesale index'!R$2,FALSE)</f>
        <v>1</v>
      </c>
      <c r="S1073" s="38">
        <f>VLOOKUP($B1073,'Gas wholesale lookups'!$A$4:$R$15,'Gas wholesale index'!S$2,FALSE)</f>
        <v>1</v>
      </c>
      <c r="T1073" s="38">
        <f>VLOOKUP($B1073,'Gas wholesale lookups'!$A$4:$R$15,'Gas wholesale index'!T$2,FALSE)</f>
        <v>0</v>
      </c>
      <c r="U1073" s="13">
        <f t="shared" si="308"/>
        <v>0</v>
      </c>
      <c r="V1073" s="13">
        <f t="shared" si="309"/>
        <v>208526.18181818182</v>
      </c>
      <c r="W1073" s="13">
        <f t="shared" si="310"/>
        <v>166168.27272727274</v>
      </c>
      <c r="X1073" s="13">
        <f t="shared" si="311"/>
        <v>291847.5</v>
      </c>
      <c r="Y1073" s="13">
        <f t="shared" si="312"/>
        <v>332991.45454545453</v>
      </c>
      <c r="Z1073" s="13">
        <f t="shared" si="313"/>
        <v>0</v>
      </c>
      <c r="AA1073" s="13">
        <f t="shared" si="314"/>
        <v>999533.40909090918</v>
      </c>
      <c r="AB1073" s="23">
        <f t="shared" si="315"/>
        <v>0</v>
      </c>
      <c r="AC1073" s="23">
        <f t="shared" si="316"/>
        <v>0</v>
      </c>
      <c r="AD1073" s="23">
        <f t="shared" si="317"/>
        <v>0</v>
      </c>
      <c r="AE1073" s="23">
        <f t="shared" si="318"/>
        <v>0</v>
      </c>
      <c r="AF1073" s="23">
        <f t="shared" si="319"/>
        <v>0</v>
      </c>
      <c r="AG1073" s="23">
        <f t="shared" si="320"/>
        <v>0</v>
      </c>
      <c r="AH1073" s="23">
        <f t="shared" si="321"/>
        <v>0</v>
      </c>
      <c r="AI1073" s="44" t="str">
        <f t="shared" si="322"/>
        <v>n/a</v>
      </c>
      <c r="AJ1073" s="2" t="str">
        <f t="shared" si="305"/>
        <v>2019-20 Summer</v>
      </c>
      <c r="AK1073" s="2" t="str">
        <f t="shared" si="306"/>
        <v>2018-19 Winter</v>
      </c>
      <c r="AL1073" s="41">
        <v>0</v>
      </c>
    </row>
    <row r="1074" spans="1:38" x14ac:dyDescent="0.3">
      <c r="A1074" s="47">
        <v>43392</v>
      </c>
      <c r="B1074" s="14" t="str">
        <f t="shared" si="307"/>
        <v>Oct</v>
      </c>
      <c r="C1074" s="3"/>
      <c r="D1074" s="3"/>
      <c r="E1074" s="3"/>
      <c r="F1074" s="3"/>
      <c r="G1074" s="3"/>
      <c r="H1074" s="3"/>
      <c r="I1074" s="13">
        <f>VLOOKUP($B1074,'Gas wholesale lookups'!$A$4:$L$15,'Gas wholesale index'!I$2,FALSE)</f>
        <v>332991.45454545453</v>
      </c>
      <c r="J1074" s="13">
        <f>VLOOKUP($B1074,'Gas wholesale lookups'!$A$4:$L$15,'Gas wholesale index'!J$2,FALSE)</f>
        <v>208526.18181818182</v>
      </c>
      <c r="K1074" s="13">
        <f>VLOOKUP($B1074,'Gas wholesale lookups'!$A$4:$L$15,'Gas wholesale index'!K$2,FALSE)</f>
        <v>166168.27272727274</v>
      </c>
      <c r="L1074" s="13">
        <f>VLOOKUP($B1074,'Gas wholesale lookups'!$A$4:$L$15,'Gas wholesale index'!L$2,FALSE)</f>
        <v>291847.5</v>
      </c>
      <c r="M1074" s="13">
        <f>VLOOKUP($B1074,'Gas wholesale lookups'!$A$4:$L$15,'Gas wholesale index'!M$2,FALSE)</f>
        <v>332991.45454545453</v>
      </c>
      <c r="N1074" s="13">
        <f>VLOOKUP($B1074,'Gas wholesale lookups'!$A$4:$L$15,'Gas wholesale index'!N$2,FALSE)</f>
        <v>208526.18181818182</v>
      </c>
      <c r="O1074" s="38">
        <f>VLOOKUP($B1074,'Gas wholesale lookups'!$A$4:$R$15,'Gas wholesale index'!O$2,FALSE)</f>
        <v>0</v>
      </c>
      <c r="P1074" s="38">
        <f>VLOOKUP($B1074,'Gas wholesale lookups'!$A$4:$R$15,'Gas wholesale index'!P$2,FALSE)</f>
        <v>1</v>
      </c>
      <c r="Q1074" s="38">
        <f>VLOOKUP($B1074,'Gas wholesale lookups'!$A$4:$R$15,'Gas wholesale index'!Q$2,FALSE)</f>
        <v>1</v>
      </c>
      <c r="R1074" s="38">
        <f>VLOOKUP($B1074,'Gas wholesale lookups'!$A$4:$R$15,'Gas wholesale index'!R$2,FALSE)</f>
        <v>1</v>
      </c>
      <c r="S1074" s="38">
        <f>VLOOKUP($B1074,'Gas wholesale lookups'!$A$4:$R$15,'Gas wholesale index'!S$2,FALSE)</f>
        <v>1</v>
      </c>
      <c r="T1074" s="38">
        <f>VLOOKUP($B1074,'Gas wholesale lookups'!$A$4:$R$15,'Gas wholesale index'!T$2,FALSE)</f>
        <v>0</v>
      </c>
      <c r="U1074" s="13">
        <f t="shared" si="308"/>
        <v>0</v>
      </c>
      <c r="V1074" s="13">
        <f t="shared" si="309"/>
        <v>208526.18181818182</v>
      </c>
      <c r="W1074" s="13">
        <f t="shared" si="310"/>
        <v>166168.27272727274</v>
      </c>
      <c r="X1074" s="13">
        <f t="shared" si="311"/>
        <v>291847.5</v>
      </c>
      <c r="Y1074" s="13">
        <f t="shared" si="312"/>
        <v>332991.45454545453</v>
      </c>
      <c r="Z1074" s="13">
        <f t="shared" si="313"/>
        <v>0</v>
      </c>
      <c r="AA1074" s="13">
        <f t="shared" si="314"/>
        <v>999533.40909090918</v>
      </c>
      <c r="AB1074" s="23">
        <f t="shared" si="315"/>
        <v>0</v>
      </c>
      <c r="AC1074" s="23">
        <f t="shared" si="316"/>
        <v>0</v>
      </c>
      <c r="AD1074" s="23">
        <f t="shared" si="317"/>
        <v>0</v>
      </c>
      <c r="AE1074" s="23">
        <f t="shared" si="318"/>
        <v>0</v>
      </c>
      <c r="AF1074" s="23">
        <f t="shared" si="319"/>
        <v>0</v>
      </c>
      <c r="AG1074" s="23">
        <f t="shared" si="320"/>
        <v>0</v>
      </c>
      <c r="AH1074" s="23">
        <f t="shared" si="321"/>
        <v>0</v>
      </c>
      <c r="AI1074" s="44" t="str">
        <f t="shared" si="322"/>
        <v>n/a</v>
      </c>
      <c r="AJ1074" s="2" t="str">
        <f t="shared" si="305"/>
        <v>2019-20 Summer</v>
      </c>
      <c r="AK1074" s="2" t="str">
        <f t="shared" si="306"/>
        <v>2018-19 Winter</v>
      </c>
      <c r="AL1074" s="41">
        <v>0</v>
      </c>
    </row>
    <row r="1075" spans="1:38" x14ac:dyDescent="0.3">
      <c r="A1075" s="47">
        <v>43395</v>
      </c>
      <c r="B1075" s="14" t="str">
        <f t="shared" si="307"/>
        <v>Oct</v>
      </c>
      <c r="C1075" s="3"/>
      <c r="D1075" s="3"/>
      <c r="E1075" s="3"/>
      <c r="F1075" s="3"/>
      <c r="G1075" s="3"/>
      <c r="H1075" s="3"/>
      <c r="I1075" s="13">
        <f>VLOOKUP($B1075,'Gas wholesale lookups'!$A$4:$L$15,'Gas wholesale index'!I$2,FALSE)</f>
        <v>332991.45454545453</v>
      </c>
      <c r="J1075" s="13">
        <f>VLOOKUP($B1075,'Gas wholesale lookups'!$A$4:$L$15,'Gas wholesale index'!J$2,FALSE)</f>
        <v>208526.18181818182</v>
      </c>
      <c r="K1075" s="13">
        <f>VLOOKUP($B1075,'Gas wholesale lookups'!$A$4:$L$15,'Gas wholesale index'!K$2,FALSE)</f>
        <v>166168.27272727274</v>
      </c>
      <c r="L1075" s="13">
        <f>VLOOKUP($B1075,'Gas wholesale lookups'!$A$4:$L$15,'Gas wholesale index'!L$2,FALSE)</f>
        <v>291847.5</v>
      </c>
      <c r="M1075" s="13">
        <f>VLOOKUP($B1075,'Gas wholesale lookups'!$A$4:$L$15,'Gas wholesale index'!M$2,FALSE)</f>
        <v>332991.45454545453</v>
      </c>
      <c r="N1075" s="13">
        <f>VLOOKUP($B1075,'Gas wholesale lookups'!$A$4:$L$15,'Gas wholesale index'!N$2,FALSE)</f>
        <v>208526.18181818182</v>
      </c>
      <c r="O1075" s="38">
        <f>VLOOKUP($B1075,'Gas wholesale lookups'!$A$4:$R$15,'Gas wholesale index'!O$2,FALSE)</f>
        <v>0</v>
      </c>
      <c r="P1075" s="38">
        <f>VLOOKUP($B1075,'Gas wholesale lookups'!$A$4:$R$15,'Gas wholesale index'!P$2,FALSE)</f>
        <v>1</v>
      </c>
      <c r="Q1075" s="38">
        <f>VLOOKUP($B1075,'Gas wholesale lookups'!$A$4:$R$15,'Gas wholesale index'!Q$2,FALSE)</f>
        <v>1</v>
      </c>
      <c r="R1075" s="38">
        <f>VLOOKUP($B1075,'Gas wholesale lookups'!$A$4:$R$15,'Gas wholesale index'!R$2,FALSE)</f>
        <v>1</v>
      </c>
      <c r="S1075" s="38">
        <f>VLOOKUP($B1075,'Gas wholesale lookups'!$A$4:$R$15,'Gas wholesale index'!S$2,FALSE)</f>
        <v>1</v>
      </c>
      <c r="T1075" s="38">
        <f>VLOOKUP($B1075,'Gas wholesale lookups'!$A$4:$R$15,'Gas wholesale index'!T$2,FALSE)</f>
        <v>0</v>
      </c>
      <c r="U1075" s="13">
        <f t="shared" si="308"/>
        <v>0</v>
      </c>
      <c r="V1075" s="13">
        <f t="shared" si="309"/>
        <v>208526.18181818182</v>
      </c>
      <c r="W1075" s="13">
        <f t="shared" si="310"/>
        <v>166168.27272727274</v>
      </c>
      <c r="X1075" s="13">
        <f t="shared" si="311"/>
        <v>291847.5</v>
      </c>
      <c r="Y1075" s="13">
        <f t="shared" si="312"/>
        <v>332991.45454545453</v>
      </c>
      <c r="Z1075" s="13">
        <f t="shared" si="313"/>
        <v>0</v>
      </c>
      <c r="AA1075" s="13">
        <f t="shared" si="314"/>
        <v>999533.40909090918</v>
      </c>
      <c r="AB1075" s="23">
        <f t="shared" si="315"/>
        <v>0</v>
      </c>
      <c r="AC1075" s="23">
        <f t="shared" si="316"/>
        <v>0</v>
      </c>
      <c r="AD1075" s="23">
        <f t="shared" si="317"/>
        <v>0</v>
      </c>
      <c r="AE1075" s="23">
        <f t="shared" si="318"/>
        <v>0</v>
      </c>
      <c r="AF1075" s="23">
        <f t="shared" si="319"/>
        <v>0</v>
      </c>
      <c r="AG1075" s="23">
        <f t="shared" si="320"/>
        <v>0</v>
      </c>
      <c r="AH1075" s="23">
        <f t="shared" si="321"/>
        <v>0</v>
      </c>
      <c r="AI1075" s="44" t="str">
        <f t="shared" si="322"/>
        <v>n/a</v>
      </c>
      <c r="AJ1075" s="2" t="str">
        <f t="shared" si="305"/>
        <v>2019-20 Summer</v>
      </c>
      <c r="AK1075" s="2" t="str">
        <f t="shared" si="306"/>
        <v>2018-19 Winter</v>
      </c>
      <c r="AL1075" s="41">
        <v>0</v>
      </c>
    </row>
    <row r="1076" spans="1:38" x14ac:dyDescent="0.3">
      <c r="A1076" s="47">
        <v>43396</v>
      </c>
      <c r="B1076" s="14" t="str">
        <f t="shared" si="307"/>
        <v>Oct</v>
      </c>
      <c r="C1076" s="3"/>
      <c r="D1076" s="3"/>
      <c r="E1076" s="3"/>
      <c r="F1076" s="3"/>
      <c r="G1076" s="3"/>
      <c r="H1076" s="3"/>
      <c r="I1076" s="13">
        <f>VLOOKUP($B1076,'Gas wholesale lookups'!$A$4:$L$15,'Gas wholesale index'!I$2,FALSE)</f>
        <v>332991.45454545453</v>
      </c>
      <c r="J1076" s="13">
        <f>VLOOKUP($B1076,'Gas wholesale lookups'!$A$4:$L$15,'Gas wholesale index'!J$2,FALSE)</f>
        <v>208526.18181818182</v>
      </c>
      <c r="K1076" s="13">
        <f>VLOOKUP($B1076,'Gas wholesale lookups'!$A$4:$L$15,'Gas wholesale index'!K$2,FALSE)</f>
        <v>166168.27272727274</v>
      </c>
      <c r="L1076" s="13">
        <f>VLOOKUP($B1076,'Gas wholesale lookups'!$A$4:$L$15,'Gas wholesale index'!L$2,FALSE)</f>
        <v>291847.5</v>
      </c>
      <c r="M1076" s="13">
        <f>VLOOKUP($B1076,'Gas wholesale lookups'!$A$4:$L$15,'Gas wholesale index'!M$2,FALSE)</f>
        <v>332991.45454545453</v>
      </c>
      <c r="N1076" s="13">
        <f>VLOOKUP($B1076,'Gas wholesale lookups'!$A$4:$L$15,'Gas wholesale index'!N$2,FALSE)</f>
        <v>208526.18181818182</v>
      </c>
      <c r="O1076" s="38">
        <f>VLOOKUP($B1076,'Gas wholesale lookups'!$A$4:$R$15,'Gas wholesale index'!O$2,FALSE)</f>
        <v>0</v>
      </c>
      <c r="P1076" s="38">
        <f>VLOOKUP($B1076,'Gas wholesale lookups'!$A$4:$R$15,'Gas wholesale index'!P$2,FALSE)</f>
        <v>1</v>
      </c>
      <c r="Q1076" s="38">
        <f>VLOOKUP($B1076,'Gas wholesale lookups'!$A$4:$R$15,'Gas wholesale index'!Q$2,FALSE)</f>
        <v>1</v>
      </c>
      <c r="R1076" s="38">
        <f>VLOOKUP($B1076,'Gas wholesale lookups'!$A$4:$R$15,'Gas wholesale index'!R$2,FALSE)</f>
        <v>1</v>
      </c>
      <c r="S1076" s="38">
        <f>VLOOKUP($B1076,'Gas wholesale lookups'!$A$4:$R$15,'Gas wholesale index'!S$2,FALSE)</f>
        <v>1</v>
      </c>
      <c r="T1076" s="38">
        <f>VLOOKUP($B1076,'Gas wholesale lookups'!$A$4:$R$15,'Gas wholesale index'!T$2,FALSE)</f>
        <v>0</v>
      </c>
      <c r="U1076" s="13">
        <f t="shared" si="308"/>
        <v>0</v>
      </c>
      <c r="V1076" s="13">
        <f t="shared" si="309"/>
        <v>208526.18181818182</v>
      </c>
      <c r="W1076" s="13">
        <f t="shared" si="310"/>
        <v>166168.27272727274</v>
      </c>
      <c r="X1076" s="13">
        <f t="shared" si="311"/>
        <v>291847.5</v>
      </c>
      <c r="Y1076" s="13">
        <f t="shared" si="312"/>
        <v>332991.45454545453</v>
      </c>
      <c r="Z1076" s="13">
        <f t="shared" si="313"/>
        <v>0</v>
      </c>
      <c r="AA1076" s="13">
        <f t="shared" si="314"/>
        <v>999533.40909090918</v>
      </c>
      <c r="AB1076" s="23">
        <f t="shared" si="315"/>
        <v>0</v>
      </c>
      <c r="AC1076" s="23">
        <f t="shared" si="316"/>
        <v>0</v>
      </c>
      <c r="AD1076" s="23">
        <f t="shared" si="317"/>
        <v>0</v>
      </c>
      <c r="AE1076" s="23">
        <f t="shared" si="318"/>
        <v>0</v>
      </c>
      <c r="AF1076" s="23">
        <f t="shared" si="319"/>
        <v>0</v>
      </c>
      <c r="AG1076" s="23">
        <f t="shared" si="320"/>
        <v>0</v>
      </c>
      <c r="AH1076" s="23">
        <f t="shared" si="321"/>
        <v>0</v>
      </c>
      <c r="AI1076" s="44" t="str">
        <f t="shared" si="322"/>
        <v>n/a</v>
      </c>
      <c r="AJ1076" s="2" t="str">
        <f t="shared" si="305"/>
        <v>2019-20 Summer</v>
      </c>
      <c r="AK1076" s="2" t="str">
        <f t="shared" si="306"/>
        <v>2018-19 Winter</v>
      </c>
      <c r="AL1076" s="41">
        <v>0</v>
      </c>
    </row>
    <row r="1077" spans="1:38" x14ac:dyDescent="0.3">
      <c r="A1077" s="47">
        <v>43397</v>
      </c>
      <c r="B1077" s="14" t="str">
        <f t="shared" si="307"/>
        <v>Oct</v>
      </c>
      <c r="C1077" s="3"/>
      <c r="D1077" s="3"/>
      <c r="E1077" s="3"/>
      <c r="F1077" s="3"/>
      <c r="G1077" s="3"/>
      <c r="H1077" s="3"/>
      <c r="I1077" s="13">
        <f>VLOOKUP($B1077,'Gas wholesale lookups'!$A$4:$L$15,'Gas wholesale index'!I$2,FALSE)</f>
        <v>332991.45454545453</v>
      </c>
      <c r="J1077" s="13">
        <f>VLOOKUP($B1077,'Gas wholesale lookups'!$A$4:$L$15,'Gas wholesale index'!J$2,FALSE)</f>
        <v>208526.18181818182</v>
      </c>
      <c r="K1077" s="13">
        <f>VLOOKUP($B1077,'Gas wholesale lookups'!$A$4:$L$15,'Gas wholesale index'!K$2,FALSE)</f>
        <v>166168.27272727274</v>
      </c>
      <c r="L1077" s="13">
        <f>VLOOKUP($B1077,'Gas wholesale lookups'!$A$4:$L$15,'Gas wholesale index'!L$2,FALSE)</f>
        <v>291847.5</v>
      </c>
      <c r="M1077" s="13">
        <f>VLOOKUP($B1077,'Gas wholesale lookups'!$A$4:$L$15,'Gas wholesale index'!M$2,FALSE)</f>
        <v>332991.45454545453</v>
      </c>
      <c r="N1077" s="13">
        <f>VLOOKUP($B1077,'Gas wholesale lookups'!$A$4:$L$15,'Gas wholesale index'!N$2,FALSE)</f>
        <v>208526.18181818182</v>
      </c>
      <c r="O1077" s="38">
        <f>VLOOKUP($B1077,'Gas wholesale lookups'!$A$4:$R$15,'Gas wholesale index'!O$2,FALSE)</f>
        <v>0</v>
      </c>
      <c r="P1077" s="38">
        <f>VLOOKUP($B1077,'Gas wholesale lookups'!$A$4:$R$15,'Gas wholesale index'!P$2,FALSE)</f>
        <v>1</v>
      </c>
      <c r="Q1077" s="38">
        <f>VLOOKUP($B1077,'Gas wholesale lookups'!$A$4:$R$15,'Gas wholesale index'!Q$2,FALSE)</f>
        <v>1</v>
      </c>
      <c r="R1077" s="38">
        <f>VLOOKUP($B1077,'Gas wholesale lookups'!$A$4:$R$15,'Gas wholesale index'!R$2,FALSE)</f>
        <v>1</v>
      </c>
      <c r="S1077" s="38">
        <f>VLOOKUP($B1077,'Gas wholesale lookups'!$A$4:$R$15,'Gas wholesale index'!S$2,FALSE)</f>
        <v>1</v>
      </c>
      <c r="T1077" s="38">
        <f>VLOOKUP($B1077,'Gas wholesale lookups'!$A$4:$R$15,'Gas wholesale index'!T$2,FALSE)</f>
        <v>0</v>
      </c>
      <c r="U1077" s="13">
        <f t="shared" si="308"/>
        <v>0</v>
      </c>
      <c r="V1077" s="13">
        <f t="shared" si="309"/>
        <v>208526.18181818182</v>
      </c>
      <c r="W1077" s="13">
        <f t="shared" si="310"/>
        <v>166168.27272727274</v>
      </c>
      <c r="X1077" s="13">
        <f t="shared" si="311"/>
        <v>291847.5</v>
      </c>
      <c r="Y1077" s="13">
        <f t="shared" si="312"/>
        <v>332991.45454545453</v>
      </c>
      <c r="Z1077" s="13">
        <f t="shared" si="313"/>
        <v>0</v>
      </c>
      <c r="AA1077" s="13">
        <f t="shared" si="314"/>
        <v>999533.40909090918</v>
      </c>
      <c r="AB1077" s="23">
        <f t="shared" si="315"/>
        <v>0</v>
      </c>
      <c r="AC1077" s="23">
        <f t="shared" si="316"/>
        <v>0</v>
      </c>
      <c r="AD1077" s="23">
        <f t="shared" si="317"/>
        <v>0</v>
      </c>
      <c r="AE1077" s="23">
        <f t="shared" si="318"/>
        <v>0</v>
      </c>
      <c r="AF1077" s="23">
        <f t="shared" si="319"/>
        <v>0</v>
      </c>
      <c r="AG1077" s="23">
        <f t="shared" si="320"/>
        <v>0</v>
      </c>
      <c r="AH1077" s="23">
        <f t="shared" si="321"/>
        <v>0</v>
      </c>
      <c r="AI1077" s="44" t="str">
        <f t="shared" si="322"/>
        <v>n/a</v>
      </c>
      <c r="AJ1077" s="2" t="str">
        <f t="shared" si="305"/>
        <v>2019-20 Summer</v>
      </c>
      <c r="AK1077" s="2" t="str">
        <f t="shared" si="306"/>
        <v>2018-19 Winter</v>
      </c>
      <c r="AL1077" s="41">
        <v>0</v>
      </c>
    </row>
    <row r="1078" spans="1:38" x14ac:dyDescent="0.3">
      <c r="A1078" s="47">
        <v>43398</v>
      </c>
      <c r="B1078" s="14" t="str">
        <f t="shared" si="307"/>
        <v>Oct</v>
      </c>
      <c r="C1078" s="3"/>
      <c r="D1078" s="3"/>
      <c r="E1078" s="3"/>
      <c r="F1078" s="3"/>
      <c r="G1078" s="3"/>
      <c r="H1078" s="3"/>
      <c r="I1078" s="13">
        <f>VLOOKUP($B1078,'Gas wholesale lookups'!$A$4:$L$15,'Gas wholesale index'!I$2,FALSE)</f>
        <v>332991.45454545453</v>
      </c>
      <c r="J1078" s="13">
        <f>VLOOKUP($B1078,'Gas wholesale lookups'!$A$4:$L$15,'Gas wholesale index'!J$2,FALSE)</f>
        <v>208526.18181818182</v>
      </c>
      <c r="K1078" s="13">
        <f>VLOOKUP($B1078,'Gas wholesale lookups'!$A$4:$L$15,'Gas wholesale index'!K$2,FALSE)</f>
        <v>166168.27272727274</v>
      </c>
      <c r="L1078" s="13">
        <f>VLOOKUP($B1078,'Gas wholesale lookups'!$A$4:$L$15,'Gas wholesale index'!L$2,FALSE)</f>
        <v>291847.5</v>
      </c>
      <c r="M1078" s="13">
        <f>VLOOKUP($B1078,'Gas wholesale lookups'!$A$4:$L$15,'Gas wholesale index'!M$2,FALSE)</f>
        <v>332991.45454545453</v>
      </c>
      <c r="N1078" s="13">
        <f>VLOOKUP($B1078,'Gas wholesale lookups'!$A$4:$L$15,'Gas wholesale index'!N$2,FALSE)</f>
        <v>208526.18181818182</v>
      </c>
      <c r="O1078" s="38">
        <f>VLOOKUP($B1078,'Gas wholesale lookups'!$A$4:$R$15,'Gas wholesale index'!O$2,FALSE)</f>
        <v>0</v>
      </c>
      <c r="P1078" s="38">
        <f>VLOOKUP($B1078,'Gas wholesale lookups'!$A$4:$R$15,'Gas wholesale index'!P$2,FALSE)</f>
        <v>1</v>
      </c>
      <c r="Q1078" s="38">
        <f>VLOOKUP($B1078,'Gas wholesale lookups'!$A$4:$R$15,'Gas wholesale index'!Q$2,FALSE)</f>
        <v>1</v>
      </c>
      <c r="R1078" s="38">
        <f>VLOOKUP($B1078,'Gas wholesale lookups'!$A$4:$R$15,'Gas wholesale index'!R$2,FALSE)</f>
        <v>1</v>
      </c>
      <c r="S1078" s="38">
        <f>VLOOKUP($B1078,'Gas wholesale lookups'!$A$4:$R$15,'Gas wholesale index'!S$2,FALSE)</f>
        <v>1</v>
      </c>
      <c r="T1078" s="38">
        <f>VLOOKUP($B1078,'Gas wholesale lookups'!$A$4:$R$15,'Gas wholesale index'!T$2,FALSE)</f>
        <v>0</v>
      </c>
      <c r="U1078" s="13">
        <f t="shared" si="308"/>
        <v>0</v>
      </c>
      <c r="V1078" s="13">
        <f t="shared" si="309"/>
        <v>208526.18181818182</v>
      </c>
      <c r="W1078" s="13">
        <f t="shared" si="310"/>
        <v>166168.27272727274</v>
      </c>
      <c r="X1078" s="13">
        <f t="shared" si="311"/>
        <v>291847.5</v>
      </c>
      <c r="Y1078" s="13">
        <f t="shared" si="312"/>
        <v>332991.45454545453</v>
      </c>
      <c r="Z1078" s="13">
        <f t="shared" si="313"/>
        <v>0</v>
      </c>
      <c r="AA1078" s="13">
        <f t="shared" si="314"/>
        <v>999533.40909090918</v>
      </c>
      <c r="AB1078" s="23">
        <f t="shared" si="315"/>
        <v>0</v>
      </c>
      <c r="AC1078" s="23">
        <f t="shared" si="316"/>
        <v>0</v>
      </c>
      <c r="AD1078" s="23">
        <f t="shared" si="317"/>
        <v>0</v>
      </c>
      <c r="AE1078" s="23">
        <f t="shared" si="318"/>
        <v>0</v>
      </c>
      <c r="AF1078" s="23">
        <f t="shared" si="319"/>
        <v>0</v>
      </c>
      <c r="AG1078" s="23">
        <f t="shared" si="320"/>
        <v>0</v>
      </c>
      <c r="AH1078" s="23">
        <f t="shared" si="321"/>
        <v>0</v>
      </c>
      <c r="AI1078" s="44" t="str">
        <f t="shared" si="322"/>
        <v>n/a</v>
      </c>
      <c r="AJ1078" s="2" t="str">
        <f t="shared" si="305"/>
        <v>2019-20 Summer</v>
      </c>
      <c r="AK1078" s="2" t="str">
        <f t="shared" si="306"/>
        <v>2018-19 Winter</v>
      </c>
      <c r="AL1078" s="41">
        <v>0</v>
      </c>
    </row>
    <row r="1079" spans="1:38" x14ac:dyDescent="0.3">
      <c r="A1079" s="47">
        <v>43399</v>
      </c>
      <c r="B1079" s="14" t="str">
        <f t="shared" si="307"/>
        <v>Oct</v>
      </c>
      <c r="C1079" s="3"/>
      <c r="D1079" s="3"/>
      <c r="E1079" s="3"/>
      <c r="F1079" s="3"/>
      <c r="G1079" s="3"/>
      <c r="H1079" s="3"/>
      <c r="I1079" s="13">
        <f>VLOOKUP($B1079,'Gas wholesale lookups'!$A$4:$L$15,'Gas wholesale index'!I$2,FALSE)</f>
        <v>332991.45454545453</v>
      </c>
      <c r="J1079" s="13">
        <f>VLOOKUP($B1079,'Gas wholesale lookups'!$A$4:$L$15,'Gas wholesale index'!J$2,FALSE)</f>
        <v>208526.18181818182</v>
      </c>
      <c r="K1079" s="13">
        <f>VLOOKUP($B1079,'Gas wholesale lookups'!$A$4:$L$15,'Gas wholesale index'!K$2,FALSE)</f>
        <v>166168.27272727274</v>
      </c>
      <c r="L1079" s="13">
        <f>VLOOKUP($B1079,'Gas wholesale lookups'!$A$4:$L$15,'Gas wholesale index'!L$2,FALSE)</f>
        <v>291847.5</v>
      </c>
      <c r="M1079" s="13">
        <f>VLOOKUP($B1079,'Gas wholesale lookups'!$A$4:$L$15,'Gas wholesale index'!M$2,FALSE)</f>
        <v>332991.45454545453</v>
      </c>
      <c r="N1079" s="13">
        <f>VLOOKUP($B1079,'Gas wholesale lookups'!$A$4:$L$15,'Gas wholesale index'!N$2,FALSE)</f>
        <v>208526.18181818182</v>
      </c>
      <c r="O1079" s="38">
        <f>VLOOKUP($B1079,'Gas wholesale lookups'!$A$4:$R$15,'Gas wholesale index'!O$2,FALSE)</f>
        <v>0</v>
      </c>
      <c r="P1079" s="38">
        <f>VLOOKUP($B1079,'Gas wholesale lookups'!$A$4:$R$15,'Gas wholesale index'!P$2,FALSE)</f>
        <v>1</v>
      </c>
      <c r="Q1079" s="38">
        <f>VLOOKUP($B1079,'Gas wholesale lookups'!$A$4:$R$15,'Gas wholesale index'!Q$2,FALSE)</f>
        <v>1</v>
      </c>
      <c r="R1079" s="38">
        <f>VLOOKUP($B1079,'Gas wholesale lookups'!$A$4:$R$15,'Gas wholesale index'!R$2,FALSE)</f>
        <v>1</v>
      </c>
      <c r="S1079" s="38">
        <f>VLOOKUP($B1079,'Gas wholesale lookups'!$A$4:$R$15,'Gas wholesale index'!S$2,FALSE)</f>
        <v>1</v>
      </c>
      <c r="T1079" s="38">
        <f>VLOOKUP($B1079,'Gas wholesale lookups'!$A$4:$R$15,'Gas wholesale index'!T$2,FALSE)</f>
        <v>0</v>
      </c>
      <c r="U1079" s="13">
        <f t="shared" si="308"/>
        <v>0</v>
      </c>
      <c r="V1079" s="13">
        <f t="shared" si="309"/>
        <v>208526.18181818182</v>
      </c>
      <c r="W1079" s="13">
        <f t="shared" si="310"/>
        <v>166168.27272727274</v>
      </c>
      <c r="X1079" s="13">
        <f t="shared" si="311"/>
        <v>291847.5</v>
      </c>
      <c r="Y1079" s="13">
        <f t="shared" si="312"/>
        <v>332991.45454545453</v>
      </c>
      <c r="Z1079" s="13">
        <f t="shared" si="313"/>
        <v>0</v>
      </c>
      <c r="AA1079" s="13">
        <f t="shared" si="314"/>
        <v>999533.40909090918</v>
      </c>
      <c r="AB1079" s="23">
        <f t="shared" si="315"/>
        <v>0</v>
      </c>
      <c r="AC1079" s="23">
        <f t="shared" si="316"/>
        <v>0</v>
      </c>
      <c r="AD1079" s="23">
        <f t="shared" si="317"/>
        <v>0</v>
      </c>
      <c r="AE1079" s="23">
        <f t="shared" si="318"/>
        <v>0</v>
      </c>
      <c r="AF1079" s="23">
        <f t="shared" si="319"/>
        <v>0</v>
      </c>
      <c r="AG1079" s="23">
        <f t="shared" si="320"/>
        <v>0</v>
      </c>
      <c r="AH1079" s="23">
        <f t="shared" si="321"/>
        <v>0</v>
      </c>
      <c r="AI1079" s="44" t="str">
        <f t="shared" si="322"/>
        <v>n/a</v>
      </c>
      <c r="AJ1079" s="2" t="str">
        <f t="shared" si="305"/>
        <v>2019-20 Summer</v>
      </c>
      <c r="AK1079" s="2" t="str">
        <f t="shared" si="306"/>
        <v>2018-19 Winter</v>
      </c>
      <c r="AL1079" s="41">
        <v>0</v>
      </c>
    </row>
    <row r="1080" spans="1:38" x14ac:dyDescent="0.3">
      <c r="A1080" s="47">
        <v>43402</v>
      </c>
      <c r="B1080" s="14" t="str">
        <f t="shared" si="307"/>
        <v>Oct</v>
      </c>
      <c r="C1080" s="3"/>
      <c r="D1080" s="3"/>
      <c r="E1080" s="3"/>
      <c r="F1080" s="3"/>
      <c r="G1080" s="3"/>
      <c r="H1080" s="3"/>
      <c r="I1080" s="13">
        <f>VLOOKUP($B1080,'Gas wholesale lookups'!$A$4:$L$15,'Gas wholesale index'!I$2,FALSE)</f>
        <v>332991.45454545453</v>
      </c>
      <c r="J1080" s="13">
        <f>VLOOKUP($B1080,'Gas wholesale lookups'!$A$4:$L$15,'Gas wholesale index'!J$2,FALSE)</f>
        <v>208526.18181818182</v>
      </c>
      <c r="K1080" s="13">
        <f>VLOOKUP($B1080,'Gas wholesale lookups'!$A$4:$L$15,'Gas wholesale index'!K$2,FALSE)</f>
        <v>166168.27272727274</v>
      </c>
      <c r="L1080" s="13">
        <f>VLOOKUP($B1080,'Gas wholesale lookups'!$A$4:$L$15,'Gas wholesale index'!L$2,FALSE)</f>
        <v>291847.5</v>
      </c>
      <c r="M1080" s="13">
        <f>VLOOKUP($B1080,'Gas wholesale lookups'!$A$4:$L$15,'Gas wholesale index'!M$2,FALSE)</f>
        <v>332991.45454545453</v>
      </c>
      <c r="N1080" s="13">
        <f>VLOOKUP($B1080,'Gas wholesale lookups'!$A$4:$L$15,'Gas wholesale index'!N$2,FALSE)</f>
        <v>208526.18181818182</v>
      </c>
      <c r="O1080" s="38">
        <f>VLOOKUP($B1080,'Gas wholesale lookups'!$A$4:$R$15,'Gas wholesale index'!O$2,FALSE)</f>
        <v>0</v>
      </c>
      <c r="P1080" s="38">
        <f>VLOOKUP($B1080,'Gas wholesale lookups'!$A$4:$R$15,'Gas wholesale index'!P$2,FALSE)</f>
        <v>1</v>
      </c>
      <c r="Q1080" s="38">
        <f>VLOOKUP($B1080,'Gas wholesale lookups'!$A$4:$R$15,'Gas wholesale index'!Q$2,FALSE)</f>
        <v>1</v>
      </c>
      <c r="R1080" s="38">
        <f>VLOOKUP($B1080,'Gas wholesale lookups'!$A$4:$R$15,'Gas wholesale index'!R$2,FALSE)</f>
        <v>1</v>
      </c>
      <c r="S1080" s="38">
        <f>VLOOKUP($B1080,'Gas wholesale lookups'!$A$4:$R$15,'Gas wholesale index'!S$2,FALSE)</f>
        <v>1</v>
      </c>
      <c r="T1080" s="38">
        <f>VLOOKUP($B1080,'Gas wholesale lookups'!$A$4:$R$15,'Gas wholesale index'!T$2,FALSE)</f>
        <v>0</v>
      </c>
      <c r="U1080" s="13">
        <f t="shared" si="308"/>
        <v>0</v>
      </c>
      <c r="V1080" s="13">
        <f t="shared" si="309"/>
        <v>208526.18181818182</v>
      </c>
      <c r="W1080" s="13">
        <f t="shared" si="310"/>
        <v>166168.27272727274</v>
      </c>
      <c r="X1080" s="13">
        <f t="shared" si="311"/>
        <v>291847.5</v>
      </c>
      <c r="Y1080" s="13">
        <f t="shared" si="312"/>
        <v>332991.45454545453</v>
      </c>
      <c r="Z1080" s="13">
        <f t="shared" si="313"/>
        <v>0</v>
      </c>
      <c r="AA1080" s="13">
        <f t="shared" si="314"/>
        <v>999533.40909090918</v>
      </c>
      <c r="AB1080" s="23">
        <f t="shared" si="315"/>
        <v>0</v>
      </c>
      <c r="AC1080" s="23">
        <f t="shared" si="316"/>
        <v>0</v>
      </c>
      <c r="AD1080" s="23">
        <f t="shared" si="317"/>
        <v>0</v>
      </c>
      <c r="AE1080" s="23">
        <f t="shared" si="318"/>
        <v>0</v>
      </c>
      <c r="AF1080" s="23">
        <f t="shared" si="319"/>
        <v>0</v>
      </c>
      <c r="AG1080" s="23">
        <f t="shared" si="320"/>
        <v>0</v>
      </c>
      <c r="AH1080" s="23">
        <f t="shared" si="321"/>
        <v>0</v>
      </c>
      <c r="AI1080" s="44" t="str">
        <f t="shared" si="322"/>
        <v>n/a</v>
      </c>
      <c r="AJ1080" s="2" t="str">
        <f t="shared" si="305"/>
        <v>2019-20 Summer</v>
      </c>
      <c r="AK1080" s="2" t="str">
        <f t="shared" si="306"/>
        <v>2018-19 Winter</v>
      </c>
      <c r="AL1080" s="41">
        <v>0</v>
      </c>
    </row>
    <row r="1081" spans="1:38" x14ac:dyDescent="0.3">
      <c r="A1081" s="47">
        <v>43403</v>
      </c>
      <c r="B1081" s="14" t="str">
        <f t="shared" si="307"/>
        <v>Oct</v>
      </c>
      <c r="C1081" s="3"/>
      <c r="D1081" s="3"/>
      <c r="E1081" s="3"/>
      <c r="F1081" s="3"/>
      <c r="G1081" s="3"/>
      <c r="H1081" s="3"/>
      <c r="I1081" s="13">
        <f>VLOOKUP($B1081,'Gas wholesale lookups'!$A$4:$L$15,'Gas wholesale index'!I$2,FALSE)</f>
        <v>332991.45454545453</v>
      </c>
      <c r="J1081" s="13">
        <f>VLOOKUP($B1081,'Gas wholesale lookups'!$A$4:$L$15,'Gas wholesale index'!J$2,FALSE)</f>
        <v>208526.18181818182</v>
      </c>
      <c r="K1081" s="13">
        <f>VLOOKUP($B1081,'Gas wholesale lookups'!$A$4:$L$15,'Gas wholesale index'!K$2,FALSE)</f>
        <v>166168.27272727274</v>
      </c>
      <c r="L1081" s="13">
        <f>VLOOKUP($B1081,'Gas wholesale lookups'!$A$4:$L$15,'Gas wholesale index'!L$2,FALSE)</f>
        <v>291847.5</v>
      </c>
      <c r="M1081" s="13">
        <f>VLOOKUP($B1081,'Gas wholesale lookups'!$A$4:$L$15,'Gas wholesale index'!M$2,FALSE)</f>
        <v>332991.45454545453</v>
      </c>
      <c r="N1081" s="13">
        <f>VLOOKUP($B1081,'Gas wholesale lookups'!$A$4:$L$15,'Gas wholesale index'!N$2,FALSE)</f>
        <v>208526.18181818182</v>
      </c>
      <c r="O1081" s="38">
        <f>VLOOKUP($B1081,'Gas wholesale lookups'!$A$4:$R$15,'Gas wholesale index'!O$2,FALSE)</f>
        <v>0</v>
      </c>
      <c r="P1081" s="38">
        <f>VLOOKUP($B1081,'Gas wholesale lookups'!$A$4:$R$15,'Gas wholesale index'!P$2,FALSE)</f>
        <v>1</v>
      </c>
      <c r="Q1081" s="38">
        <f>VLOOKUP($B1081,'Gas wholesale lookups'!$A$4:$R$15,'Gas wholesale index'!Q$2,FALSE)</f>
        <v>1</v>
      </c>
      <c r="R1081" s="38">
        <f>VLOOKUP($B1081,'Gas wholesale lookups'!$A$4:$R$15,'Gas wholesale index'!R$2,FALSE)</f>
        <v>1</v>
      </c>
      <c r="S1081" s="38">
        <f>VLOOKUP($B1081,'Gas wholesale lookups'!$A$4:$R$15,'Gas wholesale index'!S$2,FALSE)</f>
        <v>1</v>
      </c>
      <c r="T1081" s="38">
        <f>VLOOKUP($B1081,'Gas wholesale lookups'!$A$4:$R$15,'Gas wholesale index'!T$2,FALSE)</f>
        <v>0</v>
      </c>
      <c r="U1081" s="13">
        <f t="shared" si="308"/>
        <v>0</v>
      </c>
      <c r="V1081" s="13">
        <f t="shared" si="309"/>
        <v>208526.18181818182</v>
      </c>
      <c r="W1081" s="13">
        <f t="shared" si="310"/>
        <v>166168.27272727274</v>
      </c>
      <c r="X1081" s="13">
        <f t="shared" si="311"/>
        <v>291847.5</v>
      </c>
      <c r="Y1081" s="13">
        <f t="shared" si="312"/>
        <v>332991.45454545453</v>
      </c>
      <c r="Z1081" s="13">
        <f t="shared" si="313"/>
        <v>0</v>
      </c>
      <c r="AA1081" s="13">
        <f t="shared" si="314"/>
        <v>999533.40909090918</v>
      </c>
      <c r="AB1081" s="23">
        <f t="shared" si="315"/>
        <v>0</v>
      </c>
      <c r="AC1081" s="23">
        <f t="shared" si="316"/>
        <v>0</v>
      </c>
      <c r="AD1081" s="23">
        <f t="shared" si="317"/>
        <v>0</v>
      </c>
      <c r="AE1081" s="23">
        <f t="shared" si="318"/>
        <v>0</v>
      </c>
      <c r="AF1081" s="23">
        <f t="shared" si="319"/>
        <v>0</v>
      </c>
      <c r="AG1081" s="23">
        <f t="shared" si="320"/>
        <v>0</v>
      </c>
      <c r="AH1081" s="23">
        <f t="shared" si="321"/>
        <v>0</v>
      </c>
      <c r="AI1081" s="44" t="str">
        <f t="shared" si="322"/>
        <v>n/a</v>
      </c>
      <c r="AJ1081" s="2" t="str">
        <f t="shared" si="305"/>
        <v>2019-20 Summer</v>
      </c>
      <c r="AK1081" s="2" t="str">
        <f t="shared" si="306"/>
        <v>2018-19 Winter</v>
      </c>
      <c r="AL1081" s="41">
        <v>0</v>
      </c>
    </row>
    <row r="1082" spans="1:38" x14ac:dyDescent="0.3">
      <c r="A1082" s="47">
        <v>43404</v>
      </c>
      <c r="B1082" s="14" t="str">
        <f t="shared" si="307"/>
        <v>Oct</v>
      </c>
      <c r="C1082" s="3"/>
      <c r="D1082" s="3"/>
      <c r="E1082" s="3"/>
      <c r="F1082" s="3"/>
      <c r="G1082" s="3"/>
      <c r="H1082" s="3"/>
      <c r="I1082" s="13">
        <f>VLOOKUP($B1082,'Gas wholesale lookups'!$A$4:$L$15,'Gas wholesale index'!I$2,FALSE)</f>
        <v>332991.45454545453</v>
      </c>
      <c r="J1082" s="13">
        <f>VLOOKUP($B1082,'Gas wholesale lookups'!$A$4:$L$15,'Gas wholesale index'!J$2,FALSE)</f>
        <v>208526.18181818182</v>
      </c>
      <c r="K1082" s="13">
        <f>VLOOKUP($B1082,'Gas wholesale lookups'!$A$4:$L$15,'Gas wholesale index'!K$2,FALSE)</f>
        <v>166168.27272727274</v>
      </c>
      <c r="L1082" s="13">
        <f>VLOOKUP($B1082,'Gas wholesale lookups'!$A$4:$L$15,'Gas wholesale index'!L$2,FALSE)</f>
        <v>291847.5</v>
      </c>
      <c r="M1082" s="13">
        <f>VLOOKUP($B1082,'Gas wholesale lookups'!$A$4:$L$15,'Gas wholesale index'!M$2,FALSE)</f>
        <v>332991.45454545453</v>
      </c>
      <c r="N1082" s="13">
        <f>VLOOKUP($B1082,'Gas wholesale lookups'!$A$4:$L$15,'Gas wholesale index'!N$2,FALSE)</f>
        <v>208526.18181818182</v>
      </c>
      <c r="O1082" s="38">
        <f>VLOOKUP($B1082,'Gas wholesale lookups'!$A$4:$R$15,'Gas wholesale index'!O$2,FALSE)</f>
        <v>0</v>
      </c>
      <c r="P1082" s="38">
        <f>VLOOKUP($B1082,'Gas wholesale lookups'!$A$4:$R$15,'Gas wholesale index'!P$2,FALSE)</f>
        <v>1</v>
      </c>
      <c r="Q1082" s="38">
        <f>VLOOKUP($B1082,'Gas wholesale lookups'!$A$4:$R$15,'Gas wholesale index'!Q$2,FALSE)</f>
        <v>1</v>
      </c>
      <c r="R1082" s="38">
        <f>VLOOKUP($B1082,'Gas wholesale lookups'!$A$4:$R$15,'Gas wholesale index'!R$2,FALSE)</f>
        <v>1</v>
      </c>
      <c r="S1082" s="38">
        <f>VLOOKUP($B1082,'Gas wholesale lookups'!$A$4:$R$15,'Gas wholesale index'!S$2,FALSE)</f>
        <v>1</v>
      </c>
      <c r="T1082" s="38">
        <f>VLOOKUP($B1082,'Gas wholesale lookups'!$A$4:$R$15,'Gas wholesale index'!T$2,FALSE)</f>
        <v>0</v>
      </c>
      <c r="U1082" s="13">
        <f t="shared" si="308"/>
        <v>0</v>
      </c>
      <c r="V1082" s="13">
        <f t="shared" si="309"/>
        <v>208526.18181818182</v>
      </c>
      <c r="W1082" s="13">
        <f t="shared" si="310"/>
        <v>166168.27272727274</v>
      </c>
      <c r="X1082" s="13">
        <f t="shared" si="311"/>
        <v>291847.5</v>
      </c>
      <c r="Y1082" s="13">
        <f t="shared" si="312"/>
        <v>332991.45454545453</v>
      </c>
      <c r="Z1082" s="13">
        <f t="shared" si="313"/>
        <v>0</v>
      </c>
      <c r="AA1082" s="13">
        <f t="shared" si="314"/>
        <v>999533.40909090918</v>
      </c>
      <c r="AB1082" s="23">
        <f t="shared" si="315"/>
        <v>0</v>
      </c>
      <c r="AC1082" s="23">
        <f t="shared" si="316"/>
        <v>0</v>
      </c>
      <c r="AD1082" s="23">
        <f t="shared" si="317"/>
        <v>0</v>
      </c>
      <c r="AE1082" s="23">
        <f t="shared" si="318"/>
        <v>0</v>
      </c>
      <c r="AF1082" s="23">
        <f t="shared" si="319"/>
        <v>0</v>
      </c>
      <c r="AG1082" s="23">
        <f t="shared" si="320"/>
        <v>0</v>
      </c>
      <c r="AH1082" s="23">
        <f t="shared" si="321"/>
        <v>0</v>
      </c>
      <c r="AI1082" s="44" t="str">
        <f t="shared" si="322"/>
        <v>n/a</v>
      </c>
      <c r="AJ1082" s="2" t="str">
        <f t="shared" si="305"/>
        <v>2019-20 Summer</v>
      </c>
      <c r="AK1082" s="2" t="str">
        <f t="shared" si="306"/>
        <v>2018-19 Winter</v>
      </c>
      <c r="AL1082" s="41">
        <v>0</v>
      </c>
    </row>
    <row r="1083" spans="1:38" x14ac:dyDescent="0.3">
      <c r="A1083" s="47">
        <v>43405</v>
      </c>
      <c r="B1083" s="14" t="str">
        <f t="shared" si="307"/>
        <v>Nov</v>
      </c>
      <c r="C1083" s="3"/>
      <c r="D1083" s="3"/>
      <c r="E1083" s="3"/>
      <c r="F1083" s="3"/>
      <c r="G1083" s="3"/>
      <c r="H1083" s="3"/>
      <c r="I1083" s="13">
        <f>VLOOKUP($B1083,'Gas wholesale lookups'!$A$4:$L$15,'Gas wholesale index'!I$2,FALSE)</f>
        <v>332991.45454545453</v>
      </c>
      <c r="J1083" s="13">
        <f>VLOOKUP($B1083,'Gas wholesale lookups'!$A$4:$L$15,'Gas wholesale index'!J$2,FALSE)</f>
        <v>208526.18181818182</v>
      </c>
      <c r="K1083" s="13">
        <f>VLOOKUP($B1083,'Gas wholesale lookups'!$A$4:$L$15,'Gas wholesale index'!K$2,FALSE)</f>
        <v>166168.27272727274</v>
      </c>
      <c r="L1083" s="13">
        <f>VLOOKUP($B1083,'Gas wholesale lookups'!$A$4:$L$15,'Gas wholesale index'!L$2,FALSE)</f>
        <v>291847.5</v>
      </c>
      <c r="M1083" s="13">
        <f>VLOOKUP($B1083,'Gas wholesale lookups'!$A$4:$L$15,'Gas wholesale index'!M$2,FALSE)</f>
        <v>332991.45454545453</v>
      </c>
      <c r="N1083" s="13">
        <f>VLOOKUP($B1083,'Gas wholesale lookups'!$A$4:$L$15,'Gas wholesale index'!N$2,FALSE)</f>
        <v>208526.18181818182</v>
      </c>
      <c r="O1083" s="38">
        <f>VLOOKUP($B1083,'Gas wholesale lookups'!$A$4:$R$15,'Gas wholesale index'!O$2,FALSE)</f>
        <v>0</v>
      </c>
      <c r="P1083" s="38">
        <f>VLOOKUP($B1083,'Gas wholesale lookups'!$A$4:$R$15,'Gas wholesale index'!P$2,FALSE)</f>
        <v>1</v>
      </c>
      <c r="Q1083" s="38">
        <f>VLOOKUP($B1083,'Gas wholesale lookups'!$A$4:$R$15,'Gas wholesale index'!Q$2,FALSE)</f>
        <v>1</v>
      </c>
      <c r="R1083" s="38">
        <f>VLOOKUP($B1083,'Gas wholesale lookups'!$A$4:$R$15,'Gas wholesale index'!R$2,FALSE)</f>
        <v>1</v>
      </c>
      <c r="S1083" s="38">
        <f>VLOOKUP($B1083,'Gas wholesale lookups'!$A$4:$R$15,'Gas wholesale index'!S$2,FALSE)</f>
        <v>1</v>
      </c>
      <c r="T1083" s="38">
        <f>VLOOKUP($B1083,'Gas wholesale lookups'!$A$4:$R$15,'Gas wholesale index'!T$2,FALSE)</f>
        <v>0</v>
      </c>
      <c r="U1083" s="13">
        <f t="shared" si="308"/>
        <v>0</v>
      </c>
      <c r="V1083" s="13">
        <f t="shared" si="309"/>
        <v>208526.18181818182</v>
      </c>
      <c r="W1083" s="13">
        <f t="shared" si="310"/>
        <v>166168.27272727274</v>
      </c>
      <c r="X1083" s="13">
        <f t="shared" si="311"/>
        <v>291847.5</v>
      </c>
      <c r="Y1083" s="13">
        <f t="shared" si="312"/>
        <v>332991.45454545453</v>
      </c>
      <c r="Z1083" s="13">
        <f t="shared" si="313"/>
        <v>0</v>
      </c>
      <c r="AA1083" s="13">
        <f t="shared" si="314"/>
        <v>999533.40909090918</v>
      </c>
      <c r="AB1083" s="23">
        <f t="shared" si="315"/>
        <v>0</v>
      </c>
      <c r="AC1083" s="23">
        <f t="shared" si="316"/>
        <v>0</v>
      </c>
      <c r="AD1083" s="23">
        <f t="shared" si="317"/>
        <v>0</v>
      </c>
      <c r="AE1083" s="23">
        <f t="shared" si="318"/>
        <v>0</v>
      </c>
      <c r="AF1083" s="23">
        <f t="shared" si="319"/>
        <v>0</v>
      </c>
      <c r="AG1083" s="23">
        <f t="shared" si="320"/>
        <v>0</v>
      </c>
      <c r="AH1083" s="23">
        <f t="shared" si="321"/>
        <v>0</v>
      </c>
      <c r="AI1083" s="44" t="str">
        <f t="shared" si="322"/>
        <v>n/a</v>
      </c>
      <c r="AJ1083" s="2" t="str">
        <f t="shared" si="305"/>
        <v>2019-20 Summer</v>
      </c>
      <c r="AK1083" s="2" t="str">
        <f t="shared" si="306"/>
        <v>2018-19 Winter</v>
      </c>
      <c r="AL1083" s="41">
        <v>0</v>
      </c>
    </row>
    <row r="1084" spans="1:38" x14ac:dyDescent="0.3">
      <c r="A1084" s="47">
        <v>43406</v>
      </c>
      <c r="B1084" s="14" t="str">
        <f t="shared" si="307"/>
        <v>Nov</v>
      </c>
      <c r="C1084" s="3"/>
      <c r="D1084" s="3"/>
      <c r="E1084" s="3"/>
      <c r="F1084" s="3"/>
      <c r="G1084" s="3"/>
      <c r="H1084" s="3"/>
      <c r="I1084" s="13">
        <f>VLOOKUP($B1084,'Gas wholesale lookups'!$A$4:$L$15,'Gas wholesale index'!I$2,FALSE)</f>
        <v>332991.45454545453</v>
      </c>
      <c r="J1084" s="13">
        <f>VLOOKUP($B1084,'Gas wholesale lookups'!$A$4:$L$15,'Gas wholesale index'!J$2,FALSE)</f>
        <v>208526.18181818182</v>
      </c>
      <c r="K1084" s="13">
        <f>VLOOKUP($B1084,'Gas wholesale lookups'!$A$4:$L$15,'Gas wholesale index'!K$2,FALSE)</f>
        <v>166168.27272727274</v>
      </c>
      <c r="L1084" s="13">
        <f>VLOOKUP($B1084,'Gas wholesale lookups'!$A$4:$L$15,'Gas wholesale index'!L$2,FALSE)</f>
        <v>291847.5</v>
      </c>
      <c r="M1084" s="13">
        <f>VLOOKUP($B1084,'Gas wholesale lookups'!$A$4:$L$15,'Gas wholesale index'!M$2,FALSE)</f>
        <v>332991.45454545453</v>
      </c>
      <c r="N1084" s="13">
        <f>VLOOKUP($B1084,'Gas wholesale lookups'!$A$4:$L$15,'Gas wholesale index'!N$2,FALSE)</f>
        <v>208526.18181818182</v>
      </c>
      <c r="O1084" s="38">
        <f>VLOOKUP($B1084,'Gas wholesale lookups'!$A$4:$R$15,'Gas wholesale index'!O$2,FALSE)</f>
        <v>0</v>
      </c>
      <c r="P1084" s="38">
        <f>VLOOKUP($B1084,'Gas wholesale lookups'!$A$4:$R$15,'Gas wholesale index'!P$2,FALSE)</f>
        <v>1</v>
      </c>
      <c r="Q1084" s="38">
        <f>VLOOKUP($B1084,'Gas wholesale lookups'!$A$4:$R$15,'Gas wholesale index'!Q$2,FALSE)</f>
        <v>1</v>
      </c>
      <c r="R1084" s="38">
        <f>VLOOKUP($B1084,'Gas wholesale lookups'!$A$4:$R$15,'Gas wholesale index'!R$2,FALSE)</f>
        <v>1</v>
      </c>
      <c r="S1084" s="38">
        <f>VLOOKUP($B1084,'Gas wholesale lookups'!$A$4:$R$15,'Gas wholesale index'!S$2,FALSE)</f>
        <v>1</v>
      </c>
      <c r="T1084" s="38">
        <f>VLOOKUP($B1084,'Gas wholesale lookups'!$A$4:$R$15,'Gas wholesale index'!T$2,FALSE)</f>
        <v>0</v>
      </c>
      <c r="U1084" s="13">
        <f t="shared" si="308"/>
        <v>0</v>
      </c>
      <c r="V1084" s="13">
        <f t="shared" si="309"/>
        <v>208526.18181818182</v>
      </c>
      <c r="W1084" s="13">
        <f t="shared" si="310"/>
        <v>166168.27272727274</v>
      </c>
      <c r="X1084" s="13">
        <f t="shared" si="311"/>
        <v>291847.5</v>
      </c>
      <c r="Y1084" s="13">
        <f t="shared" si="312"/>
        <v>332991.45454545453</v>
      </c>
      <c r="Z1084" s="13">
        <f t="shared" si="313"/>
        <v>0</v>
      </c>
      <c r="AA1084" s="13">
        <f t="shared" si="314"/>
        <v>999533.40909090918</v>
      </c>
      <c r="AB1084" s="23">
        <f t="shared" si="315"/>
        <v>0</v>
      </c>
      <c r="AC1084" s="23">
        <f t="shared" si="316"/>
        <v>0</v>
      </c>
      <c r="AD1084" s="23">
        <f t="shared" si="317"/>
        <v>0</v>
      </c>
      <c r="AE1084" s="23">
        <f t="shared" si="318"/>
        <v>0</v>
      </c>
      <c r="AF1084" s="23">
        <f t="shared" si="319"/>
        <v>0</v>
      </c>
      <c r="AG1084" s="23">
        <f t="shared" si="320"/>
        <v>0</v>
      </c>
      <c r="AH1084" s="23">
        <f t="shared" si="321"/>
        <v>0</v>
      </c>
      <c r="AI1084" s="44" t="str">
        <f t="shared" si="322"/>
        <v>n/a</v>
      </c>
      <c r="AJ1084" s="2" t="str">
        <f t="shared" si="305"/>
        <v>2019-20 Summer</v>
      </c>
      <c r="AK1084" s="2" t="str">
        <f t="shared" si="306"/>
        <v>2018-19 Winter</v>
      </c>
      <c r="AL1084" s="41">
        <v>0</v>
      </c>
    </row>
    <row r="1085" spans="1:38" x14ac:dyDescent="0.3">
      <c r="A1085" s="47">
        <v>43409</v>
      </c>
      <c r="B1085" s="14" t="str">
        <f t="shared" si="307"/>
        <v>Nov</v>
      </c>
      <c r="C1085" s="3"/>
      <c r="D1085" s="3"/>
      <c r="E1085" s="3"/>
      <c r="F1085" s="3"/>
      <c r="G1085" s="3"/>
      <c r="H1085" s="3"/>
      <c r="I1085" s="13">
        <f>VLOOKUP($B1085,'Gas wholesale lookups'!$A$4:$L$15,'Gas wholesale index'!I$2,FALSE)</f>
        <v>332991.45454545453</v>
      </c>
      <c r="J1085" s="13">
        <f>VLOOKUP($B1085,'Gas wholesale lookups'!$A$4:$L$15,'Gas wholesale index'!J$2,FALSE)</f>
        <v>208526.18181818182</v>
      </c>
      <c r="K1085" s="13">
        <f>VLOOKUP($B1085,'Gas wholesale lookups'!$A$4:$L$15,'Gas wholesale index'!K$2,FALSE)</f>
        <v>166168.27272727274</v>
      </c>
      <c r="L1085" s="13">
        <f>VLOOKUP($B1085,'Gas wholesale lookups'!$A$4:$L$15,'Gas wholesale index'!L$2,FALSE)</f>
        <v>291847.5</v>
      </c>
      <c r="M1085" s="13">
        <f>VLOOKUP($B1085,'Gas wholesale lookups'!$A$4:$L$15,'Gas wholesale index'!M$2,FALSE)</f>
        <v>332991.45454545453</v>
      </c>
      <c r="N1085" s="13">
        <f>VLOOKUP($B1085,'Gas wholesale lookups'!$A$4:$L$15,'Gas wholesale index'!N$2,FALSE)</f>
        <v>208526.18181818182</v>
      </c>
      <c r="O1085" s="38">
        <f>VLOOKUP($B1085,'Gas wholesale lookups'!$A$4:$R$15,'Gas wholesale index'!O$2,FALSE)</f>
        <v>0</v>
      </c>
      <c r="P1085" s="38">
        <f>VLOOKUP($B1085,'Gas wholesale lookups'!$A$4:$R$15,'Gas wholesale index'!P$2,FALSE)</f>
        <v>1</v>
      </c>
      <c r="Q1085" s="38">
        <f>VLOOKUP($B1085,'Gas wholesale lookups'!$A$4:$R$15,'Gas wholesale index'!Q$2,FALSE)</f>
        <v>1</v>
      </c>
      <c r="R1085" s="38">
        <f>VLOOKUP($B1085,'Gas wholesale lookups'!$A$4:$R$15,'Gas wholesale index'!R$2,FALSE)</f>
        <v>1</v>
      </c>
      <c r="S1085" s="38">
        <f>VLOOKUP($B1085,'Gas wholesale lookups'!$A$4:$R$15,'Gas wholesale index'!S$2,FALSE)</f>
        <v>1</v>
      </c>
      <c r="T1085" s="38">
        <f>VLOOKUP($B1085,'Gas wholesale lookups'!$A$4:$R$15,'Gas wholesale index'!T$2,FALSE)</f>
        <v>0</v>
      </c>
      <c r="U1085" s="13">
        <f t="shared" si="308"/>
        <v>0</v>
      </c>
      <c r="V1085" s="13">
        <f t="shared" si="309"/>
        <v>208526.18181818182</v>
      </c>
      <c r="W1085" s="13">
        <f t="shared" si="310"/>
        <v>166168.27272727274</v>
      </c>
      <c r="X1085" s="13">
        <f t="shared" si="311"/>
        <v>291847.5</v>
      </c>
      <c r="Y1085" s="13">
        <f t="shared" si="312"/>
        <v>332991.45454545453</v>
      </c>
      <c r="Z1085" s="13">
        <f t="shared" si="313"/>
        <v>0</v>
      </c>
      <c r="AA1085" s="13">
        <f t="shared" si="314"/>
        <v>999533.40909090918</v>
      </c>
      <c r="AB1085" s="23">
        <f t="shared" si="315"/>
        <v>0</v>
      </c>
      <c r="AC1085" s="23">
        <f t="shared" si="316"/>
        <v>0</v>
      </c>
      <c r="AD1085" s="23">
        <f t="shared" si="317"/>
        <v>0</v>
      </c>
      <c r="AE1085" s="23">
        <f t="shared" si="318"/>
        <v>0</v>
      </c>
      <c r="AF1085" s="23">
        <f t="shared" si="319"/>
        <v>0</v>
      </c>
      <c r="AG1085" s="23">
        <f t="shared" si="320"/>
        <v>0</v>
      </c>
      <c r="AH1085" s="23">
        <f t="shared" si="321"/>
        <v>0</v>
      </c>
      <c r="AI1085" s="44" t="str">
        <f t="shared" si="322"/>
        <v>n/a</v>
      </c>
      <c r="AJ1085" s="2" t="str">
        <f t="shared" si="305"/>
        <v>2019-20 Summer</v>
      </c>
      <c r="AK1085" s="2" t="str">
        <f t="shared" si="306"/>
        <v>2018-19 Winter</v>
      </c>
      <c r="AL1085" s="41">
        <v>0</v>
      </c>
    </row>
    <row r="1086" spans="1:38" x14ac:dyDescent="0.3">
      <c r="A1086" s="47">
        <v>43410</v>
      </c>
      <c r="B1086" s="14" t="str">
        <f t="shared" si="307"/>
        <v>Nov</v>
      </c>
      <c r="C1086" s="3"/>
      <c r="D1086" s="3"/>
      <c r="E1086" s="3"/>
      <c r="F1086" s="3"/>
      <c r="G1086" s="3"/>
      <c r="H1086" s="3"/>
      <c r="I1086" s="13">
        <f>VLOOKUP($B1086,'Gas wholesale lookups'!$A$4:$L$15,'Gas wholesale index'!I$2,FALSE)</f>
        <v>332991.45454545453</v>
      </c>
      <c r="J1086" s="13">
        <f>VLOOKUP($B1086,'Gas wholesale lookups'!$A$4:$L$15,'Gas wholesale index'!J$2,FALSE)</f>
        <v>208526.18181818182</v>
      </c>
      <c r="K1086" s="13">
        <f>VLOOKUP($B1086,'Gas wholesale lookups'!$A$4:$L$15,'Gas wholesale index'!K$2,FALSE)</f>
        <v>166168.27272727274</v>
      </c>
      <c r="L1086" s="13">
        <f>VLOOKUP($B1086,'Gas wholesale lookups'!$A$4:$L$15,'Gas wholesale index'!L$2,FALSE)</f>
        <v>291847.5</v>
      </c>
      <c r="M1086" s="13">
        <f>VLOOKUP($B1086,'Gas wholesale lookups'!$A$4:$L$15,'Gas wholesale index'!M$2,FALSE)</f>
        <v>332991.45454545453</v>
      </c>
      <c r="N1086" s="13">
        <f>VLOOKUP($B1086,'Gas wholesale lookups'!$A$4:$L$15,'Gas wholesale index'!N$2,FALSE)</f>
        <v>208526.18181818182</v>
      </c>
      <c r="O1086" s="38">
        <f>VLOOKUP($B1086,'Gas wholesale lookups'!$A$4:$R$15,'Gas wholesale index'!O$2,FALSE)</f>
        <v>0</v>
      </c>
      <c r="P1086" s="38">
        <f>VLOOKUP($B1086,'Gas wholesale lookups'!$A$4:$R$15,'Gas wholesale index'!P$2,FALSE)</f>
        <v>1</v>
      </c>
      <c r="Q1086" s="38">
        <f>VLOOKUP($B1086,'Gas wholesale lookups'!$A$4:$R$15,'Gas wholesale index'!Q$2,FALSE)</f>
        <v>1</v>
      </c>
      <c r="R1086" s="38">
        <f>VLOOKUP($B1086,'Gas wholesale lookups'!$A$4:$R$15,'Gas wholesale index'!R$2,FALSE)</f>
        <v>1</v>
      </c>
      <c r="S1086" s="38">
        <f>VLOOKUP($B1086,'Gas wholesale lookups'!$A$4:$R$15,'Gas wholesale index'!S$2,FALSE)</f>
        <v>1</v>
      </c>
      <c r="T1086" s="38">
        <f>VLOOKUP($B1086,'Gas wholesale lookups'!$A$4:$R$15,'Gas wholesale index'!T$2,FALSE)</f>
        <v>0</v>
      </c>
      <c r="U1086" s="13">
        <f t="shared" si="308"/>
        <v>0</v>
      </c>
      <c r="V1086" s="13">
        <f t="shared" si="309"/>
        <v>208526.18181818182</v>
      </c>
      <c r="W1086" s="13">
        <f t="shared" si="310"/>
        <v>166168.27272727274</v>
      </c>
      <c r="X1086" s="13">
        <f t="shared" si="311"/>
        <v>291847.5</v>
      </c>
      <c r="Y1086" s="13">
        <f t="shared" si="312"/>
        <v>332991.45454545453</v>
      </c>
      <c r="Z1086" s="13">
        <f t="shared" si="313"/>
        <v>0</v>
      </c>
      <c r="AA1086" s="13">
        <f t="shared" si="314"/>
        <v>999533.40909090918</v>
      </c>
      <c r="AB1086" s="23">
        <f t="shared" si="315"/>
        <v>0</v>
      </c>
      <c r="AC1086" s="23">
        <f t="shared" si="316"/>
        <v>0</v>
      </c>
      <c r="AD1086" s="23">
        <f t="shared" si="317"/>
        <v>0</v>
      </c>
      <c r="AE1086" s="23">
        <f t="shared" si="318"/>
        <v>0</v>
      </c>
      <c r="AF1086" s="23">
        <f t="shared" si="319"/>
        <v>0</v>
      </c>
      <c r="AG1086" s="23">
        <f t="shared" si="320"/>
        <v>0</v>
      </c>
      <c r="AH1086" s="23">
        <f t="shared" si="321"/>
        <v>0</v>
      </c>
      <c r="AI1086" s="44" t="str">
        <f t="shared" si="322"/>
        <v>n/a</v>
      </c>
      <c r="AJ1086" s="2" t="str">
        <f t="shared" si="305"/>
        <v>2019-20 Summer</v>
      </c>
      <c r="AK1086" s="2" t="str">
        <f t="shared" si="306"/>
        <v>2018-19 Winter</v>
      </c>
      <c r="AL1086" s="41">
        <v>0</v>
      </c>
    </row>
    <row r="1087" spans="1:38" x14ac:dyDescent="0.3">
      <c r="A1087" s="47">
        <v>43411</v>
      </c>
      <c r="B1087" s="14" t="str">
        <f t="shared" si="307"/>
        <v>Nov</v>
      </c>
      <c r="C1087" s="3"/>
      <c r="D1087" s="3"/>
      <c r="E1087" s="3"/>
      <c r="F1087" s="3"/>
      <c r="G1087" s="3"/>
      <c r="H1087" s="3"/>
      <c r="I1087" s="13">
        <f>VLOOKUP($B1087,'Gas wholesale lookups'!$A$4:$L$15,'Gas wholesale index'!I$2,FALSE)</f>
        <v>332991.45454545453</v>
      </c>
      <c r="J1087" s="13">
        <f>VLOOKUP($B1087,'Gas wholesale lookups'!$A$4:$L$15,'Gas wholesale index'!J$2,FALSE)</f>
        <v>208526.18181818182</v>
      </c>
      <c r="K1087" s="13">
        <f>VLOOKUP($B1087,'Gas wholesale lookups'!$A$4:$L$15,'Gas wholesale index'!K$2,FALSE)</f>
        <v>166168.27272727274</v>
      </c>
      <c r="L1087" s="13">
        <f>VLOOKUP($B1087,'Gas wholesale lookups'!$A$4:$L$15,'Gas wholesale index'!L$2,FALSE)</f>
        <v>291847.5</v>
      </c>
      <c r="M1087" s="13">
        <f>VLOOKUP($B1087,'Gas wholesale lookups'!$A$4:$L$15,'Gas wholesale index'!M$2,FALSE)</f>
        <v>332991.45454545453</v>
      </c>
      <c r="N1087" s="13">
        <f>VLOOKUP($B1087,'Gas wholesale lookups'!$A$4:$L$15,'Gas wholesale index'!N$2,FALSE)</f>
        <v>208526.18181818182</v>
      </c>
      <c r="O1087" s="38">
        <f>VLOOKUP($B1087,'Gas wholesale lookups'!$A$4:$R$15,'Gas wholesale index'!O$2,FALSE)</f>
        <v>0</v>
      </c>
      <c r="P1087" s="38">
        <f>VLOOKUP($B1087,'Gas wholesale lookups'!$A$4:$R$15,'Gas wholesale index'!P$2,FALSE)</f>
        <v>1</v>
      </c>
      <c r="Q1087" s="38">
        <f>VLOOKUP($B1087,'Gas wholesale lookups'!$A$4:$R$15,'Gas wholesale index'!Q$2,FALSE)</f>
        <v>1</v>
      </c>
      <c r="R1087" s="38">
        <f>VLOOKUP($B1087,'Gas wholesale lookups'!$A$4:$R$15,'Gas wholesale index'!R$2,FALSE)</f>
        <v>1</v>
      </c>
      <c r="S1087" s="38">
        <f>VLOOKUP($B1087,'Gas wholesale lookups'!$A$4:$R$15,'Gas wholesale index'!S$2,FALSE)</f>
        <v>1</v>
      </c>
      <c r="T1087" s="38">
        <f>VLOOKUP($B1087,'Gas wholesale lookups'!$A$4:$R$15,'Gas wholesale index'!T$2,FALSE)</f>
        <v>0</v>
      </c>
      <c r="U1087" s="13">
        <f t="shared" si="308"/>
        <v>0</v>
      </c>
      <c r="V1087" s="13">
        <f t="shared" si="309"/>
        <v>208526.18181818182</v>
      </c>
      <c r="W1087" s="13">
        <f t="shared" si="310"/>
        <v>166168.27272727274</v>
      </c>
      <c r="X1087" s="13">
        <f t="shared" si="311"/>
        <v>291847.5</v>
      </c>
      <c r="Y1087" s="13">
        <f t="shared" si="312"/>
        <v>332991.45454545453</v>
      </c>
      <c r="Z1087" s="13">
        <f t="shared" si="313"/>
        <v>0</v>
      </c>
      <c r="AA1087" s="13">
        <f t="shared" si="314"/>
        <v>999533.40909090918</v>
      </c>
      <c r="AB1087" s="23">
        <f t="shared" si="315"/>
        <v>0</v>
      </c>
      <c r="AC1087" s="23">
        <f t="shared" si="316"/>
        <v>0</v>
      </c>
      <c r="AD1087" s="23">
        <f t="shared" si="317"/>
        <v>0</v>
      </c>
      <c r="AE1087" s="23">
        <f t="shared" si="318"/>
        <v>0</v>
      </c>
      <c r="AF1087" s="23">
        <f t="shared" si="319"/>
        <v>0</v>
      </c>
      <c r="AG1087" s="23">
        <f t="shared" si="320"/>
        <v>0</v>
      </c>
      <c r="AH1087" s="23">
        <f t="shared" si="321"/>
        <v>0</v>
      </c>
      <c r="AI1087" s="44" t="str">
        <f t="shared" si="322"/>
        <v>n/a</v>
      </c>
      <c r="AJ1087" s="2" t="str">
        <f t="shared" si="305"/>
        <v>2019-20 Summer</v>
      </c>
      <c r="AK1087" s="2" t="str">
        <f t="shared" si="306"/>
        <v>2018-19 Winter</v>
      </c>
      <c r="AL1087" s="41">
        <v>0</v>
      </c>
    </row>
    <row r="1088" spans="1:38" x14ac:dyDescent="0.3">
      <c r="A1088" s="47">
        <v>43412</v>
      </c>
      <c r="B1088" s="14" t="str">
        <f t="shared" si="307"/>
        <v>Nov</v>
      </c>
      <c r="C1088" s="3"/>
      <c r="D1088" s="3"/>
      <c r="E1088" s="3"/>
      <c r="F1088" s="3"/>
      <c r="G1088" s="3"/>
      <c r="H1088" s="3"/>
      <c r="I1088" s="13">
        <f>VLOOKUP($B1088,'Gas wholesale lookups'!$A$4:$L$15,'Gas wholesale index'!I$2,FALSE)</f>
        <v>332991.45454545453</v>
      </c>
      <c r="J1088" s="13">
        <f>VLOOKUP($B1088,'Gas wholesale lookups'!$A$4:$L$15,'Gas wholesale index'!J$2,FALSE)</f>
        <v>208526.18181818182</v>
      </c>
      <c r="K1088" s="13">
        <f>VLOOKUP($B1088,'Gas wholesale lookups'!$A$4:$L$15,'Gas wholesale index'!K$2,FALSE)</f>
        <v>166168.27272727274</v>
      </c>
      <c r="L1088" s="13">
        <f>VLOOKUP($B1088,'Gas wholesale lookups'!$A$4:$L$15,'Gas wholesale index'!L$2,FALSE)</f>
        <v>291847.5</v>
      </c>
      <c r="M1088" s="13">
        <f>VLOOKUP($B1088,'Gas wholesale lookups'!$A$4:$L$15,'Gas wholesale index'!M$2,FALSE)</f>
        <v>332991.45454545453</v>
      </c>
      <c r="N1088" s="13">
        <f>VLOOKUP($B1088,'Gas wholesale lookups'!$A$4:$L$15,'Gas wholesale index'!N$2,FALSE)</f>
        <v>208526.18181818182</v>
      </c>
      <c r="O1088" s="38">
        <f>VLOOKUP($B1088,'Gas wholesale lookups'!$A$4:$R$15,'Gas wholesale index'!O$2,FALSE)</f>
        <v>0</v>
      </c>
      <c r="P1088" s="38">
        <f>VLOOKUP($B1088,'Gas wholesale lookups'!$A$4:$R$15,'Gas wholesale index'!P$2,FALSE)</f>
        <v>1</v>
      </c>
      <c r="Q1088" s="38">
        <f>VLOOKUP($B1088,'Gas wholesale lookups'!$A$4:$R$15,'Gas wholesale index'!Q$2,FALSE)</f>
        <v>1</v>
      </c>
      <c r="R1088" s="38">
        <f>VLOOKUP($B1088,'Gas wholesale lookups'!$A$4:$R$15,'Gas wholesale index'!R$2,FALSE)</f>
        <v>1</v>
      </c>
      <c r="S1088" s="38">
        <f>VLOOKUP($B1088,'Gas wholesale lookups'!$A$4:$R$15,'Gas wholesale index'!S$2,FALSE)</f>
        <v>1</v>
      </c>
      <c r="T1088" s="38">
        <f>VLOOKUP($B1088,'Gas wholesale lookups'!$A$4:$R$15,'Gas wholesale index'!T$2,FALSE)</f>
        <v>0</v>
      </c>
      <c r="U1088" s="13">
        <f t="shared" si="308"/>
        <v>0</v>
      </c>
      <c r="V1088" s="13">
        <f t="shared" si="309"/>
        <v>208526.18181818182</v>
      </c>
      <c r="W1088" s="13">
        <f t="shared" si="310"/>
        <v>166168.27272727274</v>
      </c>
      <c r="X1088" s="13">
        <f t="shared" si="311"/>
        <v>291847.5</v>
      </c>
      <c r="Y1088" s="13">
        <f t="shared" si="312"/>
        <v>332991.45454545453</v>
      </c>
      <c r="Z1088" s="13">
        <f t="shared" si="313"/>
        <v>0</v>
      </c>
      <c r="AA1088" s="13">
        <f t="shared" si="314"/>
        <v>999533.40909090918</v>
      </c>
      <c r="AB1088" s="23">
        <f t="shared" si="315"/>
        <v>0</v>
      </c>
      <c r="AC1088" s="23">
        <f t="shared" si="316"/>
        <v>0</v>
      </c>
      <c r="AD1088" s="23">
        <f t="shared" si="317"/>
        <v>0</v>
      </c>
      <c r="AE1088" s="23">
        <f t="shared" si="318"/>
        <v>0</v>
      </c>
      <c r="AF1088" s="23">
        <f t="shared" si="319"/>
        <v>0</v>
      </c>
      <c r="AG1088" s="23">
        <f t="shared" si="320"/>
        <v>0</v>
      </c>
      <c r="AH1088" s="23">
        <f t="shared" si="321"/>
        <v>0</v>
      </c>
      <c r="AI1088" s="44" t="str">
        <f t="shared" si="322"/>
        <v>n/a</v>
      </c>
      <c r="AJ1088" s="2" t="str">
        <f t="shared" si="305"/>
        <v>2019-20 Summer</v>
      </c>
      <c r="AK1088" s="2" t="str">
        <f t="shared" si="306"/>
        <v>2018-19 Winter</v>
      </c>
      <c r="AL1088" s="41">
        <v>0</v>
      </c>
    </row>
    <row r="1089" spans="1:38" x14ac:dyDescent="0.3">
      <c r="A1089" s="47">
        <v>43413</v>
      </c>
      <c r="B1089" s="14" t="str">
        <f t="shared" si="307"/>
        <v>Nov</v>
      </c>
      <c r="C1089" s="3"/>
      <c r="D1089" s="3"/>
      <c r="E1089" s="3"/>
      <c r="F1089" s="3"/>
      <c r="G1089" s="3"/>
      <c r="H1089" s="3"/>
      <c r="I1089" s="13">
        <f>VLOOKUP($B1089,'Gas wholesale lookups'!$A$4:$L$15,'Gas wholesale index'!I$2,FALSE)</f>
        <v>332991.45454545453</v>
      </c>
      <c r="J1089" s="13">
        <f>VLOOKUP($B1089,'Gas wholesale lookups'!$A$4:$L$15,'Gas wholesale index'!J$2,FALSE)</f>
        <v>208526.18181818182</v>
      </c>
      <c r="K1089" s="13">
        <f>VLOOKUP($B1089,'Gas wholesale lookups'!$A$4:$L$15,'Gas wholesale index'!K$2,FALSE)</f>
        <v>166168.27272727274</v>
      </c>
      <c r="L1089" s="13">
        <f>VLOOKUP($B1089,'Gas wholesale lookups'!$A$4:$L$15,'Gas wholesale index'!L$2,FALSE)</f>
        <v>291847.5</v>
      </c>
      <c r="M1089" s="13">
        <f>VLOOKUP($B1089,'Gas wholesale lookups'!$A$4:$L$15,'Gas wholesale index'!M$2,FALSE)</f>
        <v>332991.45454545453</v>
      </c>
      <c r="N1089" s="13">
        <f>VLOOKUP($B1089,'Gas wholesale lookups'!$A$4:$L$15,'Gas wholesale index'!N$2,FALSE)</f>
        <v>208526.18181818182</v>
      </c>
      <c r="O1089" s="38">
        <f>VLOOKUP($B1089,'Gas wholesale lookups'!$A$4:$R$15,'Gas wholesale index'!O$2,FALSE)</f>
        <v>0</v>
      </c>
      <c r="P1089" s="38">
        <f>VLOOKUP($B1089,'Gas wholesale lookups'!$A$4:$R$15,'Gas wholesale index'!P$2,FALSE)</f>
        <v>1</v>
      </c>
      <c r="Q1089" s="38">
        <f>VLOOKUP($B1089,'Gas wholesale lookups'!$A$4:$R$15,'Gas wholesale index'!Q$2,FALSE)</f>
        <v>1</v>
      </c>
      <c r="R1089" s="38">
        <f>VLOOKUP($B1089,'Gas wholesale lookups'!$A$4:$R$15,'Gas wholesale index'!R$2,FALSE)</f>
        <v>1</v>
      </c>
      <c r="S1089" s="38">
        <f>VLOOKUP($B1089,'Gas wholesale lookups'!$A$4:$R$15,'Gas wholesale index'!S$2,FALSE)</f>
        <v>1</v>
      </c>
      <c r="T1089" s="38">
        <f>VLOOKUP($B1089,'Gas wholesale lookups'!$A$4:$R$15,'Gas wholesale index'!T$2,FALSE)</f>
        <v>0</v>
      </c>
      <c r="U1089" s="13">
        <f t="shared" si="308"/>
        <v>0</v>
      </c>
      <c r="V1089" s="13">
        <f t="shared" si="309"/>
        <v>208526.18181818182</v>
      </c>
      <c r="W1089" s="13">
        <f t="shared" si="310"/>
        <v>166168.27272727274</v>
      </c>
      <c r="X1089" s="13">
        <f t="shared" si="311"/>
        <v>291847.5</v>
      </c>
      <c r="Y1089" s="13">
        <f t="shared" si="312"/>
        <v>332991.45454545453</v>
      </c>
      <c r="Z1089" s="13">
        <f t="shared" si="313"/>
        <v>0</v>
      </c>
      <c r="AA1089" s="13">
        <f t="shared" si="314"/>
        <v>999533.40909090918</v>
      </c>
      <c r="AB1089" s="23">
        <f t="shared" si="315"/>
        <v>0</v>
      </c>
      <c r="AC1089" s="23">
        <f t="shared" si="316"/>
        <v>0</v>
      </c>
      <c r="AD1089" s="23">
        <f t="shared" si="317"/>
        <v>0</v>
      </c>
      <c r="AE1089" s="23">
        <f t="shared" si="318"/>
        <v>0</v>
      </c>
      <c r="AF1089" s="23">
        <f t="shared" si="319"/>
        <v>0</v>
      </c>
      <c r="AG1089" s="23">
        <f t="shared" si="320"/>
        <v>0</v>
      </c>
      <c r="AH1089" s="23">
        <f t="shared" si="321"/>
        <v>0</v>
      </c>
      <c r="AI1089" s="44" t="str">
        <f t="shared" si="322"/>
        <v>n/a</v>
      </c>
      <c r="AJ1089" s="2" t="str">
        <f t="shared" si="305"/>
        <v>2019-20 Summer</v>
      </c>
      <c r="AK1089" s="2" t="str">
        <f t="shared" si="306"/>
        <v>2018-19 Winter</v>
      </c>
      <c r="AL1089" s="41">
        <v>0</v>
      </c>
    </row>
    <row r="1090" spans="1:38" x14ac:dyDescent="0.3">
      <c r="A1090" s="47">
        <v>43416</v>
      </c>
      <c r="B1090" s="14" t="str">
        <f t="shared" si="307"/>
        <v>Nov</v>
      </c>
      <c r="C1090" s="3"/>
      <c r="D1090" s="3"/>
      <c r="E1090" s="3"/>
      <c r="F1090" s="3"/>
      <c r="G1090" s="3"/>
      <c r="H1090" s="3"/>
      <c r="I1090" s="13">
        <f>VLOOKUP($B1090,'Gas wholesale lookups'!$A$4:$L$15,'Gas wholesale index'!I$2,FALSE)</f>
        <v>332991.45454545453</v>
      </c>
      <c r="J1090" s="13">
        <f>VLOOKUP($B1090,'Gas wholesale lookups'!$A$4:$L$15,'Gas wholesale index'!J$2,FALSE)</f>
        <v>208526.18181818182</v>
      </c>
      <c r="K1090" s="13">
        <f>VLOOKUP($B1090,'Gas wholesale lookups'!$A$4:$L$15,'Gas wholesale index'!K$2,FALSE)</f>
        <v>166168.27272727274</v>
      </c>
      <c r="L1090" s="13">
        <f>VLOOKUP($B1090,'Gas wholesale lookups'!$A$4:$L$15,'Gas wholesale index'!L$2,FALSE)</f>
        <v>291847.5</v>
      </c>
      <c r="M1090" s="13">
        <f>VLOOKUP($B1090,'Gas wholesale lookups'!$A$4:$L$15,'Gas wholesale index'!M$2,FALSE)</f>
        <v>332991.45454545453</v>
      </c>
      <c r="N1090" s="13">
        <f>VLOOKUP($B1090,'Gas wholesale lookups'!$A$4:$L$15,'Gas wholesale index'!N$2,FALSE)</f>
        <v>208526.18181818182</v>
      </c>
      <c r="O1090" s="38">
        <f>VLOOKUP($B1090,'Gas wholesale lookups'!$A$4:$R$15,'Gas wholesale index'!O$2,FALSE)</f>
        <v>0</v>
      </c>
      <c r="P1090" s="38">
        <f>VLOOKUP($B1090,'Gas wholesale lookups'!$A$4:$R$15,'Gas wholesale index'!P$2,FALSE)</f>
        <v>1</v>
      </c>
      <c r="Q1090" s="38">
        <f>VLOOKUP($B1090,'Gas wholesale lookups'!$A$4:$R$15,'Gas wholesale index'!Q$2,FALSE)</f>
        <v>1</v>
      </c>
      <c r="R1090" s="38">
        <f>VLOOKUP($B1090,'Gas wholesale lookups'!$A$4:$R$15,'Gas wholesale index'!R$2,FALSE)</f>
        <v>1</v>
      </c>
      <c r="S1090" s="38">
        <f>VLOOKUP($B1090,'Gas wholesale lookups'!$A$4:$R$15,'Gas wholesale index'!S$2,FALSE)</f>
        <v>1</v>
      </c>
      <c r="T1090" s="38">
        <f>VLOOKUP($B1090,'Gas wholesale lookups'!$A$4:$R$15,'Gas wholesale index'!T$2,FALSE)</f>
        <v>0</v>
      </c>
      <c r="U1090" s="13">
        <f t="shared" si="308"/>
        <v>0</v>
      </c>
      <c r="V1090" s="13">
        <f t="shared" si="309"/>
        <v>208526.18181818182</v>
      </c>
      <c r="W1090" s="13">
        <f t="shared" si="310"/>
        <v>166168.27272727274</v>
      </c>
      <c r="X1090" s="13">
        <f t="shared" si="311"/>
        <v>291847.5</v>
      </c>
      <c r="Y1090" s="13">
        <f t="shared" si="312"/>
        <v>332991.45454545453</v>
      </c>
      <c r="Z1090" s="13">
        <f t="shared" si="313"/>
        <v>0</v>
      </c>
      <c r="AA1090" s="13">
        <f t="shared" si="314"/>
        <v>999533.40909090918</v>
      </c>
      <c r="AB1090" s="23">
        <f t="shared" si="315"/>
        <v>0</v>
      </c>
      <c r="AC1090" s="23">
        <f t="shared" si="316"/>
        <v>0</v>
      </c>
      <c r="AD1090" s="23">
        <f t="shared" si="317"/>
        <v>0</v>
      </c>
      <c r="AE1090" s="23">
        <f t="shared" si="318"/>
        <v>0</v>
      </c>
      <c r="AF1090" s="23">
        <f t="shared" si="319"/>
        <v>0</v>
      </c>
      <c r="AG1090" s="23">
        <f t="shared" si="320"/>
        <v>0</v>
      </c>
      <c r="AH1090" s="23">
        <f t="shared" si="321"/>
        <v>0</v>
      </c>
      <c r="AI1090" s="44" t="str">
        <f t="shared" si="322"/>
        <v>n/a</v>
      </c>
      <c r="AJ1090" s="2" t="str">
        <f t="shared" si="305"/>
        <v>2019-20 Summer</v>
      </c>
      <c r="AK1090" s="2" t="str">
        <f t="shared" si="306"/>
        <v>2018-19 Winter</v>
      </c>
      <c r="AL1090" s="41">
        <v>0</v>
      </c>
    </row>
    <row r="1091" spans="1:38" x14ac:dyDescent="0.3">
      <c r="A1091" s="47">
        <v>43417</v>
      </c>
      <c r="B1091" s="14" t="str">
        <f t="shared" si="307"/>
        <v>Nov</v>
      </c>
      <c r="C1091" s="3"/>
      <c r="D1091" s="3"/>
      <c r="E1091" s="3"/>
      <c r="F1091" s="3"/>
      <c r="G1091" s="3"/>
      <c r="H1091" s="3"/>
      <c r="I1091" s="13">
        <f>VLOOKUP($B1091,'Gas wholesale lookups'!$A$4:$L$15,'Gas wholesale index'!I$2,FALSE)</f>
        <v>332991.45454545453</v>
      </c>
      <c r="J1091" s="13">
        <f>VLOOKUP($B1091,'Gas wholesale lookups'!$A$4:$L$15,'Gas wholesale index'!J$2,FALSE)</f>
        <v>208526.18181818182</v>
      </c>
      <c r="K1091" s="13">
        <f>VLOOKUP($B1091,'Gas wholesale lookups'!$A$4:$L$15,'Gas wholesale index'!K$2,FALSE)</f>
        <v>166168.27272727274</v>
      </c>
      <c r="L1091" s="13">
        <f>VLOOKUP($B1091,'Gas wholesale lookups'!$A$4:$L$15,'Gas wholesale index'!L$2,FALSE)</f>
        <v>291847.5</v>
      </c>
      <c r="M1091" s="13">
        <f>VLOOKUP($B1091,'Gas wholesale lookups'!$A$4:$L$15,'Gas wholesale index'!M$2,FALSE)</f>
        <v>332991.45454545453</v>
      </c>
      <c r="N1091" s="13">
        <f>VLOOKUP($B1091,'Gas wholesale lookups'!$A$4:$L$15,'Gas wholesale index'!N$2,FALSE)</f>
        <v>208526.18181818182</v>
      </c>
      <c r="O1091" s="38">
        <f>VLOOKUP($B1091,'Gas wholesale lookups'!$A$4:$R$15,'Gas wholesale index'!O$2,FALSE)</f>
        <v>0</v>
      </c>
      <c r="P1091" s="38">
        <f>VLOOKUP($B1091,'Gas wholesale lookups'!$A$4:$R$15,'Gas wholesale index'!P$2,FALSE)</f>
        <v>1</v>
      </c>
      <c r="Q1091" s="38">
        <f>VLOOKUP($B1091,'Gas wholesale lookups'!$A$4:$R$15,'Gas wholesale index'!Q$2,FALSE)</f>
        <v>1</v>
      </c>
      <c r="R1091" s="38">
        <f>VLOOKUP($B1091,'Gas wholesale lookups'!$A$4:$R$15,'Gas wholesale index'!R$2,FALSE)</f>
        <v>1</v>
      </c>
      <c r="S1091" s="38">
        <f>VLOOKUP($B1091,'Gas wholesale lookups'!$A$4:$R$15,'Gas wholesale index'!S$2,FALSE)</f>
        <v>1</v>
      </c>
      <c r="T1091" s="38">
        <f>VLOOKUP($B1091,'Gas wholesale lookups'!$A$4:$R$15,'Gas wholesale index'!T$2,FALSE)</f>
        <v>0</v>
      </c>
      <c r="U1091" s="13">
        <f t="shared" si="308"/>
        <v>0</v>
      </c>
      <c r="V1091" s="13">
        <f t="shared" si="309"/>
        <v>208526.18181818182</v>
      </c>
      <c r="W1091" s="13">
        <f t="shared" si="310"/>
        <v>166168.27272727274</v>
      </c>
      <c r="X1091" s="13">
        <f t="shared" si="311"/>
        <v>291847.5</v>
      </c>
      <c r="Y1091" s="13">
        <f t="shared" si="312"/>
        <v>332991.45454545453</v>
      </c>
      <c r="Z1091" s="13">
        <f t="shared" si="313"/>
        <v>0</v>
      </c>
      <c r="AA1091" s="13">
        <f t="shared" si="314"/>
        <v>999533.40909090918</v>
      </c>
      <c r="AB1091" s="23">
        <f t="shared" si="315"/>
        <v>0</v>
      </c>
      <c r="AC1091" s="23">
        <f t="shared" si="316"/>
        <v>0</v>
      </c>
      <c r="AD1091" s="23">
        <f t="shared" si="317"/>
        <v>0</v>
      </c>
      <c r="AE1091" s="23">
        <f t="shared" si="318"/>
        <v>0</v>
      </c>
      <c r="AF1091" s="23">
        <f t="shared" si="319"/>
        <v>0</v>
      </c>
      <c r="AG1091" s="23">
        <f t="shared" si="320"/>
        <v>0</v>
      </c>
      <c r="AH1091" s="23">
        <f t="shared" si="321"/>
        <v>0</v>
      </c>
      <c r="AI1091" s="44" t="str">
        <f t="shared" si="322"/>
        <v>n/a</v>
      </c>
      <c r="AJ1091" s="2" t="str">
        <f t="shared" si="305"/>
        <v>2019-20 Summer</v>
      </c>
      <c r="AK1091" s="2" t="str">
        <f t="shared" si="306"/>
        <v>2018-19 Winter</v>
      </c>
      <c r="AL1091" s="41">
        <v>0</v>
      </c>
    </row>
    <row r="1092" spans="1:38" x14ac:dyDescent="0.3">
      <c r="A1092" s="47">
        <v>43418</v>
      </c>
      <c r="B1092" s="14" t="str">
        <f t="shared" si="307"/>
        <v>Nov</v>
      </c>
      <c r="C1092" s="3"/>
      <c r="D1092" s="3"/>
      <c r="E1092" s="3"/>
      <c r="F1092" s="3"/>
      <c r="G1092" s="3"/>
      <c r="H1092" s="3"/>
      <c r="I1092" s="13">
        <f>VLOOKUP($B1092,'Gas wholesale lookups'!$A$4:$L$15,'Gas wholesale index'!I$2,FALSE)</f>
        <v>332991.45454545453</v>
      </c>
      <c r="J1092" s="13">
        <f>VLOOKUP($B1092,'Gas wholesale lookups'!$A$4:$L$15,'Gas wholesale index'!J$2,FALSE)</f>
        <v>208526.18181818182</v>
      </c>
      <c r="K1092" s="13">
        <f>VLOOKUP($B1092,'Gas wholesale lookups'!$A$4:$L$15,'Gas wholesale index'!K$2,FALSE)</f>
        <v>166168.27272727274</v>
      </c>
      <c r="L1092" s="13">
        <f>VLOOKUP($B1092,'Gas wholesale lookups'!$A$4:$L$15,'Gas wholesale index'!L$2,FALSE)</f>
        <v>291847.5</v>
      </c>
      <c r="M1092" s="13">
        <f>VLOOKUP($B1092,'Gas wholesale lookups'!$A$4:$L$15,'Gas wholesale index'!M$2,FALSE)</f>
        <v>332991.45454545453</v>
      </c>
      <c r="N1092" s="13">
        <f>VLOOKUP($B1092,'Gas wholesale lookups'!$A$4:$L$15,'Gas wholesale index'!N$2,FALSE)</f>
        <v>208526.18181818182</v>
      </c>
      <c r="O1092" s="38">
        <f>VLOOKUP($B1092,'Gas wholesale lookups'!$A$4:$R$15,'Gas wholesale index'!O$2,FALSE)</f>
        <v>0</v>
      </c>
      <c r="P1092" s="38">
        <f>VLOOKUP($B1092,'Gas wholesale lookups'!$A$4:$R$15,'Gas wholesale index'!P$2,FALSE)</f>
        <v>1</v>
      </c>
      <c r="Q1092" s="38">
        <f>VLOOKUP($B1092,'Gas wholesale lookups'!$A$4:$R$15,'Gas wholesale index'!Q$2,FALSE)</f>
        <v>1</v>
      </c>
      <c r="R1092" s="38">
        <f>VLOOKUP($B1092,'Gas wholesale lookups'!$A$4:$R$15,'Gas wholesale index'!R$2,FALSE)</f>
        <v>1</v>
      </c>
      <c r="S1092" s="38">
        <f>VLOOKUP($B1092,'Gas wholesale lookups'!$A$4:$R$15,'Gas wholesale index'!S$2,FALSE)</f>
        <v>1</v>
      </c>
      <c r="T1092" s="38">
        <f>VLOOKUP($B1092,'Gas wholesale lookups'!$A$4:$R$15,'Gas wholesale index'!T$2,FALSE)</f>
        <v>0</v>
      </c>
      <c r="U1092" s="13">
        <f t="shared" si="308"/>
        <v>0</v>
      </c>
      <c r="V1092" s="13">
        <f t="shared" si="309"/>
        <v>208526.18181818182</v>
      </c>
      <c r="W1092" s="13">
        <f t="shared" si="310"/>
        <v>166168.27272727274</v>
      </c>
      <c r="X1092" s="13">
        <f t="shared" si="311"/>
        <v>291847.5</v>
      </c>
      <c r="Y1092" s="13">
        <f t="shared" si="312"/>
        <v>332991.45454545453</v>
      </c>
      <c r="Z1092" s="13">
        <f t="shared" si="313"/>
        <v>0</v>
      </c>
      <c r="AA1092" s="13">
        <f t="shared" si="314"/>
        <v>999533.40909090918</v>
      </c>
      <c r="AB1092" s="23">
        <f t="shared" si="315"/>
        <v>0</v>
      </c>
      <c r="AC1092" s="23">
        <f t="shared" si="316"/>
        <v>0</v>
      </c>
      <c r="AD1092" s="23">
        <f t="shared" si="317"/>
        <v>0</v>
      </c>
      <c r="AE1092" s="23">
        <f t="shared" si="318"/>
        <v>0</v>
      </c>
      <c r="AF1092" s="23">
        <f t="shared" si="319"/>
        <v>0</v>
      </c>
      <c r="AG1092" s="23">
        <f t="shared" si="320"/>
        <v>0</v>
      </c>
      <c r="AH1092" s="23">
        <f t="shared" si="321"/>
        <v>0</v>
      </c>
      <c r="AI1092" s="44" t="str">
        <f t="shared" si="322"/>
        <v>n/a</v>
      </c>
      <c r="AJ1092" s="2" t="str">
        <f t="shared" si="305"/>
        <v>2019-20 Summer</v>
      </c>
      <c r="AK1092" s="2" t="str">
        <f t="shared" si="306"/>
        <v>2018-19 Winter</v>
      </c>
      <c r="AL1092" s="41">
        <v>0</v>
      </c>
    </row>
    <row r="1093" spans="1:38" x14ac:dyDescent="0.3">
      <c r="A1093" s="47">
        <v>43419</v>
      </c>
      <c r="B1093" s="14" t="str">
        <f t="shared" si="307"/>
        <v>Nov</v>
      </c>
      <c r="C1093" s="3"/>
      <c r="D1093" s="3"/>
      <c r="E1093" s="3"/>
      <c r="F1093" s="3"/>
      <c r="G1093" s="3"/>
      <c r="H1093" s="3"/>
      <c r="I1093" s="13">
        <f>VLOOKUP($B1093,'Gas wholesale lookups'!$A$4:$L$15,'Gas wholesale index'!I$2,FALSE)</f>
        <v>332991.45454545453</v>
      </c>
      <c r="J1093" s="13">
        <f>VLOOKUP($B1093,'Gas wholesale lookups'!$A$4:$L$15,'Gas wholesale index'!J$2,FALSE)</f>
        <v>208526.18181818182</v>
      </c>
      <c r="K1093" s="13">
        <f>VLOOKUP($B1093,'Gas wholesale lookups'!$A$4:$L$15,'Gas wholesale index'!K$2,FALSE)</f>
        <v>166168.27272727274</v>
      </c>
      <c r="L1093" s="13">
        <f>VLOOKUP($B1093,'Gas wholesale lookups'!$A$4:$L$15,'Gas wholesale index'!L$2,FALSE)</f>
        <v>291847.5</v>
      </c>
      <c r="M1093" s="13">
        <f>VLOOKUP($B1093,'Gas wholesale lookups'!$A$4:$L$15,'Gas wholesale index'!M$2,FALSE)</f>
        <v>332991.45454545453</v>
      </c>
      <c r="N1093" s="13">
        <f>VLOOKUP($B1093,'Gas wholesale lookups'!$A$4:$L$15,'Gas wholesale index'!N$2,FALSE)</f>
        <v>208526.18181818182</v>
      </c>
      <c r="O1093" s="38">
        <f>VLOOKUP($B1093,'Gas wholesale lookups'!$A$4:$R$15,'Gas wholesale index'!O$2,FALSE)</f>
        <v>0</v>
      </c>
      <c r="P1093" s="38">
        <f>VLOOKUP($B1093,'Gas wholesale lookups'!$A$4:$R$15,'Gas wholesale index'!P$2,FALSE)</f>
        <v>1</v>
      </c>
      <c r="Q1093" s="38">
        <f>VLOOKUP($B1093,'Gas wholesale lookups'!$A$4:$R$15,'Gas wholesale index'!Q$2,FALSE)</f>
        <v>1</v>
      </c>
      <c r="R1093" s="38">
        <f>VLOOKUP($B1093,'Gas wholesale lookups'!$A$4:$R$15,'Gas wholesale index'!R$2,FALSE)</f>
        <v>1</v>
      </c>
      <c r="S1093" s="38">
        <f>VLOOKUP($B1093,'Gas wholesale lookups'!$A$4:$R$15,'Gas wholesale index'!S$2,FALSE)</f>
        <v>1</v>
      </c>
      <c r="T1093" s="38">
        <f>VLOOKUP($B1093,'Gas wholesale lookups'!$A$4:$R$15,'Gas wholesale index'!T$2,FALSE)</f>
        <v>0</v>
      </c>
      <c r="U1093" s="13">
        <f t="shared" si="308"/>
        <v>0</v>
      </c>
      <c r="V1093" s="13">
        <f t="shared" si="309"/>
        <v>208526.18181818182</v>
      </c>
      <c r="W1093" s="13">
        <f t="shared" si="310"/>
        <v>166168.27272727274</v>
      </c>
      <c r="X1093" s="13">
        <f t="shared" si="311"/>
        <v>291847.5</v>
      </c>
      <c r="Y1093" s="13">
        <f t="shared" si="312"/>
        <v>332991.45454545453</v>
      </c>
      <c r="Z1093" s="13">
        <f t="shared" si="313"/>
        <v>0</v>
      </c>
      <c r="AA1093" s="13">
        <f t="shared" si="314"/>
        <v>999533.40909090918</v>
      </c>
      <c r="AB1093" s="23">
        <f t="shared" si="315"/>
        <v>0</v>
      </c>
      <c r="AC1093" s="23">
        <f t="shared" si="316"/>
        <v>0</v>
      </c>
      <c r="AD1093" s="23">
        <f t="shared" si="317"/>
        <v>0</v>
      </c>
      <c r="AE1093" s="23">
        <f t="shared" si="318"/>
        <v>0</v>
      </c>
      <c r="AF1093" s="23">
        <f t="shared" si="319"/>
        <v>0</v>
      </c>
      <c r="AG1093" s="23">
        <f t="shared" si="320"/>
        <v>0</v>
      </c>
      <c r="AH1093" s="23">
        <f t="shared" si="321"/>
        <v>0</v>
      </c>
      <c r="AI1093" s="44" t="str">
        <f t="shared" si="322"/>
        <v>n/a</v>
      </c>
      <c r="AJ1093" s="2" t="str">
        <f t="shared" si="305"/>
        <v>2019-20 Summer</v>
      </c>
      <c r="AK1093" s="2" t="str">
        <f t="shared" si="306"/>
        <v>2018-19 Winter</v>
      </c>
      <c r="AL1093" s="41">
        <v>0</v>
      </c>
    </row>
    <row r="1094" spans="1:38" x14ac:dyDescent="0.3">
      <c r="A1094" s="47">
        <v>43420</v>
      </c>
      <c r="B1094" s="14" t="str">
        <f t="shared" si="307"/>
        <v>Nov</v>
      </c>
      <c r="C1094" s="3"/>
      <c r="D1094" s="3"/>
      <c r="E1094" s="3"/>
      <c r="F1094" s="3"/>
      <c r="G1094" s="3"/>
      <c r="H1094" s="3"/>
      <c r="I1094" s="13">
        <f>VLOOKUP($B1094,'Gas wholesale lookups'!$A$4:$L$15,'Gas wholesale index'!I$2,FALSE)</f>
        <v>332991.45454545453</v>
      </c>
      <c r="J1094" s="13">
        <f>VLOOKUP($B1094,'Gas wholesale lookups'!$A$4:$L$15,'Gas wholesale index'!J$2,FALSE)</f>
        <v>208526.18181818182</v>
      </c>
      <c r="K1094" s="13">
        <f>VLOOKUP($B1094,'Gas wholesale lookups'!$A$4:$L$15,'Gas wholesale index'!K$2,FALSE)</f>
        <v>166168.27272727274</v>
      </c>
      <c r="L1094" s="13">
        <f>VLOOKUP($B1094,'Gas wholesale lookups'!$A$4:$L$15,'Gas wholesale index'!L$2,FALSE)</f>
        <v>291847.5</v>
      </c>
      <c r="M1094" s="13">
        <f>VLOOKUP($B1094,'Gas wholesale lookups'!$A$4:$L$15,'Gas wholesale index'!M$2,FALSE)</f>
        <v>332991.45454545453</v>
      </c>
      <c r="N1094" s="13">
        <f>VLOOKUP($B1094,'Gas wholesale lookups'!$A$4:$L$15,'Gas wholesale index'!N$2,FALSE)</f>
        <v>208526.18181818182</v>
      </c>
      <c r="O1094" s="38">
        <f>VLOOKUP($B1094,'Gas wholesale lookups'!$A$4:$R$15,'Gas wholesale index'!O$2,FALSE)</f>
        <v>0</v>
      </c>
      <c r="P1094" s="38">
        <f>VLOOKUP($B1094,'Gas wholesale lookups'!$A$4:$R$15,'Gas wholesale index'!P$2,FALSE)</f>
        <v>1</v>
      </c>
      <c r="Q1094" s="38">
        <f>VLOOKUP($B1094,'Gas wholesale lookups'!$A$4:$R$15,'Gas wholesale index'!Q$2,FALSE)</f>
        <v>1</v>
      </c>
      <c r="R1094" s="38">
        <f>VLOOKUP($B1094,'Gas wholesale lookups'!$A$4:$R$15,'Gas wholesale index'!R$2,FALSE)</f>
        <v>1</v>
      </c>
      <c r="S1094" s="38">
        <f>VLOOKUP($B1094,'Gas wholesale lookups'!$A$4:$R$15,'Gas wholesale index'!S$2,FALSE)</f>
        <v>1</v>
      </c>
      <c r="T1094" s="38">
        <f>VLOOKUP($B1094,'Gas wholesale lookups'!$A$4:$R$15,'Gas wholesale index'!T$2,FALSE)</f>
        <v>0</v>
      </c>
      <c r="U1094" s="13">
        <f t="shared" si="308"/>
        <v>0</v>
      </c>
      <c r="V1094" s="13">
        <f t="shared" si="309"/>
        <v>208526.18181818182</v>
      </c>
      <c r="W1094" s="13">
        <f t="shared" si="310"/>
        <v>166168.27272727274</v>
      </c>
      <c r="X1094" s="13">
        <f t="shared" si="311"/>
        <v>291847.5</v>
      </c>
      <c r="Y1094" s="13">
        <f t="shared" si="312"/>
        <v>332991.45454545453</v>
      </c>
      <c r="Z1094" s="13">
        <f t="shared" si="313"/>
        <v>0</v>
      </c>
      <c r="AA1094" s="13">
        <f t="shared" si="314"/>
        <v>999533.40909090918</v>
      </c>
      <c r="AB1094" s="23">
        <f t="shared" si="315"/>
        <v>0</v>
      </c>
      <c r="AC1094" s="23">
        <f t="shared" si="316"/>
        <v>0</v>
      </c>
      <c r="AD1094" s="23">
        <f t="shared" si="317"/>
        <v>0</v>
      </c>
      <c r="AE1094" s="23">
        <f t="shared" si="318"/>
        <v>0</v>
      </c>
      <c r="AF1094" s="23">
        <f t="shared" si="319"/>
        <v>0</v>
      </c>
      <c r="AG1094" s="23">
        <f t="shared" si="320"/>
        <v>0</v>
      </c>
      <c r="AH1094" s="23">
        <f t="shared" si="321"/>
        <v>0</v>
      </c>
      <c r="AI1094" s="44" t="str">
        <f t="shared" si="322"/>
        <v>n/a</v>
      </c>
      <c r="AJ1094" s="2" t="str">
        <f t="shared" si="305"/>
        <v>2019-20 Summer</v>
      </c>
      <c r="AK1094" s="2" t="str">
        <f t="shared" si="306"/>
        <v>2018-19 Winter</v>
      </c>
      <c r="AL1094" s="41">
        <v>0</v>
      </c>
    </row>
    <row r="1095" spans="1:38" x14ac:dyDescent="0.3">
      <c r="A1095" s="47">
        <v>43423</v>
      </c>
      <c r="B1095" s="14" t="str">
        <f t="shared" si="307"/>
        <v>Nov</v>
      </c>
      <c r="C1095" s="3"/>
      <c r="D1095" s="3"/>
      <c r="E1095" s="3"/>
      <c r="F1095" s="3"/>
      <c r="G1095" s="3"/>
      <c r="H1095" s="3"/>
      <c r="I1095" s="13">
        <f>VLOOKUP($B1095,'Gas wholesale lookups'!$A$4:$L$15,'Gas wholesale index'!I$2,FALSE)</f>
        <v>332991.45454545453</v>
      </c>
      <c r="J1095" s="13">
        <f>VLOOKUP($B1095,'Gas wholesale lookups'!$A$4:$L$15,'Gas wholesale index'!J$2,FALSE)</f>
        <v>208526.18181818182</v>
      </c>
      <c r="K1095" s="13">
        <f>VLOOKUP($B1095,'Gas wholesale lookups'!$A$4:$L$15,'Gas wholesale index'!K$2,FALSE)</f>
        <v>166168.27272727274</v>
      </c>
      <c r="L1095" s="13">
        <f>VLOOKUP($B1095,'Gas wholesale lookups'!$A$4:$L$15,'Gas wholesale index'!L$2,FALSE)</f>
        <v>291847.5</v>
      </c>
      <c r="M1095" s="13">
        <f>VLOOKUP($B1095,'Gas wholesale lookups'!$A$4:$L$15,'Gas wholesale index'!M$2,FALSE)</f>
        <v>332991.45454545453</v>
      </c>
      <c r="N1095" s="13">
        <f>VLOOKUP($B1095,'Gas wholesale lookups'!$A$4:$L$15,'Gas wholesale index'!N$2,FALSE)</f>
        <v>208526.18181818182</v>
      </c>
      <c r="O1095" s="38">
        <f>VLOOKUP($B1095,'Gas wholesale lookups'!$A$4:$R$15,'Gas wholesale index'!O$2,FALSE)</f>
        <v>0</v>
      </c>
      <c r="P1095" s="38">
        <f>VLOOKUP($B1095,'Gas wholesale lookups'!$A$4:$R$15,'Gas wholesale index'!P$2,FALSE)</f>
        <v>1</v>
      </c>
      <c r="Q1095" s="38">
        <f>VLOOKUP($B1095,'Gas wholesale lookups'!$A$4:$R$15,'Gas wholesale index'!Q$2,FALSE)</f>
        <v>1</v>
      </c>
      <c r="R1095" s="38">
        <f>VLOOKUP($B1095,'Gas wholesale lookups'!$A$4:$R$15,'Gas wholesale index'!R$2,FALSE)</f>
        <v>1</v>
      </c>
      <c r="S1095" s="38">
        <f>VLOOKUP($B1095,'Gas wholesale lookups'!$A$4:$R$15,'Gas wholesale index'!S$2,FALSE)</f>
        <v>1</v>
      </c>
      <c r="T1095" s="38">
        <f>VLOOKUP($B1095,'Gas wholesale lookups'!$A$4:$R$15,'Gas wholesale index'!T$2,FALSE)</f>
        <v>0</v>
      </c>
      <c r="U1095" s="13">
        <f t="shared" si="308"/>
        <v>0</v>
      </c>
      <c r="V1095" s="13">
        <f t="shared" si="309"/>
        <v>208526.18181818182</v>
      </c>
      <c r="W1095" s="13">
        <f t="shared" si="310"/>
        <v>166168.27272727274</v>
      </c>
      <c r="X1095" s="13">
        <f t="shared" si="311"/>
        <v>291847.5</v>
      </c>
      <c r="Y1095" s="13">
        <f t="shared" si="312"/>
        <v>332991.45454545453</v>
      </c>
      <c r="Z1095" s="13">
        <f t="shared" si="313"/>
        <v>0</v>
      </c>
      <c r="AA1095" s="13">
        <f t="shared" si="314"/>
        <v>999533.40909090918</v>
      </c>
      <c r="AB1095" s="23">
        <f t="shared" si="315"/>
        <v>0</v>
      </c>
      <c r="AC1095" s="23">
        <f t="shared" si="316"/>
        <v>0</v>
      </c>
      <c r="AD1095" s="23">
        <f t="shared" si="317"/>
        <v>0</v>
      </c>
      <c r="AE1095" s="23">
        <f t="shared" si="318"/>
        <v>0</v>
      </c>
      <c r="AF1095" s="23">
        <f t="shared" si="319"/>
        <v>0</v>
      </c>
      <c r="AG1095" s="23">
        <f t="shared" si="320"/>
        <v>0</v>
      </c>
      <c r="AH1095" s="23">
        <f t="shared" si="321"/>
        <v>0</v>
      </c>
      <c r="AI1095" s="44" t="str">
        <f t="shared" si="322"/>
        <v>n/a</v>
      </c>
      <c r="AJ1095" s="2" t="str">
        <f t="shared" ref="AJ1095:AJ1158" si="323">IF(AND(MONTH(A1095)=8,MONTH(A1094)=7),YEAR(A1095)+1&amp;"-"&amp;YEAR(A1095)-1998&amp;" Summer",IF(AND(MONTH(A1095)=2,MONTH(A1094)=1),YEAR(A1095)&amp;"-"&amp;YEAR(A1095)-1999&amp;" Winter",AJ1094))</f>
        <v>2019-20 Summer</v>
      </c>
      <c r="AK1095" s="2" t="str">
        <f t="shared" ref="AK1095:AK1158" si="324">IF(AND(MONTH(A1095)=4,MONTH(A1094)=3),YEAR(A1095)&amp;"-"&amp;YEAR(A1095)-1999&amp;" Summer",IF(AND(MONTH(A1095)=10,MONTH(A1094)=9),YEAR(A1095)&amp;"-"&amp;YEAR(A1095)-1999&amp;" Winter",AK1094))</f>
        <v>2018-19 Winter</v>
      </c>
      <c r="AL1095" s="41">
        <v>0</v>
      </c>
    </row>
    <row r="1096" spans="1:38" x14ac:dyDescent="0.3">
      <c r="A1096" s="47">
        <v>43424</v>
      </c>
      <c r="B1096" s="14" t="str">
        <f t="shared" si="307"/>
        <v>Nov</v>
      </c>
      <c r="C1096" s="3"/>
      <c r="D1096" s="3"/>
      <c r="E1096" s="3"/>
      <c r="F1096" s="3"/>
      <c r="G1096" s="3"/>
      <c r="H1096" s="3"/>
      <c r="I1096" s="13">
        <f>VLOOKUP($B1096,'Gas wholesale lookups'!$A$4:$L$15,'Gas wholesale index'!I$2,FALSE)</f>
        <v>332991.45454545453</v>
      </c>
      <c r="J1096" s="13">
        <f>VLOOKUP($B1096,'Gas wholesale lookups'!$A$4:$L$15,'Gas wholesale index'!J$2,FALSE)</f>
        <v>208526.18181818182</v>
      </c>
      <c r="K1096" s="13">
        <f>VLOOKUP($B1096,'Gas wholesale lookups'!$A$4:$L$15,'Gas wholesale index'!K$2,FALSE)</f>
        <v>166168.27272727274</v>
      </c>
      <c r="L1096" s="13">
        <f>VLOOKUP($B1096,'Gas wholesale lookups'!$A$4:$L$15,'Gas wholesale index'!L$2,FALSE)</f>
        <v>291847.5</v>
      </c>
      <c r="M1096" s="13">
        <f>VLOOKUP($B1096,'Gas wholesale lookups'!$A$4:$L$15,'Gas wholesale index'!M$2,FALSE)</f>
        <v>332991.45454545453</v>
      </c>
      <c r="N1096" s="13">
        <f>VLOOKUP($B1096,'Gas wholesale lookups'!$A$4:$L$15,'Gas wholesale index'!N$2,FALSE)</f>
        <v>208526.18181818182</v>
      </c>
      <c r="O1096" s="38">
        <f>VLOOKUP($B1096,'Gas wholesale lookups'!$A$4:$R$15,'Gas wholesale index'!O$2,FALSE)</f>
        <v>0</v>
      </c>
      <c r="P1096" s="38">
        <f>VLOOKUP($B1096,'Gas wholesale lookups'!$A$4:$R$15,'Gas wholesale index'!P$2,FALSE)</f>
        <v>1</v>
      </c>
      <c r="Q1096" s="38">
        <f>VLOOKUP($B1096,'Gas wholesale lookups'!$A$4:$R$15,'Gas wholesale index'!Q$2,FALSE)</f>
        <v>1</v>
      </c>
      <c r="R1096" s="38">
        <f>VLOOKUP($B1096,'Gas wholesale lookups'!$A$4:$R$15,'Gas wholesale index'!R$2,FALSE)</f>
        <v>1</v>
      </c>
      <c r="S1096" s="38">
        <f>VLOOKUP($B1096,'Gas wholesale lookups'!$A$4:$R$15,'Gas wholesale index'!S$2,FALSE)</f>
        <v>1</v>
      </c>
      <c r="T1096" s="38">
        <f>VLOOKUP($B1096,'Gas wholesale lookups'!$A$4:$R$15,'Gas wholesale index'!T$2,FALSE)</f>
        <v>0</v>
      </c>
      <c r="U1096" s="13">
        <f t="shared" si="308"/>
        <v>0</v>
      </c>
      <c r="V1096" s="13">
        <f t="shared" si="309"/>
        <v>208526.18181818182</v>
      </c>
      <c r="W1096" s="13">
        <f t="shared" si="310"/>
        <v>166168.27272727274</v>
      </c>
      <c r="X1096" s="13">
        <f t="shared" si="311"/>
        <v>291847.5</v>
      </c>
      <c r="Y1096" s="13">
        <f t="shared" si="312"/>
        <v>332991.45454545453</v>
      </c>
      <c r="Z1096" s="13">
        <f t="shared" si="313"/>
        <v>0</v>
      </c>
      <c r="AA1096" s="13">
        <f t="shared" si="314"/>
        <v>999533.40909090918</v>
      </c>
      <c r="AB1096" s="23">
        <f t="shared" si="315"/>
        <v>0</v>
      </c>
      <c r="AC1096" s="23">
        <f t="shared" si="316"/>
        <v>0</v>
      </c>
      <c r="AD1096" s="23">
        <f t="shared" si="317"/>
        <v>0</v>
      </c>
      <c r="AE1096" s="23">
        <f t="shared" si="318"/>
        <v>0</v>
      </c>
      <c r="AF1096" s="23">
        <f t="shared" si="319"/>
        <v>0</v>
      </c>
      <c r="AG1096" s="23">
        <f t="shared" si="320"/>
        <v>0</v>
      </c>
      <c r="AH1096" s="23">
        <f t="shared" si="321"/>
        <v>0</v>
      </c>
      <c r="AI1096" s="44" t="str">
        <f t="shared" si="322"/>
        <v>n/a</v>
      </c>
      <c r="AJ1096" s="2" t="str">
        <f t="shared" si="323"/>
        <v>2019-20 Summer</v>
      </c>
      <c r="AK1096" s="2" t="str">
        <f t="shared" si="324"/>
        <v>2018-19 Winter</v>
      </c>
      <c r="AL1096" s="41">
        <v>0</v>
      </c>
    </row>
    <row r="1097" spans="1:38" x14ac:dyDescent="0.3">
      <c r="A1097" s="47">
        <v>43425</v>
      </c>
      <c r="B1097" s="14" t="str">
        <f t="shared" si="307"/>
        <v>Nov</v>
      </c>
      <c r="C1097" s="3"/>
      <c r="D1097" s="3"/>
      <c r="E1097" s="3"/>
      <c r="F1097" s="3"/>
      <c r="G1097" s="3"/>
      <c r="H1097" s="3"/>
      <c r="I1097" s="13">
        <f>VLOOKUP($B1097,'Gas wholesale lookups'!$A$4:$L$15,'Gas wholesale index'!I$2,FALSE)</f>
        <v>332991.45454545453</v>
      </c>
      <c r="J1097" s="13">
        <f>VLOOKUP($B1097,'Gas wholesale lookups'!$A$4:$L$15,'Gas wholesale index'!J$2,FALSE)</f>
        <v>208526.18181818182</v>
      </c>
      <c r="K1097" s="13">
        <f>VLOOKUP($B1097,'Gas wholesale lookups'!$A$4:$L$15,'Gas wholesale index'!K$2,FALSE)</f>
        <v>166168.27272727274</v>
      </c>
      <c r="L1097" s="13">
        <f>VLOOKUP($B1097,'Gas wholesale lookups'!$A$4:$L$15,'Gas wholesale index'!L$2,FALSE)</f>
        <v>291847.5</v>
      </c>
      <c r="M1097" s="13">
        <f>VLOOKUP($B1097,'Gas wholesale lookups'!$A$4:$L$15,'Gas wholesale index'!M$2,FALSE)</f>
        <v>332991.45454545453</v>
      </c>
      <c r="N1097" s="13">
        <f>VLOOKUP($B1097,'Gas wholesale lookups'!$A$4:$L$15,'Gas wholesale index'!N$2,FALSE)</f>
        <v>208526.18181818182</v>
      </c>
      <c r="O1097" s="38">
        <f>VLOOKUP($B1097,'Gas wholesale lookups'!$A$4:$R$15,'Gas wholesale index'!O$2,FALSE)</f>
        <v>0</v>
      </c>
      <c r="P1097" s="38">
        <f>VLOOKUP($B1097,'Gas wholesale lookups'!$A$4:$R$15,'Gas wholesale index'!P$2,FALSE)</f>
        <v>1</v>
      </c>
      <c r="Q1097" s="38">
        <f>VLOOKUP($B1097,'Gas wholesale lookups'!$A$4:$R$15,'Gas wholesale index'!Q$2,FALSE)</f>
        <v>1</v>
      </c>
      <c r="R1097" s="38">
        <f>VLOOKUP($B1097,'Gas wholesale lookups'!$A$4:$R$15,'Gas wholesale index'!R$2,FALSE)</f>
        <v>1</v>
      </c>
      <c r="S1097" s="38">
        <f>VLOOKUP($B1097,'Gas wholesale lookups'!$A$4:$R$15,'Gas wholesale index'!S$2,FALSE)</f>
        <v>1</v>
      </c>
      <c r="T1097" s="38">
        <f>VLOOKUP($B1097,'Gas wholesale lookups'!$A$4:$R$15,'Gas wholesale index'!T$2,FALSE)</f>
        <v>0</v>
      </c>
      <c r="U1097" s="13">
        <f t="shared" si="308"/>
        <v>0</v>
      </c>
      <c r="V1097" s="13">
        <f t="shared" si="309"/>
        <v>208526.18181818182</v>
      </c>
      <c r="W1097" s="13">
        <f t="shared" si="310"/>
        <v>166168.27272727274</v>
      </c>
      <c r="X1097" s="13">
        <f t="shared" si="311"/>
        <v>291847.5</v>
      </c>
      <c r="Y1097" s="13">
        <f t="shared" si="312"/>
        <v>332991.45454545453</v>
      </c>
      <c r="Z1097" s="13">
        <f t="shared" si="313"/>
        <v>0</v>
      </c>
      <c r="AA1097" s="13">
        <f t="shared" si="314"/>
        <v>999533.40909090918</v>
      </c>
      <c r="AB1097" s="23">
        <f t="shared" si="315"/>
        <v>0</v>
      </c>
      <c r="AC1097" s="23">
        <f t="shared" si="316"/>
        <v>0</v>
      </c>
      <c r="AD1097" s="23">
        <f t="shared" si="317"/>
        <v>0</v>
      </c>
      <c r="AE1097" s="23">
        <f t="shared" si="318"/>
        <v>0</v>
      </c>
      <c r="AF1097" s="23">
        <f t="shared" si="319"/>
        <v>0</v>
      </c>
      <c r="AG1097" s="23">
        <f t="shared" si="320"/>
        <v>0</v>
      </c>
      <c r="AH1097" s="23">
        <f t="shared" si="321"/>
        <v>0</v>
      </c>
      <c r="AI1097" s="44" t="str">
        <f t="shared" si="322"/>
        <v>n/a</v>
      </c>
      <c r="AJ1097" s="2" t="str">
        <f t="shared" si="323"/>
        <v>2019-20 Summer</v>
      </c>
      <c r="AK1097" s="2" t="str">
        <f t="shared" si="324"/>
        <v>2018-19 Winter</v>
      </c>
      <c r="AL1097" s="41">
        <v>0</v>
      </c>
    </row>
    <row r="1098" spans="1:38" x14ac:dyDescent="0.3">
      <c r="A1098" s="47">
        <v>43426</v>
      </c>
      <c r="B1098" s="14" t="str">
        <f t="shared" ref="B1098:B1161" si="325">TEXT(A1098,"mmm")</f>
        <v>Nov</v>
      </c>
      <c r="C1098" s="3"/>
      <c r="D1098" s="3"/>
      <c r="E1098" s="3"/>
      <c r="F1098" s="3"/>
      <c r="G1098" s="3"/>
      <c r="H1098" s="3"/>
      <c r="I1098" s="13">
        <f>VLOOKUP($B1098,'Gas wholesale lookups'!$A$4:$L$15,'Gas wholesale index'!I$2,FALSE)</f>
        <v>332991.45454545453</v>
      </c>
      <c r="J1098" s="13">
        <f>VLOOKUP($B1098,'Gas wholesale lookups'!$A$4:$L$15,'Gas wholesale index'!J$2,FALSE)</f>
        <v>208526.18181818182</v>
      </c>
      <c r="K1098" s="13">
        <f>VLOOKUP($B1098,'Gas wholesale lookups'!$A$4:$L$15,'Gas wholesale index'!K$2,FALSE)</f>
        <v>166168.27272727274</v>
      </c>
      <c r="L1098" s="13">
        <f>VLOOKUP($B1098,'Gas wholesale lookups'!$A$4:$L$15,'Gas wholesale index'!L$2,FALSE)</f>
        <v>291847.5</v>
      </c>
      <c r="M1098" s="13">
        <f>VLOOKUP($B1098,'Gas wholesale lookups'!$A$4:$L$15,'Gas wholesale index'!M$2,FALSE)</f>
        <v>332991.45454545453</v>
      </c>
      <c r="N1098" s="13">
        <f>VLOOKUP($B1098,'Gas wholesale lookups'!$A$4:$L$15,'Gas wholesale index'!N$2,FALSE)</f>
        <v>208526.18181818182</v>
      </c>
      <c r="O1098" s="38">
        <f>VLOOKUP($B1098,'Gas wholesale lookups'!$A$4:$R$15,'Gas wholesale index'!O$2,FALSE)</f>
        <v>0</v>
      </c>
      <c r="P1098" s="38">
        <f>VLOOKUP($B1098,'Gas wholesale lookups'!$A$4:$R$15,'Gas wholesale index'!P$2,FALSE)</f>
        <v>1</v>
      </c>
      <c r="Q1098" s="38">
        <f>VLOOKUP($B1098,'Gas wholesale lookups'!$A$4:$R$15,'Gas wholesale index'!Q$2,FALSE)</f>
        <v>1</v>
      </c>
      <c r="R1098" s="38">
        <f>VLOOKUP($B1098,'Gas wholesale lookups'!$A$4:$R$15,'Gas wholesale index'!R$2,FALSE)</f>
        <v>1</v>
      </c>
      <c r="S1098" s="38">
        <f>VLOOKUP($B1098,'Gas wholesale lookups'!$A$4:$R$15,'Gas wholesale index'!S$2,FALSE)</f>
        <v>1</v>
      </c>
      <c r="T1098" s="38">
        <f>VLOOKUP($B1098,'Gas wholesale lookups'!$A$4:$R$15,'Gas wholesale index'!T$2,FALSE)</f>
        <v>0</v>
      </c>
      <c r="U1098" s="13">
        <f t="shared" ref="U1098:U1161" si="326">IF(O1098="","",I1098*O1098)</f>
        <v>0</v>
      </c>
      <c r="V1098" s="13">
        <f t="shared" ref="V1098:V1161" si="327">IF(P1098="","",J1098*P1098)</f>
        <v>208526.18181818182</v>
      </c>
      <c r="W1098" s="13">
        <f t="shared" ref="W1098:W1161" si="328">IF(Q1098="","",K1098*Q1098)</f>
        <v>166168.27272727274</v>
      </c>
      <c r="X1098" s="13">
        <f t="shared" ref="X1098:X1161" si="329">IF(R1098="","",L1098*R1098)</f>
        <v>291847.5</v>
      </c>
      <c r="Y1098" s="13">
        <f t="shared" ref="Y1098:Y1161" si="330">IF(S1098="","",M1098*S1098)</f>
        <v>332991.45454545453</v>
      </c>
      <c r="Z1098" s="13">
        <f t="shared" ref="Z1098:Z1161" si="331">IF(T1098="","",N1098*T1098)</f>
        <v>0</v>
      </c>
      <c r="AA1098" s="13">
        <f t="shared" ref="AA1098:AA1161" si="332">SUM(U1098:Z1098)</f>
        <v>999533.40909090918</v>
      </c>
      <c r="AB1098" s="23">
        <f t="shared" ref="AB1098:AB1161" si="333">IF(U1098="","",U1098*C1098)</f>
        <v>0</v>
      </c>
      <c r="AC1098" s="23">
        <f t="shared" ref="AC1098:AC1161" si="334">IF(V1098="","",V1098*D1098)</f>
        <v>0</v>
      </c>
      <c r="AD1098" s="23">
        <f t="shared" ref="AD1098:AD1161" si="335">IF(W1098="","",W1098*E1098)</f>
        <v>0</v>
      </c>
      <c r="AE1098" s="23">
        <f t="shared" ref="AE1098:AE1161" si="336">IF(X1098="","",X1098*F1098)</f>
        <v>0</v>
      </c>
      <c r="AF1098" s="23">
        <f t="shared" ref="AF1098:AF1161" si="337">IF(Y1098="","",Y1098*G1098)</f>
        <v>0</v>
      </c>
      <c r="AG1098" s="23">
        <f t="shared" ref="AG1098:AG1161" si="338">IF(Z1098="","",Z1098*H1098)</f>
        <v>0</v>
      </c>
      <c r="AH1098" s="23">
        <f t="shared" ref="AH1098:AH1161" si="339">SUM(AB1098:AG1098)</f>
        <v>0</v>
      </c>
      <c r="AI1098" s="44" t="str">
        <f t="shared" ref="AI1098:AI1161" si="340">IF(MIN(C1098:H1098)&lt;1,"n/a",AH1098/AA1098)</f>
        <v>n/a</v>
      </c>
      <c r="AJ1098" s="2" t="str">
        <f t="shared" si="323"/>
        <v>2019-20 Summer</v>
      </c>
      <c r="AK1098" s="2" t="str">
        <f t="shared" si="324"/>
        <v>2018-19 Winter</v>
      </c>
      <c r="AL1098" s="41">
        <v>0</v>
      </c>
    </row>
    <row r="1099" spans="1:38" x14ac:dyDescent="0.3">
      <c r="A1099" s="47">
        <v>43427</v>
      </c>
      <c r="B1099" s="14" t="str">
        <f t="shared" si="325"/>
        <v>Nov</v>
      </c>
      <c r="C1099" s="3"/>
      <c r="D1099" s="3"/>
      <c r="E1099" s="3"/>
      <c r="F1099" s="3"/>
      <c r="G1099" s="3"/>
      <c r="H1099" s="3"/>
      <c r="I1099" s="13">
        <f>VLOOKUP($B1099,'Gas wholesale lookups'!$A$4:$L$15,'Gas wholesale index'!I$2,FALSE)</f>
        <v>332991.45454545453</v>
      </c>
      <c r="J1099" s="13">
        <f>VLOOKUP($B1099,'Gas wholesale lookups'!$A$4:$L$15,'Gas wholesale index'!J$2,FALSE)</f>
        <v>208526.18181818182</v>
      </c>
      <c r="K1099" s="13">
        <f>VLOOKUP($B1099,'Gas wholesale lookups'!$A$4:$L$15,'Gas wholesale index'!K$2,FALSE)</f>
        <v>166168.27272727274</v>
      </c>
      <c r="L1099" s="13">
        <f>VLOOKUP($B1099,'Gas wholesale lookups'!$A$4:$L$15,'Gas wholesale index'!L$2,FALSE)</f>
        <v>291847.5</v>
      </c>
      <c r="M1099" s="13">
        <f>VLOOKUP($B1099,'Gas wholesale lookups'!$A$4:$L$15,'Gas wholesale index'!M$2,FALSE)</f>
        <v>332991.45454545453</v>
      </c>
      <c r="N1099" s="13">
        <f>VLOOKUP($B1099,'Gas wholesale lookups'!$A$4:$L$15,'Gas wholesale index'!N$2,FALSE)</f>
        <v>208526.18181818182</v>
      </c>
      <c r="O1099" s="38">
        <f>VLOOKUP($B1099,'Gas wholesale lookups'!$A$4:$R$15,'Gas wholesale index'!O$2,FALSE)</f>
        <v>0</v>
      </c>
      <c r="P1099" s="38">
        <f>VLOOKUP($B1099,'Gas wholesale lookups'!$A$4:$R$15,'Gas wholesale index'!P$2,FALSE)</f>
        <v>1</v>
      </c>
      <c r="Q1099" s="38">
        <f>VLOOKUP($B1099,'Gas wholesale lookups'!$A$4:$R$15,'Gas wholesale index'!Q$2,FALSE)</f>
        <v>1</v>
      </c>
      <c r="R1099" s="38">
        <f>VLOOKUP($B1099,'Gas wholesale lookups'!$A$4:$R$15,'Gas wholesale index'!R$2,FALSE)</f>
        <v>1</v>
      </c>
      <c r="S1099" s="38">
        <f>VLOOKUP($B1099,'Gas wholesale lookups'!$A$4:$R$15,'Gas wholesale index'!S$2,FALSE)</f>
        <v>1</v>
      </c>
      <c r="T1099" s="38">
        <f>VLOOKUP($B1099,'Gas wholesale lookups'!$A$4:$R$15,'Gas wholesale index'!T$2,FALSE)</f>
        <v>0</v>
      </c>
      <c r="U1099" s="13">
        <f t="shared" si="326"/>
        <v>0</v>
      </c>
      <c r="V1099" s="13">
        <f t="shared" si="327"/>
        <v>208526.18181818182</v>
      </c>
      <c r="W1099" s="13">
        <f t="shared" si="328"/>
        <v>166168.27272727274</v>
      </c>
      <c r="X1099" s="13">
        <f t="shared" si="329"/>
        <v>291847.5</v>
      </c>
      <c r="Y1099" s="13">
        <f t="shared" si="330"/>
        <v>332991.45454545453</v>
      </c>
      <c r="Z1099" s="13">
        <f t="shared" si="331"/>
        <v>0</v>
      </c>
      <c r="AA1099" s="13">
        <f t="shared" si="332"/>
        <v>999533.40909090918</v>
      </c>
      <c r="AB1099" s="23">
        <f t="shared" si="333"/>
        <v>0</v>
      </c>
      <c r="AC1099" s="23">
        <f t="shared" si="334"/>
        <v>0</v>
      </c>
      <c r="AD1099" s="23">
        <f t="shared" si="335"/>
        <v>0</v>
      </c>
      <c r="AE1099" s="23">
        <f t="shared" si="336"/>
        <v>0</v>
      </c>
      <c r="AF1099" s="23">
        <f t="shared" si="337"/>
        <v>0</v>
      </c>
      <c r="AG1099" s="23">
        <f t="shared" si="338"/>
        <v>0</v>
      </c>
      <c r="AH1099" s="23">
        <f t="shared" si="339"/>
        <v>0</v>
      </c>
      <c r="AI1099" s="44" t="str">
        <f t="shared" si="340"/>
        <v>n/a</v>
      </c>
      <c r="AJ1099" s="2" t="str">
        <f t="shared" si="323"/>
        <v>2019-20 Summer</v>
      </c>
      <c r="AK1099" s="2" t="str">
        <f t="shared" si="324"/>
        <v>2018-19 Winter</v>
      </c>
      <c r="AL1099" s="41">
        <v>0</v>
      </c>
    </row>
    <row r="1100" spans="1:38" x14ac:dyDescent="0.3">
      <c r="A1100" s="47">
        <v>43430</v>
      </c>
      <c r="B1100" s="14" t="str">
        <f t="shared" si="325"/>
        <v>Nov</v>
      </c>
      <c r="C1100" s="3"/>
      <c r="D1100" s="3"/>
      <c r="E1100" s="3"/>
      <c r="F1100" s="3"/>
      <c r="G1100" s="3"/>
      <c r="H1100" s="3"/>
      <c r="I1100" s="13">
        <f>VLOOKUP($B1100,'Gas wholesale lookups'!$A$4:$L$15,'Gas wholesale index'!I$2,FALSE)</f>
        <v>332991.45454545453</v>
      </c>
      <c r="J1100" s="13">
        <f>VLOOKUP($B1100,'Gas wholesale lookups'!$A$4:$L$15,'Gas wholesale index'!J$2,FALSE)</f>
        <v>208526.18181818182</v>
      </c>
      <c r="K1100" s="13">
        <f>VLOOKUP($B1100,'Gas wholesale lookups'!$A$4:$L$15,'Gas wholesale index'!K$2,FALSE)</f>
        <v>166168.27272727274</v>
      </c>
      <c r="L1100" s="13">
        <f>VLOOKUP($B1100,'Gas wholesale lookups'!$A$4:$L$15,'Gas wholesale index'!L$2,FALSE)</f>
        <v>291847.5</v>
      </c>
      <c r="M1100" s="13">
        <f>VLOOKUP($B1100,'Gas wholesale lookups'!$A$4:$L$15,'Gas wholesale index'!M$2,FALSE)</f>
        <v>332991.45454545453</v>
      </c>
      <c r="N1100" s="13">
        <f>VLOOKUP($B1100,'Gas wholesale lookups'!$A$4:$L$15,'Gas wholesale index'!N$2,FALSE)</f>
        <v>208526.18181818182</v>
      </c>
      <c r="O1100" s="38">
        <f>VLOOKUP($B1100,'Gas wholesale lookups'!$A$4:$R$15,'Gas wholesale index'!O$2,FALSE)</f>
        <v>0</v>
      </c>
      <c r="P1100" s="38">
        <f>VLOOKUP($B1100,'Gas wholesale lookups'!$A$4:$R$15,'Gas wholesale index'!P$2,FALSE)</f>
        <v>1</v>
      </c>
      <c r="Q1100" s="38">
        <f>VLOOKUP($B1100,'Gas wholesale lookups'!$A$4:$R$15,'Gas wholesale index'!Q$2,FALSE)</f>
        <v>1</v>
      </c>
      <c r="R1100" s="38">
        <f>VLOOKUP($B1100,'Gas wholesale lookups'!$A$4:$R$15,'Gas wholesale index'!R$2,FALSE)</f>
        <v>1</v>
      </c>
      <c r="S1100" s="38">
        <f>VLOOKUP($B1100,'Gas wholesale lookups'!$A$4:$R$15,'Gas wholesale index'!S$2,FALSE)</f>
        <v>1</v>
      </c>
      <c r="T1100" s="38">
        <f>VLOOKUP($B1100,'Gas wholesale lookups'!$A$4:$R$15,'Gas wholesale index'!T$2,FALSE)</f>
        <v>0</v>
      </c>
      <c r="U1100" s="13">
        <f t="shared" si="326"/>
        <v>0</v>
      </c>
      <c r="V1100" s="13">
        <f t="shared" si="327"/>
        <v>208526.18181818182</v>
      </c>
      <c r="W1100" s="13">
        <f t="shared" si="328"/>
        <v>166168.27272727274</v>
      </c>
      <c r="X1100" s="13">
        <f t="shared" si="329"/>
        <v>291847.5</v>
      </c>
      <c r="Y1100" s="13">
        <f t="shared" si="330"/>
        <v>332991.45454545453</v>
      </c>
      <c r="Z1100" s="13">
        <f t="shared" si="331"/>
        <v>0</v>
      </c>
      <c r="AA1100" s="13">
        <f t="shared" si="332"/>
        <v>999533.40909090918</v>
      </c>
      <c r="AB1100" s="23">
        <f t="shared" si="333"/>
        <v>0</v>
      </c>
      <c r="AC1100" s="23">
        <f t="shared" si="334"/>
        <v>0</v>
      </c>
      <c r="AD1100" s="23">
        <f t="shared" si="335"/>
        <v>0</v>
      </c>
      <c r="AE1100" s="23">
        <f t="shared" si="336"/>
        <v>0</v>
      </c>
      <c r="AF1100" s="23">
        <f t="shared" si="337"/>
        <v>0</v>
      </c>
      <c r="AG1100" s="23">
        <f t="shared" si="338"/>
        <v>0</v>
      </c>
      <c r="AH1100" s="23">
        <f t="shared" si="339"/>
        <v>0</v>
      </c>
      <c r="AI1100" s="44" t="str">
        <f t="shared" si="340"/>
        <v>n/a</v>
      </c>
      <c r="AJ1100" s="2" t="str">
        <f t="shared" si="323"/>
        <v>2019-20 Summer</v>
      </c>
      <c r="AK1100" s="2" t="str">
        <f t="shared" si="324"/>
        <v>2018-19 Winter</v>
      </c>
      <c r="AL1100" s="41">
        <v>0</v>
      </c>
    </row>
    <row r="1101" spans="1:38" x14ac:dyDescent="0.3">
      <c r="A1101" s="47">
        <v>43431</v>
      </c>
      <c r="B1101" s="14" t="str">
        <f t="shared" si="325"/>
        <v>Nov</v>
      </c>
      <c r="C1101" s="3"/>
      <c r="D1101" s="3"/>
      <c r="E1101" s="3"/>
      <c r="F1101" s="3"/>
      <c r="G1101" s="3"/>
      <c r="H1101" s="3"/>
      <c r="I1101" s="13">
        <f>VLOOKUP($B1101,'Gas wholesale lookups'!$A$4:$L$15,'Gas wholesale index'!I$2,FALSE)</f>
        <v>332991.45454545453</v>
      </c>
      <c r="J1101" s="13">
        <f>VLOOKUP($B1101,'Gas wholesale lookups'!$A$4:$L$15,'Gas wholesale index'!J$2,FALSE)</f>
        <v>208526.18181818182</v>
      </c>
      <c r="K1101" s="13">
        <f>VLOOKUP($B1101,'Gas wholesale lookups'!$A$4:$L$15,'Gas wholesale index'!K$2,FALSE)</f>
        <v>166168.27272727274</v>
      </c>
      <c r="L1101" s="13">
        <f>VLOOKUP($B1101,'Gas wholesale lookups'!$A$4:$L$15,'Gas wholesale index'!L$2,FALSE)</f>
        <v>291847.5</v>
      </c>
      <c r="M1101" s="13">
        <f>VLOOKUP($B1101,'Gas wholesale lookups'!$A$4:$L$15,'Gas wholesale index'!M$2,FALSE)</f>
        <v>332991.45454545453</v>
      </c>
      <c r="N1101" s="13">
        <f>VLOOKUP($B1101,'Gas wholesale lookups'!$A$4:$L$15,'Gas wholesale index'!N$2,FALSE)</f>
        <v>208526.18181818182</v>
      </c>
      <c r="O1101" s="38">
        <f>VLOOKUP($B1101,'Gas wholesale lookups'!$A$4:$R$15,'Gas wholesale index'!O$2,FALSE)</f>
        <v>0</v>
      </c>
      <c r="P1101" s="38">
        <f>VLOOKUP($B1101,'Gas wholesale lookups'!$A$4:$R$15,'Gas wholesale index'!P$2,FALSE)</f>
        <v>1</v>
      </c>
      <c r="Q1101" s="38">
        <f>VLOOKUP($B1101,'Gas wholesale lookups'!$A$4:$R$15,'Gas wholesale index'!Q$2,FALSE)</f>
        <v>1</v>
      </c>
      <c r="R1101" s="38">
        <f>VLOOKUP($B1101,'Gas wholesale lookups'!$A$4:$R$15,'Gas wholesale index'!R$2,FALSE)</f>
        <v>1</v>
      </c>
      <c r="S1101" s="38">
        <f>VLOOKUP($B1101,'Gas wholesale lookups'!$A$4:$R$15,'Gas wholesale index'!S$2,FALSE)</f>
        <v>1</v>
      </c>
      <c r="T1101" s="38">
        <f>VLOOKUP($B1101,'Gas wholesale lookups'!$A$4:$R$15,'Gas wholesale index'!T$2,FALSE)</f>
        <v>0</v>
      </c>
      <c r="U1101" s="13">
        <f t="shared" si="326"/>
        <v>0</v>
      </c>
      <c r="V1101" s="13">
        <f t="shared" si="327"/>
        <v>208526.18181818182</v>
      </c>
      <c r="W1101" s="13">
        <f t="shared" si="328"/>
        <v>166168.27272727274</v>
      </c>
      <c r="X1101" s="13">
        <f t="shared" si="329"/>
        <v>291847.5</v>
      </c>
      <c r="Y1101" s="13">
        <f t="shared" si="330"/>
        <v>332991.45454545453</v>
      </c>
      <c r="Z1101" s="13">
        <f t="shared" si="331"/>
        <v>0</v>
      </c>
      <c r="AA1101" s="13">
        <f t="shared" si="332"/>
        <v>999533.40909090918</v>
      </c>
      <c r="AB1101" s="23">
        <f t="shared" si="333"/>
        <v>0</v>
      </c>
      <c r="AC1101" s="23">
        <f t="shared" si="334"/>
        <v>0</v>
      </c>
      <c r="AD1101" s="23">
        <f t="shared" si="335"/>
        <v>0</v>
      </c>
      <c r="AE1101" s="23">
        <f t="shared" si="336"/>
        <v>0</v>
      </c>
      <c r="AF1101" s="23">
        <f t="shared" si="337"/>
        <v>0</v>
      </c>
      <c r="AG1101" s="23">
        <f t="shared" si="338"/>
        <v>0</v>
      </c>
      <c r="AH1101" s="23">
        <f t="shared" si="339"/>
        <v>0</v>
      </c>
      <c r="AI1101" s="44" t="str">
        <f t="shared" si="340"/>
        <v>n/a</v>
      </c>
      <c r="AJ1101" s="2" t="str">
        <f t="shared" si="323"/>
        <v>2019-20 Summer</v>
      </c>
      <c r="AK1101" s="2" t="str">
        <f t="shared" si="324"/>
        <v>2018-19 Winter</v>
      </c>
      <c r="AL1101" s="41">
        <v>0</v>
      </c>
    </row>
    <row r="1102" spans="1:38" x14ac:dyDescent="0.3">
      <c r="A1102" s="47">
        <v>43432</v>
      </c>
      <c r="B1102" s="14" t="str">
        <f t="shared" si="325"/>
        <v>Nov</v>
      </c>
      <c r="C1102" s="3"/>
      <c r="D1102" s="3"/>
      <c r="E1102" s="3"/>
      <c r="F1102" s="3"/>
      <c r="G1102" s="3"/>
      <c r="H1102" s="3"/>
      <c r="I1102" s="13">
        <f>VLOOKUP($B1102,'Gas wholesale lookups'!$A$4:$L$15,'Gas wholesale index'!I$2,FALSE)</f>
        <v>332991.45454545453</v>
      </c>
      <c r="J1102" s="13">
        <f>VLOOKUP($B1102,'Gas wholesale lookups'!$A$4:$L$15,'Gas wholesale index'!J$2,FALSE)</f>
        <v>208526.18181818182</v>
      </c>
      <c r="K1102" s="13">
        <f>VLOOKUP($B1102,'Gas wholesale lookups'!$A$4:$L$15,'Gas wholesale index'!K$2,FALSE)</f>
        <v>166168.27272727274</v>
      </c>
      <c r="L1102" s="13">
        <f>VLOOKUP($B1102,'Gas wholesale lookups'!$A$4:$L$15,'Gas wholesale index'!L$2,FALSE)</f>
        <v>291847.5</v>
      </c>
      <c r="M1102" s="13">
        <f>VLOOKUP($B1102,'Gas wholesale lookups'!$A$4:$L$15,'Gas wholesale index'!M$2,FALSE)</f>
        <v>332991.45454545453</v>
      </c>
      <c r="N1102" s="13">
        <f>VLOOKUP($B1102,'Gas wholesale lookups'!$A$4:$L$15,'Gas wholesale index'!N$2,FALSE)</f>
        <v>208526.18181818182</v>
      </c>
      <c r="O1102" s="38">
        <f>VLOOKUP($B1102,'Gas wholesale lookups'!$A$4:$R$15,'Gas wholesale index'!O$2,FALSE)</f>
        <v>0</v>
      </c>
      <c r="P1102" s="38">
        <f>VLOOKUP($B1102,'Gas wholesale lookups'!$A$4:$R$15,'Gas wholesale index'!P$2,FALSE)</f>
        <v>1</v>
      </c>
      <c r="Q1102" s="38">
        <f>VLOOKUP($B1102,'Gas wholesale lookups'!$A$4:$R$15,'Gas wholesale index'!Q$2,FALSE)</f>
        <v>1</v>
      </c>
      <c r="R1102" s="38">
        <f>VLOOKUP($B1102,'Gas wholesale lookups'!$A$4:$R$15,'Gas wholesale index'!R$2,FALSE)</f>
        <v>1</v>
      </c>
      <c r="S1102" s="38">
        <f>VLOOKUP($B1102,'Gas wholesale lookups'!$A$4:$R$15,'Gas wholesale index'!S$2,FALSE)</f>
        <v>1</v>
      </c>
      <c r="T1102" s="38">
        <f>VLOOKUP($B1102,'Gas wholesale lookups'!$A$4:$R$15,'Gas wholesale index'!T$2,FALSE)</f>
        <v>0</v>
      </c>
      <c r="U1102" s="13">
        <f t="shared" si="326"/>
        <v>0</v>
      </c>
      <c r="V1102" s="13">
        <f t="shared" si="327"/>
        <v>208526.18181818182</v>
      </c>
      <c r="W1102" s="13">
        <f t="shared" si="328"/>
        <v>166168.27272727274</v>
      </c>
      <c r="X1102" s="13">
        <f t="shared" si="329"/>
        <v>291847.5</v>
      </c>
      <c r="Y1102" s="13">
        <f t="shared" si="330"/>
        <v>332991.45454545453</v>
      </c>
      <c r="Z1102" s="13">
        <f t="shared" si="331"/>
        <v>0</v>
      </c>
      <c r="AA1102" s="13">
        <f t="shared" si="332"/>
        <v>999533.40909090918</v>
      </c>
      <c r="AB1102" s="23">
        <f t="shared" si="333"/>
        <v>0</v>
      </c>
      <c r="AC1102" s="23">
        <f t="shared" si="334"/>
        <v>0</v>
      </c>
      <c r="AD1102" s="23">
        <f t="shared" si="335"/>
        <v>0</v>
      </c>
      <c r="AE1102" s="23">
        <f t="shared" si="336"/>
        <v>0</v>
      </c>
      <c r="AF1102" s="23">
        <f t="shared" si="337"/>
        <v>0</v>
      </c>
      <c r="AG1102" s="23">
        <f t="shared" si="338"/>
        <v>0</v>
      </c>
      <c r="AH1102" s="23">
        <f t="shared" si="339"/>
        <v>0</v>
      </c>
      <c r="AI1102" s="44" t="str">
        <f t="shared" si="340"/>
        <v>n/a</v>
      </c>
      <c r="AJ1102" s="2" t="str">
        <f t="shared" si="323"/>
        <v>2019-20 Summer</v>
      </c>
      <c r="AK1102" s="2" t="str">
        <f t="shared" si="324"/>
        <v>2018-19 Winter</v>
      </c>
      <c r="AL1102" s="41">
        <v>0</v>
      </c>
    </row>
    <row r="1103" spans="1:38" x14ac:dyDescent="0.3">
      <c r="A1103" s="47">
        <v>43433</v>
      </c>
      <c r="B1103" s="14" t="str">
        <f t="shared" si="325"/>
        <v>Nov</v>
      </c>
      <c r="C1103" s="3"/>
      <c r="D1103" s="3"/>
      <c r="E1103" s="3"/>
      <c r="F1103" s="3"/>
      <c r="G1103" s="3"/>
      <c r="H1103" s="3"/>
      <c r="I1103" s="13">
        <f>VLOOKUP($B1103,'Gas wholesale lookups'!$A$4:$L$15,'Gas wholesale index'!I$2,FALSE)</f>
        <v>332991.45454545453</v>
      </c>
      <c r="J1103" s="13">
        <f>VLOOKUP($B1103,'Gas wholesale lookups'!$A$4:$L$15,'Gas wholesale index'!J$2,FALSE)</f>
        <v>208526.18181818182</v>
      </c>
      <c r="K1103" s="13">
        <f>VLOOKUP($B1103,'Gas wholesale lookups'!$A$4:$L$15,'Gas wholesale index'!K$2,FALSE)</f>
        <v>166168.27272727274</v>
      </c>
      <c r="L1103" s="13">
        <f>VLOOKUP($B1103,'Gas wholesale lookups'!$A$4:$L$15,'Gas wholesale index'!L$2,FALSE)</f>
        <v>291847.5</v>
      </c>
      <c r="M1103" s="13">
        <f>VLOOKUP($B1103,'Gas wholesale lookups'!$A$4:$L$15,'Gas wholesale index'!M$2,FALSE)</f>
        <v>332991.45454545453</v>
      </c>
      <c r="N1103" s="13">
        <f>VLOOKUP($B1103,'Gas wholesale lookups'!$A$4:$L$15,'Gas wholesale index'!N$2,FALSE)</f>
        <v>208526.18181818182</v>
      </c>
      <c r="O1103" s="38">
        <f>VLOOKUP($B1103,'Gas wholesale lookups'!$A$4:$R$15,'Gas wholesale index'!O$2,FALSE)</f>
        <v>0</v>
      </c>
      <c r="P1103" s="38">
        <f>VLOOKUP($B1103,'Gas wholesale lookups'!$A$4:$R$15,'Gas wholesale index'!P$2,FALSE)</f>
        <v>1</v>
      </c>
      <c r="Q1103" s="38">
        <f>VLOOKUP($B1103,'Gas wholesale lookups'!$A$4:$R$15,'Gas wholesale index'!Q$2,FALSE)</f>
        <v>1</v>
      </c>
      <c r="R1103" s="38">
        <f>VLOOKUP($B1103,'Gas wholesale lookups'!$A$4:$R$15,'Gas wholesale index'!R$2,FALSE)</f>
        <v>1</v>
      </c>
      <c r="S1103" s="38">
        <f>VLOOKUP($B1103,'Gas wholesale lookups'!$A$4:$R$15,'Gas wholesale index'!S$2,FALSE)</f>
        <v>1</v>
      </c>
      <c r="T1103" s="38">
        <f>VLOOKUP($B1103,'Gas wholesale lookups'!$A$4:$R$15,'Gas wholesale index'!T$2,FALSE)</f>
        <v>0</v>
      </c>
      <c r="U1103" s="13">
        <f t="shared" si="326"/>
        <v>0</v>
      </c>
      <c r="V1103" s="13">
        <f t="shared" si="327"/>
        <v>208526.18181818182</v>
      </c>
      <c r="W1103" s="13">
        <f t="shared" si="328"/>
        <v>166168.27272727274</v>
      </c>
      <c r="X1103" s="13">
        <f t="shared" si="329"/>
        <v>291847.5</v>
      </c>
      <c r="Y1103" s="13">
        <f t="shared" si="330"/>
        <v>332991.45454545453</v>
      </c>
      <c r="Z1103" s="13">
        <f t="shared" si="331"/>
        <v>0</v>
      </c>
      <c r="AA1103" s="13">
        <f t="shared" si="332"/>
        <v>999533.40909090918</v>
      </c>
      <c r="AB1103" s="23">
        <f t="shared" si="333"/>
        <v>0</v>
      </c>
      <c r="AC1103" s="23">
        <f t="shared" si="334"/>
        <v>0</v>
      </c>
      <c r="AD1103" s="23">
        <f t="shared" si="335"/>
        <v>0</v>
      </c>
      <c r="AE1103" s="23">
        <f t="shared" si="336"/>
        <v>0</v>
      </c>
      <c r="AF1103" s="23">
        <f t="shared" si="337"/>
        <v>0</v>
      </c>
      <c r="AG1103" s="23">
        <f t="shared" si="338"/>
        <v>0</v>
      </c>
      <c r="AH1103" s="23">
        <f t="shared" si="339"/>
        <v>0</v>
      </c>
      <c r="AI1103" s="44" t="str">
        <f t="shared" si="340"/>
        <v>n/a</v>
      </c>
      <c r="AJ1103" s="2" t="str">
        <f t="shared" si="323"/>
        <v>2019-20 Summer</v>
      </c>
      <c r="AK1103" s="2" t="str">
        <f t="shared" si="324"/>
        <v>2018-19 Winter</v>
      </c>
      <c r="AL1103" s="41">
        <v>0</v>
      </c>
    </row>
    <row r="1104" spans="1:38" x14ac:dyDescent="0.3">
      <c r="A1104" s="47">
        <v>43434</v>
      </c>
      <c r="B1104" s="14" t="str">
        <f t="shared" si="325"/>
        <v>Nov</v>
      </c>
      <c r="C1104" s="3"/>
      <c r="D1104" s="3"/>
      <c r="E1104" s="3"/>
      <c r="F1104" s="3"/>
      <c r="G1104" s="3"/>
      <c r="H1104" s="3"/>
      <c r="I1104" s="13">
        <f>VLOOKUP($B1104,'Gas wholesale lookups'!$A$4:$L$15,'Gas wholesale index'!I$2,FALSE)</f>
        <v>332991.45454545453</v>
      </c>
      <c r="J1104" s="13">
        <f>VLOOKUP($B1104,'Gas wholesale lookups'!$A$4:$L$15,'Gas wholesale index'!J$2,FALSE)</f>
        <v>208526.18181818182</v>
      </c>
      <c r="K1104" s="13">
        <f>VLOOKUP($B1104,'Gas wholesale lookups'!$A$4:$L$15,'Gas wholesale index'!K$2,FALSE)</f>
        <v>166168.27272727274</v>
      </c>
      <c r="L1104" s="13">
        <f>VLOOKUP($B1104,'Gas wholesale lookups'!$A$4:$L$15,'Gas wholesale index'!L$2,FALSE)</f>
        <v>291847.5</v>
      </c>
      <c r="M1104" s="13">
        <f>VLOOKUP($B1104,'Gas wholesale lookups'!$A$4:$L$15,'Gas wholesale index'!M$2,FALSE)</f>
        <v>332991.45454545453</v>
      </c>
      <c r="N1104" s="13">
        <f>VLOOKUP($B1104,'Gas wholesale lookups'!$A$4:$L$15,'Gas wholesale index'!N$2,FALSE)</f>
        <v>208526.18181818182</v>
      </c>
      <c r="O1104" s="38">
        <f>VLOOKUP($B1104,'Gas wholesale lookups'!$A$4:$R$15,'Gas wholesale index'!O$2,FALSE)</f>
        <v>0</v>
      </c>
      <c r="P1104" s="38">
        <f>VLOOKUP($B1104,'Gas wholesale lookups'!$A$4:$R$15,'Gas wholesale index'!P$2,FALSE)</f>
        <v>1</v>
      </c>
      <c r="Q1104" s="38">
        <f>VLOOKUP($B1104,'Gas wholesale lookups'!$A$4:$R$15,'Gas wholesale index'!Q$2,FALSE)</f>
        <v>1</v>
      </c>
      <c r="R1104" s="38">
        <f>VLOOKUP($B1104,'Gas wholesale lookups'!$A$4:$R$15,'Gas wholesale index'!R$2,FALSE)</f>
        <v>1</v>
      </c>
      <c r="S1104" s="38">
        <f>VLOOKUP($B1104,'Gas wholesale lookups'!$A$4:$R$15,'Gas wholesale index'!S$2,FALSE)</f>
        <v>1</v>
      </c>
      <c r="T1104" s="38">
        <f>VLOOKUP($B1104,'Gas wholesale lookups'!$A$4:$R$15,'Gas wholesale index'!T$2,FALSE)</f>
        <v>0</v>
      </c>
      <c r="U1104" s="13">
        <f t="shared" si="326"/>
        <v>0</v>
      </c>
      <c r="V1104" s="13">
        <f t="shared" si="327"/>
        <v>208526.18181818182</v>
      </c>
      <c r="W1104" s="13">
        <f t="shared" si="328"/>
        <v>166168.27272727274</v>
      </c>
      <c r="X1104" s="13">
        <f t="shared" si="329"/>
        <v>291847.5</v>
      </c>
      <c r="Y1104" s="13">
        <f t="shared" si="330"/>
        <v>332991.45454545453</v>
      </c>
      <c r="Z1104" s="13">
        <f t="shared" si="331"/>
        <v>0</v>
      </c>
      <c r="AA1104" s="13">
        <f t="shared" si="332"/>
        <v>999533.40909090918</v>
      </c>
      <c r="AB1104" s="23">
        <f t="shared" si="333"/>
        <v>0</v>
      </c>
      <c r="AC1104" s="23">
        <f t="shared" si="334"/>
        <v>0</v>
      </c>
      <c r="AD1104" s="23">
        <f t="shared" si="335"/>
        <v>0</v>
      </c>
      <c r="AE1104" s="23">
        <f t="shared" si="336"/>
        <v>0</v>
      </c>
      <c r="AF1104" s="23">
        <f t="shared" si="337"/>
        <v>0</v>
      </c>
      <c r="AG1104" s="23">
        <f t="shared" si="338"/>
        <v>0</v>
      </c>
      <c r="AH1104" s="23">
        <f t="shared" si="339"/>
        <v>0</v>
      </c>
      <c r="AI1104" s="44" t="str">
        <f t="shared" si="340"/>
        <v>n/a</v>
      </c>
      <c r="AJ1104" s="2" t="str">
        <f t="shared" si="323"/>
        <v>2019-20 Summer</v>
      </c>
      <c r="AK1104" s="2" t="str">
        <f t="shared" si="324"/>
        <v>2018-19 Winter</v>
      </c>
      <c r="AL1104" s="41">
        <v>0</v>
      </c>
    </row>
    <row r="1105" spans="1:38" x14ac:dyDescent="0.3">
      <c r="A1105" s="47">
        <v>43437</v>
      </c>
      <c r="B1105" s="14" t="str">
        <f t="shared" si="325"/>
        <v>Dec</v>
      </c>
      <c r="C1105" s="3"/>
      <c r="D1105" s="3"/>
      <c r="E1105" s="3"/>
      <c r="F1105" s="3"/>
      <c r="G1105" s="3"/>
      <c r="H1105" s="3"/>
      <c r="I1105" s="13">
        <f>VLOOKUP($B1105,'Gas wholesale lookups'!$A$4:$L$15,'Gas wholesale index'!I$2,FALSE)</f>
        <v>332991.45454545453</v>
      </c>
      <c r="J1105" s="13">
        <f>VLOOKUP($B1105,'Gas wholesale lookups'!$A$4:$L$15,'Gas wholesale index'!J$2,FALSE)</f>
        <v>208526.18181818182</v>
      </c>
      <c r="K1105" s="13">
        <f>VLOOKUP($B1105,'Gas wholesale lookups'!$A$4:$L$15,'Gas wholesale index'!K$2,FALSE)</f>
        <v>166168.27272727274</v>
      </c>
      <c r="L1105" s="13">
        <f>VLOOKUP($B1105,'Gas wholesale lookups'!$A$4:$L$15,'Gas wholesale index'!L$2,FALSE)</f>
        <v>291847.5</v>
      </c>
      <c r="M1105" s="13">
        <f>VLOOKUP($B1105,'Gas wholesale lookups'!$A$4:$L$15,'Gas wholesale index'!M$2,FALSE)</f>
        <v>332991.45454545453</v>
      </c>
      <c r="N1105" s="13">
        <f>VLOOKUP($B1105,'Gas wholesale lookups'!$A$4:$L$15,'Gas wholesale index'!N$2,FALSE)</f>
        <v>208526.18181818182</v>
      </c>
      <c r="O1105" s="38">
        <f>VLOOKUP($B1105,'Gas wholesale lookups'!$A$4:$R$15,'Gas wholesale index'!O$2,FALSE)</f>
        <v>0</v>
      </c>
      <c r="P1105" s="38">
        <f>VLOOKUP($B1105,'Gas wholesale lookups'!$A$4:$R$15,'Gas wholesale index'!P$2,FALSE)</f>
        <v>1</v>
      </c>
      <c r="Q1105" s="38">
        <f>VLOOKUP($B1105,'Gas wholesale lookups'!$A$4:$R$15,'Gas wholesale index'!Q$2,FALSE)</f>
        <v>1</v>
      </c>
      <c r="R1105" s="38">
        <f>VLOOKUP($B1105,'Gas wholesale lookups'!$A$4:$R$15,'Gas wholesale index'!R$2,FALSE)</f>
        <v>1</v>
      </c>
      <c r="S1105" s="38">
        <f>VLOOKUP($B1105,'Gas wholesale lookups'!$A$4:$R$15,'Gas wholesale index'!S$2,FALSE)</f>
        <v>1</v>
      </c>
      <c r="T1105" s="38">
        <f>VLOOKUP($B1105,'Gas wholesale lookups'!$A$4:$R$15,'Gas wholesale index'!T$2,FALSE)</f>
        <v>0</v>
      </c>
      <c r="U1105" s="13">
        <f t="shared" si="326"/>
        <v>0</v>
      </c>
      <c r="V1105" s="13">
        <f t="shared" si="327"/>
        <v>208526.18181818182</v>
      </c>
      <c r="W1105" s="13">
        <f t="shared" si="328"/>
        <v>166168.27272727274</v>
      </c>
      <c r="X1105" s="13">
        <f t="shared" si="329"/>
        <v>291847.5</v>
      </c>
      <c r="Y1105" s="13">
        <f t="shared" si="330"/>
        <v>332991.45454545453</v>
      </c>
      <c r="Z1105" s="13">
        <f t="shared" si="331"/>
        <v>0</v>
      </c>
      <c r="AA1105" s="13">
        <f t="shared" si="332"/>
        <v>999533.40909090918</v>
      </c>
      <c r="AB1105" s="23">
        <f t="shared" si="333"/>
        <v>0</v>
      </c>
      <c r="AC1105" s="23">
        <f t="shared" si="334"/>
        <v>0</v>
      </c>
      <c r="AD1105" s="23">
        <f t="shared" si="335"/>
        <v>0</v>
      </c>
      <c r="AE1105" s="23">
        <f t="shared" si="336"/>
        <v>0</v>
      </c>
      <c r="AF1105" s="23">
        <f t="shared" si="337"/>
        <v>0</v>
      </c>
      <c r="AG1105" s="23">
        <f t="shared" si="338"/>
        <v>0</v>
      </c>
      <c r="AH1105" s="23">
        <f t="shared" si="339"/>
        <v>0</v>
      </c>
      <c r="AI1105" s="44" t="str">
        <f t="shared" si="340"/>
        <v>n/a</v>
      </c>
      <c r="AJ1105" s="2" t="str">
        <f t="shared" si="323"/>
        <v>2019-20 Summer</v>
      </c>
      <c r="AK1105" s="2" t="str">
        <f t="shared" si="324"/>
        <v>2018-19 Winter</v>
      </c>
      <c r="AL1105" s="41">
        <v>0</v>
      </c>
    </row>
    <row r="1106" spans="1:38" x14ac:dyDescent="0.3">
      <c r="A1106" s="47">
        <v>43438</v>
      </c>
      <c r="B1106" s="14" t="str">
        <f t="shared" si="325"/>
        <v>Dec</v>
      </c>
      <c r="C1106" s="3"/>
      <c r="D1106" s="3"/>
      <c r="E1106" s="3"/>
      <c r="F1106" s="3"/>
      <c r="G1106" s="3"/>
      <c r="H1106" s="3"/>
      <c r="I1106" s="13">
        <f>VLOOKUP($B1106,'Gas wholesale lookups'!$A$4:$L$15,'Gas wholesale index'!I$2,FALSE)</f>
        <v>332991.45454545453</v>
      </c>
      <c r="J1106" s="13">
        <f>VLOOKUP($B1106,'Gas wholesale lookups'!$A$4:$L$15,'Gas wholesale index'!J$2,FALSE)</f>
        <v>208526.18181818182</v>
      </c>
      <c r="K1106" s="13">
        <f>VLOOKUP($B1106,'Gas wholesale lookups'!$A$4:$L$15,'Gas wholesale index'!K$2,FALSE)</f>
        <v>166168.27272727274</v>
      </c>
      <c r="L1106" s="13">
        <f>VLOOKUP($B1106,'Gas wholesale lookups'!$A$4:$L$15,'Gas wholesale index'!L$2,FALSE)</f>
        <v>291847.5</v>
      </c>
      <c r="M1106" s="13">
        <f>VLOOKUP($B1106,'Gas wholesale lookups'!$A$4:$L$15,'Gas wholesale index'!M$2,FALSE)</f>
        <v>332991.45454545453</v>
      </c>
      <c r="N1106" s="13">
        <f>VLOOKUP($B1106,'Gas wholesale lookups'!$A$4:$L$15,'Gas wholesale index'!N$2,FALSE)</f>
        <v>208526.18181818182</v>
      </c>
      <c r="O1106" s="38">
        <f>VLOOKUP($B1106,'Gas wholesale lookups'!$A$4:$R$15,'Gas wholesale index'!O$2,FALSE)</f>
        <v>0</v>
      </c>
      <c r="P1106" s="38">
        <f>VLOOKUP($B1106,'Gas wholesale lookups'!$A$4:$R$15,'Gas wholesale index'!P$2,FALSE)</f>
        <v>1</v>
      </c>
      <c r="Q1106" s="38">
        <f>VLOOKUP($B1106,'Gas wholesale lookups'!$A$4:$R$15,'Gas wholesale index'!Q$2,FALSE)</f>
        <v>1</v>
      </c>
      <c r="R1106" s="38">
        <f>VLOOKUP($B1106,'Gas wholesale lookups'!$A$4:$R$15,'Gas wholesale index'!R$2,FALSE)</f>
        <v>1</v>
      </c>
      <c r="S1106" s="38">
        <f>VLOOKUP($B1106,'Gas wholesale lookups'!$A$4:$R$15,'Gas wholesale index'!S$2,FALSE)</f>
        <v>1</v>
      </c>
      <c r="T1106" s="38">
        <f>VLOOKUP($B1106,'Gas wholesale lookups'!$A$4:$R$15,'Gas wholesale index'!T$2,FALSE)</f>
        <v>0</v>
      </c>
      <c r="U1106" s="13">
        <f t="shared" si="326"/>
        <v>0</v>
      </c>
      <c r="V1106" s="13">
        <f t="shared" si="327"/>
        <v>208526.18181818182</v>
      </c>
      <c r="W1106" s="13">
        <f t="shared" si="328"/>
        <v>166168.27272727274</v>
      </c>
      <c r="X1106" s="13">
        <f t="shared" si="329"/>
        <v>291847.5</v>
      </c>
      <c r="Y1106" s="13">
        <f t="shared" si="330"/>
        <v>332991.45454545453</v>
      </c>
      <c r="Z1106" s="13">
        <f t="shared" si="331"/>
        <v>0</v>
      </c>
      <c r="AA1106" s="13">
        <f t="shared" si="332"/>
        <v>999533.40909090918</v>
      </c>
      <c r="AB1106" s="23">
        <f t="shared" si="333"/>
        <v>0</v>
      </c>
      <c r="AC1106" s="23">
        <f t="shared" si="334"/>
        <v>0</v>
      </c>
      <c r="AD1106" s="23">
        <f t="shared" si="335"/>
        <v>0</v>
      </c>
      <c r="AE1106" s="23">
        <f t="shared" si="336"/>
        <v>0</v>
      </c>
      <c r="AF1106" s="23">
        <f t="shared" si="337"/>
        <v>0</v>
      </c>
      <c r="AG1106" s="23">
        <f t="shared" si="338"/>
        <v>0</v>
      </c>
      <c r="AH1106" s="23">
        <f t="shared" si="339"/>
        <v>0</v>
      </c>
      <c r="AI1106" s="44" t="str">
        <f t="shared" si="340"/>
        <v>n/a</v>
      </c>
      <c r="AJ1106" s="2" t="str">
        <f t="shared" si="323"/>
        <v>2019-20 Summer</v>
      </c>
      <c r="AK1106" s="2" t="str">
        <f t="shared" si="324"/>
        <v>2018-19 Winter</v>
      </c>
      <c r="AL1106" s="41">
        <v>0</v>
      </c>
    </row>
    <row r="1107" spans="1:38" x14ac:dyDescent="0.3">
      <c r="A1107" s="47">
        <v>43439</v>
      </c>
      <c r="B1107" s="14" t="str">
        <f t="shared" si="325"/>
        <v>Dec</v>
      </c>
      <c r="C1107" s="3"/>
      <c r="D1107" s="3"/>
      <c r="E1107" s="3"/>
      <c r="F1107" s="3"/>
      <c r="G1107" s="3"/>
      <c r="H1107" s="3"/>
      <c r="I1107" s="13">
        <f>VLOOKUP($B1107,'Gas wholesale lookups'!$A$4:$L$15,'Gas wholesale index'!I$2,FALSE)</f>
        <v>332991.45454545453</v>
      </c>
      <c r="J1107" s="13">
        <f>VLOOKUP($B1107,'Gas wholesale lookups'!$A$4:$L$15,'Gas wholesale index'!J$2,FALSE)</f>
        <v>208526.18181818182</v>
      </c>
      <c r="K1107" s="13">
        <f>VLOOKUP($B1107,'Gas wholesale lookups'!$A$4:$L$15,'Gas wholesale index'!K$2,FALSE)</f>
        <v>166168.27272727274</v>
      </c>
      <c r="L1107" s="13">
        <f>VLOOKUP($B1107,'Gas wholesale lookups'!$A$4:$L$15,'Gas wholesale index'!L$2,FALSE)</f>
        <v>291847.5</v>
      </c>
      <c r="M1107" s="13">
        <f>VLOOKUP($B1107,'Gas wholesale lookups'!$A$4:$L$15,'Gas wholesale index'!M$2,FALSE)</f>
        <v>332991.45454545453</v>
      </c>
      <c r="N1107" s="13">
        <f>VLOOKUP($B1107,'Gas wholesale lookups'!$A$4:$L$15,'Gas wholesale index'!N$2,FALSE)</f>
        <v>208526.18181818182</v>
      </c>
      <c r="O1107" s="38">
        <f>VLOOKUP($B1107,'Gas wholesale lookups'!$A$4:$R$15,'Gas wholesale index'!O$2,FALSE)</f>
        <v>0</v>
      </c>
      <c r="P1107" s="38">
        <f>VLOOKUP($B1107,'Gas wholesale lookups'!$A$4:$R$15,'Gas wholesale index'!P$2,FALSE)</f>
        <v>1</v>
      </c>
      <c r="Q1107" s="38">
        <f>VLOOKUP($B1107,'Gas wholesale lookups'!$A$4:$R$15,'Gas wholesale index'!Q$2,FALSE)</f>
        <v>1</v>
      </c>
      <c r="R1107" s="38">
        <f>VLOOKUP($B1107,'Gas wholesale lookups'!$A$4:$R$15,'Gas wholesale index'!R$2,FALSE)</f>
        <v>1</v>
      </c>
      <c r="S1107" s="38">
        <f>VLOOKUP($B1107,'Gas wholesale lookups'!$A$4:$R$15,'Gas wholesale index'!S$2,FALSE)</f>
        <v>1</v>
      </c>
      <c r="T1107" s="38">
        <f>VLOOKUP($B1107,'Gas wholesale lookups'!$A$4:$R$15,'Gas wholesale index'!T$2,FALSE)</f>
        <v>0</v>
      </c>
      <c r="U1107" s="13">
        <f t="shared" si="326"/>
        <v>0</v>
      </c>
      <c r="V1107" s="13">
        <f t="shared" si="327"/>
        <v>208526.18181818182</v>
      </c>
      <c r="W1107" s="13">
        <f t="shared" si="328"/>
        <v>166168.27272727274</v>
      </c>
      <c r="X1107" s="13">
        <f t="shared" si="329"/>
        <v>291847.5</v>
      </c>
      <c r="Y1107" s="13">
        <f t="shared" si="330"/>
        <v>332991.45454545453</v>
      </c>
      <c r="Z1107" s="13">
        <f t="shared" si="331"/>
        <v>0</v>
      </c>
      <c r="AA1107" s="13">
        <f t="shared" si="332"/>
        <v>999533.40909090918</v>
      </c>
      <c r="AB1107" s="23">
        <f t="shared" si="333"/>
        <v>0</v>
      </c>
      <c r="AC1107" s="23">
        <f t="shared" si="334"/>
        <v>0</v>
      </c>
      <c r="AD1107" s="23">
        <f t="shared" si="335"/>
        <v>0</v>
      </c>
      <c r="AE1107" s="23">
        <f t="shared" si="336"/>
        <v>0</v>
      </c>
      <c r="AF1107" s="23">
        <f t="shared" si="337"/>
        <v>0</v>
      </c>
      <c r="AG1107" s="23">
        <f t="shared" si="338"/>
        <v>0</v>
      </c>
      <c r="AH1107" s="23">
        <f t="shared" si="339"/>
        <v>0</v>
      </c>
      <c r="AI1107" s="44" t="str">
        <f t="shared" si="340"/>
        <v>n/a</v>
      </c>
      <c r="AJ1107" s="2" t="str">
        <f t="shared" si="323"/>
        <v>2019-20 Summer</v>
      </c>
      <c r="AK1107" s="2" t="str">
        <f t="shared" si="324"/>
        <v>2018-19 Winter</v>
      </c>
      <c r="AL1107" s="41">
        <v>0</v>
      </c>
    </row>
    <row r="1108" spans="1:38" x14ac:dyDescent="0.3">
      <c r="A1108" s="47">
        <v>43440</v>
      </c>
      <c r="B1108" s="14" t="str">
        <f t="shared" si="325"/>
        <v>Dec</v>
      </c>
      <c r="C1108" s="3"/>
      <c r="D1108" s="3"/>
      <c r="E1108" s="3"/>
      <c r="F1108" s="3"/>
      <c r="G1108" s="3"/>
      <c r="H1108" s="3"/>
      <c r="I1108" s="13">
        <f>VLOOKUP($B1108,'Gas wholesale lookups'!$A$4:$L$15,'Gas wholesale index'!I$2,FALSE)</f>
        <v>332991.45454545453</v>
      </c>
      <c r="J1108" s="13">
        <f>VLOOKUP($B1108,'Gas wholesale lookups'!$A$4:$L$15,'Gas wholesale index'!J$2,FALSE)</f>
        <v>208526.18181818182</v>
      </c>
      <c r="K1108" s="13">
        <f>VLOOKUP($B1108,'Gas wholesale lookups'!$A$4:$L$15,'Gas wholesale index'!K$2,FALSE)</f>
        <v>166168.27272727274</v>
      </c>
      <c r="L1108" s="13">
        <f>VLOOKUP($B1108,'Gas wholesale lookups'!$A$4:$L$15,'Gas wholesale index'!L$2,FALSE)</f>
        <v>291847.5</v>
      </c>
      <c r="M1108" s="13">
        <f>VLOOKUP($B1108,'Gas wholesale lookups'!$A$4:$L$15,'Gas wholesale index'!M$2,FALSE)</f>
        <v>332991.45454545453</v>
      </c>
      <c r="N1108" s="13">
        <f>VLOOKUP($B1108,'Gas wholesale lookups'!$A$4:$L$15,'Gas wholesale index'!N$2,FALSE)</f>
        <v>208526.18181818182</v>
      </c>
      <c r="O1108" s="38">
        <f>VLOOKUP($B1108,'Gas wholesale lookups'!$A$4:$R$15,'Gas wholesale index'!O$2,FALSE)</f>
        <v>0</v>
      </c>
      <c r="P1108" s="38">
        <f>VLOOKUP($B1108,'Gas wholesale lookups'!$A$4:$R$15,'Gas wholesale index'!P$2,FALSE)</f>
        <v>1</v>
      </c>
      <c r="Q1108" s="38">
        <f>VLOOKUP($B1108,'Gas wholesale lookups'!$A$4:$R$15,'Gas wholesale index'!Q$2,FALSE)</f>
        <v>1</v>
      </c>
      <c r="R1108" s="38">
        <f>VLOOKUP($B1108,'Gas wholesale lookups'!$A$4:$R$15,'Gas wholesale index'!R$2,FALSE)</f>
        <v>1</v>
      </c>
      <c r="S1108" s="38">
        <f>VLOOKUP($B1108,'Gas wholesale lookups'!$A$4:$R$15,'Gas wholesale index'!S$2,FALSE)</f>
        <v>1</v>
      </c>
      <c r="T1108" s="38">
        <f>VLOOKUP($B1108,'Gas wholesale lookups'!$A$4:$R$15,'Gas wholesale index'!T$2,FALSE)</f>
        <v>0</v>
      </c>
      <c r="U1108" s="13">
        <f t="shared" si="326"/>
        <v>0</v>
      </c>
      <c r="V1108" s="13">
        <f t="shared" si="327"/>
        <v>208526.18181818182</v>
      </c>
      <c r="W1108" s="13">
        <f t="shared" si="328"/>
        <v>166168.27272727274</v>
      </c>
      <c r="X1108" s="13">
        <f t="shared" si="329"/>
        <v>291847.5</v>
      </c>
      <c r="Y1108" s="13">
        <f t="shared" si="330"/>
        <v>332991.45454545453</v>
      </c>
      <c r="Z1108" s="13">
        <f t="shared" si="331"/>
        <v>0</v>
      </c>
      <c r="AA1108" s="13">
        <f t="shared" si="332"/>
        <v>999533.40909090918</v>
      </c>
      <c r="AB1108" s="23">
        <f t="shared" si="333"/>
        <v>0</v>
      </c>
      <c r="AC1108" s="23">
        <f t="shared" si="334"/>
        <v>0</v>
      </c>
      <c r="AD1108" s="23">
        <f t="shared" si="335"/>
        <v>0</v>
      </c>
      <c r="AE1108" s="23">
        <f t="shared" si="336"/>
        <v>0</v>
      </c>
      <c r="AF1108" s="23">
        <f t="shared" si="337"/>
        <v>0</v>
      </c>
      <c r="AG1108" s="23">
        <f t="shared" si="338"/>
        <v>0</v>
      </c>
      <c r="AH1108" s="23">
        <f t="shared" si="339"/>
        <v>0</v>
      </c>
      <c r="AI1108" s="44" t="str">
        <f t="shared" si="340"/>
        <v>n/a</v>
      </c>
      <c r="AJ1108" s="2" t="str">
        <f t="shared" si="323"/>
        <v>2019-20 Summer</v>
      </c>
      <c r="AK1108" s="2" t="str">
        <f t="shared" si="324"/>
        <v>2018-19 Winter</v>
      </c>
      <c r="AL1108" s="41">
        <v>0</v>
      </c>
    </row>
    <row r="1109" spans="1:38" x14ac:dyDescent="0.3">
      <c r="A1109" s="47">
        <v>43441</v>
      </c>
      <c r="B1109" s="14" t="str">
        <f t="shared" si="325"/>
        <v>Dec</v>
      </c>
      <c r="C1109" s="3"/>
      <c r="D1109" s="3"/>
      <c r="E1109" s="3"/>
      <c r="F1109" s="3"/>
      <c r="G1109" s="3"/>
      <c r="H1109" s="3"/>
      <c r="I1109" s="13">
        <f>VLOOKUP($B1109,'Gas wholesale lookups'!$A$4:$L$15,'Gas wholesale index'!I$2,FALSE)</f>
        <v>332991.45454545453</v>
      </c>
      <c r="J1109" s="13">
        <f>VLOOKUP($B1109,'Gas wholesale lookups'!$A$4:$L$15,'Gas wholesale index'!J$2,FALSE)</f>
        <v>208526.18181818182</v>
      </c>
      <c r="K1109" s="13">
        <f>VLOOKUP($B1109,'Gas wholesale lookups'!$A$4:$L$15,'Gas wholesale index'!K$2,FALSE)</f>
        <v>166168.27272727274</v>
      </c>
      <c r="L1109" s="13">
        <f>VLOOKUP($B1109,'Gas wholesale lookups'!$A$4:$L$15,'Gas wholesale index'!L$2,FALSE)</f>
        <v>291847.5</v>
      </c>
      <c r="M1109" s="13">
        <f>VLOOKUP($B1109,'Gas wholesale lookups'!$A$4:$L$15,'Gas wholesale index'!M$2,FALSE)</f>
        <v>332991.45454545453</v>
      </c>
      <c r="N1109" s="13">
        <f>VLOOKUP($B1109,'Gas wholesale lookups'!$A$4:$L$15,'Gas wholesale index'!N$2,FALSE)</f>
        <v>208526.18181818182</v>
      </c>
      <c r="O1109" s="38">
        <f>VLOOKUP($B1109,'Gas wholesale lookups'!$A$4:$R$15,'Gas wholesale index'!O$2,FALSE)</f>
        <v>0</v>
      </c>
      <c r="P1109" s="38">
        <f>VLOOKUP($B1109,'Gas wholesale lookups'!$A$4:$R$15,'Gas wholesale index'!P$2,FALSE)</f>
        <v>1</v>
      </c>
      <c r="Q1109" s="38">
        <f>VLOOKUP($B1109,'Gas wholesale lookups'!$A$4:$R$15,'Gas wholesale index'!Q$2,FALSE)</f>
        <v>1</v>
      </c>
      <c r="R1109" s="38">
        <f>VLOOKUP($B1109,'Gas wholesale lookups'!$A$4:$R$15,'Gas wholesale index'!R$2,FALSE)</f>
        <v>1</v>
      </c>
      <c r="S1109" s="38">
        <f>VLOOKUP($B1109,'Gas wholesale lookups'!$A$4:$R$15,'Gas wholesale index'!S$2,FALSE)</f>
        <v>1</v>
      </c>
      <c r="T1109" s="38">
        <f>VLOOKUP($B1109,'Gas wholesale lookups'!$A$4:$R$15,'Gas wholesale index'!T$2,FALSE)</f>
        <v>0</v>
      </c>
      <c r="U1109" s="13">
        <f t="shared" si="326"/>
        <v>0</v>
      </c>
      <c r="V1109" s="13">
        <f t="shared" si="327"/>
        <v>208526.18181818182</v>
      </c>
      <c r="W1109" s="13">
        <f t="shared" si="328"/>
        <v>166168.27272727274</v>
      </c>
      <c r="X1109" s="13">
        <f t="shared" si="329"/>
        <v>291847.5</v>
      </c>
      <c r="Y1109" s="13">
        <f t="shared" si="330"/>
        <v>332991.45454545453</v>
      </c>
      <c r="Z1109" s="13">
        <f t="shared" si="331"/>
        <v>0</v>
      </c>
      <c r="AA1109" s="13">
        <f t="shared" si="332"/>
        <v>999533.40909090918</v>
      </c>
      <c r="AB1109" s="23">
        <f t="shared" si="333"/>
        <v>0</v>
      </c>
      <c r="AC1109" s="23">
        <f t="shared" si="334"/>
        <v>0</v>
      </c>
      <c r="AD1109" s="23">
        <f t="shared" si="335"/>
        <v>0</v>
      </c>
      <c r="AE1109" s="23">
        <f t="shared" si="336"/>
        <v>0</v>
      </c>
      <c r="AF1109" s="23">
        <f t="shared" si="337"/>
        <v>0</v>
      </c>
      <c r="AG1109" s="23">
        <f t="shared" si="338"/>
        <v>0</v>
      </c>
      <c r="AH1109" s="23">
        <f t="shared" si="339"/>
        <v>0</v>
      </c>
      <c r="AI1109" s="44" t="str">
        <f t="shared" si="340"/>
        <v>n/a</v>
      </c>
      <c r="AJ1109" s="2" t="str">
        <f t="shared" si="323"/>
        <v>2019-20 Summer</v>
      </c>
      <c r="AK1109" s="2" t="str">
        <f t="shared" si="324"/>
        <v>2018-19 Winter</v>
      </c>
      <c r="AL1109" s="41">
        <v>0</v>
      </c>
    </row>
    <row r="1110" spans="1:38" x14ac:dyDescent="0.3">
      <c r="A1110" s="47">
        <v>43444</v>
      </c>
      <c r="B1110" s="14" t="str">
        <f t="shared" si="325"/>
        <v>Dec</v>
      </c>
      <c r="C1110" s="3"/>
      <c r="D1110" s="3"/>
      <c r="E1110" s="3"/>
      <c r="F1110" s="3"/>
      <c r="G1110" s="3"/>
      <c r="H1110" s="3"/>
      <c r="I1110" s="13">
        <f>VLOOKUP($B1110,'Gas wholesale lookups'!$A$4:$L$15,'Gas wholesale index'!I$2,FALSE)</f>
        <v>332991.45454545453</v>
      </c>
      <c r="J1110" s="13">
        <f>VLOOKUP($B1110,'Gas wholesale lookups'!$A$4:$L$15,'Gas wholesale index'!J$2,FALSE)</f>
        <v>208526.18181818182</v>
      </c>
      <c r="K1110" s="13">
        <f>VLOOKUP($B1110,'Gas wholesale lookups'!$A$4:$L$15,'Gas wholesale index'!K$2,FALSE)</f>
        <v>166168.27272727274</v>
      </c>
      <c r="L1110" s="13">
        <f>VLOOKUP($B1110,'Gas wholesale lookups'!$A$4:$L$15,'Gas wholesale index'!L$2,FALSE)</f>
        <v>291847.5</v>
      </c>
      <c r="M1110" s="13">
        <f>VLOOKUP($B1110,'Gas wholesale lookups'!$A$4:$L$15,'Gas wholesale index'!M$2,FALSE)</f>
        <v>332991.45454545453</v>
      </c>
      <c r="N1110" s="13">
        <f>VLOOKUP($B1110,'Gas wholesale lookups'!$A$4:$L$15,'Gas wholesale index'!N$2,FALSE)</f>
        <v>208526.18181818182</v>
      </c>
      <c r="O1110" s="38">
        <f>VLOOKUP($B1110,'Gas wholesale lookups'!$A$4:$R$15,'Gas wholesale index'!O$2,FALSE)</f>
        <v>0</v>
      </c>
      <c r="P1110" s="38">
        <f>VLOOKUP($B1110,'Gas wholesale lookups'!$A$4:$R$15,'Gas wholesale index'!P$2,FALSE)</f>
        <v>1</v>
      </c>
      <c r="Q1110" s="38">
        <f>VLOOKUP($B1110,'Gas wholesale lookups'!$A$4:$R$15,'Gas wholesale index'!Q$2,FALSE)</f>
        <v>1</v>
      </c>
      <c r="R1110" s="38">
        <f>VLOOKUP($B1110,'Gas wholesale lookups'!$A$4:$R$15,'Gas wholesale index'!R$2,FALSE)</f>
        <v>1</v>
      </c>
      <c r="S1110" s="38">
        <f>VLOOKUP($B1110,'Gas wholesale lookups'!$A$4:$R$15,'Gas wholesale index'!S$2,FALSE)</f>
        <v>1</v>
      </c>
      <c r="T1110" s="38">
        <f>VLOOKUP($B1110,'Gas wholesale lookups'!$A$4:$R$15,'Gas wholesale index'!T$2,FALSE)</f>
        <v>0</v>
      </c>
      <c r="U1110" s="13">
        <f t="shared" si="326"/>
        <v>0</v>
      </c>
      <c r="V1110" s="13">
        <f t="shared" si="327"/>
        <v>208526.18181818182</v>
      </c>
      <c r="W1110" s="13">
        <f t="shared" si="328"/>
        <v>166168.27272727274</v>
      </c>
      <c r="X1110" s="13">
        <f t="shared" si="329"/>
        <v>291847.5</v>
      </c>
      <c r="Y1110" s="13">
        <f t="shared" si="330"/>
        <v>332991.45454545453</v>
      </c>
      <c r="Z1110" s="13">
        <f t="shared" si="331"/>
        <v>0</v>
      </c>
      <c r="AA1110" s="13">
        <f t="shared" si="332"/>
        <v>999533.40909090918</v>
      </c>
      <c r="AB1110" s="23">
        <f t="shared" si="333"/>
        <v>0</v>
      </c>
      <c r="AC1110" s="23">
        <f t="shared" si="334"/>
        <v>0</v>
      </c>
      <c r="AD1110" s="23">
        <f t="shared" si="335"/>
        <v>0</v>
      </c>
      <c r="AE1110" s="23">
        <f t="shared" si="336"/>
        <v>0</v>
      </c>
      <c r="AF1110" s="23">
        <f t="shared" si="337"/>
        <v>0</v>
      </c>
      <c r="AG1110" s="23">
        <f t="shared" si="338"/>
        <v>0</v>
      </c>
      <c r="AH1110" s="23">
        <f t="shared" si="339"/>
        <v>0</v>
      </c>
      <c r="AI1110" s="44" t="str">
        <f t="shared" si="340"/>
        <v>n/a</v>
      </c>
      <c r="AJ1110" s="2" t="str">
        <f t="shared" si="323"/>
        <v>2019-20 Summer</v>
      </c>
      <c r="AK1110" s="2" t="str">
        <f t="shared" si="324"/>
        <v>2018-19 Winter</v>
      </c>
      <c r="AL1110" s="41">
        <v>0</v>
      </c>
    </row>
    <row r="1111" spans="1:38" x14ac:dyDescent="0.3">
      <c r="A1111" s="47">
        <v>43445</v>
      </c>
      <c r="B1111" s="14" t="str">
        <f t="shared" si="325"/>
        <v>Dec</v>
      </c>
      <c r="C1111" s="3"/>
      <c r="D1111" s="3"/>
      <c r="E1111" s="3"/>
      <c r="F1111" s="3"/>
      <c r="G1111" s="3"/>
      <c r="H1111" s="3"/>
      <c r="I1111" s="13">
        <f>VLOOKUP($B1111,'Gas wholesale lookups'!$A$4:$L$15,'Gas wholesale index'!I$2,FALSE)</f>
        <v>332991.45454545453</v>
      </c>
      <c r="J1111" s="13">
        <f>VLOOKUP($B1111,'Gas wholesale lookups'!$A$4:$L$15,'Gas wholesale index'!J$2,FALSE)</f>
        <v>208526.18181818182</v>
      </c>
      <c r="K1111" s="13">
        <f>VLOOKUP($B1111,'Gas wholesale lookups'!$A$4:$L$15,'Gas wholesale index'!K$2,FALSE)</f>
        <v>166168.27272727274</v>
      </c>
      <c r="L1111" s="13">
        <f>VLOOKUP($B1111,'Gas wholesale lookups'!$A$4:$L$15,'Gas wholesale index'!L$2,FALSE)</f>
        <v>291847.5</v>
      </c>
      <c r="M1111" s="13">
        <f>VLOOKUP($B1111,'Gas wholesale lookups'!$A$4:$L$15,'Gas wholesale index'!M$2,FALSE)</f>
        <v>332991.45454545453</v>
      </c>
      <c r="N1111" s="13">
        <f>VLOOKUP($B1111,'Gas wholesale lookups'!$A$4:$L$15,'Gas wholesale index'!N$2,FALSE)</f>
        <v>208526.18181818182</v>
      </c>
      <c r="O1111" s="38">
        <f>VLOOKUP($B1111,'Gas wholesale lookups'!$A$4:$R$15,'Gas wholesale index'!O$2,FALSE)</f>
        <v>0</v>
      </c>
      <c r="P1111" s="38">
        <f>VLOOKUP($B1111,'Gas wholesale lookups'!$A$4:$R$15,'Gas wholesale index'!P$2,FALSE)</f>
        <v>1</v>
      </c>
      <c r="Q1111" s="38">
        <f>VLOOKUP($B1111,'Gas wholesale lookups'!$A$4:$R$15,'Gas wholesale index'!Q$2,FALSE)</f>
        <v>1</v>
      </c>
      <c r="R1111" s="38">
        <f>VLOOKUP($B1111,'Gas wholesale lookups'!$A$4:$R$15,'Gas wholesale index'!R$2,FALSE)</f>
        <v>1</v>
      </c>
      <c r="S1111" s="38">
        <f>VLOOKUP($B1111,'Gas wholesale lookups'!$A$4:$R$15,'Gas wholesale index'!S$2,FALSE)</f>
        <v>1</v>
      </c>
      <c r="T1111" s="38">
        <f>VLOOKUP($B1111,'Gas wholesale lookups'!$A$4:$R$15,'Gas wholesale index'!T$2,FALSE)</f>
        <v>0</v>
      </c>
      <c r="U1111" s="13">
        <f t="shared" si="326"/>
        <v>0</v>
      </c>
      <c r="V1111" s="13">
        <f t="shared" si="327"/>
        <v>208526.18181818182</v>
      </c>
      <c r="W1111" s="13">
        <f t="shared" si="328"/>
        <v>166168.27272727274</v>
      </c>
      <c r="X1111" s="13">
        <f t="shared" si="329"/>
        <v>291847.5</v>
      </c>
      <c r="Y1111" s="13">
        <f t="shared" si="330"/>
        <v>332991.45454545453</v>
      </c>
      <c r="Z1111" s="13">
        <f t="shared" si="331"/>
        <v>0</v>
      </c>
      <c r="AA1111" s="13">
        <f t="shared" si="332"/>
        <v>999533.40909090918</v>
      </c>
      <c r="AB1111" s="23">
        <f t="shared" si="333"/>
        <v>0</v>
      </c>
      <c r="AC1111" s="23">
        <f t="shared" si="334"/>
        <v>0</v>
      </c>
      <c r="AD1111" s="23">
        <f t="shared" si="335"/>
        <v>0</v>
      </c>
      <c r="AE1111" s="23">
        <f t="shared" si="336"/>
        <v>0</v>
      </c>
      <c r="AF1111" s="23">
        <f t="shared" si="337"/>
        <v>0</v>
      </c>
      <c r="AG1111" s="23">
        <f t="shared" si="338"/>
        <v>0</v>
      </c>
      <c r="AH1111" s="23">
        <f t="shared" si="339"/>
        <v>0</v>
      </c>
      <c r="AI1111" s="44" t="str">
        <f t="shared" si="340"/>
        <v>n/a</v>
      </c>
      <c r="AJ1111" s="2" t="str">
        <f t="shared" si="323"/>
        <v>2019-20 Summer</v>
      </c>
      <c r="AK1111" s="2" t="str">
        <f t="shared" si="324"/>
        <v>2018-19 Winter</v>
      </c>
      <c r="AL1111" s="41">
        <v>0</v>
      </c>
    </row>
    <row r="1112" spans="1:38" x14ac:dyDescent="0.3">
      <c r="A1112" s="47">
        <v>43446</v>
      </c>
      <c r="B1112" s="14" t="str">
        <f t="shared" si="325"/>
        <v>Dec</v>
      </c>
      <c r="C1112" s="3"/>
      <c r="D1112" s="3"/>
      <c r="E1112" s="3"/>
      <c r="F1112" s="3"/>
      <c r="G1112" s="3"/>
      <c r="H1112" s="3"/>
      <c r="I1112" s="13">
        <f>VLOOKUP($B1112,'Gas wholesale lookups'!$A$4:$L$15,'Gas wholesale index'!I$2,FALSE)</f>
        <v>332991.45454545453</v>
      </c>
      <c r="J1112" s="13">
        <f>VLOOKUP($B1112,'Gas wholesale lookups'!$A$4:$L$15,'Gas wholesale index'!J$2,FALSE)</f>
        <v>208526.18181818182</v>
      </c>
      <c r="K1112" s="13">
        <f>VLOOKUP($B1112,'Gas wholesale lookups'!$A$4:$L$15,'Gas wholesale index'!K$2,FALSE)</f>
        <v>166168.27272727274</v>
      </c>
      <c r="L1112" s="13">
        <f>VLOOKUP($B1112,'Gas wholesale lookups'!$A$4:$L$15,'Gas wholesale index'!L$2,FALSE)</f>
        <v>291847.5</v>
      </c>
      <c r="M1112" s="13">
        <f>VLOOKUP($B1112,'Gas wholesale lookups'!$A$4:$L$15,'Gas wholesale index'!M$2,FALSE)</f>
        <v>332991.45454545453</v>
      </c>
      <c r="N1112" s="13">
        <f>VLOOKUP($B1112,'Gas wholesale lookups'!$A$4:$L$15,'Gas wholesale index'!N$2,FALSE)</f>
        <v>208526.18181818182</v>
      </c>
      <c r="O1112" s="38">
        <f>VLOOKUP($B1112,'Gas wholesale lookups'!$A$4:$R$15,'Gas wholesale index'!O$2,FALSE)</f>
        <v>0</v>
      </c>
      <c r="P1112" s="38">
        <f>VLOOKUP($B1112,'Gas wholesale lookups'!$A$4:$R$15,'Gas wholesale index'!P$2,FALSE)</f>
        <v>1</v>
      </c>
      <c r="Q1112" s="38">
        <f>VLOOKUP($B1112,'Gas wholesale lookups'!$A$4:$R$15,'Gas wholesale index'!Q$2,FALSE)</f>
        <v>1</v>
      </c>
      <c r="R1112" s="38">
        <f>VLOOKUP($B1112,'Gas wholesale lookups'!$A$4:$R$15,'Gas wholesale index'!R$2,FALSE)</f>
        <v>1</v>
      </c>
      <c r="S1112" s="38">
        <f>VLOOKUP($B1112,'Gas wholesale lookups'!$A$4:$R$15,'Gas wholesale index'!S$2,FALSE)</f>
        <v>1</v>
      </c>
      <c r="T1112" s="38">
        <f>VLOOKUP($B1112,'Gas wholesale lookups'!$A$4:$R$15,'Gas wholesale index'!T$2,FALSE)</f>
        <v>0</v>
      </c>
      <c r="U1112" s="13">
        <f t="shared" si="326"/>
        <v>0</v>
      </c>
      <c r="V1112" s="13">
        <f t="shared" si="327"/>
        <v>208526.18181818182</v>
      </c>
      <c r="W1112" s="13">
        <f t="shared" si="328"/>
        <v>166168.27272727274</v>
      </c>
      <c r="X1112" s="13">
        <f t="shared" si="329"/>
        <v>291847.5</v>
      </c>
      <c r="Y1112" s="13">
        <f t="shared" si="330"/>
        <v>332991.45454545453</v>
      </c>
      <c r="Z1112" s="13">
        <f t="shared" si="331"/>
        <v>0</v>
      </c>
      <c r="AA1112" s="13">
        <f t="shared" si="332"/>
        <v>999533.40909090918</v>
      </c>
      <c r="AB1112" s="23">
        <f t="shared" si="333"/>
        <v>0</v>
      </c>
      <c r="AC1112" s="23">
        <f t="shared" si="334"/>
        <v>0</v>
      </c>
      <c r="AD1112" s="23">
        <f t="shared" si="335"/>
        <v>0</v>
      </c>
      <c r="AE1112" s="23">
        <f t="shared" si="336"/>
        <v>0</v>
      </c>
      <c r="AF1112" s="23">
        <f t="shared" si="337"/>
        <v>0</v>
      </c>
      <c r="AG1112" s="23">
        <f t="shared" si="338"/>
        <v>0</v>
      </c>
      <c r="AH1112" s="23">
        <f t="shared" si="339"/>
        <v>0</v>
      </c>
      <c r="AI1112" s="44" t="str">
        <f t="shared" si="340"/>
        <v>n/a</v>
      </c>
      <c r="AJ1112" s="2" t="str">
        <f t="shared" si="323"/>
        <v>2019-20 Summer</v>
      </c>
      <c r="AK1112" s="2" t="str">
        <f t="shared" si="324"/>
        <v>2018-19 Winter</v>
      </c>
      <c r="AL1112" s="41">
        <v>0</v>
      </c>
    </row>
    <row r="1113" spans="1:38" x14ac:dyDescent="0.3">
      <c r="A1113" s="47">
        <v>43447</v>
      </c>
      <c r="B1113" s="14" t="str">
        <f t="shared" si="325"/>
        <v>Dec</v>
      </c>
      <c r="C1113" s="3"/>
      <c r="D1113" s="3"/>
      <c r="E1113" s="3"/>
      <c r="F1113" s="3"/>
      <c r="G1113" s="3"/>
      <c r="H1113" s="3"/>
      <c r="I1113" s="13">
        <f>VLOOKUP($B1113,'Gas wholesale lookups'!$A$4:$L$15,'Gas wholesale index'!I$2,FALSE)</f>
        <v>332991.45454545453</v>
      </c>
      <c r="J1113" s="13">
        <f>VLOOKUP($B1113,'Gas wholesale lookups'!$A$4:$L$15,'Gas wholesale index'!J$2,FALSE)</f>
        <v>208526.18181818182</v>
      </c>
      <c r="K1113" s="13">
        <f>VLOOKUP($B1113,'Gas wholesale lookups'!$A$4:$L$15,'Gas wholesale index'!K$2,FALSE)</f>
        <v>166168.27272727274</v>
      </c>
      <c r="L1113" s="13">
        <f>VLOOKUP($B1113,'Gas wholesale lookups'!$A$4:$L$15,'Gas wholesale index'!L$2,FALSE)</f>
        <v>291847.5</v>
      </c>
      <c r="M1113" s="13">
        <f>VLOOKUP($B1113,'Gas wholesale lookups'!$A$4:$L$15,'Gas wholesale index'!M$2,FALSE)</f>
        <v>332991.45454545453</v>
      </c>
      <c r="N1113" s="13">
        <f>VLOOKUP($B1113,'Gas wholesale lookups'!$A$4:$L$15,'Gas wholesale index'!N$2,FALSE)</f>
        <v>208526.18181818182</v>
      </c>
      <c r="O1113" s="38">
        <f>VLOOKUP($B1113,'Gas wholesale lookups'!$A$4:$R$15,'Gas wholesale index'!O$2,FALSE)</f>
        <v>0</v>
      </c>
      <c r="P1113" s="38">
        <f>VLOOKUP($B1113,'Gas wholesale lookups'!$A$4:$R$15,'Gas wholesale index'!P$2,FALSE)</f>
        <v>1</v>
      </c>
      <c r="Q1113" s="38">
        <f>VLOOKUP($B1113,'Gas wholesale lookups'!$A$4:$R$15,'Gas wholesale index'!Q$2,FALSE)</f>
        <v>1</v>
      </c>
      <c r="R1113" s="38">
        <f>VLOOKUP($B1113,'Gas wholesale lookups'!$A$4:$R$15,'Gas wholesale index'!R$2,FALSE)</f>
        <v>1</v>
      </c>
      <c r="S1113" s="38">
        <f>VLOOKUP($B1113,'Gas wholesale lookups'!$A$4:$R$15,'Gas wholesale index'!S$2,FALSE)</f>
        <v>1</v>
      </c>
      <c r="T1113" s="38">
        <f>VLOOKUP($B1113,'Gas wholesale lookups'!$A$4:$R$15,'Gas wholesale index'!T$2,FALSE)</f>
        <v>0</v>
      </c>
      <c r="U1113" s="13">
        <f t="shared" si="326"/>
        <v>0</v>
      </c>
      <c r="V1113" s="13">
        <f t="shared" si="327"/>
        <v>208526.18181818182</v>
      </c>
      <c r="W1113" s="13">
        <f t="shared" si="328"/>
        <v>166168.27272727274</v>
      </c>
      <c r="X1113" s="13">
        <f t="shared" si="329"/>
        <v>291847.5</v>
      </c>
      <c r="Y1113" s="13">
        <f t="shared" si="330"/>
        <v>332991.45454545453</v>
      </c>
      <c r="Z1113" s="13">
        <f t="shared" si="331"/>
        <v>0</v>
      </c>
      <c r="AA1113" s="13">
        <f t="shared" si="332"/>
        <v>999533.40909090918</v>
      </c>
      <c r="AB1113" s="23">
        <f t="shared" si="333"/>
        <v>0</v>
      </c>
      <c r="AC1113" s="23">
        <f t="shared" si="334"/>
        <v>0</v>
      </c>
      <c r="AD1113" s="23">
        <f t="shared" si="335"/>
        <v>0</v>
      </c>
      <c r="AE1113" s="23">
        <f t="shared" si="336"/>
        <v>0</v>
      </c>
      <c r="AF1113" s="23">
        <f t="shared" si="337"/>
        <v>0</v>
      </c>
      <c r="AG1113" s="23">
        <f t="shared" si="338"/>
        <v>0</v>
      </c>
      <c r="AH1113" s="23">
        <f t="shared" si="339"/>
        <v>0</v>
      </c>
      <c r="AI1113" s="44" t="str">
        <f t="shared" si="340"/>
        <v>n/a</v>
      </c>
      <c r="AJ1113" s="2" t="str">
        <f t="shared" si="323"/>
        <v>2019-20 Summer</v>
      </c>
      <c r="AK1113" s="2" t="str">
        <f t="shared" si="324"/>
        <v>2018-19 Winter</v>
      </c>
      <c r="AL1113" s="41">
        <v>0</v>
      </c>
    </row>
    <row r="1114" spans="1:38" x14ac:dyDescent="0.3">
      <c r="A1114" s="47">
        <v>43448</v>
      </c>
      <c r="B1114" s="14" t="str">
        <f t="shared" si="325"/>
        <v>Dec</v>
      </c>
      <c r="C1114" s="3"/>
      <c r="D1114" s="3"/>
      <c r="E1114" s="3"/>
      <c r="F1114" s="3"/>
      <c r="G1114" s="3"/>
      <c r="H1114" s="3"/>
      <c r="I1114" s="13">
        <f>VLOOKUP($B1114,'Gas wholesale lookups'!$A$4:$L$15,'Gas wholesale index'!I$2,FALSE)</f>
        <v>332991.45454545453</v>
      </c>
      <c r="J1114" s="13">
        <f>VLOOKUP($B1114,'Gas wholesale lookups'!$A$4:$L$15,'Gas wholesale index'!J$2,FALSE)</f>
        <v>208526.18181818182</v>
      </c>
      <c r="K1114" s="13">
        <f>VLOOKUP($B1114,'Gas wholesale lookups'!$A$4:$L$15,'Gas wholesale index'!K$2,FALSE)</f>
        <v>166168.27272727274</v>
      </c>
      <c r="L1114" s="13">
        <f>VLOOKUP($B1114,'Gas wholesale lookups'!$A$4:$L$15,'Gas wholesale index'!L$2,FALSE)</f>
        <v>291847.5</v>
      </c>
      <c r="M1114" s="13">
        <f>VLOOKUP($B1114,'Gas wholesale lookups'!$A$4:$L$15,'Gas wholesale index'!M$2,FALSE)</f>
        <v>332991.45454545453</v>
      </c>
      <c r="N1114" s="13">
        <f>VLOOKUP($B1114,'Gas wholesale lookups'!$A$4:$L$15,'Gas wholesale index'!N$2,FALSE)</f>
        <v>208526.18181818182</v>
      </c>
      <c r="O1114" s="38">
        <f>VLOOKUP($B1114,'Gas wholesale lookups'!$A$4:$R$15,'Gas wholesale index'!O$2,FALSE)</f>
        <v>0</v>
      </c>
      <c r="P1114" s="38">
        <f>VLOOKUP($B1114,'Gas wholesale lookups'!$A$4:$R$15,'Gas wholesale index'!P$2,FALSE)</f>
        <v>1</v>
      </c>
      <c r="Q1114" s="38">
        <f>VLOOKUP($B1114,'Gas wholesale lookups'!$A$4:$R$15,'Gas wholesale index'!Q$2,FALSE)</f>
        <v>1</v>
      </c>
      <c r="R1114" s="38">
        <f>VLOOKUP($B1114,'Gas wholesale lookups'!$A$4:$R$15,'Gas wholesale index'!R$2,FALSE)</f>
        <v>1</v>
      </c>
      <c r="S1114" s="38">
        <f>VLOOKUP($B1114,'Gas wholesale lookups'!$A$4:$R$15,'Gas wholesale index'!S$2,FALSE)</f>
        <v>1</v>
      </c>
      <c r="T1114" s="38">
        <f>VLOOKUP($B1114,'Gas wholesale lookups'!$A$4:$R$15,'Gas wholesale index'!T$2,FALSE)</f>
        <v>0</v>
      </c>
      <c r="U1114" s="13">
        <f t="shared" si="326"/>
        <v>0</v>
      </c>
      <c r="V1114" s="13">
        <f t="shared" si="327"/>
        <v>208526.18181818182</v>
      </c>
      <c r="W1114" s="13">
        <f t="shared" si="328"/>
        <v>166168.27272727274</v>
      </c>
      <c r="X1114" s="13">
        <f t="shared" si="329"/>
        <v>291847.5</v>
      </c>
      <c r="Y1114" s="13">
        <f t="shared" si="330"/>
        <v>332991.45454545453</v>
      </c>
      <c r="Z1114" s="13">
        <f t="shared" si="331"/>
        <v>0</v>
      </c>
      <c r="AA1114" s="13">
        <f t="shared" si="332"/>
        <v>999533.40909090918</v>
      </c>
      <c r="AB1114" s="23">
        <f t="shared" si="333"/>
        <v>0</v>
      </c>
      <c r="AC1114" s="23">
        <f t="shared" si="334"/>
        <v>0</v>
      </c>
      <c r="AD1114" s="23">
        <f t="shared" si="335"/>
        <v>0</v>
      </c>
      <c r="AE1114" s="23">
        <f t="shared" si="336"/>
        <v>0</v>
      </c>
      <c r="AF1114" s="23">
        <f t="shared" si="337"/>
        <v>0</v>
      </c>
      <c r="AG1114" s="23">
        <f t="shared" si="338"/>
        <v>0</v>
      </c>
      <c r="AH1114" s="23">
        <f t="shared" si="339"/>
        <v>0</v>
      </c>
      <c r="AI1114" s="44" t="str">
        <f t="shared" si="340"/>
        <v>n/a</v>
      </c>
      <c r="AJ1114" s="2" t="str">
        <f t="shared" si="323"/>
        <v>2019-20 Summer</v>
      </c>
      <c r="AK1114" s="2" t="str">
        <f t="shared" si="324"/>
        <v>2018-19 Winter</v>
      </c>
      <c r="AL1114" s="41">
        <v>0</v>
      </c>
    </row>
    <row r="1115" spans="1:38" x14ac:dyDescent="0.3">
      <c r="A1115" s="47">
        <v>43451</v>
      </c>
      <c r="B1115" s="14" t="str">
        <f t="shared" si="325"/>
        <v>Dec</v>
      </c>
      <c r="C1115" s="3"/>
      <c r="D1115" s="3"/>
      <c r="E1115" s="3"/>
      <c r="F1115" s="3"/>
      <c r="G1115" s="3"/>
      <c r="H1115" s="3"/>
      <c r="I1115" s="13">
        <f>VLOOKUP($B1115,'Gas wholesale lookups'!$A$4:$L$15,'Gas wholesale index'!I$2,FALSE)</f>
        <v>332991.45454545453</v>
      </c>
      <c r="J1115" s="13">
        <f>VLOOKUP($B1115,'Gas wholesale lookups'!$A$4:$L$15,'Gas wholesale index'!J$2,FALSE)</f>
        <v>208526.18181818182</v>
      </c>
      <c r="K1115" s="13">
        <f>VLOOKUP($B1115,'Gas wholesale lookups'!$A$4:$L$15,'Gas wholesale index'!K$2,FALSE)</f>
        <v>166168.27272727274</v>
      </c>
      <c r="L1115" s="13">
        <f>VLOOKUP($B1115,'Gas wholesale lookups'!$A$4:$L$15,'Gas wholesale index'!L$2,FALSE)</f>
        <v>291847.5</v>
      </c>
      <c r="M1115" s="13">
        <f>VLOOKUP($B1115,'Gas wholesale lookups'!$A$4:$L$15,'Gas wholesale index'!M$2,FALSE)</f>
        <v>332991.45454545453</v>
      </c>
      <c r="N1115" s="13">
        <f>VLOOKUP($B1115,'Gas wholesale lookups'!$A$4:$L$15,'Gas wholesale index'!N$2,FALSE)</f>
        <v>208526.18181818182</v>
      </c>
      <c r="O1115" s="38">
        <f>VLOOKUP($B1115,'Gas wholesale lookups'!$A$4:$R$15,'Gas wholesale index'!O$2,FALSE)</f>
        <v>0</v>
      </c>
      <c r="P1115" s="38">
        <f>VLOOKUP($B1115,'Gas wholesale lookups'!$A$4:$R$15,'Gas wholesale index'!P$2,FALSE)</f>
        <v>1</v>
      </c>
      <c r="Q1115" s="38">
        <f>VLOOKUP($B1115,'Gas wholesale lookups'!$A$4:$R$15,'Gas wholesale index'!Q$2,FALSE)</f>
        <v>1</v>
      </c>
      <c r="R1115" s="38">
        <f>VLOOKUP($B1115,'Gas wholesale lookups'!$A$4:$R$15,'Gas wholesale index'!R$2,FALSE)</f>
        <v>1</v>
      </c>
      <c r="S1115" s="38">
        <f>VLOOKUP($B1115,'Gas wholesale lookups'!$A$4:$R$15,'Gas wholesale index'!S$2,FALSE)</f>
        <v>1</v>
      </c>
      <c r="T1115" s="38">
        <f>VLOOKUP($B1115,'Gas wholesale lookups'!$A$4:$R$15,'Gas wholesale index'!T$2,FALSE)</f>
        <v>0</v>
      </c>
      <c r="U1115" s="13">
        <f t="shared" si="326"/>
        <v>0</v>
      </c>
      <c r="V1115" s="13">
        <f t="shared" si="327"/>
        <v>208526.18181818182</v>
      </c>
      <c r="W1115" s="13">
        <f t="shared" si="328"/>
        <v>166168.27272727274</v>
      </c>
      <c r="X1115" s="13">
        <f t="shared" si="329"/>
        <v>291847.5</v>
      </c>
      <c r="Y1115" s="13">
        <f t="shared" si="330"/>
        <v>332991.45454545453</v>
      </c>
      <c r="Z1115" s="13">
        <f t="shared" si="331"/>
        <v>0</v>
      </c>
      <c r="AA1115" s="13">
        <f t="shared" si="332"/>
        <v>999533.40909090918</v>
      </c>
      <c r="AB1115" s="23">
        <f t="shared" si="333"/>
        <v>0</v>
      </c>
      <c r="AC1115" s="23">
        <f t="shared" si="334"/>
        <v>0</v>
      </c>
      <c r="AD1115" s="23">
        <f t="shared" si="335"/>
        <v>0</v>
      </c>
      <c r="AE1115" s="23">
        <f t="shared" si="336"/>
        <v>0</v>
      </c>
      <c r="AF1115" s="23">
        <f t="shared" si="337"/>
        <v>0</v>
      </c>
      <c r="AG1115" s="23">
        <f t="shared" si="338"/>
        <v>0</v>
      </c>
      <c r="AH1115" s="23">
        <f t="shared" si="339"/>
        <v>0</v>
      </c>
      <c r="AI1115" s="44" t="str">
        <f t="shared" si="340"/>
        <v>n/a</v>
      </c>
      <c r="AJ1115" s="2" t="str">
        <f t="shared" si="323"/>
        <v>2019-20 Summer</v>
      </c>
      <c r="AK1115" s="2" t="str">
        <f t="shared" si="324"/>
        <v>2018-19 Winter</v>
      </c>
      <c r="AL1115" s="41">
        <v>0</v>
      </c>
    </row>
    <row r="1116" spans="1:38" x14ac:dyDescent="0.3">
      <c r="A1116" s="47">
        <v>43452</v>
      </c>
      <c r="B1116" s="14" t="str">
        <f t="shared" si="325"/>
        <v>Dec</v>
      </c>
      <c r="C1116" s="3"/>
      <c r="D1116" s="3"/>
      <c r="E1116" s="3"/>
      <c r="F1116" s="3"/>
      <c r="G1116" s="3"/>
      <c r="H1116" s="3"/>
      <c r="I1116" s="13">
        <f>VLOOKUP($B1116,'Gas wholesale lookups'!$A$4:$L$15,'Gas wholesale index'!I$2,FALSE)</f>
        <v>332991.45454545453</v>
      </c>
      <c r="J1116" s="13">
        <f>VLOOKUP($B1116,'Gas wholesale lookups'!$A$4:$L$15,'Gas wholesale index'!J$2,FALSE)</f>
        <v>208526.18181818182</v>
      </c>
      <c r="K1116" s="13">
        <f>VLOOKUP($B1116,'Gas wholesale lookups'!$A$4:$L$15,'Gas wholesale index'!K$2,FALSE)</f>
        <v>166168.27272727274</v>
      </c>
      <c r="L1116" s="13">
        <f>VLOOKUP($B1116,'Gas wholesale lookups'!$A$4:$L$15,'Gas wholesale index'!L$2,FALSE)</f>
        <v>291847.5</v>
      </c>
      <c r="M1116" s="13">
        <f>VLOOKUP($B1116,'Gas wholesale lookups'!$A$4:$L$15,'Gas wholesale index'!M$2,FALSE)</f>
        <v>332991.45454545453</v>
      </c>
      <c r="N1116" s="13">
        <f>VLOOKUP($B1116,'Gas wholesale lookups'!$A$4:$L$15,'Gas wholesale index'!N$2,FALSE)</f>
        <v>208526.18181818182</v>
      </c>
      <c r="O1116" s="38">
        <f>VLOOKUP($B1116,'Gas wholesale lookups'!$A$4:$R$15,'Gas wholesale index'!O$2,FALSE)</f>
        <v>0</v>
      </c>
      <c r="P1116" s="38">
        <f>VLOOKUP($B1116,'Gas wholesale lookups'!$A$4:$R$15,'Gas wholesale index'!P$2,FALSE)</f>
        <v>1</v>
      </c>
      <c r="Q1116" s="38">
        <f>VLOOKUP($B1116,'Gas wholesale lookups'!$A$4:$R$15,'Gas wholesale index'!Q$2,FALSE)</f>
        <v>1</v>
      </c>
      <c r="R1116" s="38">
        <f>VLOOKUP($B1116,'Gas wholesale lookups'!$A$4:$R$15,'Gas wholesale index'!R$2,FALSE)</f>
        <v>1</v>
      </c>
      <c r="S1116" s="38">
        <f>VLOOKUP($B1116,'Gas wholesale lookups'!$A$4:$R$15,'Gas wholesale index'!S$2,FALSE)</f>
        <v>1</v>
      </c>
      <c r="T1116" s="38">
        <f>VLOOKUP($B1116,'Gas wholesale lookups'!$A$4:$R$15,'Gas wholesale index'!T$2,FALSE)</f>
        <v>0</v>
      </c>
      <c r="U1116" s="13">
        <f t="shared" si="326"/>
        <v>0</v>
      </c>
      <c r="V1116" s="13">
        <f t="shared" si="327"/>
        <v>208526.18181818182</v>
      </c>
      <c r="W1116" s="13">
        <f t="shared" si="328"/>
        <v>166168.27272727274</v>
      </c>
      <c r="X1116" s="13">
        <f t="shared" si="329"/>
        <v>291847.5</v>
      </c>
      <c r="Y1116" s="13">
        <f t="shared" si="330"/>
        <v>332991.45454545453</v>
      </c>
      <c r="Z1116" s="13">
        <f t="shared" si="331"/>
        <v>0</v>
      </c>
      <c r="AA1116" s="13">
        <f t="shared" si="332"/>
        <v>999533.40909090918</v>
      </c>
      <c r="AB1116" s="23">
        <f t="shared" si="333"/>
        <v>0</v>
      </c>
      <c r="AC1116" s="23">
        <f t="shared" si="334"/>
        <v>0</v>
      </c>
      <c r="AD1116" s="23">
        <f t="shared" si="335"/>
        <v>0</v>
      </c>
      <c r="AE1116" s="23">
        <f t="shared" si="336"/>
        <v>0</v>
      </c>
      <c r="AF1116" s="23">
        <f t="shared" si="337"/>
        <v>0</v>
      </c>
      <c r="AG1116" s="23">
        <f t="shared" si="338"/>
        <v>0</v>
      </c>
      <c r="AH1116" s="23">
        <f t="shared" si="339"/>
        <v>0</v>
      </c>
      <c r="AI1116" s="44" t="str">
        <f t="shared" si="340"/>
        <v>n/a</v>
      </c>
      <c r="AJ1116" s="2" t="str">
        <f t="shared" si="323"/>
        <v>2019-20 Summer</v>
      </c>
      <c r="AK1116" s="2" t="str">
        <f t="shared" si="324"/>
        <v>2018-19 Winter</v>
      </c>
      <c r="AL1116" s="41">
        <v>0</v>
      </c>
    </row>
    <row r="1117" spans="1:38" x14ac:dyDescent="0.3">
      <c r="A1117" s="47">
        <v>43453</v>
      </c>
      <c r="B1117" s="14" t="str">
        <f t="shared" si="325"/>
        <v>Dec</v>
      </c>
      <c r="C1117" s="3"/>
      <c r="D1117" s="3"/>
      <c r="E1117" s="3"/>
      <c r="F1117" s="3"/>
      <c r="G1117" s="3"/>
      <c r="H1117" s="3"/>
      <c r="I1117" s="13">
        <f>VLOOKUP($B1117,'Gas wholesale lookups'!$A$4:$L$15,'Gas wholesale index'!I$2,FALSE)</f>
        <v>332991.45454545453</v>
      </c>
      <c r="J1117" s="13">
        <f>VLOOKUP($B1117,'Gas wholesale lookups'!$A$4:$L$15,'Gas wholesale index'!J$2,FALSE)</f>
        <v>208526.18181818182</v>
      </c>
      <c r="K1117" s="13">
        <f>VLOOKUP($B1117,'Gas wholesale lookups'!$A$4:$L$15,'Gas wholesale index'!K$2,FALSE)</f>
        <v>166168.27272727274</v>
      </c>
      <c r="L1117" s="13">
        <f>VLOOKUP($B1117,'Gas wholesale lookups'!$A$4:$L$15,'Gas wholesale index'!L$2,FALSE)</f>
        <v>291847.5</v>
      </c>
      <c r="M1117" s="13">
        <f>VLOOKUP($B1117,'Gas wholesale lookups'!$A$4:$L$15,'Gas wholesale index'!M$2,FALSE)</f>
        <v>332991.45454545453</v>
      </c>
      <c r="N1117" s="13">
        <f>VLOOKUP($B1117,'Gas wholesale lookups'!$A$4:$L$15,'Gas wholesale index'!N$2,FALSE)</f>
        <v>208526.18181818182</v>
      </c>
      <c r="O1117" s="38">
        <f>VLOOKUP($B1117,'Gas wholesale lookups'!$A$4:$R$15,'Gas wholesale index'!O$2,FALSE)</f>
        <v>0</v>
      </c>
      <c r="P1117" s="38">
        <f>VLOOKUP($B1117,'Gas wholesale lookups'!$A$4:$R$15,'Gas wholesale index'!P$2,FALSE)</f>
        <v>1</v>
      </c>
      <c r="Q1117" s="38">
        <f>VLOOKUP($B1117,'Gas wholesale lookups'!$A$4:$R$15,'Gas wholesale index'!Q$2,FALSE)</f>
        <v>1</v>
      </c>
      <c r="R1117" s="38">
        <f>VLOOKUP($B1117,'Gas wholesale lookups'!$A$4:$R$15,'Gas wholesale index'!R$2,FALSE)</f>
        <v>1</v>
      </c>
      <c r="S1117" s="38">
        <f>VLOOKUP($B1117,'Gas wholesale lookups'!$A$4:$R$15,'Gas wholesale index'!S$2,FALSE)</f>
        <v>1</v>
      </c>
      <c r="T1117" s="38">
        <f>VLOOKUP($B1117,'Gas wholesale lookups'!$A$4:$R$15,'Gas wholesale index'!T$2,FALSE)</f>
        <v>0</v>
      </c>
      <c r="U1117" s="13">
        <f t="shared" si="326"/>
        <v>0</v>
      </c>
      <c r="V1117" s="13">
        <f t="shared" si="327"/>
        <v>208526.18181818182</v>
      </c>
      <c r="W1117" s="13">
        <f t="shared" si="328"/>
        <v>166168.27272727274</v>
      </c>
      <c r="X1117" s="13">
        <f t="shared" si="329"/>
        <v>291847.5</v>
      </c>
      <c r="Y1117" s="13">
        <f t="shared" si="330"/>
        <v>332991.45454545453</v>
      </c>
      <c r="Z1117" s="13">
        <f t="shared" si="331"/>
        <v>0</v>
      </c>
      <c r="AA1117" s="13">
        <f t="shared" si="332"/>
        <v>999533.40909090918</v>
      </c>
      <c r="AB1117" s="23">
        <f t="shared" si="333"/>
        <v>0</v>
      </c>
      <c r="AC1117" s="23">
        <f t="shared" si="334"/>
        <v>0</v>
      </c>
      <c r="AD1117" s="23">
        <f t="shared" si="335"/>
        <v>0</v>
      </c>
      <c r="AE1117" s="23">
        <f t="shared" si="336"/>
        <v>0</v>
      </c>
      <c r="AF1117" s="23">
        <f t="shared" si="337"/>
        <v>0</v>
      </c>
      <c r="AG1117" s="23">
        <f t="shared" si="338"/>
        <v>0</v>
      </c>
      <c r="AH1117" s="23">
        <f t="shared" si="339"/>
        <v>0</v>
      </c>
      <c r="AI1117" s="44" t="str">
        <f t="shared" si="340"/>
        <v>n/a</v>
      </c>
      <c r="AJ1117" s="2" t="str">
        <f t="shared" si="323"/>
        <v>2019-20 Summer</v>
      </c>
      <c r="AK1117" s="2" t="str">
        <f t="shared" si="324"/>
        <v>2018-19 Winter</v>
      </c>
      <c r="AL1117" s="41">
        <v>0</v>
      </c>
    </row>
    <row r="1118" spans="1:38" x14ac:dyDescent="0.3">
      <c r="A1118" s="47">
        <v>43454</v>
      </c>
      <c r="B1118" s="14" t="str">
        <f t="shared" si="325"/>
        <v>Dec</v>
      </c>
      <c r="C1118" s="3"/>
      <c r="D1118" s="3"/>
      <c r="E1118" s="3"/>
      <c r="F1118" s="3"/>
      <c r="G1118" s="3"/>
      <c r="H1118" s="3"/>
      <c r="I1118" s="13">
        <f>VLOOKUP($B1118,'Gas wholesale lookups'!$A$4:$L$15,'Gas wholesale index'!I$2,FALSE)</f>
        <v>332991.45454545453</v>
      </c>
      <c r="J1118" s="13">
        <f>VLOOKUP($B1118,'Gas wholesale lookups'!$A$4:$L$15,'Gas wholesale index'!J$2,FALSE)</f>
        <v>208526.18181818182</v>
      </c>
      <c r="K1118" s="13">
        <f>VLOOKUP($B1118,'Gas wholesale lookups'!$A$4:$L$15,'Gas wholesale index'!K$2,FALSE)</f>
        <v>166168.27272727274</v>
      </c>
      <c r="L1118" s="13">
        <f>VLOOKUP($B1118,'Gas wholesale lookups'!$A$4:$L$15,'Gas wholesale index'!L$2,FALSE)</f>
        <v>291847.5</v>
      </c>
      <c r="M1118" s="13">
        <f>VLOOKUP($B1118,'Gas wholesale lookups'!$A$4:$L$15,'Gas wholesale index'!M$2,FALSE)</f>
        <v>332991.45454545453</v>
      </c>
      <c r="N1118" s="13">
        <f>VLOOKUP($B1118,'Gas wholesale lookups'!$A$4:$L$15,'Gas wholesale index'!N$2,FALSE)</f>
        <v>208526.18181818182</v>
      </c>
      <c r="O1118" s="38">
        <f>VLOOKUP($B1118,'Gas wholesale lookups'!$A$4:$R$15,'Gas wholesale index'!O$2,FALSE)</f>
        <v>0</v>
      </c>
      <c r="P1118" s="38">
        <f>VLOOKUP($B1118,'Gas wholesale lookups'!$A$4:$R$15,'Gas wholesale index'!P$2,FALSE)</f>
        <v>1</v>
      </c>
      <c r="Q1118" s="38">
        <f>VLOOKUP($B1118,'Gas wholesale lookups'!$A$4:$R$15,'Gas wholesale index'!Q$2,FALSE)</f>
        <v>1</v>
      </c>
      <c r="R1118" s="38">
        <f>VLOOKUP($B1118,'Gas wholesale lookups'!$A$4:$R$15,'Gas wholesale index'!R$2,FALSE)</f>
        <v>1</v>
      </c>
      <c r="S1118" s="38">
        <f>VLOOKUP($B1118,'Gas wholesale lookups'!$A$4:$R$15,'Gas wholesale index'!S$2,FALSE)</f>
        <v>1</v>
      </c>
      <c r="T1118" s="38">
        <f>VLOOKUP($B1118,'Gas wholesale lookups'!$A$4:$R$15,'Gas wholesale index'!T$2,FALSE)</f>
        <v>0</v>
      </c>
      <c r="U1118" s="13">
        <f t="shared" si="326"/>
        <v>0</v>
      </c>
      <c r="V1118" s="13">
        <f t="shared" si="327"/>
        <v>208526.18181818182</v>
      </c>
      <c r="W1118" s="13">
        <f t="shared" si="328"/>
        <v>166168.27272727274</v>
      </c>
      <c r="X1118" s="13">
        <f t="shared" si="329"/>
        <v>291847.5</v>
      </c>
      <c r="Y1118" s="13">
        <f t="shared" si="330"/>
        <v>332991.45454545453</v>
      </c>
      <c r="Z1118" s="13">
        <f t="shared" si="331"/>
        <v>0</v>
      </c>
      <c r="AA1118" s="13">
        <f t="shared" si="332"/>
        <v>999533.40909090918</v>
      </c>
      <c r="AB1118" s="23">
        <f t="shared" si="333"/>
        <v>0</v>
      </c>
      <c r="AC1118" s="23">
        <f t="shared" si="334"/>
        <v>0</v>
      </c>
      <c r="AD1118" s="23">
        <f t="shared" si="335"/>
        <v>0</v>
      </c>
      <c r="AE1118" s="23">
        <f t="shared" si="336"/>
        <v>0</v>
      </c>
      <c r="AF1118" s="23">
        <f t="shared" si="337"/>
        <v>0</v>
      </c>
      <c r="AG1118" s="23">
        <f t="shared" si="338"/>
        <v>0</v>
      </c>
      <c r="AH1118" s="23">
        <f t="shared" si="339"/>
        <v>0</v>
      </c>
      <c r="AI1118" s="44" t="str">
        <f t="shared" si="340"/>
        <v>n/a</v>
      </c>
      <c r="AJ1118" s="2" t="str">
        <f t="shared" si="323"/>
        <v>2019-20 Summer</v>
      </c>
      <c r="AK1118" s="2" t="str">
        <f t="shared" si="324"/>
        <v>2018-19 Winter</v>
      </c>
      <c r="AL1118" s="41">
        <v>0</v>
      </c>
    </row>
    <row r="1119" spans="1:38" x14ac:dyDescent="0.3">
      <c r="A1119" s="47">
        <v>43455</v>
      </c>
      <c r="B1119" s="14" t="str">
        <f t="shared" si="325"/>
        <v>Dec</v>
      </c>
      <c r="C1119" s="3"/>
      <c r="D1119" s="3"/>
      <c r="E1119" s="3"/>
      <c r="F1119" s="3"/>
      <c r="G1119" s="3"/>
      <c r="H1119" s="3"/>
      <c r="I1119" s="13">
        <f>VLOOKUP($B1119,'Gas wholesale lookups'!$A$4:$L$15,'Gas wholesale index'!I$2,FALSE)</f>
        <v>332991.45454545453</v>
      </c>
      <c r="J1119" s="13">
        <f>VLOOKUP($B1119,'Gas wholesale lookups'!$A$4:$L$15,'Gas wholesale index'!J$2,FALSE)</f>
        <v>208526.18181818182</v>
      </c>
      <c r="K1119" s="13">
        <f>VLOOKUP($B1119,'Gas wholesale lookups'!$A$4:$L$15,'Gas wholesale index'!K$2,FALSE)</f>
        <v>166168.27272727274</v>
      </c>
      <c r="L1119" s="13">
        <f>VLOOKUP($B1119,'Gas wholesale lookups'!$A$4:$L$15,'Gas wholesale index'!L$2,FALSE)</f>
        <v>291847.5</v>
      </c>
      <c r="M1119" s="13">
        <f>VLOOKUP($B1119,'Gas wholesale lookups'!$A$4:$L$15,'Gas wholesale index'!M$2,FALSE)</f>
        <v>332991.45454545453</v>
      </c>
      <c r="N1119" s="13">
        <f>VLOOKUP($B1119,'Gas wholesale lookups'!$A$4:$L$15,'Gas wholesale index'!N$2,FALSE)</f>
        <v>208526.18181818182</v>
      </c>
      <c r="O1119" s="38">
        <f>VLOOKUP($B1119,'Gas wholesale lookups'!$A$4:$R$15,'Gas wholesale index'!O$2,FALSE)</f>
        <v>0</v>
      </c>
      <c r="P1119" s="38">
        <f>VLOOKUP($B1119,'Gas wholesale lookups'!$A$4:$R$15,'Gas wholesale index'!P$2,FALSE)</f>
        <v>1</v>
      </c>
      <c r="Q1119" s="38">
        <f>VLOOKUP($B1119,'Gas wholesale lookups'!$A$4:$R$15,'Gas wholesale index'!Q$2,FALSE)</f>
        <v>1</v>
      </c>
      <c r="R1119" s="38">
        <f>VLOOKUP($B1119,'Gas wholesale lookups'!$A$4:$R$15,'Gas wholesale index'!R$2,FALSE)</f>
        <v>1</v>
      </c>
      <c r="S1119" s="38">
        <f>VLOOKUP($B1119,'Gas wholesale lookups'!$A$4:$R$15,'Gas wholesale index'!S$2,FALSE)</f>
        <v>1</v>
      </c>
      <c r="T1119" s="38">
        <f>VLOOKUP($B1119,'Gas wholesale lookups'!$A$4:$R$15,'Gas wholesale index'!T$2,FALSE)</f>
        <v>0</v>
      </c>
      <c r="U1119" s="13">
        <f t="shared" si="326"/>
        <v>0</v>
      </c>
      <c r="V1119" s="13">
        <f t="shared" si="327"/>
        <v>208526.18181818182</v>
      </c>
      <c r="W1119" s="13">
        <f t="shared" si="328"/>
        <v>166168.27272727274</v>
      </c>
      <c r="X1119" s="13">
        <f t="shared" si="329"/>
        <v>291847.5</v>
      </c>
      <c r="Y1119" s="13">
        <f t="shared" si="330"/>
        <v>332991.45454545453</v>
      </c>
      <c r="Z1119" s="13">
        <f t="shared" si="331"/>
        <v>0</v>
      </c>
      <c r="AA1119" s="13">
        <f t="shared" si="332"/>
        <v>999533.40909090918</v>
      </c>
      <c r="AB1119" s="23">
        <f t="shared" si="333"/>
        <v>0</v>
      </c>
      <c r="AC1119" s="23">
        <f t="shared" si="334"/>
        <v>0</v>
      </c>
      <c r="AD1119" s="23">
        <f t="shared" si="335"/>
        <v>0</v>
      </c>
      <c r="AE1119" s="23">
        <f t="shared" si="336"/>
        <v>0</v>
      </c>
      <c r="AF1119" s="23">
        <f t="shared" si="337"/>
        <v>0</v>
      </c>
      <c r="AG1119" s="23">
        <f t="shared" si="338"/>
        <v>0</v>
      </c>
      <c r="AH1119" s="23">
        <f t="shared" si="339"/>
        <v>0</v>
      </c>
      <c r="AI1119" s="44" t="str">
        <f t="shared" si="340"/>
        <v>n/a</v>
      </c>
      <c r="AJ1119" s="2" t="str">
        <f t="shared" si="323"/>
        <v>2019-20 Summer</v>
      </c>
      <c r="AK1119" s="2" t="str">
        <f t="shared" si="324"/>
        <v>2018-19 Winter</v>
      </c>
      <c r="AL1119" s="41">
        <v>0</v>
      </c>
    </row>
    <row r="1120" spans="1:38" x14ac:dyDescent="0.3">
      <c r="A1120" s="47">
        <v>43458</v>
      </c>
      <c r="B1120" s="14" t="str">
        <f t="shared" si="325"/>
        <v>Dec</v>
      </c>
      <c r="C1120" s="3"/>
      <c r="D1120" s="3"/>
      <c r="E1120" s="3"/>
      <c r="F1120" s="3"/>
      <c r="G1120" s="3"/>
      <c r="H1120" s="3"/>
      <c r="I1120" s="13">
        <f>VLOOKUP($B1120,'Gas wholesale lookups'!$A$4:$L$15,'Gas wholesale index'!I$2,FALSE)</f>
        <v>332991.45454545453</v>
      </c>
      <c r="J1120" s="13">
        <f>VLOOKUP($B1120,'Gas wholesale lookups'!$A$4:$L$15,'Gas wholesale index'!J$2,FALSE)</f>
        <v>208526.18181818182</v>
      </c>
      <c r="K1120" s="13">
        <f>VLOOKUP($B1120,'Gas wholesale lookups'!$A$4:$L$15,'Gas wholesale index'!K$2,FALSE)</f>
        <v>166168.27272727274</v>
      </c>
      <c r="L1120" s="13">
        <f>VLOOKUP($B1120,'Gas wholesale lookups'!$A$4:$L$15,'Gas wholesale index'!L$2,FALSE)</f>
        <v>291847.5</v>
      </c>
      <c r="M1120" s="13">
        <f>VLOOKUP($B1120,'Gas wholesale lookups'!$A$4:$L$15,'Gas wholesale index'!M$2,FALSE)</f>
        <v>332991.45454545453</v>
      </c>
      <c r="N1120" s="13">
        <f>VLOOKUP($B1120,'Gas wholesale lookups'!$A$4:$L$15,'Gas wholesale index'!N$2,FALSE)</f>
        <v>208526.18181818182</v>
      </c>
      <c r="O1120" s="38">
        <f>VLOOKUP($B1120,'Gas wholesale lookups'!$A$4:$R$15,'Gas wholesale index'!O$2,FALSE)</f>
        <v>0</v>
      </c>
      <c r="P1120" s="38">
        <f>VLOOKUP($B1120,'Gas wholesale lookups'!$A$4:$R$15,'Gas wholesale index'!P$2,FALSE)</f>
        <v>1</v>
      </c>
      <c r="Q1120" s="38">
        <f>VLOOKUP($B1120,'Gas wholesale lookups'!$A$4:$R$15,'Gas wholesale index'!Q$2,FALSE)</f>
        <v>1</v>
      </c>
      <c r="R1120" s="38">
        <f>VLOOKUP($B1120,'Gas wholesale lookups'!$A$4:$R$15,'Gas wholesale index'!R$2,FALSE)</f>
        <v>1</v>
      </c>
      <c r="S1120" s="38">
        <f>VLOOKUP($B1120,'Gas wholesale lookups'!$A$4:$R$15,'Gas wholesale index'!S$2,FALSE)</f>
        <v>1</v>
      </c>
      <c r="T1120" s="38">
        <f>VLOOKUP($B1120,'Gas wholesale lookups'!$A$4:$R$15,'Gas wholesale index'!T$2,FALSE)</f>
        <v>0</v>
      </c>
      <c r="U1120" s="13">
        <f t="shared" si="326"/>
        <v>0</v>
      </c>
      <c r="V1120" s="13">
        <f t="shared" si="327"/>
        <v>208526.18181818182</v>
      </c>
      <c r="W1120" s="13">
        <f t="shared" si="328"/>
        <v>166168.27272727274</v>
      </c>
      <c r="X1120" s="13">
        <f t="shared" si="329"/>
        <v>291847.5</v>
      </c>
      <c r="Y1120" s="13">
        <f t="shared" si="330"/>
        <v>332991.45454545453</v>
      </c>
      <c r="Z1120" s="13">
        <f t="shared" si="331"/>
        <v>0</v>
      </c>
      <c r="AA1120" s="13">
        <f t="shared" si="332"/>
        <v>999533.40909090918</v>
      </c>
      <c r="AB1120" s="23">
        <f t="shared" si="333"/>
        <v>0</v>
      </c>
      <c r="AC1120" s="23">
        <f t="shared" si="334"/>
        <v>0</v>
      </c>
      <c r="AD1120" s="23">
        <f t="shared" si="335"/>
        <v>0</v>
      </c>
      <c r="AE1120" s="23">
        <f t="shared" si="336"/>
        <v>0</v>
      </c>
      <c r="AF1120" s="23">
        <f t="shared" si="337"/>
        <v>0</v>
      </c>
      <c r="AG1120" s="23">
        <f t="shared" si="338"/>
        <v>0</v>
      </c>
      <c r="AH1120" s="23">
        <f t="shared" si="339"/>
        <v>0</v>
      </c>
      <c r="AI1120" s="44" t="str">
        <f t="shared" si="340"/>
        <v>n/a</v>
      </c>
      <c r="AJ1120" s="2" t="str">
        <f t="shared" si="323"/>
        <v>2019-20 Summer</v>
      </c>
      <c r="AK1120" s="2" t="str">
        <f t="shared" si="324"/>
        <v>2018-19 Winter</v>
      </c>
      <c r="AL1120" s="41">
        <v>0</v>
      </c>
    </row>
    <row r="1121" spans="1:38" x14ac:dyDescent="0.3">
      <c r="A1121" s="47">
        <v>43461</v>
      </c>
      <c r="B1121" s="14" t="str">
        <f t="shared" si="325"/>
        <v>Dec</v>
      </c>
      <c r="C1121" s="3"/>
      <c r="D1121" s="3"/>
      <c r="E1121" s="3"/>
      <c r="F1121" s="3"/>
      <c r="G1121" s="3"/>
      <c r="H1121" s="3"/>
      <c r="I1121" s="13">
        <f>VLOOKUP($B1121,'Gas wholesale lookups'!$A$4:$L$15,'Gas wholesale index'!I$2,FALSE)</f>
        <v>332991.45454545453</v>
      </c>
      <c r="J1121" s="13">
        <f>VLOOKUP($B1121,'Gas wholesale lookups'!$A$4:$L$15,'Gas wholesale index'!J$2,FALSE)</f>
        <v>208526.18181818182</v>
      </c>
      <c r="K1121" s="13">
        <f>VLOOKUP($B1121,'Gas wholesale lookups'!$A$4:$L$15,'Gas wholesale index'!K$2,FALSE)</f>
        <v>166168.27272727274</v>
      </c>
      <c r="L1121" s="13">
        <f>VLOOKUP($B1121,'Gas wholesale lookups'!$A$4:$L$15,'Gas wholesale index'!L$2,FALSE)</f>
        <v>291847.5</v>
      </c>
      <c r="M1121" s="13">
        <f>VLOOKUP($B1121,'Gas wholesale lookups'!$A$4:$L$15,'Gas wholesale index'!M$2,FALSE)</f>
        <v>332991.45454545453</v>
      </c>
      <c r="N1121" s="13">
        <f>VLOOKUP($B1121,'Gas wholesale lookups'!$A$4:$L$15,'Gas wholesale index'!N$2,FALSE)</f>
        <v>208526.18181818182</v>
      </c>
      <c r="O1121" s="38">
        <f>VLOOKUP($B1121,'Gas wholesale lookups'!$A$4:$R$15,'Gas wholesale index'!O$2,FALSE)</f>
        <v>0</v>
      </c>
      <c r="P1121" s="38">
        <f>VLOOKUP($B1121,'Gas wholesale lookups'!$A$4:$R$15,'Gas wholesale index'!P$2,FALSE)</f>
        <v>1</v>
      </c>
      <c r="Q1121" s="38">
        <f>VLOOKUP($B1121,'Gas wholesale lookups'!$A$4:$R$15,'Gas wholesale index'!Q$2,FALSE)</f>
        <v>1</v>
      </c>
      <c r="R1121" s="38">
        <f>VLOOKUP($B1121,'Gas wholesale lookups'!$A$4:$R$15,'Gas wholesale index'!R$2,FALSE)</f>
        <v>1</v>
      </c>
      <c r="S1121" s="38">
        <f>VLOOKUP($B1121,'Gas wholesale lookups'!$A$4:$R$15,'Gas wholesale index'!S$2,FALSE)</f>
        <v>1</v>
      </c>
      <c r="T1121" s="38">
        <f>VLOOKUP($B1121,'Gas wholesale lookups'!$A$4:$R$15,'Gas wholesale index'!T$2,FALSE)</f>
        <v>0</v>
      </c>
      <c r="U1121" s="13">
        <f t="shared" si="326"/>
        <v>0</v>
      </c>
      <c r="V1121" s="13">
        <f t="shared" si="327"/>
        <v>208526.18181818182</v>
      </c>
      <c r="W1121" s="13">
        <f t="shared" si="328"/>
        <v>166168.27272727274</v>
      </c>
      <c r="X1121" s="13">
        <f t="shared" si="329"/>
        <v>291847.5</v>
      </c>
      <c r="Y1121" s="13">
        <f t="shared" si="330"/>
        <v>332991.45454545453</v>
      </c>
      <c r="Z1121" s="13">
        <f t="shared" si="331"/>
        <v>0</v>
      </c>
      <c r="AA1121" s="13">
        <f t="shared" si="332"/>
        <v>999533.40909090918</v>
      </c>
      <c r="AB1121" s="23">
        <f t="shared" si="333"/>
        <v>0</v>
      </c>
      <c r="AC1121" s="23">
        <f t="shared" si="334"/>
        <v>0</v>
      </c>
      <c r="AD1121" s="23">
        <f t="shared" si="335"/>
        <v>0</v>
      </c>
      <c r="AE1121" s="23">
        <f t="shared" si="336"/>
        <v>0</v>
      </c>
      <c r="AF1121" s="23">
        <f t="shared" si="337"/>
        <v>0</v>
      </c>
      <c r="AG1121" s="23">
        <f t="shared" si="338"/>
        <v>0</v>
      </c>
      <c r="AH1121" s="23">
        <f t="shared" si="339"/>
        <v>0</v>
      </c>
      <c r="AI1121" s="44" t="str">
        <f t="shared" si="340"/>
        <v>n/a</v>
      </c>
      <c r="AJ1121" s="2" t="str">
        <f t="shared" si="323"/>
        <v>2019-20 Summer</v>
      </c>
      <c r="AK1121" s="2" t="str">
        <f t="shared" si="324"/>
        <v>2018-19 Winter</v>
      </c>
      <c r="AL1121" s="41">
        <v>0</v>
      </c>
    </row>
    <row r="1122" spans="1:38" x14ac:dyDescent="0.3">
      <c r="A1122" s="47">
        <v>43462</v>
      </c>
      <c r="B1122" s="14" t="str">
        <f t="shared" si="325"/>
        <v>Dec</v>
      </c>
      <c r="C1122" s="3"/>
      <c r="D1122" s="3"/>
      <c r="E1122" s="3"/>
      <c r="F1122" s="3"/>
      <c r="G1122" s="3"/>
      <c r="H1122" s="3"/>
      <c r="I1122" s="13">
        <f>VLOOKUP($B1122,'Gas wholesale lookups'!$A$4:$L$15,'Gas wholesale index'!I$2,FALSE)</f>
        <v>332991.45454545453</v>
      </c>
      <c r="J1122" s="13">
        <f>VLOOKUP($B1122,'Gas wholesale lookups'!$A$4:$L$15,'Gas wholesale index'!J$2,FALSE)</f>
        <v>208526.18181818182</v>
      </c>
      <c r="K1122" s="13">
        <f>VLOOKUP($B1122,'Gas wholesale lookups'!$A$4:$L$15,'Gas wholesale index'!K$2,FALSE)</f>
        <v>166168.27272727274</v>
      </c>
      <c r="L1122" s="13">
        <f>VLOOKUP($B1122,'Gas wholesale lookups'!$A$4:$L$15,'Gas wholesale index'!L$2,FALSE)</f>
        <v>291847.5</v>
      </c>
      <c r="M1122" s="13">
        <f>VLOOKUP($B1122,'Gas wholesale lookups'!$A$4:$L$15,'Gas wholesale index'!M$2,FALSE)</f>
        <v>332991.45454545453</v>
      </c>
      <c r="N1122" s="13">
        <f>VLOOKUP($B1122,'Gas wholesale lookups'!$A$4:$L$15,'Gas wholesale index'!N$2,FALSE)</f>
        <v>208526.18181818182</v>
      </c>
      <c r="O1122" s="38">
        <f>VLOOKUP($B1122,'Gas wholesale lookups'!$A$4:$R$15,'Gas wholesale index'!O$2,FALSE)</f>
        <v>0</v>
      </c>
      <c r="P1122" s="38">
        <f>VLOOKUP($B1122,'Gas wholesale lookups'!$A$4:$R$15,'Gas wholesale index'!P$2,FALSE)</f>
        <v>1</v>
      </c>
      <c r="Q1122" s="38">
        <f>VLOOKUP($B1122,'Gas wholesale lookups'!$A$4:$R$15,'Gas wholesale index'!Q$2,FALSE)</f>
        <v>1</v>
      </c>
      <c r="R1122" s="38">
        <f>VLOOKUP($B1122,'Gas wholesale lookups'!$A$4:$R$15,'Gas wholesale index'!R$2,FALSE)</f>
        <v>1</v>
      </c>
      <c r="S1122" s="38">
        <f>VLOOKUP($B1122,'Gas wholesale lookups'!$A$4:$R$15,'Gas wholesale index'!S$2,FALSE)</f>
        <v>1</v>
      </c>
      <c r="T1122" s="38">
        <f>VLOOKUP($B1122,'Gas wholesale lookups'!$A$4:$R$15,'Gas wholesale index'!T$2,FALSE)</f>
        <v>0</v>
      </c>
      <c r="U1122" s="13">
        <f t="shared" si="326"/>
        <v>0</v>
      </c>
      <c r="V1122" s="13">
        <f t="shared" si="327"/>
        <v>208526.18181818182</v>
      </c>
      <c r="W1122" s="13">
        <f t="shared" si="328"/>
        <v>166168.27272727274</v>
      </c>
      <c r="X1122" s="13">
        <f t="shared" si="329"/>
        <v>291847.5</v>
      </c>
      <c r="Y1122" s="13">
        <f t="shared" si="330"/>
        <v>332991.45454545453</v>
      </c>
      <c r="Z1122" s="13">
        <f t="shared" si="331"/>
        <v>0</v>
      </c>
      <c r="AA1122" s="13">
        <f t="shared" si="332"/>
        <v>999533.40909090918</v>
      </c>
      <c r="AB1122" s="23">
        <f t="shared" si="333"/>
        <v>0</v>
      </c>
      <c r="AC1122" s="23">
        <f t="shared" si="334"/>
        <v>0</v>
      </c>
      <c r="AD1122" s="23">
        <f t="shared" si="335"/>
        <v>0</v>
      </c>
      <c r="AE1122" s="23">
        <f t="shared" si="336"/>
        <v>0</v>
      </c>
      <c r="AF1122" s="23">
        <f t="shared" si="337"/>
        <v>0</v>
      </c>
      <c r="AG1122" s="23">
        <f t="shared" si="338"/>
        <v>0</v>
      </c>
      <c r="AH1122" s="23">
        <f t="shared" si="339"/>
        <v>0</v>
      </c>
      <c r="AI1122" s="44" t="str">
        <f t="shared" si="340"/>
        <v>n/a</v>
      </c>
      <c r="AJ1122" s="2" t="str">
        <f t="shared" si="323"/>
        <v>2019-20 Summer</v>
      </c>
      <c r="AK1122" s="2" t="str">
        <f t="shared" si="324"/>
        <v>2018-19 Winter</v>
      </c>
      <c r="AL1122" s="41">
        <v>0</v>
      </c>
    </row>
    <row r="1123" spans="1:38" x14ac:dyDescent="0.3">
      <c r="A1123" s="47">
        <v>43465</v>
      </c>
      <c r="B1123" s="14" t="str">
        <f t="shared" si="325"/>
        <v>Dec</v>
      </c>
      <c r="C1123" s="3"/>
      <c r="D1123" s="3"/>
      <c r="E1123" s="3"/>
      <c r="F1123" s="3"/>
      <c r="G1123" s="3"/>
      <c r="H1123" s="3"/>
      <c r="I1123" s="13">
        <f>VLOOKUP($B1123,'Gas wholesale lookups'!$A$4:$L$15,'Gas wholesale index'!I$2,FALSE)</f>
        <v>332991.45454545453</v>
      </c>
      <c r="J1123" s="13">
        <f>VLOOKUP($B1123,'Gas wholesale lookups'!$A$4:$L$15,'Gas wholesale index'!J$2,FALSE)</f>
        <v>208526.18181818182</v>
      </c>
      <c r="K1123" s="13">
        <f>VLOOKUP($B1123,'Gas wholesale lookups'!$A$4:$L$15,'Gas wholesale index'!K$2,FALSE)</f>
        <v>166168.27272727274</v>
      </c>
      <c r="L1123" s="13">
        <f>VLOOKUP($B1123,'Gas wholesale lookups'!$A$4:$L$15,'Gas wholesale index'!L$2,FALSE)</f>
        <v>291847.5</v>
      </c>
      <c r="M1123" s="13">
        <f>VLOOKUP($B1123,'Gas wholesale lookups'!$A$4:$L$15,'Gas wholesale index'!M$2,FALSE)</f>
        <v>332991.45454545453</v>
      </c>
      <c r="N1123" s="13">
        <f>VLOOKUP($B1123,'Gas wholesale lookups'!$A$4:$L$15,'Gas wholesale index'!N$2,FALSE)</f>
        <v>208526.18181818182</v>
      </c>
      <c r="O1123" s="38">
        <f>VLOOKUP($B1123,'Gas wholesale lookups'!$A$4:$R$15,'Gas wholesale index'!O$2,FALSE)</f>
        <v>0</v>
      </c>
      <c r="P1123" s="38">
        <f>VLOOKUP($B1123,'Gas wholesale lookups'!$A$4:$R$15,'Gas wholesale index'!P$2,FALSE)</f>
        <v>1</v>
      </c>
      <c r="Q1123" s="38">
        <f>VLOOKUP($B1123,'Gas wholesale lookups'!$A$4:$R$15,'Gas wholesale index'!Q$2,FALSE)</f>
        <v>1</v>
      </c>
      <c r="R1123" s="38">
        <f>VLOOKUP($B1123,'Gas wholesale lookups'!$A$4:$R$15,'Gas wholesale index'!R$2,FALSE)</f>
        <v>1</v>
      </c>
      <c r="S1123" s="38">
        <f>VLOOKUP($B1123,'Gas wholesale lookups'!$A$4:$R$15,'Gas wholesale index'!S$2,FALSE)</f>
        <v>1</v>
      </c>
      <c r="T1123" s="38">
        <f>VLOOKUP($B1123,'Gas wholesale lookups'!$A$4:$R$15,'Gas wholesale index'!T$2,FALSE)</f>
        <v>0</v>
      </c>
      <c r="U1123" s="13">
        <f t="shared" si="326"/>
        <v>0</v>
      </c>
      <c r="V1123" s="13">
        <f t="shared" si="327"/>
        <v>208526.18181818182</v>
      </c>
      <c r="W1123" s="13">
        <f t="shared" si="328"/>
        <v>166168.27272727274</v>
      </c>
      <c r="X1123" s="13">
        <f t="shared" si="329"/>
        <v>291847.5</v>
      </c>
      <c r="Y1123" s="13">
        <f t="shared" si="330"/>
        <v>332991.45454545453</v>
      </c>
      <c r="Z1123" s="13">
        <f t="shared" si="331"/>
        <v>0</v>
      </c>
      <c r="AA1123" s="13">
        <f t="shared" si="332"/>
        <v>999533.40909090918</v>
      </c>
      <c r="AB1123" s="23">
        <f t="shared" si="333"/>
        <v>0</v>
      </c>
      <c r="AC1123" s="23">
        <f t="shared" si="334"/>
        <v>0</v>
      </c>
      <c r="AD1123" s="23">
        <f t="shared" si="335"/>
        <v>0</v>
      </c>
      <c r="AE1123" s="23">
        <f t="shared" si="336"/>
        <v>0</v>
      </c>
      <c r="AF1123" s="23">
        <f t="shared" si="337"/>
        <v>0</v>
      </c>
      <c r="AG1123" s="23">
        <f t="shared" si="338"/>
        <v>0</v>
      </c>
      <c r="AH1123" s="23">
        <f t="shared" si="339"/>
        <v>0</v>
      </c>
      <c r="AI1123" s="44" t="str">
        <f t="shared" si="340"/>
        <v>n/a</v>
      </c>
      <c r="AJ1123" s="2" t="str">
        <f t="shared" si="323"/>
        <v>2019-20 Summer</v>
      </c>
      <c r="AK1123" s="2" t="str">
        <f t="shared" si="324"/>
        <v>2018-19 Winter</v>
      </c>
      <c r="AL1123" s="41">
        <v>0</v>
      </c>
    </row>
    <row r="1124" spans="1:38" x14ac:dyDescent="0.3">
      <c r="A1124" s="47">
        <v>43467</v>
      </c>
      <c r="B1124" s="14" t="str">
        <f t="shared" si="325"/>
        <v>Jan</v>
      </c>
      <c r="C1124" s="3"/>
      <c r="D1124" s="3"/>
      <c r="E1124" s="3"/>
      <c r="F1124" s="3"/>
      <c r="G1124" s="3"/>
      <c r="H1124" s="3"/>
      <c r="I1124" s="13">
        <f>VLOOKUP($B1124,'Gas wholesale lookups'!$A$4:$L$15,'Gas wholesale index'!I$2,FALSE)</f>
        <v>208526.18181818182</v>
      </c>
      <c r="J1124" s="13">
        <f>VLOOKUP($B1124,'Gas wholesale lookups'!$A$4:$L$15,'Gas wholesale index'!J$2,FALSE)</f>
        <v>166168.27272727274</v>
      </c>
      <c r="K1124" s="13">
        <f>VLOOKUP($B1124,'Gas wholesale lookups'!$A$4:$L$15,'Gas wholesale index'!K$2,FALSE)</f>
        <v>291847.5</v>
      </c>
      <c r="L1124" s="13">
        <f>VLOOKUP($B1124,'Gas wholesale lookups'!$A$4:$L$15,'Gas wholesale index'!L$2,FALSE)</f>
        <v>332991.45454545453</v>
      </c>
      <c r="M1124" s="13">
        <f>VLOOKUP($B1124,'Gas wholesale lookups'!$A$4:$L$15,'Gas wholesale index'!M$2,FALSE)</f>
        <v>208526.18181818182</v>
      </c>
      <c r="N1124" s="13">
        <f>VLOOKUP($B1124,'Gas wholesale lookups'!$A$4:$L$15,'Gas wholesale index'!N$2,FALSE)</f>
        <v>166168.27272727274</v>
      </c>
      <c r="O1124" s="38">
        <f>VLOOKUP($B1124,'Gas wholesale lookups'!$A$4:$R$15,'Gas wholesale index'!O$2,FALSE)</f>
        <v>1</v>
      </c>
      <c r="P1124" s="38">
        <f>VLOOKUP($B1124,'Gas wholesale lookups'!$A$4:$R$15,'Gas wholesale index'!P$2,FALSE)</f>
        <v>1</v>
      </c>
      <c r="Q1124" s="38">
        <f>VLOOKUP($B1124,'Gas wholesale lookups'!$A$4:$R$15,'Gas wholesale index'!Q$2,FALSE)</f>
        <v>1</v>
      </c>
      <c r="R1124" s="38">
        <f>VLOOKUP($B1124,'Gas wholesale lookups'!$A$4:$R$15,'Gas wholesale index'!R$2,FALSE)</f>
        <v>1</v>
      </c>
      <c r="S1124" s="38">
        <f>VLOOKUP($B1124,'Gas wholesale lookups'!$A$4:$R$15,'Gas wholesale index'!S$2,FALSE)</f>
        <v>0</v>
      </c>
      <c r="T1124" s="38">
        <f>VLOOKUP($B1124,'Gas wholesale lookups'!$A$4:$R$15,'Gas wholesale index'!T$2,FALSE)</f>
        <v>0</v>
      </c>
      <c r="U1124" s="13">
        <f t="shared" si="326"/>
        <v>208526.18181818182</v>
      </c>
      <c r="V1124" s="13">
        <f t="shared" si="327"/>
        <v>166168.27272727274</v>
      </c>
      <c r="W1124" s="13">
        <f t="shared" si="328"/>
        <v>291847.5</v>
      </c>
      <c r="X1124" s="13">
        <f t="shared" si="329"/>
        <v>332991.45454545453</v>
      </c>
      <c r="Y1124" s="13">
        <f t="shared" si="330"/>
        <v>0</v>
      </c>
      <c r="Z1124" s="13">
        <f t="shared" si="331"/>
        <v>0</v>
      </c>
      <c r="AA1124" s="13">
        <f t="shared" si="332"/>
        <v>999533.40909090918</v>
      </c>
      <c r="AB1124" s="23">
        <f t="shared" si="333"/>
        <v>0</v>
      </c>
      <c r="AC1124" s="23">
        <f t="shared" si="334"/>
        <v>0</v>
      </c>
      <c r="AD1124" s="23">
        <f t="shared" si="335"/>
        <v>0</v>
      </c>
      <c r="AE1124" s="23">
        <f t="shared" si="336"/>
        <v>0</v>
      </c>
      <c r="AF1124" s="23">
        <f t="shared" si="337"/>
        <v>0</v>
      </c>
      <c r="AG1124" s="23">
        <f t="shared" si="338"/>
        <v>0</v>
      </c>
      <c r="AH1124" s="23">
        <f t="shared" si="339"/>
        <v>0</v>
      </c>
      <c r="AI1124" s="44" t="str">
        <f t="shared" si="340"/>
        <v>n/a</v>
      </c>
      <c r="AJ1124" s="2" t="str">
        <f t="shared" si="323"/>
        <v>2019-20 Summer</v>
      </c>
      <c r="AK1124" s="2" t="str">
        <f t="shared" si="324"/>
        <v>2018-19 Winter</v>
      </c>
      <c r="AL1124" s="41">
        <v>0</v>
      </c>
    </row>
    <row r="1125" spans="1:38" x14ac:dyDescent="0.3">
      <c r="A1125" s="47">
        <v>43468</v>
      </c>
      <c r="B1125" s="14" t="str">
        <f t="shared" si="325"/>
        <v>Jan</v>
      </c>
      <c r="C1125" s="3"/>
      <c r="D1125" s="3"/>
      <c r="E1125" s="3"/>
      <c r="F1125" s="3"/>
      <c r="G1125" s="3"/>
      <c r="H1125" s="3"/>
      <c r="I1125" s="13">
        <f>VLOOKUP($B1125,'Gas wholesale lookups'!$A$4:$L$15,'Gas wholesale index'!I$2,FALSE)</f>
        <v>208526.18181818182</v>
      </c>
      <c r="J1125" s="13">
        <f>VLOOKUP($B1125,'Gas wholesale lookups'!$A$4:$L$15,'Gas wholesale index'!J$2,FALSE)</f>
        <v>166168.27272727274</v>
      </c>
      <c r="K1125" s="13">
        <f>VLOOKUP($B1125,'Gas wholesale lookups'!$A$4:$L$15,'Gas wholesale index'!K$2,FALSE)</f>
        <v>291847.5</v>
      </c>
      <c r="L1125" s="13">
        <f>VLOOKUP($B1125,'Gas wholesale lookups'!$A$4:$L$15,'Gas wholesale index'!L$2,FALSE)</f>
        <v>332991.45454545453</v>
      </c>
      <c r="M1125" s="13">
        <f>VLOOKUP($B1125,'Gas wholesale lookups'!$A$4:$L$15,'Gas wholesale index'!M$2,FALSE)</f>
        <v>208526.18181818182</v>
      </c>
      <c r="N1125" s="13">
        <f>VLOOKUP($B1125,'Gas wholesale lookups'!$A$4:$L$15,'Gas wholesale index'!N$2,FALSE)</f>
        <v>166168.27272727274</v>
      </c>
      <c r="O1125" s="38">
        <f>VLOOKUP($B1125,'Gas wholesale lookups'!$A$4:$R$15,'Gas wholesale index'!O$2,FALSE)</f>
        <v>1</v>
      </c>
      <c r="P1125" s="38">
        <f>VLOOKUP($B1125,'Gas wholesale lookups'!$A$4:$R$15,'Gas wholesale index'!P$2,FALSE)</f>
        <v>1</v>
      </c>
      <c r="Q1125" s="38">
        <f>VLOOKUP($B1125,'Gas wholesale lookups'!$A$4:$R$15,'Gas wholesale index'!Q$2,FALSE)</f>
        <v>1</v>
      </c>
      <c r="R1125" s="38">
        <f>VLOOKUP($B1125,'Gas wholesale lookups'!$A$4:$R$15,'Gas wholesale index'!R$2,FALSE)</f>
        <v>1</v>
      </c>
      <c r="S1125" s="38">
        <f>VLOOKUP($B1125,'Gas wholesale lookups'!$A$4:$R$15,'Gas wholesale index'!S$2,FALSE)</f>
        <v>0</v>
      </c>
      <c r="T1125" s="38">
        <f>VLOOKUP($B1125,'Gas wholesale lookups'!$A$4:$R$15,'Gas wholesale index'!T$2,FALSE)</f>
        <v>0</v>
      </c>
      <c r="U1125" s="13">
        <f t="shared" si="326"/>
        <v>208526.18181818182</v>
      </c>
      <c r="V1125" s="13">
        <f t="shared" si="327"/>
        <v>166168.27272727274</v>
      </c>
      <c r="W1125" s="13">
        <f t="shared" si="328"/>
        <v>291847.5</v>
      </c>
      <c r="X1125" s="13">
        <f t="shared" si="329"/>
        <v>332991.45454545453</v>
      </c>
      <c r="Y1125" s="13">
        <f t="shared" si="330"/>
        <v>0</v>
      </c>
      <c r="Z1125" s="13">
        <f t="shared" si="331"/>
        <v>0</v>
      </c>
      <c r="AA1125" s="13">
        <f t="shared" si="332"/>
        <v>999533.40909090918</v>
      </c>
      <c r="AB1125" s="23">
        <f t="shared" si="333"/>
        <v>0</v>
      </c>
      <c r="AC1125" s="23">
        <f t="shared" si="334"/>
        <v>0</v>
      </c>
      <c r="AD1125" s="23">
        <f t="shared" si="335"/>
        <v>0</v>
      </c>
      <c r="AE1125" s="23">
        <f t="shared" si="336"/>
        <v>0</v>
      </c>
      <c r="AF1125" s="23">
        <f t="shared" si="337"/>
        <v>0</v>
      </c>
      <c r="AG1125" s="23">
        <f t="shared" si="338"/>
        <v>0</v>
      </c>
      <c r="AH1125" s="23">
        <f t="shared" si="339"/>
        <v>0</v>
      </c>
      <c r="AI1125" s="44" t="str">
        <f t="shared" si="340"/>
        <v>n/a</v>
      </c>
      <c r="AJ1125" s="2" t="str">
        <f t="shared" si="323"/>
        <v>2019-20 Summer</v>
      </c>
      <c r="AK1125" s="2" t="str">
        <f t="shared" si="324"/>
        <v>2018-19 Winter</v>
      </c>
      <c r="AL1125" s="41">
        <v>0</v>
      </c>
    </row>
    <row r="1126" spans="1:38" x14ac:dyDescent="0.3">
      <c r="A1126" s="47">
        <v>43469</v>
      </c>
      <c r="B1126" s="14" t="str">
        <f t="shared" si="325"/>
        <v>Jan</v>
      </c>
      <c r="C1126" s="3"/>
      <c r="D1126" s="3"/>
      <c r="E1126" s="3"/>
      <c r="F1126" s="3"/>
      <c r="G1126" s="3"/>
      <c r="H1126" s="3"/>
      <c r="I1126" s="13">
        <f>VLOOKUP($B1126,'Gas wholesale lookups'!$A$4:$L$15,'Gas wholesale index'!I$2,FALSE)</f>
        <v>208526.18181818182</v>
      </c>
      <c r="J1126" s="13">
        <f>VLOOKUP($B1126,'Gas wholesale lookups'!$A$4:$L$15,'Gas wholesale index'!J$2,FALSE)</f>
        <v>166168.27272727274</v>
      </c>
      <c r="K1126" s="13">
        <f>VLOOKUP($B1126,'Gas wholesale lookups'!$A$4:$L$15,'Gas wholesale index'!K$2,FALSE)</f>
        <v>291847.5</v>
      </c>
      <c r="L1126" s="13">
        <f>VLOOKUP($B1126,'Gas wholesale lookups'!$A$4:$L$15,'Gas wholesale index'!L$2,FALSE)</f>
        <v>332991.45454545453</v>
      </c>
      <c r="M1126" s="13">
        <f>VLOOKUP($B1126,'Gas wholesale lookups'!$A$4:$L$15,'Gas wholesale index'!M$2,FALSE)</f>
        <v>208526.18181818182</v>
      </c>
      <c r="N1126" s="13">
        <f>VLOOKUP($B1126,'Gas wholesale lookups'!$A$4:$L$15,'Gas wholesale index'!N$2,FALSE)</f>
        <v>166168.27272727274</v>
      </c>
      <c r="O1126" s="38">
        <f>VLOOKUP($B1126,'Gas wholesale lookups'!$A$4:$R$15,'Gas wholesale index'!O$2,FALSE)</f>
        <v>1</v>
      </c>
      <c r="P1126" s="38">
        <f>VLOOKUP($B1126,'Gas wholesale lookups'!$A$4:$R$15,'Gas wholesale index'!P$2,FALSE)</f>
        <v>1</v>
      </c>
      <c r="Q1126" s="38">
        <f>VLOOKUP($B1126,'Gas wholesale lookups'!$A$4:$R$15,'Gas wholesale index'!Q$2,FALSE)</f>
        <v>1</v>
      </c>
      <c r="R1126" s="38">
        <f>VLOOKUP($B1126,'Gas wholesale lookups'!$A$4:$R$15,'Gas wholesale index'!R$2,FALSE)</f>
        <v>1</v>
      </c>
      <c r="S1126" s="38">
        <f>VLOOKUP($B1126,'Gas wholesale lookups'!$A$4:$R$15,'Gas wholesale index'!S$2,FALSE)</f>
        <v>0</v>
      </c>
      <c r="T1126" s="38">
        <f>VLOOKUP($B1126,'Gas wholesale lookups'!$A$4:$R$15,'Gas wholesale index'!T$2,FALSE)</f>
        <v>0</v>
      </c>
      <c r="U1126" s="13">
        <f t="shared" si="326"/>
        <v>208526.18181818182</v>
      </c>
      <c r="V1126" s="13">
        <f t="shared" si="327"/>
        <v>166168.27272727274</v>
      </c>
      <c r="W1126" s="13">
        <f t="shared" si="328"/>
        <v>291847.5</v>
      </c>
      <c r="X1126" s="13">
        <f t="shared" si="329"/>
        <v>332991.45454545453</v>
      </c>
      <c r="Y1126" s="13">
        <f t="shared" si="330"/>
        <v>0</v>
      </c>
      <c r="Z1126" s="13">
        <f t="shared" si="331"/>
        <v>0</v>
      </c>
      <c r="AA1126" s="13">
        <f t="shared" si="332"/>
        <v>999533.40909090918</v>
      </c>
      <c r="AB1126" s="23">
        <f t="shared" si="333"/>
        <v>0</v>
      </c>
      <c r="AC1126" s="23">
        <f t="shared" si="334"/>
        <v>0</v>
      </c>
      <c r="AD1126" s="23">
        <f t="shared" si="335"/>
        <v>0</v>
      </c>
      <c r="AE1126" s="23">
        <f t="shared" si="336"/>
        <v>0</v>
      </c>
      <c r="AF1126" s="23">
        <f t="shared" si="337"/>
        <v>0</v>
      </c>
      <c r="AG1126" s="23">
        <f t="shared" si="338"/>
        <v>0</v>
      </c>
      <c r="AH1126" s="23">
        <f t="shared" si="339"/>
        <v>0</v>
      </c>
      <c r="AI1126" s="44" t="str">
        <f t="shared" si="340"/>
        <v>n/a</v>
      </c>
      <c r="AJ1126" s="2" t="str">
        <f t="shared" si="323"/>
        <v>2019-20 Summer</v>
      </c>
      <c r="AK1126" s="2" t="str">
        <f t="shared" si="324"/>
        <v>2018-19 Winter</v>
      </c>
      <c r="AL1126" s="41">
        <v>0</v>
      </c>
    </row>
    <row r="1127" spans="1:38" x14ac:dyDescent="0.3">
      <c r="A1127" s="47">
        <v>43472</v>
      </c>
      <c r="B1127" s="14" t="str">
        <f t="shared" si="325"/>
        <v>Jan</v>
      </c>
      <c r="C1127" s="3"/>
      <c r="D1127" s="3"/>
      <c r="E1127" s="3"/>
      <c r="F1127" s="3"/>
      <c r="G1127" s="3"/>
      <c r="H1127" s="3"/>
      <c r="I1127" s="13">
        <f>VLOOKUP($B1127,'Gas wholesale lookups'!$A$4:$L$15,'Gas wholesale index'!I$2,FALSE)</f>
        <v>208526.18181818182</v>
      </c>
      <c r="J1127" s="13">
        <f>VLOOKUP($B1127,'Gas wholesale lookups'!$A$4:$L$15,'Gas wholesale index'!J$2,FALSE)</f>
        <v>166168.27272727274</v>
      </c>
      <c r="K1127" s="13">
        <f>VLOOKUP($B1127,'Gas wholesale lookups'!$A$4:$L$15,'Gas wholesale index'!K$2,FALSE)</f>
        <v>291847.5</v>
      </c>
      <c r="L1127" s="13">
        <f>VLOOKUP($B1127,'Gas wholesale lookups'!$A$4:$L$15,'Gas wholesale index'!L$2,FALSE)</f>
        <v>332991.45454545453</v>
      </c>
      <c r="M1127" s="13">
        <f>VLOOKUP($B1127,'Gas wholesale lookups'!$A$4:$L$15,'Gas wholesale index'!M$2,FALSE)</f>
        <v>208526.18181818182</v>
      </c>
      <c r="N1127" s="13">
        <f>VLOOKUP($B1127,'Gas wholesale lookups'!$A$4:$L$15,'Gas wholesale index'!N$2,FALSE)</f>
        <v>166168.27272727274</v>
      </c>
      <c r="O1127" s="38">
        <f>VLOOKUP($B1127,'Gas wholesale lookups'!$A$4:$R$15,'Gas wholesale index'!O$2,FALSE)</f>
        <v>1</v>
      </c>
      <c r="P1127" s="38">
        <f>VLOOKUP($B1127,'Gas wholesale lookups'!$A$4:$R$15,'Gas wholesale index'!P$2,FALSE)</f>
        <v>1</v>
      </c>
      <c r="Q1127" s="38">
        <f>VLOOKUP($B1127,'Gas wholesale lookups'!$A$4:$R$15,'Gas wholesale index'!Q$2,FALSE)</f>
        <v>1</v>
      </c>
      <c r="R1127" s="38">
        <f>VLOOKUP($B1127,'Gas wholesale lookups'!$A$4:$R$15,'Gas wholesale index'!R$2,FALSE)</f>
        <v>1</v>
      </c>
      <c r="S1127" s="38">
        <f>VLOOKUP($B1127,'Gas wholesale lookups'!$A$4:$R$15,'Gas wholesale index'!S$2,FALSE)</f>
        <v>0</v>
      </c>
      <c r="T1127" s="38">
        <f>VLOOKUP($B1127,'Gas wholesale lookups'!$A$4:$R$15,'Gas wholesale index'!T$2,FALSE)</f>
        <v>0</v>
      </c>
      <c r="U1127" s="13">
        <f t="shared" si="326"/>
        <v>208526.18181818182</v>
      </c>
      <c r="V1127" s="13">
        <f t="shared" si="327"/>
        <v>166168.27272727274</v>
      </c>
      <c r="W1127" s="13">
        <f t="shared" si="328"/>
        <v>291847.5</v>
      </c>
      <c r="X1127" s="13">
        <f t="shared" si="329"/>
        <v>332991.45454545453</v>
      </c>
      <c r="Y1127" s="13">
        <f t="shared" si="330"/>
        <v>0</v>
      </c>
      <c r="Z1127" s="13">
        <f t="shared" si="331"/>
        <v>0</v>
      </c>
      <c r="AA1127" s="13">
        <f t="shared" si="332"/>
        <v>999533.40909090918</v>
      </c>
      <c r="AB1127" s="23">
        <f t="shared" si="333"/>
        <v>0</v>
      </c>
      <c r="AC1127" s="23">
        <f t="shared" si="334"/>
        <v>0</v>
      </c>
      <c r="AD1127" s="23">
        <f t="shared" si="335"/>
        <v>0</v>
      </c>
      <c r="AE1127" s="23">
        <f t="shared" si="336"/>
        <v>0</v>
      </c>
      <c r="AF1127" s="23">
        <f t="shared" si="337"/>
        <v>0</v>
      </c>
      <c r="AG1127" s="23">
        <f t="shared" si="338"/>
        <v>0</v>
      </c>
      <c r="AH1127" s="23">
        <f t="shared" si="339"/>
        <v>0</v>
      </c>
      <c r="AI1127" s="44" t="str">
        <f t="shared" si="340"/>
        <v>n/a</v>
      </c>
      <c r="AJ1127" s="2" t="str">
        <f t="shared" si="323"/>
        <v>2019-20 Summer</v>
      </c>
      <c r="AK1127" s="2" t="str">
        <f t="shared" si="324"/>
        <v>2018-19 Winter</v>
      </c>
      <c r="AL1127" s="41">
        <v>0</v>
      </c>
    </row>
    <row r="1128" spans="1:38" x14ac:dyDescent="0.3">
      <c r="A1128" s="47">
        <v>43473</v>
      </c>
      <c r="B1128" s="14" t="str">
        <f t="shared" si="325"/>
        <v>Jan</v>
      </c>
      <c r="C1128" s="3"/>
      <c r="D1128" s="3"/>
      <c r="E1128" s="3"/>
      <c r="F1128" s="3"/>
      <c r="G1128" s="3"/>
      <c r="H1128" s="3"/>
      <c r="I1128" s="13">
        <f>VLOOKUP($B1128,'Gas wholesale lookups'!$A$4:$L$15,'Gas wholesale index'!I$2,FALSE)</f>
        <v>208526.18181818182</v>
      </c>
      <c r="J1128" s="13">
        <f>VLOOKUP($B1128,'Gas wholesale lookups'!$A$4:$L$15,'Gas wholesale index'!J$2,FALSE)</f>
        <v>166168.27272727274</v>
      </c>
      <c r="K1128" s="13">
        <f>VLOOKUP($B1128,'Gas wholesale lookups'!$A$4:$L$15,'Gas wholesale index'!K$2,FALSE)</f>
        <v>291847.5</v>
      </c>
      <c r="L1128" s="13">
        <f>VLOOKUP($B1128,'Gas wholesale lookups'!$A$4:$L$15,'Gas wholesale index'!L$2,FALSE)</f>
        <v>332991.45454545453</v>
      </c>
      <c r="M1128" s="13">
        <f>VLOOKUP($B1128,'Gas wholesale lookups'!$A$4:$L$15,'Gas wholesale index'!M$2,FALSE)</f>
        <v>208526.18181818182</v>
      </c>
      <c r="N1128" s="13">
        <f>VLOOKUP($B1128,'Gas wholesale lookups'!$A$4:$L$15,'Gas wholesale index'!N$2,FALSE)</f>
        <v>166168.27272727274</v>
      </c>
      <c r="O1128" s="38">
        <f>VLOOKUP($B1128,'Gas wholesale lookups'!$A$4:$R$15,'Gas wholesale index'!O$2,FALSE)</f>
        <v>1</v>
      </c>
      <c r="P1128" s="38">
        <f>VLOOKUP($B1128,'Gas wholesale lookups'!$A$4:$R$15,'Gas wholesale index'!P$2,FALSE)</f>
        <v>1</v>
      </c>
      <c r="Q1128" s="38">
        <f>VLOOKUP($B1128,'Gas wholesale lookups'!$A$4:$R$15,'Gas wholesale index'!Q$2,FALSE)</f>
        <v>1</v>
      </c>
      <c r="R1128" s="38">
        <f>VLOOKUP($B1128,'Gas wholesale lookups'!$A$4:$R$15,'Gas wholesale index'!R$2,FALSE)</f>
        <v>1</v>
      </c>
      <c r="S1128" s="38">
        <f>VLOOKUP($B1128,'Gas wholesale lookups'!$A$4:$R$15,'Gas wholesale index'!S$2,FALSE)</f>
        <v>0</v>
      </c>
      <c r="T1128" s="38">
        <f>VLOOKUP($B1128,'Gas wholesale lookups'!$A$4:$R$15,'Gas wholesale index'!T$2,FALSE)</f>
        <v>0</v>
      </c>
      <c r="U1128" s="13">
        <f t="shared" si="326"/>
        <v>208526.18181818182</v>
      </c>
      <c r="V1128" s="13">
        <f t="shared" si="327"/>
        <v>166168.27272727274</v>
      </c>
      <c r="W1128" s="13">
        <f t="shared" si="328"/>
        <v>291847.5</v>
      </c>
      <c r="X1128" s="13">
        <f t="shared" si="329"/>
        <v>332991.45454545453</v>
      </c>
      <c r="Y1128" s="13">
        <f t="shared" si="330"/>
        <v>0</v>
      </c>
      <c r="Z1128" s="13">
        <f t="shared" si="331"/>
        <v>0</v>
      </c>
      <c r="AA1128" s="13">
        <f t="shared" si="332"/>
        <v>999533.40909090918</v>
      </c>
      <c r="AB1128" s="23">
        <f t="shared" si="333"/>
        <v>0</v>
      </c>
      <c r="AC1128" s="23">
        <f t="shared" si="334"/>
        <v>0</v>
      </c>
      <c r="AD1128" s="23">
        <f t="shared" si="335"/>
        <v>0</v>
      </c>
      <c r="AE1128" s="23">
        <f t="shared" si="336"/>
        <v>0</v>
      </c>
      <c r="AF1128" s="23">
        <f t="shared" si="337"/>
        <v>0</v>
      </c>
      <c r="AG1128" s="23">
        <f t="shared" si="338"/>
        <v>0</v>
      </c>
      <c r="AH1128" s="23">
        <f t="shared" si="339"/>
        <v>0</v>
      </c>
      <c r="AI1128" s="44" t="str">
        <f t="shared" si="340"/>
        <v>n/a</v>
      </c>
      <c r="AJ1128" s="2" t="str">
        <f t="shared" si="323"/>
        <v>2019-20 Summer</v>
      </c>
      <c r="AK1128" s="2" t="str">
        <f t="shared" si="324"/>
        <v>2018-19 Winter</v>
      </c>
      <c r="AL1128" s="41">
        <v>0</v>
      </c>
    </row>
    <row r="1129" spans="1:38" x14ac:dyDescent="0.3">
      <c r="A1129" s="47">
        <v>43474</v>
      </c>
      <c r="B1129" s="14" t="str">
        <f t="shared" si="325"/>
        <v>Jan</v>
      </c>
      <c r="C1129" s="3"/>
      <c r="D1129" s="3"/>
      <c r="E1129" s="3"/>
      <c r="F1129" s="3"/>
      <c r="G1129" s="3"/>
      <c r="H1129" s="3"/>
      <c r="I1129" s="13">
        <f>VLOOKUP($B1129,'Gas wholesale lookups'!$A$4:$L$15,'Gas wholesale index'!I$2,FALSE)</f>
        <v>208526.18181818182</v>
      </c>
      <c r="J1129" s="13">
        <f>VLOOKUP($B1129,'Gas wholesale lookups'!$A$4:$L$15,'Gas wholesale index'!J$2,FALSE)</f>
        <v>166168.27272727274</v>
      </c>
      <c r="K1129" s="13">
        <f>VLOOKUP($B1129,'Gas wholesale lookups'!$A$4:$L$15,'Gas wholesale index'!K$2,FALSE)</f>
        <v>291847.5</v>
      </c>
      <c r="L1129" s="13">
        <f>VLOOKUP($B1129,'Gas wholesale lookups'!$A$4:$L$15,'Gas wholesale index'!L$2,FALSE)</f>
        <v>332991.45454545453</v>
      </c>
      <c r="M1129" s="13">
        <f>VLOOKUP($B1129,'Gas wholesale lookups'!$A$4:$L$15,'Gas wholesale index'!M$2,FALSE)</f>
        <v>208526.18181818182</v>
      </c>
      <c r="N1129" s="13">
        <f>VLOOKUP($B1129,'Gas wholesale lookups'!$A$4:$L$15,'Gas wholesale index'!N$2,FALSE)</f>
        <v>166168.27272727274</v>
      </c>
      <c r="O1129" s="38">
        <f>VLOOKUP($B1129,'Gas wholesale lookups'!$A$4:$R$15,'Gas wholesale index'!O$2,FALSE)</f>
        <v>1</v>
      </c>
      <c r="P1129" s="38">
        <f>VLOOKUP($B1129,'Gas wholesale lookups'!$A$4:$R$15,'Gas wholesale index'!P$2,FALSE)</f>
        <v>1</v>
      </c>
      <c r="Q1129" s="38">
        <f>VLOOKUP($B1129,'Gas wholesale lookups'!$A$4:$R$15,'Gas wholesale index'!Q$2,FALSE)</f>
        <v>1</v>
      </c>
      <c r="R1129" s="38">
        <f>VLOOKUP($B1129,'Gas wholesale lookups'!$A$4:$R$15,'Gas wholesale index'!R$2,FALSE)</f>
        <v>1</v>
      </c>
      <c r="S1129" s="38">
        <f>VLOOKUP($B1129,'Gas wholesale lookups'!$A$4:$R$15,'Gas wholesale index'!S$2,FALSE)</f>
        <v>0</v>
      </c>
      <c r="T1129" s="38">
        <f>VLOOKUP($B1129,'Gas wholesale lookups'!$A$4:$R$15,'Gas wholesale index'!T$2,FALSE)</f>
        <v>0</v>
      </c>
      <c r="U1129" s="13">
        <f t="shared" si="326"/>
        <v>208526.18181818182</v>
      </c>
      <c r="V1129" s="13">
        <f t="shared" si="327"/>
        <v>166168.27272727274</v>
      </c>
      <c r="W1129" s="13">
        <f t="shared" si="328"/>
        <v>291847.5</v>
      </c>
      <c r="X1129" s="13">
        <f t="shared" si="329"/>
        <v>332991.45454545453</v>
      </c>
      <c r="Y1129" s="13">
        <f t="shared" si="330"/>
        <v>0</v>
      </c>
      <c r="Z1129" s="13">
        <f t="shared" si="331"/>
        <v>0</v>
      </c>
      <c r="AA1129" s="13">
        <f t="shared" si="332"/>
        <v>999533.40909090918</v>
      </c>
      <c r="AB1129" s="23">
        <f t="shared" si="333"/>
        <v>0</v>
      </c>
      <c r="AC1129" s="23">
        <f t="shared" si="334"/>
        <v>0</v>
      </c>
      <c r="AD1129" s="23">
        <f t="shared" si="335"/>
        <v>0</v>
      </c>
      <c r="AE1129" s="23">
        <f t="shared" si="336"/>
        <v>0</v>
      </c>
      <c r="AF1129" s="23">
        <f t="shared" si="337"/>
        <v>0</v>
      </c>
      <c r="AG1129" s="23">
        <f t="shared" si="338"/>
        <v>0</v>
      </c>
      <c r="AH1129" s="23">
        <f t="shared" si="339"/>
        <v>0</v>
      </c>
      <c r="AI1129" s="44" t="str">
        <f t="shared" si="340"/>
        <v>n/a</v>
      </c>
      <c r="AJ1129" s="2" t="str">
        <f t="shared" si="323"/>
        <v>2019-20 Summer</v>
      </c>
      <c r="AK1129" s="2" t="str">
        <f t="shared" si="324"/>
        <v>2018-19 Winter</v>
      </c>
      <c r="AL1129" s="41">
        <v>0</v>
      </c>
    </row>
    <row r="1130" spans="1:38" x14ac:dyDescent="0.3">
      <c r="A1130" s="47">
        <v>43475</v>
      </c>
      <c r="B1130" s="14" t="str">
        <f t="shared" si="325"/>
        <v>Jan</v>
      </c>
      <c r="C1130" s="3"/>
      <c r="D1130" s="3"/>
      <c r="E1130" s="3"/>
      <c r="F1130" s="3"/>
      <c r="G1130" s="3"/>
      <c r="H1130" s="3"/>
      <c r="I1130" s="13">
        <f>VLOOKUP($B1130,'Gas wholesale lookups'!$A$4:$L$15,'Gas wholesale index'!I$2,FALSE)</f>
        <v>208526.18181818182</v>
      </c>
      <c r="J1130" s="13">
        <f>VLOOKUP($B1130,'Gas wholesale lookups'!$A$4:$L$15,'Gas wholesale index'!J$2,FALSE)</f>
        <v>166168.27272727274</v>
      </c>
      <c r="K1130" s="13">
        <f>VLOOKUP($B1130,'Gas wholesale lookups'!$A$4:$L$15,'Gas wholesale index'!K$2,FALSE)</f>
        <v>291847.5</v>
      </c>
      <c r="L1130" s="13">
        <f>VLOOKUP($B1130,'Gas wholesale lookups'!$A$4:$L$15,'Gas wholesale index'!L$2,FALSE)</f>
        <v>332991.45454545453</v>
      </c>
      <c r="M1130" s="13">
        <f>VLOOKUP($B1130,'Gas wholesale lookups'!$A$4:$L$15,'Gas wholesale index'!M$2,FALSE)</f>
        <v>208526.18181818182</v>
      </c>
      <c r="N1130" s="13">
        <f>VLOOKUP($B1130,'Gas wholesale lookups'!$A$4:$L$15,'Gas wholesale index'!N$2,FALSE)</f>
        <v>166168.27272727274</v>
      </c>
      <c r="O1130" s="38">
        <f>VLOOKUP($B1130,'Gas wholesale lookups'!$A$4:$R$15,'Gas wholesale index'!O$2,FALSE)</f>
        <v>1</v>
      </c>
      <c r="P1130" s="38">
        <f>VLOOKUP($B1130,'Gas wholesale lookups'!$A$4:$R$15,'Gas wholesale index'!P$2,FALSE)</f>
        <v>1</v>
      </c>
      <c r="Q1130" s="38">
        <f>VLOOKUP($B1130,'Gas wholesale lookups'!$A$4:$R$15,'Gas wholesale index'!Q$2,FALSE)</f>
        <v>1</v>
      </c>
      <c r="R1130" s="38">
        <f>VLOOKUP($B1130,'Gas wholesale lookups'!$A$4:$R$15,'Gas wholesale index'!R$2,FALSE)</f>
        <v>1</v>
      </c>
      <c r="S1130" s="38">
        <f>VLOOKUP($B1130,'Gas wholesale lookups'!$A$4:$R$15,'Gas wholesale index'!S$2,FALSE)</f>
        <v>0</v>
      </c>
      <c r="T1130" s="38">
        <f>VLOOKUP($B1130,'Gas wholesale lookups'!$A$4:$R$15,'Gas wholesale index'!T$2,FALSE)</f>
        <v>0</v>
      </c>
      <c r="U1130" s="13">
        <f t="shared" si="326"/>
        <v>208526.18181818182</v>
      </c>
      <c r="V1130" s="13">
        <f t="shared" si="327"/>
        <v>166168.27272727274</v>
      </c>
      <c r="W1130" s="13">
        <f t="shared" si="328"/>
        <v>291847.5</v>
      </c>
      <c r="X1130" s="13">
        <f t="shared" si="329"/>
        <v>332991.45454545453</v>
      </c>
      <c r="Y1130" s="13">
        <f t="shared" si="330"/>
        <v>0</v>
      </c>
      <c r="Z1130" s="13">
        <f t="shared" si="331"/>
        <v>0</v>
      </c>
      <c r="AA1130" s="13">
        <f t="shared" si="332"/>
        <v>999533.40909090918</v>
      </c>
      <c r="AB1130" s="23">
        <f t="shared" si="333"/>
        <v>0</v>
      </c>
      <c r="AC1130" s="23">
        <f t="shared" si="334"/>
        <v>0</v>
      </c>
      <c r="AD1130" s="23">
        <f t="shared" si="335"/>
        <v>0</v>
      </c>
      <c r="AE1130" s="23">
        <f t="shared" si="336"/>
        <v>0</v>
      </c>
      <c r="AF1130" s="23">
        <f t="shared" si="337"/>
        <v>0</v>
      </c>
      <c r="AG1130" s="23">
        <f t="shared" si="338"/>
        <v>0</v>
      </c>
      <c r="AH1130" s="23">
        <f t="shared" si="339"/>
        <v>0</v>
      </c>
      <c r="AI1130" s="44" t="str">
        <f t="shared" si="340"/>
        <v>n/a</v>
      </c>
      <c r="AJ1130" s="2" t="str">
        <f t="shared" si="323"/>
        <v>2019-20 Summer</v>
      </c>
      <c r="AK1130" s="2" t="str">
        <f t="shared" si="324"/>
        <v>2018-19 Winter</v>
      </c>
      <c r="AL1130" s="41">
        <v>0</v>
      </c>
    </row>
    <row r="1131" spans="1:38" x14ac:dyDescent="0.3">
      <c r="A1131" s="47">
        <v>43476</v>
      </c>
      <c r="B1131" s="14" t="str">
        <f t="shared" si="325"/>
        <v>Jan</v>
      </c>
      <c r="C1131" s="3"/>
      <c r="D1131" s="3"/>
      <c r="E1131" s="3"/>
      <c r="F1131" s="3"/>
      <c r="G1131" s="3"/>
      <c r="H1131" s="3"/>
      <c r="I1131" s="13">
        <f>VLOOKUP($B1131,'Gas wholesale lookups'!$A$4:$L$15,'Gas wholesale index'!I$2,FALSE)</f>
        <v>208526.18181818182</v>
      </c>
      <c r="J1131" s="13">
        <f>VLOOKUP($B1131,'Gas wholesale lookups'!$A$4:$L$15,'Gas wholesale index'!J$2,FALSE)</f>
        <v>166168.27272727274</v>
      </c>
      <c r="K1131" s="13">
        <f>VLOOKUP($B1131,'Gas wholesale lookups'!$A$4:$L$15,'Gas wholesale index'!K$2,FALSE)</f>
        <v>291847.5</v>
      </c>
      <c r="L1131" s="13">
        <f>VLOOKUP($B1131,'Gas wholesale lookups'!$A$4:$L$15,'Gas wholesale index'!L$2,FALSE)</f>
        <v>332991.45454545453</v>
      </c>
      <c r="M1131" s="13">
        <f>VLOOKUP($B1131,'Gas wholesale lookups'!$A$4:$L$15,'Gas wholesale index'!M$2,FALSE)</f>
        <v>208526.18181818182</v>
      </c>
      <c r="N1131" s="13">
        <f>VLOOKUP($B1131,'Gas wholesale lookups'!$A$4:$L$15,'Gas wholesale index'!N$2,FALSE)</f>
        <v>166168.27272727274</v>
      </c>
      <c r="O1131" s="38">
        <f>VLOOKUP($B1131,'Gas wholesale lookups'!$A$4:$R$15,'Gas wholesale index'!O$2,FALSE)</f>
        <v>1</v>
      </c>
      <c r="P1131" s="38">
        <f>VLOOKUP($B1131,'Gas wholesale lookups'!$A$4:$R$15,'Gas wholesale index'!P$2,FALSE)</f>
        <v>1</v>
      </c>
      <c r="Q1131" s="38">
        <f>VLOOKUP($B1131,'Gas wholesale lookups'!$A$4:$R$15,'Gas wholesale index'!Q$2,FALSE)</f>
        <v>1</v>
      </c>
      <c r="R1131" s="38">
        <f>VLOOKUP($B1131,'Gas wholesale lookups'!$A$4:$R$15,'Gas wholesale index'!R$2,FALSE)</f>
        <v>1</v>
      </c>
      <c r="S1131" s="38">
        <f>VLOOKUP($B1131,'Gas wholesale lookups'!$A$4:$R$15,'Gas wholesale index'!S$2,FALSE)</f>
        <v>0</v>
      </c>
      <c r="T1131" s="38">
        <f>VLOOKUP($B1131,'Gas wholesale lookups'!$A$4:$R$15,'Gas wholesale index'!T$2,FALSE)</f>
        <v>0</v>
      </c>
      <c r="U1131" s="13">
        <f t="shared" si="326"/>
        <v>208526.18181818182</v>
      </c>
      <c r="V1131" s="13">
        <f t="shared" si="327"/>
        <v>166168.27272727274</v>
      </c>
      <c r="W1131" s="13">
        <f t="shared" si="328"/>
        <v>291847.5</v>
      </c>
      <c r="X1131" s="13">
        <f t="shared" si="329"/>
        <v>332991.45454545453</v>
      </c>
      <c r="Y1131" s="13">
        <f t="shared" si="330"/>
        <v>0</v>
      </c>
      <c r="Z1131" s="13">
        <f t="shared" si="331"/>
        <v>0</v>
      </c>
      <c r="AA1131" s="13">
        <f t="shared" si="332"/>
        <v>999533.40909090918</v>
      </c>
      <c r="AB1131" s="23">
        <f t="shared" si="333"/>
        <v>0</v>
      </c>
      <c r="AC1131" s="23">
        <f t="shared" si="334"/>
        <v>0</v>
      </c>
      <c r="AD1131" s="23">
        <f t="shared" si="335"/>
        <v>0</v>
      </c>
      <c r="AE1131" s="23">
        <f t="shared" si="336"/>
        <v>0</v>
      </c>
      <c r="AF1131" s="23">
        <f t="shared" si="337"/>
        <v>0</v>
      </c>
      <c r="AG1131" s="23">
        <f t="shared" si="338"/>
        <v>0</v>
      </c>
      <c r="AH1131" s="23">
        <f t="shared" si="339"/>
        <v>0</v>
      </c>
      <c r="AI1131" s="44" t="str">
        <f t="shared" si="340"/>
        <v>n/a</v>
      </c>
      <c r="AJ1131" s="2" t="str">
        <f t="shared" si="323"/>
        <v>2019-20 Summer</v>
      </c>
      <c r="AK1131" s="2" t="str">
        <f t="shared" si="324"/>
        <v>2018-19 Winter</v>
      </c>
      <c r="AL1131" s="41">
        <v>0</v>
      </c>
    </row>
    <row r="1132" spans="1:38" x14ac:dyDescent="0.3">
      <c r="A1132" s="47">
        <v>43479</v>
      </c>
      <c r="B1132" s="14" t="str">
        <f t="shared" si="325"/>
        <v>Jan</v>
      </c>
      <c r="C1132" s="3"/>
      <c r="D1132" s="3"/>
      <c r="E1132" s="3"/>
      <c r="F1132" s="3"/>
      <c r="G1132" s="3"/>
      <c r="H1132" s="3"/>
      <c r="I1132" s="13">
        <f>VLOOKUP($B1132,'Gas wholesale lookups'!$A$4:$L$15,'Gas wholesale index'!I$2,FALSE)</f>
        <v>208526.18181818182</v>
      </c>
      <c r="J1132" s="13">
        <f>VLOOKUP($B1132,'Gas wholesale lookups'!$A$4:$L$15,'Gas wholesale index'!J$2,FALSE)</f>
        <v>166168.27272727274</v>
      </c>
      <c r="K1132" s="13">
        <f>VLOOKUP($B1132,'Gas wholesale lookups'!$A$4:$L$15,'Gas wholesale index'!K$2,FALSE)</f>
        <v>291847.5</v>
      </c>
      <c r="L1132" s="13">
        <f>VLOOKUP($B1132,'Gas wholesale lookups'!$A$4:$L$15,'Gas wholesale index'!L$2,FALSE)</f>
        <v>332991.45454545453</v>
      </c>
      <c r="M1132" s="13">
        <f>VLOOKUP($B1132,'Gas wholesale lookups'!$A$4:$L$15,'Gas wholesale index'!M$2,FALSE)</f>
        <v>208526.18181818182</v>
      </c>
      <c r="N1132" s="13">
        <f>VLOOKUP($B1132,'Gas wholesale lookups'!$A$4:$L$15,'Gas wholesale index'!N$2,FALSE)</f>
        <v>166168.27272727274</v>
      </c>
      <c r="O1132" s="38">
        <f>VLOOKUP($B1132,'Gas wholesale lookups'!$A$4:$R$15,'Gas wholesale index'!O$2,FALSE)</f>
        <v>1</v>
      </c>
      <c r="P1132" s="38">
        <f>VLOOKUP($B1132,'Gas wholesale lookups'!$A$4:$R$15,'Gas wholesale index'!P$2,FALSE)</f>
        <v>1</v>
      </c>
      <c r="Q1132" s="38">
        <f>VLOOKUP($B1132,'Gas wholesale lookups'!$A$4:$R$15,'Gas wholesale index'!Q$2,FALSE)</f>
        <v>1</v>
      </c>
      <c r="R1132" s="38">
        <f>VLOOKUP($B1132,'Gas wholesale lookups'!$A$4:$R$15,'Gas wholesale index'!R$2,FALSE)</f>
        <v>1</v>
      </c>
      <c r="S1132" s="38">
        <f>VLOOKUP($B1132,'Gas wholesale lookups'!$A$4:$R$15,'Gas wholesale index'!S$2,FALSE)</f>
        <v>0</v>
      </c>
      <c r="T1132" s="38">
        <f>VLOOKUP($B1132,'Gas wholesale lookups'!$A$4:$R$15,'Gas wholesale index'!T$2,FALSE)</f>
        <v>0</v>
      </c>
      <c r="U1132" s="13">
        <f t="shared" si="326"/>
        <v>208526.18181818182</v>
      </c>
      <c r="V1132" s="13">
        <f t="shared" si="327"/>
        <v>166168.27272727274</v>
      </c>
      <c r="W1132" s="13">
        <f t="shared" si="328"/>
        <v>291847.5</v>
      </c>
      <c r="X1132" s="13">
        <f t="shared" si="329"/>
        <v>332991.45454545453</v>
      </c>
      <c r="Y1132" s="13">
        <f t="shared" si="330"/>
        <v>0</v>
      </c>
      <c r="Z1132" s="13">
        <f t="shared" si="331"/>
        <v>0</v>
      </c>
      <c r="AA1132" s="13">
        <f t="shared" si="332"/>
        <v>999533.40909090918</v>
      </c>
      <c r="AB1132" s="23">
        <f t="shared" si="333"/>
        <v>0</v>
      </c>
      <c r="AC1132" s="23">
        <f t="shared" si="334"/>
        <v>0</v>
      </c>
      <c r="AD1132" s="23">
        <f t="shared" si="335"/>
        <v>0</v>
      </c>
      <c r="AE1132" s="23">
        <f t="shared" si="336"/>
        <v>0</v>
      </c>
      <c r="AF1132" s="23">
        <f t="shared" si="337"/>
        <v>0</v>
      </c>
      <c r="AG1132" s="23">
        <f t="shared" si="338"/>
        <v>0</v>
      </c>
      <c r="AH1132" s="23">
        <f t="shared" si="339"/>
        <v>0</v>
      </c>
      <c r="AI1132" s="44" t="str">
        <f t="shared" si="340"/>
        <v>n/a</v>
      </c>
      <c r="AJ1132" s="2" t="str">
        <f t="shared" si="323"/>
        <v>2019-20 Summer</v>
      </c>
      <c r="AK1132" s="2" t="str">
        <f t="shared" si="324"/>
        <v>2018-19 Winter</v>
      </c>
      <c r="AL1132" s="41">
        <v>0</v>
      </c>
    </row>
    <row r="1133" spans="1:38" x14ac:dyDescent="0.3">
      <c r="A1133" s="47">
        <v>43480</v>
      </c>
      <c r="B1133" s="14" t="str">
        <f t="shared" si="325"/>
        <v>Jan</v>
      </c>
      <c r="C1133" s="3"/>
      <c r="D1133" s="3"/>
      <c r="E1133" s="3"/>
      <c r="F1133" s="3"/>
      <c r="G1133" s="3"/>
      <c r="H1133" s="3"/>
      <c r="I1133" s="13">
        <f>VLOOKUP($B1133,'Gas wholesale lookups'!$A$4:$L$15,'Gas wholesale index'!I$2,FALSE)</f>
        <v>208526.18181818182</v>
      </c>
      <c r="J1133" s="13">
        <f>VLOOKUP($B1133,'Gas wholesale lookups'!$A$4:$L$15,'Gas wholesale index'!J$2,FALSE)</f>
        <v>166168.27272727274</v>
      </c>
      <c r="K1133" s="13">
        <f>VLOOKUP($B1133,'Gas wholesale lookups'!$A$4:$L$15,'Gas wholesale index'!K$2,FALSE)</f>
        <v>291847.5</v>
      </c>
      <c r="L1133" s="13">
        <f>VLOOKUP($B1133,'Gas wholesale lookups'!$A$4:$L$15,'Gas wholesale index'!L$2,FALSE)</f>
        <v>332991.45454545453</v>
      </c>
      <c r="M1133" s="13">
        <f>VLOOKUP($B1133,'Gas wholesale lookups'!$A$4:$L$15,'Gas wholesale index'!M$2,FALSE)</f>
        <v>208526.18181818182</v>
      </c>
      <c r="N1133" s="13">
        <f>VLOOKUP($B1133,'Gas wholesale lookups'!$A$4:$L$15,'Gas wholesale index'!N$2,FALSE)</f>
        <v>166168.27272727274</v>
      </c>
      <c r="O1133" s="38">
        <f>VLOOKUP($B1133,'Gas wholesale lookups'!$A$4:$R$15,'Gas wholesale index'!O$2,FALSE)</f>
        <v>1</v>
      </c>
      <c r="P1133" s="38">
        <f>VLOOKUP($B1133,'Gas wholesale lookups'!$A$4:$R$15,'Gas wholesale index'!P$2,FALSE)</f>
        <v>1</v>
      </c>
      <c r="Q1133" s="38">
        <f>VLOOKUP($B1133,'Gas wholesale lookups'!$A$4:$R$15,'Gas wholesale index'!Q$2,FALSE)</f>
        <v>1</v>
      </c>
      <c r="R1133" s="38">
        <f>VLOOKUP($B1133,'Gas wholesale lookups'!$A$4:$R$15,'Gas wholesale index'!R$2,FALSE)</f>
        <v>1</v>
      </c>
      <c r="S1133" s="38">
        <f>VLOOKUP($B1133,'Gas wholesale lookups'!$A$4:$R$15,'Gas wholesale index'!S$2,FALSE)</f>
        <v>0</v>
      </c>
      <c r="T1133" s="38">
        <f>VLOOKUP($B1133,'Gas wholesale lookups'!$A$4:$R$15,'Gas wholesale index'!T$2,FALSE)</f>
        <v>0</v>
      </c>
      <c r="U1133" s="13">
        <f t="shared" si="326"/>
        <v>208526.18181818182</v>
      </c>
      <c r="V1133" s="13">
        <f t="shared" si="327"/>
        <v>166168.27272727274</v>
      </c>
      <c r="W1133" s="13">
        <f t="shared" si="328"/>
        <v>291847.5</v>
      </c>
      <c r="X1133" s="13">
        <f t="shared" si="329"/>
        <v>332991.45454545453</v>
      </c>
      <c r="Y1133" s="13">
        <f t="shared" si="330"/>
        <v>0</v>
      </c>
      <c r="Z1133" s="13">
        <f t="shared" si="331"/>
        <v>0</v>
      </c>
      <c r="AA1133" s="13">
        <f t="shared" si="332"/>
        <v>999533.40909090918</v>
      </c>
      <c r="AB1133" s="23">
        <f t="shared" si="333"/>
        <v>0</v>
      </c>
      <c r="AC1133" s="23">
        <f t="shared" si="334"/>
        <v>0</v>
      </c>
      <c r="AD1133" s="23">
        <f t="shared" si="335"/>
        <v>0</v>
      </c>
      <c r="AE1133" s="23">
        <f t="shared" si="336"/>
        <v>0</v>
      </c>
      <c r="AF1133" s="23">
        <f t="shared" si="337"/>
        <v>0</v>
      </c>
      <c r="AG1133" s="23">
        <f t="shared" si="338"/>
        <v>0</v>
      </c>
      <c r="AH1133" s="23">
        <f t="shared" si="339"/>
        <v>0</v>
      </c>
      <c r="AI1133" s="44" t="str">
        <f t="shared" si="340"/>
        <v>n/a</v>
      </c>
      <c r="AJ1133" s="2" t="str">
        <f t="shared" si="323"/>
        <v>2019-20 Summer</v>
      </c>
      <c r="AK1133" s="2" t="str">
        <f t="shared" si="324"/>
        <v>2018-19 Winter</v>
      </c>
      <c r="AL1133" s="41">
        <v>0</v>
      </c>
    </row>
    <row r="1134" spans="1:38" x14ac:dyDescent="0.3">
      <c r="A1134" s="47">
        <v>43481</v>
      </c>
      <c r="B1134" s="14" t="str">
        <f t="shared" si="325"/>
        <v>Jan</v>
      </c>
      <c r="C1134" s="3"/>
      <c r="D1134" s="3"/>
      <c r="E1134" s="3"/>
      <c r="F1134" s="3"/>
      <c r="G1134" s="3"/>
      <c r="H1134" s="3"/>
      <c r="I1134" s="13">
        <f>VLOOKUP($B1134,'Gas wholesale lookups'!$A$4:$L$15,'Gas wholesale index'!I$2,FALSE)</f>
        <v>208526.18181818182</v>
      </c>
      <c r="J1134" s="13">
        <f>VLOOKUP($B1134,'Gas wholesale lookups'!$A$4:$L$15,'Gas wholesale index'!J$2,FALSE)</f>
        <v>166168.27272727274</v>
      </c>
      <c r="K1134" s="13">
        <f>VLOOKUP($B1134,'Gas wholesale lookups'!$A$4:$L$15,'Gas wholesale index'!K$2,FALSE)</f>
        <v>291847.5</v>
      </c>
      <c r="L1134" s="13">
        <f>VLOOKUP($B1134,'Gas wholesale lookups'!$A$4:$L$15,'Gas wholesale index'!L$2,FALSE)</f>
        <v>332991.45454545453</v>
      </c>
      <c r="M1134" s="13">
        <f>VLOOKUP($B1134,'Gas wholesale lookups'!$A$4:$L$15,'Gas wholesale index'!M$2,FALSE)</f>
        <v>208526.18181818182</v>
      </c>
      <c r="N1134" s="13">
        <f>VLOOKUP($B1134,'Gas wholesale lookups'!$A$4:$L$15,'Gas wholesale index'!N$2,FALSE)</f>
        <v>166168.27272727274</v>
      </c>
      <c r="O1134" s="38">
        <f>VLOOKUP($B1134,'Gas wholesale lookups'!$A$4:$R$15,'Gas wholesale index'!O$2,FALSE)</f>
        <v>1</v>
      </c>
      <c r="P1134" s="38">
        <f>VLOOKUP($B1134,'Gas wholesale lookups'!$A$4:$R$15,'Gas wholesale index'!P$2,FALSE)</f>
        <v>1</v>
      </c>
      <c r="Q1134" s="38">
        <f>VLOOKUP($B1134,'Gas wholesale lookups'!$A$4:$R$15,'Gas wholesale index'!Q$2,FALSE)</f>
        <v>1</v>
      </c>
      <c r="R1134" s="38">
        <f>VLOOKUP($B1134,'Gas wholesale lookups'!$A$4:$R$15,'Gas wholesale index'!R$2,FALSE)</f>
        <v>1</v>
      </c>
      <c r="S1134" s="38">
        <f>VLOOKUP($B1134,'Gas wholesale lookups'!$A$4:$R$15,'Gas wholesale index'!S$2,FALSE)</f>
        <v>0</v>
      </c>
      <c r="T1134" s="38">
        <f>VLOOKUP($B1134,'Gas wholesale lookups'!$A$4:$R$15,'Gas wholesale index'!T$2,FALSE)</f>
        <v>0</v>
      </c>
      <c r="U1134" s="13">
        <f t="shared" si="326"/>
        <v>208526.18181818182</v>
      </c>
      <c r="V1134" s="13">
        <f t="shared" si="327"/>
        <v>166168.27272727274</v>
      </c>
      <c r="W1134" s="13">
        <f t="shared" si="328"/>
        <v>291847.5</v>
      </c>
      <c r="X1134" s="13">
        <f t="shared" si="329"/>
        <v>332991.45454545453</v>
      </c>
      <c r="Y1134" s="13">
        <f t="shared" si="330"/>
        <v>0</v>
      </c>
      <c r="Z1134" s="13">
        <f t="shared" si="331"/>
        <v>0</v>
      </c>
      <c r="AA1134" s="13">
        <f t="shared" si="332"/>
        <v>999533.40909090918</v>
      </c>
      <c r="AB1134" s="23">
        <f t="shared" si="333"/>
        <v>0</v>
      </c>
      <c r="AC1134" s="23">
        <f t="shared" si="334"/>
        <v>0</v>
      </c>
      <c r="AD1134" s="23">
        <f t="shared" si="335"/>
        <v>0</v>
      </c>
      <c r="AE1134" s="23">
        <f t="shared" si="336"/>
        <v>0</v>
      </c>
      <c r="AF1134" s="23">
        <f t="shared" si="337"/>
        <v>0</v>
      </c>
      <c r="AG1134" s="23">
        <f t="shared" si="338"/>
        <v>0</v>
      </c>
      <c r="AH1134" s="23">
        <f t="shared" si="339"/>
        <v>0</v>
      </c>
      <c r="AI1134" s="44" t="str">
        <f t="shared" si="340"/>
        <v>n/a</v>
      </c>
      <c r="AJ1134" s="2" t="str">
        <f t="shared" si="323"/>
        <v>2019-20 Summer</v>
      </c>
      <c r="AK1134" s="2" t="str">
        <f t="shared" si="324"/>
        <v>2018-19 Winter</v>
      </c>
      <c r="AL1134" s="41">
        <v>0</v>
      </c>
    </row>
    <row r="1135" spans="1:38" x14ac:dyDescent="0.3">
      <c r="A1135" s="47">
        <v>43482</v>
      </c>
      <c r="B1135" s="14" t="str">
        <f t="shared" si="325"/>
        <v>Jan</v>
      </c>
      <c r="C1135" s="3"/>
      <c r="D1135" s="3"/>
      <c r="E1135" s="3"/>
      <c r="F1135" s="3"/>
      <c r="G1135" s="3"/>
      <c r="H1135" s="3"/>
      <c r="I1135" s="13">
        <f>VLOOKUP($B1135,'Gas wholesale lookups'!$A$4:$L$15,'Gas wholesale index'!I$2,FALSE)</f>
        <v>208526.18181818182</v>
      </c>
      <c r="J1135" s="13">
        <f>VLOOKUP($B1135,'Gas wholesale lookups'!$A$4:$L$15,'Gas wholesale index'!J$2,FALSE)</f>
        <v>166168.27272727274</v>
      </c>
      <c r="K1135" s="13">
        <f>VLOOKUP($B1135,'Gas wholesale lookups'!$A$4:$L$15,'Gas wholesale index'!K$2,FALSE)</f>
        <v>291847.5</v>
      </c>
      <c r="L1135" s="13">
        <f>VLOOKUP($B1135,'Gas wholesale lookups'!$A$4:$L$15,'Gas wholesale index'!L$2,FALSE)</f>
        <v>332991.45454545453</v>
      </c>
      <c r="M1135" s="13">
        <f>VLOOKUP($B1135,'Gas wholesale lookups'!$A$4:$L$15,'Gas wholesale index'!M$2,FALSE)</f>
        <v>208526.18181818182</v>
      </c>
      <c r="N1135" s="13">
        <f>VLOOKUP($B1135,'Gas wholesale lookups'!$A$4:$L$15,'Gas wholesale index'!N$2,FALSE)</f>
        <v>166168.27272727274</v>
      </c>
      <c r="O1135" s="38">
        <f>VLOOKUP($B1135,'Gas wholesale lookups'!$A$4:$R$15,'Gas wholesale index'!O$2,FALSE)</f>
        <v>1</v>
      </c>
      <c r="P1135" s="38">
        <f>VLOOKUP($B1135,'Gas wholesale lookups'!$A$4:$R$15,'Gas wholesale index'!P$2,FALSE)</f>
        <v>1</v>
      </c>
      <c r="Q1135" s="38">
        <f>VLOOKUP($B1135,'Gas wholesale lookups'!$A$4:$R$15,'Gas wholesale index'!Q$2,FALSE)</f>
        <v>1</v>
      </c>
      <c r="R1135" s="38">
        <f>VLOOKUP($B1135,'Gas wholesale lookups'!$A$4:$R$15,'Gas wholesale index'!R$2,FALSE)</f>
        <v>1</v>
      </c>
      <c r="S1135" s="38">
        <f>VLOOKUP($B1135,'Gas wholesale lookups'!$A$4:$R$15,'Gas wholesale index'!S$2,FALSE)</f>
        <v>0</v>
      </c>
      <c r="T1135" s="38">
        <f>VLOOKUP($B1135,'Gas wholesale lookups'!$A$4:$R$15,'Gas wholesale index'!T$2,FALSE)</f>
        <v>0</v>
      </c>
      <c r="U1135" s="13">
        <f t="shared" si="326"/>
        <v>208526.18181818182</v>
      </c>
      <c r="V1135" s="13">
        <f t="shared" si="327"/>
        <v>166168.27272727274</v>
      </c>
      <c r="W1135" s="13">
        <f t="shared" si="328"/>
        <v>291847.5</v>
      </c>
      <c r="X1135" s="13">
        <f t="shared" si="329"/>
        <v>332991.45454545453</v>
      </c>
      <c r="Y1135" s="13">
        <f t="shared" si="330"/>
        <v>0</v>
      </c>
      <c r="Z1135" s="13">
        <f t="shared" si="331"/>
        <v>0</v>
      </c>
      <c r="AA1135" s="13">
        <f t="shared" si="332"/>
        <v>999533.40909090918</v>
      </c>
      <c r="AB1135" s="23">
        <f t="shared" si="333"/>
        <v>0</v>
      </c>
      <c r="AC1135" s="23">
        <f t="shared" si="334"/>
        <v>0</v>
      </c>
      <c r="AD1135" s="23">
        <f t="shared" si="335"/>
        <v>0</v>
      </c>
      <c r="AE1135" s="23">
        <f t="shared" si="336"/>
        <v>0</v>
      </c>
      <c r="AF1135" s="23">
        <f t="shared" si="337"/>
        <v>0</v>
      </c>
      <c r="AG1135" s="23">
        <f t="shared" si="338"/>
        <v>0</v>
      </c>
      <c r="AH1135" s="23">
        <f t="shared" si="339"/>
        <v>0</v>
      </c>
      <c r="AI1135" s="44" t="str">
        <f t="shared" si="340"/>
        <v>n/a</v>
      </c>
      <c r="AJ1135" s="2" t="str">
        <f t="shared" si="323"/>
        <v>2019-20 Summer</v>
      </c>
      <c r="AK1135" s="2" t="str">
        <f t="shared" si="324"/>
        <v>2018-19 Winter</v>
      </c>
      <c r="AL1135" s="41">
        <v>0</v>
      </c>
    </row>
    <row r="1136" spans="1:38" x14ac:dyDescent="0.3">
      <c r="A1136" s="47">
        <v>43483</v>
      </c>
      <c r="B1136" s="14" t="str">
        <f t="shared" si="325"/>
        <v>Jan</v>
      </c>
      <c r="C1136" s="3"/>
      <c r="D1136" s="3"/>
      <c r="E1136" s="3"/>
      <c r="F1136" s="3"/>
      <c r="G1136" s="3"/>
      <c r="H1136" s="3"/>
      <c r="I1136" s="13">
        <f>VLOOKUP($B1136,'Gas wholesale lookups'!$A$4:$L$15,'Gas wholesale index'!I$2,FALSE)</f>
        <v>208526.18181818182</v>
      </c>
      <c r="J1136" s="13">
        <f>VLOOKUP($B1136,'Gas wholesale lookups'!$A$4:$L$15,'Gas wholesale index'!J$2,FALSE)</f>
        <v>166168.27272727274</v>
      </c>
      <c r="K1136" s="13">
        <f>VLOOKUP($B1136,'Gas wholesale lookups'!$A$4:$L$15,'Gas wholesale index'!K$2,FALSE)</f>
        <v>291847.5</v>
      </c>
      <c r="L1136" s="13">
        <f>VLOOKUP($B1136,'Gas wholesale lookups'!$A$4:$L$15,'Gas wholesale index'!L$2,FALSE)</f>
        <v>332991.45454545453</v>
      </c>
      <c r="M1136" s="13">
        <f>VLOOKUP($B1136,'Gas wholesale lookups'!$A$4:$L$15,'Gas wholesale index'!M$2,FALSE)</f>
        <v>208526.18181818182</v>
      </c>
      <c r="N1136" s="13">
        <f>VLOOKUP($B1136,'Gas wholesale lookups'!$A$4:$L$15,'Gas wholesale index'!N$2,FALSE)</f>
        <v>166168.27272727274</v>
      </c>
      <c r="O1136" s="38">
        <f>VLOOKUP($B1136,'Gas wholesale lookups'!$A$4:$R$15,'Gas wholesale index'!O$2,FALSE)</f>
        <v>1</v>
      </c>
      <c r="P1136" s="38">
        <f>VLOOKUP($B1136,'Gas wholesale lookups'!$A$4:$R$15,'Gas wholesale index'!P$2,FALSE)</f>
        <v>1</v>
      </c>
      <c r="Q1136" s="38">
        <f>VLOOKUP($B1136,'Gas wholesale lookups'!$A$4:$R$15,'Gas wholesale index'!Q$2,FALSE)</f>
        <v>1</v>
      </c>
      <c r="R1136" s="38">
        <f>VLOOKUP($B1136,'Gas wholesale lookups'!$A$4:$R$15,'Gas wholesale index'!R$2,FALSE)</f>
        <v>1</v>
      </c>
      <c r="S1136" s="38">
        <f>VLOOKUP($B1136,'Gas wholesale lookups'!$A$4:$R$15,'Gas wholesale index'!S$2,FALSE)</f>
        <v>0</v>
      </c>
      <c r="T1136" s="38">
        <f>VLOOKUP($B1136,'Gas wholesale lookups'!$A$4:$R$15,'Gas wholesale index'!T$2,FALSE)</f>
        <v>0</v>
      </c>
      <c r="U1136" s="13">
        <f t="shared" si="326"/>
        <v>208526.18181818182</v>
      </c>
      <c r="V1136" s="13">
        <f t="shared" si="327"/>
        <v>166168.27272727274</v>
      </c>
      <c r="W1136" s="13">
        <f t="shared" si="328"/>
        <v>291847.5</v>
      </c>
      <c r="X1136" s="13">
        <f t="shared" si="329"/>
        <v>332991.45454545453</v>
      </c>
      <c r="Y1136" s="13">
        <f t="shared" si="330"/>
        <v>0</v>
      </c>
      <c r="Z1136" s="13">
        <f t="shared" si="331"/>
        <v>0</v>
      </c>
      <c r="AA1136" s="13">
        <f t="shared" si="332"/>
        <v>999533.40909090918</v>
      </c>
      <c r="AB1136" s="23">
        <f t="shared" si="333"/>
        <v>0</v>
      </c>
      <c r="AC1136" s="23">
        <f t="shared" si="334"/>
        <v>0</v>
      </c>
      <c r="AD1136" s="23">
        <f t="shared" si="335"/>
        <v>0</v>
      </c>
      <c r="AE1136" s="23">
        <f t="shared" si="336"/>
        <v>0</v>
      </c>
      <c r="AF1136" s="23">
        <f t="shared" si="337"/>
        <v>0</v>
      </c>
      <c r="AG1136" s="23">
        <f t="shared" si="338"/>
        <v>0</v>
      </c>
      <c r="AH1136" s="23">
        <f t="shared" si="339"/>
        <v>0</v>
      </c>
      <c r="AI1136" s="44" t="str">
        <f t="shared" si="340"/>
        <v>n/a</v>
      </c>
      <c r="AJ1136" s="2" t="str">
        <f t="shared" si="323"/>
        <v>2019-20 Summer</v>
      </c>
      <c r="AK1136" s="2" t="str">
        <f t="shared" si="324"/>
        <v>2018-19 Winter</v>
      </c>
      <c r="AL1136" s="41">
        <v>0</v>
      </c>
    </row>
    <row r="1137" spans="1:38" x14ac:dyDescent="0.3">
      <c r="A1137" s="47">
        <v>43486</v>
      </c>
      <c r="B1137" s="14" t="str">
        <f t="shared" si="325"/>
        <v>Jan</v>
      </c>
      <c r="C1137" s="3"/>
      <c r="D1137" s="3"/>
      <c r="E1137" s="3"/>
      <c r="F1137" s="3"/>
      <c r="G1137" s="3"/>
      <c r="H1137" s="3"/>
      <c r="I1137" s="13">
        <f>VLOOKUP($B1137,'Gas wholesale lookups'!$A$4:$L$15,'Gas wholesale index'!I$2,FALSE)</f>
        <v>208526.18181818182</v>
      </c>
      <c r="J1137" s="13">
        <f>VLOOKUP($B1137,'Gas wholesale lookups'!$A$4:$L$15,'Gas wholesale index'!J$2,FALSE)</f>
        <v>166168.27272727274</v>
      </c>
      <c r="K1137" s="13">
        <f>VLOOKUP($B1137,'Gas wholesale lookups'!$A$4:$L$15,'Gas wholesale index'!K$2,FALSE)</f>
        <v>291847.5</v>
      </c>
      <c r="L1137" s="13">
        <f>VLOOKUP($B1137,'Gas wholesale lookups'!$A$4:$L$15,'Gas wholesale index'!L$2,FALSE)</f>
        <v>332991.45454545453</v>
      </c>
      <c r="M1137" s="13">
        <f>VLOOKUP($B1137,'Gas wholesale lookups'!$A$4:$L$15,'Gas wholesale index'!M$2,FALSE)</f>
        <v>208526.18181818182</v>
      </c>
      <c r="N1137" s="13">
        <f>VLOOKUP($B1137,'Gas wholesale lookups'!$A$4:$L$15,'Gas wholesale index'!N$2,FALSE)</f>
        <v>166168.27272727274</v>
      </c>
      <c r="O1137" s="38">
        <f>VLOOKUP($B1137,'Gas wholesale lookups'!$A$4:$R$15,'Gas wholesale index'!O$2,FALSE)</f>
        <v>1</v>
      </c>
      <c r="P1137" s="38">
        <f>VLOOKUP($B1137,'Gas wholesale lookups'!$A$4:$R$15,'Gas wholesale index'!P$2,FALSE)</f>
        <v>1</v>
      </c>
      <c r="Q1137" s="38">
        <f>VLOOKUP($B1137,'Gas wholesale lookups'!$A$4:$R$15,'Gas wholesale index'!Q$2,FALSE)</f>
        <v>1</v>
      </c>
      <c r="R1137" s="38">
        <f>VLOOKUP($B1137,'Gas wholesale lookups'!$A$4:$R$15,'Gas wholesale index'!R$2,FALSE)</f>
        <v>1</v>
      </c>
      <c r="S1137" s="38">
        <f>VLOOKUP($B1137,'Gas wholesale lookups'!$A$4:$R$15,'Gas wholesale index'!S$2,FALSE)</f>
        <v>0</v>
      </c>
      <c r="T1137" s="38">
        <f>VLOOKUP($B1137,'Gas wholesale lookups'!$A$4:$R$15,'Gas wholesale index'!T$2,FALSE)</f>
        <v>0</v>
      </c>
      <c r="U1137" s="13">
        <f t="shared" si="326"/>
        <v>208526.18181818182</v>
      </c>
      <c r="V1137" s="13">
        <f t="shared" si="327"/>
        <v>166168.27272727274</v>
      </c>
      <c r="W1137" s="13">
        <f t="shared" si="328"/>
        <v>291847.5</v>
      </c>
      <c r="X1137" s="13">
        <f t="shared" si="329"/>
        <v>332991.45454545453</v>
      </c>
      <c r="Y1137" s="13">
        <f t="shared" si="330"/>
        <v>0</v>
      </c>
      <c r="Z1137" s="13">
        <f t="shared" si="331"/>
        <v>0</v>
      </c>
      <c r="AA1137" s="13">
        <f t="shared" si="332"/>
        <v>999533.40909090918</v>
      </c>
      <c r="AB1137" s="23">
        <f t="shared" si="333"/>
        <v>0</v>
      </c>
      <c r="AC1137" s="23">
        <f t="shared" si="334"/>
        <v>0</v>
      </c>
      <c r="AD1137" s="23">
        <f t="shared" si="335"/>
        <v>0</v>
      </c>
      <c r="AE1137" s="23">
        <f t="shared" si="336"/>
        <v>0</v>
      </c>
      <c r="AF1137" s="23">
        <f t="shared" si="337"/>
        <v>0</v>
      </c>
      <c r="AG1137" s="23">
        <f t="shared" si="338"/>
        <v>0</v>
      </c>
      <c r="AH1137" s="23">
        <f t="shared" si="339"/>
        <v>0</v>
      </c>
      <c r="AI1137" s="44" t="str">
        <f t="shared" si="340"/>
        <v>n/a</v>
      </c>
      <c r="AJ1137" s="2" t="str">
        <f t="shared" si="323"/>
        <v>2019-20 Summer</v>
      </c>
      <c r="AK1137" s="2" t="str">
        <f t="shared" si="324"/>
        <v>2018-19 Winter</v>
      </c>
      <c r="AL1137" s="41">
        <v>0</v>
      </c>
    </row>
    <row r="1138" spans="1:38" x14ac:dyDescent="0.3">
      <c r="A1138" s="47">
        <v>43487</v>
      </c>
      <c r="B1138" s="14" t="str">
        <f t="shared" si="325"/>
        <v>Jan</v>
      </c>
      <c r="C1138" s="3"/>
      <c r="D1138" s="3"/>
      <c r="E1138" s="3"/>
      <c r="F1138" s="3"/>
      <c r="G1138" s="3"/>
      <c r="H1138" s="3"/>
      <c r="I1138" s="13">
        <f>VLOOKUP($B1138,'Gas wholesale lookups'!$A$4:$L$15,'Gas wholesale index'!I$2,FALSE)</f>
        <v>208526.18181818182</v>
      </c>
      <c r="J1138" s="13">
        <f>VLOOKUP($B1138,'Gas wholesale lookups'!$A$4:$L$15,'Gas wholesale index'!J$2,FALSE)</f>
        <v>166168.27272727274</v>
      </c>
      <c r="K1138" s="13">
        <f>VLOOKUP($B1138,'Gas wholesale lookups'!$A$4:$L$15,'Gas wholesale index'!K$2,FALSE)</f>
        <v>291847.5</v>
      </c>
      <c r="L1138" s="13">
        <f>VLOOKUP($B1138,'Gas wholesale lookups'!$A$4:$L$15,'Gas wholesale index'!L$2,FALSE)</f>
        <v>332991.45454545453</v>
      </c>
      <c r="M1138" s="13">
        <f>VLOOKUP($B1138,'Gas wholesale lookups'!$A$4:$L$15,'Gas wholesale index'!M$2,FALSE)</f>
        <v>208526.18181818182</v>
      </c>
      <c r="N1138" s="13">
        <f>VLOOKUP($B1138,'Gas wholesale lookups'!$A$4:$L$15,'Gas wholesale index'!N$2,FALSE)</f>
        <v>166168.27272727274</v>
      </c>
      <c r="O1138" s="38">
        <f>VLOOKUP($B1138,'Gas wholesale lookups'!$A$4:$R$15,'Gas wholesale index'!O$2,FALSE)</f>
        <v>1</v>
      </c>
      <c r="P1138" s="38">
        <f>VLOOKUP($B1138,'Gas wholesale lookups'!$A$4:$R$15,'Gas wholesale index'!P$2,FALSE)</f>
        <v>1</v>
      </c>
      <c r="Q1138" s="38">
        <f>VLOOKUP($B1138,'Gas wholesale lookups'!$A$4:$R$15,'Gas wholesale index'!Q$2,FALSE)</f>
        <v>1</v>
      </c>
      <c r="R1138" s="38">
        <f>VLOOKUP($B1138,'Gas wholesale lookups'!$A$4:$R$15,'Gas wholesale index'!R$2,FALSE)</f>
        <v>1</v>
      </c>
      <c r="S1138" s="38">
        <f>VLOOKUP($B1138,'Gas wholesale lookups'!$A$4:$R$15,'Gas wholesale index'!S$2,FALSE)</f>
        <v>0</v>
      </c>
      <c r="T1138" s="38">
        <f>VLOOKUP($B1138,'Gas wholesale lookups'!$A$4:$R$15,'Gas wholesale index'!T$2,FALSE)</f>
        <v>0</v>
      </c>
      <c r="U1138" s="13">
        <f t="shared" si="326"/>
        <v>208526.18181818182</v>
      </c>
      <c r="V1138" s="13">
        <f t="shared" si="327"/>
        <v>166168.27272727274</v>
      </c>
      <c r="W1138" s="13">
        <f t="shared" si="328"/>
        <v>291847.5</v>
      </c>
      <c r="X1138" s="13">
        <f t="shared" si="329"/>
        <v>332991.45454545453</v>
      </c>
      <c r="Y1138" s="13">
        <f t="shared" si="330"/>
        <v>0</v>
      </c>
      <c r="Z1138" s="13">
        <f t="shared" si="331"/>
        <v>0</v>
      </c>
      <c r="AA1138" s="13">
        <f t="shared" si="332"/>
        <v>999533.40909090918</v>
      </c>
      <c r="AB1138" s="23">
        <f t="shared" si="333"/>
        <v>0</v>
      </c>
      <c r="AC1138" s="23">
        <f t="shared" si="334"/>
        <v>0</v>
      </c>
      <c r="AD1138" s="23">
        <f t="shared" si="335"/>
        <v>0</v>
      </c>
      <c r="AE1138" s="23">
        <f t="shared" si="336"/>
        <v>0</v>
      </c>
      <c r="AF1138" s="23">
        <f t="shared" si="337"/>
        <v>0</v>
      </c>
      <c r="AG1138" s="23">
        <f t="shared" si="338"/>
        <v>0</v>
      </c>
      <c r="AH1138" s="23">
        <f t="shared" si="339"/>
        <v>0</v>
      </c>
      <c r="AI1138" s="44" t="str">
        <f t="shared" si="340"/>
        <v>n/a</v>
      </c>
      <c r="AJ1138" s="2" t="str">
        <f t="shared" si="323"/>
        <v>2019-20 Summer</v>
      </c>
      <c r="AK1138" s="2" t="str">
        <f t="shared" si="324"/>
        <v>2018-19 Winter</v>
      </c>
      <c r="AL1138" s="41">
        <v>0</v>
      </c>
    </row>
    <row r="1139" spans="1:38" x14ac:dyDescent="0.3">
      <c r="A1139" s="47">
        <v>43488</v>
      </c>
      <c r="B1139" s="14" t="str">
        <f t="shared" si="325"/>
        <v>Jan</v>
      </c>
      <c r="C1139" s="3"/>
      <c r="D1139" s="3"/>
      <c r="E1139" s="3"/>
      <c r="F1139" s="3"/>
      <c r="G1139" s="3"/>
      <c r="H1139" s="3"/>
      <c r="I1139" s="13">
        <f>VLOOKUP($B1139,'Gas wholesale lookups'!$A$4:$L$15,'Gas wholesale index'!I$2,FALSE)</f>
        <v>208526.18181818182</v>
      </c>
      <c r="J1139" s="13">
        <f>VLOOKUP($B1139,'Gas wholesale lookups'!$A$4:$L$15,'Gas wholesale index'!J$2,FALSE)</f>
        <v>166168.27272727274</v>
      </c>
      <c r="K1139" s="13">
        <f>VLOOKUP($B1139,'Gas wholesale lookups'!$A$4:$L$15,'Gas wholesale index'!K$2,FALSE)</f>
        <v>291847.5</v>
      </c>
      <c r="L1139" s="13">
        <f>VLOOKUP($B1139,'Gas wholesale lookups'!$A$4:$L$15,'Gas wholesale index'!L$2,FALSE)</f>
        <v>332991.45454545453</v>
      </c>
      <c r="M1139" s="13">
        <f>VLOOKUP($B1139,'Gas wholesale lookups'!$A$4:$L$15,'Gas wholesale index'!M$2,FALSE)</f>
        <v>208526.18181818182</v>
      </c>
      <c r="N1139" s="13">
        <f>VLOOKUP($B1139,'Gas wholesale lookups'!$A$4:$L$15,'Gas wholesale index'!N$2,FALSE)</f>
        <v>166168.27272727274</v>
      </c>
      <c r="O1139" s="38">
        <f>VLOOKUP($B1139,'Gas wholesale lookups'!$A$4:$R$15,'Gas wholesale index'!O$2,FALSE)</f>
        <v>1</v>
      </c>
      <c r="P1139" s="38">
        <f>VLOOKUP($B1139,'Gas wholesale lookups'!$A$4:$R$15,'Gas wholesale index'!P$2,FALSE)</f>
        <v>1</v>
      </c>
      <c r="Q1139" s="38">
        <f>VLOOKUP($B1139,'Gas wholesale lookups'!$A$4:$R$15,'Gas wholesale index'!Q$2,FALSE)</f>
        <v>1</v>
      </c>
      <c r="R1139" s="38">
        <f>VLOOKUP($B1139,'Gas wholesale lookups'!$A$4:$R$15,'Gas wholesale index'!R$2,FALSE)</f>
        <v>1</v>
      </c>
      <c r="S1139" s="38">
        <f>VLOOKUP($B1139,'Gas wholesale lookups'!$A$4:$R$15,'Gas wholesale index'!S$2,FALSE)</f>
        <v>0</v>
      </c>
      <c r="T1139" s="38">
        <f>VLOOKUP($B1139,'Gas wholesale lookups'!$A$4:$R$15,'Gas wholesale index'!T$2,FALSE)</f>
        <v>0</v>
      </c>
      <c r="U1139" s="13">
        <f t="shared" si="326"/>
        <v>208526.18181818182</v>
      </c>
      <c r="V1139" s="13">
        <f t="shared" si="327"/>
        <v>166168.27272727274</v>
      </c>
      <c r="W1139" s="13">
        <f t="shared" si="328"/>
        <v>291847.5</v>
      </c>
      <c r="X1139" s="13">
        <f t="shared" si="329"/>
        <v>332991.45454545453</v>
      </c>
      <c r="Y1139" s="13">
        <f t="shared" si="330"/>
        <v>0</v>
      </c>
      <c r="Z1139" s="13">
        <f t="shared" si="331"/>
        <v>0</v>
      </c>
      <c r="AA1139" s="13">
        <f t="shared" si="332"/>
        <v>999533.40909090918</v>
      </c>
      <c r="AB1139" s="23">
        <f t="shared" si="333"/>
        <v>0</v>
      </c>
      <c r="AC1139" s="23">
        <f t="shared" si="334"/>
        <v>0</v>
      </c>
      <c r="AD1139" s="23">
        <f t="shared" si="335"/>
        <v>0</v>
      </c>
      <c r="AE1139" s="23">
        <f t="shared" si="336"/>
        <v>0</v>
      </c>
      <c r="AF1139" s="23">
        <f t="shared" si="337"/>
        <v>0</v>
      </c>
      <c r="AG1139" s="23">
        <f t="shared" si="338"/>
        <v>0</v>
      </c>
      <c r="AH1139" s="23">
        <f t="shared" si="339"/>
        <v>0</v>
      </c>
      <c r="AI1139" s="44" t="str">
        <f t="shared" si="340"/>
        <v>n/a</v>
      </c>
      <c r="AJ1139" s="2" t="str">
        <f t="shared" si="323"/>
        <v>2019-20 Summer</v>
      </c>
      <c r="AK1139" s="2" t="str">
        <f t="shared" si="324"/>
        <v>2018-19 Winter</v>
      </c>
      <c r="AL1139" s="41">
        <v>0</v>
      </c>
    </row>
    <row r="1140" spans="1:38" x14ac:dyDescent="0.3">
      <c r="A1140" s="47">
        <v>43489</v>
      </c>
      <c r="B1140" s="14" t="str">
        <f t="shared" si="325"/>
        <v>Jan</v>
      </c>
      <c r="C1140" s="3"/>
      <c r="D1140" s="3"/>
      <c r="E1140" s="3"/>
      <c r="F1140" s="3"/>
      <c r="G1140" s="3"/>
      <c r="H1140" s="3"/>
      <c r="I1140" s="13">
        <f>VLOOKUP($B1140,'Gas wholesale lookups'!$A$4:$L$15,'Gas wholesale index'!I$2,FALSE)</f>
        <v>208526.18181818182</v>
      </c>
      <c r="J1140" s="13">
        <f>VLOOKUP($B1140,'Gas wholesale lookups'!$A$4:$L$15,'Gas wholesale index'!J$2,FALSE)</f>
        <v>166168.27272727274</v>
      </c>
      <c r="K1140" s="13">
        <f>VLOOKUP($B1140,'Gas wholesale lookups'!$A$4:$L$15,'Gas wholesale index'!K$2,FALSE)</f>
        <v>291847.5</v>
      </c>
      <c r="L1140" s="13">
        <f>VLOOKUP($B1140,'Gas wholesale lookups'!$A$4:$L$15,'Gas wholesale index'!L$2,FALSE)</f>
        <v>332991.45454545453</v>
      </c>
      <c r="M1140" s="13">
        <f>VLOOKUP($B1140,'Gas wholesale lookups'!$A$4:$L$15,'Gas wholesale index'!M$2,FALSE)</f>
        <v>208526.18181818182</v>
      </c>
      <c r="N1140" s="13">
        <f>VLOOKUP($B1140,'Gas wholesale lookups'!$A$4:$L$15,'Gas wholesale index'!N$2,FALSE)</f>
        <v>166168.27272727274</v>
      </c>
      <c r="O1140" s="38">
        <f>VLOOKUP($B1140,'Gas wholesale lookups'!$A$4:$R$15,'Gas wholesale index'!O$2,FALSE)</f>
        <v>1</v>
      </c>
      <c r="P1140" s="38">
        <f>VLOOKUP($B1140,'Gas wholesale lookups'!$A$4:$R$15,'Gas wholesale index'!P$2,FALSE)</f>
        <v>1</v>
      </c>
      <c r="Q1140" s="38">
        <f>VLOOKUP($B1140,'Gas wholesale lookups'!$A$4:$R$15,'Gas wholesale index'!Q$2,FALSE)</f>
        <v>1</v>
      </c>
      <c r="R1140" s="38">
        <f>VLOOKUP($B1140,'Gas wholesale lookups'!$A$4:$R$15,'Gas wholesale index'!R$2,FALSE)</f>
        <v>1</v>
      </c>
      <c r="S1140" s="38">
        <f>VLOOKUP($B1140,'Gas wholesale lookups'!$A$4:$R$15,'Gas wholesale index'!S$2,FALSE)</f>
        <v>0</v>
      </c>
      <c r="T1140" s="38">
        <f>VLOOKUP($B1140,'Gas wholesale lookups'!$A$4:$R$15,'Gas wholesale index'!T$2,FALSE)</f>
        <v>0</v>
      </c>
      <c r="U1140" s="13">
        <f t="shared" si="326"/>
        <v>208526.18181818182</v>
      </c>
      <c r="V1140" s="13">
        <f t="shared" si="327"/>
        <v>166168.27272727274</v>
      </c>
      <c r="W1140" s="13">
        <f t="shared" si="328"/>
        <v>291847.5</v>
      </c>
      <c r="X1140" s="13">
        <f t="shared" si="329"/>
        <v>332991.45454545453</v>
      </c>
      <c r="Y1140" s="13">
        <f t="shared" si="330"/>
        <v>0</v>
      </c>
      <c r="Z1140" s="13">
        <f t="shared" si="331"/>
        <v>0</v>
      </c>
      <c r="AA1140" s="13">
        <f t="shared" si="332"/>
        <v>999533.40909090918</v>
      </c>
      <c r="AB1140" s="23">
        <f t="shared" si="333"/>
        <v>0</v>
      </c>
      <c r="AC1140" s="23">
        <f t="shared" si="334"/>
        <v>0</v>
      </c>
      <c r="AD1140" s="23">
        <f t="shared" si="335"/>
        <v>0</v>
      </c>
      <c r="AE1140" s="23">
        <f t="shared" si="336"/>
        <v>0</v>
      </c>
      <c r="AF1140" s="23">
        <f t="shared" si="337"/>
        <v>0</v>
      </c>
      <c r="AG1140" s="23">
        <f t="shared" si="338"/>
        <v>0</v>
      </c>
      <c r="AH1140" s="23">
        <f t="shared" si="339"/>
        <v>0</v>
      </c>
      <c r="AI1140" s="44" t="str">
        <f t="shared" si="340"/>
        <v>n/a</v>
      </c>
      <c r="AJ1140" s="2" t="str">
        <f t="shared" si="323"/>
        <v>2019-20 Summer</v>
      </c>
      <c r="AK1140" s="2" t="str">
        <f t="shared" si="324"/>
        <v>2018-19 Winter</v>
      </c>
      <c r="AL1140" s="41">
        <v>0</v>
      </c>
    </row>
    <row r="1141" spans="1:38" x14ac:dyDescent="0.3">
      <c r="A1141" s="47">
        <v>43490</v>
      </c>
      <c r="B1141" s="14" t="str">
        <f t="shared" si="325"/>
        <v>Jan</v>
      </c>
      <c r="C1141" s="3"/>
      <c r="D1141" s="3"/>
      <c r="E1141" s="3"/>
      <c r="F1141" s="3"/>
      <c r="G1141" s="3"/>
      <c r="H1141" s="3"/>
      <c r="I1141" s="13">
        <f>VLOOKUP($B1141,'Gas wholesale lookups'!$A$4:$L$15,'Gas wholesale index'!I$2,FALSE)</f>
        <v>208526.18181818182</v>
      </c>
      <c r="J1141" s="13">
        <f>VLOOKUP($B1141,'Gas wholesale lookups'!$A$4:$L$15,'Gas wholesale index'!J$2,FALSE)</f>
        <v>166168.27272727274</v>
      </c>
      <c r="K1141" s="13">
        <f>VLOOKUP($B1141,'Gas wholesale lookups'!$A$4:$L$15,'Gas wholesale index'!K$2,FALSE)</f>
        <v>291847.5</v>
      </c>
      <c r="L1141" s="13">
        <f>VLOOKUP($B1141,'Gas wholesale lookups'!$A$4:$L$15,'Gas wholesale index'!L$2,FALSE)</f>
        <v>332991.45454545453</v>
      </c>
      <c r="M1141" s="13">
        <f>VLOOKUP($B1141,'Gas wholesale lookups'!$A$4:$L$15,'Gas wholesale index'!M$2,FALSE)</f>
        <v>208526.18181818182</v>
      </c>
      <c r="N1141" s="13">
        <f>VLOOKUP($B1141,'Gas wholesale lookups'!$A$4:$L$15,'Gas wholesale index'!N$2,FALSE)</f>
        <v>166168.27272727274</v>
      </c>
      <c r="O1141" s="38">
        <f>VLOOKUP($B1141,'Gas wholesale lookups'!$A$4:$R$15,'Gas wholesale index'!O$2,FALSE)</f>
        <v>1</v>
      </c>
      <c r="P1141" s="38">
        <f>VLOOKUP($B1141,'Gas wholesale lookups'!$A$4:$R$15,'Gas wholesale index'!P$2,FALSE)</f>
        <v>1</v>
      </c>
      <c r="Q1141" s="38">
        <f>VLOOKUP($B1141,'Gas wholesale lookups'!$A$4:$R$15,'Gas wholesale index'!Q$2,FALSE)</f>
        <v>1</v>
      </c>
      <c r="R1141" s="38">
        <f>VLOOKUP($B1141,'Gas wholesale lookups'!$A$4:$R$15,'Gas wholesale index'!R$2,FALSE)</f>
        <v>1</v>
      </c>
      <c r="S1141" s="38">
        <f>VLOOKUP($B1141,'Gas wholesale lookups'!$A$4:$R$15,'Gas wholesale index'!S$2,FALSE)</f>
        <v>0</v>
      </c>
      <c r="T1141" s="38">
        <f>VLOOKUP($B1141,'Gas wholesale lookups'!$A$4:$R$15,'Gas wholesale index'!T$2,FALSE)</f>
        <v>0</v>
      </c>
      <c r="U1141" s="13">
        <f t="shared" si="326"/>
        <v>208526.18181818182</v>
      </c>
      <c r="V1141" s="13">
        <f t="shared" si="327"/>
        <v>166168.27272727274</v>
      </c>
      <c r="W1141" s="13">
        <f t="shared" si="328"/>
        <v>291847.5</v>
      </c>
      <c r="X1141" s="13">
        <f t="shared" si="329"/>
        <v>332991.45454545453</v>
      </c>
      <c r="Y1141" s="13">
        <f t="shared" si="330"/>
        <v>0</v>
      </c>
      <c r="Z1141" s="13">
        <f t="shared" si="331"/>
        <v>0</v>
      </c>
      <c r="AA1141" s="13">
        <f t="shared" si="332"/>
        <v>999533.40909090918</v>
      </c>
      <c r="AB1141" s="23">
        <f t="shared" si="333"/>
        <v>0</v>
      </c>
      <c r="AC1141" s="23">
        <f t="shared" si="334"/>
        <v>0</v>
      </c>
      <c r="AD1141" s="23">
        <f t="shared" si="335"/>
        <v>0</v>
      </c>
      <c r="AE1141" s="23">
        <f t="shared" si="336"/>
        <v>0</v>
      </c>
      <c r="AF1141" s="23">
        <f t="shared" si="337"/>
        <v>0</v>
      </c>
      <c r="AG1141" s="23">
        <f t="shared" si="338"/>
        <v>0</v>
      </c>
      <c r="AH1141" s="23">
        <f t="shared" si="339"/>
        <v>0</v>
      </c>
      <c r="AI1141" s="44" t="str">
        <f t="shared" si="340"/>
        <v>n/a</v>
      </c>
      <c r="AJ1141" s="2" t="str">
        <f t="shared" si="323"/>
        <v>2019-20 Summer</v>
      </c>
      <c r="AK1141" s="2" t="str">
        <f t="shared" si="324"/>
        <v>2018-19 Winter</v>
      </c>
      <c r="AL1141" s="41">
        <v>0</v>
      </c>
    </row>
    <row r="1142" spans="1:38" x14ac:dyDescent="0.3">
      <c r="A1142" s="47">
        <v>43493</v>
      </c>
      <c r="B1142" s="14" t="str">
        <f t="shared" si="325"/>
        <v>Jan</v>
      </c>
      <c r="C1142" s="3"/>
      <c r="D1142" s="3"/>
      <c r="E1142" s="3"/>
      <c r="F1142" s="3"/>
      <c r="G1142" s="3"/>
      <c r="H1142" s="3"/>
      <c r="I1142" s="13">
        <f>VLOOKUP($B1142,'Gas wholesale lookups'!$A$4:$L$15,'Gas wholesale index'!I$2,FALSE)</f>
        <v>208526.18181818182</v>
      </c>
      <c r="J1142" s="13">
        <f>VLOOKUP($B1142,'Gas wholesale lookups'!$A$4:$L$15,'Gas wholesale index'!J$2,FALSE)</f>
        <v>166168.27272727274</v>
      </c>
      <c r="K1142" s="13">
        <f>VLOOKUP($B1142,'Gas wholesale lookups'!$A$4:$L$15,'Gas wholesale index'!K$2,FALSE)</f>
        <v>291847.5</v>
      </c>
      <c r="L1142" s="13">
        <f>VLOOKUP($B1142,'Gas wholesale lookups'!$A$4:$L$15,'Gas wholesale index'!L$2,FALSE)</f>
        <v>332991.45454545453</v>
      </c>
      <c r="M1142" s="13">
        <f>VLOOKUP($B1142,'Gas wholesale lookups'!$A$4:$L$15,'Gas wholesale index'!M$2,FALSE)</f>
        <v>208526.18181818182</v>
      </c>
      <c r="N1142" s="13">
        <f>VLOOKUP($B1142,'Gas wholesale lookups'!$A$4:$L$15,'Gas wholesale index'!N$2,FALSE)</f>
        <v>166168.27272727274</v>
      </c>
      <c r="O1142" s="38">
        <f>VLOOKUP($B1142,'Gas wholesale lookups'!$A$4:$R$15,'Gas wholesale index'!O$2,FALSE)</f>
        <v>1</v>
      </c>
      <c r="P1142" s="38">
        <f>VLOOKUP($B1142,'Gas wholesale lookups'!$A$4:$R$15,'Gas wholesale index'!P$2,FALSE)</f>
        <v>1</v>
      </c>
      <c r="Q1142" s="38">
        <f>VLOOKUP($B1142,'Gas wholesale lookups'!$A$4:$R$15,'Gas wholesale index'!Q$2,FALSE)</f>
        <v>1</v>
      </c>
      <c r="R1142" s="38">
        <f>VLOOKUP($B1142,'Gas wholesale lookups'!$A$4:$R$15,'Gas wholesale index'!R$2,FALSE)</f>
        <v>1</v>
      </c>
      <c r="S1142" s="38">
        <f>VLOOKUP($B1142,'Gas wholesale lookups'!$A$4:$R$15,'Gas wholesale index'!S$2,FALSE)</f>
        <v>0</v>
      </c>
      <c r="T1142" s="38">
        <f>VLOOKUP($B1142,'Gas wholesale lookups'!$A$4:$R$15,'Gas wholesale index'!T$2,FALSE)</f>
        <v>0</v>
      </c>
      <c r="U1142" s="13">
        <f t="shared" si="326"/>
        <v>208526.18181818182</v>
      </c>
      <c r="V1142" s="13">
        <f t="shared" si="327"/>
        <v>166168.27272727274</v>
      </c>
      <c r="W1142" s="13">
        <f t="shared" si="328"/>
        <v>291847.5</v>
      </c>
      <c r="X1142" s="13">
        <f t="shared" si="329"/>
        <v>332991.45454545453</v>
      </c>
      <c r="Y1142" s="13">
        <f t="shared" si="330"/>
        <v>0</v>
      </c>
      <c r="Z1142" s="13">
        <f t="shared" si="331"/>
        <v>0</v>
      </c>
      <c r="AA1142" s="13">
        <f t="shared" si="332"/>
        <v>999533.40909090918</v>
      </c>
      <c r="AB1142" s="23">
        <f t="shared" si="333"/>
        <v>0</v>
      </c>
      <c r="AC1142" s="23">
        <f t="shared" si="334"/>
        <v>0</v>
      </c>
      <c r="AD1142" s="23">
        <f t="shared" si="335"/>
        <v>0</v>
      </c>
      <c r="AE1142" s="23">
        <f t="shared" si="336"/>
        <v>0</v>
      </c>
      <c r="AF1142" s="23">
        <f t="shared" si="337"/>
        <v>0</v>
      </c>
      <c r="AG1142" s="23">
        <f t="shared" si="338"/>
        <v>0</v>
      </c>
      <c r="AH1142" s="23">
        <f t="shared" si="339"/>
        <v>0</v>
      </c>
      <c r="AI1142" s="44" t="str">
        <f t="shared" si="340"/>
        <v>n/a</v>
      </c>
      <c r="AJ1142" s="2" t="str">
        <f t="shared" si="323"/>
        <v>2019-20 Summer</v>
      </c>
      <c r="AK1142" s="2" t="str">
        <f t="shared" si="324"/>
        <v>2018-19 Winter</v>
      </c>
      <c r="AL1142" s="41">
        <v>0</v>
      </c>
    </row>
    <row r="1143" spans="1:38" x14ac:dyDescent="0.3">
      <c r="A1143" s="47">
        <v>43494</v>
      </c>
      <c r="B1143" s="14" t="str">
        <f t="shared" si="325"/>
        <v>Jan</v>
      </c>
      <c r="C1143" s="3"/>
      <c r="D1143" s="3"/>
      <c r="E1143" s="3"/>
      <c r="F1143" s="3"/>
      <c r="G1143" s="3"/>
      <c r="H1143" s="3"/>
      <c r="I1143" s="13">
        <f>VLOOKUP($B1143,'Gas wholesale lookups'!$A$4:$L$15,'Gas wholesale index'!I$2,FALSE)</f>
        <v>208526.18181818182</v>
      </c>
      <c r="J1143" s="13">
        <f>VLOOKUP($B1143,'Gas wholesale lookups'!$A$4:$L$15,'Gas wholesale index'!J$2,FALSE)</f>
        <v>166168.27272727274</v>
      </c>
      <c r="K1143" s="13">
        <f>VLOOKUP($B1143,'Gas wholesale lookups'!$A$4:$L$15,'Gas wholesale index'!K$2,FALSE)</f>
        <v>291847.5</v>
      </c>
      <c r="L1143" s="13">
        <f>VLOOKUP($B1143,'Gas wholesale lookups'!$A$4:$L$15,'Gas wholesale index'!L$2,FALSE)</f>
        <v>332991.45454545453</v>
      </c>
      <c r="M1143" s="13">
        <f>VLOOKUP($B1143,'Gas wholesale lookups'!$A$4:$L$15,'Gas wholesale index'!M$2,FALSE)</f>
        <v>208526.18181818182</v>
      </c>
      <c r="N1143" s="13">
        <f>VLOOKUP($B1143,'Gas wholesale lookups'!$A$4:$L$15,'Gas wholesale index'!N$2,FALSE)</f>
        <v>166168.27272727274</v>
      </c>
      <c r="O1143" s="38">
        <f>VLOOKUP($B1143,'Gas wholesale lookups'!$A$4:$R$15,'Gas wholesale index'!O$2,FALSE)</f>
        <v>1</v>
      </c>
      <c r="P1143" s="38">
        <f>VLOOKUP($B1143,'Gas wholesale lookups'!$A$4:$R$15,'Gas wholesale index'!P$2,FALSE)</f>
        <v>1</v>
      </c>
      <c r="Q1143" s="38">
        <f>VLOOKUP($B1143,'Gas wholesale lookups'!$A$4:$R$15,'Gas wholesale index'!Q$2,FALSE)</f>
        <v>1</v>
      </c>
      <c r="R1143" s="38">
        <f>VLOOKUP($B1143,'Gas wholesale lookups'!$A$4:$R$15,'Gas wholesale index'!R$2,FALSE)</f>
        <v>1</v>
      </c>
      <c r="S1143" s="38">
        <f>VLOOKUP($B1143,'Gas wholesale lookups'!$A$4:$R$15,'Gas wholesale index'!S$2,FALSE)</f>
        <v>0</v>
      </c>
      <c r="T1143" s="38">
        <f>VLOOKUP($B1143,'Gas wholesale lookups'!$A$4:$R$15,'Gas wholesale index'!T$2,FALSE)</f>
        <v>0</v>
      </c>
      <c r="U1143" s="13">
        <f t="shared" si="326"/>
        <v>208526.18181818182</v>
      </c>
      <c r="V1143" s="13">
        <f t="shared" si="327"/>
        <v>166168.27272727274</v>
      </c>
      <c r="W1143" s="13">
        <f t="shared" si="328"/>
        <v>291847.5</v>
      </c>
      <c r="X1143" s="13">
        <f t="shared" si="329"/>
        <v>332991.45454545453</v>
      </c>
      <c r="Y1143" s="13">
        <f t="shared" si="330"/>
        <v>0</v>
      </c>
      <c r="Z1143" s="13">
        <f t="shared" si="331"/>
        <v>0</v>
      </c>
      <c r="AA1143" s="13">
        <f t="shared" si="332"/>
        <v>999533.40909090918</v>
      </c>
      <c r="AB1143" s="23">
        <f t="shared" si="333"/>
        <v>0</v>
      </c>
      <c r="AC1143" s="23">
        <f t="shared" si="334"/>
        <v>0</v>
      </c>
      <c r="AD1143" s="23">
        <f t="shared" si="335"/>
        <v>0</v>
      </c>
      <c r="AE1143" s="23">
        <f t="shared" si="336"/>
        <v>0</v>
      </c>
      <c r="AF1143" s="23">
        <f t="shared" si="337"/>
        <v>0</v>
      </c>
      <c r="AG1143" s="23">
        <f t="shared" si="338"/>
        <v>0</v>
      </c>
      <c r="AH1143" s="23">
        <f t="shared" si="339"/>
        <v>0</v>
      </c>
      <c r="AI1143" s="44" t="str">
        <f t="shared" si="340"/>
        <v>n/a</v>
      </c>
      <c r="AJ1143" s="2" t="str">
        <f t="shared" si="323"/>
        <v>2019-20 Summer</v>
      </c>
      <c r="AK1143" s="2" t="str">
        <f t="shared" si="324"/>
        <v>2018-19 Winter</v>
      </c>
      <c r="AL1143" s="41">
        <v>0</v>
      </c>
    </row>
    <row r="1144" spans="1:38" x14ac:dyDescent="0.3">
      <c r="A1144" s="47">
        <v>43495</v>
      </c>
      <c r="B1144" s="14" t="str">
        <f t="shared" si="325"/>
        <v>Jan</v>
      </c>
      <c r="C1144" s="3"/>
      <c r="D1144" s="3"/>
      <c r="E1144" s="3"/>
      <c r="F1144" s="3"/>
      <c r="G1144" s="3"/>
      <c r="H1144" s="3"/>
      <c r="I1144" s="13">
        <f>VLOOKUP($B1144,'Gas wholesale lookups'!$A$4:$L$15,'Gas wholesale index'!I$2,FALSE)</f>
        <v>208526.18181818182</v>
      </c>
      <c r="J1144" s="13">
        <f>VLOOKUP($B1144,'Gas wholesale lookups'!$A$4:$L$15,'Gas wholesale index'!J$2,FALSE)</f>
        <v>166168.27272727274</v>
      </c>
      <c r="K1144" s="13">
        <f>VLOOKUP($B1144,'Gas wholesale lookups'!$A$4:$L$15,'Gas wholesale index'!K$2,FALSE)</f>
        <v>291847.5</v>
      </c>
      <c r="L1144" s="13">
        <f>VLOOKUP($B1144,'Gas wholesale lookups'!$A$4:$L$15,'Gas wholesale index'!L$2,FALSE)</f>
        <v>332991.45454545453</v>
      </c>
      <c r="M1144" s="13">
        <f>VLOOKUP($B1144,'Gas wholesale lookups'!$A$4:$L$15,'Gas wholesale index'!M$2,FALSE)</f>
        <v>208526.18181818182</v>
      </c>
      <c r="N1144" s="13">
        <f>VLOOKUP($B1144,'Gas wholesale lookups'!$A$4:$L$15,'Gas wholesale index'!N$2,FALSE)</f>
        <v>166168.27272727274</v>
      </c>
      <c r="O1144" s="38">
        <f>VLOOKUP($B1144,'Gas wholesale lookups'!$A$4:$R$15,'Gas wholesale index'!O$2,FALSE)</f>
        <v>1</v>
      </c>
      <c r="P1144" s="38">
        <f>VLOOKUP($B1144,'Gas wholesale lookups'!$A$4:$R$15,'Gas wholesale index'!P$2,FALSE)</f>
        <v>1</v>
      </c>
      <c r="Q1144" s="38">
        <f>VLOOKUP($B1144,'Gas wholesale lookups'!$A$4:$R$15,'Gas wholesale index'!Q$2,FALSE)</f>
        <v>1</v>
      </c>
      <c r="R1144" s="38">
        <f>VLOOKUP($B1144,'Gas wholesale lookups'!$A$4:$R$15,'Gas wholesale index'!R$2,FALSE)</f>
        <v>1</v>
      </c>
      <c r="S1144" s="38">
        <f>VLOOKUP($B1144,'Gas wholesale lookups'!$A$4:$R$15,'Gas wholesale index'!S$2,FALSE)</f>
        <v>0</v>
      </c>
      <c r="T1144" s="38">
        <f>VLOOKUP($B1144,'Gas wholesale lookups'!$A$4:$R$15,'Gas wholesale index'!T$2,FALSE)</f>
        <v>0</v>
      </c>
      <c r="U1144" s="13">
        <f t="shared" si="326"/>
        <v>208526.18181818182</v>
      </c>
      <c r="V1144" s="13">
        <f t="shared" si="327"/>
        <v>166168.27272727274</v>
      </c>
      <c r="W1144" s="13">
        <f t="shared" si="328"/>
        <v>291847.5</v>
      </c>
      <c r="X1144" s="13">
        <f t="shared" si="329"/>
        <v>332991.45454545453</v>
      </c>
      <c r="Y1144" s="13">
        <f t="shared" si="330"/>
        <v>0</v>
      </c>
      <c r="Z1144" s="13">
        <f t="shared" si="331"/>
        <v>0</v>
      </c>
      <c r="AA1144" s="13">
        <f t="shared" si="332"/>
        <v>999533.40909090918</v>
      </c>
      <c r="AB1144" s="23">
        <f t="shared" si="333"/>
        <v>0</v>
      </c>
      <c r="AC1144" s="23">
        <f t="shared" si="334"/>
        <v>0</v>
      </c>
      <c r="AD1144" s="23">
        <f t="shared" si="335"/>
        <v>0</v>
      </c>
      <c r="AE1144" s="23">
        <f t="shared" si="336"/>
        <v>0</v>
      </c>
      <c r="AF1144" s="23">
        <f t="shared" si="337"/>
        <v>0</v>
      </c>
      <c r="AG1144" s="23">
        <f t="shared" si="338"/>
        <v>0</v>
      </c>
      <c r="AH1144" s="23">
        <f t="shared" si="339"/>
        <v>0</v>
      </c>
      <c r="AI1144" s="44" t="str">
        <f t="shared" si="340"/>
        <v>n/a</v>
      </c>
      <c r="AJ1144" s="2" t="str">
        <f t="shared" si="323"/>
        <v>2019-20 Summer</v>
      </c>
      <c r="AK1144" s="2" t="str">
        <f t="shared" si="324"/>
        <v>2018-19 Winter</v>
      </c>
      <c r="AL1144" s="41">
        <v>0</v>
      </c>
    </row>
    <row r="1145" spans="1:38" x14ac:dyDescent="0.3">
      <c r="A1145" s="47">
        <v>43496</v>
      </c>
      <c r="B1145" s="14" t="str">
        <f t="shared" si="325"/>
        <v>Jan</v>
      </c>
      <c r="C1145" s="3"/>
      <c r="D1145" s="3"/>
      <c r="E1145" s="3"/>
      <c r="F1145" s="3"/>
      <c r="G1145" s="3"/>
      <c r="H1145" s="3"/>
      <c r="I1145" s="13">
        <f>VLOOKUP($B1145,'Gas wholesale lookups'!$A$4:$L$15,'Gas wholesale index'!I$2,FALSE)</f>
        <v>208526.18181818182</v>
      </c>
      <c r="J1145" s="13">
        <f>VLOOKUP($B1145,'Gas wholesale lookups'!$A$4:$L$15,'Gas wholesale index'!J$2,FALSE)</f>
        <v>166168.27272727274</v>
      </c>
      <c r="K1145" s="13">
        <f>VLOOKUP($B1145,'Gas wholesale lookups'!$A$4:$L$15,'Gas wholesale index'!K$2,FALSE)</f>
        <v>291847.5</v>
      </c>
      <c r="L1145" s="13">
        <f>VLOOKUP($B1145,'Gas wholesale lookups'!$A$4:$L$15,'Gas wholesale index'!L$2,FALSE)</f>
        <v>332991.45454545453</v>
      </c>
      <c r="M1145" s="13">
        <f>VLOOKUP($B1145,'Gas wholesale lookups'!$A$4:$L$15,'Gas wholesale index'!M$2,FALSE)</f>
        <v>208526.18181818182</v>
      </c>
      <c r="N1145" s="13">
        <f>VLOOKUP($B1145,'Gas wholesale lookups'!$A$4:$L$15,'Gas wholesale index'!N$2,FALSE)</f>
        <v>166168.27272727274</v>
      </c>
      <c r="O1145" s="38">
        <f>VLOOKUP($B1145,'Gas wholesale lookups'!$A$4:$R$15,'Gas wholesale index'!O$2,FALSE)</f>
        <v>1</v>
      </c>
      <c r="P1145" s="38">
        <f>VLOOKUP($B1145,'Gas wholesale lookups'!$A$4:$R$15,'Gas wholesale index'!P$2,FALSE)</f>
        <v>1</v>
      </c>
      <c r="Q1145" s="38">
        <f>VLOOKUP($B1145,'Gas wholesale lookups'!$A$4:$R$15,'Gas wholesale index'!Q$2,FALSE)</f>
        <v>1</v>
      </c>
      <c r="R1145" s="38">
        <f>VLOOKUP($B1145,'Gas wholesale lookups'!$A$4:$R$15,'Gas wholesale index'!R$2,FALSE)</f>
        <v>1</v>
      </c>
      <c r="S1145" s="38">
        <f>VLOOKUP($B1145,'Gas wholesale lookups'!$A$4:$R$15,'Gas wholesale index'!S$2,FALSE)</f>
        <v>0</v>
      </c>
      <c r="T1145" s="38">
        <f>VLOOKUP($B1145,'Gas wholesale lookups'!$A$4:$R$15,'Gas wholesale index'!T$2,FALSE)</f>
        <v>0</v>
      </c>
      <c r="U1145" s="13">
        <f t="shared" si="326"/>
        <v>208526.18181818182</v>
      </c>
      <c r="V1145" s="13">
        <f t="shared" si="327"/>
        <v>166168.27272727274</v>
      </c>
      <c r="W1145" s="13">
        <f t="shared" si="328"/>
        <v>291847.5</v>
      </c>
      <c r="X1145" s="13">
        <f t="shared" si="329"/>
        <v>332991.45454545453</v>
      </c>
      <c r="Y1145" s="13">
        <f t="shared" si="330"/>
        <v>0</v>
      </c>
      <c r="Z1145" s="13">
        <f t="shared" si="331"/>
        <v>0</v>
      </c>
      <c r="AA1145" s="13">
        <f t="shared" si="332"/>
        <v>999533.40909090918</v>
      </c>
      <c r="AB1145" s="23">
        <f t="shared" si="333"/>
        <v>0</v>
      </c>
      <c r="AC1145" s="23">
        <f t="shared" si="334"/>
        <v>0</v>
      </c>
      <c r="AD1145" s="23">
        <f t="shared" si="335"/>
        <v>0</v>
      </c>
      <c r="AE1145" s="23">
        <f t="shared" si="336"/>
        <v>0</v>
      </c>
      <c r="AF1145" s="23">
        <f t="shared" si="337"/>
        <v>0</v>
      </c>
      <c r="AG1145" s="23">
        <f t="shared" si="338"/>
        <v>0</v>
      </c>
      <c r="AH1145" s="23">
        <f t="shared" si="339"/>
        <v>0</v>
      </c>
      <c r="AI1145" s="44" t="str">
        <f t="shared" si="340"/>
        <v>n/a</v>
      </c>
      <c r="AJ1145" s="2" t="str">
        <f t="shared" si="323"/>
        <v>2019-20 Summer</v>
      </c>
      <c r="AK1145" s="2" t="str">
        <f t="shared" si="324"/>
        <v>2018-19 Winter</v>
      </c>
      <c r="AL1145" s="41">
        <v>0</v>
      </c>
    </row>
    <row r="1146" spans="1:38" x14ac:dyDescent="0.3">
      <c r="A1146" s="47">
        <v>43497</v>
      </c>
      <c r="B1146" s="14" t="str">
        <f t="shared" si="325"/>
        <v>Feb</v>
      </c>
      <c r="C1146" s="3"/>
      <c r="D1146" s="3"/>
      <c r="E1146" s="3"/>
      <c r="F1146" s="3"/>
      <c r="G1146" s="3"/>
      <c r="H1146" s="3"/>
      <c r="I1146" s="13">
        <f>VLOOKUP($B1146,'Gas wholesale lookups'!$A$4:$L$15,'Gas wholesale index'!I$2,FALSE)</f>
        <v>208526.18181818182</v>
      </c>
      <c r="J1146" s="13">
        <f>VLOOKUP($B1146,'Gas wholesale lookups'!$A$4:$L$15,'Gas wholesale index'!J$2,FALSE)</f>
        <v>166168.27272727274</v>
      </c>
      <c r="K1146" s="13">
        <f>VLOOKUP($B1146,'Gas wholesale lookups'!$A$4:$L$15,'Gas wholesale index'!K$2,FALSE)</f>
        <v>291847.5</v>
      </c>
      <c r="L1146" s="13">
        <f>VLOOKUP($B1146,'Gas wholesale lookups'!$A$4:$L$15,'Gas wholesale index'!L$2,FALSE)</f>
        <v>332991.45454545453</v>
      </c>
      <c r="M1146" s="13">
        <f>VLOOKUP($B1146,'Gas wholesale lookups'!$A$4:$L$15,'Gas wholesale index'!M$2,FALSE)</f>
        <v>208526.18181818182</v>
      </c>
      <c r="N1146" s="13">
        <f>VLOOKUP($B1146,'Gas wholesale lookups'!$A$4:$L$15,'Gas wholesale index'!N$2,FALSE)</f>
        <v>166168.27272727274</v>
      </c>
      <c r="O1146" s="38">
        <f>VLOOKUP($B1146,'Gas wholesale lookups'!$A$4:$R$15,'Gas wholesale index'!O$2,FALSE)</f>
        <v>0</v>
      </c>
      <c r="P1146" s="38">
        <f>VLOOKUP($B1146,'Gas wholesale lookups'!$A$4:$R$15,'Gas wholesale index'!P$2,FALSE)</f>
        <v>0</v>
      </c>
      <c r="Q1146" s="38">
        <f>VLOOKUP($B1146,'Gas wholesale lookups'!$A$4:$R$15,'Gas wholesale index'!Q$2,FALSE)</f>
        <v>1</v>
      </c>
      <c r="R1146" s="38">
        <f>VLOOKUP($B1146,'Gas wholesale lookups'!$A$4:$R$15,'Gas wholesale index'!R$2,FALSE)</f>
        <v>1</v>
      </c>
      <c r="S1146" s="38">
        <f>VLOOKUP($B1146,'Gas wholesale lookups'!$A$4:$R$15,'Gas wholesale index'!S$2,FALSE)</f>
        <v>1</v>
      </c>
      <c r="T1146" s="38">
        <f>VLOOKUP($B1146,'Gas wholesale lookups'!$A$4:$R$15,'Gas wholesale index'!T$2,FALSE)</f>
        <v>1</v>
      </c>
      <c r="U1146" s="13">
        <f t="shared" si="326"/>
        <v>0</v>
      </c>
      <c r="V1146" s="13">
        <f t="shared" si="327"/>
        <v>0</v>
      </c>
      <c r="W1146" s="13">
        <f t="shared" si="328"/>
        <v>291847.5</v>
      </c>
      <c r="X1146" s="13">
        <f t="shared" si="329"/>
        <v>332991.45454545453</v>
      </c>
      <c r="Y1146" s="13">
        <f t="shared" si="330"/>
        <v>208526.18181818182</v>
      </c>
      <c r="Z1146" s="13">
        <f t="shared" si="331"/>
        <v>166168.27272727274</v>
      </c>
      <c r="AA1146" s="13">
        <f t="shared" si="332"/>
        <v>999533.40909090918</v>
      </c>
      <c r="AB1146" s="23">
        <f t="shared" si="333"/>
        <v>0</v>
      </c>
      <c r="AC1146" s="23">
        <f t="shared" si="334"/>
        <v>0</v>
      </c>
      <c r="AD1146" s="23">
        <f t="shared" si="335"/>
        <v>0</v>
      </c>
      <c r="AE1146" s="23">
        <f t="shared" si="336"/>
        <v>0</v>
      </c>
      <c r="AF1146" s="23">
        <f t="shared" si="337"/>
        <v>0</v>
      </c>
      <c r="AG1146" s="23">
        <f t="shared" si="338"/>
        <v>0</v>
      </c>
      <c r="AH1146" s="23">
        <f t="shared" si="339"/>
        <v>0</v>
      </c>
      <c r="AI1146" s="44" t="str">
        <f t="shared" si="340"/>
        <v>n/a</v>
      </c>
      <c r="AJ1146" s="2" t="str">
        <f t="shared" si="323"/>
        <v>2019-20 Winter</v>
      </c>
      <c r="AK1146" s="2" t="str">
        <f t="shared" si="324"/>
        <v>2018-19 Winter</v>
      </c>
      <c r="AL1146" s="41">
        <v>0</v>
      </c>
    </row>
    <row r="1147" spans="1:38" x14ac:dyDescent="0.3">
      <c r="A1147" s="47">
        <v>43500</v>
      </c>
      <c r="B1147" s="14" t="str">
        <f t="shared" si="325"/>
        <v>Feb</v>
      </c>
      <c r="C1147" s="3"/>
      <c r="D1147" s="3"/>
      <c r="E1147" s="3"/>
      <c r="F1147" s="3"/>
      <c r="G1147" s="3"/>
      <c r="H1147" s="3"/>
      <c r="I1147" s="13">
        <f>VLOOKUP($B1147,'Gas wholesale lookups'!$A$4:$L$15,'Gas wholesale index'!I$2,FALSE)</f>
        <v>208526.18181818182</v>
      </c>
      <c r="J1147" s="13">
        <f>VLOOKUP($B1147,'Gas wholesale lookups'!$A$4:$L$15,'Gas wholesale index'!J$2,FALSE)</f>
        <v>166168.27272727274</v>
      </c>
      <c r="K1147" s="13">
        <f>VLOOKUP($B1147,'Gas wholesale lookups'!$A$4:$L$15,'Gas wholesale index'!K$2,FALSE)</f>
        <v>291847.5</v>
      </c>
      <c r="L1147" s="13">
        <f>VLOOKUP($B1147,'Gas wholesale lookups'!$A$4:$L$15,'Gas wholesale index'!L$2,FALSE)</f>
        <v>332991.45454545453</v>
      </c>
      <c r="M1147" s="13">
        <f>VLOOKUP($B1147,'Gas wholesale lookups'!$A$4:$L$15,'Gas wholesale index'!M$2,FALSE)</f>
        <v>208526.18181818182</v>
      </c>
      <c r="N1147" s="13">
        <f>VLOOKUP($B1147,'Gas wholesale lookups'!$A$4:$L$15,'Gas wholesale index'!N$2,FALSE)</f>
        <v>166168.27272727274</v>
      </c>
      <c r="O1147" s="38">
        <f>VLOOKUP($B1147,'Gas wholesale lookups'!$A$4:$R$15,'Gas wholesale index'!O$2,FALSE)</f>
        <v>0</v>
      </c>
      <c r="P1147" s="38">
        <f>VLOOKUP($B1147,'Gas wholesale lookups'!$A$4:$R$15,'Gas wholesale index'!P$2,FALSE)</f>
        <v>0</v>
      </c>
      <c r="Q1147" s="38">
        <f>VLOOKUP($B1147,'Gas wholesale lookups'!$A$4:$R$15,'Gas wholesale index'!Q$2,FALSE)</f>
        <v>1</v>
      </c>
      <c r="R1147" s="38">
        <f>VLOOKUP($B1147,'Gas wholesale lookups'!$A$4:$R$15,'Gas wholesale index'!R$2,FALSE)</f>
        <v>1</v>
      </c>
      <c r="S1147" s="38">
        <f>VLOOKUP($B1147,'Gas wholesale lookups'!$A$4:$R$15,'Gas wholesale index'!S$2,FALSE)</f>
        <v>1</v>
      </c>
      <c r="T1147" s="38">
        <f>VLOOKUP($B1147,'Gas wholesale lookups'!$A$4:$R$15,'Gas wholesale index'!T$2,FALSE)</f>
        <v>1</v>
      </c>
      <c r="U1147" s="13">
        <f t="shared" si="326"/>
        <v>0</v>
      </c>
      <c r="V1147" s="13">
        <f t="shared" si="327"/>
        <v>0</v>
      </c>
      <c r="W1147" s="13">
        <f t="shared" si="328"/>
        <v>291847.5</v>
      </c>
      <c r="X1147" s="13">
        <f t="shared" si="329"/>
        <v>332991.45454545453</v>
      </c>
      <c r="Y1147" s="13">
        <f t="shared" si="330"/>
        <v>208526.18181818182</v>
      </c>
      <c r="Z1147" s="13">
        <f t="shared" si="331"/>
        <v>166168.27272727274</v>
      </c>
      <c r="AA1147" s="13">
        <f t="shared" si="332"/>
        <v>999533.40909090918</v>
      </c>
      <c r="AB1147" s="23">
        <f t="shared" si="333"/>
        <v>0</v>
      </c>
      <c r="AC1147" s="23">
        <f t="shared" si="334"/>
        <v>0</v>
      </c>
      <c r="AD1147" s="23">
        <f t="shared" si="335"/>
        <v>0</v>
      </c>
      <c r="AE1147" s="23">
        <f t="shared" si="336"/>
        <v>0</v>
      </c>
      <c r="AF1147" s="23">
        <f t="shared" si="337"/>
        <v>0</v>
      </c>
      <c r="AG1147" s="23">
        <f t="shared" si="338"/>
        <v>0</v>
      </c>
      <c r="AH1147" s="23">
        <f t="shared" si="339"/>
        <v>0</v>
      </c>
      <c r="AI1147" s="44" t="str">
        <f t="shared" si="340"/>
        <v>n/a</v>
      </c>
      <c r="AJ1147" s="2" t="str">
        <f t="shared" si="323"/>
        <v>2019-20 Winter</v>
      </c>
      <c r="AK1147" s="2" t="str">
        <f t="shared" si="324"/>
        <v>2018-19 Winter</v>
      </c>
      <c r="AL1147" s="41">
        <v>0</v>
      </c>
    </row>
    <row r="1148" spans="1:38" x14ac:dyDescent="0.3">
      <c r="A1148" s="47">
        <v>43501</v>
      </c>
      <c r="B1148" s="14" t="str">
        <f t="shared" si="325"/>
        <v>Feb</v>
      </c>
      <c r="C1148" s="3"/>
      <c r="D1148" s="3"/>
      <c r="E1148" s="3"/>
      <c r="F1148" s="3"/>
      <c r="G1148" s="3"/>
      <c r="H1148" s="3"/>
      <c r="I1148" s="13">
        <f>VLOOKUP($B1148,'Gas wholesale lookups'!$A$4:$L$15,'Gas wholesale index'!I$2,FALSE)</f>
        <v>208526.18181818182</v>
      </c>
      <c r="J1148" s="13">
        <f>VLOOKUP($B1148,'Gas wholesale lookups'!$A$4:$L$15,'Gas wholesale index'!J$2,FALSE)</f>
        <v>166168.27272727274</v>
      </c>
      <c r="K1148" s="13">
        <f>VLOOKUP($B1148,'Gas wholesale lookups'!$A$4:$L$15,'Gas wholesale index'!K$2,FALSE)</f>
        <v>291847.5</v>
      </c>
      <c r="L1148" s="13">
        <f>VLOOKUP($B1148,'Gas wholesale lookups'!$A$4:$L$15,'Gas wholesale index'!L$2,FALSE)</f>
        <v>332991.45454545453</v>
      </c>
      <c r="M1148" s="13">
        <f>VLOOKUP($B1148,'Gas wholesale lookups'!$A$4:$L$15,'Gas wholesale index'!M$2,FALSE)</f>
        <v>208526.18181818182</v>
      </c>
      <c r="N1148" s="13">
        <f>VLOOKUP($B1148,'Gas wholesale lookups'!$A$4:$L$15,'Gas wholesale index'!N$2,FALSE)</f>
        <v>166168.27272727274</v>
      </c>
      <c r="O1148" s="38">
        <f>VLOOKUP($B1148,'Gas wholesale lookups'!$A$4:$R$15,'Gas wholesale index'!O$2,FALSE)</f>
        <v>0</v>
      </c>
      <c r="P1148" s="38">
        <f>VLOOKUP($B1148,'Gas wholesale lookups'!$A$4:$R$15,'Gas wholesale index'!P$2,FALSE)</f>
        <v>0</v>
      </c>
      <c r="Q1148" s="38">
        <f>VLOOKUP($B1148,'Gas wholesale lookups'!$A$4:$R$15,'Gas wholesale index'!Q$2,FALSE)</f>
        <v>1</v>
      </c>
      <c r="R1148" s="38">
        <f>VLOOKUP($B1148,'Gas wholesale lookups'!$A$4:$R$15,'Gas wholesale index'!R$2,FALSE)</f>
        <v>1</v>
      </c>
      <c r="S1148" s="38">
        <f>VLOOKUP($B1148,'Gas wholesale lookups'!$A$4:$R$15,'Gas wholesale index'!S$2,FALSE)</f>
        <v>1</v>
      </c>
      <c r="T1148" s="38">
        <f>VLOOKUP($B1148,'Gas wholesale lookups'!$A$4:$R$15,'Gas wholesale index'!T$2,FALSE)</f>
        <v>1</v>
      </c>
      <c r="U1148" s="13">
        <f t="shared" si="326"/>
        <v>0</v>
      </c>
      <c r="V1148" s="13">
        <f t="shared" si="327"/>
        <v>0</v>
      </c>
      <c r="W1148" s="13">
        <f t="shared" si="328"/>
        <v>291847.5</v>
      </c>
      <c r="X1148" s="13">
        <f t="shared" si="329"/>
        <v>332991.45454545453</v>
      </c>
      <c r="Y1148" s="13">
        <f t="shared" si="330"/>
        <v>208526.18181818182</v>
      </c>
      <c r="Z1148" s="13">
        <f t="shared" si="331"/>
        <v>166168.27272727274</v>
      </c>
      <c r="AA1148" s="13">
        <f t="shared" si="332"/>
        <v>999533.40909090918</v>
      </c>
      <c r="AB1148" s="23">
        <f t="shared" si="333"/>
        <v>0</v>
      </c>
      <c r="AC1148" s="23">
        <f t="shared" si="334"/>
        <v>0</v>
      </c>
      <c r="AD1148" s="23">
        <f t="shared" si="335"/>
        <v>0</v>
      </c>
      <c r="AE1148" s="23">
        <f t="shared" si="336"/>
        <v>0</v>
      </c>
      <c r="AF1148" s="23">
        <f t="shared" si="337"/>
        <v>0</v>
      </c>
      <c r="AG1148" s="23">
        <f t="shared" si="338"/>
        <v>0</v>
      </c>
      <c r="AH1148" s="23">
        <f t="shared" si="339"/>
        <v>0</v>
      </c>
      <c r="AI1148" s="44" t="str">
        <f t="shared" si="340"/>
        <v>n/a</v>
      </c>
      <c r="AJ1148" s="2" t="str">
        <f t="shared" si="323"/>
        <v>2019-20 Winter</v>
      </c>
      <c r="AK1148" s="2" t="str">
        <f t="shared" si="324"/>
        <v>2018-19 Winter</v>
      </c>
      <c r="AL1148" s="41">
        <v>0</v>
      </c>
    </row>
    <row r="1149" spans="1:38" x14ac:dyDescent="0.3">
      <c r="A1149" s="47">
        <v>43502</v>
      </c>
      <c r="B1149" s="14" t="str">
        <f t="shared" si="325"/>
        <v>Feb</v>
      </c>
      <c r="C1149" s="3"/>
      <c r="D1149" s="3"/>
      <c r="E1149" s="3"/>
      <c r="F1149" s="3"/>
      <c r="G1149" s="3"/>
      <c r="H1149" s="3"/>
      <c r="I1149" s="13">
        <f>VLOOKUP($B1149,'Gas wholesale lookups'!$A$4:$L$15,'Gas wholesale index'!I$2,FALSE)</f>
        <v>208526.18181818182</v>
      </c>
      <c r="J1149" s="13">
        <f>VLOOKUP($B1149,'Gas wholesale lookups'!$A$4:$L$15,'Gas wholesale index'!J$2,FALSE)</f>
        <v>166168.27272727274</v>
      </c>
      <c r="K1149" s="13">
        <f>VLOOKUP($B1149,'Gas wholesale lookups'!$A$4:$L$15,'Gas wholesale index'!K$2,FALSE)</f>
        <v>291847.5</v>
      </c>
      <c r="L1149" s="13">
        <f>VLOOKUP($B1149,'Gas wholesale lookups'!$A$4:$L$15,'Gas wholesale index'!L$2,FALSE)</f>
        <v>332991.45454545453</v>
      </c>
      <c r="M1149" s="13">
        <f>VLOOKUP($B1149,'Gas wholesale lookups'!$A$4:$L$15,'Gas wholesale index'!M$2,FALSE)</f>
        <v>208526.18181818182</v>
      </c>
      <c r="N1149" s="13">
        <f>VLOOKUP($B1149,'Gas wholesale lookups'!$A$4:$L$15,'Gas wholesale index'!N$2,FALSE)</f>
        <v>166168.27272727274</v>
      </c>
      <c r="O1149" s="38">
        <f>VLOOKUP($B1149,'Gas wholesale lookups'!$A$4:$R$15,'Gas wholesale index'!O$2,FALSE)</f>
        <v>0</v>
      </c>
      <c r="P1149" s="38">
        <f>VLOOKUP($B1149,'Gas wholesale lookups'!$A$4:$R$15,'Gas wholesale index'!P$2,FALSE)</f>
        <v>0</v>
      </c>
      <c r="Q1149" s="38">
        <f>VLOOKUP($B1149,'Gas wholesale lookups'!$A$4:$R$15,'Gas wholesale index'!Q$2,FALSE)</f>
        <v>1</v>
      </c>
      <c r="R1149" s="38">
        <f>VLOOKUP($B1149,'Gas wholesale lookups'!$A$4:$R$15,'Gas wholesale index'!R$2,FALSE)</f>
        <v>1</v>
      </c>
      <c r="S1149" s="38">
        <f>VLOOKUP($B1149,'Gas wholesale lookups'!$A$4:$R$15,'Gas wholesale index'!S$2,FALSE)</f>
        <v>1</v>
      </c>
      <c r="T1149" s="38">
        <f>VLOOKUP($B1149,'Gas wholesale lookups'!$A$4:$R$15,'Gas wholesale index'!T$2,FALSE)</f>
        <v>1</v>
      </c>
      <c r="U1149" s="13">
        <f t="shared" si="326"/>
        <v>0</v>
      </c>
      <c r="V1149" s="13">
        <f t="shared" si="327"/>
        <v>0</v>
      </c>
      <c r="W1149" s="13">
        <f t="shared" si="328"/>
        <v>291847.5</v>
      </c>
      <c r="X1149" s="13">
        <f t="shared" si="329"/>
        <v>332991.45454545453</v>
      </c>
      <c r="Y1149" s="13">
        <f t="shared" si="330"/>
        <v>208526.18181818182</v>
      </c>
      <c r="Z1149" s="13">
        <f t="shared" si="331"/>
        <v>166168.27272727274</v>
      </c>
      <c r="AA1149" s="13">
        <f t="shared" si="332"/>
        <v>999533.40909090918</v>
      </c>
      <c r="AB1149" s="23">
        <f t="shared" si="333"/>
        <v>0</v>
      </c>
      <c r="AC1149" s="23">
        <f t="shared" si="334"/>
        <v>0</v>
      </c>
      <c r="AD1149" s="23">
        <f t="shared" si="335"/>
        <v>0</v>
      </c>
      <c r="AE1149" s="23">
        <f t="shared" si="336"/>
        <v>0</v>
      </c>
      <c r="AF1149" s="23">
        <f t="shared" si="337"/>
        <v>0</v>
      </c>
      <c r="AG1149" s="23">
        <f t="shared" si="338"/>
        <v>0</v>
      </c>
      <c r="AH1149" s="23">
        <f t="shared" si="339"/>
        <v>0</v>
      </c>
      <c r="AI1149" s="44" t="str">
        <f t="shared" si="340"/>
        <v>n/a</v>
      </c>
      <c r="AJ1149" s="2" t="str">
        <f t="shared" si="323"/>
        <v>2019-20 Winter</v>
      </c>
      <c r="AK1149" s="2" t="str">
        <f t="shared" si="324"/>
        <v>2018-19 Winter</v>
      </c>
      <c r="AL1149" s="41">
        <v>0</v>
      </c>
    </row>
    <row r="1150" spans="1:38" x14ac:dyDescent="0.3">
      <c r="A1150" s="47">
        <v>43503</v>
      </c>
      <c r="B1150" s="14" t="str">
        <f t="shared" si="325"/>
        <v>Feb</v>
      </c>
      <c r="C1150" s="3"/>
      <c r="D1150" s="3"/>
      <c r="E1150" s="3"/>
      <c r="F1150" s="3"/>
      <c r="G1150" s="3"/>
      <c r="H1150" s="3"/>
      <c r="I1150" s="13">
        <f>VLOOKUP($B1150,'Gas wholesale lookups'!$A$4:$L$15,'Gas wholesale index'!I$2,FALSE)</f>
        <v>208526.18181818182</v>
      </c>
      <c r="J1150" s="13">
        <f>VLOOKUP($B1150,'Gas wholesale lookups'!$A$4:$L$15,'Gas wholesale index'!J$2,FALSE)</f>
        <v>166168.27272727274</v>
      </c>
      <c r="K1150" s="13">
        <f>VLOOKUP($B1150,'Gas wholesale lookups'!$A$4:$L$15,'Gas wholesale index'!K$2,FALSE)</f>
        <v>291847.5</v>
      </c>
      <c r="L1150" s="13">
        <f>VLOOKUP($B1150,'Gas wholesale lookups'!$A$4:$L$15,'Gas wholesale index'!L$2,FALSE)</f>
        <v>332991.45454545453</v>
      </c>
      <c r="M1150" s="13">
        <f>VLOOKUP($B1150,'Gas wholesale lookups'!$A$4:$L$15,'Gas wholesale index'!M$2,FALSE)</f>
        <v>208526.18181818182</v>
      </c>
      <c r="N1150" s="13">
        <f>VLOOKUP($B1150,'Gas wholesale lookups'!$A$4:$L$15,'Gas wholesale index'!N$2,FALSE)</f>
        <v>166168.27272727274</v>
      </c>
      <c r="O1150" s="38">
        <f>VLOOKUP($B1150,'Gas wholesale lookups'!$A$4:$R$15,'Gas wholesale index'!O$2,FALSE)</f>
        <v>0</v>
      </c>
      <c r="P1150" s="38">
        <f>VLOOKUP($B1150,'Gas wholesale lookups'!$A$4:$R$15,'Gas wholesale index'!P$2,FALSE)</f>
        <v>0</v>
      </c>
      <c r="Q1150" s="38">
        <f>VLOOKUP($B1150,'Gas wholesale lookups'!$A$4:$R$15,'Gas wholesale index'!Q$2,FALSE)</f>
        <v>1</v>
      </c>
      <c r="R1150" s="38">
        <f>VLOOKUP($B1150,'Gas wholesale lookups'!$A$4:$R$15,'Gas wholesale index'!R$2,FALSE)</f>
        <v>1</v>
      </c>
      <c r="S1150" s="38">
        <f>VLOOKUP($B1150,'Gas wholesale lookups'!$A$4:$R$15,'Gas wholesale index'!S$2,FALSE)</f>
        <v>1</v>
      </c>
      <c r="T1150" s="38">
        <f>VLOOKUP($B1150,'Gas wholesale lookups'!$A$4:$R$15,'Gas wholesale index'!T$2,FALSE)</f>
        <v>1</v>
      </c>
      <c r="U1150" s="13">
        <f t="shared" si="326"/>
        <v>0</v>
      </c>
      <c r="V1150" s="13">
        <f t="shared" si="327"/>
        <v>0</v>
      </c>
      <c r="W1150" s="13">
        <f t="shared" si="328"/>
        <v>291847.5</v>
      </c>
      <c r="X1150" s="13">
        <f t="shared" si="329"/>
        <v>332991.45454545453</v>
      </c>
      <c r="Y1150" s="13">
        <f t="shared" si="330"/>
        <v>208526.18181818182</v>
      </c>
      <c r="Z1150" s="13">
        <f t="shared" si="331"/>
        <v>166168.27272727274</v>
      </c>
      <c r="AA1150" s="13">
        <f t="shared" si="332"/>
        <v>999533.40909090918</v>
      </c>
      <c r="AB1150" s="23">
        <f t="shared" si="333"/>
        <v>0</v>
      </c>
      <c r="AC1150" s="23">
        <f t="shared" si="334"/>
        <v>0</v>
      </c>
      <c r="AD1150" s="23">
        <f t="shared" si="335"/>
        <v>0</v>
      </c>
      <c r="AE1150" s="23">
        <f t="shared" si="336"/>
        <v>0</v>
      </c>
      <c r="AF1150" s="23">
        <f t="shared" si="337"/>
        <v>0</v>
      </c>
      <c r="AG1150" s="23">
        <f t="shared" si="338"/>
        <v>0</v>
      </c>
      <c r="AH1150" s="23">
        <f t="shared" si="339"/>
        <v>0</v>
      </c>
      <c r="AI1150" s="44" t="str">
        <f t="shared" si="340"/>
        <v>n/a</v>
      </c>
      <c r="AJ1150" s="2" t="str">
        <f t="shared" si="323"/>
        <v>2019-20 Winter</v>
      </c>
      <c r="AK1150" s="2" t="str">
        <f t="shared" si="324"/>
        <v>2018-19 Winter</v>
      </c>
      <c r="AL1150" s="41">
        <v>0</v>
      </c>
    </row>
    <row r="1151" spans="1:38" x14ac:dyDescent="0.3">
      <c r="A1151" s="47">
        <v>43504</v>
      </c>
      <c r="B1151" s="14" t="str">
        <f t="shared" si="325"/>
        <v>Feb</v>
      </c>
      <c r="C1151" s="3"/>
      <c r="D1151" s="3"/>
      <c r="E1151" s="3"/>
      <c r="F1151" s="3"/>
      <c r="G1151" s="3"/>
      <c r="H1151" s="3"/>
      <c r="I1151" s="13">
        <f>VLOOKUP($B1151,'Gas wholesale lookups'!$A$4:$L$15,'Gas wholesale index'!I$2,FALSE)</f>
        <v>208526.18181818182</v>
      </c>
      <c r="J1151" s="13">
        <f>VLOOKUP($B1151,'Gas wholesale lookups'!$A$4:$L$15,'Gas wholesale index'!J$2,FALSE)</f>
        <v>166168.27272727274</v>
      </c>
      <c r="K1151" s="13">
        <f>VLOOKUP($B1151,'Gas wholesale lookups'!$A$4:$L$15,'Gas wholesale index'!K$2,FALSE)</f>
        <v>291847.5</v>
      </c>
      <c r="L1151" s="13">
        <f>VLOOKUP($B1151,'Gas wholesale lookups'!$A$4:$L$15,'Gas wholesale index'!L$2,FALSE)</f>
        <v>332991.45454545453</v>
      </c>
      <c r="M1151" s="13">
        <f>VLOOKUP($B1151,'Gas wholesale lookups'!$A$4:$L$15,'Gas wholesale index'!M$2,FALSE)</f>
        <v>208526.18181818182</v>
      </c>
      <c r="N1151" s="13">
        <f>VLOOKUP($B1151,'Gas wholesale lookups'!$A$4:$L$15,'Gas wholesale index'!N$2,FALSE)</f>
        <v>166168.27272727274</v>
      </c>
      <c r="O1151" s="38">
        <f>VLOOKUP($B1151,'Gas wholesale lookups'!$A$4:$R$15,'Gas wholesale index'!O$2,FALSE)</f>
        <v>0</v>
      </c>
      <c r="P1151" s="38">
        <f>VLOOKUP($B1151,'Gas wholesale lookups'!$A$4:$R$15,'Gas wholesale index'!P$2,FALSE)</f>
        <v>0</v>
      </c>
      <c r="Q1151" s="38">
        <f>VLOOKUP($B1151,'Gas wholesale lookups'!$A$4:$R$15,'Gas wholesale index'!Q$2,FALSE)</f>
        <v>1</v>
      </c>
      <c r="R1151" s="38">
        <f>VLOOKUP($B1151,'Gas wholesale lookups'!$A$4:$R$15,'Gas wholesale index'!R$2,FALSE)</f>
        <v>1</v>
      </c>
      <c r="S1151" s="38">
        <f>VLOOKUP($B1151,'Gas wholesale lookups'!$A$4:$R$15,'Gas wholesale index'!S$2,FALSE)</f>
        <v>1</v>
      </c>
      <c r="T1151" s="38">
        <f>VLOOKUP($B1151,'Gas wholesale lookups'!$A$4:$R$15,'Gas wholesale index'!T$2,FALSE)</f>
        <v>1</v>
      </c>
      <c r="U1151" s="13">
        <f t="shared" si="326"/>
        <v>0</v>
      </c>
      <c r="V1151" s="13">
        <f t="shared" si="327"/>
        <v>0</v>
      </c>
      <c r="W1151" s="13">
        <f t="shared" si="328"/>
        <v>291847.5</v>
      </c>
      <c r="X1151" s="13">
        <f t="shared" si="329"/>
        <v>332991.45454545453</v>
      </c>
      <c r="Y1151" s="13">
        <f t="shared" si="330"/>
        <v>208526.18181818182</v>
      </c>
      <c r="Z1151" s="13">
        <f t="shared" si="331"/>
        <v>166168.27272727274</v>
      </c>
      <c r="AA1151" s="13">
        <f t="shared" si="332"/>
        <v>999533.40909090918</v>
      </c>
      <c r="AB1151" s="23">
        <f t="shared" si="333"/>
        <v>0</v>
      </c>
      <c r="AC1151" s="23">
        <f t="shared" si="334"/>
        <v>0</v>
      </c>
      <c r="AD1151" s="23">
        <f t="shared" si="335"/>
        <v>0</v>
      </c>
      <c r="AE1151" s="23">
        <f t="shared" si="336"/>
        <v>0</v>
      </c>
      <c r="AF1151" s="23">
        <f t="shared" si="337"/>
        <v>0</v>
      </c>
      <c r="AG1151" s="23">
        <f t="shared" si="338"/>
        <v>0</v>
      </c>
      <c r="AH1151" s="23">
        <f t="shared" si="339"/>
        <v>0</v>
      </c>
      <c r="AI1151" s="44" t="str">
        <f t="shared" si="340"/>
        <v>n/a</v>
      </c>
      <c r="AJ1151" s="2" t="str">
        <f t="shared" si="323"/>
        <v>2019-20 Winter</v>
      </c>
      <c r="AK1151" s="2" t="str">
        <f t="shared" si="324"/>
        <v>2018-19 Winter</v>
      </c>
      <c r="AL1151" s="41">
        <v>0</v>
      </c>
    </row>
    <row r="1152" spans="1:38" x14ac:dyDescent="0.3">
      <c r="A1152" s="47">
        <v>43507</v>
      </c>
      <c r="B1152" s="14" t="str">
        <f t="shared" si="325"/>
        <v>Feb</v>
      </c>
      <c r="C1152" s="3"/>
      <c r="D1152" s="3"/>
      <c r="E1152" s="3"/>
      <c r="F1152" s="3"/>
      <c r="G1152" s="3"/>
      <c r="H1152" s="3"/>
      <c r="I1152" s="13">
        <f>VLOOKUP($B1152,'Gas wholesale lookups'!$A$4:$L$15,'Gas wholesale index'!I$2,FALSE)</f>
        <v>208526.18181818182</v>
      </c>
      <c r="J1152" s="13">
        <f>VLOOKUP($B1152,'Gas wholesale lookups'!$A$4:$L$15,'Gas wholesale index'!J$2,FALSE)</f>
        <v>166168.27272727274</v>
      </c>
      <c r="K1152" s="13">
        <f>VLOOKUP($B1152,'Gas wholesale lookups'!$A$4:$L$15,'Gas wholesale index'!K$2,FALSE)</f>
        <v>291847.5</v>
      </c>
      <c r="L1152" s="13">
        <f>VLOOKUP($B1152,'Gas wholesale lookups'!$A$4:$L$15,'Gas wholesale index'!L$2,FALSE)</f>
        <v>332991.45454545453</v>
      </c>
      <c r="M1152" s="13">
        <f>VLOOKUP($B1152,'Gas wholesale lookups'!$A$4:$L$15,'Gas wholesale index'!M$2,FALSE)</f>
        <v>208526.18181818182</v>
      </c>
      <c r="N1152" s="13">
        <f>VLOOKUP($B1152,'Gas wholesale lookups'!$A$4:$L$15,'Gas wholesale index'!N$2,FALSE)</f>
        <v>166168.27272727274</v>
      </c>
      <c r="O1152" s="38">
        <f>VLOOKUP($B1152,'Gas wholesale lookups'!$A$4:$R$15,'Gas wholesale index'!O$2,FALSE)</f>
        <v>0</v>
      </c>
      <c r="P1152" s="38">
        <f>VLOOKUP($B1152,'Gas wholesale lookups'!$A$4:$R$15,'Gas wholesale index'!P$2,FALSE)</f>
        <v>0</v>
      </c>
      <c r="Q1152" s="38">
        <f>VLOOKUP($B1152,'Gas wholesale lookups'!$A$4:$R$15,'Gas wholesale index'!Q$2,FALSE)</f>
        <v>1</v>
      </c>
      <c r="R1152" s="38">
        <f>VLOOKUP($B1152,'Gas wholesale lookups'!$A$4:$R$15,'Gas wholesale index'!R$2,FALSE)</f>
        <v>1</v>
      </c>
      <c r="S1152" s="38">
        <f>VLOOKUP($B1152,'Gas wholesale lookups'!$A$4:$R$15,'Gas wholesale index'!S$2,FALSE)</f>
        <v>1</v>
      </c>
      <c r="T1152" s="38">
        <f>VLOOKUP($B1152,'Gas wholesale lookups'!$A$4:$R$15,'Gas wholesale index'!T$2,FALSE)</f>
        <v>1</v>
      </c>
      <c r="U1152" s="13">
        <f t="shared" si="326"/>
        <v>0</v>
      </c>
      <c r="V1152" s="13">
        <f t="shared" si="327"/>
        <v>0</v>
      </c>
      <c r="W1152" s="13">
        <f t="shared" si="328"/>
        <v>291847.5</v>
      </c>
      <c r="X1152" s="13">
        <f t="shared" si="329"/>
        <v>332991.45454545453</v>
      </c>
      <c r="Y1152" s="13">
        <f t="shared" si="330"/>
        <v>208526.18181818182</v>
      </c>
      <c r="Z1152" s="13">
        <f t="shared" si="331"/>
        <v>166168.27272727274</v>
      </c>
      <c r="AA1152" s="13">
        <f t="shared" si="332"/>
        <v>999533.40909090918</v>
      </c>
      <c r="AB1152" s="23">
        <f t="shared" si="333"/>
        <v>0</v>
      </c>
      <c r="AC1152" s="23">
        <f t="shared" si="334"/>
        <v>0</v>
      </c>
      <c r="AD1152" s="23">
        <f t="shared" si="335"/>
        <v>0</v>
      </c>
      <c r="AE1152" s="23">
        <f t="shared" si="336"/>
        <v>0</v>
      </c>
      <c r="AF1152" s="23">
        <f t="shared" si="337"/>
        <v>0</v>
      </c>
      <c r="AG1152" s="23">
        <f t="shared" si="338"/>
        <v>0</v>
      </c>
      <c r="AH1152" s="23">
        <f t="shared" si="339"/>
        <v>0</v>
      </c>
      <c r="AI1152" s="44" t="str">
        <f t="shared" si="340"/>
        <v>n/a</v>
      </c>
      <c r="AJ1152" s="2" t="str">
        <f t="shared" si="323"/>
        <v>2019-20 Winter</v>
      </c>
      <c r="AK1152" s="2" t="str">
        <f t="shared" si="324"/>
        <v>2018-19 Winter</v>
      </c>
      <c r="AL1152" s="41">
        <v>0</v>
      </c>
    </row>
    <row r="1153" spans="1:38" x14ac:dyDescent="0.3">
      <c r="A1153" s="47">
        <v>43508</v>
      </c>
      <c r="B1153" s="14" t="str">
        <f t="shared" si="325"/>
        <v>Feb</v>
      </c>
      <c r="C1153" s="3"/>
      <c r="D1153" s="3"/>
      <c r="E1153" s="3"/>
      <c r="F1153" s="3"/>
      <c r="G1153" s="3"/>
      <c r="H1153" s="3"/>
      <c r="I1153" s="13">
        <f>VLOOKUP($B1153,'Gas wholesale lookups'!$A$4:$L$15,'Gas wholesale index'!I$2,FALSE)</f>
        <v>208526.18181818182</v>
      </c>
      <c r="J1153" s="13">
        <f>VLOOKUP($B1153,'Gas wholesale lookups'!$A$4:$L$15,'Gas wholesale index'!J$2,FALSE)</f>
        <v>166168.27272727274</v>
      </c>
      <c r="K1153" s="13">
        <f>VLOOKUP($B1153,'Gas wholesale lookups'!$A$4:$L$15,'Gas wholesale index'!K$2,FALSE)</f>
        <v>291847.5</v>
      </c>
      <c r="L1153" s="13">
        <f>VLOOKUP($B1153,'Gas wholesale lookups'!$A$4:$L$15,'Gas wholesale index'!L$2,FALSE)</f>
        <v>332991.45454545453</v>
      </c>
      <c r="M1153" s="13">
        <f>VLOOKUP($B1153,'Gas wholesale lookups'!$A$4:$L$15,'Gas wholesale index'!M$2,FALSE)</f>
        <v>208526.18181818182</v>
      </c>
      <c r="N1153" s="13">
        <f>VLOOKUP($B1153,'Gas wholesale lookups'!$A$4:$L$15,'Gas wholesale index'!N$2,FALSE)</f>
        <v>166168.27272727274</v>
      </c>
      <c r="O1153" s="38">
        <f>VLOOKUP($B1153,'Gas wholesale lookups'!$A$4:$R$15,'Gas wholesale index'!O$2,FALSE)</f>
        <v>0</v>
      </c>
      <c r="P1153" s="38">
        <f>VLOOKUP($B1153,'Gas wholesale lookups'!$A$4:$R$15,'Gas wholesale index'!P$2,FALSE)</f>
        <v>0</v>
      </c>
      <c r="Q1153" s="38">
        <f>VLOOKUP($B1153,'Gas wholesale lookups'!$A$4:$R$15,'Gas wholesale index'!Q$2,FALSE)</f>
        <v>1</v>
      </c>
      <c r="R1153" s="38">
        <f>VLOOKUP($B1153,'Gas wholesale lookups'!$A$4:$R$15,'Gas wholesale index'!R$2,FALSE)</f>
        <v>1</v>
      </c>
      <c r="S1153" s="38">
        <f>VLOOKUP($B1153,'Gas wholesale lookups'!$A$4:$R$15,'Gas wholesale index'!S$2,FALSE)</f>
        <v>1</v>
      </c>
      <c r="T1153" s="38">
        <f>VLOOKUP($B1153,'Gas wholesale lookups'!$A$4:$R$15,'Gas wholesale index'!T$2,FALSE)</f>
        <v>1</v>
      </c>
      <c r="U1153" s="13">
        <f t="shared" si="326"/>
        <v>0</v>
      </c>
      <c r="V1153" s="13">
        <f t="shared" si="327"/>
        <v>0</v>
      </c>
      <c r="W1153" s="13">
        <f t="shared" si="328"/>
        <v>291847.5</v>
      </c>
      <c r="X1153" s="13">
        <f t="shared" si="329"/>
        <v>332991.45454545453</v>
      </c>
      <c r="Y1153" s="13">
        <f t="shared" si="330"/>
        <v>208526.18181818182</v>
      </c>
      <c r="Z1153" s="13">
        <f t="shared" si="331"/>
        <v>166168.27272727274</v>
      </c>
      <c r="AA1153" s="13">
        <f t="shared" si="332"/>
        <v>999533.40909090918</v>
      </c>
      <c r="AB1153" s="23">
        <f t="shared" si="333"/>
        <v>0</v>
      </c>
      <c r="AC1153" s="23">
        <f t="shared" si="334"/>
        <v>0</v>
      </c>
      <c r="AD1153" s="23">
        <f t="shared" si="335"/>
        <v>0</v>
      </c>
      <c r="AE1153" s="23">
        <f t="shared" si="336"/>
        <v>0</v>
      </c>
      <c r="AF1153" s="23">
        <f t="shared" si="337"/>
        <v>0</v>
      </c>
      <c r="AG1153" s="23">
        <f t="shared" si="338"/>
        <v>0</v>
      </c>
      <c r="AH1153" s="23">
        <f t="shared" si="339"/>
        <v>0</v>
      </c>
      <c r="AI1153" s="44" t="str">
        <f t="shared" si="340"/>
        <v>n/a</v>
      </c>
      <c r="AJ1153" s="2" t="str">
        <f t="shared" si="323"/>
        <v>2019-20 Winter</v>
      </c>
      <c r="AK1153" s="2" t="str">
        <f t="shared" si="324"/>
        <v>2018-19 Winter</v>
      </c>
      <c r="AL1153" s="41">
        <v>0</v>
      </c>
    </row>
    <row r="1154" spans="1:38" x14ac:dyDescent="0.3">
      <c r="A1154" s="47">
        <v>43509</v>
      </c>
      <c r="B1154" s="14" t="str">
        <f t="shared" si="325"/>
        <v>Feb</v>
      </c>
      <c r="C1154" s="3"/>
      <c r="D1154" s="3"/>
      <c r="E1154" s="3"/>
      <c r="F1154" s="3"/>
      <c r="G1154" s="3"/>
      <c r="H1154" s="3"/>
      <c r="I1154" s="13">
        <f>VLOOKUP($B1154,'Gas wholesale lookups'!$A$4:$L$15,'Gas wholesale index'!I$2,FALSE)</f>
        <v>208526.18181818182</v>
      </c>
      <c r="J1154" s="13">
        <f>VLOOKUP($B1154,'Gas wholesale lookups'!$A$4:$L$15,'Gas wholesale index'!J$2,FALSE)</f>
        <v>166168.27272727274</v>
      </c>
      <c r="K1154" s="13">
        <f>VLOOKUP($B1154,'Gas wholesale lookups'!$A$4:$L$15,'Gas wholesale index'!K$2,FALSE)</f>
        <v>291847.5</v>
      </c>
      <c r="L1154" s="13">
        <f>VLOOKUP($B1154,'Gas wholesale lookups'!$A$4:$L$15,'Gas wholesale index'!L$2,FALSE)</f>
        <v>332991.45454545453</v>
      </c>
      <c r="M1154" s="13">
        <f>VLOOKUP($B1154,'Gas wholesale lookups'!$A$4:$L$15,'Gas wholesale index'!M$2,FALSE)</f>
        <v>208526.18181818182</v>
      </c>
      <c r="N1154" s="13">
        <f>VLOOKUP($B1154,'Gas wholesale lookups'!$A$4:$L$15,'Gas wholesale index'!N$2,FALSE)</f>
        <v>166168.27272727274</v>
      </c>
      <c r="O1154" s="38">
        <f>VLOOKUP($B1154,'Gas wholesale lookups'!$A$4:$R$15,'Gas wholesale index'!O$2,FALSE)</f>
        <v>0</v>
      </c>
      <c r="P1154" s="38">
        <f>VLOOKUP($B1154,'Gas wholesale lookups'!$A$4:$R$15,'Gas wholesale index'!P$2,FALSE)</f>
        <v>0</v>
      </c>
      <c r="Q1154" s="38">
        <f>VLOOKUP($B1154,'Gas wholesale lookups'!$A$4:$R$15,'Gas wholesale index'!Q$2,FALSE)</f>
        <v>1</v>
      </c>
      <c r="R1154" s="38">
        <f>VLOOKUP($B1154,'Gas wholesale lookups'!$A$4:$R$15,'Gas wholesale index'!R$2,FALSE)</f>
        <v>1</v>
      </c>
      <c r="S1154" s="38">
        <f>VLOOKUP($B1154,'Gas wholesale lookups'!$A$4:$R$15,'Gas wholesale index'!S$2,FALSE)</f>
        <v>1</v>
      </c>
      <c r="T1154" s="38">
        <f>VLOOKUP($B1154,'Gas wholesale lookups'!$A$4:$R$15,'Gas wholesale index'!T$2,FALSE)</f>
        <v>1</v>
      </c>
      <c r="U1154" s="13">
        <f t="shared" si="326"/>
        <v>0</v>
      </c>
      <c r="V1154" s="13">
        <f t="shared" si="327"/>
        <v>0</v>
      </c>
      <c r="W1154" s="13">
        <f t="shared" si="328"/>
        <v>291847.5</v>
      </c>
      <c r="X1154" s="13">
        <f t="shared" si="329"/>
        <v>332991.45454545453</v>
      </c>
      <c r="Y1154" s="13">
        <f t="shared" si="330"/>
        <v>208526.18181818182</v>
      </c>
      <c r="Z1154" s="13">
        <f t="shared" si="331"/>
        <v>166168.27272727274</v>
      </c>
      <c r="AA1154" s="13">
        <f t="shared" si="332"/>
        <v>999533.40909090918</v>
      </c>
      <c r="AB1154" s="23">
        <f t="shared" si="333"/>
        <v>0</v>
      </c>
      <c r="AC1154" s="23">
        <f t="shared" si="334"/>
        <v>0</v>
      </c>
      <c r="AD1154" s="23">
        <f t="shared" si="335"/>
        <v>0</v>
      </c>
      <c r="AE1154" s="23">
        <f t="shared" si="336"/>
        <v>0</v>
      </c>
      <c r="AF1154" s="23">
        <f t="shared" si="337"/>
        <v>0</v>
      </c>
      <c r="AG1154" s="23">
        <f t="shared" si="338"/>
        <v>0</v>
      </c>
      <c r="AH1154" s="23">
        <f t="shared" si="339"/>
        <v>0</v>
      </c>
      <c r="AI1154" s="44" t="str">
        <f t="shared" si="340"/>
        <v>n/a</v>
      </c>
      <c r="AJ1154" s="2" t="str">
        <f t="shared" si="323"/>
        <v>2019-20 Winter</v>
      </c>
      <c r="AK1154" s="2" t="str">
        <f t="shared" si="324"/>
        <v>2018-19 Winter</v>
      </c>
      <c r="AL1154" s="41">
        <v>0</v>
      </c>
    </row>
    <row r="1155" spans="1:38" x14ac:dyDescent="0.3">
      <c r="A1155" s="47">
        <v>43510</v>
      </c>
      <c r="B1155" s="14" t="str">
        <f t="shared" si="325"/>
        <v>Feb</v>
      </c>
      <c r="C1155" s="3"/>
      <c r="D1155" s="3"/>
      <c r="E1155" s="3"/>
      <c r="F1155" s="3"/>
      <c r="G1155" s="3"/>
      <c r="H1155" s="3"/>
      <c r="I1155" s="13">
        <f>VLOOKUP($B1155,'Gas wholesale lookups'!$A$4:$L$15,'Gas wholesale index'!I$2,FALSE)</f>
        <v>208526.18181818182</v>
      </c>
      <c r="J1155" s="13">
        <f>VLOOKUP($B1155,'Gas wholesale lookups'!$A$4:$L$15,'Gas wholesale index'!J$2,FALSE)</f>
        <v>166168.27272727274</v>
      </c>
      <c r="K1155" s="13">
        <f>VLOOKUP($B1155,'Gas wholesale lookups'!$A$4:$L$15,'Gas wholesale index'!K$2,FALSE)</f>
        <v>291847.5</v>
      </c>
      <c r="L1155" s="13">
        <f>VLOOKUP($B1155,'Gas wholesale lookups'!$A$4:$L$15,'Gas wholesale index'!L$2,FALSE)</f>
        <v>332991.45454545453</v>
      </c>
      <c r="M1155" s="13">
        <f>VLOOKUP($B1155,'Gas wholesale lookups'!$A$4:$L$15,'Gas wholesale index'!M$2,FALSE)</f>
        <v>208526.18181818182</v>
      </c>
      <c r="N1155" s="13">
        <f>VLOOKUP($B1155,'Gas wholesale lookups'!$A$4:$L$15,'Gas wholesale index'!N$2,FALSE)</f>
        <v>166168.27272727274</v>
      </c>
      <c r="O1155" s="38">
        <f>VLOOKUP($B1155,'Gas wholesale lookups'!$A$4:$R$15,'Gas wholesale index'!O$2,FALSE)</f>
        <v>0</v>
      </c>
      <c r="P1155" s="38">
        <f>VLOOKUP($B1155,'Gas wholesale lookups'!$A$4:$R$15,'Gas wholesale index'!P$2,FALSE)</f>
        <v>0</v>
      </c>
      <c r="Q1155" s="38">
        <f>VLOOKUP($B1155,'Gas wholesale lookups'!$A$4:$R$15,'Gas wholesale index'!Q$2,FALSE)</f>
        <v>1</v>
      </c>
      <c r="R1155" s="38">
        <f>VLOOKUP($B1155,'Gas wholesale lookups'!$A$4:$R$15,'Gas wholesale index'!R$2,FALSE)</f>
        <v>1</v>
      </c>
      <c r="S1155" s="38">
        <f>VLOOKUP($B1155,'Gas wholesale lookups'!$A$4:$R$15,'Gas wholesale index'!S$2,FALSE)</f>
        <v>1</v>
      </c>
      <c r="T1155" s="38">
        <f>VLOOKUP($B1155,'Gas wholesale lookups'!$A$4:$R$15,'Gas wholesale index'!T$2,FALSE)</f>
        <v>1</v>
      </c>
      <c r="U1155" s="13">
        <f t="shared" si="326"/>
        <v>0</v>
      </c>
      <c r="V1155" s="13">
        <f t="shared" si="327"/>
        <v>0</v>
      </c>
      <c r="W1155" s="13">
        <f t="shared" si="328"/>
        <v>291847.5</v>
      </c>
      <c r="X1155" s="13">
        <f t="shared" si="329"/>
        <v>332991.45454545453</v>
      </c>
      <c r="Y1155" s="13">
        <f t="shared" si="330"/>
        <v>208526.18181818182</v>
      </c>
      <c r="Z1155" s="13">
        <f t="shared" si="331"/>
        <v>166168.27272727274</v>
      </c>
      <c r="AA1155" s="13">
        <f t="shared" si="332"/>
        <v>999533.40909090918</v>
      </c>
      <c r="AB1155" s="23">
        <f t="shared" si="333"/>
        <v>0</v>
      </c>
      <c r="AC1155" s="23">
        <f t="shared" si="334"/>
        <v>0</v>
      </c>
      <c r="AD1155" s="23">
        <f t="shared" si="335"/>
        <v>0</v>
      </c>
      <c r="AE1155" s="23">
        <f t="shared" si="336"/>
        <v>0</v>
      </c>
      <c r="AF1155" s="23">
        <f t="shared" si="337"/>
        <v>0</v>
      </c>
      <c r="AG1155" s="23">
        <f t="shared" si="338"/>
        <v>0</v>
      </c>
      <c r="AH1155" s="23">
        <f t="shared" si="339"/>
        <v>0</v>
      </c>
      <c r="AI1155" s="44" t="str">
        <f t="shared" si="340"/>
        <v>n/a</v>
      </c>
      <c r="AJ1155" s="2" t="str">
        <f t="shared" si="323"/>
        <v>2019-20 Winter</v>
      </c>
      <c r="AK1155" s="2" t="str">
        <f t="shared" si="324"/>
        <v>2018-19 Winter</v>
      </c>
      <c r="AL1155" s="41">
        <v>0</v>
      </c>
    </row>
    <row r="1156" spans="1:38" x14ac:dyDescent="0.3">
      <c r="A1156" s="47">
        <v>43511</v>
      </c>
      <c r="B1156" s="14" t="str">
        <f t="shared" si="325"/>
        <v>Feb</v>
      </c>
      <c r="C1156" s="3"/>
      <c r="D1156" s="3"/>
      <c r="E1156" s="3"/>
      <c r="F1156" s="3"/>
      <c r="G1156" s="3"/>
      <c r="H1156" s="3"/>
      <c r="I1156" s="13">
        <f>VLOOKUP($B1156,'Gas wholesale lookups'!$A$4:$L$15,'Gas wholesale index'!I$2,FALSE)</f>
        <v>208526.18181818182</v>
      </c>
      <c r="J1156" s="13">
        <f>VLOOKUP($B1156,'Gas wholesale lookups'!$A$4:$L$15,'Gas wholesale index'!J$2,FALSE)</f>
        <v>166168.27272727274</v>
      </c>
      <c r="K1156" s="13">
        <f>VLOOKUP($B1156,'Gas wholesale lookups'!$A$4:$L$15,'Gas wholesale index'!K$2,FALSE)</f>
        <v>291847.5</v>
      </c>
      <c r="L1156" s="13">
        <f>VLOOKUP($B1156,'Gas wholesale lookups'!$A$4:$L$15,'Gas wholesale index'!L$2,FALSE)</f>
        <v>332991.45454545453</v>
      </c>
      <c r="M1156" s="13">
        <f>VLOOKUP($B1156,'Gas wholesale lookups'!$A$4:$L$15,'Gas wholesale index'!M$2,FALSE)</f>
        <v>208526.18181818182</v>
      </c>
      <c r="N1156" s="13">
        <f>VLOOKUP($B1156,'Gas wholesale lookups'!$A$4:$L$15,'Gas wholesale index'!N$2,FALSE)</f>
        <v>166168.27272727274</v>
      </c>
      <c r="O1156" s="38">
        <f>VLOOKUP($B1156,'Gas wholesale lookups'!$A$4:$R$15,'Gas wholesale index'!O$2,FALSE)</f>
        <v>0</v>
      </c>
      <c r="P1156" s="38">
        <f>VLOOKUP($B1156,'Gas wholesale lookups'!$A$4:$R$15,'Gas wholesale index'!P$2,FALSE)</f>
        <v>0</v>
      </c>
      <c r="Q1156" s="38">
        <f>VLOOKUP($B1156,'Gas wholesale lookups'!$A$4:$R$15,'Gas wholesale index'!Q$2,FALSE)</f>
        <v>1</v>
      </c>
      <c r="R1156" s="38">
        <f>VLOOKUP($B1156,'Gas wholesale lookups'!$A$4:$R$15,'Gas wholesale index'!R$2,FALSE)</f>
        <v>1</v>
      </c>
      <c r="S1156" s="38">
        <f>VLOOKUP($B1156,'Gas wholesale lookups'!$A$4:$R$15,'Gas wholesale index'!S$2,FALSE)</f>
        <v>1</v>
      </c>
      <c r="T1156" s="38">
        <f>VLOOKUP($B1156,'Gas wholesale lookups'!$A$4:$R$15,'Gas wholesale index'!T$2,FALSE)</f>
        <v>1</v>
      </c>
      <c r="U1156" s="13">
        <f t="shared" si="326"/>
        <v>0</v>
      </c>
      <c r="V1156" s="13">
        <f t="shared" si="327"/>
        <v>0</v>
      </c>
      <c r="W1156" s="13">
        <f t="shared" si="328"/>
        <v>291847.5</v>
      </c>
      <c r="X1156" s="13">
        <f t="shared" si="329"/>
        <v>332991.45454545453</v>
      </c>
      <c r="Y1156" s="13">
        <f t="shared" si="330"/>
        <v>208526.18181818182</v>
      </c>
      <c r="Z1156" s="13">
        <f t="shared" si="331"/>
        <v>166168.27272727274</v>
      </c>
      <c r="AA1156" s="13">
        <f t="shared" si="332"/>
        <v>999533.40909090918</v>
      </c>
      <c r="AB1156" s="23">
        <f t="shared" si="333"/>
        <v>0</v>
      </c>
      <c r="AC1156" s="23">
        <f t="shared" si="334"/>
        <v>0</v>
      </c>
      <c r="AD1156" s="23">
        <f t="shared" si="335"/>
        <v>0</v>
      </c>
      <c r="AE1156" s="23">
        <f t="shared" si="336"/>
        <v>0</v>
      </c>
      <c r="AF1156" s="23">
        <f t="shared" si="337"/>
        <v>0</v>
      </c>
      <c r="AG1156" s="23">
        <f t="shared" si="338"/>
        <v>0</v>
      </c>
      <c r="AH1156" s="23">
        <f t="shared" si="339"/>
        <v>0</v>
      </c>
      <c r="AI1156" s="44" t="str">
        <f t="shared" si="340"/>
        <v>n/a</v>
      </c>
      <c r="AJ1156" s="2" t="str">
        <f t="shared" si="323"/>
        <v>2019-20 Winter</v>
      </c>
      <c r="AK1156" s="2" t="str">
        <f t="shared" si="324"/>
        <v>2018-19 Winter</v>
      </c>
      <c r="AL1156" s="41">
        <v>0</v>
      </c>
    </row>
    <row r="1157" spans="1:38" x14ac:dyDescent="0.3">
      <c r="A1157" s="47">
        <v>43514</v>
      </c>
      <c r="B1157" s="14" t="str">
        <f t="shared" si="325"/>
        <v>Feb</v>
      </c>
      <c r="C1157" s="3"/>
      <c r="D1157" s="3"/>
      <c r="E1157" s="3"/>
      <c r="F1157" s="3"/>
      <c r="G1157" s="3"/>
      <c r="H1157" s="3"/>
      <c r="I1157" s="13">
        <f>VLOOKUP($B1157,'Gas wholesale lookups'!$A$4:$L$15,'Gas wholesale index'!I$2,FALSE)</f>
        <v>208526.18181818182</v>
      </c>
      <c r="J1157" s="13">
        <f>VLOOKUP($B1157,'Gas wholesale lookups'!$A$4:$L$15,'Gas wholesale index'!J$2,FALSE)</f>
        <v>166168.27272727274</v>
      </c>
      <c r="K1157" s="13">
        <f>VLOOKUP($B1157,'Gas wholesale lookups'!$A$4:$L$15,'Gas wholesale index'!K$2,FALSE)</f>
        <v>291847.5</v>
      </c>
      <c r="L1157" s="13">
        <f>VLOOKUP($B1157,'Gas wholesale lookups'!$A$4:$L$15,'Gas wholesale index'!L$2,FALSE)</f>
        <v>332991.45454545453</v>
      </c>
      <c r="M1157" s="13">
        <f>VLOOKUP($B1157,'Gas wholesale lookups'!$A$4:$L$15,'Gas wholesale index'!M$2,FALSE)</f>
        <v>208526.18181818182</v>
      </c>
      <c r="N1157" s="13">
        <f>VLOOKUP($B1157,'Gas wholesale lookups'!$A$4:$L$15,'Gas wholesale index'!N$2,FALSE)</f>
        <v>166168.27272727274</v>
      </c>
      <c r="O1157" s="38">
        <f>VLOOKUP($B1157,'Gas wholesale lookups'!$A$4:$R$15,'Gas wholesale index'!O$2,FALSE)</f>
        <v>0</v>
      </c>
      <c r="P1157" s="38">
        <f>VLOOKUP($B1157,'Gas wholesale lookups'!$A$4:$R$15,'Gas wholesale index'!P$2,FALSE)</f>
        <v>0</v>
      </c>
      <c r="Q1157" s="38">
        <f>VLOOKUP($B1157,'Gas wholesale lookups'!$A$4:$R$15,'Gas wholesale index'!Q$2,FALSE)</f>
        <v>1</v>
      </c>
      <c r="R1157" s="38">
        <f>VLOOKUP($B1157,'Gas wholesale lookups'!$A$4:$R$15,'Gas wholesale index'!R$2,FALSE)</f>
        <v>1</v>
      </c>
      <c r="S1157" s="38">
        <f>VLOOKUP($B1157,'Gas wholesale lookups'!$A$4:$R$15,'Gas wholesale index'!S$2,FALSE)</f>
        <v>1</v>
      </c>
      <c r="T1157" s="38">
        <f>VLOOKUP($B1157,'Gas wholesale lookups'!$A$4:$R$15,'Gas wholesale index'!T$2,FALSE)</f>
        <v>1</v>
      </c>
      <c r="U1157" s="13">
        <f t="shared" si="326"/>
        <v>0</v>
      </c>
      <c r="V1157" s="13">
        <f t="shared" si="327"/>
        <v>0</v>
      </c>
      <c r="W1157" s="13">
        <f t="shared" si="328"/>
        <v>291847.5</v>
      </c>
      <c r="X1157" s="13">
        <f t="shared" si="329"/>
        <v>332991.45454545453</v>
      </c>
      <c r="Y1157" s="13">
        <f t="shared" si="330"/>
        <v>208526.18181818182</v>
      </c>
      <c r="Z1157" s="13">
        <f t="shared" si="331"/>
        <v>166168.27272727274</v>
      </c>
      <c r="AA1157" s="13">
        <f t="shared" si="332"/>
        <v>999533.40909090918</v>
      </c>
      <c r="AB1157" s="23">
        <f t="shared" si="333"/>
        <v>0</v>
      </c>
      <c r="AC1157" s="23">
        <f t="shared" si="334"/>
        <v>0</v>
      </c>
      <c r="AD1157" s="23">
        <f t="shared" si="335"/>
        <v>0</v>
      </c>
      <c r="AE1157" s="23">
        <f t="shared" si="336"/>
        <v>0</v>
      </c>
      <c r="AF1157" s="23">
        <f t="shared" si="337"/>
        <v>0</v>
      </c>
      <c r="AG1157" s="23">
        <f t="shared" si="338"/>
        <v>0</v>
      </c>
      <c r="AH1157" s="23">
        <f t="shared" si="339"/>
        <v>0</v>
      </c>
      <c r="AI1157" s="44" t="str">
        <f t="shared" si="340"/>
        <v>n/a</v>
      </c>
      <c r="AJ1157" s="2" t="str">
        <f t="shared" si="323"/>
        <v>2019-20 Winter</v>
      </c>
      <c r="AK1157" s="2" t="str">
        <f t="shared" si="324"/>
        <v>2018-19 Winter</v>
      </c>
      <c r="AL1157" s="41">
        <v>0</v>
      </c>
    </row>
    <row r="1158" spans="1:38" x14ac:dyDescent="0.3">
      <c r="A1158" s="47">
        <v>43515</v>
      </c>
      <c r="B1158" s="14" t="str">
        <f t="shared" si="325"/>
        <v>Feb</v>
      </c>
      <c r="C1158" s="3"/>
      <c r="D1158" s="3"/>
      <c r="E1158" s="3"/>
      <c r="F1158" s="3"/>
      <c r="G1158" s="3"/>
      <c r="H1158" s="3"/>
      <c r="I1158" s="13">
        <f>VLOOKUP($B1158,'Gas wholesale lookups'!$A$4:$L$15,'Gas wholesale index'!I$2,FALSE)</f>
        <v>208526.18181818182</v>
      </c>
      <c r="J1158" s="13">
        <f>VLOOKUP($B1158,'Gas wholesale lookups'!$A$4:$L$15,'Gas wholesale index'!J$2,FALSE)</f>
        <v>166168.27272727274</v>
      </c>
      <c r="K1158" s="13">
        <f>VLOOKUP($B1158,'Gas wholesale lookups'!$A$4:$L$15,'Gas wholesale index'!K$2,FALSE)</f>
        <v>291847.5</v>
      </c>
      <c r="L1158" s="13">
        <f>VLOOKUP($B1158,'Gas wholesale lookups'!$A$4:$L$15,'Gas wholesale index'!L$2,FALSE)</f>
        <v>332991.45454545453</v>
      </c>
      <c r="M1158" s="13">
        <f>VLOOKUP($B1158,'Gas wholesale lookups'!$A$4:$L$15,'Gas wholesale index'!M$2,FALSE)</f>
        <v>208526.18181818182</v>
      </c>
      <c r="N1158" s="13">
        <f>VLOOKUP($B1158,'Gas wholesale lookups'!$A$4:$L$15,'Gas wholesale index'!N$2,FALSE)</f>
        <v>166168.27272727274</v>
      </c>
      <c r="O1158" s="38">
        <f>VLOOKUP($B1158,'Gas wholesale lookups'!$A$4:$R$15,'Gas wholesale index'!O$2,FALSE)</f>
        <v>0</v>
      </c>
      <c r="P1158" s="38">
        <f>VLOOKUP($B1158,'Gas wholesale lookups'!$A$4:$R$15,'Gas wholesale index'!P$2,FALSE)</f>
        <v>0</v>
      </c>
      <c r="Q1158" s="38">
        <f>VLOOKUP($B1158,'Gas wholesale lookups'!$A$4:$R$15,'Gas wholesale index'!Q$2,FALSE)</f>
        <v>1</v>
      </c>
      <c r="R1158" s="38">
        <f>VLOOKUP($B1158,'Gas wholesale lookups'!$A$4:$R$15,'Gas wholesale index'!R$2,FALSE)</f>
        <v>1</v>
      </c>
      <c r="S1158" s="38">
        <f>VLOOKUP($B1158,'Gas wholesale lookups'!$A$4:$R$15,'Gas wholesale index'!S$2,FALSE)</f>
        <v>1</v>
      </c>
      <c r="T1158" s="38">
        <f>VLOOKUP($B1158,'Gas wholesale lookups'!$A$4:$R$15,'Gas wholesale index'!T$2,FALSE)</f>
        <v>1</v>
      </c>
      <c r="U1158" s="13">
        <f t="shared" si="326"/>
        <v>0</v>
      </c>
      <c r="V1158" s="13">
        <f t="shared" si="327"/>
        <v>0</v>
      </c>
      <c r="W1158" s="13">
        <f t="shared" si="328"/>
        <v>291847.5</v>
      </c>
      <c r="X1158" s="13">
        <f t="shared" si="329"/>
        <v>332991.45454545453</v>
      </c>
      <c r="Y1158" s="13">
        <f t="shared" si="330"/>
        <v>208526.18181818182</v>
      </c>
      <c r="Z1158" s="13">
        <f t="shared" si="331"/>
        <v>166168.27272727274</v>
      </c>
      <c r="AA1158" s="13">
        <f t="shared" si="332"/>
        <v>999533.40909090918</v>
      </c>
      <c r="AB1158" s="23">
        <f t="shared" si="333"/>
        <v>0</v>
      </c>
      <c r="AC1158" s="23">
        <f t="shared" si="334"/>
        <v>0</v>
      </c>
      <c r="AD1158" s="23">
        <f t="shared" si="335"/>
        <v>0</v>
      </c>
      <c r="AE1158" s="23">
        <f t="shared" si="336"/>
        <v>0</v>
      </c>
      <c r="AF1158" s="23">
        <f t="shared" si="337"/>
        <v>0</v>
      </c>
      <c r="AG1158" s="23">
        <f t="shared" si="338"/>
        <v>0</v>
      </c>
      <c r="AH1158" s="23">
        <f t="shared" si="339"/>
        <v>0</v>
      </c>
      <c r="AI1158" s="44" t="str">
        <f t="shared" si="340"/>
        <v>n/a</v>
      </c>
      <c r="AJ1158" s="2" t="str">
        <f t="shared" si="323"/>
        <v>2019-20 Winter</v>
      </c>
      <c r="AK1158" s="2" t="str">
        <f t="shared" si="324"/>
        <v>2018-19 Winter</v>
      </c>
      <c r="AL1158" s="41">
        <v>0</v>
      </c>
    </row>
    <row r="1159" spans="1:38" x14ac:dyDescent="0.3">
      <c r="A1159" s="47">
        <v>43516</v>
      </c>
      <c r="B1159" s="14" t="str">
        <f t="shared" si="325"/>
        <v>Feb</v>
      </c>
      <c r="C1159" s="3"/>
      <c r="D1159" s="3"/>
      <c r="E1159" s="3"/>
      <c r="F1159" s="3"/>
      <c r="G1159" s="3"/>
      <c r="H1159" s="3"/>
      <c r="I1159" s="13">
        <f>VLOOKUP($B1159,'Gas wholesale lookups'!$A$4:$L$15,'Gas wholesale index'!I$2,FALSE)</f>
        <v>208526.18181818182</v>
      </c>
      <c r="J1159" s="13">
        <f>VLOOKUP($B1159,'Gas wholesale lookups'!$A$4:$L$15,'Gas wholesale index'!J$2,FALSE)</f>
        <v>166168.27272727274</v>
      </c>
      <c r="K1159" s="13">
        <f>VLOOKUP($B1159,'Gas wholesale lookups'!$A$4:$L$15,'Gas wholesale index'!K$2,FALSE)</f>
        <v>291847.5</v>
      </c>
      <c r="L1159" s="13">
        <f>VLOOKUP($B1159,'Gas wholesale lookups'!$A$4:$L$15,'Gas wholesale index'!L$2,FALSE)</f>
        <v>332991.45454545453</v>
      </c>
      <c r="M1159" s="13">
        <f>VLOOKUP($B1159,'Gas wholesale lookups'!$A$4:$L$15,'Gas wholesale index'!M$2,FALSE)</f>
        <v>208526.18181818182</v>
      </c>
      <c r="N1159" s="13">
        <f>VLOOKUP($B1159,'Gas wholesale lookups'!$A$4:$L$15,'Gas wholesale index'!N$2,FALSE)</f>
        <v>166168.27272727274</v>
      </c>
      <c r="O1159" s="38">
        <f>VLOOKUP($B1159,'Gas wholesale lookups'!$A$4:$R$15,'Gas wholesale index'!O$2,FALSE)</f>
        <v>0</v>
      </c>
      <c r="P1159" s="38">
        <f>VLOOKUP($B1159,'Gas wholesale lookups'!$A$4:$R$15,'Gas wholesale index'!P$2,FALSE)</f>
        <v>0</v>
      </c>
      <c r="Q1159" s="38">
        <f>VLOOKUP($B1159,'Gas wholesale lookups'!$A$4:$R$15,'Gas wholesale index'!Q$2,FALSE)</f>
        <v>1</v>
      </c>
      <c r="R1159" s="38">
        <f>VLOOKUP($B1159,'Gas wholesale lookups'!$A$4:$R$15,'Gas wholesale index'!R$2,FALSE)</f>
        <v>1</v>
      </c>
      <c r="S1159" s="38">
        <f>VLOOKUP($B1159,'Gas wholesale lookups'!$A$4:$R$15,'Gas wholesale index'!S$2,FALSE)</f>
        <v>1</v>
      </c>
      <c r="T1159" s="38">
        <f>VLOOKUP($B1159,'Gas wholesale lookups'!$A$4:$R$15,'Gas wholesale index'!T$2,FALSE)</f>
        <v>1</v>
      </c>
      <c r="U1159" s="13">
        <f t="shared" si="326"/>
        <v>0</v>
      </c>
      <c r="V1159" s="13">
        <f t="shared" si="327"/>
        <v>0</v>
      </c>
      <c r="W1159" s="13">
        <f t="shared" si="328"/>
        <v>291847.5</v>
      </c>
      <c r="X1159" s="13">
        <f t="shared" si="329"/>
        <v>332991.45454545453</v>
      </c>
      <c r="Y1159" s="13">
        <f t="shared" si="330"/>
        <v>208526.18181818182</v>
      </c>
      <c r="Z1159" s="13">
        <f t="shared" si="331"/>
        <v>166168.27272727274</v>
      </c>
      <c r="AA1159" s="13">
        <f t="shared" si="332"/>
        <v>999533.40909090918</v>
      </c>
      <c r="AB1159" s="23">
        <f t="shared" si="333"/>
        <v>0</v>
      </c>
      <c r="AC1159" s="23">
        <f t="shared" si="334"/>
        <v>0</v>
      </c>
      <c r="AD1159" s="23">
        <f t="shared" si="335"/>
        <v>0</v>
      </c>
      <c r="AE1159" s="23">
        <f t="shared" si="336"/>
        <v>0</v>
      </c>
      <c r="AF1159" s="23">
        <f t="shared" si="337"/>
        <v>0</v>
      </c>
      <c r="AG1159" s="23">
        <f t="shared" si="338"/>
        <v>0</v>
      </c>
      <c r="AH1159" s="23">
        <f t="shared" si="339"/>
        <v>0</v>
      </c>
      <c r="AI1159" s="44" t="str">
        <f t="shared" si="340"/>
        <v>n/a</v>
      </c>
      <c r="AJ1159" s="2" t="str">
        <f t="shared" ref="AJ1159:AJ1222" si="341">IF(AND(MONTH(A1159)=8,MONTH(A1158)=7),YEAR(A1159)+1&amp;"-"&amp;YEAR(A1159)-1998&amp;" Summer",IF(AND(MONTH(A1159)=2,MONTH(A1158)=1),YEAR(A1159)&amp;"-"&amp;YEAR(A1159)-1999&amp;" Winter",AJ1158))</f>
        <v>2019-20 Winter</v>
      </c>
      <c r="AK1159" s="2" t="str">
        <f t="shared" ref="AK1159:AK1222" si="342">IF(AND(MONTH(A1159)=4,MONTH(A1158)=3),YEAR(A1159)&amp;"-"&amp;YEAR(A1159)-1999&amp;" Summer",IF(AND(MONTH(A1159)=10,MONTH(A1158)=9),YEAR(A1159)&amp;"-"&amp;YEAR(A1159)-1999&amp;" Winter",AK1158))</f>
        <v>2018-19 Winter</v>
      </c>
      <c r="AL1159" s="41">
        <v>0</v>
      </c>
    </row>
    <row r="1160" spans="1:38" x14ac:dyDescent="0.3">
      <c r="A1160" s="47">
        <v>43517</v>
      </c>
      <c r="B1160" s="14" t="str">
        <f t="shared" si="325"/>
        <v>Feb</v>
      </c>
      <c r="C1160" s="3"/>
      <c r="D1160" s="3"/>
      <c r="E1160" s="3"/>
      <c r="F1160" s="3"/>
      <c r="G1160" s="3"/>
      <c r="H1160" s="3"/>
      <c r="I1160" s="13">
        <f>VLOOKUP($B1160,'Gas wholesale lookups'!$A$4:$L$15,'Gas wholesale index'!I$2,FALSE)</f>
        <v>208526.18181818182</v>
      </c>
      <c r="J1160" s="13">
        <f>VLOOKUP($B1160,'Gas wholesale lookups'!$A$4:$L$15,'Gas wholesale index'!J$2,FALSE)</f>
        <v>166168.27272727274</v>
      </c>
      <c r="K1160" s="13">
        <f>VLOOKUP($B1160,'Gas wholesale lookups'!$A$4:$L$15,'Gas wholesale index'!K$2,FALSE)</f>
        <v>291847.5</v>
      </c>
      <c r="L1160" s="13">
        <f>VLOOKUP($B1160,'Gas wholesale lookups'!$A$4:$L$15,'Gas wholesale index'!L$2,FALSE)</f>
        <v>332991.45454545453</v>
      </c>
      <c r="M1160" s="13">
        <f>VLOOKUP($B1160,'Gas wholesale lookups'!$A$4:$L$15,'Gas wholesale index'!M$2,FALSE)</f>
        <v>208526.18181818182</v>
      </c>
      <c r="N1160" s="13">
        <f>VLOOKUP($B1160,'Gas wholesale lookups'!$A$4:$L$15,'Gas wholesale index'!N$2,FALSE)</f>
        <v>166168.27272727274</v>
      </c>
      <c r="O1160" s="38">
        <f>VLOOKUP($B1160,'Gas wholesale lookups'!$A$4:$R$15,'Gas wholesale index'!O$2,FALSE)</f>
        <v>0</v>
      </c>
      <c r="P1160" s="38">
        <f>VLOOKUP($B1160,'Gas wholesale lookups'!$A$4:$R$15,'Gas wholesale index'!P$2,FALSE)</f>
        <v>0</v>
      </c>
      <c r="Q1160" s="38">
        <f>VLOOKUP($B1160,'Gas wholesale lookups'!$A$4:$R$15,'Gas wholesale index'!Q$2,FALSE)</f>
        <v>1</v>
      </c>
      <c r="R1160" s="38">
        <f>VLOOKUP($B1160,'Gas wholesale lookups'!$A$4:$R$15,'Gas wholesale index'!R$2,FALSE)</f>
        <v>1</v>
      </c>
      <c r="S1160" s="38">
        <f>VLOOKUP($B1160,'Gas wholesale lookups'!$A$4:$R$15,'Gas wholesale index'!S$2,FALSE)</f>
        <v>1</v>
      </c>
      <c r="T1160" s="38">
        <f>VLOOKUP($B1160,'Gas wholesale lookups'!$A$4:$R$15,'Gas wholesale index'!T$2,FALSE)</f>
        <v>1</v>
      </c>
      <c r="U1160" s="13">
        <f t="shared" si="326"/>
        <v>0</v>
      </c>
      <c r="V1160" s="13">
        <f t="shared" si="327"/>
        <v>0</v>
      </c>
      <c r="W1160" s="13">
        <f t="shared" si="328"/>
        <v>291847.5</v>
      </c>
      <c r="X1160" s="13">
        <f t="shared" si="329"/>
        <v>332991.45454545453</v>
      </c>
      <c r="Y1160" s="13">
        <f t="shared" si="330"/>
        <v>208526.18181818182</v>
      </c>
      <c r="Z1160" s="13">
        <f t="shared" si="331"/>
        <v>166168.27272727274</v>
      </c>
      <c r="AA1160" s="13">
        <f t="shared" si="332"/>
        <v>999533.40909090918</v>
      </c>
      <c r="AB1160" s="23">
        <f t="shared" si="333"/>
        <v>0</v>
      </c>
      <c r="AC1160" s="23">
        <f t="shared" si="334"/>
        <v>0</v>
      </c>
      <c r="AD1160" s="23">
        <f t="shared" si="335"/>
        <v>0</v>
      </c>
      <c r="AE1160" s="23">
        <f t="shared" si="336"/>
        <v>0</v>
      </c>
      <c r="AF1160" s="23">
        <f t="shared" si="337"/>
        <v>0</v>
      </c>
      <c r="AG1160" s="23">
        <f t="shared" si="338"/>
        <v>0</v>
      </c>
      <c r="AH1160" s="23">
        <f t="shared" si="339"/>
        <v>0</v>
      </c>
      <c r="AI1160" s="44" t="str">
        <f t="shared" si="340"/>
        <v>n/a</v>
      </c>
      <c r="AJ1160" s="2" t="str">
        <f t="shared" si="341"/>
        <v>2019-20 Winter</v>
      </c>
      <c r="AK1160" s="2" t="str">
        <f t="shared" si="342"/>
        <v>2018-19 Winter</v>
      </c>
      <c r="AL1160" s="41">
        <v>0</v>
      </c>
    </row>
    <row r="1161" spans="1:38" x14ac:dyDescent="0.3">
      <c r="A1161" s="47">
        <v>43518</v>
      </c>
      <c r="B1161" s="14" t="str">
        <f t="shared" si="325"/>
        <v>Feb</v>
      </c>
      <c r="C1161" s="3"/>
      <c r="D1161" s="3"/>
      <c r="E1161" s="3"/>
      <c r="F1161" s="3"/>
      <c r="G1161" s="3"/>
      <c r="H1161" s="3"/>
      <c r="I1161" s="13">
        <f>VLOOKUP($B1161,'Gas wholesale lookups'!$A$4:$L$15,'Gas wholesale index'!I$2,FALSE)</f>
        <v>208526.18181818182</v>
      </c>
      <c r="J1161" s="13">
        <f>VLOOKUP($B1161,'Gas wholesale lookups'!$A$4:$L$15,'Gas wholesale index'!J$2,FALSE)</f>
        <v>166168.27272727274</v>
      </c>
      <c r="K1161" s="13">
        <f>VLOOKUP($B1161,'Gas wholesale lookups'!$A$4:$L$15,'Gas wholesale index'!K$2,FALSE)</f>
        <v>291847.5</v>
      </c>
      <c r="L1161" s="13">
        <f>VLOOKUP($B1161,'Gas wholesale lookups'!$A$4:$L$15,'Gas wholesale index'!L$2,FALSE)</f>
        <v>332991.45454545453</v>
      </c>
      <c r="M1161" s="13">
        <f>VLOOKUP($B1161,'Gas wholesale lookups'!$A$4:$L$15,'Gas wholesale index'!M$2,FALSE)</f>
        <v>208526.18181818182</v>
      </c>
      <c r="N1161" s="13">
        <f>VLOOKUP($B1161,'Gas wholesale lookups'!$A$4:$L$15,'Gas wholesale index'!N$2,FALSE)</f>
        <v>166168.27272727274</v>
      </c>
      <c r="O1161" s="38">
        <f>VLOOKUP($B1161,'Gas wholesale lookups'!$A$4:$R$15,'Gas wholesale index'!O$2,FALSE)</f>
        <v>0</v>
      </c>
      <c r="P1161" s="38">
        <f>VLOOKUP($B1161,'Gas wholesale lookups'!$A$4:$R$15,'Gas wholesale index'!P$2,FALSE)</f>
        <v>0</v>
      </c>
      <c r="Q1161" s="38">
        <f>VLOOKUP($B1161,'Gas wholesale lookups'!$A$4:$R$15,'Gas wholesale index'!Q$2,FALSE)</f>
        <v>1</v>
      </c>
      <c r="R1161" s="38">
        <f>VLOOKUP($B1161,'Gas wholesale lookups'!$A$4:$R$15,'Gas wholesale index'!R$2,FALSE)</f>
        <v>1</v>
      </c>
      <c r="S1161" s="38">
        <f>VLOOKUP($B1161,'Gas wholesale lookups'!$A$4:$R$15,'Gas wholesale index'!S$2,FALSE)</f>
        <v>1</v>
      </c>
      <c r="T1161" s="38">
        <f>VLOOKUP($B1161,'Gas wholesale lookups'!$A$4:$R$15,'Gas wholesale index'!T$2,FALSE)</f>
        <v>1</v>
      </c>
      <c r="U1161" s="13">
        <f t="shared" si="326"/>
        <v>0</v>
      </c>
      <c r="V1161" s="13">
        <f t="shared" si="327"/>
        <v>0</v>
      </c>
      <c r="W1161" s="13">
        <f t="shared" si="328"/>
        <v>291847.5</v>
      </c>
      <c r="X1161" s="13">
        <f t="shared" si="329"/>
        <v>332991.45454545453</v>
      </c>
      <c r="Y1161" s="13">
        <f t="shared" si="330"/>
        <v>208526.18181818182</v>
      </c>
      <c r="Z1161" s="13">
        <f t="shared" si="331"/>
        <v>166168.27272727274</v>
      </c>
      <c r="AA1161" s="13">
        <f t="shared" si="332"/>
        <v>999533.40909090918</v>
      </c>
      <c r="AB1161" s="23">
        <f t="shared" si="333"/>
        <v>0</v>
      </c>
      <c r="AC1161" s="23">
        <f t="shared" si="334"/>
        <v>0</v>
      </c>
      <c r="AD1161" s="23">
        <f t="shared" si="335"/>
        <v>0</v>
      </c>
      <c r="AE1161" s="23">
        <f t="shared" si="336"/>
        <v>0</v>
      </c>
      <c r="AF1161" s="23">
        <f t="shared" si="337"/>
        <v>0</v>
      </c>
      <c r="AG1161" s="23">
        <f t="shared" si="338"/>
        <v>0</v>
      </c>
      <c r="AH1161" s="23">
        <f t="shared" si="339"/>
        <v>0</v>
      </c>
      <c r="AI1161" s="44" t="str">
        <f t="shared" si="340"/>
        <v>n/a</v>
      </c>
      <c r="AJ1161" s="2" t="str">
        <f t="shared" si="341"/>
        <v>2019-20 Winter</v>
      </c>
      <c r="AK1161" s="2" t="str">
        <f t="shared" si="342"/>
        <v>2018-19 Winter</v>
      </c>
      <c r="AL1161" s="41">
        <v>0</v>
      </c>
    </row>
    <row r="1162" spans="1:38" x14ac:dyDescent="0.3">
      <c r="A1162" s="47">
        <v>43521</v>
      </c>
      <c r="B1162" s="14" t="str">
        <f t="shared" ref="B1162:B1225" si="343">TEXT(A1162,"mmm")</f>
        <v>Feb</v>
      </c>
      <c r="C1162" s="3"/>
      <c r="D1162" s="3"/>
      <c r="E1162" s="3"/>
      <c r="F1162" s="3"/>
      <c r="G1162" s="3"/>
      <c r="H1162" s="3"/>
      <c r="I1162" s="13">
        <f>VLOOKUP($B1162,'Gas wholesale lookups'!$A$4:$L$15,'Gas wholesale index'!I$2,FALSE)</f>
        <v>208526.18181818182</v>
      </c>
      <c r="J1162" s="13">
        <f>VLOOKUP($B1162,'Gas wholesale lookups'!$A$4:$L$15,'Gas wholesale index'!J$2,FALSE)</f>
        <v>166168.27272727274</v>
      </c>
      <c r="K1162" s="13">
        <f>VLOOKUP($B1162,'Gas wholesale lookups'!$A$4:$L$15,'Gas wholesale index'!K$2,FALSE)</f>
        <v>291847.5</v>
      </c>
      <c r="L1162" s="13">
        <f>VLOOKUP($B1162,'Gas wholesale lookups'!$A$4:$L$15,'Gas wholesale index'!L$2,FALSE)</f>
        <v>332991.45454545453</v>
      </c>
      <c r="M1162" s="13">
        <f>VLOOKUP($B1162,'Gas wholesale lookups'!$A$4:$L$15,'Gas wholesale index'!M$2,FALSE)</f>
        <v>208526.18181818182</v>
      </c>
      <c r="N1162" s="13">
        <f>VLOOKUP($B1162,'Gas wholesale lookups'!$A$4:$L$15,'Gas wholesale index'!N$2,FALSE)</f>
        <v>166168.27272727274</v>
      </c>
      <c r="O1162" s="38">
        <f>VLOOKUP($B1162,'Gas wholesale lookups'!$A$4:$R$15,'Gas wholesale index'!O$2,FALSE)</f>
        <v>0</v>
      </c>
      <c r="P1162" s="38">
        <f>VLOOKUP($B1162,'Gas wholesale lookups'!$A$4:$R$15,'Gas wholesale index'!P$2,FALSE)</f>
        <v>0</v>
      </c>
      <c r="Q1162" s="38">
        <f>VLOOKUP($B1162,'Gas wholesale lookups'!$A$4:$R$15,'Gas wholesale index'!Q$2,FALSE)</f>
        <v>1</v>
      </c>
      <c r="R1162" s="38">
        <f>VLOOKUP($B1162,'Gas wholesale lookups'!$A$4:$R$15,'Gas wholesale index'!R$2,FALSE)</f>
        <v>1</v>
      </c>
      <c r="S1162" s="38">
        <f>VLOOKUP($B1162,'Gas wholesale lookups'!$A$4:$R$15,'Gas wholesale index'!S$2,FALSE)</f>
        <v>1</v>
      </c>
      <c r="T1162" s="38">
        <f>VLOOKUP($B1162,'Gas wholesale lookups'!$A$4:$R$15,'Gas wholesale index'!T$2,FALSE)</f>
        <v>1</v>
      </c>
      <c r="U1162" s="13">
        <f t="shared" ref="U1162:U1225" si="344">IF(O1162="","",I1162*O1162)</f>
        <v>0</v>
      </c>
      <c r="V1162" s="13">
        <f t="shared" ref="V1162:V1225" si="345">IF(P1162="","",J1162*P1162)</f>
        <v>0</v>
      </c>
      <c r="W1162" s="13">
        <f t="shared" ref="W1162:W1225" si="346">IF(Q1162="","",K1162*Q1162)</f>
        <v>291847.5</v>
      </c>
      <c r="X1162" s="13">
        <f t="shared" ref="X1162:X1225" si="347">IF(R1162="","",L1162*R1162)</f>
        <v>332991.45454545453</v>
      </c>
      <c r="Y1162" s="13">
        <f t="shared" ref="Y1162:Y1225" si="348">IF(S1162="","",M1162*S1162)</f>
        <v>208526.18181818182</v>
      </c>
      <c r="Z1162" s="13">
        <f t="shared" ref="Z1162:Z1225" si="349">IF(T1162="","",N1162*T1162)</f>
        <v>166168.27272727274</v>
      </c>
      <c r="AA1162" s="13">
        <f t="shared" ref="AA1162:AA1225" si="350">SUM(U1162:Z1162)</f>
        <v>999533.40909090918</v>
      </c>
      <c r="AB1162" s="23">
        <f t="shared" ref="AB1162:AB1225" si="351">IF(U1162="","",U1162*C1162)</f>
        <v>0</v>
      </c>
      <c r="AC1162" s="23">
        <f t="shared" ref="AC1162:AC1225" si="352">IF(V1162="","",V1162*D1162)</f>
        <v>0</v>
      </c>
      <c r="AD1162" s="23">
        <f t="shared" ref="AD1162:AD1225" si="353">IF(W1162="","",W1162*E1162)</f>
        <v>0</v>
      </c>
      <c r="AE1162" s="23">
        <f t="shared" ref="AE1162:AE1225" si="354">IF(X1162="","",X1162*F1162)</f>
        <v>0</v>
      </c>
      <c r="AF1162" s="23">
        <f t="shared" ref="AF1162:AF1225" si="355">IF(Y1162="","",Y1162*G1162)</f>
        <v>0</v>
      </c>
      <c r="AG1162" s="23">
        <f t="shared" ref="AG1162:AG1225" si="356">IF(Z1162="","",Z1162*H1162)</f>
        <v>0</v>
      </c>
      <c r="AH1162" s="23">
        <f t="shared" ref="AH1162:AH1225" si="357">SUM(AB1162:AG1162)</f>
        <v>0</v>
      </c>
      <c r="AI1162" s="44" t="str">
        <f t="shared" ref="AI1162:AI1225" si="358">IF(MIN(C1162:H1162)&lt;1,"n/a",AH1162/AA1162)</f>
        <v>n/a</v>
      </c>
      <c r="AJ1162" s="2" t="str">
        <f t="shared" si="341"/>
        <v>2019-20 Winter</v>
      </c>
      <c r="AK1162" s="2" t="str">
        <f t="shared" si="342"/>
        <v>2018-19 Winter</v>
      </c>
      <c r="AL1162" s="41">
        <v>0</v>
      </c>
    </row>
    <row r="1163" spans="1:38" x14ac:dyDescent="0.3">
      <c r="A1163" s="47">
        <v>43522</v>
      </c>
      <c r="B1163" s="14" t="str">
        <f t="shared" si="343"/>
        <v>Feb</v>
      </c>
      <c r="C1163" s="3"/>
      <c r="D1163" s="3"/>
      <c r="E1163" s="3"/>
      <c r="F1163" s="3"/>
      <c r="G1163" s="3"/>
      <c r="H1163" s="3"/>
      <c r="I1163" s="13">
        <f>VLOOKUP($B1163,'Gas wholesale lookups'!$A$4:$L$15,'Gas wholesale index'!I$2,FALSE)</f>
        <v>208526.18181818182</v>
      </c>
      <c r="J1163" s="13">
        <f>VLOOKUP($B1163,'Gas wholesale lookups'!$A$4:$L$15,'Gas wholesale index'!J$2,FALSE)</f>
        <v>166168.27272727274</v>
      </c>
      <c r="K1163" s="13">
        <f>VLOOKUP($B1163,'Gas wholesale lookups'!$A$4:$L$15,'Gas wholesale index'!K$2,FALSE)</f>
        <v>291847.5</v>
      </c>
      <c r="L1163" s="13">
        <f>VLOOKUP($B1163,'Gas wholesale lookups'!$A$4:$L$15,'Gas wholesale index'!L$2,FALSE)</f>
        <v>332991.45454545453</v>
      </c>
      <c r="M1163" s="13">
        <f>VLOOKUP($B1163,'Gas wholesale lookups'!$A$4:$L$15,'Gas wholesale index'!M$2,FALSE)</f>
        <v>208526.18181818182</v>
      </c>
      <c r="N1163" s="13">
        <f>VLOOKUP($B1163,'Gas wholesale lookups'!$A$4:$L$15,'Gas wholesale index'!N$2,FALSE)</f>
        <v>166168.27272727274</v>
      </c>
      <c r="O1163" s="38">
        <f>VLOOKUP($B1163,'Gas wholesale lookups'!$A$4:$R$15,'Gas wholesale index'!O$2,FALSE)</f>
        <v>0</v>
      </c>
      <c r="P1163" s="38">
        <f>VLOOKUP($B1163,'Gas wholesale lookups'!$A$4:$R$15,'Gas wholesale index'!P$2,FALSE)</f>
        <v>0</v>
      </c>
      <c r="Q1163" s="38">
        <f>VLOOKUP($B1163,'Gas wholesale lookups'!$A$4:$R$15,'Gas wholesale index'!Q$2,FALSE)</f>
        <v>1</v>
      </c>
      <c r="R1163" s="38">
        <f>VLOOKUP($B1163,'Gas wholesale lookups'!$A$4:$R$15,'Gas wholesale index'!R$2,FALSE)</f>
        <v>1</v>
      </c>
      <c r="S1163" s="38">
        <f>VLOOKUP($B1163,'Gas wholesale lookups'!$A$4:$R$15,'Gas wholesale index'!S$2,FALSE)</f>
        <v>1</v>
      </c>
      <c r="T1163" s="38">
        <f>VLOOKUP($B1163,'Gas wholesale lookups'!$A$4:$R$15,'Gas wholesale index'!T$2,FALSE)</f>
        <v>1</v>
      </c>
      <c r="U1163" s="13">
        <f t="shared" si="344"/>
        <v>0</v>
      </c>
      <c r="V1163" s="13">
        <f t="shared" si="345"/>
        <v>0</v>
      </c>
      <c r="W1163" s="13">
        <f t="shared" si="346"/>
        <v>291847.5</v>
      </c>
      <c r="X1163" s="13">
        <f t="shared" si="347"/>
        <v>332991.45454545453</v>
      </c>
      <c r="Y1163" s="13">
        <f t="shared" si="348"/>
        <v>208526.18181818182</v>
      </c>
      <c r="Z1163" s="13">
        <f t="shared" si="349"/>
        <v>166168.27272727274</v>
      </c>
      <c r="AA1163" s="13">
        <f t="shared" si="350"/>
        <v>999533.40909090918</v>
      </c>
      <c r="AB1163" s="23">
        <f t="shared" si="351"/>
        <v>0</v>
      </c>
      <c r="AC1163" s="23">
        <f t="shared" si="352"/>
        <v>0</v>
      </c>
      <c r="AD1163" s="23">
        <f t="shared" si="353"/>
        <v>0</v>
      </c>
      <c r="AE1163" s="23">
        <f t="shared" si="354"/>
        <v>0</v>
      </c>
      <c r="AF1163" s="23">
        <f t="shared" si="355"/>
        <v>0</v>
      </c>
      <c r="AG1163" s="23">
        <f t="shared" si="356"/>
        <v>0</v>
      </c>
      <c r="AH1163" s="23">
        <f t="shared" si="357"/>
        <v>0</v>
      </c>
      <c r="AI1163" s="44" t="str">
        <f t="shared" si="358"/>
        <v>n/a</v>
      </c>
      <c r="AJ1163" s="2" t="str">
        <f t="shared" si="341"/>
        <v>2019-20 Winter</v>
      </c>
      <c r="AK1163" s="2" t="str">
        <f t="shared" si="342"/>
        <v>2018-19 Winter</v>
      </c>
      <c r="AL1163" s="41">
        <v>0</v>
      </c>
    </row>
    <row r="1164" spans="1:38" x14ac:dyDescent="0.3">
      <c r="A1164" s="47">
        <v>43523</v>
      </c>
      <c r="B1164" s="14" t="str">
        <f t="shared" si="343"/>
        <v>Feb</v>
      </c>
      <c r="C1164" s="3"/>
      <c r="D1164" s="3"/>
      <c r="E1164" s="3"/>
      <c r="F1164" s="3"/>
      <c r="G1164" s="3"/>
      <c r="H1164" s="3"/>
      <c r="I1164" s="13">
        <f>VLOOKUP($B1164,'Gas wholesale lookups'!$A$4:$L$15,'Gas wholesale index'!I$2,FALSE)</f>
        <v>208526.18181818182</v>
      </c>
      <c r="J1164" s="13">
        <f>VLOOKUP($B1164,'Gas wholesale lookups'!$A$4:$L$15,'Gas wholesale index'!J$2,FALSE)</f>
        <v>166168.27272727274</v>
      </c>
      <c r="K1164" s="13">
        <f>VLOOKUP($B1164,'Gas wholesale lookups'!$A$4:$L$15,'Gas wholesale index'!K$2,FALSE)</f>
        <v>291847.5</v>
      </c>
      <c r="L1164" s="13">
        <f>VLOOKUP($B1164,'Gas wholesale lookups'!$A$4:$L$15,'Gas wholesale index'!L$2,FALSE)</f>
        <v>332991.45454545453</v>
      </c>
      <c r="M1164" s="13">
        <f>VLOOKUP($B1164,'Gas wholesale lookups'!$A$4:$L$15,'Gas wholesale index'!M$2,FALSE)</f>
        <v>208526.18181818182</v>
      </c>
      <c r="N1164" s="13">
        <f>VLOOKUP($B1164,'Gas wholesale lookups'!$A$4:$L$15,'Gas wholesale index'!N$2,FALSE)</f>
        <v>166168.27272727274</v>
      </c>
      <c r="O1164" s="38">
        <f>VLOOKUP($B1164,'Gas wholesale lookups'!$A$4:$R$15,'Gas wholesale index'!O$2,FALSE)</f>
        <v>0</v>
      </c>
      <c r="P1164" s="38">
        <f>VLOOKUP($B1164,'Gas wholesale lookups'!$A$4:$R$15,'Gas wholesale index'!P$2,FALSE)</f>
        <v>0</v>
      </c>
      <c r="Q1164" s="38">
        <f>VLOOKUP($B1164,'Gas wholesale lookups'!$A$4:$R$15,'Gas wholesale index'!Q$2,FALSE)</f>
        <v>1</v>
      </c>
      <c r="R1164" s="38">
        <f>VLOOKUP($B1164,'Gas wholesale lookups'!$A$4:$R$15,'Gas wholesale index'!R$2,FALSE)</f>
        <v>1</v>
      </c>
      <c r="S1164" s="38">
        <f>VLOOKUP($B1164,'Gas wholesale lookups'!$A$4:$R$15,'Gas wholesale index'!S$2,FALSE)</f>
        <v>1</v>
      </c>
      <c r="T1164" s="38">
        <f>VLOOKUP($B1164,'Gas wholesale lookups'!$A$4:$R$15,'Gas wholesale index'!T$2,FALSE)</f>
        <v>1</v>
      </c>
      <c r="U1164" s="13">
        <f t="shared" si="344"/>
        <v>0</v>
      </c>
      <c r="V1164" s="13">
        <f t="shared" si="345"/>
        <v>0</v>
      </c>
      <c r="W1164" s="13">
        <f t="shared" si="346"/>
        <v>291847.5</v>
      </c>
      <c r="X1164" s="13">
        <f t="shared" si="347"/>
        <v>332991.45454545453</v>
      </c>
      <c r="Y1164" s="13">
        <f t="shared" si="348"/>
        <v>208526.18181818182</v>
      </c>
      <c r="Z1164" s="13">
        <f t="shared" si="349"/>
        <v>166168.27272727274</v>
      </c>
      <c r="AA1164" s="13">
        <f t="shared" si="350"/>
        <v>999533.40909090918</v>
      </c>
      <c r="AB1164" s="23">
        <f t="shared" si="351"/>
        <v>0</v>
      </c>
      <c r="AC1164" s="23">
        <f t="shared" si="352"/>
        <v>0</v>
      </c>
      <c r="AD1164" s="23">
        <f t="shared" si="353"/>
        <v>0</v>
      </c>
      <c r="AE1164" s="23">
        <f t="shared" si="354"/>
        <v>0</v>
      </c>
      <c r="AF1164" s="23">
        <f t="shared" si="355"/>
        <v>0</v>
      </c>
      <c r="AG1164" s="23">
        <f t="shared" si="356"/>
        <v>0</v>
      </c>
      <c r="AH1164" s="23">
        <f t="shared" si="357"/>
        <v>0</v>
      </c>
      <c r="AI1164" s="44" t="str">
        <f t="shared" si="358"/>
        <v>n/a</v>
      </c>
      <c r="AJ1164" s="2" t="str">
        <f t="shared" si="341"/>
        <v>2019-20 Winter</v>
      </c>
      <c r="AK1164" s="2" t="str">
        <f t="shared" si="342"/>
        <v>2018-19 Winter</v>
      </c>
      <c r="AL1164" s="41">
        <v>0</v>
      </c>
    </row>
    <row r="1165" spans="1:38" x14ac:dyDescent="0.3">
      <c r="A1165" s="47">
        <v>43524</v>
      </c>
      <c r="B1165" s="14" t="str">
        <f t="shared" si="343"/>
        <v>Feb</v>
      </c>
      <c r="C1165" s="3"/>
      <c r="D1165" s="3"/>
      <c r="E1165" s="3"/>
      <c r="F1165" s="3"/>
      <c r="G1165" s="3"/>
      <c r="H1165" s="3"/>
      <c r="I1165" s="13">
        <f>VLOOKUP($B1165,'Gas wholesale lookups'!$A$4:$L$15,'Gas wholesale index'!I$2,FALSE)</f>
        <v>208526.18181818182</v>
      </c>
      <c r="J1165" s="13">
        <f>VLOOKUP($B1165,'Gas wholesale lookups'!$A$4:$L$15,'Gas wholesale index'!J$2,FALSE)</f>
        <v>166168.27272727274</v>
      </c>
      <c r="K1165" s="13">
        <f>VLOOKUP($B1165,'Gas wholesale lookups'!$A$4:$L$15,'Gas wholesale index'!K$2,FALSE)</f>
        <v>291847.5</v>
      </c>
      <c r="L1165" s="13">
        <f>VLOOKUP($B1165,'Gas wholesale lookups'!$A$4:$L$15,'Gas wholesale index'!L$2,FALSE)</f>
        <v>332991.45454545453</v>
      </c>
      <c r="M1165" s="13">
        <f>VLOOKUP($B1165,'Gas wholesale lookups'!$A$4:$L$15,'Gas wholesale index'!M$2,FALSE)</f>
        <v>208526.18181818182</v>
      </c>
      <c r="N1165" s="13">
        <f>VLOOKUP($B1165,'Gas wholesale lookups'!$A$4:$L$15,'Gas wholesale index'!N$2,FALSE)</f>
        <v>166168.27272727274</v>
      </c>
      <c r="O1165" s="38">
        <f>VLOOKUP($B1165,'Gas wholesale lookups'!$A$4:$R$15,'Gas wholesale index'!O$2,FALSE)</f>
        <v>0</v>
      </c>
      <c r="P1165" s="38">
        <f>VLOOKUP($B1165,'Gas wholesale lookups'!$A$4:$R$15,'Gas wholesale index'!P$2,FALSE)</f>
        <v>0</v>
      </c>
      <c r="Q1165" s="38">
        <f>VLOOKUP($B1165,'Gas wholesale lookups'!$A$4:$R$15,'Gas wholesale index'!Q$2,FALSE)</f>
        <v>1</v>
      </c>
      <c r="R1165" s="38">
        <f>VLOOKUP($B1165,'Gas wholesale lookups'!$A$4:$R$15,'Gas wholesale index'!R$2,FALSE)</f>
        <v>1</v>
      </c>
      <c r="S1165" s="38">
        <f>VLOOKUP($B1165,'Gas wholesale lookups'!$A$4:$R$15,'Gas wholesale index'!S$2,FALSE)</f>
        <v>1</v>
      </c>
      <c r="T1165" s="38">
        <f>VLOOKUP($B1165,'Gas wholesale lookups'!$A$4:$R$15,'Gas wholesale index'!T$2,FALSE)</f>
        <v>1</v>
      </c>
      <c r="U1165" s="13">
        <f t="shared" si="344"/>
        <v>0</v>
      </c>
      <c r="V1165" s="13">
        <f t="shared" si="345"/>
        <v>0</v>
      </c>
      <c r="W1165" s="13">
        <f t="shared" si="346"/>
        <v>291847.5</v>
      </c>
      <c r="X1165" s="13">
        <f t="shared" si="347"/>
        <v>332991.45454545453</v>
      </c>
      <c r="Y1165" s="13">
        <f t="shared" si="348"/>
        <v>208526.18181818182</v>
      </c>
      <c r="Z1165" s="13">
        <f t="shared" si="349"/>
        <v>166168.27272727274</v>
      </c>
      <c r="AA1165" s="13">
        <f t="shared" si="350"/>
        <v>999533.40909090918</v>
      </c>
      <c r="AB1165" s="23">
        <f t="shared" si="351"/>
        <v>0</v>
      </c>
      <c r="AC1165" s="23">
        <f t="shared" si="352"/>
        <v>0</v>
      </c>
      <c r="AD1165" s="23">
        <f t="shared" si="353"/>
        <v>0</v>
      </c>
      <c r="AE1165" s="23">
        <f t="shared" si="354"/>
        <v>0</v>
      </c>
      <c r="AF1165" s="23">
        <f t="shared" si="355"/>
        <v>0</v>
      </c>
      <c r="AG1165" s="23">
        <f t="shared" si="356"/>
        <v>0</v>
      </c>
      <c r="AH1165" s="23">
        <f t="shared" si="357"/>
        <v>0</v>
      </c>
      <c r="AI1165" s="44" t="str">
        <f t="shared" si="358"/>
        <v>n/a</v>
      </c>
      <c r="AJ1165" s="2" t="str">
        <f t="shared" si="341"/>
        <v>2019-20 Winter</v>
      </c>
      <c r="AK1165" s="2" t="str">
        <f t="shared" si="342"/>
        <v>2018-19 Winter</v>
      </c>
      <c r="AL1165" s="41">
        <v>0</v>
      </c>
    </row>
    <row r="1166" spans="1:38" x14ac:dyDescent="0.3">
      <c r="A1166" s="47">
        <v>43525</v>
      </c>
      <c r="B1166" s="14" t="str">
        <f t="shared" si="343"/>
        <v>Mar</v>
      </c>
      <c r="C1166" s="3"/>
      <c r="D1166" s="3"/>
      <c r="E1166" s="3"/>
      <c r="F1166" s="3"/>
      <c r="G1166" s="3"/>
      <c r="H1166" s="3"/>
      <c r="I1166" s="13">
        <f>VLOOKUP($B1166,'Gas wholesale lookups'!$A$4:$L$15,'Gas wholesale index'!I$2,FALSE)</f>
        <v>208526.18181818182</v>
      </c>
      <c r="J1166" s="13">
        <f>VLOOKUP($B1166,'Gas wholesale lookups'!$A$4:$L$15,'Gas wholesale index'!J$2,FALSE)</f>
        <v>166168.27272727274</v>
      </c>
      <c r="K1166" s="13">
        <f>VLOOKUP($B1166,'Gas wholesale lookups'!$A$4:$L$15,'Gas wholesale index'!K$2,FALSE)</f>
        <v>291847.5</v>
      </c>
      <c r="L1166" s="13">
        <f>VLOOKUP($B1166,'Gas wholesale lookups'!$A$4:$L$15,'Gas wholesale index'!L$2,FALSE)</f>
        <v>332991.45454545453</v>
      </c>
      <c r="M1166" s="13">
        <f>VLOOKUP($B1166,'Gas wholesale lookups'!$A$4:$L$15,'Gas wholesale index'!M$2,FALSE)</f>
        <v>208526.18181818182</v>
      </c>
      <c r="N1166" s="13">
        <f>VLOOKUP($B1166,'Gas wholesale lookups'!$A$4:$L$15,'Gas wholesale index'!N$2,FALSE)</f>
        <v>166168.27272727274</v>
      </c>
      <c r="O1166" s="38">
        <f>VLOOKUP($B1166,'Gas wholesale lookups'!$A$4:$R$15,'Gas wholesale index'!O$2,FALSE)</f>
        <v>0</v>
      </c>
      <c r="P1166" s="38">
        <f>VLOOKUP($B1166,'Gas wholesale lookups'!$A$4:$R$15,'Gas wholesale index'!P$2,FALSE)</f>
        <v>0</v>
      </c>
      <c r="Q1166" s="38">
        <f>VLOOKUP($B1166,'Gas wholesale lookups'!$A$4:$R$15,'Gas wholesale index'!Q$2,FALSE)</f>
        <v>1</v>
      </c>
      <c r="R1166" s="38">
        <f>VLOOKUP($B1166,'Gas wholesale lookups'!$A$4:$R$15,'Gas wholesale index'!R$2,FALSE)</f>
        <v>1</v>
      </c>
      <c r="S1166" s="38">
        <f>VLOOKUP($B1166,'Gas wholesale lookups'!$A$4:$R$15,'Gas wholesale index'!S$2,FALSE)</f>
        <v>1</v>
      </c>
      <c r="T1166" s="38">
        <f>VLOOKUP($B1166,'Gas wholesale lookups'!$A$4:$R$15,'Gas wholesale index'!T$2,FALSE)</f>
        <v>1</v>
      </c>
      <c r="U1166" s="13">
        <f t="shared" si="344"/>
        <v>0</v>
      </c>
      <c r="V1166" s="13">
        <f t="shared" si="345"/>
        <v>0</v>
      </c>
      <c r="W1166" s="13">
        <f t="shared" si="346"/>
        <v>291847.5</v>
      </c>
      <c r="X1166" s="13">
        <f t="shared" si="347"/>
        <v>332991.45454545453</v>
      </c>
      <c r="Y1166" s="13">
        <f t="shared" si="348"/>
        <v>208526.18181818182</v>
      </c>
      <c r="Z1166" s="13">
        <f t="shared" si="349"/>
        <v>166168.27272727274</v>
      </c>
      <c r="AA1166" s="13">
        <f t="shared" si="350"/>
        <v>999533.40909090918</v>
      </c>
      <c r="AB1166" s="23">
        <f t="shared" si="351"/>
        <v>0</v>
      </c>
      <c r="AC1166" s="23">
        <f t="shared" si="352"/>
        <v>0</v>
      </c>
      <c r="AD1166" s="23">
        <f t="shared" si="353"/>
        <v>0</v>
      </c>
      <c r="AE1166" s="23">
        <f t="shared" si="354"/>
        <v>0</v>
      </c>
      <c r="AF1166" s="23">
        <f t="shared" si="355"/>
        <v>0</v>
      </c>
      <c r="AG1166" s="23">
        <f t="shared" si="356"/>
        <v>0</v>
      </c>
      <c r="AH1166" s="23">
        <f t="shared" si="357"/>
        <v>0</v>
      </c>
      <c r="AI1166" s="44" t="str">
        <f t="shared" si="358"/>
        <v>n/a</v>
      </c>
      <c r="AJ1166" s="2" t="str">
        <f t="shared" si="341"/>
        <v>2019-20 Winter</v>
      </c>
      <c r="AK1166" s="2" t="str">
        <f t="shared" si="342"/>
        <v>2018-19 Winter</v>
      </c>
      <c r="AL1166" s="41">
        <v>0</v>
      </c>
    </row>
    <row r="1167" spans="1:38" x14ac:dyDescent="0.3">
      <c r="A1167" s="47">
        <v>43528</v>
      </c>
      <c r="B1167" s="14" t="str">
        <f t="shared" si="343"/>
        <v>Mar</v>
      </c>
      <c r="C1167" s="3"/>
      <c r="D1167" s="3"/>
      <c r="E1167" s="3"/>
      <c r="F1167" s="3"/>
      <c r="G1167" s="3"/>
      <c r="H1167" s="3"/>
      <c r="I1167" s="13">
        <f>VLOOKUP($B1167,'Gas wholesale lookups'!$A$4:$L$15,'Gas wholesale index'!I$2,FALSE)</f>
        <v>208526.18181818182</v>
      </c>
      <c r="J1167" s="13">
        <f>VLOOKUP($B1167,'Gas wholesale lookups'!$A$4:$L$15,'Gas wholesale index'!J$2,FALSE)</f>
        <v>166168.27272727274</v>
      </c>
      <c r="K1167" s="13">
        <f>VLOOKUP($B1167,'Gas wholesale lookups'!$A$4:$L$15,'Gas wholesale index'!K$2,FALSE)</f>
        <v>291847.5</v>
      </c>
      <c r="L1167" s="13">
        <f>VLOOKUP($B1167,'Gas wholesale lookups'!$A$4:$L$15,'Gas wholesale index'!L$2,FALSE)</f>
        <v>332991.45454545453</v>
      </c>
      <c r="M1167" s="13">
        <f>VLOOKUP($B1167,'Gas wholesale lookups'!$A$4:$L$15,'Gas wholesale index'!M$2,FALSE)</f>
        <v>208526.18181818182</v>
      </c>
      <c r="N1167" s="13">
        <f>VLOOKUP($B1167,'Gas wholesale lookups'!$A$4:$L$15,'Gas wholesale index'!N$2,FALSE)</f>
        <v>166168.27272727274</v>
      </c>
      <c r="O1167" s="38">
        <f>VLOOKUP($B1167,'Gas wholesale lookups'!$A$4:$R$15,'Gas wholesale index'!O$2,FALSE)</f>
        <v>0</v>
      </c>
      <c r="P1167" s="38">
        <f>VLOOKUP($B1167,'Gas wholesale lookups'!$A$4:$R$15,'Gas wholesale index'!P$2,FALSE)</f>
        <v>0</v>
      </c>
      <c r="Q1167" s="38">
        <f>VLOOKUP($B1167,'Gas wholesale lookups'!$A$4:$R$15,'Gas wholesale index'!Q$2,FALSE)</f>
        <v>1</v>
      </c>
      <c r="R1167" s="38">
        <f>VLOOKUP($B1167,'Gas wholesale lookups'!$A$4:$R$15,'Gas wholesale index'!R$2,FALSE)</f>
        <v>1</v>
      </c>
      <c r="S1167" s="38">
        <f>VLOOKUP($B1167,'Gas wholesale lookups'!$A$4:$R$15,'Gas wholesale index'!S$2,FALSE)</f>
        <v>1</v>
      </c>
      <c r="T1167" s="38">
        <f>VLOOKUP($B1167,'Gas wholesale lookups'!$A$4:$R$15,'Gas wholesale index'!T$2,FALSE)</f>
        <v>1</v>
      </c>
      <c r="U1167" s="13">
        <f t="shared" si="344"/>
        <v>0</v>
      </c>
      <c r="V1167" s="13">
        <f t="shared" si="345"/>
        <v>0</v>
      </c>
      <c r="W1167" s="13">
        <f t="shared" si="346"/>
        <v>291847.5</v>
      </c>
      <c r="X1167" s="13">
        <f t="shared" si="347"/>
        <v>332991.45454545453</v>
      </c>
      <c r="Y1167" s="13">
        <f t="shared" si="348"/>
        <v>208526.18181818182</v>
      </c>
      <c r="Z1167" s="13">
        <f t="shared" si="349"/>
        <v>166168.27272727274</v>
      </c>
      <c r="AA1167" s="13">
        <f t="shared" si="350"/>
        <v>999533.40909090918</v>
      </c>
      <c r="AB1167" s="23">
        <f t="shared" si="351"/>
        <v>0</v>
      </c>
      <c r="AC1167" s="23">
        <f t="shared" si="352"/>
        <v>0</v>
      </c>
      <c r="AD1167" s="23">
        <f t="shared" si="353"/>
        <v>0</v>
      </c>
      <c r="AE1167" s="23">
        <f t="shared" si="354"/>
        <v>0</v>
      </c>
      <c r="AF1167" s="23">
        <f t="shared" si="355"/>
        <v>0</v>
      </c>
      <c r="AG1167" s="23">
        <f t="shared" si="356"/>
        <v>0</v>
      </c>
      <c r="AH1167" s="23">
        <f t="shared" si="357"/>
        <v>0</v>
      </c>
      <c r="AI1167" s="44" t="str">
        <f t="shared" si="358"/>
        <v>n/a</v>
      </c>
      <c r="AJ1167" s="2" t="str">
        <f t="shared" si="341"/>
        <v>2019-20 Winter</v>
      </c>
      <c r="AK1167" s="2" t="str">
        <f t="shared" si="342"/>
        <v>2018-19 Winter</v>
      </c>
      <c r="AL1167" s="41">
        <v>0</v>
      </c>
    </row>
    <row r="1168" spans="1:38" x14ac:dyDescent="0.3">
      <c r="A1168" s="47">
        <v>43529</v>
      </c>
      <c r="B1168" s="14" t="str">
        <f t="shared" si="343"/>
        <v>Mar</v>
      </c>
      <c r="C1168" s="3"/>
      <c r="D1168" s="3"/>
      <c r="E1168" s="3"/>
      <c r="F1168" s="3"/>
      <c r="G1168" s="3"/>
      <c r="H1168" s="3"/>
      <c r="I1168" s="13">
        <f>VLOOKUP($B1168,'Gas wholesale lookups'!$A$4:$L$15,'Gas wholesale index'!I$2,FALSE)</f>
        <v>208526.18181818182</v>
      </c>
      <c r="J1168" s="13">
        <f>VLOOKUP($B1168,'Gas wholesale lookups'!$A$4:$L$15,'Gas wholesale index'!J$2,FALSE)</f>
        <v>166168.27272727274</v>
      </c>
      <c r="K1168" s="13">
        <f>VLOOKUP($B1168,'Gas wholesale lookups'!$A$4:$L$15,'Gas wholesale index'!K$2,FALSE)</f>
        <v>291847.5</v>
      </c>
      <c r="L1168" s="13">
        <f>VLOOKUP($B1168,'Gas wholesale lookups'!$A$4:$L$15,'Gas wholesale index'!L$2,FALSE)</f>
        <v>332991.45454545453</v>
      </c>
      <c r="M1168" s="13">
        <f>VLOOKUP($B1168,'Gas wholesale lookups'!$A$4:$L$15,'Gas wholesale index'!M$2,FALSE)</f>
        <v>208526.18181818182</v>
      </c>
      <c r="N1168" s="13">
        <f>VLOOKUP($B1168,'Gas wholesale lookups'!$A$4:$L$15,'Gas wholesale index'!N$2,FALSE)</f>
        <v>166168.27272727274</v>
      </c>
      <c r="O1168" s="38">
        <f>VLOOKUP($B1168,'Gas wholesale lookups'!$A$4:$R$15,'Gas wholesale index'!O$2,FALSE)</f>
        <v>0</v>
      </c>
      <c r="P1168" s="38">
        <f>VLOOKUP($B1168,'Gas wholesale lookups'!$A$4:$R$15,'Gas wholesale index'!P$2,FALSE)</f>
        <v>0</v>
      </c>
      <c r="Q1168" s="38">
        <f>VLOOKUP($B1168,'Gas wholesale lookups'!$A$4:$R$15,'Gas wholesale index'!Q$2,FALSE)</f>
        <v>1</v>
      </c>
      <c r="R1168" s="38">
        <f>VLOOKUP($B1168,'Gas wholesale lookups'!$A$4:$R$15,'Gas wholesale index'!R$2,FALSE)</f>
        <v>1</v>
      </c>
      <c r="S1168" s="38">
        <f>VLOOKUP($B1168,'Gas wholesale lookups'!$A$4:$R$15,'Gas wholesale index'!S$2,FALSE)</f>
        <v>1</v>
      </c>
      <c r="T1168" s="38">
        <f>VLOOKUP($B1168,'Gas wholesale lookups'!$A$4:$R$15,'Gas wholesale index'!T$2,FALSE)</f>
        <v>1</v>
      </c>
      <c r="U1168" s="13">
        <f t="shared" si="344"/>
        <v>0</v>
      </c>
      <c r="V1168" s="13">
        <f t="shared" si="345"/>
        <v>0</v>
      </c>
      <c r="W1168" s="13">
        <f t="shared" si="346"/>
        <v>291847.5</v>
      </c>
      <c r="X1168" s="13">
        <f t="shared" si="347"/>
        <v>332991.45454545453</v>
      </c>
      <c r="Y1168" s="13">
        <f t="shared" si="348"/>
        <v>208526.18181818182</v>
      </c>
      <c r="Z1168" s="13">
        <f t="shared" si="349"/>
        <v>166168.27272727274</v>
      </c>
      <c r="AA1168" s="13">
        <f t="shared" si="350"/>
        <v>999533.40909090918</v>
      </c>
      <c r="AB1168" s="23">
        <f t="shared" si="351"/>
        <v>0</v>
      </c>
      <c r="AC1168" s="23">
        <f t="shared" si="352"/>
        <v>0</v>
      </c>
      <c r="AD1168" s="23">
        <f t="shared" si="353"/>
        <v>0</v>
      </c>
      <c r="AE1168" s="23">
        <f t="shared" si="354"/>
        <v>0</v>
      </c>
      <c r="AF1168" s="23">
        <f t="shared" si="355"/>
        <v>0</v>
      </c>
      <c r="AG1168" s="23">
        <f t="shared" si="356"/>
        <v>0</v>
      </c>
      <c r="AH1168" s="23">
        <f t="shared" si="357"/>
        <v>0</v>
      </c>
      <c r="AI1168" s="44" t="str">
        <f t="shared" si="358"/>
        <v>n/a</v>
      </c>
      <c r="AJ1168" s="2" t="str">
        <f t="shared" si="341"/>
        <v>2019-20 Winter</v>
      </c>
      <c r="AK1168" s="2" t="str">
        <f t="shared" si="342"/>
        <v>2018-19 Winter</v>
      </c>
      <c r="AL1168" s="41">
        <v>0</v>
      </c>
    </row>
    <row r="1169" spans="1:38" x14ac:dyDescent="0.3">
      <c r="A1169" s="47">
        <v>43530</v>
      </c>
      <c r="B1169" s="14" t="str">
        <f t="shared" si="343"/>
        <v>Mar</v>
      </c>
      <c r="C1169" s="3"/>
      <c r="D1169" s="3"/>
      <c r="E1169" s="3"/>
      <c r="F1169" s="3"/>
      <c r="G1169" s="3"/>
      <c r="H1169" s="3"/>
      <c r="I1169" s="13">
        <f>VLOOKUP($B1169,'Gas wholesale lookups'!$A$4:$L$15,'Gas wholesale index'!I$2,FALSE)</f>
        <v>208526.18181818182</v>
      </c>
      <c r="J1169" s="13">
        <f>VLOOKUP($B1169,'Gas wholesale lookups'!$A$4:$L$15,'Gas wholesale index'!J$2,FALSE)</f>
        <v>166168.27272727274</v>
      </c>
      <c r="K1169" s="13">
        <f>VLOOKUP($B1169,'Gas wholesale lookups'!$A$4:$L$15,'Gas wholesale index'!K$2,FALSE)</f>
        <v>291847.5</v>
      </c>
      <c r="L1169" s="13">
        <f>VLOOKUP($B1169,'Gas wholesale lookups'!$A$4:$L$15,'Gas wholesale index'!L$2,FALSE)</f>
        <v>332991.45454545453</v>
      </c>
      <c r="M1169" s="13">
        <f>VLOOKUP($B1169,'Gas wholesale lookups'!$A$4:$L$15,'Gas wholesale index'!M$2,FALSE)</f>
        <v>208526.18181818182</v>
      </c>
      <c r="N1169" s="13">
        <f>VLOOKUP($B1169,'Gas wholesale lookups'!$A$4:$L$15,'Gas wholesale index'!N$2,FALSE)</f>
        <v>166168.27272727274</v>
      </c>
      <c r="O1169" s="38">
        <f>VLOOKUP($B1169,'Gas wholesale lookups'!$A$4:$R$15,'Gas wholesale index'!O$2,FALSE)</f>
        <v>0</v>
      </c>
      <c r="P1169" s="38">
        <f>VLOOKUP($B1169,'Gas wholesale lookups'!$A$4:$R$15,'Gas wholesale index'!P$2,FALSE)</f>
        <v>0</v>
      </c>
      <c r="Q1169" s="38">
        <f>VLOOKUP($B1169,'Gas wholesale lookups'!$A$4:$R$15,'Gas wholesale index'!Q$2,FALSE)</f>
        <v>1</v>
      </c>
      <c r="R1169" s="38">
        <f>VLOOKUP($B1169,'Gas wholesale lookups'!$A$4:$R$15,'Gas wholesale index'!R$2,FALSE)</f>
        <v>1</v>
      </c>
      <c r="S1169" s="38">
        <f>VLOOKUP($B1169,'Gas wholesale lookups'!$A$4:$R$15,'Gas wholesale index'!S$2,FALSE)</f>
        <v>1</v>
      </c>
      <c r="T1169" s="38">
        <f>VLOOKUP($B1169,'Gas wholesale lookups'!$A$4:$R$15,'Gas wholesale index'!T$2,FALSE)</f>
        <v>1</v>
      </c>
      <c r="U1169" s="13">
        <f t="shared" si="344"/>
        <v>0</v>
      </c>
      <c r="V1169" s="13">
        <f t="shared" si="345"/>
        <v>0</v>
      </c>
      <c r="W1169" s="13">
        <f t="shared" si="346"/>
        <v>291847.5</v>
      </c>
      <c r="X1169" s="13">
        <f t="shared" si="347"/>
        <v>332991.45454545453</v>
      </c>
      <c r="Y1169" s="13">
        <f t="shared" si="348"/>
        <v>208526.18181818182</v>
      </c>
      <c r="Z1169" s="13">
        <f t="shared" si="349"/>
        <v>166168.27272727274</v>
      </c>
      <c r="AA1169" s="13">
        <f t="shared" si="350"/>
        <v>999533.40909090918</v>
      </c>
      <c r="AB1169" s="23">
        <f t="shared" si="351"/>
        <v>0</v>
      </c>
      <c r="AC1169" s="23">
        <f t="shared" si="352"/>
        <v>0</v>
      </c>
      <c r="AD1169" s="23">
        <f t="shared" si="353"/>
        <v>0</v>
      </c>
      <c r="AE1169" s="23">
        <f t="shared" si="354"/>
        <v>0</v>
      </c>
      <c r="AF1169" s="23">
        <f t="shared" si="355"/>
        <v>0</v>
      </c>
      <c r="AG1169" s="23">
        <f t="shared" si="356"/>
        <v>0</v>
      </c>
      <c r="AH1169" s="23">
        <f t="shared" si="357"/>
        <v>0</v>
      </c>
      <c r="AI1169" s="44" t="str">
        <f t="shared" si="358"/>
        <v>n/a</v>
      </c>
      <c r="AJ1169" s="2" t="str">
        <f t="shared" si="341"/>
        <v>2019-20 Winter</v>
      </c>
      <c r="AK1169" s="2" t="str">
        <f t="shared" si="342"/>
        <v>2018-19 Winter</v>
      </c>
      <c r="AL1169" s="41">
        <v>0</v>
      </c>
    </row>
    <row r="1170" spans="1:38" x14ac:dyDescent="0.3">
      <c r="A1170" s="47">
        <v>43531</v>
      </c>
      <c r="B1170" s="14" t="str">
        <f t="shared" si="343"/>
        <v>Mar</v>
      </c>
      <c r="C1170" s="3"/>
      <c r="D1170" s="3"/>
      <c r="E1170" s="3"/>
      <c r="F1170" s="3"/>
      <c r="G1170" s="3"/>
      <c r="H1170" s="3"/>
      <c r="I1170" s="13">
        <f>VLOOKUP($B1170,'Gas wholesale lookups'!$A$4:$L$15,'Gas wholesale index'!I$2,FALSE)</f>
        <v>208526.18181818182</v>
      </c>
      <c r="J1170" s="13">
        <f>VLOOKUP($B1170,'Gas wholesale lookups'!$A$4:$L$15,'Gas wholesale index'!J$2,FALSE)</f>
        <v>166168.27272727274</v>
      </c>
      <c r="K1170" s="13">
        <f>VLOOKUP($B1170,'Gas wholesale lookups'!$A$4:$L$15,'Gas wholesale index'!K$2,FALSE)</f>
        <v>291847.5</v>
      </c>
      <c r="L1170" s="13">
        <f>VLOOKUP($B1170,'Gas wholesale lookups'!$A$4:$L$15,'Gas wholesale index'!L$2,FALSE)</f>
        <v>332991.45454545453</v>
      </c>
      <c r="M1170" s="13">
        <f>VLOOKUP($B1170,'Gas wholesale lookups'!$A$4:$L$15,'Gas wholesale index'!M$2,FALSE)</f>
        <v>208526.18181818182</v>
      </c>
      <c r="N1170" s="13">
        <f>VLOOKUP($B1170,'Gas wholesale lookups'!$A$4:$L$15,'Gas wholesale index'!N$2,FALSE)</f>
        <v>166168.27272727274</v>
      </c>
      <c r="O1170" s="38">
        <f>VLOOKUP($B1170,'Gas wholesale lookups'!$A$4:$R$15,'Gas wholesale index'!O$2,FALSE)</f>
        <v>0</v>
      </c>
      <c r="P1170" s="38">
        <f>VLOOKUP($B1170,'Gas wholesale lookups'!$A$4:$R$15,'Gas wholesale index'!P$2,FALSE)</f>
        <v>0</v>
      </c>
      <c r="Q1170" s="38">
        <f>VLOOKUP($B1170,'Gas wholesale lookups'!$A$4:$R$15,'Gas wholesale index'!Q$2,FALSE)</f>
        <v>1</v>
      </c>
      <c r="R1170" s="38">
        <f>VLOOKUP($B1170,'Gas wholesale lookups'!$A$4:$R$15,'Gas wholesale index'!R$2,FALSE)</f>
        <v>1</v>
      </c>
      <c r="S1170" s="38">
        <f>VLOOKUP($B1170,'Gas wholesale lookups'!$A$4:$R$15,'Gas wholesale index'!S$2,FALSE)</f>
        <v>1</v>
      </c>
      <c r="T1170" s="38">
        <f>VLOOKUP($B1170,'Gas wholesale lookups'!$A$4:$R$15,'Gas wholesale index'!T$2,FALSE)</f>
        <v>1</v>
      </c>
      <c r="U1170" s="13">
        <f t="shared" si="344"/>
        <v>0</v>
      </c>
      <c r="V1170" s="13">
        <f t="shared" si="345"/>
        <v>0</v>
      </c>
      <c r="W1170" s="13">
        <f t="shared" si="346"/>
        <v>291847.5</v>
      </c>
      <c r="X1170" s="13">
        <f t="shared" si="347"/>
        <v>332991.45454545453</v>
      </c>
      <c r="Y1170" s="13">
        <f t="shared" si="348"/>
        <v>208526.18181818182</v>
      </c>
      <c r="Z1170" s="13">
        <f t="shared" si="349"/>
        <v>166168.27272727274</v>
      </c>
      <c r="AA1170" s="13">
        <f t="shared" si="350"/>
        <v>999533.40909090918</v>
      </c>
      <c r="AB1170" s="23">
        <f t="shared" si="351"/>
        <v>0</v>
      </c>
      <c r="AC1170" s="23">
        <f t="shared" si="352"/>
        <v>0</v>
      </c>
      <c r="AD1170" s="23">
        <f t="shared" si="353"/>
        <v>0</v>
      </c>
      <c r="AE1170" s="23">
        <f t="shared" si="354"/>
        <v>0</v>
      </c>
      <c r="AF1170" s="23">
        <f t="shared" si="355"/>
        <v>0</v>
      </c>
      <c r="AG1170" s="23">
        <f t="shared" si="356"/>
        <v>0</v>
      </c>
      <c r="AH1170" s="23">
        <f t="shared" si="357"/>
        <v>0</v>
      </c>
      <c r="AI1170" s="44" t="str">
        <f t="shared" si="358"/>
        <v>n/a</v>
      </c>
      <c r="AJ1170" s="2" t="str">
        <f t="shared" si="341"/>
        <v>2019-20 Winter</v>
      </c>
      <c r="AK1170" s="2" t="str">
        <f t="shared" si="342"/>
        <v>2018-19 Winter</v>
      </c>
      <c r="AL1170" s="41">
        <v>0</v>
      </c>
    </row>
    <row r="1171" spans="1:38" x14ac:dyDescent="0.3">
      <c r="A1171" s="47">
        <v>43532</v>
      </c>
      <c r="B1171" s="14" t="str">
        <f t="shared" si="343"/>
        <v>Mar</v>
      </c>
      <c r="C1171" s="3"/>
      <c r="D1171" s="3"/>
      <c r="E1171" s="3"/>
      <c r="F1171" s="3"/>
      <c r="G1171" s="3"/>
      <c r="H1171" s="3"/>
      <c r="I1171" s="13">
        <f>VLOOKUP($B1171,'Gas wholesale lookups'!$A$4:$L$15,'Gas wholesale index'!I$2,FALSE)</f>
        <v>208526.18181818182</v>
      </c>
      <c r="J1171" s="13">
        <f>VLOOKUP($B1171,'Gas wholesale lookups'!$A$4:$L$15,'Gas wholesale index'!J$2,FALSE)</f>
        <v>166168.27272727274</v>
      </c>
      <c r="K1171" s="13">
        <f>VLOOKUP($B1171,'Gas wholesale lookups'!$A$4:$L$15,'Gas wholesale index'!K$2,FALSE)</f>
        <v>291847.5</v>
      </c>
      <c r="L1171" s="13">
        <f>VLOOKUP($B1171,'Gas wholesale lookups'!$A$4:$L$15,'Gas wholesale index'!L$2,FALSE)</f>
        <v>332991.45454545453</v>
      </c>
      <c r="M1171" s="13">
        <f>VLOOKUP($B1171,'Gas wholesale lookups'!$A$4:$L$15,'Gas wholesale index'!M$2,FALSE)</f>
        <v>208526.18181818182</v>
      </c>
      <c r="N1171" s="13">
        <f>VLOOKUP($B1171,'Gas wholesale lookups'!$A$4:$L$15,'Gas wholesale index'!N$2,FALSE)</f>
        <v>166168.27272727274</v>
      </c>
      <c r="O1171" s="38">
        <f>VLOOKUP($B1171,'Gas wholesale lookups'!$A$4:$R$15,'Gas wholesale index'!O$2,FALSE)</f>
        <v>0</v>
      </c>
      <c r="P1171" s="38">
        <f>VLOOKUP($B1171,'Gas wholesale lookups'!$A$4:$R$15,'Gas wholesale index'!P$2,FALSE)</f>
        <v>0</v>
      </c>
      <c r="Q1171" s="38">
        <f>VLOOKUP($B1171,'Gas wholesale lookups'!$A$4:$R$15,'Gas wholesale index'!Q$2,FALSE)</f>
        <v>1</v>
      </c>
      <c r="R1171" s="38">
        <f>VLOOKUP($B1171,'Gas wholesale lookups'!$A$4:$R$15,'Gas wholesale index'!R$2,FALSE)</f>
        <v>1</v>
      </c>
      <c r="S1171" s="38">
        <f>VLOOKUP($B1171,'Gas wholesale lookups'!$A$4:$R$15,'Gas wholesale index'!S$2,FALSE)</f>
        <v>1</v>
      </c>
      <c r="T1171" s="38">
        <f>VLOOKUP($B1171,'Gas wholesale lookups'!$A$4:$R$15,'Gas wholesale index'!T$2,FALSE)</f>
        <v>1</v>
      </c>
      <c r="U1171" s="13">
        <f t="shared" si="344"/>
        <v>0</v>
      </c>
      <c r="V1171" s="13">
        <f t="shared" si="345"/>
        <v>0</v>
      </c>
      <c r="W1171" s="13">
        <f t="shared" si="346"/>
        <v>291847.5</v>
      </c>
      <c r="X1171" s="13">
        <f t="shared" si="347"/>
        <v>332991.45454545453</v>
      </c>
      <c r="Y1171" s="13">
        <f t="shared" si="348"/>
        <v>208526.18181818182</v>
      </c>
      <c r="Z1171" s="13">
        <f t="shared" si="349"/>
        <v>166168.27272727274</v>
      </c>
      <c r="AA1171" s="13">
        <f t="shared" si="350"/>
        <v>999533.40909090918</v>
      </c>
      <c r="AB1171" s="23">
        <f t="shared" si="351"/>
        <v>0</v>
      </c>
      <c r="AC1171" s="23">
        <f t="shared" si="352"/>
        <v>0</v>
      </c>
      <c r="AD1171" s="23">
        <f t="shared" si="353"/>
        <v>0</v>
      </c>
      <c r="AE1171" s="23">
        <f t="shared" si="354"/>
        <v>0</v>
      </c>
      <c r="AF1171" s="23">
        <f t="shared" si="355"/>
        <v>0</v>
      </c>
      <c r="AG1171" s="23">
        <f t="shared" si="356"/>
        <v>0</v>
      </c>
      <c r="AH1171" s="23">
        <f t="shared" si="357"/>
        <v>0</v>
      </c>
      <c r="AI1171" s="44" t="str">
        <f t="shared" si="358"/>
        <v>n/a</v>
      </c>
      <c r="AJ1171" s="2" t="str">
        <f t="shared" si="341"/>
        <v>2019-20 Winter</v>
      </c>
      <c r="AK1171" s="2" t="str">
        <f t="shared" si="342"/>
        <v>2018-19 Winter</v>
      </c>
      <c r="AL1171" s="41">
        <v>0</v>
      </c>
    </row>
    <row r="1172" spans="1:38" x14ac:dyDescent="0.3">
      <c r="A1172" s="47">
        <v>43535</v>
      </c>
      <c r="B1172" s="14" t="str">
        <f t="shared" si="343"/>
        <v>Mar</v>
      </c>
      <c r="C1172" s="3"/>
      <c r="D1172" s="3"/>
      <c r="E1172" s="3"/>
      <c r="F1172" s="3"/>
      <c r="G1172" s="3"/>
      <c r="H1172" s="3"/>
      <c r="I1172" s="13">
        <f>VLOOKUP($B1172,'Gas wholesale lookups'!$A$4:$L$15,'Gas wholesale index'!I$2,FALSE)</f>
        <v>208526.18181818182</v>
      </c>
      <c r="J1172" s="13">
        <f>VLOOKUP($B1172,'Gas wholesale lookups'!$A$4:$L$15,'Gas wholesale index'!J$2,FALSE)</f>
        <v>166168.27272727274</v>
      </c>
      <c r="K1172" s="13">
        <f>VLOOKUP($B1172,'Gas wholesale lookups'!$A$4:$L$15,'Gas wholesale index'!K$2,FALSE)</f>
        <v>291847.5</v>
      </c>
      <c r="L1172" s="13">
        <f>VLOOKUP($B1172,'Gas wholesale lookups'!$A$4:$L$15,'Gas wholesale index'!L$2,FALSE)</f>
        <v>332991.45454545453</v>
      </c>
      <c r="M1172" s="13">
        <f>VLOOKUP($B1172,'Gas wholesale lookups'!$A$4:$L$15,'Gas wholesale index'!M$2,FALSE)</f>
        <v>208526.18181818182</v>
      </c>
      <c r="N1172" s="13">
        <f>VLOOKUP($B1172,'Gas wholesale lookups'!$A$4:$L$15,'Gas wholesale index'!N$2,FALSE)</f>
        <v>166168.27272727274</v>
      </c>
      <c r="O1172" s="38">
        <f>VLOOKUP($B1172,'Gas wholesale lookups'!$A$4:$R$15,'Gas wholesale index'!O$2,FALSE)</f>
        <v>0</v>
      </c>
      <c r="P1172" s="38">
        <f>VLOOKUP($B1172,'Gas wholesale lookups'!$A$4:$R$15,'Gas wholesale index'!P$2,FALSE)</f>
        <v>0</v>
      </c>
      <c r="Q1172" s="38">
        <f>VLOOKUP($B1172,'Gas wholesale lookups'!$A$4:$R$15,'Gas wholesale index'!Q$2,FALSE)</f>
        <v>1</v>
      </c>
      <c r="R1172" s="38">
        <f>VLOOKUP($B1172,'Gas wholesale lookups'!$A$4:$R$15,'Gas wholesale index'!R$2,FALSE)</f>
        <v>1</v>
      </c>
      <c r="S1172" s="38">
        <f>VLOOKUP($B1172,'Gas wholesale lookups'!$A$4:$R$15,'Gas wholesale index'!S$2,FALSE)</f>
        <v>1</v>
      </c>
      <c r="T1172" s="38">
        <f>VLOOKUP($B1172,'Gas wholesale lookups'!$A$4:$R$15,'Gas wholesale index'!T$2,FALSE)</f>
        <v>1</v>
      </c>
      <c r="U1172" s="13">
        <f t="shared" si="344"/>
        <v>0</v>
      </c>
      <c r="V1172" s="13">
        <f t="shared" si="345"/>
        <v>0</v>
      </c>
      <c r="W1172" s="13">
        <f t="shared" si="346"/>
        <v>291847.5</v>
      </c>
      <c r="X1172" s="13">
        <f t="shared" si="347"/>
        <v>332991.45454545453</v>
      </c>
      <c r="Y1172" s="13">
        <f t="shared" si="348"/>
        <v>208526.18181818182</v>
      </c>
      <c r="Z1172" s="13">
        <f t="shared" si="349"/>
        <v>166168.27272727274</v>
      </c>
      <c r="AA1172" s="13">
        <f t="shared" si="350"/>
        <v>999533.40909090918</v>
      </c>
      <c r="AB1172" s="23">
        <f t="shared" si="351"/>
        <v>0</v>
      </c>
      <c r="AC1172" s="23">
        <f t="shared" si="352"/>
        <v>0</v>
      </c>
      <c r="AD1172" s="23">
        <f t="shared" si="353"/>
        <v>0</v>
      </c>
      <c r="AE1172" s="23">
        <f t="shared" si="354"/>
        <v>0</v>
      </c>
      <c r="AF1172" s="23">
        <f t="shared" si="355"/>
        <v>0</v>
      </c>
      <c r="AG1172" s="23">
        <f t="shared" si="356"/>
        <v>0</v>
      </c>
      <c r="AH1172" s="23">
        <f t="shared" si="357"/>
        <v>0</v>
      </c>
      <c r="AI1172" s="44" t="str">
        <f t="shared" si="358"/>
        <v>n/a</v>
      </c>
      <c r="AJ1172" s="2" t="str">
        <f t="shared" si="341"/>
        <v>2019-20 Winter</v>
      </c>
      <c r="AK1172" s="2" t="str">
        <f t="shared" si="342"/>
        <v>2018-19 Winter</v>
      </c>
      <c r="AL1172" s="41">
        <v>0</v>
      </c>
    </row>
    <row r="1173" spans="1:38" x14ac:dyDescent="0.3">
      <c r="A1173" s="47">
        <v>43536</v>
      </c>
      <c r="B1173" s="14" t="str">
        <f t="shared" si="343"/>
        <v>Mar</v>
      </c>
      <c r="C1173" s="3"/>
      <c r="D1173" s="3"/>
      <c r="E1173" s="3"/>
      <c r="F1173" s="3"/>
      <c r="G1173" s="3"/>
      <c r="H1173" s="3"/>
      <c r="I1173" s="13">
        <f>VLOOKUP($B1173,'Gas wholesale lookups'!$A$4:$L$15,'Gas wholesale index'!I$2,FALSE)</f>
        <v>208526.18181818182</v>
      </c>
      <c r="J1173" s="13">
        <f>VLOOKUP($B1173,'Gas wholesale lookups'!$A$4:$L$15,'Gas wholesale index'!J$2,FALSE)</f>
        <v>166168.27272727274</v>
      </c>
      <c r="K1173" s="13">
        <f>VLOOKUP($B1173,'Gas wholesale lookups'!$A$4:$L$15,'Gas wholesale index'!K$2,FALSE)</f>
        <v>291847.5</v>
      </c>
      <c r="L1173" s="13">
        <f>VLOOKUP($B1173,'Gas wholesale lookups'!$A$4:$L$15,'Gas wholesale index'!L$2,FALSE)</f>
        <v>332991.45454545453</v>
      </c>
      <c r="M1173" s="13">
        <f>VLOOKUP($B1173,'Gas wholesale lookups'!$A$4:$L$15,'Gas wholesale index'!M$2,FALSE)</f>
        <v>208526.18181818182</v>
      </c>
      <c r="N1173" s="13">
        <f>VLOOKUP($B1173,'Gas wholesale lookups'!$A$4:$L$15,'Gas wholesale index'!N$2,FALSE)</f>
        <v>166168.27272727274</v>
      </c>
      <c r="O1173" s="38">
        <f>VLOOKUP($B1173,'Gas wholesale lookups'!$A$4:$R$15,'Gas wholesale index'!O$2,FALSE)</f>
        <v>0</v>
      </c>
      <c r="P1173" s="38">
        <f>VLOOKUP($B1173,'Gas wholesale lookups'!$A$4:$R$15,'Gas wholesale index'!P$2,FALSE)</f>
        <v>0</v>
      </c>
      <c r="Q1173" s="38">
        <f>VLOOKUP($B1173,'Gas wholesale lookups'!$A$4:$R$15,'Gas wholesale index'!Q$2,FALSE)</f>
        <v>1</v>
      </c>
      <c r="R1173" s="38">
        <f>VLOOKUP($B1173,'Gas wholesale lookups'!$A$4:$R$15,'Gas wholesale index'!R$2,FALSE)</f>
        <v>1</v>
      </c>
      <c r="S1173" s="38">
        <f>VLOOKUP($B1173,'Gas wholesale lookups'!$A$4:$R$15,'Gas wholesale index'!S$2,FALSE)</f>
        <v>1</v>
      </c>
      <c r="T1173" s="38">
        <f>VLOOKUP($B1173,'Gas wholesale lookups'!$A$4:$R$15,'Gas wholesale index'!T$2,FALSE)</f>
        <v>1</v>
      </c>
      <c r="U1173" s="13">
        <f t="shared" si="344"/>
        <v>0</v>
      </c>
      <c r="V1173" s="13">
        <f t="shared" si="345"/>
        <v>0</v>
      </c>
      <c r="W1173" s="13">
        <f t="shared" si="346"/>
        <v>291847.5</v>
      </c>
      <c r="X1173" s="13">
        <f t="shared" si="347"/>
        <v>332991.45454545453</v>
      </c>
      <c r="Y1173" s="13">
        <f t="shared" si="348"/>
        <v>208526.18181818182</v>
      </c>
      <c r="Z1173" s="13">
        <f t="shared" si="349"/>
        <v>166168.27272727274</v>
      </c>
      <c r="AA1173" s="13">
        <f t="shared" si="350"/>
        <v>999533.40909090918</v>
      </c>
      <c r="AB1173" s="23">
        <f t="shared" si="351"/>
        <v>0</v>
      </c>
      <c r="AC1173" s="23">
        <f t="shared" si="352"/>
        <v>0</v>
      </c>
      <c r="AD1173" s="23">
        <f t="shared" si="353"/>
        <v>0</v>
      </c>
      <c r="AE1173" s="23">
        <f t="shared" si="354"/>
        <v>0</v>
      </c>
      <c r="AF1173" s="23">
        <f t="shared" si="355"/>
        <v>0</v>
      </c>
      <c r="AG1173" s="23">
        <f t="shared" si="356"/>
        <v>0</v>
      </c>
      <c r="AH1173" s="23">
        <f t="shared" si="357"/>
        <v>0</v>
      </c>
      <c r="AI1173" s="44" t="str">
        <f t="shared" si="358"/>
        <v>n/a</v>
      </c>
      <c r="AJ1173" s="2" t="str">
        <f t="shared" si="341"/>
        <v>2019-20 Winter</v>
      </c>
      <c r="AK1173" s="2" t="str">
        <f t="shared" si="342"/>
        <v>2018-19 Winter</v>
      </c>
      <c r="AL1173" s="41">
        <v>0</v>
      </c>
    </row>
    <row r="1174" spans="1:38" x14ac:dyDescent="0.3">
      <c r="A1174" s="47">
        <v>43537</v>
      </c>
      <c r="B1174" s="14" t="str">
        <f t="shared" si="343"/>
        <v>Mar</v>
      </c>
      <c r="C1174" s="3"/>
      <c r="D1174" s="3"/>
      <c r="E1174" s="3"/>
      <c r="F1174" s="3"/>
      <c r="G1174" s="3"/>
      <c r="H1174" s="3"/>
      <c r="I1174" s="13">
        <f>VLOOKUP($B1174,'Gas wholesale lookups'!$A$4:$L$15,'Gas wholesale index'!I$2,FALSE)</f>
        <v>208526.18181818182</v>
      </c>
      <c r="J1174" s="13">
        <f>VLOOKUP($B1174,'Gas wholesale lookups'!$A$4:$L$15,'Gas wholesale index'!J$2,FALSE)</f>
        <v>166168.27272727274</v>
      </c>
      <c r="K1174" s="13">
        <f>VLOOKUP($B1174,'Gas wholesale lookups'!$A$4:$L$15,'Gas wholesale index'!K$2,FALSE)</f>
        <v>291847.5</v>
      </c>
      <c r="L1174" s="13">
        <f>VLOOKUP($B1174,'Gas wholesale lookups'!$A$4:$L$15,'Gas wholesale index'!L$2,FALSE)</f>
        <v>332991.45454545453</v>
      </c>
      <c r="M1174" s="13">
        <f>VLOOKUP($B1174,'Gas wholesale lookups'!$A$4:$L$15,'Gas wholesale index'!M$2,FALSE)</f>
        <v>208526.18181818182</v>
      </c>
      <c r="N1174" s="13">
        <f>VLOOKUP($B1174,'Gas wholesale lookups'!$A$4:$L$15,'Gas wholesale index'!N$2,FALSE)</f>
        <v>166168.27272727274</v>
      </c>
      <c r="O1174" s="38">
        <f>VLOOKUP($B1174,'Gas wholesale lookups'!$A$4:$R$15,'Gas wholesale index'!O$2,FALSE)</f>
        <v>0</v>
      </c>
      <c r="P1174" s="38">
        <f>VLOOKUP($B1174,'Gas wholesale lookups'!$A$4:$R$15,'Gas wholesale index'!P$2,FALSE)</f>
        <v>0</v>
      </c>
      <c r="Q1174" s="38">
        <f>VLOOKUP($B1174,'Gas wholesale lookups'!$A$4:$R$15,'Gas wholesale index'!Q$2,FALSE)</f>
        <v>1</v>
      </c>
      <c r="R1174" s="38">
        <f>VLOOKUP($B1174,'Gas wholesale lookups'!$A$4:$R$15,'Gas wholesale index'!R$2,FALSE)</f>
        <v>1</v>
      </c>
      <c r="S1174" s="38">
        <f>VLOOKUP($B1174,'Gas wholesale lookups'!$A$4:$R$15,'Gas wholesale index'!S$2,FALSE)</f>
        <v>1</v>
      </c>
      <c r="T1174" s="38">
        <f>VLOOKUP($B1174,'Gas wholesale lookups'!$A$4:$R$15,'Gas wholesale index'!T$2,FALSE)</f>
        <v>1</v>
      </c>
      <c r="U1174" s="13">
        <f t="shared" si="344"/>
        <v>0</v>
      </c>
      <c r="V1174" s="13">
        <f t="shared" si="345"/>
        <v>0</v>
      </c>
      <c r="W1174" s="13">
        <f t="shared" si="346"/>
        <v>291847.5</v>
      </c>
      <c r="X1174" s="13">
        <f t="shared" si="347"/>
        <v>332991.45454545453</v>
      </c>
      <c r="Y1174" s="13">
        <f t="shared" si="348"/>
        <v>208526.18181818182</v>
      </c>
      <c r="Z1174" s="13">
        <f t="shared" si="349"/>
        <v>166168.27272727274</v>
      </c>
      <c r="AA1174" s="13">
        <f t="shared" si="350"/>
        <v>999533.40909090918</v>
      </c>
      <c r="AB1174" s="23">
        <f t="shared" si="351"/>
        <v>0</v>
      </c>
      <c r="AC1174" s="23">
        <f t="shared" si="352"/>
        <v>0</v>
      </c>
      <c r="AD1174" s="23">
        <f t="shared" si="353"/>
        <v>0</v>
      </c>
      <c r="AE1174" s="23">
        <f t="shared" si="354"/>
        <v>0</v>
      </c>
      <c r="AF1174" s="23">
        <f t="shared" si="355"/>
        <v>0</v>
      </c>
      <c r="AG1174" s="23">
        <f t="shared" si="356"/>
        <v>0</v>
      </c>
      <c r="AH1174" s="23">
        <f t="shared" si="357"/>
        <v>0</v>
      </c>
      <c r="AI1174" s="44" t="str">
        <f t="shared" si="358"/>
        <v>n/a</v>
      </c>
      <c r="AJ1174" s="2" t="str">
        <f t="shared" si="341"/>
        <v>2019-20 Winter</v>
      </c>
      <c r="AK1174" s="2" t="str">
        <f t="shared" si="342"/>
        <v>2018-19 Winter</v>
      </c>
      <c r="AL1174" s="41">
        <v>0</v>
      </c>
    </row>
    <row r="1175" spans="1:38" x14ac:dyDescent="0.3">
      <c r="A1175" s="47">
        <v>43538</v>
      </c>
      <c r="B1175" s="14" t="str">
        <f t="shared" si="343"/>
        <v>Mar</v>
      </c>
      <c r="C1175" s="3"/>
      <c r="D1175" s="3"/>
      <c r="E1175" s="3"/>
      <c r="F1175" s="3"/>
      <c r="G1175" s="3"/>
      <c r="H1175" s="3"/>
      <c r="I1175" s="13">
        <f>VLOOKUP($B1175,'Gas wholesale lookups'!$A$4:$L$15,'Gas wholesale index'!I$2,FALSE)</f>
        <v>208526.18181818182</v>
      </c>
      <c r="J1175" s="13">
        <f>VLOOKUP($B1175,'Gas wholesale lookups'!$A$4:$L$15,'Gas wholesale index'!J$2,FALSE)</f>
        <v>166168.27272727274</v>
      </c>
      <c r="K1175" s="13">
        <f>VLOOKUP($B1175,'Gas wholesale lookups'!$A$4:$L$15,'Gas wholesale index'!K$2,FALSE)</f>
        <v>291847.5</v>
      </c>
      <c r="L1175" s="13">
        <f>VLOOKUP($B1175,'Gas wholesale lookups'!$A$4:$L$15,'Gas wholesale index'!L$2,FALSE)</f>
        <v>332991.45454545453</v>
      </c>
      <c r="M1175" s="13">
        <f>VLOOKUP($B1175,'Gas wholesale lookups'!$A$4:$L$15,'Gas wholesale index'!M$2,FALSE)</f>
        <v>208526.18181818182</v>
      </c>
      <c r="N1175" s="13">
        <f>VLOOKUP($B1175,'Gas wholesale lookups'!$A$4:$L$15,'Gas wholesale index'!N$2,FALSE)</f>
        <v>166168.27272727274</v>
      </c>
      <c r="O1175" s="38">
        <f>VLOOKUP($B1175,'Gas wholesale lookups'!$A$4:$R$15,'Gas wholesale index'!O$2,FALSE)</f>
        <v>0</v>
      </c>
      <c r="P1175" s="38">
        <f>VLOOKUP($B1175,'Gas wholesale lookups'!$A$4:$R$15,'Gas wholesale index'!P$2,FALSE)</f>
        <v>0</v>
      </c>
      <c r="Q1175" s="38">
        <f>VLOOKUP($B1175,'Gas wholesale lookups'!$A$4:$R$15,'Gas wholesale index'!Q$2,FALSE)</f>
        <v>1</v>
      </c>
      <c r="R1175" s="38">
        <f>VLOOKUP($B1175,'Gas wholesale lookups'!$A$4:$R$15,'Gas wholesale index'!R$2,FALSE)</f>
        <v>1</v>
      </c>
      <c r="S1175" s="38">
        <f>VLOOKUP($B1175,'Gas wholesale lookups'!$A$4:$R$15,'Gas wholesale index'!S$2,FALSE)</f>
        <v>1</v>
      </c>
      <c r="T1175" s="38">
        <f>VLOOKUP($B1175,'Gas wholesale lookups'!$A$4:$R$15,'Gas wholesale index'!T$2,FALSE)</f>
        <v>1</v>
      </c>
      <c r="U1175" s="13">
        <f t="shared" si="344"/>
        <v>0</v>
      </c>
      <c r="V1175" s="13">
        <f t="shared" si="345"/>
        <v>0</v>
      </c>
      <c r="W1175" s="13">
        <f t="shared" si="346"/>
        <v>291847.5</v>
      </c>
      <c r="X1175" s="13">
        <f t="shared" si="347"/>
        <v>332991.45454545453</v>
      </c>
      <c r="Y1175" s="13">
        <f t="shared" si="348"/>
        <v>208526.18181818182</v>
      </c>
      <c r="Z1175" s="13">
        <f t="shared" si="349"/>
        <v>166168.27272727274</v>
      </c>
      <c r="AA1175" s="13">
        <f t="shared" si="350"/>
        <v>999533.40909090918</v>
      </c>
      <c r="AB1175" s="23">
        <f t="shared" si="351"/>
        <v>0</v>
      </c>
      <c r="AC1175" s="23">
        <f t="shared" si="352"/>
        <v>0</v>
      </c>
      <c r="AD1175" s="23">
        <f t="shared" si="353"/>
        <v>0</v>
      </c>
      <c r="AE1175" s="23">
        <f t="shared" si="354"/>
        <v>0</v>
      </c>
      <c r="AF1175" s="23">
        <f t="shared" si="355"/>
        <v>0</v>
      </c>
      <c r="AG1175" s="23">
        <f t="shared" si="356"/>
        <v>0</v>
      </c>
      <c r="AH1175" s="23">
        <f t="shared" si="357"/>
        <v>0</v>
      </c>
      <c r="AI1175" s="44" t="str">
        <f t="shared" si="358"/>
        <v>n/a</v>
      </c>
      <c r="AJ1175" s="2" t="str">
        <f t="shared" si="341"/>
        <v>2019-20 Winter</v>
      </c>
      <c r="AK1175" s="2" t="str">
        <f t="shared" si="342"/>
        <v>2018-19 Winter</v>
      </c>
      <c r="AL1175" s="41">
        <v>0</v>
      </c>
    </row>
    <row r="1176" spans="1:38" x14ac:dyDescent="0.3">
      <c r="A1176" s="47">
        <v>43539</v>
      </c>
      <c r="B1176" s="14" t="str">
        <f t="shared" si="343"/>
        <v>Mar</v>
      </c>
      <c r="C1176" s="3"/>
      <c r="D1176" s="3"/>
      <c r="E1176" s="3"/>
      <c r="F1176" s="3"/>
      <c r="G1176" s="3"/>
      <c r="H1176" s="3"/>
      <c r="I1176" s="13">
        <f>VLOOKUP($B1176,'Gas wholesale lookups'!$A$4:$L$15,'Gas wholesale index'!I$2,FALSE)</f>
        <v>208526.18181818182</v>
      </c>
      <c r="J1176" s="13">
        <f>VLOOKUP($B1176,'Gas wholesale lookups'!$A$4:$L$15,'Gas wholesale index'!J$2,FALSE)</f>
        <v>166168.27272727274</v>
      </c>
      <c r="K1176" s="13">
        <f>VLOOKUP($B1176,'Gas wholesale lookups'!$A$4:$L$15,'Gas wholesale index'!K$2,FALSE)</f>
        <v>291847.5</v>
      </c>
      <c r="L1176" s="13">
        <f>VLOOKUP($B1176,'Gas wholesale lookups'!$A$4:$L$15,'Gas wholesale index'!L$2,FALSE)</f>
        <v>332991.45454545453</v>
      </c>
      <c r="M1176" s="13">
        <f>VLOOKUP($B1176,'Gas wholesale lookups'!$A$4:$L$15,'Gas wholesale index'!M$2,FALSE)</f>
        <v>208526.18181818182</v>
      </c>
      <c r="N1176" s="13">
        <f>VLOOKUP($B1176,'Gas wholesale lookups'!$A$4:$L$15,'Gas wholesale index'!N$2,FALSE)</f>
        <v>166168.27272727274</v>
      </c>
      <c r="O1176" s="38">
        <f>VLOOKUP($B1176,'Gas wholesale lookups'!$A$4:$R$15,'Gas wholesale index'!O$2,FALSE)</f>
        <v>0</v>
      </c>
      <c r="P1176" s="38">
        <f>VLOOKUP($B1176,'Gas wholesale lookups'!$A$4:$R$15,'Gas wholesale index'!P$2,FALSE)</f>
        <v>0</v>
      </c>
      <c r="Q1176" s="38">
        <f>VLOOKUP($B1176,'Gas wholesale lookups'!$A$4:$R$15,'Gas wholesale index'!Q$2,FALSE)</f>
        <v>1</v>
      </c>
      <c r="R1176" s="38">
        <f>VLOOKUP($B1176,'Gas wholesale lookups'!$A$4:$R$15,'Gas wholesale index'!R$2,FALSE)</f>
        <v>1</v>
      </c>
      <c r="S1176" s="38">
        <f>VLOOKUP($B1176,'Gas wholesale lookups'!$A$4:$R$15,'Gas wholesale index'!S$2,FALSE)</f>
        <v>1</v>
      </c>
      <c r="T1176" s="38">
        <f>VLOOKUP($B1176,'Gas wholesale lookups'!$A$4:$R$15,'Gas wholesale index'!T$2,FALSE)</f>
        <v>1</v>
      </c>
      <c r="U1176" s="13">
        <f t="shared" si="344"/>
        <v>0</v>
      </c>
      <c r="V1176" s="13">
        <f t="shared" si="345"/>
        <v>0</v>
      </c>
      <c r="W1176" s="13">
        <f t="shared" si="346"/>
        <v>291847.5</v>
      </c>
      <c r="X1176" s="13">
        <f t="shared" si="347"/>
        <v>332991.45454545453</v>
      </c>
      <c r="Y1176" s="13">
        <f t="shared" si="348"/>
        <v>208526.18181818182</v>
      </c>
      <c r="Z1176" s="13">
        <f t="shared" si="349"/>
        <v>166168.27272727274</v>
      </c>
      <c r="AA1176" s="13">
        <f t="shared" si="350"/>
        <v>999533.40909090918</v>
      </c>
      <c r="AB1176" s="23">
        <f t="shared" si="351"/>
        <v>0</v>
      </c>
      <c r="AC1176" s="23">
        <f t="shared" si="352"/>
        <v>0</v>
      </c>
      <c r="AD1176" s="23">
        <f t="shared" si="353"/>
        <v>0</v>
      </c>
      <c r="AE1176" s="23">
        <f t="shared" si="354"/>
        <v>0</v>
      </c>
      <c r="AF1176" s="23">
        <f t="shared" si="355"/>
        <v>0</v>
      </c>
      <c r="AG1176" s="23">
        <f t="shared" si="356"/>
        <v>0</v>
      </c>
      <c r="AH1176" s="23">
        <f t="shared" si="357"/>
        <v>0</v>
      </c>
      <c r="AI1176" s="44" t="str">
        <f t="shared" si="358"/>
        <v>n/a</v>
      </c>
      <c r="AJ1176" s="2" t="str">
        <f t="shared" si="341"/>
        <v>2019-20 Winter</v>
      </c>
      <c r="AK1176" s="2" t="str">
        <f t="shared" si="342"/>
        <v>2018-19 Winter</v>
      </c>
      <c r="AL1176" s="41">
        <v>0</v>
      </c>
    </row>
    <row r="1177" spans="1:38" x14ac:dyDescent="0.3">
      <c r="A1177" s="47">
        <v>43542</v>
      </c>
      <c r="B1177" s="14" t="str">
        <f t="shared" si="343"/>
        <v>Mar</v>
      </c>
      <c r="C1177" s="3"/>
      <c r="D1177" s="3"/>
      <c r="E1177" s="3"/>
      <c r="F1177" s="3"/>
      <c r="G1177" s="3"/>
      <c r="H1177" s="3"/>
      <c r="I1177" s="13">
        <f>VLOOKUP($B1177,'Gas wholesale lookups'!$A$4:$L$15,'Gas wholesale index'!I$2,FALSE)</f>
        <v>208526.18181818182</v>
      </c>
      <c r="J1177" s="13">
        <f>VLOOKUP($B1177,'Gas wholesale lookups'!$A$4:$L$15,'Gas wholesale index'!J$2,FALSE)</f>
        <v>166168.27272727274</v>
      </c>
      <c r="K1177" s="13">
        <f>VLOOKUP($B1177,'Gas wholesale lookups'!$A$4:$L$15,'Gas wholesale index'!K$2,FALSE)</f>
        <v>291847.5</v>
      </c>
      <c r="L1177" s="13">
        <f>VLOOKUP($B1177,'Gas wholesale lookups'!$A$4:$L$15,'Gas wholesale index'!L$2,FALSE)</f>
        <v>332991.45454545453</v>
      </c>
      <c r="M1177" s="13">
        <f>VLOOKUP($B1177,'Gas wholesale lookups'!$A$4:$L$15,'Gas wholesale index'!M$2,FALSE)</f>
        <v>208526.18181818182</v>
      </c>
      <c r="N1177" s="13">
        <f>VLOOKUP($B1177,'Gas wholesale lookups'!$A$4:$L$15,'Gas wholesale index'!N$2,FALSE)</f>
        <v>166168.27272727274</v>
      </c>
      <c r="O1177" s="38">
        <f>VLOOKUP($B1177,'Gas wholesale lookups'!$A$4:$R$15,'Gas wholesale index'!O$2,FALSE)</f>
        <v>0</v>
      </c>
      <c r="P1177" s="38">
        <f>VLOOKUP($B1177,'Gas wholesale lookups'!$A$4:$R$15,'Gas wholesale index'!P$2,FALSE)</f>
        <v>0</v>
      </c>
      <c r="Q1177" s="38">
        <f>VLOOKUP($B1177,'Gas wholesale lookups'!$A$4:$R$15,'Gas wholesale index'!Q$2,FALSE)</f>
        <v>1</v>
      </c>
      <c r="R1177" s="38">
        <f>VLOOKUP($B1177,'Gas wholesale lookups'!$A$4:$R$15,'Gas wholesale index'!R$2,FALSE)</f>
        <v>1</v>
      </c>
      <c r="S1177" s="38">
        <f>VLOOKUP($B1177,'Gas wholesale lookups'!$A$4:$R$15,'Gas wholesale index'!S$2,FALSE)</f>
        <v>1</v>
      </c>
      <c r="T1177" s="38">
        <f>VLOOKUP($B1177,'Gas wholesale lookups'!$A$4:$R$15,'Gas wholesale index'!T$2,FALSE)</f>
        <v>1</v>
      </c>
      <c r="U1177" s="13">
        <f t="shared" si="344"/>
        <v>0</v>
      </c>
      <c r="V1177" s="13">
        <f t="shared" si="345"/>
        <v>0</v>
      </c>
      <c r="W1177" s="13">
        <f t="shared" si="346"/>
        <v>291847.5</v>
      </c>
      <c r="X1177" s="13">
        <f t="shared" si="347"/>
        <v>332991.45454545453</v>
      </c>
      <c r="Y1177" s="13">
        <f t="shared" si="348"/>
        <v>208526.18181818182</v>
      </c>
      <c r="Z1177" s="13">
        <f t="shared" si="349"/>
        <v>166168.27272727274</v>
      </c>
      <c r="AA1177" s="13">
        <f t="shared" si="350"/>
        <v>999533.40909090918</v>
      </c>
      <c r="AB1177" s="23">
        <f t="shared" si="351"/>
        <v>0</v>
      </c>
      <c r="AC1177" s="23">
        <f t="shared" si="352"/>
        <v>0</v>
      </c>
      <c r="AD1177" s="23">
        <f t="shared" si="353"/>
        <v>0</v>
      </c>
      <c r="AE1177" s="23">
        <f t="shared" si="354"/>
        <v>0</v>
      </c>
      <c r="AF1177" s="23">
        <f t="shared" si="355"/>
        <v>0</v>
      </c>
      <c r="AG1177" s="23">
        <f t="shared" si="356"/>
        <v>0</v>
      </c>
      <c r="AH1177" s="23">
        <f t="shared" si="357"/>
        <v>0</v>
      </c>
      <c r="AI1177" s="44" t="str">
        <f t="shared" si="358"/>
        <v>n/a</v>
      </c>
      <c r="AJ1177" s="2" t="str">
        <f t="shared" si="341"/>
        <v>2019-20 Winter</v>
      </c>
      <c r="AK1177" s="2" t="str">
        <f t="shared" si="342"/>
        <v>2018-19 Winter</v>
      </c>
      <c r="AL1177" s="41">
        <v>0</v>
      </c>
    </row>
    <row r="1178" spans="1:38" x14ac:dyDescent="0.3">
      <c r="A1178" s="47">
        <v>43543</v>
      </c>
      <c r="B1178" s="14" t="str">
        <f t="shared" si="343"/>
        <v>Mar</v>
      </c>
      <c r="C1178" s="3"/>
      <c r="D1178" s="3"/>
      <c r="E1178" s="3"/>
      <c r="F1178" s="3"/>
      <c r="G1178" s="3"/>
      <c r="H1178" s="3"/>
      <c r="I1178" s="13">
        <f>VLOOKUP($B1178,'Gas wholesale lookups'!$A$4:$L$15,'Gas wholesale index'!I$2,FALSE)</f>
        <v>208526.18181818182</v>
      </c>
      <c r="J1178" s="13">
        <f>VLOOKUP($B1178,'Gas wholesale lookups'!$A$4:$L$15,'Gas wholesale index'!J$2,FALSE)</f>
        <v>166168.27272727274</v>
      </c>
      <c r="K1178" s="13">
        <f>VLOOKUP($B1178,'Gas wholesale lookups'!$A$4:$L$15,'Gas wholesale index'!K$2,FALSE)</f>
        <v>291847.5</v>
      </c>
      <c r="L1178" s="13">
        <f>VLOOKUP($B1178,'Gas wholesale lookups'!$A$4:$L$15,'Gas wholesale index'!L$2,FALSE)</f>
        <v>332991.45454545453</v>
      </c>
      <c r="M1178" s="13">
        <f>VLOOKUP($B1178,'Gas wholesale lookups'!$A$4:$L$15,'Gas wholesale index'!M$2,FALSE)</f>
        <v>208526.18181818182</v>
      </c>
      <c r="N1178" s="13">
        <f>VLOOKUP($B1178,'Gas wholesale lookups'!$A$4:$L$15,'Gas wholesale index'!N$2,FALSE)</f>
        <v>166168.27272727274</v>
      </c>
      <c r="O1178" s="38">
        <f>VLOOKUP($B1178,'Gas wholesale lookups'!$A$4:$R$15,'Gas wholesale index'!O$2,FALSE)</f>
        <v>0</v>
      </c>
      <c r="P1178" s="38">
        <f>VLOOKUP($B1178,'Gas wholesale lookups'!$A$4:$R$15,'Gas wholesale index'!P$2,FALSE)</f>
        <v>0</v>
      </c>
      <c r="Q1178" s="38">
        <f>VLOOKUP($B1178,'Gas wholesale lookups'!$A$4:$R$15,'Gas wholesale index'!Q$2,FALSE)</f>
        <v>1</v>
      </c>
      <c r="R1178" s="38">
        <f>VLOOKUP($B1178,'Gas wholesale lookups'!$A$4:$R$15,'Gas wholesale index'!R$2,FALSE)</f>
        <v>1</v>
      </c>
      <c r="S1178" s="38">
        <f>VLOOKUP($B1178,'Gas wholesale lookups'!$A$4:$R$15,'Gas wholesale index'!S$2,FALSE)</f>
        <v>1</v>
      </c>
      <c r="T1178" s="38">
        <f>VLOOKUP($B1178,'Gas wholesale lookups'!$A$4:$R$15,'Gas wholesale index'!T$2,FALSE)</f>
        <v>1</v>
      </c>
      <c r="U1178" s="13">
        <f t="shared" si="344"/>
        <v>0</v>
      </c>
      <c r="V1178" s="13">
        <f t="shared" si="345"/>
        <v>0</v>
      </c>
      <c r="W1178" s="13">
        <f t="shared" si="346"/>
        <v>291847.5</v>
      </c>
      <c r="X1178" s="13">
        <f t="shared" si="347"/>
        <v>332991.45454545453</v>
      </c>
      <c r="Y1178" s="13">
        <f t="shared" si="348"/>
        <v>208526.18181818182</v>
      </c>
      <c r="Z1178" s="13">
        <f t="shared" si="349"/>
        <v>166168.27272727274</v>
      </c>
      <c r="AA1178" s="13">
        <f t="shared" si="350"/>
        <v>999533.40909090918</v>
      </c>
      <c r="AB1178" s="23">
        <f t="shared" si="351"/>
        <v>0</v>
      </c>
      <c r="AC1178" s="23">
        <f t="shared" si="352"/>
        <v>0</v>
      </c>
      <c r="AD1178" s="23">
        <f t="shared" si="353"/>
        <v>0</v>
      </c>
      <c r="AE1178" s="23">
        <f t="shared" si="354"/>
        <v>0</v>
      </c>
      <c r="AF1178" s="23">
        <f t="shared" si="355"/>
        <v>0</v>
      </c>
      <c r="AG1178" s="23">
        <f t="shared" si="356"/>
        <v>0</v>
      </c>
      <c r="AH1178" s="23">
        <f t="shared" si="357"/>
        <v>0</v>
      </c>
      <c r="AI1178" s="44" t="str">
        <f t="shared" si="358"/>
        <v>n/a</v>
      </c>
      <c r="AJ1178" s="2" t="str">
        <f t="shared" si="341"/>
        <v>2019-20 Winter</v>
      </c>
      <c r="AK1178" s="2" t="str">
        <f t="shared" si="342"/>
        <v>2018-19 Winter</v>
      </c>
      <c r="AL1178" s="41">
        <v>0</v>
      </c>
    </row>
    <row r="1179" spans="1:38" x14ac:dyDescent="0.3">
      <c r="A1179" s="47">
        <v>43544</v>
      </c>
      <c r="B1179" s="14" t="str">
        <f t="shared" si="343"/>
        <v>Mar</v>
      </c>
      <c r="C1179" s="3"/>
      <c r="D1179" s="3"/>
      <c r="E1179" s="3"/>
      <c r="F1179" s="3"/>
      <c r="G1179" s="3"/>
      <c r="H1179" s="3"/>
      <c r="I1179" s="13">
        <f>VLOOKUP($B1179,'Gas wholesale lookups'!$A$4:$L$15,'Gas wholesale index'!I$2,FALSE)</f>
        <v>208526.18181818182</v>
      </c>
      <c r="J1179" s="13">
        <f>VLOOKUP($B1179,'Gas wholesale lookups'!$A$4:$L$15,'Gas wholesale index'!J$2,FALSE)</f>
        <v>166168.27272727274</v>
      </c>
      <c r="K1179" s="13">
        <f>VLOOKUP($B1179,'Gas wholesale lookups'!$A$4:$L$15,'Gas wholesale index'!K$2,FALSE)</f>
        <v>291847.5</v>
      </c>
      <c r="L1179" s="13">
        <f>VLOOKUP($B1179,'Gas wholesale lookups'!$A$4:$L$15,'Gas wholesale index'!L$2,FALSE)</f>
        <v>332991.45454545453</v>
      </c>
      <c r="M1179" s="13">
        <f>VLOOKUP($B1179,'Gas wholesale lookups'!$A$4:$L$15,'Gas wholesale index'!M$2,FALSE)</f>
        <v>208526.18181818182</v>
      </c>
      <c r="N1179" s="13">
        <f>VLOOKUP($B1179,'Gas wholesale lookups'!$A$4:$L$15,'Gas wholesale index'!N$2,FALSE)</f>
        <v>166168.27272727274</v>
      </c>
      <c r="O1179" s="38">
        <f>VLOOKUP($B1179,'Gas wholesale lookups'!$A$4:$R$15,'Gas wholesale index'!O$2,FALSE)</f>
        <v>0</v>
      </c>
      <c r="P1179" s="38">
        <f>VLOOKUP($B1179,'Gas wholesale lookups'!$A$4:$R$15,'Gas wholesale index'!P$2,FALSE)</f>
        <v>0</v>
      </c>
      <c r="Q1179" s="38">
        <f>VLOOKUP($B1179,'Gas wholesale lookups'!$A$4:$R$15,'Gas wholesale index'!Q$2,FALSE)</f>
        <v>1</v>
      </c>
      <c r="R1179" s="38">
        <f>VLOOKUP($B1179,'Gas wholesale lookups'!$A$4:$R$15,'Gas wholesale index'!R$2,FALSE)</f>
        <v>1</v>
      </c>
      <c r="S1179" s="38">
        <f>VLOOKUP($B1179,'Gas wholesale lookups'!$A$4:$R$15,'Gas wholesale index'!S$2,FALSE)</f>
        <v>1</v>
      </c>
      <c r="T1179" s="38">
        <f>VLOOKUP($B1179,'Gas wholesale lookups'!$A$4:$R$15,'Gas wholesale index'!T$2,FALSE)</f>
        <v>1</v>
      </c>
      <c r="U1179" s="13">
        <f t="shared" si="344"/>
        <v>0</v>
      </c>
      <c r="V1179" s="13">
        <f t="shared" si="345"/>
        <v>0</v>
      </c>
      <c r="W1179" s="13">
        <f t="shared" si="346"/>
        <v>291847.5</v>
      </c>
      <c r="X1179" s="13">
        <f t="shared" si="347"/>
        <v>332991.45454545453</v>
      </c>
      <c r="Y1179" s="13">
        <f t="shared" si="348"/>
        <v>208526.18181818182</v>
      </c>
      <c r="Z1179" s="13">
        <f t="shared" si="349"/>
        <v>166168.27272727274</v>
      </c>
      <c r="AA1179" s="13">
        <f t="shared" si="350"/>
        <v>999533.40909090918</v>
      </c>
      <c r="AB1179" s="23">
        <f t="shared" si="351"/>
        <v>0</v>
      </c>
      <c r="AC1179" s="23">
        <f t="shared" si="352"/>
        <v>0</v>
      </c>
      <c r="AD1179" s="23">
        <f t="shared" si="353"/>
        <v>0</v>
      </c>
      <c r="AE1179" s="23">
        <f t="shared" si="354"/>
        <v>0</v>
      </c>
      <c r="AF1179" s="23">
        <f t="shared" si="355"/>
        <v>0</v>
      </c>
      <c r="AG1179" s="23">
        <f t="shared" si="356"/>
        <v>0</v>
      </c>
      <c r="AH1179" s="23">
        <f t="shared" si="357"/>
        <v>0</v>
      </c>
      <c r="AI1179" s="44" t="str">
        <f t="shared" si="358"/>
        <v>n/a</v>
      </c>
      <c r="AJ1179" s="2" t="str">
        <f t="shared" si="341"/>
        <v>2019-20 Winter</v>
      </c>
      <c r="AK1179" s="2" t="str">
        <f t="shared" si="342"/>
        <v>2018-19 Winter</v>
      </c>
      <c r="AL1179" s="41">
        <v>0</v>
      </c>
    </row>
    <row r="1180" spans="1:38" x14ac:dyDescent="0.3">
      <c r="A1180" s="47">
        <v>43545</v>
      </c>
      <c r="B1180" s="14" t="str">
        <f t="shared" si="343"/>
        <v>Mar</v>
      </c>
      <c r="C1180" s="3"/>
      <c r="D1180" s="3"/>
      <c r="E1180" s="3"/>
      <c r="F1180" s="3"/>
      <c r="G1180" s="3"/>
      <c r="H1180" s="3"/>
      <c r="I1180" s="13">
        <f>VLOOKUP($B1180,'Gas wholesale lookups'!$A$4:$L$15,'Gas wholesale index'!I$2,FALSE)</f>
        <v>208526.18181818182</v>
      </c>
      <c r="J1180" s="13">
        <f>VLOOKUP($B1180,'Gas wholesale lookups'!$A$4:$L$15,'Gas wholesale index'!J$2,FALSE)</f>
        <v>166168.27272727274</v>
      </c>
      <c r="K1180" s="13">
        <f>VLOOKUP($B1180,'Gas wholesale lookups'!$A$4:$L$15,'Gas wholesale index'!K$2,FALSE)</f>
        <v>291847.5</v>
      </c>
      <c r="L1180" s="13">
        <f>VLOOKUP($B1180,'Gas wholesale lookups'!$A$4:$L$15,'Gas wholesale index'!L$2,FALSE)</f>
        <v>332991.45454545453</v>
      </c>
      <c r="M1180" s="13">
        <f>VLOOKUP($B1180,'Gas wholesale lookups'!$A$4:$L$15,'Gas wholesale index'!M$2,FALSE)</f>
        <v>208526.18181818182</v>
      </c>
      <c r="N1180" s="13">
        <f>VLOOKUP($B1180,'Gas wholesale lookups'!$A$4:$L$15,'Gas wholesale index'!N$2,FALSE)</f>
        <v>166168.27272727274</v>
      </c>
      <c r="O1180" s="38">
        <f>VLOOKUP($B1180,'Gas wholesale lookups'!$A$4:$R$15,'Gas wholesale index'!O$2,FALSE)</f>
        <v>0</v>
      </c>
      <c r="P1180" s="38">
        <f>VLOOKUP($B1180,'Gas wholesale lookups'!$A$4:$R$15,'Gas wholesale index'!P$2,FALSE)</f>
        <v>0</v>
      </c>
      <c r="Q1180" s="38">
        <f>VLOOKUP($B1180,'Gas wholesale lookups'!$A$4:$R$15,'Gas wholesale index'!Q$2,FALSE)</f>
        <v>1</v>
      </c>
      <c r="R1180" s="38">
        <f>VLOOKUP($B1180,'Gas wholesale lookups'!$A$4:$R$15,'Gas wholesale index'!R$2,FALSE)</f>
        <v>1</v>
      </c>
      <c r="S1180" s="38">
        <f>VLOOKUP($B1180,'Gas wholesale lookups'!$A$4:$R$15,'Gas wholesale index'!S$2,FALSE)</f>
        <v>1</v>
      </c>
      <c r="T1180" s="38">
        <f>VLOOKUP($B1180,'Gas wholesale lookups'!$A$4:$R$15,'Gas wholesale index'!T$2,FALSE)</f>
        <v>1</v>
      </c>
      <c r="U1180" s="13">
        <f t="shared" si="344"/>
        <v>0</v>
      </c>
      <c r="V1180" s="13">
        <f t="shared" si="345"/>
        <v>0</v>
      </c>
      <c r="W1180" s="13">
        <f t="shared" si="346"/>
        <v>291847.5</v>
      </c>
      <c r="X1180" s="13">
        <f t="shared" si="347"/>
        <v>332991.45454545453</v>
      </c>
      <c r="Y1180" s="13">
        <f t="shared" si="348"/>
        <v>208526.18181818182</v>
      </c>
      <c r="Z1180" s="13">
        <f t="shared" si="349"/>
        <v>166168.27272727274</v>
      </c>
      <c r="AA1180" s="13">
        <f t="shared" si="350"/>
        <v>999533.40909090918</v>
      </c>
      <c r="AB1180" s="23">
        <f t="shared" si="351"/>
        <v>0</v>
      </c>
      <c r="AC1180" s="23">
        <f t="shared" si="352"/>
        <v>0</v>
      </c>
      <c r="AD1180" s="23">
        <f t="shared" si="353"/>
        <v>0</v>
      </c>
      <c r="AE1180" s="23">
        <f t="shared" si="354"/>
        <v>0</v>
      </c>
      <c r="AF1180" s="23">
        <f t="shared" si="355"/>
        <v>0</v>
      </c>
      <c r="AG1180" s="23">
        <f t="shared" si="356"/>
        <v>0</v>
      </c>
      <c r="AH1180" s="23">
        <f t="shared" si="357"/>
        <v>0</v>
      </c>
      <c r="AI1180" s="44" t="str">
        <f t="shared" si="358"/>
        <v>n/a</v>
      </c>
      <c r="AJ1180" s="2" t="str">
        <f t="shared" si="341"/>
        <v>2019-20 Winter</v>
      </c>
      <c r="AK1180" s="2" t="str">
        <f t="shared" si="342"/>
        <v>2018-19 Winter</v>
      </c>
      <c r="AL1180" s="41">
        <v>0</v>
      </c>
    </row>
    <row r="1181" spans="1:38" x14ac:dyDescent="0.3">
      <c r="A1181" s="47">
        <v>43546</v>
      </c>
      <c r="B1181" s="14" t="str">
        <f t="shared" si="343"/>
        <v>Mar</v>
      </c>
      <c r="C1181" s="3"/>
      <c r="D1181" s="3"/>
      <c r="E1181" s="3"/>
      <c r="F1181" s="3"/>
      <c r="G1181" s="3"/>
      <c r="H1181" s="3"/>
      <c r="I1181" s="13">
        <f>VLOOKUP($B1181,'Gas wholesale lookups'!$A$4:$L$15,'Gas wholesale index'!I$2,FALSE)</f>
        <v>208526.18181818182</v>
      </c>
      <c r="J1181" s="13">
        <f>VLOOKUP($B1181,'Gas wholesale lookups'!$A$4:$L$15,'Gas wholesale index'!J$2,FALSE)</f>
        <v>166168.27272727274</v>
      </c>
      <c r="K1181" s="13">
        <f>VLOOKUP($B1181,'Gas wholesale lookups'!$A$4:$L$15,'Gas wholesale index'!K$2,FALSE)</f>
        <v>291847.5</v>
      </c>
      <c r="L1181" s="13">
        <f>VLOOKUP($B1181,'Gas wholesale lookups'!$A$4:$L$15,'Gas wholesale index'!L$2,FALSE)</f>
        <v>332991.45454545453</v>
      </c>
      <c r="M1181" s="13">
        <f>VLOOKUP($B1181,'Gas wholesale lookups'!$A$4:$L$15,'Gas wholesale index'!M$2,FALSE)</f>
        <v>208526.18181818182</v>
      </c>
      <c r="N1181" s="13">
        <f>VLOOKUP($B1181,'Gas wholesale lookups'!$A$4:$L$15,'Gas wholesale index'!N$2,FALSE)</f>
        <v>166168.27272727274</v>
      </c>
      <c r="O1181" s="38">
        <f>VLOOKUP($B1181,'Gas wholesale lookups'!$A$4:$R$15,'Gas wholesale index'!O$2,FALSE)</f>
        <v>0</v>
      </c>
      <c r="P1181" s="38">
        <f>VLOOKUP($B1181,'Gas wholesale lookups'!$A$4:$R$15,'Gas wholesale index'!P$2,FALSE)</f>
        <v>0</v>
      </c>
      <c r="Q1181" s="38">
        <f>VLOOKUP($B1181,'Gas wholesale lookups'!$A$4:$R$15,'Gas wholesale index'!Q$2,FALSE)</f>
        <v>1</v>
      </c>
      <c r="R1181" s="38">
        <f>VLOOKUP($B1181,'Gas wholesale lookups'!$A$4:$R$15,'Gas wholesale index'!R$2,FALSE)</f>
        <v>1</v>
      </c>
      <c r="S1181" s="38">
        <f>VLOOKUP($B1181,'Gas wholesale lookups'!$A$4:$R$15,'Gas wholesale index'!S$2,FALSE)</f>
        <v>1</v>
      </c>
      <c r="T1181" s="38">
        <f>VLOOKUP($B1181,'Gas wholesale lookups'!$A$4:$R$15,'Gas wholesale index'!T$2,FALSE)</f>
        <v>1</v>
      </c>
      <c r="U1181" s="13">
        <f t="shared" si="344"/>
        <v>0</v>
      </c>
      <c r="V1181" s="13">
        <f t="shared" si="345"/>
        <v>0</v>
      </c>
      <c r="W1181" s="13">
        <f t="shared" si="346"/>
        <v>291847.5</v>
      </c>
      <c r="X1181" s="13">
        <f t="shared" si="347"/>
        <v>332991.45454545453</v>
      </c>
      <c r="Y1181" s="13">
        <f t="shared" si="348"/>
        <v>208526.18181818182</v>
      </c>
      <c r="Z1181" s="13">
        <f t="shared" si="349"/>
        <v>166168.27272727274</v>
      </c>
      <c r="AA1181" s="13">
        <f t="shared" si="350"/>
        <v>999533.40909090918</v>
      </c>
      <c r="AB1181" s="23">
        <f t="shared" si="351"/>
        <v>0</v>
      </c>
      <c r="AC1181" s="23">
        <f t="shared" si="352"/>
        <v>0</v>
      </c>
      <c r="AD1181" s="23">
        <f t="shared" si="353"/>
        <v>0</v>
      </c>
      <c r="AE1181" s="23">
        <f t="shared" si="354"/>
        <v>0</v>
      </c>
      <c r="AF1181" s="23">
        <f t="shared" si="355"/>
        <v>0</v>
      </c>
      <c r="AG1181" s="23">
        <f t="shared" si="356"/>
        <v>0</v>
      </c>
      <c r="AH1181" s="23">
        <f t="shared" si="357"/>
        <v>0</v>
      </c>
      <c r="AI1181" s="44" t="str">
        <f t="shared" si="358"/>
        <v>n/a</v>
      </c>
      <c r="AJ1181" s="2" t="str">
        <f t="shared" si="341"/>
        <v>2019-20 Winter</v>
      </c>
      <c r="AK1181" s="2" t="str">
        <f t="shared" si="342"/>
        <v>2018-19 Winter</v>
      </c>
      <c r="AL1181" s="41">
        <v>0</v>
      </c>
    </row>
    <row r="1182" spans="1:38" x14ac:dyDescent="0.3">
      <c r="A1182" s="47">
        <v>43549</v>
      </c>
      <c r="B1182" s="14" t="str">
        <f t="shared" si="343"/>
        <v>Mar</v>
      </c>
      <c r="C1182" s="3"/>
      <c r="D1182" s="3"/>
      <c r="E1182" s="3"/>
      <c r="F1182" s="3"/>
      <c r="G1182" s="3"/>
      <c r="H1182" s="3"/>
      <c r="I1182" s="13">
        <f>VLOOKUP($B1182,'Gas wholesale lookups'!$A$4:$L$15,'Gas wholesale index'!I$2,FALSE)</f>
        <v>208526.18181818182</v>
      </c>
      <c r="J1182" s="13">
        <f>VLOOKUP($B1182,'Gas wholesale lookups'!$A$4:$L$15,'Gas wholesale index'!J$2,FALSE)</f>
        <v>166168.27272727274</v>
      </c>
      <c r="K1182" s="13">
        <f>VLOOKUP($B1182,'Gas wholesale lookups'!$A$4:$L$15,'Gas wholesale index'!K$2,FALSE)</f>
        <v>291847.5</v>
      </c>
      <c r="L1182" s="13">
        <f>VLOOKUP($B1182,'Gas wholesale lookups'!$A$4:$L$15,'Gas wholesale index'!L$2,FALSE)</f>
        <v>332991.45454545453</v>
      </c>
      <c r="M1182" s="13">
        <f>VLOOKUP($B1182,'Gas wholesale lookups'!$A$4:$L$15,'Gas wholesale index'!M$2,FALSE)</f>
        <v>208526.18181818182</v>
      </c>
      <c r="N1182" s="13">
        <f>VLOOKUP($B1182,'Gas wholesale lookups'!$A$4:$L$15,'Gas wholesale index'!N$2,FALSE)</f>
        <v>166168.27272727274</v>
      </c>
      <c r="O1182" s="38">
        <f>VLOOKUP($B1182,'Gas wholesale lookups'!$A$4:$R$15,'Gas wholesale index'!O$2,FALSE)</f>
        <v>0</v>
      </c>
      <c r="P1182" s="38">
        <f>VLOOKUP($B1182,'Gas wholesale lookups'!$A$4:$R$15,'Gas wholesale index'!P$2,FALSE)</f>
        <v>0</v>
      </c>
      <c r="Q1182" s="38">
        <f>VLOOKUP($B1182,'Gas wholesale lookups'!$A$4:$R$15,'Gas wholesale index'!Q$2,FALSE)</f>
        <v>1</v>
      </c>
      <c r="R1182" s="38">
        <f>VLOOKUP($B1182,'Gas wholesale lookups'!$A$4:$R$15,'Gas wholesale index'!R$2,FALSE)</f>
        <v>1</v>
      </c>
      <c r="S1182" s="38">
        <f>VLOOKUP($B1182,'Gas wholesale lookups'!$A$4:$R$15,'Gas wholesale index'!S$2,FALSE)</f>
        <v>1</v>
      </c>
      <c r="T1182" s="38">
        <f>VLOOKUP($B1182,'Gas wholesale lookups'!$A$4:$R$15,'Gas wholesale index'!T$2,FALSE)</f>
        <v>1</v>
      </c>
      <c r="U1182" s="13">
        <f t="shared" si="344"/>
        <v>0</v>
      </c>
      <c r="V1182" s="13">
        <f t="shared" si="345"/>
        <v>0</v>
      </c>
      <c r="W1182" s="13">
        <f t="shared" si="346"/>
        <v>291847.5</v>
      </c>
      <c r="X1182" s="13">
        <f t="shared" si="347"/>
        <v>332991.45454545453</v>
      </c>
      <c r="Y1182" s="13">
        <f t="shared" si="348"/>
        <v>208526.18181818182</v>
      </c>
      <c r="Z1182" s="13">
        <f t="shared" si="349"/>
        <v>166168.27272727274</v>
      </c>
      <c r="AA1182" s="13">
        <f t="shared" si="350"/>
        <v>999533.40909090918</v>
      </c>
      <c r="AB1182" s="23">
        <f t="shared" si="351"/>
        <v>0</v>
      </c>
      <c r="AC1182" s="23">
        <f t="shared" si="352"/>
        <v>0</v>
      </c>
      <c r="AD1182" s="23">
        <f t="shared" si="353"/>
        <v>0</v>
      </c>
      <c r="AE1182" s="23">
        <f t="shared" si="354"/>
        <v>0</v>
      </c>
      <c r="AF1182" s="23">
        <f t="shared" si="355"/>
        <v>0</v>
      </c>
      <c r="AG1182" s="23">
        <f t="shared" si="356"/>
        <v>0</v>
      </c>
      <c r="AH1182" s="23">
        <f t="shared" si="357"/>
        <v>0</v>
      </c>
      <c r="AI1182" s="44" t="str">
        <f t="shared" si="358"/>
        <v>n/a</v>
      </c>
      <c r="AJ1182" s="2" t="str">
        <f t="shared" si="341"/>
        <v>2019-20 Winter</v>
      </c>
      <c r="AK1182" s="2" t="str">
        <f t="shared" si="342"/>
        <v>2018-19 Winter</v>
      </c>
      <c r="AL1182" s="41">
        <v>0</v>
      </c>
    </row>
    <row r="1183" spans="1:38" x14ac:dyDescent="0.3">
      <c r="A1183" s="47">
        <v>43550</v>
      </c>
      <c r="B1183" s="14" t="str">
        <f t="shared" si="343"/>
        <v>Mar</v>
      </c>
      <c r="C1183" s="3"/>
      <c r="D1183" s="3"/>
      <c r="E1183" s="3"/>
      <c r="F1183" s="3"/>
      <c r="G1183" s="3"/>
      <c r="H1183" s="3"/>
      <c r="I1183" s="13">
        <f>VLOOKUP($B1183,'Gas wholesale lookups'!$A$4:$L$15,'Gas wholesale index'!I$2,FALSE)</f>
        <v>208526.18181818182</v>
      </c>
      <c r="J1183" s="13">
        <f>VLOOKUP($B1183,'Gas wholesale lookups'!$A$4:$L$15,'Gas wholesale index'!J$2,FALSE)</f>
        <v>166168.27272727274</v>
      </c>
      <c r="K1183" s="13">
        <f>VLOOKUP($B1183,'Gas wholesale lookups'!$A$4:$L$15,'Gas wholesale index'!K$2,FALSE)</f>
        <v>291847.5</v>
      </c>
      <c r="L1183" s="13">
        <f>VLOOKUP($B1183,'Gas wholesale lookups'!$A$4:$L$15,'Gas wholesale index'!L$2,FALSE)</f>
        <v>332991.45454545453</v>
      </c>
      <c r="M1183" s="13">
        <f>VLOOKUP($B1183,'Gas wholesale lookups'!$A$4:$L$15,'Gas wholesale index'!M$2,FALSE)</f>
        <v>208526.18181818182</v>
      </c>
      <c r="N1183" s="13">
        <f>VLOOKUP($B1183,'Gas wholesale lookups'!$A$4:$L$15,'Gas wholesale index'!N$2,FALSE)</f>
        <v>166168.27272727274</v>
      </c>
      <c r="O1183" s="38">
        <f>VLOOKUP($B1183,'Gas wholesale lookups'!$A$4:$R$15,'Gas wholesale index'!O$2,FALSE)</f>
        <v>0</v>
      </c>
      <c r="P1183" s="38">
        <f>VLOOKUP($B1183,'Gas wholesale lookups'!$A$4:$R$15,'Gas wholesale index'!P$2,FALSE)</f>
        <v>0</v>
      </c>
      <c r="Q1183" s="38">
        <f>VLOOKUP($B1183,'Gas wholesale lookups'!$A$4:$R$15,'Gas wholesale index'!Q$2,FALSE)</f>
        <v>1</v>
      </c>
      <c r="R1183" s="38">
        <f>VLOOKUP($B1183,'Gas wholesale lookups'!$A$4:$R$15,'Gas wholesale index'!R$2,FALSE)</f>
        <v>1</v>
      </c>
      <c r="S1183" s="38">
        <f>VLOOKUP($B1183,'Gas wholesale lookups'!$A$4:$R$15,'Gas wholesale index'!S$2,FALSE)</f>
        <v>1</v>
      </c>
      <c r="T1183" s="38">
        <f>VLOOKUP($B1183,'Gas wholesale lookups'!$A$4:$R$15,'Gas wholesale index'!T$2,FALSE)</f>
        <v>1</v>
      </c>
      <c r="U1183" s="13">
        <f t="shared" si="344"/>
        <v>0</v>
      </c>
      <c r="V1183" s="13">
        <f t="shared" si="345"/>
        <v>0</v>
      </c>
      <c r="W1183" s="13">
        <f t="shared" si="346"/>
        <v>291847.5</v>
      </c>
      <c r="X1183" s="13">
        <f t="shared" si="347"/>
        <v>332991.45454545453</v>
      </c>
      <c r="Y1183" s="13">
        <f t="shared" si="348"/>
        <v>208526.18181818182</v>
      </c>
      <c r="Z1183" s="13">
        <f t="shared" si="349"/>
        <v>166168.27272727274</v>
      </c>
      <c r="AA1183" s="13">
        <f t="shared" si="350"/>
        <v>999533.40909090918</v>
      </c>
      <c r="AB1183" s="23">
        <f t="shared" si="351"/>
        <v>0</v>
      </c>
      <c r="AC1183" s="23">
        <f t="shared" si="352"/>
        <v>0</v>
      </c>
      <c r="AD1183" s="23">
        <f t="shared" si="353"/>
        <v>0</v>
      </c>
      <c r="AE1183" s="23">
        <f t="shared" si="354"/>
        <v>0</v>
      </c>
      <c r="AF1183" s="23">
        <f t="shared" si="355"/>
        <v>0</v>
      </c>
      <c r="AG1183" s="23">
        <f t="shared" si="356"/>
        <v>0</v>
      </c>
      <c r="AH1183" s="23">
        <f t="shared" si="357"/>
        <v>0</v>
      </c>
      <c r="AI1183" s="44" t="str">
        <f t="shared" si="358"/>
        <v>n/a</v>
      </c>
      <c r="AJ1183" s="2" t="str">
        <f t="shared" si="341"/>
        <v>2019-20 Winter</v>
      </c>
      <c r="AK1183" s="2" t="str">
        <f t="shared" si="342"/>
        <v>2018-19 Winter</v>
      </c>
      <c r="AL1183" s="41">
        <v>0</v>
      </c>
    </row>
    <row r="1184" spans="1:38" x14ac:dyDescent="0.3">
      <c r="A1184" s="47">
        <v>43551</v>
      </c>
      <c r="B1184" s="14" t="str">
        <f t="shared" si="343"/>
        <v>Mar</v>
      </c>
      <c r="C1184" s="3"/>
      <c r="D1184" s="3"/>
      <c r="E1184" s="3"/>
      <c r="F1184" s="3"/>
      <c r="G1184" s="3"/>
      <c r="H1184" s="3"/>
      <c r="I1184" s="13">
        <f>VLOOKUP($B1184,'Gas wholesale lookups'!$A$4:$L$15,'Gas wholesale index'!I$2,FALSE)</f>
        <v>208526.18181818182</v>
      </c>
      <c r="J1184" s="13">
        <f>VLOOKUP($B1184,'Gas wholesale lookups'!$A$4:$L$15,'Gas wholesale index'!J$2,FALSE)</f>
        <v>166168.27272727274</v>
      </c>
      <c r="K1184" s="13">
        <f>VLOOKUP($B1184,'Gas wholesale lookups'!$A$4:$L$15,'Gas wholesale index'!K$2,FALSE)</f>
        <v>291847.5</v>
      </c>
      <c r="L1184" s="13">
        <f>VLOOKUP($B1184,'Gas wholesale lookups'!$A$4:$L$15,'Gas wholesale index'!L$2,FALSE)</f>
        <v>332991.45454545453</v>
      </c>
      <c r="M1184" s="13">
        <f>VLOOKUP($B1184,'Gas wholesale lookups'!$A$4:$L$15,'Gas wholesale index'!M$2,FALSE)</f>
        <v>208526.18181818182</v>
      </c>
      <c r="N1184" s="13">
        <f>VLOOKUP($B1184,'Gas wholesale lookups'!$A$4:$L$15,'Gas wholesale index'!N$2,FALSE)</f>
        <v>166168.27272727274</v>
      </c>
      <c r="O1184" s="38">
        <f>VLOOKUP($B1184,'Gas wholesale lookups'!$A$4:$R$15,'Gas wholesale index'!O$2,FALSE)</f>
        <v>0</v>
      </c>
      <c r="P1184" s="38">
        <f>VLOOKUP($B1184,'Gas wholesale lookups'!$A$4:$R$15,'Gas wholesale index'!P$2,FALSE)</f>
        <v>0</v>
      </c>
      <c r="Q1184" s="38">
        <f>VLOOKUP($B1184,'Gas wholesale lookups'!$A$4:$R$15,'Gas wholesale index'!Q$2,FALSE)</f>
        <v>1</v>
      </c>
      <c r="R1184" s="38">
        <f>VLOOKUP($B1184,'Gas wholesale lookups'!$A$4:$R$15,'Gas wholesale index'!R$2,FALSE)</f>
        <v>1</v>
      </c>
      <c r="S1184" s="38">
        <f>VLOOKUP($B1184,'Gas wholesale lookups'!$A$4:$R$15,'Gas wholesale index'!S$2,FALSE)</f>
        <v>1</v>
      </c>
      <c r="T1184" s="38">
        <f>VLOOKUP($B1184,'Gas wholesale lookups'!$A$4:$R$15,'Gas wholesale index'!T$2,FALSE)</f>
        <v>1</v>
      </c>
      <c r="U1184" s="13">
        <f t="shared" si="344"/>
        <v>0</v>
      </c>
      <c r="V1184" s="13">
        <f t="shared" si="345"/>
        <v>0</v>
      </c>
      <c r="W1184" s="13">
        <f t="shared" si="346"/>
        <v>291847.5</v>
      </c>
      <c r="X1184" s="13">
        <f t="shared" si="347"/>
        <v>332991.45454545453</v>
      </c>
      <c r="Y1184" s="13">
        <f t="shared" si="348"/>
        <v>208526.18181818182</v>
      </c>
      <c r="Z1184" s="13">
        <f t="shared" si="349"/>
        <v>166168.27272727274</v>
      </c>
      <c r="AA1184" s="13">
        <f t="shared" si="350"/>
        <v>999533.40909090918</v>
      </c>
      <c r="AB1184" s="23">
        <f t="shared" si="351"/>
        <v>0</v>
      </c>
      <c r="AC1184" s="23">
        <f t="shared" si="352"/>
        <v>0</v>
      </c>
      <c r="AD1184" s="23">
        <f t="shared" si="353"/>
        <v>0</v>
      </c>
      <c r="AE1184" s="23">
        <f t="shared" si="354"/>
        <v>0</v>
      </c>
      <c r="AF1184" s="23">
        <f t="shared" si="355"/>
        <v>0</v>
      </c>
      <c r="AG1184" s="23">
        <f t="shared" si="356"/>
        <v>0</v>
      </c>
      <c r="AH1184" s="23">
        <f t="shared" si="357"/>
        <v>0</v>
      </c>
      <c r="AI1184" s="44" t="str">
        <f t="shared" si="358"/>
        <v>n/a</v>
      </c>
      <c r="AJ1184" s="2" t="str">
        <f t="shared" si="341"/>
        <v>2019-20 Winter</v>
      </c>
      <c r="AK1184" s="2" t="str">
        <f t="shared" si="342"/>
        <v>2018-19 Winter</v>
      </c>
      <c r="AL1184" s="41">
        <v>0</v>
      </c>
    </row>
    <row r="1185" spans="1:38" x14ac:dyDescent="0.3">
      <c r="A1185" s="47">
        <v>43552</v>
      </c>
      <c r="B1185" s="14" t="str">
        <f t="shared" si="343"/>
        <v>Mar</v>
      </c>
      <c r="C1185" s="3"/>
      <c r="D1185" s="3"/>
      <c r="E1185" s="3"/>
      <c r="F1185" s="3"/>
      <c r="G1185" s="3"/>
      <c r="H1185" s="3"/>
      <c r="I1185" s="13">
        <f>VLOOKUP($B1185,'Gas wholesale lookups'!$A$4:$L$15,'Gas wholesale index'!I$2,FALSE)</f>
        <v>208526.18181818182</v>
      </c>
      <c r="J1185" s="13">
        <f>VLOOKUP($B1185,'Gas wholesale lookups'!$A$4:$L$15,'Gas wholesale index'!J$2,FALSE)</f>
        <v>166168.27272727274</v>
      </c>
      <c r="K1185" s="13">
        <f>VLOOKUP($B1185,'Gas wholesale lookups'!$A$4:$L$15,'Gas wholesale index'!K$2,FALSE)</f>
        <v>291847.5</v>
      </c>
      <c r="L1185" s="13">
        <f>VLOOKUP($B1185,'Gas wholesale lookups'!$A$4:$L$15,'Gas wholesale index'!L$2,FALSE)</f>
        <v>332991.45454545453</v>
      </c>
      <c r="M1185" s="13">
        <f>VLOOKUP($B1185,'Gas wholesale lookups'!$A$4:$L$15,'Gas wholesale index'!M$2,FALSE)</f>
        <v>208526.18181818182</v>
      </c>
      <c r="N1185" s="13">
        <f>VLOOKUP($B1185,'Gas wholesale lookups'!$A$4:$L$15,'Gas wholesale index'!N$2,FALSE)</f>
        <v>166168.27272727274</v>
      </c>
      <c r="O1185" s="38">
        <f>VLOOKUP($B1185,'Gas wholesale lookups'!$A$4:$R$15,'Gas wholesale index'!O$2,FALSE)</f>
        <v>0</v>
      </c>
      <c r="P1185" s="38">
        <f>VLOOKUP($B1185,'Gas wholesale lookups'!$A$4:$R$15,'Gas wholesale index'!P$2,FALSE)</f>
        <v>0</v>
      </c>
      <c r="Q1185" s="38">
        <f>VLOOKUP($B1185,'Gas wholesale lookups'!$A$4:$R$15,'Gas wholesale index'!Q$2,FALSE)</f>
        <v>1</v>
      </c>
      <c r="R1185" s="38">
        <f>VLOOKUP($B1185,'Gas wholesale lookups'!$A$4:$R$15,'Gas wholesale index'!R$2,FALSE)</f>
        <v>1</v>
      </c>
      <c r="S1185" s="38">
        <f>VLOOKUP($B1185,'Gas wholesale lookups'!$A$4:$R$15,'Gas wholesale index'!S$2,FALSE)</f>
        <v>1</v>
      </c>
      <c r="T1185" s="38">
        <f>VLOOKUP($B1185,'Gas wholesale lookups'!$A$4:$R$15,'Gas wholesale index'!T$2,FALSE)</f>
        <v>1</v>
      </c>
      <c r="U1185" s="13">
        <f t="shared" si="344"/>
        <v>0</v>
      </c>
      <c r="V1185" s="13">
        <f t="shared" si="345"/>
        <v>0</v>
      </c>
      <c r="W1185" s="13">
        <f t="shared" si="346"/>
        <v>291847.5</v>
      </c>
      <c r="X1185" s="13">
        <f t="shared" si="347"/>
        <v>332991.45454545453</v>
      </c>
      <c r="Y1185" s="13">
        <f t="shared" si="348"/>
        <v>208526.18181818182</v>
      </c>
      <c r="Z1185" s="13">
        <f t="shared" si="349"/>
        <v>166168.27272727274</v>
      </c>
      <c r="AA1185" s="13">
        <f t="shared" si="350"/>
        <v>999533.40909090918</v>
      </c>
      <c r="AB1185" s="23">
        <f t="shared" si="351"/>
        <v>0</v>
      </c>
      <c r="AC1185" s="23">
        <f t="shared" si="352"/>
        <v>0</v>
      </c>
      <c r="AD1185" s="23">
        <f t="shared" si="353"/>
        <v>0</v>
      </c>
      <c r="AE1185" s="23">
        <f t="shared" si="354"/>
        <v>0</v>
      </c>
      <c r="AF1185" s="23">
        <f t="shared" si="355"/>
        <v>0</v>
      </c>
      <c r="AG1185" s="23">
        <f t="shared" si="356"/>
        <v>0</v>
      </c>
      <c r="AH1185" s="23">
        <f t="shared" si="357"/>
        <v>0</v>
      </c>
      <c r="AI1185" s="44" t="str">
        <f t="shared" si="358"/>
        <v>n/a</v>
      </c>
      <c r="AJ1185" s="2" t="str">
        <f t="shared" si="341"/>
        <v>2019-20 Winter</v>
      </c>
      <c r="AK1185" s="2" t="str">
        <f t="shared" si="342"/>
        <v>2018-19 Winter</v>
      </c>
      <c r="AL1185" s="41">
        <v>0</v>
      </c>
    </row>
    <row r="1186" spans="1:38" x14ac:dyDescent="0.3">
      <c r="A1186" s="47">
        <v>43553</v>
      </c>
      <c r="B1186" s="14" t="str">
        <f t="shared" si="343"/>
        <v>Mar</v>
      </c>
      <c r="C1186" s="3"/>
      <c r="D1186" s="3"/>
      <c r="E1186" s="3"/>
      <c r="F1186" s="3"/>
      <c r="G1186" s="3"/>
      <c r="H1186" s="3"/>
      <c r="I1186" s="13">
        <f>VLOOKUP($B1186,'Gas wholesale lookups'!$A$4:$L$15,'Gas wholesale index'!I$2,FALSE)</f>
        <v>208526.18181818182</v>
      </c>
      <c r="J1186" s="13">
        <f>VLOOKUP($B1186,'Gas wholesale lookups'!$A$4:$L$15,'Gas wholesale index'!J$2,FALSE)</f>
        <v>166168.27272727274</v>
      </c>
      <c r="K1186" s="13">
        <f>VLOOKUP($B1186,'Gas wholesale lookups'!$A$4:$L$15,'Gas wholesale index'!K$2,FALSE)</f>
        <v>291847.5</v>
      </c>
      <c r="L1186" s="13">
        <f>VLOOKUP($B1186,'Gas wholesale lookups'!$A$4:$L$15,'Gas wholesale index'!L$2,FALSE)</f>
        <v>332991.45454545453</v>
      </c>
      <c r="M1186" s="13">
        <f>VLOOKUP($B1186,'Gas wholesale lookups'!$A$4:$L$15,'Gas wholesale index'!M$2,FALSE)</f>
        <v>208526.18181818182</v>
      </c>
      <c r="N1186" s="13">
        <f>VLOOKUP($B1186,'Gas wholesale lookups'!$A$4:$L$15,'Gas wholesale index'!N$2,FALSE)</f>
        <v>166168.27272727274</v>
      </c>
      <c r="O1186" s="38">
        <f>VLOOKUP($B1186,'Gas wholesale lookups'!$A$4:$R$15,'Gas wholesale index'!O$2,FALSE)</f>
        <v>0</v>
      </c>
      <c r="P1186" s="38">
        <f>VLOOKUP($B1186,'Gas wholesale lookups'!$A$4:$R$15,'Gas wholesale index'!P$2,FALSE)</f>
        <v>0</v>
      </c>
      <c r="Q1186" s="38">
        <f>VLOOKUP($B1186,'Gas wholesale lookups'!$A$4:$R$15,'Gas wholesale index'!Q$2,FALSE)</f>
        <v>1</v>
      </c>
      <c r="R1186" s="38">
        <f>VLOOKUP($B1186,'Gas wholesale lookups'!$A$4:$R$15,'Gas wholesale index'!R$2,FALSE)</f>
        <v>1</v>
      </c>
      <c r="S1186" s="38">
        <f>VLOOKUP($B1186,'Gas wholesale lookups'!$A$4:$R$15,'Gas wholesale index'!S$2,FALSE)</f>
        <v>1</v>
      </c>
      <c r="T1186" s="38">
        <f>VLOOKUP($B1186,'Gas wholesale lookups'!$A$4:$R$15,'Gas wholesale index'!T$2,FALSE)</f>
        <v>1</v>
      </c>
      <c r="U1186" s="13">
        <f t="shared" si="344"/>
        <v>0</v>
      </c>
      <c r="V1186" s="13">
        <f t="shared" si="345"/>
        <v>0</v>
      </c>
      <c r="W1186" s="13">
        <f t="shared" si="346"/>
        <v>291847.5</v>
      </c>
      <c r="X1186" s="13">
        <f t="shared" si="347"/>
        <v>332991.45454545453</v>
      </c>
      <c r="Y1186" s="13">
        <f t="shared" si="348"/>
        <v>208526.18181818182</v>
      </c>
      <c r="Z1186" s="13">
        <f t="shared" si="349"/>
        <v>166168.27272727274</v>
      </c>
      <c r="AA1186" s="13">
        <f t="shared" si="350"/>
        <v>999533.40909090918</v>
      </c>
      <c r="AB1186" s="23">
        <f t="shared" si="351"/>
        <v>0</v>
      </c>
      <c r="AC1186" s="23">
        <f t="shared" si="352"/>
        <v>0</v>
      </c>
      <c r="AD1186" s="23">
        <f t="shared" si="353"/>
        <v>0</v>
      </c>
      <c r="AE1186" s="23">
        <f t="shared" si="354"/>
        <v>0</v>
      </c>
      <c r="AF1186" s="23">
        <f t="shared" si="355"/>
        <v>0</v>
      </c>
      <c r="AG1186" s="23">
        <f t="shared" si="356"/>
        <v>0</v>
      </c>
      <c r="AH1186" s="23">
        <f t="shared" si="357"/>
        <v>0</v>
      </c>
      <c r="AI1186" s="44" t="str">
        <f t="shared" si="358"/>
        <v>n/a</v>
      </c>
      <c r="AJ1186" s="2" t="str">
        <f t="shared" si="341"/>
        <v>2019-20 Winter</v>
      </c>
      <c r="AK1186" s="2" t="str">
        <f t="shared" si="342"/>
        <v>2018-19 Winter</v>
      </c>
      <c r="AL1186" s="41">
        <v>0</v>
      </c>
    </row>
    <row r="1187" spans="1:38" x14ac:dyDescent="0.3">
      <c r="A1187" s="47">
        <v>43556</v>
      </c>
      <c r="B1187" s="14" t="str">
        <f t="shared" si="343"/>
        <v>Apr</v>
      </c>
      <c r="C1187" s="3"/>
      <c r="D1187" s="3"/>
      <c r="E1187" s="3"/>
      <c r="F1187" s="3"/>
      <c r="G1187" s="3"/>
      <c r="H1187" s="3"/>
      <c r="I1187" s="13">
        <f>VLOOKUP($B1187,'Gas wholesale lookups'!$A$4:$L$15,'Gas wholesale index'!I$2,FALSE)</f>
        <v>166168.27272727274</v>
      </c>
      <c r="J1187" s="13">
        <f>VLOOKUP($B1187,'Gas wholesale lookups'!$A$4:$L$15,'Gas wholesale index'!J$2,FALSE)</f>
        <v>291847.5</v>
      </c>
      <c r="K1187" s="13">
        <f>VLOOKUP($B1187,'Gas wholesale lookups'!$A$4:$L$15,'Gas wholesale index'!K$2,FALSE)</f>
        <v>332991.45454545453</v>
      </c>
      <c r="L1187" s="13">
        <f>VLOOKUP($B1187,'Gas wholesale lookups'!$A$4:$L$15,'Gas wholesale index'!L$2,FALSE)</f>
        <v>208526.18181818182</v>
      </c>
      <c r="M1187" s="13">
        <f>VLOOKUP($B1187,'Gas wholesale lookups'!$A$4:$L$15,'Gas wholesale index'!M$2,FALSE)</f>
        <v>166168.27272727274</v>
      </c>
      <c r="N1187" s="13">
        <f>VLOOKUP($B1187,'Gas wholesale lookups'!$A$4:$L$15,'Gas wholesale index'!N$2,FALSE)</f>
        <v>291847.5</v>
      </c>
      <c r="O1187" s="38">
        <f>VLOOKUP($B1187,'Gas wholesale lookups'!$A$4:$R$15,'Gas wholesale index'!O$2,FALSE)</f>
        <v>0</v>
      </c>
      <c r="P1187" s="38">
        <f>VLOOKUP($B1187,'Gas wholesale lookups'!$A$4:$R$15,'Gas wholesale index'!P$2,FALSE)</f>
        <v>1</v>
      </c>
      <c r="Q1187" s="38">
        <f>VLOOKUP($B1187,'Gas wholesale lookups'!$A$4:$R$15,'Gas wholesale index'!Q$2,FALSE)</f>
        <v>1</v>
      </c>
      <c r="R1187" s="38">
        <f>VLOOKUP($B1187,'Gas wholesale lookups'!$A$4:$R$15,'Gas wholesale index'!R$2,FALSE)</f>
        <v>1</v>
      </c>
      <c r="S1187" s="38">
        <f>VLOOKUP($B1187,'Gas wholesale lookups'!$A$4:$R$15,'Gas wholesale index'!S$2,FALSE)</f>
        <v>1</v>
      </c>
      <c r="T1187" s="38">
        <f>VLOOKUP($B1187,'Gas wholesale lookups'!$A$4:$R$15,'Gas wholesale index'!T$2,FALSE)</f>
        <v>0</v>
      </c>
      <c r="U1187" s="13">
        <f t="shared" si="344"/>
        <v>0</v>
      </c>
      <c r="V1187" s="13">
        <f t="shared" si="345"/>
        <v>291847.5</v>
      </c>
      <c r="W1187" s="13">
        <f t="shared" si="346"/>
        <v>332991.45454545453</v>
      </c>
      <c r="X1187" s="13">
        <f t="shared" si="347"/>
        <v>208526.18181818182</v>
      </c>
      <c r="Y1187" s="13">
        <f t="shared" si="348"/>
        <v>166168.27272727274</v>
      </c>
      <c r="Z1187" s="13">
        <f t="shared" si="349"/>
        <v>0</v>
      </c>
      <c r="AA1187" s="13">
        <f t="shared" si="350"/>
        <v>999533.40909090918</v>
      </c>
      <c r="AB1187" s="23">
        <f t="shared" si="351"/>
        <v>0</v>
      </c>
      <c r="AC1187" s="23">
        <f t="shared" si="352"/>
        <v>0</v>
      </c>
      <c r="AD1187" s="23">
        <f t="shared" si="353"/>
        <v>0</v>
      </c>
      <c r="AE1187" s="23">
        <f t="shared" si="354"/>
        <v>0</v>
      </c>
      <c r="AF1187" s="23">
        <f t="shared" si="355"/>
        <v>0</v>
      </c>
      <c r="AG1187" s="23">
        <f t="shared" si="356"/>
        <v>0</v>
      </c>
      <c r="AH1187" s="23">
        <f t="shared" si="357"/>
        <v>0</v>
      </c>
      <c r="AI1187" s="44" t="str">
        <f t="shared" si="358"/>
        <v>n/a</v>
      </c>
      <c r="AJ1187" s="2" t="str">
        <f t="shared" si="341"/>
        <v>2019-20 Winter</v>
      </c>
      <c r="AK1187" s="2" t="str">
        <f t="shared" si="342"/>
        <v>2019-20 Summer</v>
      </c>
      <c r="AL1187" s="41">
        <v>0</v>
      </c>
    </row>
    <row r="1188" spans="1:38" x14ac:dyDescent="0.3">
      <c r="A1188" s="47">
        <v>43557</v>
      </c>
      <c r="B1188" s="14" t="str">
        <f t="shared" si="343"/>
        <v>Apr</v>
      </c>
      <c r="C1188" s="3"/>
      <c r="D1188" s="3"/>
      <c r="E1188" s="3"/>
      <c r="F1188" s="3"/>
      <c r="G1188" s="3"/>
      <c r="H1188" s="3"/>
      <c r="I1188" s="13">
        <f>VLOOKUP($B1188,'Gas wholesale lookups'!$A$4:$L$15,'Gas wholesale index'!I$2,FALSE)</f>
        <v>166168.27272727274</v>
      </c>
      <c r="J1188" s="13">
        <f>VLOOKUP($B1188,'Gas wholesale lookups'!$A$4:$L$15,'Gas wholesale index'!J$2,FALSE)</f>
        <v>291847.5</v>
      </c>
      <c r="K1188" s="13">
        <f>VLOOKUP($B1188,'Gas wholesale lookups'!$A$4:$L$15,'Gas wholesale index'!K$2,FALSE)</f>
        <v>332991.45454545453</v>
      </c>
      <c r="L1188" s="13">
        <f>VLOOKUP($B1188,'Gas wholesale lookups'!$A$4:$L$15,'Gas wholesale index'!L$2,FALSE)</f>
        <v>208526.18181818182</v>
      </c>
      <c r="M1188" s="13">
        <f>VLOOKUP($B1188,'Gas wholesale lookups'!$A$4:$L$15,'Gas wholesale index'!M$2,FALSE)</f>
        <v>166168.27272727274</v>
      </c>
      <c r="N1188" s="13">
        <f>VLOOKUP($B1188,'Gas wholesale lookups'!$A$4:$L$15,'Gas wholesale index'!N$2,FALSE)</f>
        <v>291847.5</v>
      </c>
      <c r="O1188" s="38">
        <f>VLOOKUP($B1188,'Gas wholesale lookups'!$A$4:$R$15,'Gas wholesale index'!O$2,FALSE)</f>
        <v>0</v>
      </c>
      <c r="P1188" s="38">
        <f>VLOOKUP($B1188,'Gas wholesale lookups'!$A$4:$R$15,'Gas wholesale index'!P$2,FALSE)</f>
        <v>1</v>
      </c>
      <c r="Q1188" s="38">
        <f>VLOOKUP($B1188,'Gas wholesale lookups'!$A$4:$R$15,'Gas wholesale index'!Q$2,FALSE)</f>
        <v>1</v>
      </c>
      <c r="R1188" s="38">
        <f>VLOOKUP($B1188,'Gas wholesale lookups'!$A$4:$R$15,'Gas wholesale index'!R$2,FALSE)</f>
        <v>1</v>
      </c>
      <c r="S1188" s="38">
        <f>VLOOKUP($B1188,'Gas wholesale lookups'!$A$4:$R$15,'Gas wholesale index'!S$2,FALSE)</f>
        <v>1</v>
      </c>
      <c r="T1188" s="38">
        <f>VLOOKUP($B1188,'Gas wholesale lookups'!$A$4:$R$15,'Gas wholesale index'!T$2,FALSE)</f>
        <v>0</v>
      </c>
      <c r="U1188" s="13">
        <f t="shared" si="344"/>
        <v>0</v>
      </c>
      <c r="V1188" s="13">
        <f t="shared" si="345"/>
        <v>291847.5</v>
      </c>
      <c r="W1188" s="13">
        <f t="shared" si="346"/>
        <v>332991.45454545453</v>
      </c>
      <c r="X1188" s="13">
        <f t="shared" si="347"/>
        <v>208526.18181818182</v>
      </c>
      <c r="Y1188" s="13">
        <f t="shared" si="348"/>
        <v>166168.27272727274</v>
      </c>
      <c r="Z1188" s="13">
        <f t="shared" si="349"/>
        <v>0</v>
      </c>
      <c r="AA1188" s="13">
        <f t="shared" si="350"/>
        <v>999533.40909090918</v>
      </c>
      <c r="AB1188" s="23">
        <f t="shared" si="351"/>
        <v>0</v>
      </c>
      <c r="AC1188" s="23">
        <f t="shared" si="352"/>
        <v>0</v>
      </c>
      <c r="AD1188" s="23">
        <f t="shared" si="353"/>
        <v>0</v>
      </c>
      <c r="AE1188" s="23">
        <f t="shared" si="354"/>
        <v>0</v>
      </c>
      <c r="AF1188" s="23">
        <f t="shared" si="355"/>
        <v>0</v>
      </c>
      <c r="AG1188" s="23">
        <f t="shared" si="356"/>
        <v>0</v>
      </c>
      <c r="AH1188" s="23">
        <f t="shared" si="357"/>
        <v>0</v>
      </c>
      <c r="AI1188" s="44" t="str">
        <f t="shared" si="358"/>
        <v>n/a</v>
      </c>
      <c r="AJ1188" s="2" t="str">
        <f t="shared" si="341"/>
        <v>2019-20 Winter</v>
      </c>
      <c r="AK1188" s="2" t="str">
        <f t="shared" si="342"/>
        <v>2019-20 Summer</v>
      </c>
      <c r="AL1188" s="41">
        <v>0</v>
      </c>
    </row>
    <row r="1189" spans="1:38" x14ac:dyDescent="0.3">
      <c r="A1189" s="47">
        <v>43558</v>
      </c>
      <c r="B1189" s="14" t="str">
        <f t="shared" si="343"/>
        <v>Apr</v>
      </c>
      <c r="C1189" s="3"/>
      <c r="D1189" s="3"/>
      <c r="E1189" s="3"/>
      <c r="F1189" s="3"/>
      <c r="G1189" s="3"/>
      <c r="H1189" s="3"/>
      <c r="I1189" s="13">
        <f>VLOOKUP($B1189,'Gas wholesale lookups'!$A$4:$L$15,'Gas wholesale index'!I$2,FALSE)</f>
        <v>166168.27272727274</v>
      </c>
      <c r="J1189" s="13">
        <f>VLOOKUP($B1189,'Gas wholesale lookups'!$A$4:$L$15,'Gas wholesale index'!J$2,FALSE)</f>
        <v>291847.5</v>
      </c>
      <c r="K1189" s="13">
        <f>VLOOKUP($B1189,'Gas wholesale lookups'!$A$4:$L$15,'Gas wholesale index'!K$2,FALSE)</f>
        <v>332991.45454545453</v>
      </c>
      <c r="L1189" s="13">
        <f>VLOOKUP($B1189,'Gas wholesale lookups'!$A$4:$L$15,'Gas wholesale index'!L$2,FALSE)</f>
        <v>208526.18181818182</v>
      </c>
      <c r="M1189" s="13">
        <f>VLOOKUP($B1189,'Gas wholesale lookups'!$A$4:$L$15,'Gas wholesale index'!M$2,FALSE)</f>
        <v>166168.27272727274</v>
      </c>
      <c r="N1189" s="13">
        <f>VLOOKUP($B1189,'Gas wholesale lookups'!$A$4:$L$15,'Gas wholesale index'!N$2,FALSE)</f>
        <v>291847.5</v>
      </c>
      <c r="O1189" s="38">
        <f>VLOOKUP($B1189,'Gas wholesale lookups'!$A$4:$R$15,'Gas wholesale index'!O$2,FALSE)</f>
        <v>0</v>
      </c>
      <c r="P1189" s="38">
        <f>VLOOKUP($B1189,'Gas wholesale lookups'!$A$4:$R$15,'Gas wholesale index'!P$2,FALSE)</f>
        <v>1</v>
      </c>
      <c r="Q1189" s="38">
        <f>VLOOKUP($B1189,'Gas wholesale lookups'!$A$4:$R$15,'Gas wholesale index'!Q$2,FALSE)</f>
        <v>1</v>
      </c>
      <c r="R1189" s="38">
        <f>VLOOKUP($B1189,'Gas wholesale lookups'!$A$4:$R$15,'Gas wholesale index'!R$2,FALSE)</f>
        <v>1</v>
      </c>
      <c r="S1189" s="38">
        <f>VLOOKUP($B1189,'Gas wholesale lookups'!$A$4:$R$15,'Gas wholesale index'!S$2,FALSE)</f>
        <v>1</v>
      </c>
      <c r="T1189" s="38">
        <f>VLOOKUP($B1189,'Gas wholesale lookups'!$A$4:$R$15,'Gas wholesale index'!T$2,FALSE)</f>
        <v>0</v>
      </c>
      <c r="U1189" s="13">
        <f t="shared" si="344"/>
        <v>0</v>
      </c>
      <c r="V1189" s="13">
        <f t="shared" si="345"/>
        <v>291847.5</v>
      </c>
      <c r="W1189" s="13">
        <f t="shared" si="346"/>
        <v>332991.45454545453</v>
      </c>
      <c r="X1189" s="13">
        <f t="shared" si="347"/>
        <v>208526.18181818182</v>
      </c>
      <c r="Y1189" s="13">
        <f t="shared" si="348"/>
        <v>166168.27272727274</v>
      </c>
      <c r="Z1189" s="13">
        <f t="shared" si="349"/>
        <v>0</v>
      </c>
      <c r="AA1189" s="13">
        <f t="shared" si="350"/>
        <v>999533.40909090918</v>
      </c>
      <c r="AB1189" s="23">
        <f t="shared" si="351"/>
        <v>0</v>
      </c>
      <c r="AC1189" s="23">
        <f t="shared" si="352"/>
        <v>0</v>
      </c>
      <c r="AD1189" s="23">
        <f t="shared" si="353"/>
        <v>0</v>
      </c>
      <c r="AE1189" s="23">
        <f t="shared" si="354"/>
        <v>0</v>
      </c>
      <c r="AF1189" s="23">
        <f t="shared" si="355"/>
        <v>0</v>
      </c>
      <c r="AG1189" s="23">
        <f t="shared" si="356"/>
        <v>0</v>
      </c>
      <c r="AH1189" s="23">
        <f t="shared" si="357"/>
        <v>0</v>
      </c>
      <c r="AI1189" s="44" t="str">
        <f t="shared" si="358"/>
        <v>n/a</v>
      </c>
      <c r="AJ1189" s="2" t="str">
        <f t="shared" si="341"/>
        <v>2019-20 Winter</v>
      </c>
      <c r="AK1189" s="2" t="str">
        <f t="shared" si="342"/>
        <v>2019-20 Summer</v>
      </c>
      <c r="AL1189" s="41">
        <v>0</v>
      </c>
    </row>
    <row r="1190" spans="1:38" x14ac:dyDescent="0.3">
      <c r="A1190" s="47">
        <v>43559</v>
      </c>
      <c r="B1190" s="14" t="str">
        <f t="shared" si="343"/>
        <v>Apr</v>
      </c>
      <c r="C1190" s="3"/>
      <c r="D1190" s="3"/>
      <c r="E1190" s="3"/>
      <c r="F1190" s="3"/>
      <c r="G1190" s="3"/>
      <c r="H1190" s="3"/>
      <c r="I1190" s="13">
        <f>VLOOKUP($B1190,'Gas wholesale lookups'!$A$4:$L$15,'Gas wholesale index'!I$2,FALSE)</f>
        <v>166168.27272727274</v>
      </c>
      <c r="J1190" s="13">
        <f>VLOOKUP($B1190,'Gas wholesale lookups'!$A$4:$L$15,'Gas wholesale index'!J$2,FALSE)</f>
        <v>291847.5</v>
      </c>
      <c r="K1190" s="13">
        <f>VLOOKUP($B1190,'Gas wholesale lookups'!$A$4:$L$15,'Gas wholesale index'!K$2,FALSE)</f>
        <v>332991.45454545453</v>
      </c>
      <c r="L1190" s="13">
        <f>VLOOKUP($B1190,'Gas wholesale lookups'!$A$4:$L$15,'Gas wholesale index'!L$2,FALSE)</f>
        <v>208526.18181818182</v>
      </c>
      <c r="M1190" s="13">
        <f>VLOOKUP($B1190,'Gas wholesale lookups'!$A$4:$L$15,'Gas wholesale index'!M$2,FALSE)</f>
        <v>166168.27272727274</v>
      </c>
      <c r="N1190" s="13">
        <f>VLOOKUP($B1190,'Gas wholesale lookups'!$A$4:$L$15,'Gas wholesale index'!N$2,FALSE)</f>
        <v>291847.5</v>
      </c>
      <c r="O1190" s="38">
        <f>VLOOKUP($B1190,'Gas wholesale lookups'!$A$4:$R$15,'Gas wholesale index'!O$2,FALSE)</f>
        <v>0</v>
      </c>
      <c r="P1190" s="38">
        <f>VLOOKUP($B1190,'Gas wholesale lookups'!$A$4:$R$15,'Gas wholesale index'!P$2,FALSE)</f>
        <v>1</v>
      </c>
      <c r="Q1190" s="38">
        <f>VLOOKUP($B1190,'Gas wholesale lookups'!$A$4:$R$15,'Gas wholesale index'!Q$2,FALSE)</f>
        <v>1</v>
      </c>
      <c r="R1190" s="38">
        <f>VLOOKUP($B1190,'Gas wholesale lookups'!$A$4:$R$15,'Gas wholesale index'!R$2,FALSE)</f>
        <v>1</v>
      </c>
      <c r="S1190" s="38">
        <f>VLOOKUP($B1190,'Gas wholesale lookups'!$A$4:$R$15,'Gas wholesale index'!S$2,FALSE)</f>
        <v>1</v>
      </c>
      <c r="T1190" s="38">
        <f>VLOOKUP($B1190,'Gas wholesale lookups'!$A$4:$R$15,'Gas wholesale index'!T$2,FALSE)</f>
        <v>0</v>
      </c>
      <c r="U1190" s="13">
        <f t="shared" si="344"/>
        <v>0</v>
      </c>
      <c r="V1190" s="13">
        <f t="shared" si="345"/>
        <v>291847.5</v>
      </c>
      <c r="W1190" s="13">
        <f t="shared" si="346"/>
        <v>332991.45454545453</v>
      </c>
      <c r="X1190" s="13">
        <f t="shared" si="347"/>
        <v>208526.18181818182</v>
      </c>
      <c r="Y1190" s="13">
        <f t="shared" si="348"/>
        <v>166168.27272727274</v>
      </c>
      <c r="Z1190" s="13">
        <f t="shared" si="349"/>
        <v>0</v>
      </c>
      <c r="AA1190" s="13">
        <f t="shared" si="350"/>
        <v>999533.40909090918</v>
      </c>
      <c r="AB1190" s="23">
        <f t="shared" si="351"/>
        <v>0</v>
      </c>
      <c r="AC1190" s="23">
        <f t="shared" si="352"/>
        <v>0</v>
      </c>
      <c r="AD1190" s="23">
        <f t="shared" si="353"/>
        <v>0</v>
      </c>
      <c r="AE1190" s="23">
        <f t="shared" si="354"/>
        <v>0</v>
      </c>
      <c r="AF1190" s="23">
        <f t="shared" si="355"/>
        <v>0</v>
      </c>
      <c r="AG1190" s="23">
        <f t="shared" si="356"/>
        <v>0</v>
      </c>
      <c r="AH1190" s="23">
        <f t="shared" si="357"/>
        <v>0</v>
      </c>
      <c r="AI1190" s="44" t="str">
        <f t="shared" si="358"/>
        <v>n/a</v>
      </c>
      <c r="AJ1190" s="2" t="str">
        <f t="shared" si="341"/>
        <v>2019-20 Winter</v>
      </c>
      <c r="AK1190" s="2" t="str">
        <f t="shared" si="342"/>
        <v>2019-20 Summer</v>
      </c>
      <c r="AL1190" s="41">
        <v>0</v>
      </c>
    </row>
    <row r="1191" spans="1:38" x14ac:dyDescent="0.3">
      <c r="A1191" s="47">
        <v>43560</v>
      </c>
      <c r="B1191" s="14" t="str">
        <f t="shared" si="343"/>
        <v>Apr</v>
      </c>
      <c r="C1191" s="3"/>
      <c r="D1191" s="3"/>
      <c r="E1191" s="3"/>
      <c r="F1191" s="3"/>
      <c r="G1191" s="3"/>
      <c r="H1191" s="3"/>
      <c r="I1191" s="13">
        <f>VLOOKUP($B1191,'Gas wholesale lookups'!$A$4:$L$15,'Gas wholesale index'!I$2,FALSE)</f>
        <v>166168.27272727274</v>
      </c>
      <c r="J1191" s="13">
        <f>VLOOKUP($B1191,'Gas wholesale lookups'!$A$4:$L$15,'Gas wholesale index'!J$2,FALSE)</f>
        <v>291847.5</v>
      </c>
      <c r="K1191" s="13">
        <f>VLOOKUP($B1191,'Gas wholesale lookups'!$A$4:$L$15,'Gas wholesale index'!K$2,FALSE)</f>
        <v>332991.45454545453</v>
      </c>
      <c r="L1191" s="13">
        <f>VLOOKUP($B1191,'Gas wholesale lookups'!$A$4:$L$15,'Gas wholesale index'!L$2,FALSE)</f>
        <v>208526.18181818182</v>
      </c>
      <c r="M1191" s="13">
        <f>VLOOKUP($B1191,'Gas wholesale lookups'!$A$4:$L$15,'Gas wholesale index'!M$2,FALSE)</f>
        <v>166168.27272727274</v>
      </c>
      <c r="N1191" s="13">
        <f>VLOOKUP($B1191,'Gas wholesale lookups'!$A$4:$L$15,'Gas wholesale index'!N$2,FALSE)</f>
        <v>291847.5</v>
      </c>
      <c r="O1191" s="38">
        <f>VLOOKUP($B1191,'Gas wholesale lookups'!$A$4:$R$15,'Gas wholesale index'!O$2,FALSE)</f>
        <v>0</v>
      </c>
      <c r="P1191" s="38">
        <f>VLOOKUP($B1191,'Gas wholesale lookups'!$A$4:$R$15,'Gas wholesale index'!P$2,FALSE)</f>
        <v>1</v>
      </c>
      <c r="Q1191" s="38">
        <f>VLOOKUP($B1191,'Gas wholesale lookups'!$A$4:$R$15,'Gas wholesale index'!Q$2,FALSE)</f>
        <v>1</v>
      </c>
      <c r="R1191" s="38">
        <f>VLOOKUP($B1191,'Gas wholesale lookups'!$A$4:$R$15,'Gas wholesale index'!R$2,FALSE)</f>
        <v>1</v>
      </c>
      <c r="S1191" s="38">
        <f>VLOOKUP($B1191,'Gas wholesale lookups'!$A$4:$R$15,'Gas wholesale index'!S$2,FALSE)</f>
        <v>1</v>
      </c>
      <c r="T1191" s="38">
        <f>VLOOKUP($B1191,'Gas wholesale lookups'!$A$4:$R$15,'Gas wholesale index'!T$2,FALSE)</f>
        <v>0</v>
      </c>
      <c r="U1191" s="13">
        <f t="shared" si="344"/>
        <v>0</v>
      </c>
      <c r="V1191" s="13">
        <f t="shared" si="345"/>
        <v>291847.5</v>
      </c>
      <c r="W1191" s="13">
        <f t="shared" si="346"/>
        <v>332991.45454545453</v>
      </c>
      <c r="X1191" s="13">
        <f t="shared" si="347"/>
        <v>208526.18181818182</v>
      </c>
      <c r="Y1191" s="13">
        <f t="shared" si="348"/>
        <v>166168.27272727274</v>
      </c>
      <c r="Z1191" s="13">
        <f t="shared" si="349"/>
        <v>0</v>
      </c>
      <c r="AA1191" s="13">
        <f t="shared" si="350"/>
        <v>999533.40909090918</v>
      </c>
      <c r="AB1191" s="23">
        <f t="shared" si="351"/>
        <v>0</v>
      </c>
      <c r="AC1191" s="23">
        <f t="shared" si="352"/>
        <v>0</v>
      </c>
      <c r="AD1191" s="23">
        <f t="shared" si="353"/>
        <v>0</v>
      </c>
      <c r="AE1191" s="23">
        <f t="shared" si="354"/>
        <v>0</v>
      </c>
      <c r="AF1191" s="23">
        <f t="shared" si="355"/>
        <v>0</v>
      </c>
      <c r="AG1191" s="23">
        <f t="shared" si="356"/>
        <v>0</v>
      </c>
      <c r="AH1191" s="23">
        <f t="shared" si="357"/>
        <v>0</v>
      </c>
      <c r="AI1191" s="44" t="str">
        <f t="shared" si="358"/>
        <v>n/a</v>
      </c>
      <c r="AJ1191" s="2" t="str">
        <f t="shared" si="341"/>
        <v>2019-20 Winter</v>
      </c>
      <c r="AK1191" s="2" t="str">
        <f t="shared" si="342"/>
        <v>2019-20 Summer</v>
      </c>
      <c r="AL1191" s="41">
        <v>0</v>
      </c>
    </row>
    <row r="1192" spans="1:38" x14ac:dyDescent="0.3">
      <c r="A1192" s="47">
        <v>43563</v>
      </c>
      <c r="B1192" s="14" t="str">
        <f t="shared" si="343"/>
        <v>Apr</v>
      </c>
      <c r="C1192" s="3"/>
      <c r="D1192" s="3"/>
      <c r="E1192" s="3"/>
      <c r="F1192" s="3"/>
      <c r="G1192" s="3"/>
      <c r="H1192" s="3"/>
      <c r="I1192" s="13">
        <f>VLOOKUP($B1192,'Gas wholesale lookups'!$A$4:$L$15,'Gas wholesale index'!I$2,FALSE)</f>
        <v>166168.27272727274</v>
      </c>
      <c r="J1192" s="13">
        <f>VLOOKUP($B1192,'Gas wholesale lookups'!$A$4:$L$15,'Gas wholesale index'!J$2,FALSE)</f>
        <v>291847.5</v>
      </c>
      <c r="K1192" s="13">
        <f>VLOOKUP($B1192,'Gas wholesale lookups'!$A$4:$L$15,'Gas wholesale index'!K$2,FALSE)</f>
        <v>332991.45454545453</v>
      </c>
      <c r="L1192" s="13">
        <f>VLOOKUP($B1192,'Gas wholesale lookups'!$A$4:$L$15,'Gas wholesale index'!L$2,FALSE)</f>
        <v>208526.18181818182</v>
      </c>
      <c r="M1192" s="13">
        <f>VLOOKUP($B1192,'Gas wholesale lookups'!$A$4:$L$15,'Gas wholesale index'!M$2,FALSE)</f>
        <v>166168.27272727274</v>
      </c>
      <c r="N1192" s="13">
        <f>VLOOKUP($B1192,'Gas wholesale lookups'!$A$4:$L$15,'Gas wholesale index'!N$2,FALSE)</f>
        <v>291847.5</v>
      </c>
      <c r="O1192" s="38">
        <f>VLOOKUP($B1192,'Gas wholesale lookups'!$A$4:$R$15,'Gas wholesale index'!O$2,FALSE)</f>
        <v>0</v>
      </c>
      <c r="P1192" s="38">
        <f>VLOOKUP($B1192,'Gas wholesale lookups'!$A$4:$R$15,'Gas wholesale index'!P$2,FALSE)</f>
        <v>1</v>
      </c>
      <c r="Q1192" s="38">
        <f>VLOOKUP($B1192,'Gas wholesale lookups'!$A$4:$R$15,'Gas wholesale index'!Q$2,FALSE)</f>
        <v>1</v>
      </c>
      <c r="R1192" s="38">
        <f>VLOOKUP($B1192,'Gas wholesale lookups'!$A$4:$R$15,'Gas wholesale index'!R$2,FALSE)</f>
        <v>1</v>
      </c>
      <c r="S1192" s="38">
        <f>VLOOKUP($B1192,'Gas wholesale lookups'!$A$4:$R$15,'Gas wholesale index'!S$2,FALSE)</f>
        <v>1</v>
      </c>
      <c r="T1192" s="38">
        <f>VLOOKUP($B1192,'Gas wholesale lookups'!$A$4:$R$15,'Gas wholesale index'!T$2,FALSE)</f>
        <v>0</v>
      </c>
      <c r="U1192" s="13">
        <f t="shared" si="344"/>
        <v>0</v>
      </c>
      <c r="V1192" s="13">
        <f t="shared" si="345"/>
        <v>291847.5</v>
      </c>
      <c r="W1192" s="13">
        <f t="shared" si="346"/>
        <v>332991.45454545453</v>
      </c>
      <c r="X1192" s="13">
        <f t="shared" si="347"/>
        <v>208526.18181818182</v>
      </c>
      <c r="Y1192" s="13">
        <f t="shared" si="348"/>
        <v>166168.27272727274</v>
      </c>
      <c r="Z1192" s="13">
        <f t="shared" si="349"/>
        <v>0</v>
      </c>
      <c r="AA1192" s="13">
        <f t="shared" si="350"/>
        <v>999533.40909090918</v>
      </c>
      <c r="AB1192" s="23">
        <f t="shared" si="351"/>
        <v>0</v>
      </c>
      <c r="AC1192" s="23">
        <f t="shared" si="352"/>
        <v>0</v>
      </c>
      <c r="AD1192" s="23">
        <f t="shared" si="353"/>
        <v>0</v>
      </c>
      <c r="AE1192" s="23">
        <f t="shared" si="354"/>
        <v>0</v>
      </c>
      <c r="AF1192" s="23">
        <f t="shared" si="355"/>
        <v>0</v>
      </c>
      <c r="AG1192" s="23">
        <f t="shared" si="356"/>
        <v>0</v>
      </c>
      <c r="AH1192" s="23">
        <f t="shared" si="357"/>
        <v>0</v>
      </c>
      <c r="AI1192" s="44" t="str">
        <f t="shared" si="358"/>
        <v>n/a</v>
      </c>
      <c r="AJ1192" s="2" t="str">
        <f t="shared" si="341"/>
        <v>2019-20 Winter</v>
      </c>
      <c r="AK1192" s="2" t="str">
        <f t="shared" si="342"/>
        <v>2019-20 Summer</v>
      </c>
      <c r="AL1192" s="41">
        <v>0</v>
      </c>
    </row>
    <row r="1193" spans="1:38" x14ac:dyDescent="0.3">
      <c r="A1193" s="47">
        <v>43564</v>
      </c>
      <c r="B1193" s="14" t="str">
        <f t="shared" si="343"/>
        <v>Apr</v>
      </c>
      <c r="C1193" s="3"/>
      <c r="D1193" s="3"/>
      <c r="E1193" s="3"/>
      <c r="F1193" s="3"/>
      <c r="G1193" s="3"/>
      <c r="H1193" s="3"/>
      <c r="I1193" s="13">
        <f>VLOOKUP($B1193,'Gas wholesale lookups'!$A$4:$L$15,'Gas wholesale index'!I$2,FALSE)</f>
        <v>166168.27272727274</v>
      </c>
      <c r="J1193" s="13">
        <f>VLOOKUP($B1193,'Gas wholesale lookups'!$A$4:$L$15,'Gas wholesale index'!J$2,FALSE)</f>
        <v>291847.5</v>
      </c>
      <c r="K1193" s="13">
        <f>VLOOKUP($B1193,'Gas wholesale lookups'!$A$4:$L$15,'Gas wholesale index'!K$2,FALSE)</f>
        <v>332991.45454545453</v>
      </c>
      <c r="L1193" s="13">
        <f>VLOOKUP($B1193,'Gas wholesale lookups'!$A$4:$L$15,'Gas wholesale index'!L$2,FALSE)</f>
        <v>208526.18181818182</v>
      </c>
      <c r="M1193" s="13">
        <f>VLOOKUP($B1193,'Gas wholesale lookups'!$A$4:$L$15,'Gas wholesale index'!M$2,FALSE)</f>
        <v>166168.27272727274</v>
      </c>
      <c r="N1193" s="13">
        <f>VLOOKUP($B1193,'Gas wholesale lookups'!$A$4:$L$15,'Gas wholesale index'!N$2,FALSE)</f>
        <v>291847.5</v>
      </c>
      <c r="O1193" s="38">
        <f>VLOOKUP($B1193,'Gas wholesale lookups'!$A$4:$R$15,'Gas wholesale index'!O$2,FALSE)</f>
        <v>0</v>
      </c>
      <c r="P1193" s="38">
        <f>VLOOKUP($B1193,'Gas wholesale lookups'!$A$4:$R$15,'Gas wholesale index'!P$2,FALSE)</f>
        <v>1</v>
      </c>
      <c r="Q1193" s="38">
        <f>VLOOKUP($B1193,'Gas wholesale lookups'!$A$4:$R$15,'Gas wholesale index'!Q$2,FALSE)</f>
        <v>1</v>
      </c>
      <c r="R1193" s="38">
        <f>VLOOKUP($B1193,'Gas wholesale lookups'!$A$4:$R$15,'Gas wholesale index'!R$2,FALSE)</f>
        <v>1</v>
      </c>
      <c r="S1193" s="38">
        <f>VLOOKUP($B1193,'Gas wholesale lookups'!$A$4:$R$15,'Gas wholesale index'!S$2,FALSE)</f>
        <v>1</v>
      </c>
      <c r="T1193" s="38">
        <f>VLOOKUP($B1193,'Gas wholesale lookups'!$A$4:$R$15,'Gas wholesale index'!T$2,FALSE)</f>
        <v>0</v>
      </c>
      <c r="U1193" s="13">
        <f t="shared" si="344"/>
        <v>0</v>
      </c>
      <c r="V1193" s="13">
        <f t="shared" si="345"/>
        <v>291847.5</v>
      </c>
      <c r="W1193" s="13">
        <f t="shared" si="346"/>
        <v>332991.45454545453</v>
      </c>
      <c r="X1193" s="13">
        <f t="shared" si="347"/>
        <v>208526.18181818182</v>
      </c>
      <c r="Y1193" s="13">
        <f t="shared" si="348"/>
        <v>166168.27272727274</v>
      </c>
      <c r="Z1193" s="13">
        <f t="shared" si="349"/>
        <v>0</v>
      </c>
      <c r="AA1193" s="13">
        <f t="shared" si="350"/>
        <v>999533.40909090918</v>
      </c>
      <c r="AB1193" s="23">
        <f t="shared" si="351"/>
        <v>0</v>
      </c>
      <c r="AC1193" s="23">
        <f t="shared" si="352"/>
        <v>0</v>
      </c>
      <c r="AD1193" s="23">
        <f t="shared" si="353"/>
        <v>0</v>
      </c>
      <c r="AE1193" s="23">
        <f t="shared" si="354"/>
        <v>0</v>
      </c>
      <c r="AF1193" s="23">
        <f t="shared" si="355"/>
        <v>0</v>
      </c>
      <c r="AG1193" s="23">
        <f t="shared" si="356"/>
        <v>0</v>
      </c>
      <c r="AH1193" s="23">
        <f t="shared" si="357"/>
        <v>0</v>
      </c>
      <c r="AI1193" s="44" t="str">
        <f t="shared" si="358"/>
        <v>n/a</v>
      </c>
      <c r="AJ1193" s="2" t="str">
        <f t="shared" si="341"/>
        <v>2019-20 Winter</v>
      </c>
      <c r="AK1193" s="2" t="str">
        <f t="shared" si="342"/>
        <v>2019-20 Summer</v>
      </c>
      <c r="AL1193" s="41">
        <v>0</v>
      </c>
    </row>
    <row r="1194" spans="1:38" x14ac:dyDescent="0.3">
      <c r="A1194" s="47">
        <v>43565</v>
      </c>
      <c r="B1194" s="14" t="str">
        <f t="shared" si="343"/>
        <v>Apr</v>
      </c>
      <c r="C1194" s="3"/>
      <c r="D1194" s="3"/>
      <c r="E1194" s="3"/>
      <c r="F1194" s="3"/>
      <c r="G1194" s="3"/>
      <c r="H1194" s="3"/>
      <c r="I1194" s="13">
        <f>VLOOKUP($B1194,'Gas wholesale lookups'!$A$4:$L$15,'Gas wholesale index'!I$2,FALSE)</f>
        <v>166168.27272727274</v>
      </c>
      <c r="J1194" s="13">
        <f>VLOOKUP($B1194,'Gas wholesale lookups'!$A$4:$L$15,'Gas wholesale index'!J$2,FALSE)</f>
        <v>291847.5</v>
      </c>
      <c r="K1194" s="13">
        <f>VLOOKUP($B1194,'Gas wholesale lookups'!$A$4:$L$15,'Gas wholesale index'!K$2,FALSE)</f>
        <v>332991.45454545453</v>
      </c>
      <c r="L1194" s="13">
        <f>VLOOKUP($B1194,'Gas wholesale lookups'!$A$4:$L$15,'Gas wholesale index'!L$2,FALSE)</f>
        <v>208526.18181818182</v>
      </c>
      <c r="M1194" s="13">
        <f>VLOOKUP($B1194,'Gas wholesale lookups'!$A$4:$L$15,'Gas wholesale index'!M$2,FALSE)</f>
        <v>166168.27272727274</v>
      </c>
      <c r="N1194" s="13">
        <f>VLOOKUP($B1194,'Gas wholesale lookups'!$A$4:$L$15,'Gas wholesale index'!N$2,FALSE)</f>
        <v>291847.5</v>
      </c>
      <c r="O1194" s="38">
        <f>VLOOKUP($B1194,'Gas wholesale lookups'!$A$4:$R$15,'Gas wholesale index'!O$2,FALSE)</f>
        <v>0</v>
      </c>
      <c r="P1194" s="38">
        <f>VLOOKUP($B1194,'Gas wholesale lookups'!$A$4:$R$15,'Gas wholesale index'!P$2,FALSE)</f>
        <v>1</v>
      </c>
      <c r="Q1194" s="38">
        <f>VLOOKUP($B1194,'Gas wholesale lookups'!$A$4:$R$15,'Gas wholesale index'!Q$2,FALSE)</f>
        <v>1</v>
      </c>
      <c r="R1194" s="38">
        <f>VLOOKUP($B1194,'Gas wholesale lookups'!$A$4:$R$15,'Gas wholesale index'!R$2,FALSE)</f>
        <v>1</v>
      </c>
      <c r="S1194" s="38">
        <f>VLOOKUP($B1194,'Gas wholesale lookups'!$A$4:$R$15,'Gas wholesale index'!S$2,FALSE)</f>
        <v>1</v>
      </c>
      <c r="T1194" s="38">
        <f>VLOOKUP($B1194,'Gas wholesale lookups'!$A$4:$R$15,'Gas wholesale index'!T$2,FALSE)</f>
        <v>0</v>
      </c>
      <c r="U1194" s="13">
        <f t="shared" si="344"/>
        <v>0</v>
      </c>
      <c r="V1194" s="13">
        <f t="shared" si="345"/>
        <v>291847.5</v>
      </c>
      <c r="W1194" s="13">
        <f t="shared" si="346"/>
        <v>332991.45454545453</v>
      </c>
      <c r="X1194" s="13">
        <f t="shared" si="347"/>
        <v>208526.18181818182</v>
      </c>
      <c r="Y1194" s="13">
        <f t="shared" si="348"/>
        <v>166168.27272727274</v>
      </c>
      <c r="Z1194" s="13">
        <f t="shared" si="349"/>
        <v>0</v>
      </c>
      <c r="AA1194" s="13">
        <f t="shared" si="350"/>
        <v>999533.40909090918</v>
      </c>
      <c r="AB1194" s="23">
        <f t="shared" si="351"/>
        <v>0</v>
      </c>
      <c r="AC1194" s="23">
        <f t="shared" si="352"/>
        <v>0</v>
      </c>
      <c r="AD1194" s="23">
        <f t="shared" si="353"/>
        <v>0</v>
      </c>
      <c r="AE1194" s="23">
        <f t="shared" si="354"/>
        <v>0</v>
      </c>
      <c r="AF1194" s="23">
        <f t="shared" si="355"/>
        <v>0</v>
      </c>
      <c r="AG1194" s="23">
        <f t="shared" si="356"/>
        <v>0</v>
      </c>
      <c r="AH1194" s="23">
        <f t="shared" si="357"/>
        <v>0</v>
      </c>
      <c r="AI1194" s="44" t="str">
        <f t="shared" si="358"/>
        <v>n/a</v>
      </c>
      <c r="AJ1194" s="2" t="str">
        <f t="shared" si="341"/>
        <v>2019-20 Winter</v>
      </c>
      <c r="AK1194" s="2" t="str">
        <f t="shared" si="342"/>
        <v>2019-20 Summer</v>
      </c>
      <c r="AL1194" s="41">
        <v>0</v>
      </c>
    </row>
    <row r="1195" spans="1:38" x14ac:dyDescent="0.3">
      <c r="A1195" s="47">
        <v>43566</v>
      </c>
      <c r="B1195" s="14" t="str">
        <f t="shared" si="343"/>
        <v>Apr</v>
      </c>
      <c r="C1195" s="3"/>
      <c r="D1195" s="3"/>
      <c r="E1195" s="3"/>
      <c r="F1195" s="3"/>
      <c r="G1195" s="3"/>
      <c r="H1195" s="3"/>
      <c r="I1195" s="13">
        <f>VLOOKUP($B1195,'Gas wholesale lookups'!$A$4:$L$15,'Gas wholesale index'!I$2,FALSE)</f>
        <v>166168.27272727274</v>
      </c>
      <c r="J1195" s="13">
        <f>VLOOKUP($B1195,'Gas wholesale lookups'!$A$4:$L$15,'Gas wholesale index'!J$2,FALSE)</f>
        <v>291847.5</v>
      </c>
      <c r="K1195" s="13">
        <f>VLOOKUP($B1195,'Gas wholesale lookups'!$A$4:$L$15,'Gas wholesale index'!K$2,FALSE)</f>
        <v>332991.45454545453</v>
      </c>
      <c r="L1195" s="13">
        <f>VLOOKUP($B1195,'Gas wholesale lookups'!$A$4:$L$15,'Gas wholesale index'!L$2,FALSE)</f>
        <v>208526.18181818182</v>
      </c>
      <c r="M1195" s="13">
        <f>VLOOKUP($B1195,'Gas wholesale lookups'!$A$4:$L$15,'Gas wholesale index'!M$2,FALSE)</f>
        <v>166168.27272727274</v>
      </c>
      <c r="N1195" s="13">
        <f>VLOOKUP($B1195,'Gas wholesale lookups'!$A$4:$L$15,'Gas wholesale index'!N$2,FALSE)</f>
        <v>291847.5</v>
      </c>
      <c r="O1195" s="38">
        <f>VLOOKUP($B1195,'Gas wholesale lookups'!$A$4:$R$15,'Gas wholesale index'!O$2,FALSE)</f>
        <v>0</v>
      </c>
      <c r="P1195" s="38">
        <f>VLOOKUP($B1195,'Gas wholesale lookups'!$A$4:$R$15,'Gas wholesale index'!P$2,FALSE)</f>
        <v>1</v>
      </c>
      <c r="Q1195" s="38">
        <f>VLOOKUP($B1195,'Gas wholesale lookups'!$A$4:$R$15,'Gas wholesale index'!Q$2,FALSE)</f>
        <v>1</v>
      </c>
      <c r="R1195" s="38">
        <f>VLOOKUP($B1195,'Gas wholesale lookups'!$A$4:$R$15,'Gas wholesale index'!R$2,FALSE)</f>
        <v>1</v>
      </c>
      <c r="S1195" s="38">
        <f>VLOOKUP($B1195,'Gas wholesale lookups'!$A$4:$R$15,'Gas wholesale index'!S$2,FALSE)</f>
        <v>1</v>
      </c>
      <c r="T1195" s="38">
        <f>VLOOKUP($B1195,'Gas wholesale lookups'!$A$4:$R$15,'Gas wholesale index'!T$2,FALSE)</f>
        <v>0</v>
      </c>
      <c r="U1195" s="13">
        <f t="shared" si="344"/>
        <v>0</v>
      </c>
      <c r="V1195" s="13">
        <f t="shared" si="345"/>
        <v>291847.5</v>
      </c>
      <c r="W1195" s="13">
        <f t="shared" si="346"/>
        <v>332991.45454545453</v>
      </c>
      <c r="X1195" s="13">
        <f t="shared" si="347"/>
        <v>208526.18181818182</v>
      </c>
      <c r="Y1195" s="13">
        <f t="shared" si="348"/>
        <v>166168.27272727274</v>
      </c>
      <c r="Z1195" s="13">
        <f t="shared" si="349"/>
        <v>0</v>
      </c>
      <c r="AA1195" s="13">
        <f t="shared" si="350"/>
        <v>999533.40909090918</v>
      </c>
      <c r="AB1195" s="23">
        <f t="shared" si="351"/>
        <v>0</v>
      </c>
      <c r="AC1195" s="23">
        <f t="shared" si="352"/>
        <v>0</v>
      </c>
      <c r="AD1195" s="23">
        <f t="shared" si="353"/>
        <v>0</v>
      </c>
      <c r="AE1195" s="23">
        <f t="shared" si="354"/>
        <v>0</v>
      </c>
      <c r="AF1195" s="23">
        <f t="shared" si="355"/>
        <v>0</v>
      </c>
      <c r="AG1195" s="23">
        <f t="shared" si="356"/>
        <v>0</v>
      </c>
      <c r="AH1195" s="23">
        <f t="shared" si="357"/>
        <v>0</v>
      </c>
      <c r="AI1195" s="44" t="str">
        <f t="shared" si="358"/>
        <v>n/a</v>
      </c>
      <c r="AJ1195" s="2" t="str">
        <f t="shared" si="341"/>
        <v>2019-20 Winter</v>
      </c>
      <c r="AK1195" s="2" t="str">
        <f t="shared" si="342"/>
        <v>2019-20 Summer</v>
      </c>
      <c r="AL1195" s="41">
        <v>0</v>
      </c>
    </row>
    <row r="1196" spans="1:38" x14ac:dyDescent="0.3">
      <c r="A1196" s="47">
        <v>43567</v>
      </c>
      <c r="B1196" s="14" t="str">
        <f t="shared" si="343"/>
        <v>Apr</v>
      </c>
      <c r="C1196" s="3"/>
      <c r="D1196" s="3"/>
      <c r="E1196" s="3"/>
      <c r="F1196" s="3"/>
      <c r="G1196" s="3"/>
      <c r="H1196" s="3"/>
      <c r="I1196" s="13">
        <f>VLOOKUP($B1196,'Gas wholesale lookups'!$A$4:$L$15,'Gas wholesale index'!I$2,FALSE)</f>
        <v>166168.27272727274</v>
      </c>
      <c r="J1196" s="13">
        <f>VLOOKUP($B1196,'Gas wholesale lookups'!$A$4:$L$15,'Gas wholesale index'!J$2,FALSE)</f>
        <v>291847.5</v>
      </c>
      <c r="K1196" s="13">
        <f>VLOOKUP($B1196,'Gas wholesale lookups'!$A$4:$L$15,'Gas wholesale index'!K$2,FALSE)</f>
        <v>332991.45454545453</v>
      </c>
      <c r="L1196" s="13">
        <f>VLOOKUP($B1196,'Gas wholesale lookups'!$A$4:$L$15,'Gas wholesale index'!L$2,FALSE)</f>
        <v>208526.18181818182</v>
      </c>
      <c r="M1196" s="13">
        <f>VLOOKUP($B1196,'Gas wholesale lookups'!$A$4:$L$15,'Gas wholesale index'!M$2,FALSE)</f>
        <v>166168.27272727274</v>
      </c>
      <c r="N1196" s="13">
        <f>VLOOKUP($B1196,'Gas wholesale lookups'!$A$4:$L$15,'Gas wholesale index'!N$2,FALSE)</f>
        <v>291847.5</v>
      </c>
      <c r="O1196" s="38">
        <f>VLOOKUP($B1196,'Gas wholesale lookups'!$A$4:$R$15,'Gas wholesale index'!O$2,FALSE)</f>
        <v>0</v>
      </c>
      <c r="P1196" s="38">
        <f>VLOOKUP($B1196,'Gas wholesale lookups'!$A$4:$R$15,'Gas wholesale index'!P$2,FALSE)</f>
        <v>1</v>
      </c>
      <c r="Q1196" s="38">
        <f>VLOOKUP($B1196,'Gas wholesale lookups'!$A$4:$R$15,'Gas wholesale index'!Q$2,FALSE)</f>
        <v>1</v>
      </c>
      <c r="R1196" s="38">
        <f>VLOOKUP($B1196,'Gas wholesale lookups'!$A$4:$R$15,'Gas wholesale index'!R$2,FALSE)</f>
        <v>1</v>
      </c>
      <c r="S1196" s="38">
        <f>VLOOKUP($B1196,'Gas wholesale lookups'!$A$4:$R$15,'Gas wholesale index'!S$2,FALSE)</f>
        <v>1</v>
      </c>
      <c r="T1196" s="38">
        <f>VLOOKUP($B1196,'Gas wholesale lookups'!$A$4:$R$15,'Gas wholesale index'!T$2,FALSE)</f>
        <v>0</v>
      </c>
      <c r="U1196" s="13">
        <f t="shared" si="344"/>
        <v>0</v>
      </c>
      <c r="V1196" s="13">
        <f t="shared" si="345"/>
        <v>291847.5</v>
      </c>
      <c r="W1196" s="13">
        <f t="shared" si="346"/>
        <v>332991.45454545453</v>
      </c>
      <c r="X1196" s="13">
        <f t="shared" si="347"/>
        <v>208526.18181818182</v>
      </c>
      <c r="Y1196" s="13">
        <f t="shared" si="348"/>
        <v>166168.27272727274</v>
      </c>
      <c r="Z1196" s="13">
        <f t="shared" si="349"/>
        <v>0</v>
      </c>
      <c r="AA1196" s="13">
        <f t="shared" si="350"/>
        <v>999533.40909090918</v>
      </c>
      <c r="AB1196" s="23">
        <f t="shared" si="351"/>
        <v>0</v>
      </c>
      <c r="AC1196" s="23">
        <f t="shared" si="352"/>
        <v>0</v>
      </c>
      <c r="AD1196" s="23">
        <f t="shared" si="353"/>
        <v>0</v>
      </c>
      <c r="AE1196" s="23">
        <f t="shared" si="354"/>
        <v>0</v>
      </c>
      <c r="AF1196" s="23">
        <f t="shared" si="355"/>
        <v>0</v>
      </c>
      <c r="AG1196" s="23">
        <f t="shared" si="356"/>
        <v>0</v>
      </c>
      <c r="AH1196" s="23">
        <f t="shared" si="357"/>
        <v>0</v>
      </c>
      <c r="AI1196" s="44" t="str">
        <f t="shared" si="358"/>
        <v>n/a</v>
      </c>
      <c r="AJ1196" s="2" t="str">
        <f t="shared" si="341"/>
        <v>2019-20 Winter</v>
      </c>
      <c r="AK1196" s="2" t="str">
        <f t="shared" si="342"/>
        <v>2019-20 Summer</v>
      </c>
      <c r="AL1196" s="41">
        <v>0</v>
      </c>
    </row>
    <row r="1197" spans="1:38" x14ac:dyDescent="0.3">
      <c r="A1197" s="47">
        <v>43570</v>
      </c>
      <c r="B1197" s="14" t="str">
        <f t="shared" si="343"/>
        <v>Apr</v>
      </c>
      <c r="C1197" s="3"/>
      <c r="D1197" s="3"/>
      <c r="E1197" s="3"/>
      <c r="F1197" s="3"/>
      <c r="G1197" s="3"/>
      <c r="H1197" s="3"/>
      <c r="I1197" s="13">
        <f>VLOOKUP($B1197,'Gas wholesale lookups'!$A$4:$L$15,'Gas wholesale index'!I$2,FALSE)</f>
        <v>166168.27272727274</v>
      </c>
      <c r="J1197" s="13">
        <f>VLOOKUP($B1197,'Gas wholesale lookups'!$A$4:$L$15,'Gas wholesale index'!J$2,FALSE)</f>
        <v>291847.5</v>
      </c>
      <c r="K1197" s="13">
        <f>VLOOKUP($B1197,'Gas wholesale lookups'!$A$4:$L$15,'Gas wholesale index'!K$2,FALSE)</f>
        <v>332991.45454545453</v>
      </c>
      <c r="L1197" s="13">
        <f>VLOOKUP($B1197,'Gas wholesale lookups'!$A$4:$L$15,'Gas wholesale index'!L$2,FALSE)</f>
        <v>208526.18181818182</v>
      </c>
      <c r="M1197" s="13">
        <f>VLOOKUP($B1197,'Gas wholesale lookups'!$A$4:$L$15,'Gas wholesale index'!M$2,FALSE)</f>
        <v>166168.27272727274</v>
      </c>
      <c r="N1197" s="13">
        <f>VLOOKUP($B1197,'Gas wholesale lookups'!$A$4:$L$15,'Gas wholesale index'!N$2,FALSE)</f>
        <v>291847.5</v>
      </c>
      <c r="O1197" s="38">
        <f>VLOOKUP($B1197,'Gas wholesale lookups'!$A$4:$R$15,'Gas wholesale index'!O$2,FALSE)</f>
        <v>0</v>
      </c>
      <c r="P1197" s="38">
        <f>VLOOKUP($B1197,'Gas wholesale lookups'!$A$4:$R$15,'Gas wholesale index'!P$2,FALSE)</f>
        <v>1</v>
      </c>
      <c r="Q1197" s="38">
        <f>VLOOKUP($B1197,'Gas wholesale lookups'!$A$4:$R$15,'Gas wholesale index'!Q$2,FALSE)</f>
        <v>1</v>
      </c>
      <c r="R1197" s="38">
        <f>VLOOKUP($B1197,'Gas wholesale lookups'!$A$4:$R$15,'Gas wholesale index'!R$2,FALSE)</f>
        <v>1</v>
      </c>
      <c r="S1197" s="38">
        <f>VLOOKUP($B1197,'Gas wholesale lookups'!$A$4:$R$15,'Gas wholesale index'!S$2,FALSE)</f>
        <v>1</v>
      </c>
      <c r="T1197" s="38">
        <f>VLOOKUP($B1197,'Gas wholesale lookups'!$A$4:$R$15,'Gas wholesale index'!T$2,FALSE)</f>
        <v>0</v>
      </c>
      <c r="U1197" s="13">
        <f t="shared" si="344"/>
        <v>0</v>
      </c>
      <c r="V1197" s="13">
        <f t="shared" si="345"/>
        <v>291847.5</v>
      </c>
      <c r="W1197" s="13">
        <f t="shared" si="346"/>
        <v>332991.45454545453</v>
      </c>
      <c r="X1197" s="13">
        <f t="shared" si="347"/>
        <v>208526.18181818182</v>
      </c>
      <c r="Y1197" s="13">
        <f t="shared" si="348"/>
        <v>166168.27272727274</v>
      </c>
      <c r="Z1197" s="13">
        <f t="shared" si="349"/>
        <v>0</v>
      </c>
      <c r="AA1197" s="13">
        <f t="shared" si="350"/>
        <v>999533.40909090918</v>
      </c>
      <c r="AB1197" s="23">
        <f t="shared" si="351"/>
        <v>0</v>
      </c>
      <c r="AC1197" s="23">
        <f t="shared" si="352"/>
        <v>0</v>
      </c>
      <c r="AD1197" s="23">
        <f t="shared" si="353"/>
        <v>0</v>
      </c>
      <c r="AE1197" s="23">
        <f t="shared" si="354"/>
        <v>0</v>
      </c>
      <c r="AF1197" s="23">
        <f t="shared" si="355"/>
        <v>0</v>
      </c>
      <c r="AG1197" s="23">
        <f t="shared" si="356"/>
        <v>0</v>
      </c>
      <c r="AH1197" s="23">
        <f t="shared" si="357"/>
        <v>0</v>
      </c>
      <c r="AI1197" s="44" t="str">
        <f t="shared" si="358"/>
        <v>n/a</v>
      </c>
      <c r="AJ1197" s="2" t="str">
        <f t="shared" si="341"/>
        <v>2019-20 Winter</v>
      </c>
      <c r="AK1197" s="2" t="str">
        <f t="shared" si="342"/>
        <v>2019-20 Summer</v>
      </c>
      <c r="AL1197" s="41">
        <v>0</v>
      </c>
    </row>
    <row r="1198" spans="1:38" x14ac:dyDescent="0.3">
      <c r="A1198" s="47">
        <v>43571</v>
      </c>
      <c r="B1198" s="14" t="str">
        <f t="shared" si="343"/>
        <v>Apr</v>
      </c>
      <c r="C1198" s="3"/>
      <c r="D1198" s="3"/>
      <c r="E1198" s="3"/>
      <c r="F1198" s="3"/>
      <c r="G1198" s="3"/>
      <c r="H1198" s="3"/>
      <c r="I1198" s="13">
        <f>VLOOKUP($B1198,'Gas wholesale lookups'!$A$4:$L$15,'Gas wholesale index'!I$2,FALSE)</f>
        <v>166168.27272727274</v>
      </c>
      <c r="J1198" s="13">
        <f>VLOOKUP($B1198,'Gas wholesale lookups'!$A$4:$L$15,'Gas wholesale index'!J$2,FALSE)</f>
        <v>291847.5</v>
      </c>
      <c r="K1198" s="13">
        <f>VLOOKUP($B1198,'Gas wholesale lookups'!$A$4:$L$15,'Gas wholesale index'!K$2,FALSE)</f>
        <v>332991.45454545453</v>
      </c>
      <c r="L1198" s="13">
        <f>VLOOKUP($B1198,'Gas wholesale lookups'!$A$4:$L$15,'Gas wholesale index'!L$2,FALSE)</f>
        <v>208526.18181818182</v>
      </c>
      <c r="M1198" s="13">
        <f>VLOOKUP($B1198,'Gas wholesale lookups'!$A$4:$L$15,'Gas wholesale index'!M$2,FALSE)</f>
        <v>166168.27272727274</v>
      </c>
      <c r="N1198" s="13">
        <f>VLOOKUP($B1198,'Gas wholesale lookups'!$A$4:$L$15,'Gas wholesale index'!N$2,FALSE)</f>
        <v>291847.5</v>
      </c>
      <c r="O1198" s="38">
        <f>VLOOKUP($B1198,'Gas wholesale lookups'!$A$4:$R$15,'Gas wholesale index'!O$2,FALSE)</f>
        <v>0</v>
      </c>
      <c r="P1198" s="38">
        <f>VLOOKUP($B1198,'Gas wholesale lookups'!$A$4:$R$15,'Gas wholesale index'!P$2,FALSE)</f>
        <v>1</v>
      </c>
      <c r="Q1198" s="38">
        <f>VLOOKUP($B1198,'Gas wholesale lookups'!$A$4:$R$15,'Gas wholesale index'!Q$2,FALSE)</f>
        <v>1</v>
      </c>
      <c r="R1198" s="38">
        <f>VLOOKUP($B1198,'Gas wholesale lookups'!$A$4:$R$15,'Gas wholesale index'!R$2,FALSE)</f>
        <v>1</v>
      </c>
      <c r="S1198" s="38">
        <f>VLOOKUP($B1198,'Gas wholesale lookups'!$A$4:$R$15,'Gas wholesale index'!S$2,FALSE)</f>
        <v>1</v>
      </c>
      <c r="T1198" s="38">
        <f>VLOOKUP($B1198,'Gas wholesale lookups'!$A$4:$R$15,'Gas wholesale index'!T$2,FALSE)</f>
        <v>0</v>
      </c>
      <c r="U1198" s="13">
        <f t="shared" si="344"/>
        <v>0</v>
      </c>
      <c r="V1198" s="13">
        <f t="shared" si="345"/>
        <v>291847.5</v>
      </c>
      <c r="W1198" s="13">
        <f t="shared" si="346"/>
        <v>332991.45454545453</v>
      </c>
      <c r="X1198" s="13">
        <f t="shared" si="347"/>
        <v>208526.18181818182</v>
      </c>
      <c r="Y1198" s="13">
        <f t="shared" si="348"/>
        <v>166168.27272727274</v>
      </c>
      <c r="Z1198" s="13">
        <f t="shared" si="349"/>
        <v>0</v>
      </c>
      <c r="AA1198" s="13">
        <f t="shared" si="350"/>
        <v>999533.40909090918</v>
      </c>
      <c r="AB1198" s="23">
        <f t="shared" si="351"/>
        <v>0</v>
      </c>
      <c r="AC1198" s="23">
        <f t="shared" si="352"/>
        <v>0</v>
      </c>
      <c r="AD1198" s="23">
        <f t="shared" si="353"/>
        <v>0</v>
      </c>
      <c r="AE1198" s="23">
        <f t="shared" si="354"/>
        <v>0</v>
      </c>
      <c r="AF1198" s="23">
        <f t="shared" si="355"/>
        <v>0</v>
      </c>
      <c r="AG1198" s="23">
        <f t="shared" si="356"/>
        <v>0</v>
      </c>
      <c r="AH1198" s="23">
        <f t="shared" si="357"/>
        <v>0</v>
      </c>
      <c r="AI1198" s="44" t="str">
        <f t="shared" si="358"/>
        <v>n/a</v>
      </c>
      <c r="AJ1198" s="2" t="str">
        <f t="shared" si="341"/>
        <v>2019-20 Winter</v>
      </c>
      <c r="AK1198" s="2" t="str">
        <f t="shared" si="342"/>
        <v>2019-20 Summer</v>
      </c>
      <c r="AL1198" s="41">
        <v>0</v>
      </c>
    </row>
    <row r="1199" spans="1:38" x14ac:dyDescent="0.3">
      <c r="A1199" s="47">
        <v>43572</v>
      </c>
      <c r="B1199" s="14" t="str">
        <f t="shared" si="343"/>
        <v>Apr</v>
      </c>
      <c r="C1199" s="3"/>
      <c r="D1199" s="3"/>
      <c r="E1199" s="3"/>
      <c r="F1199" s="3"/>
      <c r="G1199" s="3"/>
      <c r="H1199" s="3"/>
      <c r="I1199" s="13">
        <f>VLOOKUP($B1199,'Gas wholesale lookups'!$A$4:$L$15,'Gas wholesale index'!I$2,FALSE)</f>
        <v>166168.27272727274</v>
      </c>
      <c r="J1199" s="13">
        <f>VLOOKUP($B1199,'Gas wholesale lookups'!$A$4:$L$15,'Gas wholesale index'!J$2,FALSE)</f>
        <v>291847.5</v>
      </c>
      <c r="K1199" s="13">
        <f>VLOOKUP($B1199,'Gas wholesale lookups'!$A$4:$L$15,'Gas wholesale index'!K$2,FALSE)</f>
        <v>332991.45454545453</v>
      </c>
      <c r="L1199" s="13">
        <f>VLOOKUP($B1199,'Gas wholesale lookups'!$A$4:$L$15,'Gas wholesale index'!L$2,FALSE)</f>
        <v>208526.18181818182</v>
      </c>
      <c r="M1199" s="13">
        <f>VLOOKUP($B1199,'Gas wholesale lookups'!$A$4:$L$15,'Gas wholesale index'!M$2,FALSE)</f>
        <v>166168.27272727274</v>
      </c>
      <c r="N1199" s="13">
        <f>VLOOKUP($B1199,'Gas wholesale lookups'!$A$4:$L$15,'Gas wholesale index'!N$2,FALSE)</f>
        <v>291847.5</v>
      </c>
      <c r="O1199" s="38">
        <f>VLOOKUP($B1199,'Gas wholesale lookups'!$A$4:$R$15,'Gas wholesale index'!O$2,FALSE)</f>
        <v>0</v>
      </c>
      <c r="P1199" s="38">
        <f>VLOOKUP($B1199,'Gas wholesale lookups'!$A$4:$R$15,'Gas wholesale index'!P$2,FALSE)</f>
        <v>1</v>
      </c>
      <c r="Q1199" s="38">
        <f>VLOOKUP($B1199,'Gas wholesale lookups'!$A$4:$R$15,'Gas wholesale index'!Q$2,FALSE)</f>
        <v>1</v>
      </c>
      <c r="R1199" s="38">
        <f>VLOOKUP($B1199,'Gas wholesale lookups'!$A$4:$R$15,'Gas wholesale index'!R$2,FALSE)</f>
        <v>1</v>
      </c>
      <c r="S1199" s="38">
        <f>VLOOKUP($B1199,'Gas wholesale lookups'!$A$4:$R$15,'Gas wholesale index'!S$2,FALSE)</f>
        <v>1</v>
      </c>
      <c r="T1199" s="38">
        <f>VLOOKUP($B1199,'Gas wholesale lookups'!$A$4:$R$15,'Gas wholesale index'!T$2,FALSE)</f>
        <v>0</v>
      </c>
      <c r="U1199" s="13">
        <f t="shared" si="344"/>
        <v>0</v>
      </c>
      <c r="V1199" s="13">
        <f t="shared" si="345"/>
        <v>291847.5</v>
      </c>
      <c r="W1199" s="13">
        <f t="shared" si="346"/>
        <v>332991.45454545453</v>
      </c>
      <c r="X1199" s="13">
        <f t="shared" si="347"/>
        <v>208526.18181818182</v>
      </c>
      <c r="Y1199" s="13">
        <f t="shared" si="348"/>
        <v>166168.27272727274</v>
      </c>
      <c r="Z1199" s="13">
        <f t="shared" si="349"/>
        <v>0</v>
      </c>
      <c r="AA1199" s="13">
        <f t="shared" si="350"/>
        <v>999533.40909090918</v>
      </c>
      <c r="AB1199" s="23">
        <f t="shared" si="351"/>
        <v>0</v>
      </c>
      <c r="AC1199" s="23">
        <f t="shared" si="352"/>
        <v>0</v>
      </c>
      <c r="AD1199" s="23">
        <f t="shared" si="353"/>
        <v>0</v>
      </c>
      <c r="AE1199" s="23">
        <f t="shared" si="354"/>
        <v>0</v>
      </c>
      <c r="AF1199" s="23">
        <f t="shared" si="355"/>
        <v>0</v>
      </c>
      <c r="AG1199" s="23">
        <f t="shared" si="356"/>
        <v>0</v>
      </c>
      <c r="AH1199" s="23">
        <f t="shared" si="357"/>
        <v>0</v>
      </c>
      <c r="AI1199" s="44" t="str">
        <f t="shared" si="358"/>
        <v>n/a</v>
      </c>
      <c r="AJ1199" s="2" t="str">
        <f t="shared" si="341"/>
        <v>2019-20 Winter</v>
      </c>
      <c r="AK1199" s="2" t="str">
        <f t="shared" si="342"/>
        <v>2019-20 Summer</v>
      </c>
      <c r="AL1199" s="41">
        <v>0</v>
      </c>
    </row>
    <row r="1200" spans="1:38" x14ac:dyDescent="0.3">
      <c r="A1200" s="47">
        <v>43573</v>
      </c>
      <c r="B1200" s="14" t="str">
        <f t="shared" si="343"/>
        <v>Apr</v>
      </c>
      <c r="C1200" s="3"/>
      <c r="D1200" s="3"/>
      <c r="E1200" s="3"/>
      <c r="F1200" s="3"/>
      <c r="G1200" s="3"/>
      <c r="H1200" s="3"/>
      <c r="I1200" s="13">
        <f>VLOOKUP($B1200,'Gas wholesale lookups'!$A$4:$L$15,'Gas wholesale index'!I$2,FALSE)</f>
        <v>166168.27272727274</v>
      </c>
      <c r="J1200" s="13">
        <f>VLOOKUP($B1200,'Gas wholesale lookups'!$A$4:$L$15,'Gas wholesale index'!J$2,FALSE)</f>
        <v>291847.5</v>
      </c>
      <c r="K1200" s="13">
        <f>VLOOKUP($B1200,'Gas wholesale lookups'!$A$4:$L$15,'Gas wholesale index'!K$2,FALSE)</f>
        <v>332991.45454545453</v>
      </c>
      <c r="L1200" s="13">
        <f>VLOOKUP($B1200,'Gas wholesale lookups'!$A$4:$L$15,'Gas wholesale index'!L$2,FALSE)</f>
        <v>208526.18181818182</v>
      </c>
      <c r="M1200" s="13">
        <f>VLOOKUP($B1200,'Gas wholesale lookups'!$A$4:$L$15,'Gas wholesale index'!M$2,FALSE)</f>
        <v>166168.27272727274</v>
      </c>
      <c r="N1200" s="13">
        <f>VLOOKUP($B1200,'Gas wholesale lookups'!$A$4:$L$15,'Gas wholesale index'!N$2,FALSE)</f>
        <v>291847.5</v>
      </c>
      <c r="O1200" s="38">
        <f>VLOOKUP($B1200,'Gas wholesale lookups'!$A$4:$R$15,'Gas wholesale index'!O$2,FALSE)</f>
        <v>0</v>
      </c>
      <c r="P1200" s="38">
        <f>VLOOKUP($B1200,'Gas wholesale lookups'!$A$4:$R$15,'Gas wholesale index'!P$2,FALSE)</f>
        <v>1</v>
      </c>
      <c r="Q1200" s="38">
        <f>VLOOKUP($B1200,'Gas wholesale lookups'!$A$4:$R$15,'Gas wholesale index'!Q$2,FALSE)</f>
        <v>1</v>
      </c>
      <c r="R1200" s="38">
        <f>VLOOKUP($B1200,'Gas wholesale lookups'!$A$4:$R$15,'Gas wholesale index'!R$2,FALSE)</f>
        <v>1</v>
      </c>
      <c r="S1200" s="38">
        <f>VLOOKUP($B1200,'Gas wholesale lookups'!$A$4:$R$15,'Gas wholesale index'!S$2,FALSE)</f>
        <v>1</v>
      </c>
      <c r="T1200" s="38">
        <f>VLOOKUP($B1200,'Gas wholesale lookups'!$A$4:$R$15,'Gas wholesale index'!T$2,FALSE)</f>
        <v>0</v>
      </c>
      <c r="U1200" s="13">
        <f t="shared" si="344"/>
        <v>0</v>
      </c>
      <c r="V1200" s="13">
        <f t="shared" si="345"/>
        <v>291847.5</v>
      </c>
      <c r="W1200" s="13">
        <f t="shared" si="346"/>
        <v>332991.45454545453</v>
      </c>
      <c r="X1200" s="13">
        <f t="shared" si="347"/>
        <v>208526.18181818182</v>
      </c>
      <c r="Y1200" s="13">
        <f t="shared" si="348"/>
        <v>166168.27272727274</v>
      </c>
      <c r="Z1200" s="13">
        <f t="shared" si="349"/>
        <v>0</v>
      </c>
      <c r="AA1200" s="13">
        <f t="shared" si="350"/>
        <v>999533.40909090918</v>
      </c>
      <c r="AB1200" s="23">
        <f t="shared" si="351"/>
        <v>0</v>
      </c>
      <c r="AC1200" s="23">
        <f t="shared" si="352"/>
        <v>0</v>
      </c>
      <c r="AD1200" s="23">
        <f t="shared" si="353"/>
        <v>0</v>
      </c>
      <c r="AE1200" s="23">
        <f t="shared" si="354"/>
        <v>0</v>
      </c>
      <c r="AF1200" s="23">
        <f t="shared" si="355"/>
        <v>0</v>
      </c>
      <c r="AG1200" s="23">
        <f t="shared" si="356"/>
        <v>0</v>
      </c>
      <c r="AH1200" s="23">
        <f t="shared" si="357"/>
        <v>0</v>
      </c>
      <c r="AI1200" s="44" t="str">
        <f t="shared" si="358"/>
        <v>n/a</v>
      </c>
      <c r="AJ1200" s="2" t="str">
        <f t="shared" si="341"/>
        <v>2019-20 Winter</v>
      </c>
      <c r="AK1200" s="2" t="str">
        <f t="shared" si="342"/>
        <v>2019-20 Summer</v>
      </c>
      <c r="AL1200" s="41">
        <v>0</v>
      </c>
    </row>
    <row r="1201" spans="1:38" x14ac:dyDescent="0.3">
      <c r="A1201" s="47">
        <v>43578</v>
      </c>
      <c r="B1201" s="14" t="str">
        <f t="shared" si="343"/>
        <v>Apr</v>
      </c>
      <c r="C1201" s="3"/>
      <c r="D1201" s="3"/>
      <c r="E1201" s="3"/>
      <c r="F1201" s="3"/>
      <c r="G1201" s="3"/>
      <c r="H1201" s="3"/>
      <c r="I1201" s="13">
        <f>VLOOKUP($B1201,'Gas wholesale lookups'!$A$4:$L$15,'Gas wholesale index'!I$2,FALSE)</f>
        <v>166168.27272727274</v>
      </c>
      <c r="J1201" s="13">
        <f>VLOOKUP($B1201,'Gas wholesale lookups'!$A$4:$L$15,'Gas wholesale index'!J$2,FALSE)</f>
        <v>291847.5</v>
      </c>
      <c r="K1201" s="13">
        <f>VLOOKUP($B1201,'Gas wholesale lookups'!$A$4:$L$15,'Gas wholesale index'!K$2,FALSE)</f>
        <v>332991.45454545453</v>
      </c>
      <c r="L1201" s="13">
        <f>VLOOKUP($B1201,'Gas wholesale lookups'!$A$4:$L$15,'Gas wholesale index'!L$2,FALSE)</f>
        <v>208526.18181818182</v>
      </c>
      <c r="M1201" s="13">
        <f>VLOOKUP($B1201,'Gas wholesale lookups'!$A$4:$L$15,'Gas wholesale index'!M$2,FALSE)</f>
        <v>166168.27272727274</v>
      </c>
      <c r="N1201" s="13">
        <f>VLOOKUP($B1201,'Gas wholesale lookups'!$A$4:$L$15,'Gas wholesale index'!N$2,FALSE)</f>
        <v>291847.5</v>
      </c>
      <c r="O1201" s="38">
        <f>VLOOKUP($B1201,'Gas wholesale lookups'!$A$4:$R$15,'Gas wholesale index'!O$2,FALSE)</f>
        <v>0</v>
      </c>
      <c r="P1201" s="38">
        <f>VLOOKUP($B1201,'Gas wholesale lookups'!$A$4:$R$15,'Gas wholesale index'!P$2,FALSE)</f>
        <v>1</v>
      </c>
      <c r="Q1201" s="38">
        <f>VLOOKUP($B1201,'Gas wholesale lookups'!$A$4:$R$15,'Gas wholesale index'!Q$2,FALSE)</f>
        <v>1</v>
      </c>
      <c r="R1201" s="38">
        <f>VLOOKUP($B1201,'Gas wholesale lookups'!$A$4:$R$15,'Gas wholesale index'!R$2,FALSE)</f>
        <v>1</v>
      </c>
      <c r="S1201" s="38">
        <f>VLOOKUP($B1201,'Gas wholesale lookups'!$A$4:$R$15,'Gas wholesale index'!S$2,FALSE)</f>
        <v>1</v>
      </c>
      <c r="T1201" s="38">
        <f>VLOOKUP($B1201,'Gas wholesale lookups'!$A$4:$R$15,'Gas wholesale index'!T$2,FALSE)</f>
        <v>0</v>
      </c>
      <c r="U1201" s="13">
        <f t="shared" si="344"/>
        <v>0</v>
      </c>
      <c r="V1201" s="13">
        <f t="shared" si="345"/>
        <v>291847.5</v>
      </c>
      <c r="W1201" s="13">
        <f t="shared" si="346"/>
        <v>332991.45454545453</v>
      </c>
      <c r="X1201" s="13">
        <f t="shared" si="347"/>
        <v>208526.18181818182</v>
      </c>
      <c r="Y1201" s="13">
        <f t="shared" si="348"/>
        <v>166168.27272727274</v>
      </c>
      <c r="Z1201" s="13">
        <f t="shared" si="349"/>
        <v>0</v>
      </c>
      <c r="AA1201" s="13">
        <f t="shared" si="350"/>
        <v>999533.40909090918</v>
      </c>
      <c r="AB1201" s="23">
        <f t="shared" si="351"/>
        <v>0</v>
      </c>
      <c r="AC1201" s="23">
        <f t="shared" si="352"/>
        <v>0</v>
      </c>
      <c r="AD1201" s="23">
        <f t="shared" si="353"/>
        <v>0</v>
      </c>
      <c r="AE1201" s="23">
        <f t="shared" si="354"/>
        <v>0</v>
      </c>
      <c r="AF1201" s="23">
        <f t="shared" si="355"/>
        <v>0</v>
      </c>
      <c r="AG1201" s="23">
        <f t="shared" si="356"/>
        <v>0</v>
      </c>
      <c r="AH1201" s="23">
        <f t="shared" si="357"/>
        <v>0</v>
      </c>
      <c r="AI1201" s="44" t="str">
        <f t="shared" si="358"/>
        <v>n/a</v>
      </c>
      <c r="AJ1201" s="2" t="str">
        <f t="shared" si="341"/>
        <v>2019-20 Winter</v>
      </c>
      <c r="AK1201" s="2" t="str">
        <f t="shared" si="342"/>
        <v>2019-20 Summer</v>
      </c>
      <c r="AL1201" s="41">
        <v>0</v>
      </c>
    </row>
    <row r="1202" spans="1:38" x14ac:dyDescent="0.3">
      <c r="A1202" s="47">
        <v>43579</v>
      </c>
      <c r="B1202" s="14" t="str">
        <f t="shared" si="343"/>
        <v>Apr</v>
      </c>
      <c r="C1202" s="3"/>
      <c r="D1202" s="3"/>
      <c r="E1202" s="3"/>
      <c r="F1202" s="3"/>
      <c r="G1202" s="3"/>
      <c r="H1202" s="3"/>
      <c r="I1202" s="13">
        <f>VLOOKUP($B1202,'Gas wholesale lookups'!$A$4:$L$15,'Gas wholesale index'!I$2,FALSE)</f>
        <v>166168.27272727274</v>
      </c>
      <c r="J1202" s="13">
        <f>VLOOKUP($B1202,'Gas wholesale lookups'!$A$4:$L$15,'Gas wholesale index'!J$2,FALSE)</f>
        <v>291847.5</v>
      </c>
      <c r="K1202" s="13">
        <f>VLOOKUP($B1202,'Gas wholesale lookups'!$A$4:$L$15,'Gas wholesale index'!K$2,FALSE)</f>
        <v>332991.45454545453</v>
      </c>
      <c r="L1202" s="13">
        <f>VLOOKUP($B1202,'Gas wholesale lookups'!$A$4:$L$15,'Gas wholesale index'!L$2,FALSE)</f>
        <v>208526.18181818182</v>
      </c>
      <c r="M1202" s="13">
        <f>VLOOKUP($B1202,'Gas wholesale lookups'!$A$4:$L$15,'Gas wholesale index'!M$2,FALSE)</f>
        <v>166168.27272727274</v>
      </c>
      <c r="N1202" s="13">
        <f>VLOOKUP($B1202,'Gas wholesale lookups'!$A$4:$L$15,'Gas wholesale index'!N$2,FALSE)</f>
        <v>291847.5</v>
      </c>
      <c r="O1202" s="38">
        <f>VLOOKUP($B1202,'Gas wholesale lookups'!$A$4:$R$15,'Gas wholesale index'!O$2,FALSE)</f>
        <v>0</v>
      </c>
      <c r="P1202" s="38">
        <f>VLOOKUP($B1202,'Gas wholesale lookups'!$A$4:$R$15,'Gas wholesale index'!P$2,FALSE)</f>
        <v>1</v>
      </c>
      <c r="Q1202" s="38">
        <f>VLOOKUP($B1202,'Gas wholesale lookups'!$A$4:$R$15,'Gas wholesale index'!Q$2,FALSE)</f>
        <v>1</v>
      </c>
      <c r="R1202" s="38">
        <f>VLOOKUP($B1202,'Gas wholesale lookups'!$A$4:$R$15,'Gas wholesale index'!R$2,FALSE)</f>
        <v>1</v>
      </c>
      <c r="S1202" s="38">
        <f>VLOOKUP($B1202,'Gas wholesale lookups'!$A$4:$R$15,'Gas wholesale index'!S$2,FALSE)</f>
        <v>1</v>
      </c>
      <c r="T1202" s="38">
        <f>VLOOKUP($B1202,'Gas wholesale lookups'!$A$4:$R$15,'Gas wholesale index'!T$2,FALSE)</f>
        <v>0</v>
      </c>
      <c r="U1202" s="13">
        <f t="shared" si="344"/>
        <v>0</v>
      </c>
      <c r="V1202" s="13">
        <f t="shared" si="345"/>
        <v>291847.5</v>
      </c>
      <c r="W1202" s="13">
        <f t="shared" si="346"/>
        <v>332991.45454545453</v>
      </c>
      <c r="X1202" s="13">
        <f t="shared" si="347"/>
        <v>208526.18181818182</v>
      </c>
      <c r="Y1202" s="13">
        <f t="shared" si="348"/>
        <v>166168.27272727274</v>
      </c>
      <c r="Z1202" s="13">
        <f t="shared" si="349"/>
        <v>0</v>
      </c>
      <c r="AA1202" s="13">
        <f t="shared" si="350"/>
        <v>999533.40909090918</v>
      </c>
      <c r="AB1202" s="23">
        <f t="shared" si="351"/>
        <v>0</v>
      </c>
      <c r="AC1202" s="23">
        <f t="shared" si="352"/>
        <v>0</v>
      </c>
      <c r="AD1202" s="23">
        <f t="shared" si="353"/>
        <v>0</v>
      </c>
      <c r="AE1202" s="23">
        <f t="shared" si="354"/>
        <v>0</v>
      </c>
      <c r="AF1202" s="23">
        <f t="shared" si="355"/>
        <v>0</v>
      </c>
      <c r="AG1202" s="23">
        <f t="shared" si="356"/>
        <v>0</v>
      </c>
      <c r="AH1202" s="23">
        <f t="shared" si="357"/>
        <v>0</v>
      </c>
      <c r="AI1202" s="44" t="str">
        <f t="shared" si="358"/>
        <v>n/a</v>
      </c>
      <c r="AJ1202" s="2" t="str">
        <f t="shared" si="341"/>
        <v>2019-20 Winter</v>
      </c>
      <c r="AK1202" s="2" t="str">
        <f t="shared" si="342"/>
        <v>2019-20 Summer</v>
      </c>
      <c r="AL1202" s="41">
        <v>0</v>
      </c>
    </row>
    <row r="1203" spans="1:38" x14ac:dyDescent="0.3">
      <c r="A1203" s="47">
        <v>43580</v>
      </c>
      <c r="B1203" s="14" t="str">
        <f t="shared" si="343"/>
        <v>Apr</v>
      </c>
      <c r="C1203" s="3"/>
      <c r="D1203" s="3"/>
      <c r="E1203" s="3"/>
      <c r="F1203" s="3"/>
      <c r="G1203" s="3"/>
      <c r="H1203" s="3"/>
      <c r="I1203" s="13">
        <f>VLOOKUP($B1203,'Gas wholesale lookups'!$A$4:$L$15,'Gas wholesale index'!I$2,FALSE)</f>
        <v>166168.27272727274</v>
      </c>
      <c r="J1203" s="13">
        <f>VLOOKUP($B1203,'Gas wholesale lookups'!$A$4:$L$15,'Gas wholesale index'!J$2,FALSE)</f>
        <v>291847.5</v>
      </c>
      <c r="K1203" s="13">
        <f>VLOOKUP($B1203,'Gas wholesale lookups'!$A$4:$L$15,'Gas wholesale index'!K$2,FALSE)</f>
        <v>332991.45454545453</v>
      </c>
      <c r="L1203" s="13">
        <f>VLOOKUP($B1203,'Gas wholesale lookups'!$A$4:$L$15,'Gas wholesale index'!L$2,FALSE)</f>
        <v>208526.18181818182</v>
      </c>
      <c r="M1203" s="13">
        <f>VLOOKUP($B1203,'Gas wholesale lookups'!$A$4:$L$15,'Gas wholesale index'!M$2,FALSE)</f>
        <v>166168.27272727274</v>
      </c>
      <c r="N1203" s="13">
        <f>VLOOKUP($B1203,'Gas wholesale lookups'!$A$4:$L$15,'Gas wholesale index'!N$2,FALSE)</f>
        <v>291847.5</v>
      </c>
      <c r="O1203" s="38">
        <f>VLOOKUP($B1203,'Gas wholesale lookups'!$A$4:$R$15,'Gas wholesale index'!O$2,FALSE)</f>
        <v>0</v>
      </c>
      <c r="P1203" s="38">
        <f>VLOOKUP($B1203,'Gas wholesale lookups'!$A$4:$R$15,'Gas wholesale index'!P$2,FALSE)</f>
        <v>1</v>
      </c>
      <c r="Q1203" s="38">
        <f>VLOOKUP($B1203,'Gas wholesale lookups'!$A$4:$R$15,'Gas wholesale index'!Q$2,FALSE)</f>
        <v>1</v>
      </c>
      <c r="R1203" s="38">
        <f>VLOOKUP($B1203,'Gas wholesale lookups'!$A$4:$R$15,'Gas wholesale index'!R$2,FALSE)</f>
        <v>1</v>
      </c>
      <c r="S1203" s="38">
        <f>VLOOKUP($B1203,'Gas wholesale lookups'!$A$4:$R$15,'Gas wholesale index'!S$2,FALSE)</f>
        <v>1</v>
      </c>
      <c r="T1203" s="38">
        <f>VLOOKUP($B1203,'Gas wholesale lookups'!$A$4:$R$15,'Gas wholesale index'!T$2,FALSE)</f>
        <v>0</v>
      </c>
      <c r="U1203" s="13">
        <f t="shared" si="344"/>
        <v>0</v>
      </c>
      <c r="V1203" s="13">
        <f t="shared" si="345"/>
        <v>291847.5</v>
      </c>
      <c r="W1203" s="13">
        <f t="shared" si="346"/>
        <v>332991.45454545453</v>
      </c>
      <c r="X1203" s="13">
        <f t="shared" si="347"/>
        <v>208526.18181818182</v>
      </c>
      <c r="Y1203" s="13">
        <f t="shared" si="348"/>
        <v>166168.27272727274</v>
      </c>
      <c r="Z1203" s="13">
        <f t="shared" si="349"/>
        <v>0</v>
      </c>
      <c r="AA1203" s="13">
        <f t="shared" si="350"/>
        <v>999533.40909090918</v>
      </c>
      <c r="AB1203" s="23">
        <f t="shared" si="351"/>
        <v>0</v>
      </c>
      <c r="AC1203" s="23">
        <f t="shared" si="352"/>
        <v>0</v>
      </c>
      <c r="AD1203" s="23">
        <f t="shared" si="353"/>
        <v>0</v>
      </c>
      <c r="AE1203" s="23">
        <f t="shared" si="354"/>
        <v>0</v>
      </c>
      <c r="AF1203" s="23">
        <f t="shared" si="355"/>
        <v>0</v>
      </c>
      <c r="AG1203" s="23">
        <f t="shared" si="356"/>
        <v>0</v>
      </c>
      <c r="AH1203" s="23">
        <f t="shared" si="357"/>
        <v>0</v>
      </c>
      <c r="AI1203" s="44" t="str">
        <f t="shared" si="358"/>
        <v>n/a</v>
      </c>
      <c r="AJ1203" s="2" t="str">
        <f t="shared" si="341"/>
        <v>2019-20 Winter</v>
      </c>
      <c r="AK1203" s="2" t="str">
        <f t="shared" si="342"/>
        <v>2019-20 Summer</v>
      </c>
      <c r="AL1203" s="41">
        <v>0</v>
      </c>
    </row>
    <row r="1204" spans="1:38" x14ac:dyDescent="0.3">
      <c r="A1204" s="47">
        <v>43581</v>
      </c>
      <c r="B1204" s="14" t="str">
        <f t="shared" si="343"/>
        <v>Apr</v>
      </c>
      <c r="C1204" s="3"/>
      <c r="D1204" s="3"/>
      <c r="E1204" s="3"/>
      <c r="F1204" s="3"/>
      <c r="G1204" s="3"/>
      <c r="H1204" s="3"/>
      <c r="I1204" s="13">
        <f>VLOOKUP($B1204,'Gas wholesale lookups'!$A$4:$L$15,'Gas wholesale index'!I$2,FALSE)</f>
        <v>166168.27272727274</v>
      </c>
      <c r="J1204" s="13">
        <f>VLOOKUP($B1204,'Gas wholesale lookups'!$A$4:$L$15,'Gas wholesale index'!J$2,FALSE)</f>
        <v>291847.5</v>
      </c>
      <c r="K1204" s="13">
        <f>VLOOKUP($B1204,'Gas wholesale lookups'!$A$4:$L$15,'Gas wholesale index'!K$2,FALSE)</f>
        <v>332991.45454545453</v>
      </c>
      <c r="L1204" s="13">
        <f>VLOOKUP($B1204,'Gas wholesale lookups'!$A$4:$L$15,'Gas wholesale index'!L$2,FALSE)</f>
        <v>208526.18181818182</v>
      </c>
      <c r="M1204" s="13">
        <f>VLOOKUP($B1204,'Gas wholesale lookups'!$A$4:$L$15,'Gas wholesale index'!M$2,FALSE)</f>
        <v>166168.27272727274</v>
      </c>
      <c r="N1204" s="13">
        <f>VLOOKUP($B1204,'Gas wholesale lookups'!$A$4:$L$15,'Gas wholesale index'!N$2,FALSE)</f>
        <v>291847.5</v>
      </c>
      <c r="O1204" s="38">
        <f>VLOOKUP($B1204,'Gas wholesale lookups'!$A$4:$R$15,'Gas wholesale index'!O$2,FALSE)</f>
        <v>0</v>
      </c>
      <c r="P1204" s="38">
        <f>VLOOKUP($B1204,'Gas wholesale lookups'!$A$4:$R$15,'Gas wholesale index'!P$2,FALSE)</f>
        <v>1</v>
      </c>
      <c r="Q1204" s="38">
        <f>VLOOKUP($B1204,'Gas wholesale lookups'!$A$4:$R$15,'Gas wholesale index'!Q$2,FALSE)</f>
        <v>1</v>
      </c>
      <c r="R1204" s="38">
        <f>VLOOKUP($B1204,'Gas wholesale lookups'!$A$4:$R$15,'Gas wholesale index'!R$2,FALSE)</f>
        <v>1</v>
      </c>
      <c r="S1204" s="38">
        <f>VLOOKUP($B1204,'Gas wholesale lookups'!$A$4:$R$15,'Gas wholesale index'!S$2,FALSE)</f>
        <v>1</v>
      </c>
      <c r="T1204" s="38">
        <f>VLOOKUP($B1204,'Gas wholesale lookups'!$A$4:$R$15,'Gas wholesale index'!T$2,FALSE)</f>
        <v>0</v>
      </c>
      <c r="U1204" s="13">
        <f t="shared" si="344"/>
        <v>0</v>
      </c>
      <c r="V1204" s="13">
        <f t="shared" si="345"/>
        <v>291847.5</v>
      </c>
      <c r="W1204" s="13">
        <f t="shared" si="346"/>
        <v>332991.45454545453</v>
      </c>
      <c r="X1204" s="13">
        <f t="shared" si="347"/>
        <v>208526.18181818182</v>
      </c>
      <c r="Y1204" s="13">
        <f t="shared" si="348"/>
        <v>166168.27272727274</v>
      </c>
      <c r="Z1204" s="13">
        <f t="shared" si="349"/>
        <v>0</v>
      </c>
      <c r="AA1204" s="13">
        <f t="shared" si="350"/>
        <v>999533.40909090918</v>
      </c>
      <c r="AB1204" s="23">
        <f t="shared" si="351"/>
        <v>0</v>
      </c>
      <c r="AC1204" s="23">
        <f t="shared" si="352"/>
        <v>0</v>
      </c>
      <c r="AD1204" s="23">
        <f t="shared" si="353"/>
        <v>0</v>
      </c>
      <c r="AE1204" s="23">
        <f t="shared" si="354"/>
        <v>0</v>
      </c>
      <c r="AF1204" s="23">
        <f t="shared" si="355"/>
        <v>0</v>
      </c>
      <c r="AG1204" s="23">
        <f t="shared" si="356"/>
        <v>0</v>
      </c>
      <c r="AH1204" s="23">
        <f t="shared" si="357"/>
        <v>0</v>
      </c>
      <c r="AI1204" s="44" t="str">
        <f t="shared" si="358"/>
        <v>n/a</v>
      </c>
      <c r="AJ1204" s="2" t="str">
        <f t="shared" si="341"/>
        <v>2019-20 Winter</v>
      </c>
      <c r="AK1204" s="2" t="str">
        <f t="shared" si="342"/>
        <v>2019-20 Summer</v>
      </c>
      <c r="AL1204" s="41">
        <v>0</v>
      </c>
    </row>
    <row r="1205" spans="1:38" x14ac:dyDescent="0.3">
      <c r="A1205" s="47">
        <v>43584</v>
      </c>
      <c r="B1205" s="14" t="str">
        <f t="shared" si="343"/>
        <v>Apr</v>
      </c>
      <c r="C1205" s="3"/>
      <c r="D1205" s="3"/>
      <c r="E1205" s="3"/>
      <c r="F1205" s="3"/>
      <c r="G1205" s="3"/>
      <c r="H1205" s="3"/>
      <c r="I1205" s="13">
        <f>VLOOKUP($B1205,'Gas wholesale lookups'!$A$4:$L$15,'Gas wholesale index'!I$2,FALSE)</f>
        <v>166168.27272727274</v>
      </c>
      <c r="J1205" s="13">
        <f>VLOOKUP($B1205,'Gas wholesale lookups'!$A$4:$L$15,'Gas wholesale index'!J$2,FALSE)</f>
        <v>291847.5</v>
      </c>
      <c r="K1205" s="13">
        <f>VLOOKUP($B1205,'Gas wholesale lookups'!$A$4:$L$15,'Gas wholesale index'!K$2,FALSE)</f>
        <v>332991.45454545453</v>
      </c>
      <c r="L1205" s="13">
        <f>VLOOKUP($B1205,'Gas wholesale lookups'!$A$4:$L$15,'Gas wholesale index'!L$2,FALSE)</f>
        <v>208526.18181818182</v>
      </c>
      <c r="M1205" s="13">
        <f>VLOOKUP($B1205,'Gas wholesale lookups'!$A$4:$L$15,'Gas wholesale index'!M$2,FALSE)</f>
        <v>166168.27272727274</v>
      </c>
      <c r="N1205" s="13">
        <f>VLOOKUP($B1205,'Gas wholesale lookups'!$A$4:$L$15,'Gas wholesale index'!N$2,FALSE)</f>
        <v>291847.5</v>
      </c>
      <c r="O1205" s="38">
        <f>VLOOKUP($B1205,'Gas wholesale lookups'!$A$4:$R$15,'Gas wholesale index'!O$2,FALSE)</f>
        <v>0</v>
      </c>
      <c r="P1205" s="38">
        <f>VLOOKUP($B1205,'Gas wholesale lookups'!$A$4:$R$15,'Gas wholesale index'!P$2,FALSE)</f>
        <v>1</v>
      </c>
      <c r="Q1205" s="38">
        <f>VLOOKUP($B1205,'Gas wholesale lookups'!$A$4:$R$15,'Gas wholesale index'!Q$2,FALSE)</f>
        <v>1</v>
      </c>
      <c r="R1205" s="38">
        <f>VLOOKUP($B1205,'Gas wholesale lookups'!$A$4:$R$15,'Gas wholesale index'!R$2,FALSE)</f>
        <v>1</v>
      </c>
      <c r="S1205" s="38">
        <f>VLOOKUP($B1205,'Gas wholesale lookups'!$A$4:$R$15,'Gas wholesale index'!S$2,FALSE)</f>
        <v>1</v>
      </c>
      <c r="T1205" s="38">
        <f>VLOOKUP($B1205,'Gas wholesale lookups'!$A$4:$R$15,'Gas wholesale index'!T$2,FALSE)</f>
        <v>0</v>
      </c>
      <c r="U1205" s="13">
        <f t="shared" si="344"/>
        <v>0</v>
      </c>
      <c r="V1205" s="13">
        <f t="shared" si="345"/>
        <v>291847.5</v>
      </c>
      <c r="W1205" s="13">
        <f t="shared" si="346"/>
        <v>332991.45454545453</v>
      </c>
      <c r="X1205" s="13">
        <f t="shared" si="347"/>
        <v>208526.18181818182</v>
      </c>
      <c r="Y1205" s="13">
        <f t="shared" si="348"/>
        <v>166168.27272727274</v>
      </c>
      <c r="Z1205" s="13">
        <f t="shared" si="349"/>
        <v>0</v>
      </c>
      <c r="AA1205" s="13">
        <f t="shared" si="350"/>
        <v>999533.40909090918</v>
      </c>
      <c r="AB1205" s="23">
        <f t="shared" si="351"/>
        <v>0</v>
      </c>
      <c r="AC1205" s="23">
        <f t="shared" si="352"/>
        <v>0</v>
      </c>
      <c r="AD1205" s="23">
        <f t="shared" si="353"/>
        <v>0</v>
      </c>
      <c r="AE1205" s="23">
        <f t="shared" si="354"/>
        <v>0</v>
      </c>
      <c r="AF1205" s="23">
        <f t="shared" si="355"/>
        <v>0</v>
      </c>
      <c r="AG1205" s="23">
        <f t="shared" si="356"/>
        <v>0</v>
      </c>
      <c r="AH1205" s="23">
        <f t="shared" si="357"/>
        <v>0</v>
      </c>
      <c r="AI1205" s="44" t="str">
        <f t="shared" si="358"/>
        <v>n/a</v>
      </c>
      <c r="AJ1205" s="2" t="str">
        <f t="shared" si="341"/>
        <v>2019-20 Winter</v>
      </c>
      <c r="AK1205" s="2" t="str">
        <f t="shared" si="342"/>
        <v>2019-20 Summer</v>
      </c>
      <c r="AL1205" s="41">
        <v>0</v>
      </c>
    </row>
    <row r="1206" spans="1:38" x14ac:dyDescent="0.3">
      <c r="A1206" s="47">
        <v>43585</v>
      </c>
      <c r="B1206" s="14" t="str">
        <f t="shared" si="343"/>
        <v>Apr</v>
      </c>
      <c r="C1206" s="3"/>
      <c r="D1206" s="3"/>
      <c r="E1206" s="3"/>
      <c r="F1206" s="3"/>
      <c r="G1206" s="3"/>
      <c r="H1206" s="3"/>
      <c r="I1206" s="13">
        <f>VLOOKUP($B1206,'Gas wholesale lookups'!$A$4:$L$15,'Gas wholesale index'!I$2,FALSE)</f>
        <v>166168.27272727274</v>
      </c>
      <c r="J1206" s="13">
        <f>VLOOKUP($B1206,'Gas wholesale lookups'!$A$4:$L$15,'Gas wholesale index'!J$2,FALSE)</f>
        <v>291847.5</v>
      </c>
      <c r="K1206" s="13">
        <f>VLOOKUP($B1206,'Gas wholesale lookups'!$A$4:$L$15,'Gas wholesale index'!K$2,FALSE)</f>
        <v>332991.45454545453</v>
      </c>
      <c r="L1206" s="13">
        <f>VLOOKUP($B1206,'Gas wholesale lookups'!$A$4:$L$15,'Gas wholesale index'!L$2,FALSE)</f>
        <v>208526.18181818182</v>
      </c>
      <c r="M1206" s="13">
        <f>VLOOKUP($B1206,'Gas wholesale lookups'!$A$4:$L$15,'Gas wholesale index'!M$2,FALSE)</f>
        <v>166168.27272727274</v>
      </c>
      <c r="N1206" s="13">
        <f>VLOOKUP($B1206,'Gas wholesale lookups'!$A$4:$L$15,'Gas wholesale index'!N$2,FALSE)</f>
        <v>291847.5</v>
      </c>
      <c r="O1206" s="38">
        <f>VLOOKUP($B1206,'Gas wholesale lookups'!$A$4:$R$15,'Gas wholesale index'!O$2,FALSE)</f>
        <v>0</v>
      </c>
      <c r="P1206" s="38">
        <f>VLOOKUP($B1206,'Gas wholesale lookups'!$A$4:$R$15,'Gas wholesale index'!P$2,FALSE)</f>
        <v>1</v>
      </c>
      <c r="Q1206" s="38">
        <f>VLOOKUP($B1206,'Gas wholesale lookups'!$A$4:$R$15,'Gas wholesale index'!Q$2,FALSE)</f>
        <v>1</v>
      </c>
      <c r="R1206" s="38">
        <f>VLOOKUP($B1206,'Gas wholesale lookups'!$A$4:$R$15,'Gas wholesale index'!R$2,FALSE)</f>
        <v>1</v>
      </c>
      <c r="S1206" s="38">
        <f>VLOOKUP($B1206,'Gas wholesale lookups'!$A$4:$R$15,'Gas wholesale index'!S$2,FALSE)</f>
        <v>1</v>
      </c>
      <c r="T1206" s="38">
        <f>VLOOKUP($B1206,'Gas wholesale lookups'!$A$4:$R$15,'Gas wholesale index'!T$2,FALSE)</f>
        <v>0</v>
      </c>
      <c r="U1206" s="13">
        <f t="shared" si="344"/>
        <v>0</v>
      </c>
      <c r="V1206" s="13">
        <f t="shared" si="345"/>
        <v>291847.5</v>
      </c>
      <c r="W1206" s="13">
        <f t="shared" si="346"/>
        <v>332991.45454545453</v>
      </c>
      <c r="X1206" s="13">
        <f t="shared" si="347"/>
        <v>208526.18181818182</v>
      </c>
      <c r="Y1206" s="13">
        <f t="shared" si="348"/>
        <v>166168.27272727274</v>
      </c>
      <c r="Z1206" s="13">
        <f t="shared" si="349"/>
        <v>0</v>
      </c>
      <c r="AA1206" s="13">
        <f t="shared" si="350"/>
        <v>999533.40909090918</v>
      </c>
      <c r="AB1206" s="23">
        <f t="shared" si="351"/>
        <v>0</v>
      </c>
      <c r="AC1206" s="23">
        <f t="shared" si="352"/>
        <v>0</v>
      </c>
      <c r="AD1206" s="23">
        <f t="shared" si="353"/>
        <v>0</v>
      </c>
      <c r="AE1206" s="23">
        <f t="shared" si="354"/>
        <v>0</v>
      </c>
      <c r="AF1206" s="23">
        <f t="shared" si="355"/>
        <v>0</v>
      </c>
      <c r="AG1206" s="23">
        <f t="shared" si="356"/>
        <v>0</v>
      </c>
      <c r="AH1206" s="23">
        <f t="shared" si="357"/>
        <v>0</v>
      </c>
      <c r="AI1206" s="44" t="str">
        <f t="shared" si="358"/>
        <v>n/a</v>
      </c>
      <c r="AJ1206" s="2" t="str">
        <f t="shared" si="341"/>
        <v>2019-20 Winter</v>
      </c>
      <c r="AK1206" s="2" t="str">
        <f t="shared" si="342"/>
        <v>2019-20 Summer</v>
      </c>
      <c r="AL1206" s="41">
        <v>0</v>
      </c>
    </row>
    <row r="1207" spans="1:38" x14ac:dyDescent="0.3">
      <c r="A1207" s="47">
        <v>43586</v>
      </c>
      <c r="B1207" s="14" t="str">
        <f t="shared" si="343"/>
        <v>May</v>
      </c>
      <c r="C1207" s="3"/>
      <c r="D1207" s="3"/>
      <c r="E1207" s="3"/>
      <c r="F1207" s="3"/>
      <c r="G1207" s="3"/>
      <c r="H1207" s="3"/>
      <c r="I1207" s="13">
        <f>VLOOKUP($B1207,'Gas wholesale lookups'!$A$4:$L$15,'Gas wholesale index'!I$2,FALSE)</f>
        <v>166168.27272727274</v>
      </c>
      <c r="J1207" s="13">
        <f>VLOOKUP($B1207,'Gas wholesale lookups'!$A$4:$L$15,'Gas wholesale index'!J$2,FALSE)</f>
        <v>291847.5</v>
      </c>
      <c r="K1207" s="13">
        <f>VLOOKUP($B1207,'Gas wholesale lookups'!$A$4:$L$15,'Gas wholesale index'!K$2,FALSE)</f>
        <v>332991.45454545453</v>
      </c>
      <c r="L1207" s="13">
        <f>VLOOKUP($B1207,'Gas wholesale lookups'!$A$4:$L$15,'Gas wholesale index'!L$2,FALSE)</f>
        <v>208526.18181818182</v>
      </c>
      <c r="M1207" s="13">
        <f>VLOOKUP($B1207,'Gas wholesale lookups'!$A$4:$L$15,'Gas wholesale index'!M$2,FALSE)</f>
        <v>166168.27272727274</v>
      </c>
      <c r="N1207" s="13">
        <f>VLOOKUP($B1207,'Gas wholesale lookups'!$A$4:$L$15,'Gas wholesale index'!N$2,FALSE)</f>
        <v>291847.5</v>
      </c>
      <c r="O1207" s="38">
        <f>VLOOKUP($B1207,'Gas wholesale lookups'!$A$4:$R$15,'Gas wholesale index'!O$2,FALSE)</f>
        <v>0</v>
      </c>
      <c r="P1207" s="38">
        <f>VLOOKUP($B1207,'Gas wholesale lookups'!$A$4:$R$15,'Gas wholesale index'!P$2,FALSE)</f>
        <v>1</v>
      </c>
      <c r="Q1207" s="38">
        <f>VLOOKUP($B1207,'Gas wholesale lookups'!$A$4:$R$15,'Gas wholesale index'!Q$2,FALSE)</f>
        <v>1</v>
      </c>
      <c r="R1207" s="38">
        <f>VLOOKUP($B1207,'Gas wholesale lookups'!$A$4:$R$15,'Gas wholesale index'!R$2,FALSE)</f>
        <v>1</v>
      </c>
      <c r="S1207" s="38">
        <f>VLOOKUP($B1207,'Gas wholesale lookups'!$A$4:$R$15,'Gas wholesale index'!S$2,FALSE)</f>
        <v>1</v>
      </c>
      <c r="T1207" s="38">
        <f>VLOOKUP($B1207,'Gas wholesale lookups'!$A$4:$R$15,'Gas wholesale index'!T$2,FALSE)</f>
        <v>0</v>
      </c>
      <c r="U1207" s="13">
        <f t="shared" si="344"/>
        <v>0</v>
      </c>
      <c r="V1207" s="13">
        <f t="shared" si="345"/>
        <v>291847.5</v>
      </c>
      <c r="W1207" s="13">
        <f t="shared" si="346"/>
        <v>332991.45454545453</v>
      </c>
      <c r="X1207" s="13">
        <f t="shared" si="347"/>
        <v>208526.18181818182</v>
      </c>
      <c r="Y1207" s="13">
        <f t="shared" si="348"/>
        <v>166168.27272727274</v>
      </c>
      <c r="Z1207" s="13">
        <f t="shared" si="349"/>
        <v>0</v>
      </c>
      <c r="AA1207" s="13">
        <f t="shared" si="350"/>
        <v>999533.40909090918</v>
      </c>
      <c r="AB1207" s="23">
        <f t="shared" si="351"/>
        <v>0</v>
      </c>
      <c r="AC1207" s="23">
        <f t="shared" si="352"/>
        <v>0</v>
      </c>
      <c r="AD1207" s="23">
        <f t="shared" si="353"/>
        <v>0</v>
      </c>
      <c r="AE1207" s="23">
        <f t="shared" si="354"/>
        <v>0</v>
      </c>
      <c r="AF1207" s="23">
        <f t="shared" si="355"/>
        <v>0</v>
      </c>
      <c r="AG1207" s="23">
        <f t="shared" si="356"/>
        <v>0</v>
      </c>
      <c r="AH1207" s="23">
        <f t="shared" si="357"/>
        <v>0</v>
      </c>
      <c r="AI1207" s="44" t="str">
        <f t="shared" si="358"/>
        <v>n/a</v>
      </c>
      <c r="AJ1207" s="2" t="str">
        <f t="shared" si="341"/>
        <v>2019-20 Winter</v>
      </c>
      <c r="AK1207" s="2" t="str">
        <f t="shared" si="342"/>
        <v>2019-20 Summer</v>
      </c>
      <c r="AL1207" s="41">
        <v>0</v>
      </c>
    </row>
    <row r="1208" spans="1:38" x14ac:dyDescent="0.3">
      <c r="A1208" s="47">
        <v>43587</v>
      </c>
      <c r="B1208" s="14" t="str">
        <f t="shared" si="343"/>
        <v>May</v>
      </c>
      <c r="C1208" s="3"/>
      <c r="D1208" s="3"/>
      <c r="E1208" s="3"/>
      <c r="F1208" s="3"/>
      <c r="G1208" s="3"/>
      <c r="H1208" s="3"/>
      <c r="I1208" s="13">
        <f>VLOOKUP($B1208,'Gas wholesale lookups'!$A$4:$L$15,'Gas wholesale index'!I$2,FALSE)</f>
        <v>166168.27272727274</v>
      </c>
      <c r="J1208" s="13">
        <f>VLOOKUP($B1208,'Gas wholesale lookups'!$A$4:$L$15,'Gas wholesale index'!J$2,FALSE)</f>
        <v>291847.5</v>
      </c>
      <c r="K1208" s="13">
        <f>VLOOKUP($B1208,'Gas wholesale lookups'!$A$4:$L$15,'Gas wholesale index'!K$2,FALSE)</f>
        <v>332991.45454545453</v>
      </c>
      <c r="L1208" s="13">
        <f>VLOOKUP($B1208,'Gas wholesale lookups'!$A$4:$L$15,'Gas wholesale index'!L$2,FALSE)</f>
        <v>208526.18181818182</v>
      </c>
      <c r="M1208" s="13">
        <f>VLOOKUP($B1208,'Gas wholesale lookups'!$A$4:$L$15,'Gas wholesale index'!M$2,FALSE)</f>
        <v>166168.27272727274</v>
      </c>
      <c r="N1208" s="13">
        <f>VLOOKUP($B1208,'Gas wholesale lookups'!$A$4:$L$15,'Gas wholesale index'!N$2,FALSE)</f>
        <v>291847.5</v>
      </c>
      <c r="O1208" s="38">
        <f>VLOOKUP($B1208,'Gas wholesale lookups'!$A$4:$R$15,'Gas wholesale index'!O$2,FALSE)</f>
        <v>0</v>
      </c>
      <c r="P1208" s="38">
        <f>VLOOKUP($B1208,'Gas wholesale lookups'!$A$4:$R$15,'Gas wholesale index'!P$2,FALSE)</f>
        <v>1</v>
      </c>
      <c r="Q1208" s="38">
        <f>VLOOKUP($B1208,'Gas wholesale lookups'!$A$4:$R$15,'Gas wholesale index'!Q$2,FALSE)</f>
        <v>1</v>
      </c>
      <c r="R1208" s="38">
        <f>VLOOKUP($B1208,'Gas wholesale lookups'!$A$4:$R$15,'Gas wholesale index'!R$2,FALSE)</f>
        <v>1</v>
      </c>
      <c r="S1208" s="38">
        <f>VLOOKUP($B1208,'Gas wholesale lookups'!$A$4:$R$15,'Gas wholesale index'!S$2,FALSE)</f>
        <v>1</v>
      </c>
      <c r="T1208" s="38">
        <f>VLOOKUP($B1208,'Gas wholesale lookups'!$A$4:$R$15,'Gas wholesale index'!T$2,FALSE)</f>
        <v>0</v>
      </c>
      <c r="U1208" s="13">
        <f t="shared" si="344"/>
        <v>0</v>
      </c>
      <c r="V1208" s="13">
        <f t="shared" si="345"/>
        <v>291847.5</v>
      </c>
      <c r="W1208" s="13">
        <f t="shared" si="346"/>
        <v>332991.45454545453</v>
      </c>
      <c r="X1208" s="13">
        <f t="shared" si="347"/>
        <v>208526.18181818182</v>
      </c>
      <c r="Y1208" s="13">
        <f t="shared" si="348"/>
        <v>166168.27272727274</v>
      </c>
      <c r="Z1208" s="13">
        <f t="shared" si="349"/>
        <v>0</v>
      </c>
      <c r="AA1208" s="13">
        <f t="shared" si="350"/>
        <v>999533.40909090918</v>
      </c>
      <c r="AB1208" s="23">
        <f t="shared" si="351"/>
        <v>0</v>
      </c>
      <c r="AC1208" s="23">
        <f t="shared" si="352"/>
        <v>0</v>
      </c>
      <c r="AD1208" s="23">
        <f t="shared" si="353"/>
        <v>0</v>
      </c>
      <c r="AE1208" s="23">
        <f t="shared" si="354"/>
        <v>0</v>
      </c>
      <c r="AF1208" s="23">
        <f t="shared" si="355"/>
        <v>0</v>
      </c>
      <c r="AG1208" s="23">
        <f t="shared" si="356"/>
        <v>0</v>
      </c>
      <c r="AH1208" s="23">
        <f t="shared" si="357"/>
        <v>0</v>
      </c>
      <c r="AI1208" s="44" t="str">
        <f t="shared" si="358"/>
        <v>n/a</v>
      </c>
      <c r="AJ1208" s="2" t="str">
        <f t="shared" si="341"/>
        <v>2019-20 Winter</v>
      </c>
      <c r="AK1208" s="2" t="str">
        <f t="shared" si="342"/>
        <v>2019-20 Summer</v>
      </c>
      <c r="AL1208" s="41">
        <v>0</v>
      </c>
    </row>
    <row r="1209" spans="1:38" x14ac:dyDescent="0.3">
      <c r="A1209" s="47">
        <v>43588</v>
      </c>
      <c r="B1209" s="14" t="str">
        <f t="shared" si="343"/>
        <v>May</v>
      </c>
      <c r="C1209" s="3"/>
      <c r="D1209" s="3"/>
      <c r="E1209" s="3"/>
      <c r="F1209" s="3"/>
      <c r="G1209" s="3"/>
      <c r="H1209" s="3"/>
      <c r="I1209" s="13">
        <f>VLOOKUP($B1209,'Gas wholesale lookups'!$A$4:$L$15,'Gas wholesale index'!I$2,FALSE)</f>
        <v>166168.27272727274</v>
      </c>
      <c r="J1209" s="13">
        <f>VLOOKUP($B1209,'Gas wholesale lookups'!$A$4:$L$15,'Gas wholesale index'!J$2,FALSE)</f>
        <v>291847.5</v>
      </c>
      <c r="K1209" s="13">
        <f>VLOOKUP($B1209,'Gas wholesale lookups'!$A$4:$L$15,'Gas wholesale index'!K$2,FALSE)</f>
        <v>332991.45454545453</v>
      </c>
      <c r="L1209" s="13">
        <f>VLOOKUP($B1209,'Gas wholesale lookups'!$A$4:$L$15,'Gas wholesale index'!L$2,FALSE)</f>
        <v>208526.18181818182</v>
      </c>
      <c r="M1209" s="13">
        <f>VLOOKUP($B1209,'Gas wholesale lookups'!$A$4:$L$15,'Gas wholesale index'!M$2,FALSE)</f>
        <v>166168.27272727274</v>
      </c>
      <c r="N1209" s="13">
        <f>VLOOKUP($B1209,'Gas wholesale lookups'!$A$4:$L$15,'Gas wholesale index'!N$2,FALSE)</f>
        <v>291847.5</v>
      </c>
      <c r="O1209" s="38">
        <f>VLOOKUP($B1209,'Gas wholesale lookups'!$A$4:$R$15,'Gas wholesale index'!O$2,FALSE)</f>
        <v>0</v>
      </c>
      <c r="P1209" s="38">
        <f>VLOOKUP($B1209,'Gas wholesale lookups'!$A$4:$R$15,'Gas wholesale index'!P$2,FALSE)</f>
        <v>1</v>
      </c>
      <c r="Q1209" s="38">
        <f>VLOOKUP($B1209,'Gas wholesale lookups'!$A$4:$R$15,'Gas wholesale index'!Q$2,FALSE)</f>
        <v>1</v>
      </c>
      <c r="R1209" s="38">
        <f>VLOOKUP($B1209,'Gas wholesale lookups'!$A$4:$R$15,'Gas wholesale index'!R$2,FALSE)</f>
        <v>1</v>
      </c>
      <c r="S1209" s="38">
        <f>VLOOKUP($B1209,'Gas wholesale lookups'!$A$4:$R$15,'Gas wholesale index'!S$2,FALSE)</f>
        <v>1</v>
      </c>
      <c r="T1209" s="38">
        <f>VLOOKUP($B1209,'Gas wholesale lookups'!$A$4:$R$15,'Gas wholesale index'!T$2,FALSE)</f>
        <v>0</v>
      </c>
      <c r="U1209" s="13">
        <f t="shared" si="344"/>
        <v>0</v>
      </c>
      <c r="V1209" s="13">
        <f t="shared" si="345"/>
        <v>291847.5</v>
      </c>
      <c r="W1209" s="13">
        <f t="shared" si="346"/>
        <v>332991.45454545453</v>
      </c>
      <c r="X1209" s="13">
        <f t="shared" si="347"/>
        <v>208526.18181818182</v>
      </c>
      <c r="Y1209" s="13">
        <f t="shared" si="348"/>
        <v>166168.27272727274</v>
      </c>
      <c r="Z1209" s="13">
        <f t="shared" si="349"/>
        <v>0</v>
      </c>
      <c r="AA1209" s="13">
        <f t="shared" si="350"/>
        <v>999533.40909090918</v>
      </c>
      <c r="AB1209" s="23">
        <f t="shared" si="351"/>
        <v>0</v>
      </c>
      <c r="AC1209" s="23">
        <f t="shared" si="352"/>
        <v>0</v>
      </c>
      <c r="AD1209" s="23">
        <f t="shared" si="353"/>
        <v>0</v>
      </c>
      <c r="AE1209" s="23">
        <f t="shared" si="354"/>
        <v>0</v>
      </c>
      <c r="AF1209" s="23">
        <f t="shared" si="355"/>
        <v>0</v>
      </c>
      <c r="AG1209" s="23">
        <f t="shared" si="356"/>
        <v>0</v>
      </c>
      <c r="AH1209" s="23">
        <f t="shared" si="357"/>
        <v>0</v>
      </c>
      <c r="AI1209" s="44" t="str">
        <f t="shared" si="358"/>
        <v>n/a</v>
      </c>
      <c r="AJ1209" s="2" t="str">
        <f t="shared" si="341"/>
        <v>2019-20 Winter</v>
      </c>
      <c r="AK1209" s="2" t="str">
        <f t="shared" si="342"/>
        <v>2019-20 Summer</v>
      </c>
      <c r="AL1209" s="41">
        <v>0</v>
      </c>
    </row>
    <row r="1210" spans="1:38" x14ac:dyDescent="0.3">
      <c r="A1210" s="47">
        <v>43592</v>
      </c>
      <c r="B1210" s="14" t="str">
        <f t="shared" si="343"/>
        <v>May</v>
      </c>
      <c r="C1210" s="3"/>
      <c r="D1210" s="3"/>
      <c r="E1210" s="3"/>
      <c r="F1210" s="3"/>
      <c r="G1210" s="3"/>
      <c r="H1210" s="3"/>
      <c r="I1210" s="13">
        <f>VLOOKUP($B1210,'Gas wholesale lookups'!$A$4:$L$15,'Gas wholesale index'!I$2,FALSE)</f>
        <v>166168.27272727274</v>
      </c>
      <c r="J1210" s="13">
        <f>VLOOKUP($B1210,'Gas wholesale lookups'!$A$4:$L$15,'Gas wholesale index'!J$2,FALSE)</f>
        <v>291847.5</v>
      </c>
      <c r="K1210" s="13">
        <f>VLOOKUP($B1210,'Gas wholesale lookups'!$A$4:$L$15,'Gas wholesale index'!K$2,FALSE)</f>
        <v>332991.45454545453</v>
      </c>
      <c r="L1210" s="13">
        <f>VLOOKUP($B1210,'Gas wholesale lookups'!$A$4:$L$15,'Gas wholesale index'!L$2,FALSE)</f>
        <v>208526.18181818182</v>
      </c>
      <c r="M1210" s="13">
        <f>VLOOKUP($B1210,'Gas wholesale lookups'!$A$4:$L$15,'Gas wholesale index'!M$2,FALSE)</f>
        <v>166168.27272727274</v>
      </c>
      <c r="N1210" s="13">
        <f>VLOOKUP($B1210,'Gas wholesale lookups'!$A$4:$L$15,'Gas wholesale index'!N$2,FALSE)</f>
        <v>291847.5</v>
      </c>
      <c r="O1210" s="38">
        <f>VLOOKUP($B1210,'Gas wholesale lookups'!$A$4:$R$15,'Gas wholesale index'!O$2,FALSE)</f>
        <v>0</v>
      </c>
      <c r="P1210" s="38">
        <f>VLOOKUP($B1210,'Gas wholesale lookups'!$A$4:$R$15,'Gas wholesale index'!P$2,FALSE)</f>
        <v>1</v>
      </c>
      <c r="Q1210" s="38">
        <f>VLOOKUP($B1210,'Gas wholesale lookups'!$A$4:$R$15,'Gas wholesale index'!Q$2,FALSE)</f>
        <v>1</v>
      </c>
      <c r="R1210" s="38">
        <f>VLOOKUP($B1210,'Gas wholesale lookups'!$A$4:$R$15,'Gas wholesale index'!R$2,FALSE)</f>
        <v>1</v>
      </c>
      <c r="S1210" s="38">
        <f>VLOOKUP($B1210,'Gas wholesale lookups'!$A$4:$R$15,'Gas wholesale index'!S$2,FALSE)</f>
        <v>1</v>
      </c>
      <c r="T1210" s="38">
        <f>VLOOKUP($B1210,'Gas wholesale lookups'!$A$4:$R$15,'Gas wholesale index'!T$2,FALSE)</f>
        <v>0</v>
      </c>
      <c r="U1210" s="13">
        <f t="shared" si="344"/>
        <v>0</v>
      </c>
      <c r="V1210" s="13">
        <f t="shared" si="345"/>
        <v>291847.5</v>
      </c>
      <c r="W1210" s="13">
        <f t="shared" si="346"/>
        <v>332991.45454545453</v>
      </c>
      <c r="X1210" s="13">
        <f t="shared" si="347"/>
        <v>208526.18181818182</v>
      </c>
      <c r="Y1210" s="13">
        <f t="shared" si="348"/>
        <v>166168.27272727274</v>
      </c>
      <c r="Z1210" s="13">
        <f t="shared" si="349"/>
        <v>0</v>
      </c>
      <c r="AA1210" s="13">
        <f t="shared" si="350"/>
        <v>999533.40909090918</v>
      </c>
      <c r="AB1210" s="23">
        <f t="shared" si="351"/>
        <v>0</v>
      </c>
      <c r="AC1210" s="23">
        <f t="shared" si="352"/>
        <v>0</v>
      </c>
      <c r="AD1210" s="23">
        <f t="shared" si="353"/>
        <v>0</v>
      </c>
      <c r="AE1210" s="23">
        <f t="shared" si="354"/>
        <v>0</v>
      </c>
      <c r="AF1210" s="23">
        <f t="shared" si="355"/>
        <v>0</v>
      </c>
      <c r="AG1210" s="23">
        <f t="shared" si="356"/>
        <v>0</v>
      </c>
      <c r="AH1210" s="23">
        <f t="shared" si="357"/>
        <v>0</v>
      </c>
      <c r="AI1210" s="44" t="str">
        <f t="shared" si="358"/>
        <v>n/a</v>
      </c>
      <c r="AJ1210" s="2" t="str">
        <f t="shared" si="341"/>
        <v>2019-20 Winter</v>
      </c>
      <c r="AK1210" s="2" t="str">
        <f t="shared" si="342"/>
        <v>2019-20 Summer</v>
      </c>
      <c r="AL1210" s="41">
        <v>0</v>
      </c>
    </row>
    <row r="1211" spans="1:38" x14ac:dyDescent="0.3">
      <c r="A1211" s="47">
        <v>43593</v>
      </c>
      <c r="B1211" s="14" t="str">
        <f t="shared" si="343"/>
        <v>May</v>
      </c>
      <c r="C1211" s="3"/>
      <c r="D1211" s="3"/>
      <c r="E1211" s="3"/>
      <c r="F1211" s="3"/>
      <c r="G1211" s="3"/>
      <c r="H1211" s="3"/>
      <c r="I1211" s="13">
        <f>VLOOKUP($B1211,'Gas wholesale lookups'!$A$4:$L$15,'Gas wholesale index'!I$2,FALSE)</f>
        <v>166168.27272727274</v>
      </c>
      <c r="J1211" s="13">
        <f>VLOOKUP($B1211,'Gas wholesale lookups'!$A$4:$L$15,'Gas wholesale index'!J$2,FALSE)</f>
        <v>291847.5</v>
      </c>
      <c r="K1211" s="13">
        <f>VLOOKUP($B1211,'Gas wholesale lookups'!$A$4:$L$15,'Gas wholesale index'!K$2,FALSE)</f>
        <v>332991.45454545453</v>
      </c>
      <c r="L1211" s="13">
        <f>VLOOKUP($B1211,'Gas wholesale lookups'!$A$4:$L$15,'Gas wholesale index'!L$2,FALSE)</f>
        <v>208526.18181818182</v>
      </c>
      <c r="M1211" s="13">
        <f>VLOOKUP($B1211,'Gas wholesale lookups'!$A$4:$L$15,'Gas wholesale index'!M$2,FALSE)</f>
        <v>166168.27272727274</v>
      </c>
      <c r="N1211" s="13">
        <f>VLOOKUP($B1211,'Gas wholesale lookups'!$A$4:$L$15,'Gas wholesale index'!N$2,FALSE)</f>
        <v>291847.5</v>
      </c>
      <c r="O1211" s="38">
        <f>VLOOKUP($B1211,'Gas wholesale lookups'!$A$4:$R$15,'Gas wholesale index'!O$2,FALSE)</f>
        <v>0</v>
      </c>
      <c r="P1211" s="38">
        <f>VLOOKUP($B1211,'Gas wholesale lookups'!$A$4:$R$15,'Gas wholesale index'!P$2,FALSE)</f>
        <v>1</v>
      </c>
      <c r="Q1211" s="38">
        <f>VLOOKUP($B1211,'Gas wholesale lookups'!$A$4:$R$15,'Gas wholesale index'!Q$2,FALSE)</f>
        <v>1</v>
      </c>
      <c r="R1211" s="38">
        <f>VLOOKUP($B1211,'Gas wholesale lookups'!$A$4:$R$15,'Gas wholesale index'!R$2,FALSE)</f>
        <v>1</v>
      </c>
      <c r="S1211" s="38">
        <f>VLOOKUP($B1211,'Gas wholesale lookups'!$A$4:$R$15,'Gas wholesale index'!S$2,FALSE)</f>
        <v>1</v>
      </c>
      <c r="T1211" s="38">
        <f>VLOOKUP($B1211,'Gas wholesale lookups'!$A$4:$R$15,'Gas wholesale index'!T$2,FALSE)</f>
        <v>0</v>
      </c>
      <c r="U1211" s="13">
        <f t="shared" si="344"/>
        <v>0</v>
      </c>
      <c r="V1211" s="13">
        <f t="shared" si="345"/>
        <v>291847.5</v>
      </c>
      <c r="W1211" s="13">
        <f t="shared" si="346"/>
        <v>332991.45454545453</v>
      </c>
      <c r="X1211" s="13">
        <f t="shared" si="347"/>
        <v>208526.18181818182</v>
      </c>
      <c r="Y1211" s="13">
        <f t="shared" si="348"/>
        <v>166168.27272727274</v>
      </c>
      <c r="Z1211" s="13">
        <f t="shared" si="349"/>
        <v>0</v>
      </c>
      <c r="AA1211" s="13">
        <f t="shared" si="350"/>
        <v>999533.40909090918</v>
      </c>
      <c r="AB1211" s="23">
        <f t="shared" si="351"/>
        <v>0</v>
      </c>
      <c r="AC1211" s="23">
        <f t="shared" si="352"/>
        <v>0</v>
      </c>
      <c r="AD1211" s="23">
        <f t="shared" si="353"/>
        <v>0</v>
      </c>
      <c r="AE1211" s="23">
        <f t="shared" si="354"/>
        <v>0</v>
      </c>
      <c r="AF1211" s="23">
        <f t="shared" si="355"/>
        <v>0</v>
      </c>
      <c r="AG1211" s="23">
        <f t="shared" si="356"/>
        <v>0</v>
      </c>
      <c r="AH1211" s="23">
        <f t="shared" si="357"/>
        <v>0</v>
      </c>
      <c r="AI1211" s="44" t="str">
        <f t="shared" si="358"/>
        <v>n/a</v>
      </c>
      <c r="AJ1211" s="2" t="str">
        <f t="shared" si="341"/>
        <v>2019-20 Winter</v>
      </c>
      <c r="AK1211" s="2" t="str">
        <f t="shared" si="342"/>
        <v>2019-20 Summer</v>
      </c>
      <c r="AL1211" s="41">
        <v>0</v>
      </c>
    </row>
    <row r="1212" spans="1:38" x14ac:dyDescent="0.3">
      <c r="A1212" s="47">
        <v>43594</v>
      </c>
      <c r="B1212" s="14" t="str">
        <f t="shared" si="343"/>
        <v>May</v>
      </c>
      <c r="C1212" s="3"/>
      <c r="D1212" s="3"/>
      <c r="E1212" s="3"/>
      <c r="F1212" s="3"/>
      <c r="G1212" s="3"/>
      <c r="H1212" s="3"/>
      <c r="I1212" s="13">
        <f>VLOOKUP($B1212,'Gas wholesale lookups'!$A$4:$L$15,'Gas wholesale index'!I$2,FALSE)</f>
        <v>166168.27272727274</v>
      </c>
      <c r="J1212" s="13">
        <f>VLOOKUP($B1212,'Gas wholesale lookups'!$A$4:$L$15,'Gas wholesale index'!J$2,FALSE)</f>
        <v>291847.5</v>
      </c>
      <c r="K1212" s="13">
        <f>VLOOKUP($B1212,'Gas wholesale lookups'!$A$4:$L$15,'Gas wholesale index'!K$2,FALSE)</f>
        <v>332991.45454545453</v>
      </c>
      <c r="L1212" s="13">
        <f>VLOOKUP($B1212,'Gas wholesale lookups'!$A$4:$L$15,'Gas wholesale index'!L$2,FALSE)</f>
        <v>208526.18181818182</v>
      </c>
      <c r="M1212" s="13">
        <f>VLOOKUP($B1212,'Gas wholesale lookups'!$A$4:$L$15,'Gas wholesale index'!M$2,FALSE)</f>
        <v>166168.27272727274</v>
      </c>
      <c r="N1212" s="13">
        <f>VLOOKUP($B1212,'Gas wholesale lookups'!$A$4:$L$15,'Gas wholesale index'!N$2,FALSE)</f>
        <v>291847.5</v>
      </c>
      <c r="O1212" s="38">
        <f>VLOOKUP($B1212,'Gas wholesale lookups'!$A$4:$R$15,'Gas wholesale index'!O$2,FALSE)</f>
        <v>0</v>
      </c>
      <c r="P1212" s="38">
        <f>VLOOKUP($B1212,'Gas wholesale lookups'!$A$4:$R$15,'Gas wholesale index'!P$2,FALSE)</f>
        <v>1</v>
      </c>
      <c r="Q1212" s="38">
        <f>VLOOKUP($B1212,'Gas wholesale lookups'!$A$4:$R$15,'Gas wholesale index'!Q$2,FALSE)</f>
        <v>1</v>
      </c>
      <c r="R1212" s="38">
        <f>VLOOKUP($B1212,'Gas wholesale lookups'!$A$4:$R$15,'Gas wholesale index'!R$2,FALSE)</f>
        <v>1</v>
      </c>
      <c r="S1212" s="38">
        <f>VLOOKUP($B1212,'Gas wholesale lookups'!$A$4:$R$15,'Gas wholesale index'!S$2,FALSE)</f>
        <v>1</v>
      </c>
      <c r="T1212" s="38">
        <f>VLOOKUP($B1212,'Gas wholesale lookups'!$A$4:$R$15,'Gas wholesale index'!T$2,FALSE)</f>
        <v>0</v>
      </c>
      <c r="U1212" s="13">
        <f t="shared" si="344"/>
        <v>0</v>
      </c>
      <c r="V1212" s="13">
        <f t="shared" si="345"/>
        <v>291847.5</v>
      </c>
      <c r="W1212" s="13">
        <f t="shared" si="346"/>
        <v>332991.45454545453</v>
      </c>
      <c r="X1212" s="13">
        <f t="shared" si="347"/>
        <v>208526.18181818182</v>
      </c>
      <c r="Y1212" s="13">
        <f t="shared" si="348"/>
        <v>166168.27272727274</v>
      </c>
      <c r="Z1212" s="13">
        <f t="shared" si="349"/>
        <v>0</v>
      </c>
      <c r="AA1212" s="13">
        <f t="shared" si="350"/>
        <v>999533.40909090918</v>
      </c>
      <c r="AB1212" s="23">
        <f t="shared" si="351"/>
        <v>0</v>
      </c>
      <c r="AC1212" s="23">
        <f t="shared" si="352"/>
        <v>0</v>
      </c>
      <c r="AD1212" s="23">
        <f t="shared" si="353"/>
        <v>0</v>
      </c>
      <c r="AE1212" s="23">
        <f t="shared" si="354"/>
        <v>0</v>
      </c>
      <c r="AF1212" s="23">
        <f t="shared" si="355"/>
        <v>0</v>
      </c>
      <c r="AG1212" s="23">
        <f t="shared" si="356"/>
        <v>0</v>
      </c>
      <c r="AH1212" s="23">
        <f t="shared" si="357"/>
        <v>0</v>
      </c>
      <c r="AI1212" s="44" t="str">
        <f t="shared" si="358"/>
        <v>n/a</v>
      </c>
      <c r="AJ1212" s="2" t="str">
        <f t="shared" si="341"/>
        <v>2019-20 Winter</v>
      </c>
      <c r="AK1212" s="2" t="str">
        <f t="shared" si="342"/>
        <v>2019-20 Summer</v>
      </c>
      <c r="AL1212" s="41">
        <v>0</v>
      </c>
    </row>
    <row r="1213" spans="1:38" x14ac:dyDescent="0.3">
      <c r="A1213" s="47">
        <v>43595</v>
      </c>
      <c r="B1213" s="14" t="str">
        <f t="shared" si="343"/>
        <v>May</v>
      </c>
      <c r="C1213" s="3"/>
      <c r="D1213" s="3"/>
      <c r="E1213" s="3"/>
      <c r="F1213" s="3"/>
      <c r="G1213" s="3"/>
      <c r="H1213" s="3"/>
      <c r="I1213" s="13">
        <f>VLOOKUP($B1213,'Gas wholesale lookups'!$A$4:$L$15,'Gas wholesale index'!I$2,FALSE)</f>
        <v>166168.27272727274</v>
      </c>
      <c r="J1213" s="13">
        <f>VLOOKUP($B1213,'Gas wholesale lookups'!$A$4:$L$15,'Gas wholesale index'!J$2,FALSE)</f>
        <v>291847.5</v>
      </c>
      <c r="K1213" s="13">
        <f>VLOOKUP($B1213,'Gas wholesale lookups'!$A$4:$L$15,'Gas wholesale index'!K$2,FALSE)</f>
        <v>332991.45454545453</v>
      </c>
      <c r="L1213" s="13">
        <f>VLOOKUP($B1213,'Gas wholesale lookups'!$A$4:$L$15,'Gas wholesale index'!L$2,FALSE)</f>
        <v>208526.18181818182</v>
      </c>
      <c r="M1213" s="13">
        <f>VLOOKUP($B1213,'Gas wholesale lookups'!$A$4:$L$15,'Gas wholesale index'!M$2,FALSE)</f>
        <v>166168.27272727274</v>
      </c>
      <c r="N1213" s="13">
        <f>VLOOKUP($B1213,'Gas wholesale lookups'!$A$4:$L$15,'Gas wholesale index'!N$2,FALSE)</f>
        <v>291847.5</v>
      </c>
      <c r="O1213" s="38">
        <f>VLOOKUP($B1213,'Gas wholesale lookups'!$A$4:$R$15,'Gas wholesale index'!O$2,FALSE)</f>
        <v>0</v>
      </c>
      <c r="P1213" s="38">
        <f>VLOOKUP($B1213,'Gas wholesale lookups'!$A$4:$R$15,'Gas wholesale index'!P$2,FALSE)</f>
        <v>1</v>
      </c>
      <c r="Q1213" s="38">
        <f>VLOOKUP($B1213,'Gas wholesale lookups'!$A$4:$R$15,'Gas wholesale index'!Q$2,FALSE)</f>
        <v>1</v>
      </c>
      <c r="R1213" s="38">
        <f>VLOOKUP($B1213,'Gas wholesale lookups'!$A$4:$R$15,'Gas wholesale index'!R$2,FALSE)</f>
        <v>1</v>
      </c>
      <c r="S1213" s="38">
        <f>VLOOKUP($B1213,'Gas wholesale lookups'!$A$4:$R$15,'Gas wholesale index'!S$2,FALSE)</f>
        <v>1</v>
      </c>
      <c r="T1213" s="38">
        <f>VLOOKUP($B1213,'Gas wholesale lookups'!$A$4:$R$15,'Gas wholesale index'!T$2,FALSE)</f>
        <v>0</v>
      </c>
      <c r="U1213" s="13">
        <f t="shared" si="344"/>
        <v>0</v>
      </c>
      <c r="V1213" s="13">
        <f t="shared" si="345"/>
        <v>291847.5</v>
      </c>
      <c r="W1213" s="13">
        <f t="shared" si="346"/>
        <v>332991.45454545453</v>
      </c>
      <c r="X1213" s="13">
        <f t="shared" si="347"/>
        <v>208526.18181818182</v>
      </c>
      <c r="Y1213" s="13">
        <f t="shared" si="348"/>
        <v>166168.27272727274</v>
      </c>
      <c r="Z1213" s="13">
        <f t="shared" si="349"/>
        <v>0</v>
      </c>
      <c r="AA1213" s="13">
        <f t="shared" si="350"/>
        <v>999533.40909090918</v>
      </c>
      <c r="AB1213" s="23">
        <f t="shared" si="351"/>
        <v>0</v>
      </c>
      <c r="AC1213" s="23">
        <f t="shared" si="352"/>
        <v>0</v>
      </c>
      <c r="AD1213" s="23">
        <f t="shared" si="353"/>
        <v>0</v>
      </c>
      <c r="AE1213" s="23">
        <f t="shared" si="354"/>
        <v>0</v>
      </c>
      <c r="AF1213" s="23">
        <f t="shared" si="355"/>
        <v>0</v>
      </c>
      <c r="AG1213" s="23">
        <f t="shared" si="356"/>
        <v>0</v>
      </c>
      <c r="AH1213" s="23">
        <f t="shared" si="357"/>
        <v>0</v>
      </c>
      <c r="AI1213" s="44" t="str">
        <f t="shared" si="358"/>
        <v>n/a</v>
      </c>
      <c r="AJ1213" s="2" t="str">
        <f t="shared" si="341"/>
        <v>2019-20 Winter</v>
      </c>
      <c r="AK1213" s="2" t="str">
        <f t="shared" si="342"/>
        <v>2019-20 Summer</v>
      </c>
      <c r="AL1213" s="41">
        <v>0</v>
      </c>
    </row>
    <row r="1214" spans="1:38" x14ac:dyDescent="0.3">
      <c r="A1214" s="47">
        <v>43598</v>
      </c>
      <c r="B1214" s="14" t="str">
        <f t="shared" si="343"/>
        <v>May</v>
      </c>
      <c r="C1214" s="3"/>
      <c r="D1214" s="3"/>
      <c r="E1214" s="3"/>
      <c r="F1214" s="3"/>
      <c r="G1214" s="3"/>
      <c r="H1214" s="3"/>
      <c r="I1214" s="13">
        <f>VLOOKUP($B1214,'Gas wholesale lookups'!$A$4:$L$15,'Gas wholesale index'!I$2,FALSE)</f>
        <v>166168.27272727274</v>
      </c>
      <c r="J1214" s="13">
        <f>VLOOKUP($B1214,'Gas wholesale lookups'!$A$4:$L$15,'Gas wholesale index'!J$2,FALSE)</f>
        <v>291847.5</v>
      </c>
      <c r="K1214" s="13">
        <f>VLOOKUP($B1214,'Gas wholesale lookups'!$A$4:$L$15,'Gas wholesale index'!K$2,FALSE)</f>
        <v>332991.45454545453</v>
      </c>
      <c r="L1214" s="13">
        <f>VLOOKUP($B1214,'Gas wholesale lookups'!$A$4:$L$15,'Gas wholesale index'!L$2,FALSE)</f>
        <v>208526.18181818182</v>
      </c>
      <c r="M1214" s="13">
        <f>VLOOKUP($B1214,'Gas wholesale lookups'!$A$4:$L$15,'Gas wholesale index'!M$2,FALSE)</f>
        <v>166168.27272727274</v>
      </c>
      <c r="N1214" s="13">
        <f>VLOOKUP($B1214,'Gas wholesale lookups'!$A$4:$L$15,'Gas wholesale index'!N$2,FALSE)</f>
        <v>291847.5</v>
      </c>
      <c r="O1214" s="38">
        <f>VLOOKUP($B1214,'Gas wholesale lookups'!$A$4:$R$15,'Gas wholesale index'!O$2,FALSE)</f>
        <v>0</v>
      </c>
      <c r="P1214" s="38">
        <f>VLOOKUP($B1214,'Gas wholesale lookups'!$A$4:$R$15,'Gas wholesale index'!P$2,FALSE)</f>
        <v>1</v>
      </c>
      <c r="Q1214" s="38">
        <f>VLOOKUP($B1214,'Gas wholesale lookups'!$A$4:$R$15,'Gas wholesale index'!Q$2,FALSE)</f>
        <v>1</v>
      </c>
      <c r="R1214" s="38">
        <f>VLOOKUP($B1214,'Gas wholesale lookups'!$A$4:$R$15,'Gas wholesale index'!R$2,FALSE)</f>
        <v>1</v>
      </c>
      <c r="S1214" s="38">
        <f>VLOOKUP($B1214,'Gas wholesale lookups'!$A$4:$R$15,'Gas wholesale index'!S$2,FALSE)</f>
        <v>1</v>
      </c>
      <c r="T1214" s="38">
        <f>VLOOKUP($B1214,'Gas wholesale lookups'!$A$4:$R$15,'Gas wholesale index'!T$2,FALSE)</f>
        <v>0</v>
      </c>
      <c r="U1214" s="13">
        <f t="shared" si="344"/>
        <v>0</v>
      </c>
      <c r="V1214" s="13">
        <f t="shared" si="345"/>
        <v>291847.5</v>
      </c>
      <c r="W1214" s="13">
        <f t="shared" si="346"/>
        <v>332991.45454545453</v>
      </c>
      <c r="X1214" s="13">
        <f t="shared" si="347"/>
        <v>208526.18181818182</v>
      </c>
      <c r="Y1214" s="13">
        <f t="shared" si="348"/>
        <v>166168.27272727274</v>
      </c>
      <c r="Z1214" s="13">
        <f t="shared" si="349"/>
        <v>0</v>
      </c>
      <c r="AA1214" s="13">
        <f t="shared" si="350"/>
        <v>999533.40909090918</v>
      </c>
      <c r="AB1214" s="23">
        <f t="shared" si="351"/>
        <v>0</v>
      </c>
      <c r="AC1214" s="23">
        <f t="shared" si="352"/>
        <v>0</v>
      </c>
      <c r="AD1214" s="23">
        <f t="shared" si="353"/>
        <v>0</v>
      </c>
      <c r="AE1214" s="23">
        <f t="shared" si="354"/>
        <v>0</v>
      </c>
      <c r="AF1214" s="23">
        <f t="shared" si="355"/>
        <v>0</v>
      </c>
      <c r="AG1214" s="23">
        <f t="shared" si="356"/>
        <v>0</v>
      </c>
      <c r="AH1214" s="23">
        <f t="shared" si="357"/>
        <v>0</v>
      </c>
      <c r="AI1214" s="44" t="str">
        <f t="shared" si="358"/>
        <v>n/a</v>
      </c>
      <c r="AJ1214" s="2" t="str">
        <f t="shared" si="341"/>
        <v>2019-20 Winter</v>
      </c>
      <c r="AK1214" s="2" t="str">
        <f t="shared" si="342"/>
        <v>2019-20 Summer</v>
      </c>
      <c r="AL1214" s="41">
        <v>0</v>
      </c>
    </row>
    <row r="1215" spans="1:38" x14ac:dyDescent="0.3">
      <c r="A1215" s="47">
        <v>43599</v>
      </c>
      <c r="B1215" s="14" t="str">
        <f t="shared" si="343"/>
        <v>May</v>
      </c>
      <c r="C1215" s="3"/>
      <c r="D1215" s="3"/>
      <c r="E1215" s="3"/>
      <c r="F1215" s="3"/>
      <c r="G1215" s="3"/>
      <c r="H1215" s="3"/>
      <c r="I1215" s="13">
        <f>VLOOKUP($B1215,'Gas wholesale lookups'!$A$4:$L$15,'Gas wholesale index'!I$2,FALSE)</f>
        <v>166168.27272727274</v>
      </c>
      <c r="J1215" s="13">
        <f>VLOOKUP($B1215,'Gas wholesale lookups'!$A$4:$L$15,'Gas wholesale index'!J$2,FALSE)</f>
        <v>291847.5</v>
      </c>
      <c r="K1215" s="13">
        <f>VLOOKUP($B1215,'Gas wholesale lookups'!$A$4:$L$15,'Gas wholesale index'!K$2,FALSE)</f>
        <v>332991.45454545453</v>
      </c>
      <c r="L1215" s="13">
        <f>VLOOKUP($B1215,'Gas wholesale lookups'!$A$4:$L$15,'Gas wholesale index'!L$2,FALSE)</f>
        <v>208526.18181818182</v>
      </c>
      <c r="M1215" s="13">
        <f>VLOOKUP($B1215,'Gas wholesale lookups'!$A$4:$L$15,'Gas wholesale index'!M$2,FALSE)</f>
        <v>166168.27272727274</v>
      </c>
      <c r="N1215" s="13">
        <f>VLOOKUP($B1215,'Gas wholesale lookups'!$A$4:$L$15,'Gas wholesale index'!N$2,FALSE)</f>
        <v>291847.5</v>
      </c>
      <c r="O1215" s="38">
        <f>VLOOKUP($B1215,'Gas wholesale lookups'!$A$4:$R$15,'Gas wholesale index'!O$2,FALSE)</f>
        <v>0</v>
      </c>
      <c r="P1215" s="38">
        <f>VLOOKUP($B1215,'Gas wholesale lookups'!$A$4:$R$15,'Gas wholesale index'!P$2,FALSE)</f>
        <v>1</v>
      </c>
      <c r="Q1215" s="38">
        <f>VLOOKUP($B1215,'Gas wholesale lookups'!$A$4:$R$15,'Gas wholesale index'!Q$2,FALSE)</f>
        <v>1</v>
      </c>
      <c r="R1215" s="38">
        <f>VLOOKUP($B1215,'Gas wholesale lookups'!$A$4:$R$15,'Gas wholesale index'!R$2,FALSE)</f>
        <v>1</v>
      </c>
      <c r="S1215" s="38">
        <f>VLOOKUP($B1215,'Gas wholesale lookups'!$A$4:$R$15,'Gas wholesale index'!S$2,FALSE)</f>
        <v>1</v>
      </c>
      <c r="T1215" s="38">
        <f>VLOOKUP($B1215,'Gas wholesale lookups'!$A$4:$R$15,'Gas wholesale index'!T$2,FALSE)</f>
        <v>0</v>
      </c>
      <c r="U1215" s="13">
        <f t="shared" si="344"/>
        <v>0</v>
      </c>
      <c r="V1215" s="13">
        <f t="shared" si="345"/>
        <v>291847.5</v>
      </c>
      <c r="W1215" s="13">
        <f t="shared" si="346"/>
        <v>332991.45454545453</v>
      </c>
      <c r="X1215" s="13">
        <f t="shared" si="347"/>
        <v>208526.18181818182</v>
      </c>
      <c r="Y1215" s="13">
        <f t="shared" si="348"/>
        <v>166168.27272727274</v>
      </c>
      <c r="Z1215" s="13">
        <f t="shared" si="349"/>
        <v>0</v>
      </c>
      <c r="AA1215" s="13">
        <f t="shared" si="350"/>
        <v>999533.40909090918</v>
      </c>
      <c r="AB1215" s="23">
        <f t="shared" si="351"/>
        <v>0</v>
      </c>
      <c r="AC1215" s="23">
        <f t="shared" si="352"/>
        <v>0</v>
      </c>
      <c r="AD1215" s="23">
        <f t="shared" si="353"/>
        <v>0</v>
      </c>
      <c r="AE1215" s="23">
        <f t="shared" si="354"/>
        <v>0</v>
      </c>
      <c r="AF1215" s="23">
        <f t="shared" si="355"/>
        <v>0</v>
      </c>
      <c r="AG1215" s="23">
        <f t="shared" si="356"/>
        <v>0</v>
      </c>
      <c r="AH1215" s="23">
        <f t="shared" si="357"/>
        <v>0</v>
      </c>
      <c r="AI1215" s="44" t="str">
        <f t="shared" si="358"/>
        <v>n/a</v>
      </c>
      <c r="AJ1215" s="2" t="str">
        <f t="shared" si="341"/>
        <v>2019-20 Winter</v>
      </c>
      <c r="AK1215" s="2" t="str">
        <f t="shared" si="342"/>
        <v>2019-20 Summer</v>
      </c>
      <c r="AL1215" s="41">
        <v>0</v>
      </c>
    </row>
    <row r="1216" spans="1:38" x14ac:dyDescent="0.3">
      <c r="A1216" s="47">
        <v>43600</v>
      </c>
      <c r="B1216" s="14" t="str">
        <f t="shared" si="343"/>
        <v>May</v>
      </c>
      <c r="C1216" s="3"/>
      <c r="D1216" s="3"/>
      <c r="E1216" s="3"/>
      <c r="F1216" s="3"/>
      <c r="G1216" s="3"/>
      <c r="H1216" s="3"/>
      <c r="I1216" s="13">
        <f>VLOOKUP($B1216,'Gas wholesale lookups'!$A$4:$L$15,'Gas wholesale index'!I$2,FALSE)</f>
        <v>166168.27272727274</v>
      </c>
      <c r="J1216" s="13">
        <f>VLOOKUP($B1216,'Gas wholesale lookups'!$A$4:$L$15,'Gas wholesale index'!J$2,FALSE)</f>
        <v>291847.5</v>
      </c>
      <c r="K1216" s="13">
        <f>VLOOKUP($B1216,'Gas wholesale lookups'!$A$4:$L$15,'Gas wholesale index'!K$2,FALSE)</f>
        <v>332991.45454545453</v>
      </c>
      <c r="L1216" s="13">
        <f>VLOOKUP($B1216,'Gas wholesale lookups'!$A$4:$L$15,'Gas wholesale index'!L$2,FALSE)</f>
        <v>208526.18181818182</v>
      </c>
      <c r="M1216" s="13">
        <f>VLOOKUP($B1216,'Gas wholesale lookups'!$A$4:$L$15,'Gas wholesale index'!M$2,FALSE)</f>
        <v>166168.27272727274</v>
      </c>
      <c r="N1216" s="13">
        <f>VLOOKUP($B1216,'Gas wholesale lookups'!$A$4:$L$15,'Gas wholesale index'!N$2,FALSE)</f>
        <v>291847.5</v>
      </c>
      <c r="O1216" s="38">
        <f>VLOOKUP($B1216,'Gas wholesale lookups'!$A$4:$R$15,'Gas wholesale index'!O$2,FALSE)</f>
        <v>0</v>
      </c>
      <c r="P1216" s="38">
        <f>VLOOKUP($B1216,'Gas wholesale lookups'!$A$4:$R$15,'Gas wholesale index'!P$2,FALSE)</f>
        <v>1</v>
      </c>
      <c r="Q1216" s="38">
        <f>VLOOKUP($B1216,'Gas wholesale lookups'!$A$4:$R$15,'Gas wholesale index'!Q$2,FALSE)</f>
        <v>1</v>
      </c>
      <c r="R1216" s="38">
        <f>VLOOKUP($B1216,'Gas wholesale lookups'!$A$4:$R$15,'Gas wholesale index'!R$2,FALSE)</f>
        <v>1</v>
      </c>
      <c r="S1216" s="38">
        <f>VLOOKUP($B1216,'Gas wholesale lookups'!$A$4:$R$15,'Gas wholesale index'!S$2,FALSE)</f>
        <v>1</v>
      </c>
      <c r="T1216" s="38">
        <f>VLOOKUP($B1216,'Gas wholesale lookups'!$A$4:$R$15,'Gas wholesale index'!T$2,FALSE)</f>
        <v>0</v>
      </c>
      <c r="U1216" s="13">
        <f t="shared" si="344"/>
        <v>0</v>
      </c>
      <c r="V1216" s="13">
        <f t="shared" si="345"/>
        <v>291847.5</v>
      </c>
      <c r="W1216" s="13">
        <f t="shared" si="346"/>
        <v>332991.45454545453</v>
      </c>
      <c r="X1216" s="13">
        <f t="shared" si="347"/>
        <v>208526.18181818182</v>
      </c>
      <c r="Y1216" s="13">
        <f t="shared" si="348"/>
        <v>166168.27272727274</v>
      </c>
      <c r="Z1216" s="13">
        <f t="shared" si="349"/>
        <v>0</v>
      </c>
      <c r="AA1216" s="13">
        <f t="shared" si="350"/>
        <v>999533.40909090918</v>
      </c>
      <c r="AB1216" s="23">
        <f t="shared" si="351"/>
        <v>0</v>
      </c>
      <c r="AC1216" s="23">
        <f t="shared" si="352"/>
        <v>0</v>
      </c>
      <c r="AD1216" s="23">
        <f t="shared" si="353"/>
        <v>0</v>
      </c>
      <c r="AE1216" s="23">
        <f t="shared" si="354"/>
        <v>0</v>
      </c>
      <c r="AF1216" s="23">
        <f t="shared" si="355"/>
        <v>0</v>
      </c>
      <c r="AG1216" s="23">
        <f t="shared" si="356"/>
        <v>0</v>
      </c>
      <c r="AH1216" s="23">
        <f t="shared" si="357"/>
        <v>0</v>
      </c>
      <c r="AI1216" s="44" t="str">
        <f t="shared" si="358"/>
        <v>n/a</v>
      </c>
      <c r="AJ1216" s="2" t="str">
        <f t="shared" si="341"/>
        <v>2019-20 Winter</v>
      </c>
      <c r="AK1216" s="2" t="str">
        <f t="shared" si="342"/>
        <v>2019-20 Summer</v>
      </c>
      <c r="AL1216" s="41">
        <v>0</v>
      </c>
    </row>
    <row r="1217" spans="1:38" x14ac:dyDescent="0.3">
      <c r="A1217" s="47">
        <v>43601</v>
      </c>
      <c r="B1217" s="14" t="str">
        <f t="shared" si="343"/>
        <v>May</v>
      </c>
      <c r="C1217" s="3"/>
      <c r="D1217" s="3"/>
      <c r="E1217" s="3"/>
      <c r="F1217" s="3"/>
      <c r="G1217" s="3"/>
      <c r="H1217" s="3"/>
      <c r="I1217" s="13">
        <f>VLOOKUP($B1217,'Gas wholesale lookups'!$A$4:$L$15,'Gas wholesale index'!I$2,FALSE)</f>
        <v>166168.27272727274</v>
      </c>
      <c r="J1217" s="13">
        <f>VLOOKUP($B1217,'Gas wholesale lookups'!$A$4:$L$15,'Gas wholesale index'!J$2,FALSE)</f>
        <v>291847.5</v>
      </c>
      <c r="K1217" s="13">
        <f>VLOOKUP($B1217,'Gas wholesale lookups'!$A$4:$L$15,'Gas wholesale index'!K$2,FALSE)</f>
        <v>332991.45454545453</v>
      </c>
      <c r="L1217" s="13">
        <f>VLOOKUP($B1217,'Gas wholesale lookups'!$A$4:$L$15,'Gas wholesale index'!L$2,FALSE)</f>
        <v>208526.18181818182</v>
      </c>
      <c r="M1217" s="13">
        <f>VLOOKUP($B1217,'Gas wholesale lookups'!$A$4:$L$15,'Gas wholesale index'!M$2,FALSE)</f>
        <v>166168.27272727274</v>
      </c>
      <c r="N1217" s="13">
        <f>VLOOKUP($B1217,'Gas wholesale lookups'!$A$4:$L$15,'Gas wholesale index'!N$2,FALSE)</f>
        <v>291847.5</v>
      </c>
      <c r="O1217" s="38">
        <f>VLOOKUP($B1217,'Gas wholesale lookups'!$A$4:$R$15,'Gas wholesale index'!O$2,FALSE)</f>
        <v>0</v>
      </c>
      <c r="P1217" s="38">
        <f>VLOOKUP($B1217,'Gas wholesale lookups'!$A$4:$R$15,'Gas wholesale index'!P$2,FALSE)</f>
        <v>1</v>
      </c>
      <c r="Q1217" s="38">
        <f>VLOOKUP($B1217,'Gas wholesale lookups'!$A$4:$R$15,'Gas wholesale index'!Q$2,FALSE)</f>
        <v>1</v>
      </c>
      <c r="R1217" s="38">
        <f>VLOOKUP($B1217,'Gas wholesale lookups'!$A$4:$R$15,'Gas wholesale index'!R$2,FALSE)</f>
        <v>1</v>
      </c>
      <c r="S1217" s="38">
        <f>VLOOKUP($B1217,'Gas wholesale lookups'!$A$4:$R$15,'Gas wholesale index'!S$2,FALSE)</f>
        <v>1</v>
      </c>
      <c r="T1217" s="38">
        <f>VLOOKUP($B1217,'Gas wholesale lookups'!$A$4:$R$15,'Gas wholesale index'!T$2,FALSE)</f>
        <v>0</v>
      </c>
      <c r="U1217" s="13">
        <f t="shared" si="344"/>
        <v>0</v>
      </c>
      <c r="V1217" s="13">
        <f t="shared" si="345"/>
        <v>291847.5</v>
      </c>
      <c r="W1217" s="13">
        <f t="shared" si="346"/>
        <v>332991.45454545453</v>
      </c>
      <c r="X1217" s="13">
        <f t="shared" si="347"/>
        <v>208526.18181818182</v>
      </c>
      <c r="Y1217" s="13">
        <f t="shared" si="348"/>
        <v>166168.27272727274</v>
      </c>
      <c r="Z1217" s="13">
        <f t="shared" si="349"/>
        <v>0</v>
      </c>
      <c r="AA1217" s="13">
        <f t="shared" si="350"/>
        <v>999533.40909090918</v>
      </c>
      <c r="AB1217" s="23">
        <f t="shared" si="351"/>
        <v>0</v>
      </c>
      <c r="AC1217" s="23">
        <f t="shared" si="352"/>
        <v>0</v>
      </c>
      <c r="AD1217" s="23">
        <f t="shared" si="353"/>
        <v>0</v>
      </c>
      <c r="AE1217" s="23">
        <f t="shared" si="354"/>
        <v>0</v>
      </c>
      <c r="AF1217" s="23">
        <f t="shared" si="355"/>
        <v>0</v>
      </c>
      <c r="AG1217" s="23">
        <f t="shared" si="356"/>
        <v>0</v>
      </c>
      <c r="AH1217" s="23">
        <f t="shared" si="357"/>
        <v>0</v>
      </c>
      <c r="AI1217" s="44" t="str">
        <f t="shared" si="358"/>
        <v>n/a</v>
      </c>
      <c r="AJ1217" s="2" t="str">
        <f t="shared" si="341"/>
        <v>2019-20 Winter</v>
      </c>
      <c r="AK1217" s="2" t="str">
        <f t="shared" si="342"/>
        <v>2019-20 Summer</v>
      </c>
      <c r="AL1217" s="41">
        <v>0</v>
      </c>
    </row>
    <row r="1218" spans="1:38" x14ac:dyDescent="0.3">
      <c r="A1218" s="47">
        <v>43602</v>
      </c>
      <c r="B1218" s="14" t="str">
        <f t="shared" si="343"/>
        <v>May</v>
      </c>
      <c r="C1218" s="3"/>
      <c r="D1218" s="3"/>
      <c r="E1218" s="3"/>
      <c r="F1218" s="3"/>
      <c r="G1218" s="3"/>
      <c r="H1218" s="3"/>
      <c r="I1218" s="13">
        <f>VLOOKUP($B1218,'Gas wholesale lookups'!$A$4:$L$15,'Gas wholesale index'!I$2,FALSE)</f>
        <v>166168.27272727274</v>
      </c>
      <c r="J1218" s="13">
        <f>VLOOKUP($B1218,'Gas wholesale lookups'!$A$4:$L$15,'Gas wholesale index'!J$2,FALSE)</f>
        <v>291847.5</v>
      </c>
      <c r="K1218" s="13">
        <f>VLOOKUP($B1218,'Gas wholesale lookups'!$A$4:$L$15,'Gas wholesale index'!K$2,FALSE)</f>
        <v>332991.45454545453</v>
      </c>
      <c r="L1218" s="13">
        <f>VLOOKUP($B1218,'Gas wholesale lookups'!$A$4:$L$15,'Gas wholesale index'!L$2,FALSE)</f>
        <v>208526.18181818182</v>
      </c>
      <c r="M1218" s="13">
        <f>VLOOKUP($B1218,'Gas wholesale lookups'!$A$4:$L$15,'Gas wholesale index'!M$2,FALSE)</f>
        <v>166168.27272727274</v>
      </c>
      <c r="N1218" s="13">
        <f>VLOOKUP($B1218,'Gas wholesale lookups'!$A$4:$L$15,'Gas wholesale index'!N$2,FALSE)</f>
        <v>291847.5</v>
      </c>
      <c r="O1218" s="38">
        <f>VLOOKUP($B1218,'Gas wholesale lookups'!$A$4:$R$15,'Gas wholesale index'!O$2,FALSE)</f>
        <v>0</v>
      </c>
      <c r="P1218" s="38">
        <f>VLOOKUP($B1218,'Gas wholesale lookups'!$A$4:$R$15,'Gas wholesale index'!P$2,FALSE)</f>
        <v>1</v>
      </c>
      <c r="Q1218" s="38">
        <f>VLOOKUP($B1218,'Gas wholesale lookups'!$A$4:$R$15,'Gas wholesale index'!Q$2,FALSE)</f>
        <v>1</v>
      </c>
      <c r="R1218" s="38">
        <f>VLOOKUP($B1218,'Gas wholesale lookups'!$A$4:$R$15,'Gas wholesale index'!R$2,FALSE)</f>
        <v>1</v>
      </c>
      <c r="S1218" s="38">
        <f>VLOOKUP($B1218,'Gas wholesale lookups'!$A$4:$R$15,'Gas wholesale index'!S$2,FALSE)</f>
        <v>1</v>
      </c>
      <c r="T1218" s="38">
        <f>VLOOKUP($B1218,'Gas wholesale lookups'!$A$4:$R$15,'Gas wholesale index'!T$2,FALSE)</f>
        <v>0</v>
      </c>
      <c r="U1218" s="13">
        <f t="shared" si="344"/>
        <v>0</v>
      </c>
      <c r="V1218" s="13">
        <f t="shared" si="345"/>
        <v>291847.5</v>
      </c>
      <c r="W1218" s="13">
        <f t="shared" si="346"/>
        <v>332991.45454545453</v>
      </c>
      <c r="X1218" s="13">
        <f t="shared" si="347"/>
        <v>208526.18181818182</v>
      </c>
      <c r="Y1218" s="13">
        <f t="shared" si="348"/>
        <v>166168.27272727274</v>
      </c>
      <c r="Z1218" s="13">
        <f t="shared" si="349"/>
        <v>0</v>
      </c>
      <c r="AA1218" s="13">
        <f t="shared" si="350"/>
        <v>999533.40909090918</v>
      </c>
      <c r="AB1218" s="23">
        <f t="shared" si="351"/>
        <v>0</v>
      </c>
      <c r="AC1218" s="23">
        <f t="shared" si="352"/>
        <v>0</v>
      </c>
      <c r="AD1218" s="23">
        <f t="shared" si="353"/>
        <v>0</v>
      </c>
      <c r="AE1218" s="23">
        <f t="shared" si="354"/>
        <v>0</v>
      </c>
      <c r="AF1218" s="23">
        <f t="shared" si="355"/>
        <v>0</v>
      </c>
      <c r="AG1218" s="23">
        <f t="shared" si="356"/>
        <v>0</v>
      </c>
      <c r="AH1218" s="23">
        <f t="shared" si="357"/>
        <v>0</v>
      </c>
      <c r="AI1218" s="44" t="str">
        <f t="shared" si="358"/>
        <v>n/a</v>
      </c>
      <c r="AJ1218" s="2" t="str">
        <f t="shared" si="341"/>
        <v>2019-20 Winter</v>
      </c>
      <c r="AK1218" s="2" t="str">
        <f t="shared" si="342"/>
        <v>2019-20 Summer</v>
      </c>
      <c r="AL1218" s="41">
        <v>0</v>
      </c>
    </row>
    <row r="1219" spans="1:38" x14ac:dyDescent="0.3">
      <c r="A1219" s="47">
        <v>43605</v>
      </c>
      <c r="B1219" s="14" t="str">
        <f t="shared" si="343"/>
        <v>May</v>
      </c>
      <c r="C1219" s="3"/>
      <c r="D1219" s="3"/>
      <c r="E1219" s="3"/>
      <c r="F1219" s="3"/>
      <c r="G1219" s="3"/>
      <c r="H1219" s="3"/>
      <c r="I1219" s="13">
        <f>VLOOKUP($B1219,'Gas wholesale lookups'!$A$4:$L$15,'Gas wholesale index'!I$2,FALSE)</f>
        <v>166168.27272727274</v>
      </c>
      <c r="J1219" s="13">
        <f>VLOOKUP($B1219,'Gas wholesale lookups'!$A$4:$L$15,'Gas wholesale index'!J$2,FALSE)</f>
        <v>291847.5</v>
      </c>
      <c r="K1219" s="13">
        <f>VLOOKUP($B1219,'Gas wholesale lookups'!$A$4:$L$15,'Gas wholesale index'!K$2,FALSE)</f>
        <v>332991.45454545453</v>
      </c>
      <c r="L1219" s="13">
        <f>VLOOKUP($B1219,'Gas wholesale lookups'!$A$4:$L$15,'Gas wholesale index'!L$2,FALSE)</f>
        <v>208526.18181818182</v>
      </c>
      <c r="M1219" s="13">
        <f>VLOOKUP($B1219,'Gas wholesale lookups'!$A$4:$L$15,'Gas wholesale index'!M$2,FALSE)</f>
        <v>166168.27272727274</v>
      </c>
      <c r="N1219" s="13">
        <f>VLOOKUP($B1219,'Gas wholesale lookups'!$A$4:$L$15,'Gas wholesale index'!N$2,FALSE)</f>
        <v>291847.5</v>
      </c>
      <c r="O1219" s="38">
        <f>VLOOKUP($B1219,'Gas wholesale lookups'!$A$4:$R$15,'Gas wholesale index'!O$2,FALSE)</f>
        <v>0</v>
      </c>
      <c r="P1219" s="38">
        <f>VLOOKUP($B1219,'Gas wholesale lookups'!$A$4:$R$15,'Gas wholesale index'!P$2,FALSE)</f>
        <v>1</v>
      </c>
      <c r="Q1219" s="38">
        <f>VLOOKUP($B1219,'Gas wholesale lookups'!$A$4:$R$15,'Gas wholesale index'!Q$2,FALSE)</f>
        <v>1</v>
      </c>
      <c r="R1219" s="38">
        <f>VLOOKUP($B1219,'Gas wholesale lookups'!$A$4:$R$15,'Gas wholesale index'!R$2,FALSE)</f>
        <v>1</v>
      </c>
      <c r="S1219" s="38">
        <f>VLOOKUP($B1219,'Gas wholesale lookups'!$A$4:$R$15,'Gas wholesale index'!S$2,FALSE)</f>
        <v>1</v>
      </c>
      <c r="T1219" s="38">
        <f>VLOOKUP($B1219,'Gas wholesale lookups'!$A$4:$R$15,'Gas wholesale index'!T$2,FALSE)</f>
        <v>0</v>
      </c>
      <c r="U1219" s="13">
        <f t="shared" si="344"/>
        <v>0</v>
      </c>
      <c r="V1219" s="13">
        <f t="shared" si="345"/>
        <v>291847.5</v>
      </c>
      <c r="W1219" s="13">
        <f t="shared" si="346"/>
        <v>332991.45454545453</v>
      </c>
      <c r="X1219" s="13">
        <f t="shared" si="347"/>
        <v>208526.18181818182</v>
      </c>
      <c r="Y1219" s="13">
        <f t="shared" si="348"/>
        <v>166168.27272727274</v>
      </c>
      <c r="Z1219" s="13">
        <f t="shared" si="349"/>
        <v>0</v>
      </c>
      <c r="AA1219" s="13">
        <f t="shared" si="350"/>
        <v>999533.40909090918</v>
      </c>
      <c r="AB1219" s="23">
        <f t="shared" si="351"/>
        <v>0</v>
      </c>
      <c r="AC1219" s="23">
        <f t="shared" si="352"/>
        <v>0</v>
      </c>
      <c r="AD1219" s="23">
        <f t="shared" si="353"/>
        <v>0</v>
      </c>
      <c r="AE1219" s="23">
        <f t="shared" si="354"/>
        <v>0</v>
      </c>
      <c r="AF1219" s="23">
        <f t="shared" si="355"/>
        <v>0</v>
      </c>
      <c r="AG1219" s="23">
        <f t="shared" si="356"/>
        <v>0</v>
      </c>
      <c r="AH1219" s="23">
        <f t="shared" si="357"/>
        <v>0</v>
      </c>
      <c r="AI1219" s="44" t="str">
        <f t="shared" si="358"/>
        <v>n/a</v>
      </c>
      <c r="AJ1219" s="2" t="str">
        <f t="shared" si="341"/>
        <v>2019-20 Winter</v>
      </c>
      <c r="AK1219" s="2" t="str">
        <f t="shared" si="342"/>
        <v>2019-20 Summer</v>
      </c>
      <c r="AL1219" s="41">
        <v>0</v>
      </c>
    </row>
    <row r="1220" spans="1:38" x14ac:dyDescent="0.3">
      <c r="A1220" s="47">
        <v>43606</v>
      </c>
      <c r="B1220" s="14" t="str">
        <f t="shared" si="343"/>
        <v>May</v>
      </c>
      <c r="C1220" s="3"/>
      <c r="D1220" s="3"/>
      <c r="E1220" s="3"/>
      <c r="F1220" s="3"/>
      <c r="G1220" s="3"/>
      <c r="H1220" s="3"/>
      <c r="I1220" s="13">
        <f>VLOOKUP($B1220,'Gas wholesale lookups'!$A$4:$L$15,'Gas wholesale index'!I$2,FALSE)</f>
        <v>166168.27272727274</v>
      </c>
      <c r="J1220" s="13">
        <f>VLOOKUP($B1220,'Gas wholesale lookups'!$A$4:$L$15,'Gas wholesale index'!J$2,FALSE)</f>
        <v>291847.5</v>
      </c>
      <c r="K1220" s="13">
        <f>VLOOKUP($B1220,'Gas wholesale lookups'!$A$4:$L$15,'Gas wholesale index'!K$2,FALSE)</f>
        <v>332991.45454545453</v>
      </c>
      <c r="L1220" s="13">
        <f>VLOOKUP($B1220,'Gas wholesale lookups'!$A$4:$L$15,'Gas wholesale index'!L$2,FALSE)</f>
        <v>208526.18181818182</v>
      </c>
      <c r="M1220" s="13">
        <f>VLOOKUP($B1220,'Gas wholesale lookups'!$A$4:$L$15,'Gas wholesale index'!M$2,FALSE)</f>
        <v>166168.27272727274</v>
      </c>
      <c r="N1220" s="13">
        <f>VLOOKUP($B1220,'Gas wholesale lookups'!$A$4:$L$15,'Gas wholesale index'!N$2,FALSE)</f>
        <v>291847.5</v>
      </c>
      <c r="O1220" s="38">
        <f>VLOOKUP($B1220,'Gas wholesale lookups'!$A$4:$R$15,'Gas wholesale index'!O$2,FALSE)</f>
        <v>0</v>
      </c>
      <c r="P1220" s="38">
        <f>VLOOKUP($B1220,'Gas wholesale lookups'!$A$4:$R$15,'Gas wholesale index'!P$2,FALSE)</f>
        <v>1</v>
      </c>
      <c r="Q1220" s="38">
        <f>VLOOKUP($B1220,'Gas wholesale lookups'!$A$4:$R$15,'Gas wholesale index'!Q$2,FALSE)</f>
        <v>1</v>
      </c>
      <c r="R1220" s="38">
        <f>VLOOKUP($B1220,'Gas wholesale lookups'!$A$4:$R$15,'Gas wholesale index'!R$2,FALSE)</f>
        <v>1</v>
      </c>
      <c r="S1220" s="38">
        <f>VLOOKUP($B1220,'Gas wholesale lookups'!$A$4:$R$15,'Gas wholesale index'!S$2,FALSE)</f>
        <v>1</v>
      </c>
      <c r="T1220" s="38">
        <f>VLOOKUP($B1220,'Gas wholesale lookups'!$A$4:$R$15,'Gas wholesale index'!T$2,FALSE)</f>
        <v>0</v>
      </c>
      <c r="U1220" s="13">
        <f t="shared" si="344"/>
        <v>0</v>
      </c>
      <c r="V1220" s="13">
        <f t="shared" si="345"/>
        <v>291847.5</v>
      </c>
      <c r="W1220" s="13">
        <f t="shared" si="346"/>
        <v>332991.45454545453</v>
      </c>
      <c r="X1220" s="13">
        <f t="shared" si="347"/>
        <v>208526.18181818182</v>
      </c>
      <c r="Y1220" s="13">
        <f t="shared" si="348"/>
        <v>166168.27272727274</v>
      </c>
      <c r="Z1220" s="13">
        <f t="shared" si="349"/>
        <v>0</v>
      </c>
      <c r="AA1220" s="13">
        <f t="shared" si="350"/>
        <v>999533.40909090918</v>
      </c>
      <c r="AB1220" s="23">
        <f t="shared" si="351"/>
        <v>0</v>
      </c>
      <c r="AC1220" s="23">
        <f t="shared" si="352"/>
        <v>0</v>
      </c>
      <c r="AD1220" s="23">
        <f t="shared" si="353"/>
        <v>0</v>
      </c>
      <c r="AE1220" s="23">
        <f t="shared" si="354"/>
        <v>0</v>
      </c>
      <c r="AF1220" s="23">
        <f t="shared" si="355"/>
        <v>0</v>
      </c>
      <c r="AG1220" s="23">
        <f t="shared" si="356"/>
        <v>0</v>
      </c>
      <c r="AH1220" s="23">
        <f t="shared" si="357"/>
        <v>0</v>
      </c>
      <c r="AI1220" s="44" t="str">
        <f t="shared" si="358"/>
        <v>n/a</v>
      </c>
      <c r="AJ1220" s="2" t="str">
        <f t="shared" si="341"/>
        <v>2019-20 Winter</v>
      </c>
      <c r="AK1220" s="2" t="str">
        <f t="shared" si="342"/>
        <v>2019-20 Summer</v>
      </c>
      <c r="AL1220" s="41">
        <v>0</v>
      </c>
    </row>
    <row r="1221" spans="1:38" x14ac:dyDescent="0.3">
      <c r="A1221" s="47">
        <v>43607</v>
      </c>
      <c r="B1221" s="14" t="str">
        <f t="shared" si="343"/>
        <v>May</v>
      </c>
      <c r="C1221" s="3"/>
      <c r="D1221" s="3"/>
      <c r="E1221" s="3"/>
      <c r="F1221" s="3"/>
      <c r="G1221" s="3"/>
      <c r="H1221" s="3"/>
      <c r="I1221" s="13">
        <f>VLOOKUP($B1221,'Gas wholesale lookups'!$A$4:$L$15,'Gas wholesale index'!I$2,FALSE)</f>
        <v>166168.27272727274</v>
      </c>
      <c r="J1221" s="13">
        <f>VLOOKUP($B1221,'Gas wholesale lookups'!$A$4:$L$15,'Gas wholesale index'!J$2,FALSE)</f>
        <v>291847.5</v>
      </c>
      <c r="K1221" s="13">
        <f>VLOOKUP($B1221,'Gas wholesale lookups'!$A$4:$L$15,'Gas wholesale index'!K$2,FALSE)</f>
        <v>332991.45454545453</v>
      </c>
      <c r="L1221" s="13">
        <f>VLOOKUP($B1221,'Gas wholesale lookups'!$A$4:$L$15,'Gas wholesale index'!L$2,FALSE)</f>
        <v>208526.18181818182</v>
      </c>
      <c r="M1221" s="13">
        <f>VLOOKUP($B1221,'Gas wholesale lookups'!$A$4:$L$15,'Gas wholesale index'!M$2,FALSE)</f>
        <v>166168.27272727274</v>
      </c>
      <c r="N1221" s="13">
        <f>VLOOKUP($B1221,'Gas wholesale lookups'!$A$4:$L$15,'Gas wholesale index'!N$2,FALSE)</f>
        <v>291847.5</v>
      </c>
      <c r="O1221" s="38">
        <f>VLOOKUP($B1221,'Gas wholesale lookups'!$A$4:$R$15,'Gas wholesale index'!O$2,FALSE)</f>
        <v>0</v>
      </c>
      <c r="P1221" s="38">
        <f>VLOOKUP($B1221,'Gas wholesale lookups'!$A$4:$R$15,'Gas wholesale index'!P$2,FALSE)</f>
        <v>1</v>
      </c>
      <c r="Q1221" s="38">
        <f>VLOOKUP($B1221,'Gas wholesale lookups'!$A$4:$R$15,'Gas wholesale index'!Q$2,FALSE)</f>
        <v>1</v>
      </c>
      <c r="R1221" s="38">
        <f>VLOOKUP($B1221,'Gas wholesale lookups'!$A$4:$R$15,'Gas wholesale index'!R$2,FALSE)</f>
        <v>1</v>
      </c>
      <c r="S1221" s="38">
        <f>VLOOKUP($B1221,'Gas wholesale lookups'!$A$4:$R$15,'Gas wholesale index'!S$2,FALSE)</f>
        <v>1</v>
      </c>
      <c r="T1221" s="38">
        <f>VLOOKUP($B1221,'Gas wholesale lookups'!$A$4:$R$15,'Gas wholesale index'!T$2,FALSE)</f>
        <v>0</v>
      </c>
      <c r="U1221" s="13">
        <f t="shared" si="344"/>
        <v>0</v>
      </c>
      <c r="V1221" s="13">
        <f t="shared" si="345"/>
        <v>291847.5</v>
      </c>
      <c r="W1221" s="13">
        <f t="shared" si="346"/>
        <v>332991.45454545453</v>
      </c>
      <c r="X1221" s="13">
        <f t="shared" si="347"/>
        <v>208526.18181818182</v>
      </c>
      <c r="Y1221" s="13">
        <f t="shared" si="348"/>
        <v>166168.27272727274</v>
      </c>
      <c r="Z1221" s="13">
        <f t="shared" si="349"/>
        <v>0</v>
      </c>
      <c r="AA1221" s="13">
        <f t="shared" si="350"/>
        <v>999533.40909090918</v>
      </c>
      <c r="AB1221" s="23">
        <f t="shared" si="351"/>
        <v>0</v>
      </c>
      <c r="AC1221" s="23">
        <f t="shared" si="352"/>
        <v>0</v>
      </c>
      <c r="AD1221" s="23">
        <f t="shared" si="353"/>
        <v>0</v>
      </c>
      <c r="AE1221" s="23">
        <f t="shared" si="354"/>
        <v>0</v>
      </c>
      <c r="AF1221" s="23">
        <f t="shared" si="355"/>
        <v>0</v>
      </c>
      <c r="AG1221" s="23">
        <f t="shared" si="356"/>
        <v>0</v>
      </c>
      <c r="AH1221" s="23">
        <f t="shared" si="357"/>
        <v>0</v>
      </c>
      <c r="AI1221" s="44" t="str">
        <f t="shared" si="358"/>
        <v>n/a</v>
      </c>
      <c r="AJ1221" s="2" t="str">
        <f t="shared" si="341"/>
        <v>2019-20 Winter</v>
      </c>
      <c r="AK1221" s="2" t="str">
        <f t="shared" si="342"/>
        <v>2019-20 Summer</v>
      </c>
      <c r="AL1221" s="41">
        <v>0</v>
      </c>
    </row>
    <row r="1222" spans="1:38" x14ac:dyDescent="0.3">
      <c r="A1222" s="47">
        <v>43608</v>
      </c>
      <c r="B1222" s="14" t="str">
        <f t="shared" si="343"/>
        <v>May</v>
      </c>
      <c r="C1222" s="3"/>
      <c r="D1222" s="3"/>
      <c r="E1222" s="3"/>
      <c r="F1222" s="3"/>
      <c r="G1222" s="3"/>
      <c r="H1222" s="3"/>
      <c r="I1222" s="13">
        <f>VLOOKUP($B1222,'Gas wholesale lookups'!$A$4:$L$15,'Gas wholesale index'!I$2,FALSE)</f>
        <v>166168.27272727274</v>
      </c>
      <c r="J1222" s="13">
        <f>VLOOKUP($B1222,'Gas wholesale lookups'!$A$4:$L$15,'Gas wholesale index'!J$2,FALSE)</f>
        <v>291847.5</v>
      </c>
      <c r="K1222" s="13">
        <f>VLOOKUP($B1222,'Gas wholesale lookups'!$A$4:$L$15,'Gas wholesale index'!K$2,FALSE)</f>
        <v>332991.45454545453</v>
      </c>
      <c r="L1222" s="13">
        <f>VLOOKUP($B1222,'Gas wholesale lookups'!$A$4:$L$15,'Gas wholesale index'!L$2,FALSE)</f>
        <v>208526.18181818182</v>
      </c>
      <c r="M1222" s="13">
        <f>VLOOKUP($B1222,'Gas wholesale lookups'!$A$4:$L$15,'Gas wholesale index'!M$2,FALSE)</f>
        <v>166168.27272727274</v>
      </c>
      <c r="N1222" s="13">
        <f>VLOOKUP($B1222,'Gas wholesale lookups'!$A$4:$L$15,'Gas wholesale index'!N$2,FALSE)</f>
        <v>291847.5</v>
      </c>
      <c r="O1222" s="38">
        <f>VLOOKUP($B1222,'Gas wholesale lookups'!$A$4:$R$15,'Gas wholesale index'!O$2,FALSE)</f>
        <v>0</v>
      </c>
      <c r="P1222" s="38">
        <f>VLOOKUP($B1222,'Gas wholesale lookups'!$A$4:$R$15,'Gas wholesale index'!P$2,FALSE)</f>
        <v>1</v>
      </c>
      <c r="Q1222" s="38">
        <f>VLOOKUP($B1222,'Gas wholesale lookups'!$A$4:$R$15,'Gas wholesale index'!Q$2,FALSE)</f>
        <v>1</v>
      </c>
      <c r="R1222" s="38">
        <f>VLOOKUP($B1222,'Gas wholesale lookups'!$A$4:$R$15,'Gas wholesale index'!R$2,FALSE)</f>
        <v>1</v>
      </c>
      <c r="S1222" s="38">
        <f>VLOOKUP($B1222,'Gas wholesale lookups'!$A$4:$R$15,'Gas wholesale index'!S$2,FALSE)</f>
        <v>1</v>
      </c>
      <c r="T1222" s="38">
        <f>VLOOKUP($B1222,'Gas wholesale lookups'!$A$4:$R$15,'Gas wholesale index'!T$2,FALSE)</f>
        <v>0</v>
      </c>
      <c r="U1222" s="13">
        <f t="shared" si="344"/>
        <v>0</v>
      </c>
      <c r="V1222" s="13">
        <f t="shared" si="345"/>
        <v>291847.5</v>
      </c>
      <c r="W1222" s="13">
        <f t="shared" si="346"/>
        <v>332991.45454545453</v>
      </c>
      <c r="X1222" s="13">
        <f t="shared" si="347"/>
        <v>208526.18181818182</v>
      </c>
      <c r="Y1222" s="13">
        <f t="shared" si="348"/>
        <v>166168.27272727274</v>
      </c>
      <c r="Z1222" s="13">
        <f t="shared" si="349"/>
        <v>0</v>
      </c>
      <c r="AA1222" s="13">
        <f t="shared" si="350"/>
        <v>999533.40909090918</v>
      </c>
      <c r="AB1222" s="23">
        <f t="shared" si="351"/>
        <v>0</v>
      </c>
      <c r="AC1222" s="23">
        <f t="shared" si="352"/>
        <v>0</v>
      </c>
      <c r="AD1222" s="23">
        <f t="shared" si="353"/>
        <v>0</v>
      </c>
      <c r="AE1222" s="23">
        <f t="shared" si="354"/>
        <v>0</v>
      </c>
      <c r="AF1222" s="23">
        <f t="shared" si="355"/>
        <v>0</v>
      </c>
      <c r="AG1222" s="23">
        <f t="shared" si="356"/>
        <v>0</v>
      </c>
      <c r="AH1222" s="23">
        <f t="shared" si="357"/>
        <v>0</v>
      </c>
      <c r="AI1222" s="44" t="str">
        <f t="shared" si="358"/>
        <v>n/a</v>
      </c>
      <c r="AJ1222" s="2" t="str">
        <f t="shared" si="341"/>
        <v>2019-20 Winter</v>
      </c>
      <c r="AK1222" s="2" t="str">
        <f t="shared" si="342"/>
        <v>2019-20 Summer</v>
      </c>
      <c r="AL1222" s="41">
        <v>0</v>
      </c>
    </row>
    <row r="1223" spans="1:38" x14ac:dyDescent="0.3">
      <c r="A1223" s="47">
        <v>43609</v>
      </c>
      <c r="B1223" s="14" t="str">
        <f t="shared" si="343"/>
        <v>May</v>
      </c>
      <c r="C1223" s="3"/>
      <c r="D1223" s="3"/>
      <c r="E1223" s="3"/>
      <c r="F1223" s="3"/>
      <c r="G1223" s="3"/>
      <c r="H1223" s="3"/>
      <c r="I1223" s="13">
        <f>VLOOKUP($B1223,'Gas wholesale lookups'!$A$4:$L$15,'Gas wholesale index'!I$2,FALSE)</f>
        <v>166168.27272727274</v>
      </c>
      <c r="J1223" s="13">
        <f>VLOOKUP($B1223,'Gas wholesale lookups'!$A$4:$L$15,'Gas wholesale index'!J$2,FALSE)</f>
        <v>291847.5</v>
      </c>
      <c r="K1223" s="13">
        <f>VLOOKUP($B1223,'Gas wholesale lookups'!$A$4:$L$15,'Gas wholesale index'!K$2,FALSE)</f>
        <v>332991.45454545453</v>
      </c>
      <c r="L1223" s="13">
        <f>VLOOKUP($B1223,'Gas wholesale lookups'!$A$4:$L$15,'Gas wholesale index'!L$2,FALSE)</f>
        <v>208526.18181818182</v>
      </c>
      <c r="M1223" s="13">
        <f>VLOOKUP($B1223,'Gas wholesale lookups'!$A$4:$L$15,'Gas wholesale index'!M$2,FALSE)</f>
        <v>166168.27272727274</v>
      </c>
      <c r="N1223" s="13">
        <f>VLOOKUP($B1223,'Gas wholesale lookups'!$A$4:$L$15,'Gas wholesale index'!N$2,FALSE)</f>
        <v>291847.5</v>
      </c>
      <c r="O1223" s="38">
        <f>VLOOKUP($B1223,'Gas wholesale lookups'!$A$4:$R$15,'Gas wholesale index'!O$2,FALSE)</f>
        <v>0</v>
      </c>
      <c r="P1223" s="38">
        <f>VLOOKUP($B1223,'Gas wholesale lookups'!$A$4:$R$15,'Gas wholesale index'!P$2,FALSE)</f>
        <v>1</v>
      </c>
      <c r="Q1223" s="38">
        <f>VLOOKUP($B1223,'Gas wholesale lookups'!$A$4:$R$15,'Gas wholesale index'!Q$2,FALSE)</f>
        <v>1</v>
      </c>
      <c r="R1223" s="38">
        <f>VLOOKUP($B1223,'Gas wholesale lookups'!$A$4:$R$15,'Gas wholesale index'!R$2,FALSE)</f>
        <v>1</v>
      </c>
      <c r="S1223" s="38">
        <f>VLOOKUP($B1223,'Gas wholesale lookups'!$A$4:$R$15,'Gas wholesale index'!S$2,FALSE)</f>
        <v>1</v>
      </c>
      <c r="T1223" s="38">
        <f>VLOOKUP($B1223,'Gas wholesale lookups'!$A$4:$R$15,'Gas wholesale index'!T$2,FALSE)</f>
        <v>0</v>
      </c>
      <c r="U1223" s="13">
        <f t="shared" si="344"/>
        <v>0</v>
      </c>
      <c r="V1223" s="13">
        <f t="shared" si="345"/>
        <v>291847.5</v>
      </c>
      <c r="W1223" s="13">
        <f t="shared" si="346"/>
        <v>332991.45454545453</v>
      </c>
      <c r="X1223" s="13">
        <f t="shared" si="347"/>
        <v>208526.18181818182</v>
      </c>
      <c r="Y1223" s="13">
        <f t="shared" si="348"/>
        <v>166168.27272727274</v>
      </c>
      <c r="Z1223" s="13">
        <f t="shared" si="349"/>
        <v>0</v>
      </c>
      <c r="AA1223" s="13">
        <f t="shared" si="350"/>
        <v>999533.40909090918</v>
      </c>
      <c r="AB1223" s="23">
        <f t="shared" si="351"/>
        <v>0</v>
      </c>
      <c r="AC1223" s="23">
        <f t="shared" si="352"/>
        <v>0</v>
      </c>
      <c r="AD1223" s="23">
        <f t="shared" si="353"/>
        <v>0</v>
      </c>
      <c r="AE1223" s="23">
        <f t="shared" si="354"/>
        <v>0</v>
      </c>
      <c r="AF1223" s="23">
        <f t="shared" si="355"/>
        <v>0</v>
      </c>
      <c r="AG1223" s="23">
        <f t="shared" si="356"/>
        <v>0</v>
      </c>
      <c r="AH1223" s="23">
        <f t="shared" si="357"/>
        <v>0</v>
      </c>
      <c r="AI1223" s="44" t="str">
        <f t="shared" si="358"/>
        <v>n/a</v>
      </c>
      <c r="AJ1223" s="2" t="str">
        <f t="shared" ref="AJ1223:AJ1286" si="359">IF(AND(MONTH(A1223)=8,MONTH(A1222)=7),YEAR(A1223)+1&amp;"-"&amp;YEAR(A1223)-1998&amp;" Summer",IF(AND(MONTH(A1223)=2,MONTH(A1222)=1),YEAR(A1223)&amp;"-"&amp;YEAR(A1223)-1999&amp;" Winter",AJ1222))</f>
        <v>2019-20 Winter</v>
      </c>
      <c r="AK1223" s="2" t="str">
        <f t="shared" ref="AK1223:AK1286" si="360">IF(AND(MONTH(A1223)=4,MONTH(A1222)=3),YEAR(A1223)&amp;"-"&amp;YEAR(A1223)-1999&amp;" Summer",IF(AND(MONTH(A1223)=10,MONTH(A1222)=9),YEAR(A1223)&amp;"-"&amp;YEAR(A1223)-1999&amp;" Winter",AK1222))</f>
        <v>2019-20 Summer</v>
      </c>
      <c r="AL1223" s="41">
        <v>0</v>
      </c>
    </row>
    <row r="1224" spans="1:38" x14ac:dyDescent="0.3">
      <c r="A1224" s="47">
        <v>43613</v>
      </c>
      <c r="B1224" s="14" t="str">
        <f t="shared" si="343"/>
        <v>May</v>
      </c>
      <c r="C1224" s="3"/>
      <c r="D1224" s="3"/>
      <c r="E1224" s="3"/>
      <c r="F1224" s="3"/>
      <c r="G1224" s="3"/>
      <c r="H1224" s="3"/>
      <c r="I1224" s="13">
        <f>VLOOKUP($B1224,'Gas wholesale lookups'!$A$4:$L$15,'Gas wholesale index'!I$2,FALSE)</f>
        <v>166168.27272727274</v>
      </c>
      <c r="J1224" s="13">
        <f>VLOOKUP($B1224,'Gas wholesale lookups'!$A$4:$L$15,'Gas wholesale index'!J$2,FALSE)</f>
        <v>291847.5</v>
      </c>
      <c r="K1224" s="13">
        <f>VLOOKUP($B1224,'Gas wholesale lookups'!$A$4:$L$15,'Gas wholesale index'!K$2,FALSE)</f>
        <v>332991.45454545453</v>
      </c>
      <c r="L1224" s="13">
        <f>VLOOKUP($B1224,'Gas wholesale lookups'!$A$4:$L$15,'Gas wholesale index'!L$2,FALSE)</f>
        <v>208526.18181818182</v>
      </c>
      <c r="M1224" s="13">
        <f>VLOOKUP($B1224,'Gas wholesale lookups'!$A$4:$L$15,'Gas wholesale index'!M$2,FALSE)</f>
        <v>166168.27272727274</v>
      </c>
      <c r="N1224" s="13">
        <f>VLOOKUP($B1224,'Gas wholesale lookups'!$A$4:$L$15,'Gas wholesale index'!N$2,FALSE)</f>
        <v>291847.5</v>
      </c>
      <c r="O1224" s="38">
        <f>VLOOKUP($B1224,'Gas wholesale lookups'!$A$4:$R$15,'Gas wholesale index'!O$2,FALSE)</f>
        <v>0</v>
      </c>
      <c r="P1224" s="38">
        <f>VLOOKUP($B1224,'Gas wholesale lookups'!$A$4:$R$15,'Gas wholesale index'!P$2,FALSE)</f>
        <v>1</v>
      </c>
      <c r="Q1224" s="38">
        <f>VLOOKUP($B1224,'Gas wholesale lookups'!$A$4:$R$15,'Gas wholesale index'!Q$2,FALSE)</f>
        <v>1</v>
      </c>
      <c r="R1224" s="38">
        <f>VLOOKUP($B1224,'Gas wholesale lookups'!$A$4:$R$15,'Gas wholesale index'!R$2,FALSE)</f>
        <v>1</v>
      </c>
      <c r="S1224" s="38">
        <f>VLOOKUP($B1224,'Gas wholesale lookups'!$A$4:$R$15,'Gas wholesale index'!S$2,FALSE)</f>
        <v>1</v>
      </c>
      <c r="T1224" s="38">
        <f>VLOOKUP($B1224,'Gas wholesale lookups'!$A$4:$R$15,'Gas wholesale index'!T$2,FALSE)</f>
        <v>0</v>
      </c>
      <c r="U1224" s="13">
        <f t="shared" si="344"/>
        <v>0</v>
      </c>
      <c r="V1224" s="13">
        <f t="shared" si="345"/>
        <v>291847.5</v>
      </c>
      <c r="W1224" s="13">
        <f t="shared" si="346"/>
        <v>332991.45454545453</v>
      </c>
      <c r="X1224" s="13">
        <f t="shared" si="347"/>
        <v>208526.18181818182</v>
      </c>
      <c r="Y1224" s="13">
        <f t="shared" si="348"/>
        <v>166168.27272727274</v>
      </c>
      <c r="Z1224" s="13">
        <f t="shared" si="349"/>
        <v>0</v>
      </c>
      <c r="AA1224" s="13">
        <f t="shared" si="350"/>
        <v>999533.40909090918</v>
      </c>
      <c r="AB1224" s="23">
        <f t="shared" si="351"/>
        <v>0</v>
      </c>
      <c r="AC1224" s="23">
        <f t="shared" si="352"/>
        <v>0</v>
      </c>
      <c r="AD1224" s="23">
        <f t="shared" si="353"/>
        <v>0</v>
      </c>
      <c r="AE1224" s="23">
        <f t="shared" si="354"/>
        <v>0</v>
      </c>
      <c r="AF1224" s="23">
        <f t="shared" si="355"/>
        <v>0</v>
      </c>
      <c r="AG1224" s="23">
        <f t="shared" si="356"/>
        <v>0</v>
      </c>
      <c r="AH1224" s="23">
        <f t="shared" si="357"/>
        <v>0</v>
      </c>
      <c r="AI1224" s="44" t="str">
        <f t="shared" si="358"/>
        <v>n/a</v>
      </c>
      <c r="AJ1224" s="2" t="str">
        <f t="shared" si="359"/>
        <v>2019-20 Winter</v>
      </c>
      <c r="AK1224" s="2" t="str">
        <f t="shared" si="360"/>
        <v>2019-20 Summer</v>
      </c>
      <c r="AL1224" s="41">
        <v>0</v>
      </c>
    </row>
    <row r="1225" spans="1:38" x14ac:dyDescent="0.3">
      <c r="A1225" s="47">
        <v>43614</v>
      </c>
      <c r="B1225" s="14" t="str">
        <f t="shared" si="343"/>
        <v>May</v>
      </c>
      <c r="C1225" s="3"/>
      <c r="D1225" s="3"/>
      <c r="E1225" s="3"/>
      <c r="F1225" s="3"/>
      <c r="G1225" s="3"/>
      <c r="H1225" s="3"/>
      <c r="I1225" s="13">
        <f>VLOOKUP($B1225,'Gas wholesale lookups'!$A$4:$L$15,'Gas wholesale index'!I$2,FALSE)</f>
        <v>166168.27272727274</v>
      </c>
      <c r="J1225" s="13">
        <f>VLOOKUP($B1225,'Gas wholesale lookups'!$A$4:$L$15,'Gas wholesale index'!J$2,FALSE)</f>
        <v>291847.5</v>
      </c>
      <c r="K1225" s="13">
        <f>VLOOKUP($B1225,'Gas wholesale lookups'!$A$4:$L$15,'Gas wholesale index'!K$2,FALSE)</f>
        <v>332991.45454545453</v>
      </c>
      <c r="L1225" s="13">
        <f>VLOOKUP($B1225,'Gas wholesale lookups'!$A$4:$L$15,'Gas wholesale index'!L$2,FALSE)</f>
        <v>208526.18181818182</v>
      </c>
      <c r="M1225" s="13">
        <f>VLOOKUP($B1225,'Gas wholesale lookups'!$A$4:$L$15,'Gas wholesale index'!M$2,FALSE)</f>
        <v>166168.27272727274</v>
      </c>
      <c r="N1225" s="13">
        <f>VLOOKUP($B1225,'Gas wholesale lookups'!$A$4:$L$15,'Gas wholesale index'!N$2,FALSE)</f>
        <v>291847.5</v>
      </c>
      <c r="O1225" s="38">
        <f>VLOOKUP($B1225,'Gas wholesale lookups'!$A$4:$R$15,'Gas wholesale index'!O$2,FALSE)</f>
        <v>0</v>
      </c>
      <c r="P1225" s="38">
        <f>VLOOKUP($B1225,'Gas wholesale lookups'!$A$4:$R$15,'Gas wholesale index'!P$2,FALSE)</f>
        <v>1</v>
      </c>
      <c r="Q1225" s="38">
        <f>VLOOKUP($B1225,'Gas wholesale lookups'!$A$4:$R$15,'Gas wholesale index'!Q$2,FALSE)</f>
        <v>1</v>
      </c>
      <c r="R1225" s="38">
        <f>VLOOKUP($B1225,'Gas wholesale lookups'!$A$4:$R$15,'Gas wholesale index'!R$2,FALSE)</f>
        <v>1</v>
      </c>
      <c r="S1225" s="38">
        <f>VLOOKUP($B1225,'Gas wholesale lookups'!$A$4:$R$15,'Gas wholesale index'!S$2,FALSE)</f>
        <v>1</v>
      </c>
      <c r="T1225" s="38">
        <f>VLOOKUP($B1225,'Gas wholesale lookups'!$A$4:$R$15,'Gas wholesale index'!T$2,FALSE)</f>
        <v>0</v>
      </c>
      <c r="U1225" s="13">
        <f t="shared" si="344"/>
        <v>0</v>
      </c>
      <c r="V1225" s="13">
        <f t="shared" si="345"/>
        <v>291847.5</v>
      </c>
      <c r="W1225" s="13">
        <f t="shared" si="346"/>
        <v>332991.45454545453</v>
      </c>
      <c r="X1225" s="13">
        <f t="shared" si="347"/>
        <v>208526.18181818182</v>
      </c>
      <c r="Y1225" s="13">
        <f t="shared" si="348"/>
        <v>166168.27272727274</v>
      </c>
      <c r="Z1225" s="13">
        <f t="shared" si="349"/>
        <v>0</v>
      </c>
      <c r="AA1225" s="13">
        <f t="shared" si="350"/>
        <v>999533.40909090918</v>
      </c>
      <c r="AB1225" s="23">
        <f t="shared" si="351"/>
        <v>0</v>
      </c>
      <c r="AC1225" s="23">
        <f t="shared" si="352"/>
        <v>0</v>
      </c>
      <c r="AD1225" s="23">
        <f t="shared" si="353"/>
        <v>0</v>
      </c>
      <c r="AE1225" s="23">
        <f t="shared" si="354"/>
        <v>0</v>
      </c>
      <c r="AF1225" s="23">
        <f t="shared" si="355"/>
        <v>0</v>
      </c>
      <c r="AG1225" s="23">
        <f t="shared" si="356"/>
        <v>0</v>
      </c>
      <c r="AH1225" s="23">
        <f t="shared" si="357"/>
        <v>0</v>
      </c>
      <c r="AI1225" s="44" t="str">
        <f t="shared" si="358"/>
        <v>n/a</v>
      </c>
      <c r="AJ1225" s="2" t="str">
        <f t="shared" si="359"/>
        <v>2019-20 Winter</v>
      </c>
      <c r="AK1225" s="2" t="str">
        <f t="shared" si="360"/>
        <v>2019-20 Summer</v>
      </c>
      <c r="AL1225" s="41">
        <v>0</v>
      </c>
    </row>
    <row r="1226" spans="1:38" x14ac:dyDescent="0.3">
      <c r="A1226" s="47">
        <v>43615</v>
      </c>
      <c r="B1226" s="14" t="str">
        <f t="shared" ref="B1226:B1289" si="361">TEXT(A1226,"mmm")</f>
        <v>May</v>
      </c>
      <c r="C1226" s="3"/>
      <c r="D1226" s="3"/>
      <c r="E1226" s="3"/>
      <c r="F1226" s="3"/>
      <c r="G1226" s="3"/>
      <c r="H1226" s="3"/>
      <c r="I1226" s="13">
        <f>VLOOKUP($B1226,'Gas wholesale lookups'!$A$4:$L$15,'Gas wholesale index'!I$2,FALSE)</f>
        <v>166168.27272727274</v>
      </c>
      <c r="J1226" s="13">
        <f>VLOOKUP($B1226,'Gas wholesale lookups'!$A$4:$L$15,'Gas wholesale index'!J$2,FALSE)</f>
        <v>291847.5</v>
      </c>
      <c r="K1226" s="13">
        <f>VLOOKUP($B1226,'Gas wholesale lookups'!$A$4:$L$15,'Gas wholesale index'!K$2,FALSE)</f>
        <v>332991.45454545453</v>
      </c>
      <c r="L1226" s="13">
        <f>VLOOKUP($B1226,'Gas wholesale lookups'!$A$4:$L$15,'Gas wholesale index'!L$2,FALSE)</f>
        <v>208526.18181818182</v>
      </c>
      <c r="M1226" s="13">
        <f>VLOOKUP($B1226,'Gas wholesale lookups'!$A$4:$L$15,'Gas wholesale index'!M$2,FALSE)</f>
        <v>166168.27272727274</v>
      </c>
      <c r="N1226" s="13">
        <f>VLOOKUP($B1226,'Gas wholesale lookups'!$A$4:$L$15,'Gas wholesale index'!N$2,FALSE)</f>
        <v>291847.5</v>
      </c>
      <c r="O1226" s="38">
        <f>VLOOKUP($B1226,'Gas wholesale lookups'!$A$4:$R$15,'Gas wholesale index'!O$2,FALSE)</f>
        <v>0</v>
      </c>
      <c r="P1226" s="38">
        <f>VLOOKUP($B1226,'Gas wholesale lookups'!$A$4:$R$15,'Gas wholesale index'!P$2,FALSE)</f>
        <v>1</v>
      </c>
      <c r="Q1226" s="38">
        <f>VLOOKUP($B1226,'Gas wholesale lookups'!$A$4:$R$15,'Gas wholesale index'!Q$2,FALSE)</f>
        <v>1</v>
      </c>
      <c r="R1226" s="38">
        <f>VLOOKUP($B1226,'Gas wholesale lookups'!$A$4:$R$15,'Gas wholesale index'!R$2,FALSE)</f>
        <v>1</v>
      </c>
      <c r="S1226" s="38">
        <f>VLOOKUP($B1226,'Gas wholesale lookups'!$A$4:$R$15,'Gas wholesale index'!S$2,FALSE)</f>
        <v>1</v>
      </c>
      <c r="T1226" s="38">
        <f>VLOOKUP($B1226,'Gas wholesale lookups'!$A$4:$R$15,'Gas wholesale index'!T$2,FALSE)</f>
        <v>0</v>
      </c>
      <c r="U1226" s="13">
        <f t="shared" ref="U1226:U1289" si="362">IF(O1226="","",I1226*O1226)</f>
        <v>0</v>
      </c>
      <c r="V1226" s="13">
        <f t="shared" ref="V1226:V1289" si="363">IF(P1226="","",J1226*P1226)</f>
        <v>291847.5</v>
      </c>
      <c r="W1226" s="13">
        <f t="shared" ref="W1226:W1289" si="364">IF(Q1226="","",K1226*Q1226)</f>
        <v>332991.45454545453</v>
      </c>
      <c r="X1226" s="13">
        <f t="shared" ref="X1226:X1289" si="365">IF(R1226="","",L1226*R1226)</f>
        <v>208526.18181818182</v>
      </c>
      <c r="Y1226" s="13">
        <f t="shared" ref="Y1226:Y1289" si="366">IF(S1226="","",M1226*S1226)</f>
        <v>166168.27272727274</v>
      </c>
      <c r="Z1226" s="13">
        <f t="shared" ref="Z1226:Z1289" si="367">IF(T1226="","",N1226*T1226)</f>
        <v>0</v>
      </c>
      <c r="AA1226" s="13">
        <f t="shared" ref="AA1226:AA1289" si="368">SUM(U1226:Z1226)</f>
        <v>999533.40909090918</v>
      </c>
      <c r="AB1226" s="23">
        <f t="shared" ref="AB1226:AB1289" si="369">IF(U1226="","",U1226*C1226)</f>
        <v>0</v>
      </c>
      <c r="AC1226" s="23">
        <f t="shared" ref="AC1226:AC1289" si="370">IF(V1226="","",V1226*D1226)</f>
        <v>0</v>
      </c>
      <c r="AD1226" s="23">
        <f t="shared" ref="AD1226:AD1289" si="371">IF(W1226="","",W1226*E1226)</f>
        <v>0</v>
      </c>
      <c r="AE1226" s="23">
        <f t="shared" ref="AE1226:AE1289" si="372">IF(X1226="","",X1226*F1226)</f>
        <v>0</v>
      </c>
      <c r="AF1226" s="23">
        <f t="shared" ref="AF1226:AF1289" si="373">IF(Y1226="","",Y1226*G1226)</f>
        <v>0</v>
      </c>
      <c r="AG1226" s="23">
        <f t="shared" ref="AG1226:AG1289" si="374">IF(Z1226="","",Z1226*H1226)</f>
        <v>0</v>
      </c>
      <c r="AH1226" s="23">
        <f t="shared" ref="AH1226:AH1289" si="375">SUM(AB1226:AG1226)</f>
        <v>0</v>
      </c>
      <c r="AI1226" s="44" t="str">
        <f t="shared" ref="AI1226:AI1289" si="376">IF(MIN(C1226:H1226)&lt;1,"n/a",AH1226/AA1226)</f>
        <v>n/a</v>
      </c>
      <c r="AJ1226" s="2" t="str">
        <f t="shared" si="359"/>
        <v>2019-20 Winter</v>
      </c>
      <c r="AK1226" s="2" t="str">
        <f t="shared" si="360"/>
        <v>2019-20 Summer</v>
      </c>
      <c r="AL1226" s="41">
        <v>0</v>
      </c>
    </row>
    <row r="1227" spans="1:38" x14ac:dyDescent="0.3">
      <c r="A1227" s="47">
        <v>43616</v>
      </c>
      <c r="B1227" s="14" t="str">
        <f t="shared" si="361"/>
        <v>May</v>
      </c>
      <c r="C1227" s="3"/>
      <c r="D1227" s="3"/>
      <c r="E1227" s="3"/>
      <c r="F1227" s="3"/>
      <c r="G1227" s="3"/>
      <c r="H1227" s="3"/>
      <c r="I1227" s="13">
        <f>VLOOKUP($B1227,'Gas wholesale lookups'!$A$4:$L$15,'Gas wholesale index'!I$2,FALSE)</f>
        <v>166168.27272727274</v>
      </c>
      <c r="J1227" s="13">
        <f>VLOOKUP($B1227,'Gas wholesale lookups'!$A$4:$L$15,'Gas wholesale index'!J$2,FALSE)</f>
        <v>291847.5</v>
      </c>
      <c r="K1227" s="13">
        <f>VLOOKUP($B1227,'Gas wholesale lookups'!$A$4:$L$15,'Gas wholesale index'!K$2,FALSE)</f>
        <v>332991.45454545453</v>
      </c>
      <c r="L1227" s="13">
        <f>VLOOKUP($B1227,'Gas wholesale lookups'!$A$4:$L$15,'Gas wholesale index'!L$2,FALSE)</f>
        <v>208526.18181818182</v>
      </c>
      <c r="M1227" s="13">
        <f>VLOOKUP($B1227,'Gas wholesale lookups'!$A$4:$L$15,'Gas wholesale index'!M$2,FALSE)</f>
        <v>166168.27272727274</v>
      </c>
      <c r="N1227" s="13">
        <f>VLOOKUP($B1227,'Gas wholesale lookups'!$A$4:$L$15,'Gas wholesale index'!N$2,FALSE)</f>
        <v>291847.5</v>
      </c>
      <c r="O1227" s="38">
        <f>VLOOKUP($B1227,'Gas wholesale lookups'!$A$4:$R$15,'Gas wholesale index'!O$2,FALSE)</f>
        <v>0</v>
      </c>
      <c r="P1227" s="38">
        <f>VLOOKUP($B1227,'Gas wholesale lookups'!$A$4:$R$15,'Gas wholesale index'!P$2,FALSE)</f>
        <v>1</v>
      </c>
      <c r="Q1227" s="38">
        <f>VLOOKUP($B1227,'Gas wholesale lookups'!$A$4:$R$15,'Gas wholesale index'!Q$2,FALSE)</f>
        <v>1</v>
      </c>
      <c r="R1227" s="38">
        <f>VLOOKUP($B1227,'Gas wholesale lookups'!$A$4:$R$15,'Gas wholesale index'!R$2,FALSE)</f>
        <v>1</v>
      </c>
      <c r="S1227" s="38">
        <f>VLOOKUP($B1227,'Gas wholesale lookups'!$A$4:$R$15,'Gas wholesale index'!S$2,FALSE)</f>
        <v>1</v>
      </c>
      <c r="T1227" s="38">
        <f>VLOOKUP($B1227,'Gas wholesale lookups'!$A$4:$R$15,'Gas wholesale index'!T$2,FALSE)</f>
        <v>0</v>
      </c>
      <c r="U1227" s="13">
        <f t="shared" si="362"/>
        <v>0</v>
      </c>
      <c r="V1227" s="13">
        <f t="shared" si="363"/>
        <v>291847.5</v>
      </c>
      <c r="W1227" s="13">
        <f t="shared" si="364"/>
        <v>332991.45454545453</v>
      </c>
      <c r="X1227" s="13">
        <f t="shared" si="365"/>
        <v>208526.18181818182</v>
      </c>
      <c r="Y1227" s="13">
        <f t="shared" si="366"/>
        <v>166168.27272727274</v>
      </c>
      <c r="Z1227" s="13">
        <f t="shared" si="367"/>
        <v>0</v>
      </c>
      <c r="AA1227" s="13">
        <f t="shared" si="368"/>
        <v>999533.40909090918</v>
      </c>
      <c r="AB1227" s="23">
        <f t="shared" si="369"/>
        <v>0</v>
      </c>
      <c r="AC1227" s="23">
        <f t="shared" si="370"/>
        <v>0</v>
      </c>
      <c r="AD1227" s="23">
        <f t="shared" si="371"/>
        <v>0</v>
      </c>
      <c r="AE1227" s="23">
        <f t="shared" si="372"/>
        <v>0</v>
      </c>
      <c r="AF1227" s="23">
        <f t="shared" si="373"/>
        <v>0</v>
      </c>
      <c r="AG1227" s="23">
        <f t="shared" si="374"/>
        <v>0</v>
      </c>
      <c r="AH1227" s="23">
        <f t="shared" si="375"/>
        <v>0</v>
      </c>
      <c r="AI1227" s="44" t="str">
        <f t="shared" si="376"/>
        <v>n/a</v>
      </c>
      <c r="AJ1227" s="2" t="str">
        <f t="shared" si="359"/>
        <v>2019-20 Winter</v>
      </c>
      <c r="AK1227" s="2" t="str">
        <f t="shared" si="360"/>
        <v>2019-20 Summer</v>
      </c>
      <c r="AL1227" s="41">
        <v>0</v>
      </c>
    </row>
    <row r="1228" spans="1:38" x14ac:dyDescent="0.3">
      <c r="A1228" s="47">
        <v>43619</v>
      </c>
      <c r="B1228" s="14" t="str">
        <f t="shared" si="361"/>
        <v>Jun</v>
      </c>
      <c r="C1228" s="3"/>
      <c r="D1228" s="3"/>
      <c r="E1228" s="3"/>
      <c r="F1228" s="3"/>
      <c r="G1228" s="3"/>
      <c r="H1228" s="3"/>
      <c r="I1228" s="13">
        <f>VLOOKUP($B1228,'Gas wholesale lookups'!$A$4:$L$15,'Gas wholesale index'!I$2,FALSE)</f>
        <v>166168.27272727274</v>
      </c>
      <c r="J1228" s="13">
        <f>VLOOKUP($B1228,'Gas wholesale lookups'!$A$4:$L$15,'Gas wholesale index'!J$2,FALSE)</f>
        <v>291847.5</v>
      </c>
      <c r="K1228" s="13">
        <f>VLOOKUP($B1228,'Gas wholesale lookups'!$A$4:$L$15,'Gas wholesale index'!K$2,FALSE)</f>
        <v>332991.45454545453</v>
      </c>
      <c r="L1228" s="13">
        <f>VLOOKUP($B1228,'Gas wholesale lookups'!$A$4:$L$15,'Gas wholesale index'!L$2,FALSE)</f>
        <v>208526.18181818182</v>
      </c>
      <c r="M1228" s="13">
        <f>VLOOKUP($B1228,'Gas wholesale lookups'!$A$4:$L$15,'Gas wholesale index'!M$2,FALSE)</f>
        <v>166168.27272727274</v>
      </c>
      <c r="N1228" s="13">
        <f>VLOOKUP($B1228,'Gas wholesale lookups'!$A$4:$L$15,'Gas wholesale index'!N$2,FALSE)</f>
        <v>291847.5</v>
      </c>
      <c r="O1228" s="38">
        <f>VLOOKUP($B1228,'Gas wholesale lookups'!$A$4:$R$15,'Gas wholesale index'!O$2,FALSE)</f>
        <v>0</v>
      </c>
      <c r="P1228" s="38">
        <f>VLOOKUP($B1228,'Gas wholesale lookups'!$A$4:$R$15,'Gas wholesale index'!P$2,FALSE)</f>
        <v>1</v>
      </c>
      <c r="Q1228" s="38">
        <f>VLOOKUP($B1228,'Gas wholesale lookups'!$A$4:$R$15,'Gas wholesale index'!Q$2,FALSE)</f>
        <v>1</v>
      </c>
      <c r="R1228" s="38">
        <f>VLOOKUP($B1228,'Gas wholesale lookups'!$A$4:$R$15,'Gas wholesale index'!R$2,FALSE)</f>
        <v>1</v>
      </c>
      <c r="S1228" s="38">
        <f>VLOOKUP($B1228,'Gas wholesale lookups'!$A$4:$R$15,'Gas wholesale index'!S$2,FALSE)</f>
        <v>1</v>
      </c>
      <c r="T1228" s="38">
        <f>VLOOKUP($B1228,'Gas wholesale lookups'!$A$4:$R$15,'Gas wholesale index'!T$2,FALSE)</f>
        <v>0</v>
      </c>
      <c r="U1228" s="13">
        <f t="shared" si="362"/>
        <v>0</v>
      </c>
      <c r="V1228" s="13">
        <f t="shared" si="363"/>
        <v>291847.5</v>
      </c>
      <c r="W1228" s="13">
        <f t="shared" si="364"/>
        <v>332991.45454545453</v>
      </c>
      <c r="X1228" s="13">
        <f t="shared" si="365"/>
        <v>208526.18181818182</v>
      </c>
      <c r="Y1228" s="13">
        <f t="shared" si="366"/>
        <v>166168.27272727274</v>
      </c>
      <c r="Z1228" s="13">
        <f t="shared" si="367"/>
        <v>0</v>
      </c>
      <c r="AA1228" s="13">
        <f t="shared" si="368"/>
        <v>999533.40909090918</v>
      </c>
      <c r="AB1228" s="23">
        <f t="shared" si="369"/>
        <v>0</v>
      </c>
      <c r="AC1228" s="23">
        <f t="shared" si="370"/>
        <v>0</v>
      </c>
      <c r="AD1228" s="23">
        <f t="shared" si="371"/>
        <v>0</v>
      </c>
      <c r="AE1228" s="23">
        <f t="shared" si="372"/>
        <v>0</v>
      </c>
      <c r="AF1228" s="23">
        <f t="shared" si="373"/>
        <v>0</v>
      </c>
      <c r="AG1228" s="23">
        <f t="shared" si="374"/>
        <v>0</v>
      </c>
      <c r="AH1228" s="23">
        <f t="shared" si="375"/>
        <v>0</v>
      </c>
      <c r="AI1228" s="44" t="str">
        <f t="shared" si="376"/>
        <v>n/a</v>
      </c>
      <c r="AJ1228" s="2" t="str">
        <f t="shared" si="359"/>
        <v>2019-20 Winter</v>
      </c>
      <c r="AK1228" s="2" t="str">
        <f t="shared" si="360"/>
        <v>2019-20 Summer</v>
      </c>
      <c r="AL1228" s="41">
        <v>0</v>
      </c>
    </row>
    <row r="1229" spans="1:38" x14ac:dyDescent="0.3">
      <c r="A1229" s="47">
        <v>43620</v>
      </c>
      <c r="B1229" s="14" t="str">
        <f t="shared" si="361"/>
        <v>Jun</v>
      </c>
      <c r="C1229" s="3"/>
      <c r="D1229" s="3"/>
      <c r="E1229" s="3"/>
      <c r="F1229" s="3"/>
      <c r="G1229" s="3"/>
      <c r="H1229" s="3"/>
      <c r="I1229" s="13">
        <f>VLOOKUP($B1229,'Gas wholesale lookups'!$A$4:$L$15,'Gas wholesale index'!I$2,FALSE)</f>
        <v>166168.27272727274</v>
      </c>
      <c r="J1229" s="13">
        <f>VLOOKUP($B1229,'Gas wholesale lookups'!$A$4:$L$15,'Gas wholesale index'!J$2,FALSE)</f>
        <v>291847.5</v>
      </c>
      <c r="K1229" s="13">
        <f>VLOOKUP($B1229,'Gas wholesale lookups'!$A$4:$L$15,'Gas wholesale index'!K$2,FALSE)</f>
        <v>332991.45454545453</v>
      </c>
      <c r="L1229" s="13">
        <f>VLOOKUP($B1229,'Gas wholesale lookups'!$A$4:$L$15,'Gas wholesale index'!L$2,FALSE)</f>
        <v>208526.18181818182</v>
      </c>
      <c r="M1229" s="13">
        <f>VLOOKUP($B1229,'Gas wholesale lookups'!$A$4:$L$15,'Gas wholesale index'!M$2,FALSE)</f>
        <v>166168.27272727274</v>
      </c>
      <c r="N1229" s="13">
        <f>VLOOKUP($B1229,'Gas wholesale lookups'!$A$4:$L$15,'Gas wholesale index'!N$2,FALSE)</f>
        <v>291847.5</v>
      </c>
      <c r="O1229" s="38">
        <f>VLOOKUP($B1229,'Gas wholesale lookups'!$A$4:$R$15,'Gas wholesale index'!O$2,FALSE)</f>
        <v>0</v>
      </c>
      <c r="P1229" s="38">
        <f>VLOOKUP($B1229,'Gas wholesale lookups'!$A$4:$R$15,'Gas wholesale index'!P$2,FALSE)</f>
        <v>1</v>
      </c>
      <c r="Q1229" s="38">
        <f>VLOOKUP($B1229,'Gas wholesale lookups'!$A$4:$R$15,'Gas wholesale index'!Q$2,FALSE)</f>
        <v>1</v>
      </c>
      <c r="R1229" s="38">
        <f>VLOOKUP($B1229,'Gas wholesale lookups'!$A$4:$R$15,'Gas wholesale index'!R$2,FALSE)</f>
        <v>1</v>
      </c>
      <c r="S1229" s="38">
        <f>VLOOKUP($B1229,'Gas wholesale lookups'!$A$4:$R$15,'Gas wholesale index'!S$2,FALSE)</f>
        <v>1</v>
      </c>
      <c r="T1229" s="38">
        <f>VLOOKUP($B1229,'Gas wholesale lookups'!$A$4:$R$15,'Gas wholesale index'!T$2,FALSE)</f>
        <v>0</v>
      </c>
      <c r="U1229" s="13">
        <f t="shared" si="362"/>
        <v>0</v>
      </c>
      <c r="V1229" s="13">
        <f t="shared" si="363"/>
        <v>291847.5</v>
      </c>
      <c r="W1229" s="13">
        <f t="shared" si="364"/>
        <v>332991.45454545453</v>
      </c>
      <c r="X1229" s="13">
        <f t="shared" si="365"/>
        <v>208526.18181818182</v>
      </c>
      <c r="Y1229" s="13">
        <f t="shared" si="366"/>
        <v>166168.27272727274</v>
      </c>
      <c r="Z1229" s="13">
        <f t="shared" si="367"/>
        <v>0</v>
      </c>
      <c r="AA1229" s="13">
        <f t="shared" si="368"/>
        <v>999533.40909090918</v>
      </c>
      <c r="AB1229" s="23">
        <f t="shared" si="369"/>
        <v>0</v>
      </c>
      <c r="AC1229" s="23">
        <f t="shared" si="370"/>
        <v>0</v>
      </c>
      <c r="AD1229" s="23">
        <f t="shared" si="371"/>
        <v>0</v>
      </c>
      <c r="AE1229" s="23">
        <f t="shared" si="372"/>
        <v>0</v>
      </c>
      <c r="AF1229" s="23">
        <f t="shared" si="373"/>
        <v>0</v>
      </c>
      <c r="AG1229" s="23">
        <f t="shared" si="374"/>
        <v>0</v>
      </c>
      <c r="AH1229" s="23">
        <f t="shared" si="375"/>
        <v>0</v>
      </c>
      <c r="AI1229" s="44" t="str">
        <f t="shared" si="376"/>
        <v>n/a</v>
      </c>
      <c r="AJ1229" s="2" t="str">
        <f t="shared" si="359"/>
        <v>2019-20 Winter</v>
      </c>
      <c r="AK1229" s="2" t="str">
        <f t="shared" si="360"/>
        <v>2019-20 Summer</v>
      </c>
      <c r="AL1229" s="41">
        <v>0</v>
      </c>
    </row>
    <row r="1230" spans="1:38" x14ac:dyDescent="0.3">
      <c r="A1230" s="47">
        <v>43621</v>
      </c>
      <c r="B1230" s="14" t="str">
        <f t="shared" si="361"/>
        <v>Jun</v>
      </c>
      <c r="C1230" s="3"/>
      <c r="D1230" s="3"/>
      <c r="E1230" s="3"/>
      <c r="F1230" s="3"/>
      <c r="G1230" s="3"/>
      <c r="H1230" s="3"/>
      <c r="I1230" s="13">
        <f>VLOOKUP($B1230,'Gas wholesale lookups'!$A$4:$L$15,'Gas wholesale index'!I$2,FALSE)</f>
        <v>166168.27272727274</v>
      </c>
      <c r="J1230" s="13">
        <f>VLOOKUP($B1230,'Gas wholesale lookups'!$A$4:$L$15,'Gas wholesale index'!J$2,FALSE)</f>
        <v>291847.5</v>
      </c>
      <c r="K1230" s="13">
        <f>VLOOKUP($B1230,'Gas wholesale lookups'!$A$4:$L$15,'Gas wholesale index'!K$2,FALSE)</f>
        <v>332991.45454545453</v>
      </c>
      <c r="L1230" s="13">
        <f>VLOOKUP($B1230,'Gas wholesale lookups'!$A$4:$L$15,'Gas wholesale index'!L$2,FALSE)</f>
        <v>208526.18181818182</v>
      </c>
      <c r="M1230" s="13">
        <f>VLOOKUP($B1230,'Gas wholesale lookups'!$A$4:$L$15,'Gas wholesale index'!M$2,FALSE)</f>
        <v>166168.27272727274</v>
      </c>
      <c r="N1230" s="13">
        <f>VLOOKUP($B1230,'Gas wholesale lookups'!$A$4:$L$15,'Gas wholesale index'!N$2,FALSE)</f>
        <v>291847.5</v>
      </c>
      <c r="O1230" s="38">
        <f>VLOOKUP($B1230,'Gas wholesale lookups'!$A$4:$R$15,'Gas wholesale index'!O$2,FALSE)</f>
        <v>0</v>
      </c>
      <c r="P1230" s="38">
        <f>VLOOKUP($B1230,'Gas wholesale lookups'!$A$4:$R$15,'Gas wholesale index'!P$2,FALSE)</f>
        <v>1</v>
      </c>
      <c r="Q1230" s="38">
        <f>VLOOKUP($B1230,'Gas wholesale lookups'!$A$4:$R$15,'Gas wholesale index'!Q$2,FALSE)</f>
        <v>1</v>
      </c>
      <c r="R1230" s="38">
        <f>VLOOKUP($B1230,'Gas wholesale lookups'!$A$4:$R$15,'Gas wholesale index'!R$2,FALSE)</f>
        <v>1</v>
      </c>
      <c r="S1230" s="38">
        <f>VLOOKUP($B1230,'Gas wholesale lookups'!$A$4:$R$15,'Gas wholesale index'!S$2,FALSE)</f>
        <v>1</v>
      </c>
      <c r="T1230" s="38">
        <f>VLOOKUP($B1230,'Gas wholesale lookups'!$A$4:$R$15,'Gas wholesale index'!T$2,FALSE)</f>
        <v>0</v>
      </c>
      <c r="U1230" s="13">
        <f t="shared" si="362"/>
        <v>0</v>
      </c>
      <c r="V1230" s="13">
        <f t="shared" si="363"/>
        <v>291847.5</v>
      </c>
      <c r="W1230" s="13">
        <f t="shared" si="364"/>
        <v>332991.45454545453</v>
      </c>
      <c r="X1230" s="13">
        <f t="shared" si="365"/>
        <v>208526.18181818182</v>
      </c>
      <c r="Y1230" s="13">
        <f t="shared" si="366"/>
        <v>166168.27272727274</v>
      </c>
      <c r="Z1230" s="13">
        <f t="shared" si="367"/>
        <v>0</v>
      </c>
      <c r="AA1230" s="13">
        <f t="shared" si="368"/>
        <v>999533.40909090918</v>
      </c>
      <c r="AB1230" s="23">
        <f t="shared" si="369"/>
        <v>0</v>
      </c>
      <c r="AC1230" s="23">
        <f t="shared" si="370"/>
        <v>0</v>
      </c>
      <c r="AD1230" s="23">
        <f t="shared" si="371"/>
        <v>0</v>
      </c>
      <c r="AE1230" s="23">
        <f t="shared" si="372"/>
        <v>0</v>
      </c>
      <c r="AF1230" s="23">
        <f t="shared" si="373"/>
        <v>0</v>
      </c>
      <c r="AG1230" s="23">
        <f t="shared" si="374"/>
        <v>0</v>
      </c>
      <c r="AH1230" s="23">
        <f t="shared" si="375"/>
        <v>0</v>
      </c>
      <c r="AI1230" s="44" t="str">
        <f t="shared" si="376"/>
        <v>n/a</v>
      </c>
      <c r="AJ1230" s="2" t="str">
        <f t="shared" si="359"/>
        <v>2019-20 Winter</v>
      </c>
      <c r="AK1230" s="2" t="str">
        <f t="shared" si="360"/>
        <v>2019-20 Summer</v>
      </c>
      <c r="AL1230" s="41">
        <v>0</v>
      </c>
    </row>
    <row r="1231" spans="1:38" x14ac:dyDescent="0.3">
      <c r="A1231" s="47">
        <v>43622</v>
      </c>
      <c r="B1231" s="14" t="str">
        <f t="shared" si="361"/>
        <v>Jun</v>
      </c>
      <c r="C1231" s="3"/>
      <c r="D1231" s="3"/>
      <c r="E1231" s="3"/>
      <c r="F1231" s="3"/>
      <c r="G1231" s="3"/>
      <c r="H1231" s="3"/>
      <c r="I1231" s="13">
        <f>VLOOKUP($B1231,'Gas wholesale lookups'!$A$4:$L$15,'Gas wholesale index'!I$2,FALSE)</f>
        <v>166168.27272727274</v>
      </c>
      <c r="J1231" s="13">
        <f>VLOOKUP($B1231,'Gas wholesale lookups'!$A$4:$L$15,'Gas wholesale index'!J$2,FALSE)</f>
        <v>291847.5</v>
      </c>
      <c r="K1231" s="13">
        <f>VLOOKUP($B1231,'Gas wholesale lookups'!$A$4:$L$15,'Gas wholesale index'!K$2,FALSE)</f>
        <v>332991.45454545453</v>
      </c>
      <c r="L1231" s="13">
        <f>VLOOKUP($B1231,'Gas wholesale lookups'!$A$4:$L$15,'Gas wholesale index'!L$2,FALSE)</f>
        <v>208526.18181818182</v>
      </c>
      <c r="M1231" s="13">
        <f>VLOOKUP($B1231,'Gas wholesale lookups'!$A$4:$L$15,'Gas wholesale index'!M$2,FALSE)</f>
        <v>166168.27272727274</v>
      </c>
      <c r="N1231" s="13">
        <f>VLOOKUP($B1231,'Gas wholesale lookups'!$A$4:$L$15,'Gas wholesale index'!N$2,FALSE)</f>
        <v>291847.5</v>
      </c>
      <c r="O1231" s="38">
        <f>VLOOKUP($B1231,'Gas wholesale lookups'!$A$4:$R$15,'Gas wholesale index'!O$2,FALSE)</f>
        <v>0</v>
      </c>
      <c r="P1231" s="38">
        <f>VLOOKUP($B1231,'Gas wholesale lookups'!$A$4:$R$15,'Gas wholesale index'!P$2,FALSE)</f>
        <v>1</v>
      </c>
      <c r="Q1231" s="38">
        <f>VLOOKUP($B1231,'Gas wholesale lookups'!$A$4:$R$15,'Gas wholesale index'!Q$2,FALSE)</f>
        <v>1</v>
      </c>
      <c r="R1231" s="38">
        <f>VLOOKUP($B1231,'Gas wholesale lookups'!$A$4:$R$15,'Gas wholesale index'!R$2,FALSE)</f>
        <v>1</v>
      </c>
      <c r="S1231" s="38">
        <f>VLOOKUP($B1231,'Gas wholesale lookups'!$A$4:$R$15,'Gas wholesale index'!S$2,FALSE)</f>
        <v>1</v>
      </c>
      <c r="T1231" s="38">
        <f>VLOOKUP($B1231,'Gas wholesale lookups'!$A$4:$R$15,'Gas wholesale index'!T$2,FALSE)</f>
        <v>0</v>
      </c>
      <c r="U1231" s="13">
        <f t="shared" si="362"/>
        <v>0</v>
      </c>
      <c r="V1231" s="13">
        <f t="shared" si="363"/>
        <v>291847.5</v>
      </c>
      <c r="W1231" s="13">
        <f t="shared" si="364"/>
        <v>332991.45454545453</v>
      </c>
      <c r="X1231" s="13">
        <f t="shared" si="365"/>
        <v>208526.18181818182</v>
      </c>
      <c r="Y1231" s="13">
        <f t="shared" si="366"/>
        <v>166168.27272727274</v>
      </c>
      <c r="Z1231" s="13">
        <f t="shared" si="367"/>
        <v>0</v>
      </c>
      <c r="AA1231" s="13">
        <f t="shared" si="368"/>
        <v>999533.40909090918</v>
      </c>
      <c r="AB1231" s="23">
        <f t="shared" si="369"/>
        <v>0</v>
      </c>
      <c r="AC1231" s="23">
        <f t="shared" si="370"/>
        <v>0</v>
      </c>
      <c r="AD1231" s="23">
        <f t="shared" si="371"/>
        <v>0</v>
      </c>
      <c r="AE1231" s="23">
        <f t="shared" si="372"/>
        <v>0</v>
      </c>
      <c r="AF1231" s="23">
        <f t="shared" si="373"/>
        <v>0</v>
      </c>
      <c r="AG1231" s="23">
        <f t="shared" si="374"/>
        <v>0</v>
      </c>
      <c r="AH1231" s="23">
        <f t="shared" si="375"/>
        <v>0</v>
      </c>
      <c r="AI1231" s="44" t="str">
        <f t="shared" si="376"/>
        <v>n/a</v>
      </c>
      <c r="AJ1231" s="2" t="str">
        <f t="shared" si="359"/>
        <v>2019-20 Winter</v>
      </c>
      <c r="AK1231" s="2" t="str">
        <f t="shared" si="360"/>
        <v>2019-20 Summer</v>
      </c>
      <c r="AL1231" s="41">
        <v>0</v>
      </c>
    </row>
    <row r="1232" spans="1:38" x14ac:dyDescent="0.3">
      <c r="A1232" s="47">
        <v>43623</v>
      </c>
      <c r="B1232" s="14" t="str">
        <f t="shared" si="361"/>
        <v>Jun</v>
      </c>
      <c r="C1232" s="3"/>
      <c r="D1232" s="3"/>
      <c r="E1232" s="3"/>
      <c r="F1232" s="3"/>
      <c r="G1232" s="3"/>
      <c r="H1232" s="3"/>
      <c r="I1232" s="13">
        <f>VLOOKUP($B1232,'Gas wholesale lookups'!$A$4:$L$15,'Gas wholesale index'!I$2,FALSE)</f>
        <v>166168.27272727274</v>
      </c>
      <c r="J1232" s="13">
        <f>VLOOKUP($B1232,'Gas wholesale lookups'!$A$4:$L$15,'Gas wholesale index'!J$2,FALSE)</f>
        <v>291847.5</v>
      </c>
      <c r="K1232" s="13">
        <f>VLOOKUP($B1232,'Gas wholesale lookups'!$A$4:$L$15,'Gas wholesale index'!K$2,FALSE)</f>
        <v>332991.45454545453</v>
      </c>
      <c r="L1232" s="13">
        <f>VLOOKUP($B1232,'Gas wholesale lookups'!$A$4:$L$15,'Gas wholesale index'!L$2,FALSE)</f>
        <v>208526.18181818182</v>
      </c>
      <c r="M1232" s="13">
        <f>VLOOKUP($B1232,'Gas wholesale lookups'!$A$4:$L$15,'Gas wholesale index'!M$2,FALSE)</f>
        <v>166168.27272727274</v>
      </c>
      <c r="N1232" s="13">
        <f>VLOOKUP($B1232,'Gas wholesale lookups'!$A$4:$L$15,'Gas wholesale index'!N$2,FALSE)</f>
        <v>291847.5</v>
      </c>
      <c r="O1232" s="38">
        <f>VLOOKUP($B1232,'Gas wholesale lookups'!$A$4:$R$15,'Gas wholesale index'!O$2,FALSE)</f>
        <v>0</v>
      </c>
      <c r="P1232" s="38">
        <f>VLOOKUP($B1232,'Gas wholesale lookups'!$A$4:$R$15,'Gas wholesale index'!P$2,FALSE)</f>
        <v>1</v>
      </c>
      <c r="Q1232" s="38">
        <f>VLOOKUP($B1232,'Gas wholesale lookups'!$A$4:$R$15,'Gas wholesale index'!Q$2,FALSE)</f>
        <v>1</v>
      </c>
      <c r="R1232" s="38">
        <f>VLOOKUP($B1232,'Gas wholesale lookups'!$A$4:$R$15,'Gas wholesale index'!R$2,FALSE)</f>
        <v>1</v>
      </c>
      <c r="S1232" s="38">
        <f>VLOOKUP($B1232,'Gas wholesale lookups'!$A$4:$R$15,'Gas wholesale index'!S$2,FALSE)</f>
        <v>1</v>
      </c>
      <c r="T1232" s="38">
        <f>VLOOKUP($B1232,'Gas wholesale lookups'!$A$4:$R$15,'Gas wholesale index'!T$2,FALSE)</f>
        <v>0</v>
      </c>
      <c r="U1232" s="13">
        <f t="shared" si="362"/>
        <v>0</v>
      </c>
      <c r="V1232" s="13">
        <f t="shared" si="363"/>
        <v>291847.5</v>
      </c>
      <c r="W1232" s="13">
        <f t="shared" si="364"/>
        <v>332991.45454545453</v>
      </c>
      <c r="X1232" s="13">
        <f t="shared" si="365"/>
        <v>208526.18181818182</v>
      </c>
      <c r="Y1232" s="13">
        <f t="shared" si="366"/>
        <v>166168.27272727274</v>
      </c>
      <c r="Z1232" s="13">
        <f t="shared" si="367"/>
        <v>0</v>
      </c>
      <c r="AA1232" s="13">
        <f t="shared" si="368"/>
        <v>999533.40909090918</v>
      </c>
      <c r="AB1232" s="23">
        <f t="shared" si="369"/>
        <v>0</v>
      </c>
      <c r="AC1232" s="23">
        <f t="shared" si="370"/>
        <v>0</v>
      </c>
      <c r="AD1232" s="23">
        <f t="shared" si="371"/>
        <v>0</v>
      </c>
      <c r="AE1232" s="23">
        <f t="shared" si="372"/>
        <v>0</v>
      </c>
      <c r="AF1232" s="23">
        <f t="shared" si="373"/>
        <v>0</v>
      </c>
      <c r="AG1232" s="23">
        <f t="shared" si="374"/>
        <v>0</v>
      </c>
      <c r="AH1232" s="23">
        <f t="shared" si="375"/>
        <v>0</v>
      </c>
      <c r="AI1232" s="44" t="str">
        <f t="shared" si="376"/>
        <v>n/a</v>
      </c>
      <c r="AJ1232" s="2" t="str">
        <f t="shared" si="359"/>
        <v>2019-20 Winter</v>
      </c>
      <c r="AK1232" s="2" t="str">
        <f t="shared" si="360"/>
        <v>2019-20 Summer</v>
      </c>
      <c r="AL1232" s="41">
        <v>0</v>
      </c>
    </row>
    <row r="1233" spans="1:38" x14ac:dyDescent="0.3">
      <c r="A1233" s="47">
        <v>43626</v>
      </c>
      <c r="B1233" s="14" t="str">
        <f t="shared" si="361"/>
        <v>Jun</v>
      </c>
      <c r="C1233" s="3"/>
      <c r="D1233" s="3"/>
      <c r="E1233" s="3"/>
      <c r="F1233" s="3"/>
      <c r="G1233" s="3"/>
      <c r="H1233" s="3"/>
      <c r="I1233" s="13">
        <f>VLOOKUP($B1233,'Gas wholesale lookups'!$A$4:$L$15,'Gas wholesale index'!I$2,FALSE)</f>
        <v>166168.27272727274</v>
      </c>
      <c r="J1233" s="13">
        <f>VLOOKUP($B1233,'Gas wholesale lookups'!$A$4:$L$15,'Gas wholesale index'!J$2,FALSE)</f>
        <v>291847.5</v>
      </c>
      <c r="K1233" s="13">
        <f>VLOOKUP($B1233,'Gas wholesale lookups'!$A$4:$L$15,'Gas wholesale index'!K$2,FALSE)</f>
        <v>332991.45454545453</v>
      </c>
      <c r="L1233" s="13">
        <f>VLOOKUP($B1233,'Gas wholesale lookups'!$A$4:$L$15,'Gas wholesale index'!L$2,FALSE)</f>
        <v>208526.18181818182</v>
      </c>
      <c r="M1233" s="13">
        <f>VLOOKUP($B1233,'Gas wholesale lookups'!$A$4:$L$15,'Gas wholesale index'!M$2,FALSE)</f>
        <v>166168.27272727274</v>
      </c>
      <c r="N1233" s="13">
        <f>VLOOKUP($B1233,'Gas wholesale lookups'!$A$4:$L$15,'Gas wholesale index'!N$2,FALSE)</f>
        <v>291847.5</v>
      </c>
      <c r="O1233" s="38">
        <f>VLOOKUP($B1233,'Gas wholesale lookups'!$A$4:$R$15,'Gas wholesale index'!O$2,FALSE)</f>
        <v>0</v>
      </c>
      <c r="P1233" s="38">
        <f>VLOOKUP($B1233,'Gas wholesale lookups'!$A$4:$R$15,'Gas wholesale index'!P$2,FALSE)</f>
        <v>1</v>
      </c>
      <c r="Q1233" s="38">
        <f>VLOOKUP($B1233,'Gas wholesale lookups'!$A$4:$R$15,'Gas wholesale index'!Q$2,FALSE)</f>
        <v>1</v>
      </c>
      <c r="R1233" s="38">
        <f>VLOOKUP($B1233,'Gas wholesale lookups'!$A$4:$R$15,'Gas wholesale index'!R$2,FALSE)</f>
        <v>1</v>
      </c>
      <c r="S1233" s="38">
        <f>VLOOKUP($B1233,'Gas wholesale lookups'!$A$4:$R$15,'Gas wholesale index'!S$2,FALSE)</f>
        <v>1</v>
      </c>
      <c r="T1233" s="38">
        <f>VLOOKUP($B1233,'Gas wholesale lookups'!$A$4:$R$15,'Gas wholesale index'!T$2,FALSE)</f>
        <v>0</v>
      </c>
      <c r="U1233" s="13">
        <f t="shared" si="362"/>
        <v>0</v>
      </c>
      <c r="V1233" s="13">
        <f t="shared" si="363"/>
        <v>291847.5</v>
      </c>
      <c r="W1233" s="13">
        <f t="shared" si="364"/>
        <v>332991.45454545453</v>
      </c>
      <c r="X1233" s="13">
        <f t="shared" si="365"/>
        <v>208526.18181818182</v>
      </c>
      <c r="Y1233" s="13">
        <f t="shared" si="366"/>
        <v>166168.27272727274</v>
      </c>
      <c r="Z1233" s="13">
        <f t="shared" si="367"/>
        <v>0</v>
      </c>
      <c r="AA1233" s="13">
        <f t="shared" si="368"/>
        <v>999533.40909090918</v>
      </c>
      <c r="AB1233" s="23">
        <f t="shared" si="369"/>
        <v>0</v>
      </c>
      <c r="AC1233" s="23">
        <f t="shared" si="370"/>
        <v>0</v>
      </c>
      <c r="AD1233" s="23">
        <f t="shared" si="371"/>
        <v>0</v>
      </c>
      <c r="AE1233" s="23">
        <f t="shared" si="372"/>
        <v>0</v>
      </c>
      <c r="AF1233" s="23">
        <f t="shared" si="373"/>
        <v>0</v>
      </c>
      <c r="AG1233" s="23">
        <f t="shared" si="374"/>
        <v>0</v>
      </c>
      <c r="AH1233" s="23">
        <f t="shared" si="375"/>
        <v>0</v>
      </c>
      <c r="AI1233" s="44" t="str">
        <f t="shared" si="376"/>
        <v>n/a</v>
      </c>
      <c r="AJ1233" s="2" t="str">
        <f t="shared" si="359"/>
        <v>2019-20 Winter</v>
      </c>
      <c r="AK1233" s="2" t="str">
        <f t="shared" si="360"/>
        <v>2019-20 Summer</v>
      </c>
      <c r="AL1233" s="41">
        <v>0</v>
      </c>
    </row>
    <row r="1234" spans="1:38" x14ac:dyDescent="0.3">
      <c r="A1234" s="47">
        <v>43627</v>
      </c>
      <c r="B1234" s="14" t="str">
        <f t="shared" si="361"/>
        <v>Jun</v>
      </c>
      <c r="C1234" s="3"/>
      <c r="D1234" s="3"/>
      <c r="E1234" s="3"/>
      <c r="F1234" s="3"/>
      <c r="G1234" s="3"/>
      <c r="H1234" s="3"/>
      <c r="I1234" s="13">
        <f>VLOOKUP($B1234,'Gas wholesale lookups'!$A$4:$L$15,'Gas wholesale index'!I$2,FALSE)</f>
        <v>166168.27272727274</v>
      </c>
      <c r="J1234" s="13">
        <f>VLOOKUP($B1234,'Gas wholesale lookups'!$A$4:$L$15,'Gas wholesale index'!J$2,FALSE)</f>
        <v>291847.5</v>
      </c>
      <c r="K1234" s="13">
        <f>VLOOKUP($B1234,'Gas wholesale lookups'!$A$4:$L$15,'Gas wholesale index'!K$2,FALSE)</f>
        <v>332991.45454545453</v>
      </c>
      <c r="L1234" s="13">
        <f>VLOOKUP($B1234,'Gas wholesale lookups'!$A$4:$L$15,'Gas wholesale index'!L$2,FALSE)</f>
        <v>208526.18181818182</v>
      </c>
      <c r="M1234" s="13">
        <f>VLOOKUP($B1234,'Gas wholesale lookups'!$A$4:$L$15,'Gas wholesale index'!M$2,FALSE)</f>
        <v>166168.27272727274</v>
      </c>
      <c r="N1234" s="13">
        <f>VLOOKUP($B1234,'Gas wholesale lookups'!$A$4:$L$15,'Gas wholesale index'!N$2,FALSE)</f>
        <v>291847.5</v>
      </c>
      <c r="O1234" s="38">
        <f>VLOOKUP($B1234,'Gas wholesale lookups'!$A$4:$R$15,'Gas wholesale index'!O$2,FALSE)</f>
        <v>0</v>
      </c>
      <c r="P1234" s="38">
        <f>VLOOKUP($B1234,'Gas wholesale lookups'!$A$4:$R$15,'Gas wholesale index'!P$2,FALSE)</f>
        <v>1</v>
      </c>
      <c r="Q1234" s="38">
        <f>VLOOKUP($B1234,'Gas wholesale lookups'!$A$4:$R$15,'Gas wholesale index'!Q$2,FALSE)</f>
        <v>1</v>
      </c>
      <c r="R1234" s="38">
        <f>VLOOKUP($B1234,'Gas wholesale lookups'!$A$4:$R$15,'Gas wholesale index'!R$2,FALSE)</f>
        <v>1</v>
      </c>
      <c r="S1234" s="38">
        <f>VLOOKUP($B1234,'Gas wholesale lookups'!$A$4:$R$15,'Gas wholesale index'!S$2,FALSE)</f>
        <v>1</v>
      </c>
      <c r="T1234" s="38">
        <f>VLOOKUP($B1234,'Gas wholesale lookups'!$A$4:$R$15,'Gas wholesale index'!T$2,FALSE)</f>
        <v>0</v>
      </c>
      <c r="U1234" s="13">
        <f t="shared" si="362"/>
        <v>0</v>
      </c>
      <c r="V1234" s="13">
        <f t="shared" si="363"/>
        <v>291847.5</v>
      </c>
      <c r="W1234" s="13">
        <f t="shared" si="364"/>
        <v>332991.45454545453</v>
      </c>
      <c r="X1234" s="13">
        <f t="shared" si="365"/>
        <v>208526.18181818182</v>
      </c>
      <c r="Y1234" s="13">
        <f t="shared" si="366"/>
        <v>166168.27272727274</v>
      </c>
      <c r="Z1234" s="13">
        <f t="shared" si="367"/>
        <v>0</v>
      </c>
      <c r="AA1234" s="13">
        <f t="shared" si="368"/>
        <v>999533.40909090918</v>
      </c>
      <c r="AB1234" s="23">
        <f t="shared" si="369"/>
        <v>0</v>
      </c>
      <c r="AC1234" s="23">
        <f t="shared" si="370"/>
        <v>0</v>
      </c>
      <c r="AD1234" s="23">
        <f t="shared" si="371"/>
        <v>0</v>
      </c>
      <c r="AE1234" s="23">
        <f t="shared" si="372"/>
        <v>0</v>
      </c>
      <c r="AF1234" s="23">
        <f t="shared" si="373"/>
        <v>0</v>
      </c>
      <c r="AG1234" s="23">
        <f t="shared" si="374"/>
        <v>0</v>
      </c>
      <c r="AH1234" s="23">
        <f t="shared" si="375"/>
        <v>0</v>
      </c>
      <c r="AI1234" s="44" t="str">
        <f t="shared" si="376"/>
        <v>n/a</v>
      </c>
      <c r="AJ1234" s="2" t="str">
        <f t="shared" si="359"/>
        <v>2019-20 Winter</v>
      </c>
      <c r="AK1234" s="2" t="str">
        <f t="shared" si="360"/>
        <v>2019-20 Summer</v>
      </c>
      <c r="AL1234" s="41">
        <v>0</v>
      </c>
    </row>
    <row r="1235" spans="1:38" x14ac:dyDescent="0.3">
      <c r="A1235" s="47">
        <v>43628</v>
      </c>
      <c r="B1235" s="14" t="str">
        <f t="shared" si="361"/>
        <v>Jun</v>
      </c>
      <c r="C1235" s="3"/>
      <c r="D1235" s="3"/>
      <c r="E1235" s="3"/>
      <c r="F1235" s="3"/>
      <c r="G1235" s="3"/>
      <c r="H1235" s="3"/>
      <c r="I1235" s="13">
        <f>VLOOKUP($B1235,'Gas wholesale lookups'!$A$4:$L$15,'Gas wholesale index'!I$2,FALSE)</f>
        <v>166168.27272727274</v>
      </c>
      <c r="J1235" s="13">
        <f>VLOOKUP($B1235,'Gas wholesale lookups'!$A$4:$L$15,'Gas wholesale index'!J$2,FALSE)</f>
        <v>291847.5</v>
      </c>
      <c r="K1235" s="13">
        <f>VLOOKUP($B1235,'Gas wholesale lookups'!$A$4:$L$15,'Gas wholesale index'!K$2,FALSE)</f>
        <v>332991.45454545453</v>
      </c>
      <c r="L1235" s="13">
        <f>VLOOKUP($B1235,'Gas wholesale lookups'!$A$4:$L$15,'Gas wholesale index'!L$2,FALSE)</f>
        <v>208526.18181818182</v>
      </c>
      <c r="M1235" s="13">
        <f>VLOOKUP($B1235,'Gas wholesale lookups'!$A$4:$L$15,'Gas wholesale index'!M$2,FALSE)</f>
        <v>166168.27272727274</v>
      </c>
      <c r="N1235" s="13">
        <f>VLOOKUP($B1235,'Gas wholesale lookups'!$A$4:$L$15,'Gas wholesale index'!N$2,FALSE)</f>
        <v>291847.5</v>
      </c>
      <c r="O1235" s="38">
        <f>VLOOKUP($B1235,'Gas wholesale lookups'!$A$4:$R$15,'Gas wholesale index'!O$2,FALSE)</f>
        <v>0</v>
      </c>
      <c r="P1235" s="38">
        <f>VLOOKUP($B1235,'Gas wholesale lookups'!$A$4:$R$15,'Gas wholesale index'!P$2,FALSE)</f>
        <v>1</v>
      </c>
      <c r="Q1235" s="38">
        <f>VLOOKUP($B1235,'Gas wholesale lookups'!$A$4:$R$15,'Gas wholesale index'!Q$2,FALSE)</f>
        <v>1</v>
      </c>
      <c r="R1235" s="38">
        <f>VLOOKUP($B1235,'Gas wholesale lookups'!$A$4:$R$15,'Gas wholesale index'!R$2,FALSE)</f>
        <v>1</v>
      </c>
      <c r="S1235" s="38">
        <f>VLOOKUP($B1235,'Gas wholesale lookups'!$A$4:$R$15,'Gas wholesale index'!S$2,FALSE)</f>
        <v>1</v>
      </c>
      <c r="T1235" s="38">
        <f>VLOOKUP($B1235,'Gas wholesale lookups'!$A$4:$R$15,'Gas wholesale index'!T$2,FALSE)</f>
        <v>0</v>
      </c>
      <c r="U1235" s="13">
        <f t="shared" si="362"/>
        <v>0</v>
      </c>
      <c r="V1235" s="13">
        <f t="shared" si="363"/>
        <v>291847.5</v>
      </c>
      <c r="W1235" s="13">
        <f t="shared" si="364"/>
        <v>332991.45454545453</v>
      </c>
      <c r="X1235" s="13">
        <f t="shared" si="365"/>
        <v>208526.18181818182</v>
      </c>
      <c r="Y1235" s="13">
        <f t="shared" si="366"/>
        <v>166168.27272727274</v>
      </c>
      <c r="Z1235" s="13">
        <f t="shared" si="367"/>
        <v>0</v>
      </c>
      <c r="AA1235" s="13">
        <f t="shared" si="368"/>
        <v>999533.40909090918</v>
      </c>
      <c r="AB1235" s="23">
        <f t="shared" si="369"/>
        <v>0</v>
      </c>
      <c r="AC1235" s="23">
        <f t="shared" si="370"/>
        <v>0</v>
      </c>
      <c r="AD1235" s="23">
        <f t="shared" si="371"/>
        <v>0</v>
      </c>
      <c r="AE1235" s="23">
        <f t="shared" si="372"/>
        <v>0</v>
      </c>
      <c r="AF1235" s="23">
        <f t="shared" si="373"/>
        <v>0</v>
      </c>
      <c r="AG1235" s="23">
        <f t="shared" si="374"/>
        <v>0</v>
      </c>
      <c r="AH1235" s="23">
        <f t="shared" si="375"/>
        <v>0</v>
      </c>
      <c r="AI1235" s="44" t="str">
        <f t="shared" si="376"/>
        <v>n/a</v>
      </c>
      <c r="AJ1235" s="2" t="str">
        <f t="shared" si="359"/>
        <v>2019-20 Winter</v>
      </c>
      <c r="AK1235" s="2" t="str">
        <f t="shared" si="360"/>
        <v>2019-20 Summer</v>
      </c>
      <c r="AL1235" s="41">
        <v>0</v>
      </c>
    </row>
    <row r="1236" spans="1:38" x14ac:dyDescent="0.3">
      <c r="A1236" s="47">
        <v>43629</v>
      </c>
      <c r="B1236" s="14" t="str">
        <f t="shared" si="361"/>
        <v>Jun</v>
      </c>
      <c r="C1236" s="3"/>
      <c r="D1236" s="3"/>
      <c r="E1236" s="3"/>
      <c r="F1236" s="3"/>
      <c r="G1236" s="3"/>
      <c r="H1236" s="3"/>
      <c r="I1236" s="13">
        <f>VLOOKUP($B1236,'Gas wholesale lookups'!$A$4:$L$15,'Gas wholesale index'!I$2,FALSE)</f>
        <v>166168.27272727274</v>
      </c>
      <c r="J1236" s="13">
        <f>VLOOKUP($B1236,'Gas wholesale lookups'!$A$4:$L$15,'Gas wholesale index'!J$2,FALSE)</f>
        <v>291847.5</v>
      </c>
      <c r="K1236" s="13">
        <f>VLOOKUP($B1236,'Gas wholesale lookups'!$A$4:$L$15,'Gas wholesale index'!K$2,FALSE)</f>
        <v>332991.45454545453</v>
      </c>
      <c r="L1236" s="13">
        <f>VLOOKUP($B1236,'Gas wholesale lookups'!$A$4:$L$15,'Gas wholesale index'!L$2,FALSE)</f>
        <v>208526.18181818182</v>
      </c>
      <c r="M1236" s="13">
        <f>VLOOKUP($B1236,'Gas wholesale lookups'!$A$4:$L$15,'Gas wholesale index'!M$2,FALSE)</f>
        <v>166168.27272727274</v>
      </c>
      <c r="N1236" s="13">
        <f>VLOOKUP($B1236,'Gas wholesale lookups'!$A$4:$L$15,'Gas wholesale index'!N$2,FALSE)</f>
        <v>291847.5</v>
      </c>
      <c r="O1236" s="38">
        <f>VLOOKUP($B1236,'Gas wholesale lookups'!$A$4:$R$15,'Gas wholesale index'!O$2,FALSE)</f>
        <v>0</v>
      </c>
      <c r="P1236" s="38">
        <f>VLOOKUP($B1236,'Gas wholesale lookups'!$A$4:$R$15,'Gas wholesale index'!P$2,FALSE)</f>
        <v>1</v>
      </c>
      <c r="Q1236" s="38">
        <f>VLOOKUP($B1236,'Gas wholesale lookups'!$A$4:$R$15,'Gas wholesale index'!Q$2,FALSE)</f>
        <v>1</v>
      </c>
      <c r="R1236" s="38">
        <f>VLOOKUP($B1236,'Gas wholesale lookups'!$A$4:$R$15,'Gas wholesale index'!R$2,FALSE)</f>
        <v>1</v>
      </c>
      <c r="S1236" s="38">
        <f>VLOOKUP($B1236,'Gas wholesale lookups'!$A$4:$R$15,'Gas wholesale index'!S$2,FALSE)</f>
        <v>1</v>
      </c>
      <c r="T1236" s="38">
        <f>VLOOKUP($B1236,'Gas wholesale lookups'!$A$4:$R$15,'Gas wholesale index'!T$2,FALSE)</f>
        <v>0</v>
      </c>
      <c r="U1236" s="13">
        <f t="shared" si="362"/>
        <v>0</v>
      </c>
      <c r="V1236" s="13">
        <f t="shared" si="363"/>
        <v>291847.5</v>
      </c>
      <c r="W1236" s="13">
        <f t="shared" si="364"/>
        <v>332991.45454545453</v>
      </c>
      <c r="X1236" s="13">
        <f t="shared" si="365"/>
        <v>208526.18181818182</v>
      </c>
      <c r="Y1236" s="13">
        <f t="shared" si="366"/>
        <v>166168.27272727274</v>
      </c>
      <c r="Z1236" s="13">
        <f t="shared" si="367"/>
        <v>0</v>
      </c>
      <c r="AA1236" s="13">
        <f t="shared" si="368"/>
        <v>999533.40909090918</v>
      </c>
      <c r="AB1236" s="23">
        <f t="shared" si="369"/>
        <v>0</v>
      </c>
      <c r="AC1236" s="23">
        <f t="shared" si="370"/>
        <v>0</v>
      </c>
      <c r="AD1236" s="23">
        <f t="shared" si="371"/>
        <v>0</v>
      </c>
      <c r="AE1236" s="23">
        <f t="shared" si="372"/>
        <v>0</v>
      </c>
      <c r="AF1236" s="23">
        <f t="shared" si="373"/>
        <v>0</v>
      </c>
      <c r="AG1236" s="23">
        <f t="shared" si="374"/>
        <v>0</v>
      </c>
      <c r="AH1236" s="23">
        <f t="shared" si="375"/>
        <v>0</v>
      </c>
      <c r="AI1236" s="44" t="str">
        <f t="shared" si="376"/>
        <v>n/a</v>
      </c>
      <c r="AJ1236" s="2" t="str">
        <f t="shared" si="359"/>
        <v>2019-20 Winter</v>
      </c>
      <c r="AK1236" s="2" t="str">
        <f t="shared" si="360"/>
        <v>2019-20 Summer</v>
      </c>
      <c r="AL1236" s="41">
        <v>0</v>
      </c>
    </row>
    <row r="1237" spans="1:38" x14ac:dyDescent="0.3">
      <c r="A1237" s="47">
        <v>43630</v>
      </c>
      <c r="B1237" s="14" t="str">
        <f t="shared" si="361"/>
        <v>Jun</v>
      </c>
      <c r="C1237" s="3"/>
      <c r="D1237" s="3"/>
      <c r="E1237" s="3"/>
      <c r="F1237" s="3"/>
      <c r="G1237" s="3"/>
      <c r="H1237" s="3"/>
      <c r="I1237" s="13">
        <f>VLOOKUP($B1237,'Gas wholesale lookups'!$A$4:$L$15,'Gas wholesale index'!I$2,FALSE)</f>
        <v>166168.27272727274</v>
      </c>
      <c r="J1237" s="13">
        <f>VLOOKUP($B1237,'Gas wholesale lookups'!$A$4:$L$15,'Gas wholesale index'!J$2,FALSE)</f>
        <v>291847.5</v>
      </c>
      <c r="K1237" s="13">
        <f>VLOOKUP($B1237,'Gas wholesale lookups'!$A$4:$L$15,'Gas wholesale index'!K$2,FALSE)</f>
        <v>332991.45454545453</v>
      </c>
      <c r="L1237" s="13">
        <f>VLOOKUP($B1237,'Gas wholesale lookups'!$A$4:$L$15,'Gas wholesale index'!L$2,FALSE)</f>
        <v>208526.18181818182</v>
      </c>
      <c r="M1237" s="13">
        <f>VLOOKUP($B1237,'Gas wholesale lookups'!$A$4:$L$15,'Gas wholesale index'!M$2,FALSE)</f>
        <v>166168.27272727274</v>
      </c>
      <c r="N1237" s="13">
        <f>VLOOKUP($B1237,'Gas wholesale lookups'!$A$4:$L$15,'Gas wholesale index'!N$2,FALSE)</f>
        <v>291847.5</v>
      </c>
      <c r="O1237" s="38">
        <f>VLOOKUP($B1237,'Gas wholesale lookups'!$A$4:$R$15,'Gas wholesale index'!O$2,FALSE)</f>
        <v>0</v>
      </c>
      <c r="P1237" s="38">
        <f>VLOOKUP($B1237,'Gas wholesale lookups'!$A$4:$R$15,'Gas wholesale index'!P$2,FALSE)</f>
        <v>1</v>
      </c>
      <c r="Q1237" s="38">
        <f>VLOOKUP($B1237,'Gas wholesale lookups'!$A$4:$R$15,'Gas wholesale index'!Q$2,FALSE)</f>
        <v>1</v>
      </c>
      <c r="R1237" s="38">
        <f>VLOOKUP($B1237,'Gas wholesale lookups'!$A$4:$R$15,'Gas wholesale index'!R$2,FALSE)</f>
        <v>1</v>
      </c>
      <c r="S1237" s="38">
        <f>VLOOKUP($B1237,'Gas wholesale lookups'!$A$4:$R$15,'Gas wholesale index'!S$2,FALSE)</f>
        <v>1</v>
      </c>
      <c r="T1237" s="38">
        <f>VLOOKUP($B1237,'Gas wholesale lookups'!$A$4:$R$15,'Gas wholesale index'!T$2,FALSE)</f>
        <v>0</v>
      </c>
      <c r="U1237" s="13">
        <f t="shared" si="362"/>
        <v>0</v>
      </c>
      <c r="V1237" s="13">
        <f t="shared" si="363"/>
        <v>291847.5</v>
      </c>
      <c r="W1237" s="13">
        <f t="shared" si="364"/>
        <v>332991.45454545453</v>
      </c>
      <c r="X1237" s="13">
        <f t="shared" si="365"/>
        <v>208526.18181818182</v>
      </c>
      <c r="Y1237" s="13">
        <f t="shared" si="366"/>
        <v>166168.27272727274</v>
      </c>
      <c r="Z1237" s="13">
        <f t="shared" si="367"/>
        <v>0</v>
      </c>
      <c r="AA1237" s="13">
        <f t="shared" si="368"/>
        <v>999533.40909090918</v>
      </c>
      <c r="AB1237" s="23">
        <f t="shared" si="369"/>
        <v>0</v>
      </c>
      <c r="AC1237" s="23">
        <f t="shared" si="370"/>
        <v>0</v>
      </c>
      <c r="AD1237" s="23">
        <f t="shared" si="371"/>
        <v>0</v>
      </c>
      <c r="AE1237" s="23">
        <f t="shared" si="372"/>
        <v>0</v>
      </c>
      <c r="AF1237" s="23">
        <f t="shared" si="373"/>
        <v>0</v>
      </c>
      <c r="AG1237" s="23">
        <f t="shared" si="374"/>
        <v>0</v>
      </c>
      <c r="AH1237" s="23">
        <f t="shared" si="375"/>
        <v>0</v>
      </c>
      <c r="AI1237" s="44" t="str">
        <f t="shared" si="376"/>
        <v>n/a</v>
      </c>
      <c r="AJ1237" s="2" t="str">
        <f t="shared" si="359"/>
        <v>2019-20 Winter</v>
      </c>
      <c r="AK1237" s="2" t="str">
        <f t="shared" si="360"/>
        <v>2019-20 Summer</v>
      </c>
      <c r="AL1237" s="41">
        <v>0</v>
      </c>
    </row>
    <row r="1238" spans="1:38" x14ac:dyDescent="0.3">
      <c r="A1238" s="47">
        <v>43633</v>
      </c>
      <c r="B1238" s="14" t="str">
        <f t="shared" si="361"/>
        <v>Jun</v>
      </c>
      <c r="C1238" s="3"/>
      <c r="D1238" s="3"/>
      <c r="E1238" s="3"/>
      <c r="F1238" s="3"/>
      <c r="G1238" s="3"/>
      <c r="H1238" s="3"/>
      <c r="I1238" s="13">
        <f>VLOOKUP($B1238,'Gas wholesale lookups'!$A$4:$L$15,'Gas wholesale index'!I$2,FALSE)</f>
        <v>166168.27272727274</v>
      </c>
      <c r="J1238" s="13">
        <f>VLOOKUP($B1238,'Gas wholesale lookups'!$A$4:$L$15,'Gas wholesale index'!J$2,FALSE)</f>
        <v>291847.5</v>
      </c>
      <c r="K1238" s="13">
        <f>VLOOKUP($B1238,'Gas wholesale lookups'!$A$4:$L$15,'Gas wholesale index'!K$2,FALSE)</f>
        <v>332991.45454545453</v>
      </c>
      <c r="L1238" s="13">
        <f>VLOOKUP($B1238,'Gas wholesale lookups'!$A$4:$L$15,'Gas wholesale index'!L$2,FALSE)</f>
        <v>208526.18181818182</v>
      </c>
      <c r="M1238" s="13">
        <f>VLOOKUP($B1238,'Gas wholesale lookups'!$A$4:$L$15,'Gas wholesale index'!M$2,FALSE)</f>
        <v>166168.27272727274</v>
      </c>
      <c r="N1238" s="13">
        <f>VLOOKUP($B1238,'Gas wholesale lookups'!$A$4:$L$15,'Gas wholesale index'!N$2,FALSE)</f>
        <v>291847.5</v>
      </c>
      <c r="O1238" s="38">
        <f>VLOOKUP($B1238,'Gas wholesale lookups'!$A$4:$R$15,'Gas wholesale index'!O$2,FALSE)</f>
        <v>0</v>
      </c>
      <c r="P1238" s="38">
        <f>VLOOKUP($B1238,'Gas wholesale lookups'!$A$4:$R$15,'Gas wholesale index'!P$2,FALSE)</f>
        <v>1</v>
      </c>
      <c r="Q1238" s="38">
        <f>VLOOKUP($B1238,'Gas wholesale lookups'!$A$4:$R$15,'Gas wholesale index'!Q$2,FALSE)</f>
        <v>1</v>
      </c>
      <c r="R1238" s="38">
        <f>VLOOKUP($B1238,'Gas wholesale lookups'!$A$4:$R$15,'Gas wholesale index'!R$2,FALSE)</f>
        <v>1</v>
      </c>
      <c r="S1238" s="38">
        <f>VLOOKUP($B1238,'Gas wholesale lookups'!$A$4:$R$15,'Gas wholesale index'!S$2,FALSE)</f>
        <v>1</v>
      </c>
      <c r="T1238" s="38">
        <f>VLOOKUP($B1238,'Gas wholesale lookups'!$A$4:$R$15,'Gas wholesale index'!T$2,FALSE)</f>
        <v>0</v>
      </c>
      <c r="U1238" s="13">
        <f t="shared" si="362"/>
        <v>0</v>
      </c>
      <c r="V1238" s="13">
        <f t="shared" si="363"/>
        <v>291847.5</v>
      </c>
      <c r="W1238" s="13">
        <f t="shared" si="364"/>
        <v>332991.45454545453</v>
      </c>
      <c r="X1238" s="13">
        <f t="shared" si="365"/>
        <v>208526.18181818182</v>
      </c>
      <c r="Y1238" s="13">
        <f t="shared" si="366"/>
        <v>166168.27272727274</v>
      </c>
      <c r="Z1238" s="13">
        <f t="shared" si="367"/>
        <v>0</v>
      </c>
      <c r="AA1238" s="13">
        <f t="shared" si="368"/>
        <v>999533.40909090918</v>
      </c>
      <c r="AB1238" s="23">
        <f t="shared" si="369"/>
        <v>0</v>
      </c>
      <c r="AC1238" s="23">
        <f t="shared" si="370"/>
        <v>0</v>
      </c>
      <c r="AD1238" s="23">
        <f t="shared" si="371"/>
        <v>0</v>
      </c>
      <c r="AE1238" s="23">
        <f t="shared" si="372"/>
        <v>0</v>
      </c>
      <c r="AF1238" s="23">
        <f t="shared" si="373"/>
        <v>0</v>
      </c>
      <c r="AG1238" s="23">
        <f t="shared" si="374"/>
        <v>0</v>
      </c>
      <c r="AH1238" s="23">
        <f t="shared" si="375"/>
        <v>0</v>
      </c>
      <c r="AI1238" s="44" t="str">
        <f t="shared" si="376"/>
        <v>n/a</v>
      </c>
      <c r="AJ1238" s="2" t="str">
        <f t="shared" si="359"/>
        <v>2019-20 Winter</v>
      </c>
      <c r="AK1238" s="2" t="str">
        <f t="shared" si="360"/>
        <v>2019-20 Summer</v>
      </c>
      <c r="AL1238" s="41">
        <v>0</v>
      </c>
    </row>
    <row r="1239" spans="1:38" x14ac:dyDescent="0.3">
      <c r="A1239" s="47">
        <v>43634</v>
      </c>
      <c r="B1239" s="14" t="str">
        <f t="shared" si="361"/>
        <v>Jun</v>
      </c>
      <c r="C1239" s="3"/>
      <c r="D1239" s="3"/>
      <c r="E1239" s="3"/>
      <c r="F1239" s="3"/>
      <c r="G1239" s="3"/>
      <c r="H1239" s="3"/>
      <c r="I1239" s="13">
        <f>VLOOKUP($B1239,'Gas wholesale lookups'!$A$4:$L$15,'Gas wholesale index'!I$2,FALSE)</f>
        <v>166168.27272727274</v>
      </c>
      <c r="J1239" s="13">
        <f>VLOOKUP($B1239,'Gas wholesale lookups'!$A$4:$L$15,'Gas wholesale index'!J$2,FALSE)</f>
        <v>291847.5</v>
      </c>
      <c r="K1239" s="13">
        <f>VLOOKUP($B1239,'Gas wholesale lookups'!$A$4:$L$15,'Gas wholesale index'!K$2,FALSE)</f>
        <v>332991.45454545453</v>
      </c>
      <c r="L1239" s="13">
        <f>VLOOKUP($B1239,'Gas wholesale lookups'!$A$4:$L$15,'Gas wholesale index'!L$2,FALSE)</f>
        <v>208526.18181818182</v>
      </c>
      <c r="M1239" s="13">
        <f>VLOOKUP($B1239,'Gas wholesale lookups'!$A$4:$L$15,'Gas wholesale index'!M$2,FALSE)</f>
        <v>166168.27272727274</v>
      </c>
      <c r="N1239" s="13">
        <f>VLOOKUP($B1239,'Gas wholesale lookups'!$A$4:$L$15,'Gas wholesale index'!N$2,FALSE)</f>
        <v>291847.5</v>
      </c>
      <c r="O1239" s="38">
        <f>VLOOKUP($B1239,'Gas wholesale lookups'!$A$4:$R$15,'Gas wholesale index'!O$2,FALSE)</f>
        <v>0</v>
      </c>
      <c r="P1239" s="38">
        <f>VLOOKUP($B1239,'Gas wholesale lookups'!$A$4:$R$15,'Gas wholesale index'!P$2,FALSE)</f>
        <v>1</v>
      </c>
      <c r="Q1239" s="38">
        <f>VLOOKUP($B1239,'Gas wholesale lookups'!$A$4:$R$15,'Gas wholesale index'!Q$2,FALSE)</f>
        <v>1</v>
      </c>
      <c r="R1239" s="38">
        <f>VLOOKUP($B1239,'Gas wholesale lookups'!$A$4:$R$15,'Gas wholesale index'!R$2,FALSE)</f>
        <v>1</v>
      </c>
      <c r="S1239" s="38">
        <f>VLOOKUP($B1239,'Gas wholesale lookups'!$A$4:$R$15,'Gas wholesale index'!S$2,FALSE)</f>
        <v>1</v>
      </c>
      <c r="T1239" s="38">
        <f>VLOOKUP($B1239,'Gas wholesale lookups'!$A$4:$R$15,'Gas wholesale index'!T$2,FALSE)</f>
        <v>0</v>
      </c>
      <c r="U1239" s="13">
        <f t="shared" si="362"/>
        <v>0</v>
      </c>
      <c r="V1239" s="13">
        <f t="shared" si="363"/>
        <v>291847.5</v>
      </c>
      <c r="W1239" s="13">
        <f t="shared" si="364"/>
        <v>332991.45454545453</v>
      </c>
      <c r="X1239" s="13">
        <f t="shared" si="365"/>
        <v>208526.18181818182</v>
      </c>
      <c r="Y1239" s="13">
        <f t="shared" si="366"/>
        <v>166168.27272727274</v>
      </c>
      <c r="Z1239" s="13">
        <f t="shared" si="367"/>
        <v>0</v>
      </c>
      <c r="AA1239" s="13">
        <f t="shared" si="368"/>
        <v>999533.40909090918</v>
      </c>
      <c r="AB1239" s="23">
        <f t="shared" si="369"/>
        <v>0</v>
      </c>
      <c r="AC1239" s="23">
        <f t="shared" si="370"/>
        <v>0</v>
      </c>
      <c r="AD1239" s="23">
        <f t="shared" si="371"/>
        <v>0</v>
      </c>
      <c r="AE1239" s="23">
        <f t="shared" si="372"/>
        <v>0</v>
      </c>
      <c r="AF1239" s="23">
        <f t="shared" si="373"/>
        <v>0</v>
      </c>
      <c r="AG1239" s="23">
        <f t="shared" si="374"/>
        <v>0</v>
      </c>
      <c r="AH1239" s="23">
        <f t="shared" si="375"/>
        <v>0</v>
      </c>
      <c r="AI1239" s="44" t="str">
        <f t="shared" si="376"/>
        <v>n/a</v>
      </c>
      <c r="AJ1239" s="2" t="str">
        <f t="shared" si="359"/>
        <v>2019-20 Winter</v>
      </c>
      <c r="AK1239" s="2" t="str">
        <f t="shared" si="360"/>
        <v>2019-20 Summer</v>
      </c>
      <c r="AL1239" s="41">
        <v>0</v>
      </c>
    </row>
    <row r="1240" spans="1:38" x14ac:dyDescent="0.3">
      <c r="A1240" s="47">
        <v>43635</v>
      </c>
      <c r="B1240" s="14" t="str">
        <f t="shared" si="361"/>
        <v>Jun</v>
      </c>
      <c r="C1240" s="3"/>
      <c r="D1240" s="3"/>
      <c r="E1240" s="3"/>
      <c r="F1240" s="3"/>
      <c r="G1240" s="3"/>
      <c r="H1240" s="3"/>
      <c r="I1240" s="13">
        <f>VLOOKUP($B1240,'Gas wholesale lookups'!$A$4:$L$15,'Gas wholesale index'!I$2,FALSE)</f>
        <v>166168.27272727274</v>
      </c>
      <c r="J1240" s="13">
        <f>VLOOKUP($B1240,'Gas wholesale lookups'!$A$4:$L$15,'Gas wholesale index'!J$2,FALSE)</f>
        <v>291847.5</v>
      </c>
      <c r="K1240" s="13">
        <f>VLOOKUP($B1240,'Gas wholesale lookups'!$A$4:$L$15,'Gas wholesale index'!K$2,FALSE)</f>
        <v>332991.45454545453</v>
      </c>
      <c r="L1240" s="13">
        <f>VLOOKUP($B1240,'Gas wholesale lookups'!$A$4:$L$15,'Gas wholesale index'!L$2,FALSE)</f>
        <v>208526.18181818182</v>
      </c>
      <c r="M1240" s="13">
        <f>VLOOKUP($B1240,'Gas wholesale lookups'!$A$4:$L$15,'Gas wholesale index'!M$2,FALSE)</f>
        <v>166168.27272727274</v>
      </c>
      <c r="N1240" s="13">
        <f>VLOOKUP($B1240,'Gas wholesale lookups'!$A$4:$L$15,'Gas wholesale index'!N$2,FALSE)</f>
        <v>291847.5</v>
      </c>
      <c r="O1240" s="38">
        <f>VLOOKUP($B1240,'Gas wholesale lookups'!$A$4:$R$15,'Gas wholesale index'!O$2,FALSE)</f>
        <v>0</v>
      </c>
      <c r="P1240" s="38">
        <f>VLOOKUP($B1240,'Gas wholesale lookups'!$A$4:$R$15,'Gas wholesale index'!P$2,FALSE)</f>
        <v>1</v>
      </c>
      <c r="Q1240" s="38">
        <f>VLOOKUP($B1240,'Gas wholesale lookups'!$A$4:$R$15,'Gas wholesale index'!Q$2,FALSE)</f>
        <v>1</v>
      </c>
      <c r="R1240" s="38">
        <f>VLOOKUP($B1240,'Gas wholesale lookups'!$A$4:$R$15,'Gas wholesale index'!R$2,FALSE)</f>
        <v>1</v>
      </c>
      <c r="S1240" s="38">
        <f>VLOOKUP($B1240,'Gas wholesale lookups'!$A$4:$R$15,'Gas wholesale index'!S$2,FALSE)</f>
        <v>1</v>
      </c>
      <c r="T1240" s="38">
        <f>VLOOKUP($B1240,'Gas wholesale lookups'!$A$4:$R$15,'Gas wholesale index'!T$2,FALSE)</f>
        <v>0</v>
      </c>
      <c r="U1240" s="13">
        <f t="shared" si="362"/>
        <v>0</v>
      </c>
      <c r="V1240" s="13">
        <f t="shared" si="363"/>
        <v>291847.5</v>
      </c>
      <c r="W1240" s="13">
        <f t="shared" si="364"/>
        <v>332991.45454545453</v>
      </c>
      <c r="X1240" s="13">
        <f t="shared" si="365"/>
        <v>208526.18181818182</v>
      </c>
      <c r="Y1240" s="13">
        <f t="shared" si="366"/>
        <v>166168.27272727274</v>
      </c>
      <c r="Z1240" s="13">
        <f t="shared" si="367"/>
        <v>0</v>
      </c>
      <c r="AA1240" s="13">
        <f t="shared" si="368"/>
        <v>999533.40909090918</v>
      </c>
      <c r="AB1240" s="23">
        <f t="shared" si="369"/>
        <v>0</v>
      </c>
      <c r="AC1240" s="23">
        <f t="shared" si="370"/>
        <v>0</v>
      </c>
      <c r="AD1240" s="23">
        <f t="shared" si="371"/>
        <v>0</v>
      </c>
      <c r="AE1240" s="23">
        <f t="shared" si="372"/>
        <v>0</v>
      </c>
      <c r="AF1240" s="23">
        <f t="shared" si="373"/>
        <v>0</v>
      </c>
      <c r="AG1240" s="23">
        <f t="shared" si="374"/>
        <v>0</v>
      </c>
      <c r="AH1240" s="23">
        <f t="shared" si="375"/>
        <v>0</v>
      </c>
      <c r="AI1240" s="44" t="str">
        <f t="shared" si="376"/>
        <v>n/a</v>
      </c>
      <c r="AJ1240" s="2" t="str">
        <f t="shared" si="359"/>
        <v>2019-20 Winter</v>
      </c>
      <c r="AK1240" s="2" t="str">
        <f t="shared" si="360"/>
        <v>2019-20 Summer</v>
      </c>
      <c r="AL1240" s="41">
        <v>0</v>
      </c>
    </row>
    <row r="1241" spans="1:38" x14ac:dyDescent="0.3">
      <c r="A1241" s="47">
        <v>43636</v>
      </c>
      <c r="B1241" s="14" t="str">
        <f t="shared" si="361"/>
        <v>Jun</v>
      </c>
      <c r="C1241" s="3"/>
      <c r="D1241" s="3"/>
      <c r="E1241" s="3"/>
      <c r="F1241" s="3"/>
      <c r="G1241" s="3"/>
      <c r="H1241" s="3"/>
      <c r="I1241" s="13">
        <f>VLOOKUP($B1241,'Gas wholesale lookups'!$A$4:$L$15,'Gas wholesale index'!I$2,FALSE)</f>
        <v>166168.27272727274</v>
      </c>
      <c r="J1241" s="13">
        <f>VLOOKUP($B1241,'Gas wholesale lookups'!$A$4:$L$15,'Gas wholesale index'!J$2,FALSE)</f>
        <v>291847.5</v>
      </c>
      <c r="K1241" s="13">
        <f>VLOOKUP($B1241,'Gas wholesale lookups'!$A$4:$L$15,'Gas wholesale index'!K$2,FALSE)</f>
        <v>332991.45454545453</v>
      </c>
      <c r="L1241" s="13">
        <f>VLOOKUP($B1241,'Gas wholesale lookups'!$A$4:$L$15,'Gas wholesale index'!L$2,FALSE)</f>
        <v>208526.18181818182</v>
      </c>
      <c r="M1241" s="13">
        <f>VLOOKUP($B1241,'Gas wholesale lookups'!$A$4:$L$15,'Gas wholesale index'!M$2,FALSE)</f>
        <v>166168.27272727274</v>
      </c>
      <c r="N1241" s="13">
        <f>VLOOKUP($B1241,'Gas wholesale lookups'!$A$4:$L$15,'Gas wholesale index'!N$2,FALSE)</f>
        <v>291847.5</v>
      </c>
      <c r="O1241" s="38">
        <f>VLOOKUP($B1241,'Gas wholesale lookups'!$A$4:$R$15,'Gas wholesale index'!O$2,FALSE)</f>
        <v>0</v>
      </c>
      <c r="P1241" s="38">
        <f>VLOOKUP($B1241,'Gas wholesale lookups'!$A$4:$R$15,'Gas wholesale index'!P$2,FALSE)</f>
        <v>1</v>
      </c>
      <c r="Q1241" s="38">
        <f>VLOOKUP($B1241,'Gas wholesale lookups'!$A$4:$R$15,'Gas wholesale index'!Q$2,FALSE)</f>
        <v>1</v>
      </c>
      <c r="R1241" s="38">
        <f>VLOOKUP($B1241,'Gas wholesale lookups'!$A$4:$R$15,'Gas wholesale index'!R$2,FALSE)</f>
        <v>1</v>
      </c>
      <c r="S1241" s="38">
        <f>VLOOKUP($B1241,'Gas wholesale lookups'!$A$4:$R$15,'Gas wholesale index'!S$2,FALSE)</f>
        <v>1</v>
      </c>
      <c r="T1241" s="38">
        <f>VLOOKUP($B1241,'Gas wholesale lookups'!$A$4:$R$15,'Gas wholesale index'!T$2,FALSE)</f>
        <v>0</v>
      </c>
      <c r="U1241" s="13">
        <f t="shared" si="362"/>
        <v>0</v>
      </c>
      <c r="V1241" s="13">
        <f t="shared" si="363"/>
        <v>291847.5</v>
      </c>
      <c r="W1241" s="13">
        <f t="shared" si="364"/>
        <v>332991.45454545453</v>
      </c>
      <c r="X1241" s="13">
        <f t="shared" si="365"/>
        <v>208526.18181818182</v>
      </c>
      <c r="Y1241" s="13">
        <f t="shared" si="366"/>
        <v>166168.27272727274</v>
      </c>
      <c r="Z1241" s="13">
        <f t="shared" si="367"/>
        <v>0</v>
      </c>
      <c r="AA1241" s="13">
        <f t="shared" si="368"/>
        <v>999533.40909090918</v>
      </c>
      <c r="AB1241" s="23">
        <f t="shared" si="369"/>
        <v>0</v>
      </c>
      <c r="AC1241" s="23">
        <f t="shared" si="370"/>
        <v>0</v>
      </c>
      <c r="AD1241" s="23">
        <f t="shared" si="371"/>
        <v>0</v>
      </c>
      <c r="AE1241" s="23">
        <f t="shared" si="372"/>
        <v>0</v>
      </c>
      <c r="AF1241" s="23">
        <f t="shared" si="373"/>
        <v>0</v>
      </c>
      <c r="AG1241" s="23">
        <f t="shared" si="374"/>
        <v>0</v>
      </c>
      <c r="AH1241" s="23">
        <f t="shared" si="375"/>
        <v>0</v>
      </c>
      <c r="AI1241" s="44" t="str">
        <f t="shared" si="376"/>
        <v>n/a</v>
      </c>
      <c r="AJ1241" s="2" t="str">
        <f t="shared" si="359"/>
        <v>2019-20 Winter</v>
      </c>
      <c r="AK1241" s="2" t="str">
        <f t="shared" si="360"/>
        <v>2019-20 Summer</v>
      </c>
      <c r="AL1241" s="41">
        <v>0</v>
      </c>
    </row>
    <row r="1242" spans="1:38" x14ac:dyDescent="0.3">
      <c r="A1242" s="47">
        <v>43637</v>
      </c>
      <c r="B1242" s="14" t="str">
        <f t="shared" si="361"/>
        <v>Jun</v>
      </c>
      <c r="C1242" s="3"/>
      <c r="D1242" s="3"/>
      <c r="E1242" s="3"/>
      <c r="F1242" s="3"/>
      <c r="G1242" s="3"/>
      <c r="H1242" s="3"/>
      <c r="I1242" s="13">
        <f>VLOOKUP($B1242,'Gas wholesale lookups'!$A$4:$L$15,'Gas wholesale index'!I$2,FALSE)</f>
        <v>166168.27272727274</v>
      </c>
      <c r="J1242" s="13">
        <f>VLOOKUP($B1242,'Gas wholesale lookups'!$A$4:$L$15,'Gas wholesale index'!J$2,FALSE)</f>
        <v>291847.5</v>
      </c>
      <c r="K1242" s="13">
        <f>VLOOKUP($B1242,'Gas wholesale lookups'!$A$4:$L$15,'Gas wholesale index'!K$2,FALSE)</f>
        <v>332991.45454545453</v>
      </c>
      <c r="L1242" s="13">
        <f>VLOOKUP($B1242,'Gas wholesale lookups'!$A$4:$L$15,'Gas wholesale index'!L$2,FALSE)</f>
        <v>208526.18181818182</v>
      </c>
      <c r="M1242" s="13">
        <f>VLOOKUP($B1242,'Gas wholesale lookups'!$A$4:$L$15,'Gas wholesale index'!M$2,FALSE)</f>
        <v>166168.27272727274</v>
      </c>
      <c r="N1242" s="13">
        <f>VLOOKUP($B1242,'Gas wholesale lookups'!$A$4:$L$15,'Gas wholesale index'!N$2,FALSE)</f>
        <v>291847.5</v>
      </c>
      <c r="O1242" s="38">
        <f>VLOOKUP($B1242,'Gas wholesale lookups'!$A$4:$R$15,'Gas wholesale index'!O$2,FALSE)</f>
        <v>0</v>
      </c>
      <c r="P1242" s="38">
        <f>VLOOKUP($B1242,'Gas wholesale lookups'!$A$4:$R$15,'Gas wholesale index'!P$2,FALSE)</f>
        <v>1</v>
      </c>
      <c r="Q1242" s="38">
        <f>VLOOKUP($B1242,'Gas wholesale lookups'!$A$4:$R$15,'Gas wholesale index'!Q$2,FALSE)</f>
        <v>1</v>
      </c>
      <c r="R1242" s="38">
        <f>VLOOKUP($B1242,'Gas wholesale lookups'!$A$4:$R$15,'Gas wholesale index'!R$2,FALSE)</f>
        <v>1</v>
      </c>
      <c r="S1242" s="38">
        <f>VLOOKUP($B1242,'Gas wholesale lookups'!$A$4:$R$15,'Gas wholesale index'!S$2,FALSE)</f>
        <v>1</v>
      </c>
      <c r="T1242" s="38">
        <f>VLOOKUP($B1242,'Gas wholesale lookups'!$A$4:$R$15,'Gas wholesale index'!T$2,FALSE)</f>
        <v>0</v>
      </c>
      <c r="U1242" s="13">
        <f t="shared" si="362"/>
        <v>0</v>
      </c>
      <c r="V1242" s="13">
        <f t="shared" si="363"/>
        <v>291847.5</v>
      </c>
      <c r="W1242" s="13">
        <f t="shared" si="364"/>
        <v>332991.45454545453</v>
      </c>
      <c r="X1242" s="13">
        <f t="shared" si="365"/>
        <v>208526.18181818182</v>
      </c>
      <c r="Y1242" s="13">
        <f t="shared" si="366"/>
        <v>166168.27272727274</v>
      </c>
      <c r="Z1242" s="13">
        <f t="shared" si="367"/>
        <v>0</v>
      </c>
      <c r="AA1242" s="13">
        <f t="shared" si="368"/>
        <v>999533.40909090918</v>
      </c>
      <c r="AB1242" s="23">
        <f t="shared" si="369"/>
        <v>0</v>
      </c>
      <c r="AC1242" s="23">
        <f t="shared" si="370"/>
        <v>0</v>
      </c>
      <c r="AD1242" s="23">
        <f t="shared" si="371"/>
        <v>0</v>
      </c>
      <c r="AE1242" s="23">
        <f t="shared" si="372"/>
        <v>0</v>
      </c>
      <c r="AF1242" s="23">
        <f t="shared" si="373"/>
        <v>0</v>
      </c>
      <c r="AG1242" s="23">
        <f t="shared" si="374"/>
        <v>0</v>
      </c>
      <c r="AH1242" s="23">
        <f t="shared" si="375"/>
        <v>0</v>
      </c>
      <c r="AI1242" s="44" t="str">
        <f t="shared" si="376"/>
        <v>n/a</v>
      </c>
      <c r="AJ1242" s="2" t="str">
        <f t="shared" si="359"/>
        <v>2019-20 Winter</v>
      </c>
      <c r="AK1242" s="2" t="str">
        <f t="shared" si="360"/>
        <v>2019-20 Summer</v>
      </c>
      <c r="AL1242" s="41">
        <v>0</v>
      </c>
    </row>
    <row r="1243" spans="1:38" x14ac:dyDescent="0.3">
      <c r="A1243" s="47">
        <v>43640</v>
      </c>
      <c r="B1243" s="14" t="str">
        <f t="shared" si="361"/>
        <v>Jun</v>
      </c>
      <c r="C1243" s="3"/>
      <c r="D1243" s="3"/>
      <c r="E1243" s="3"/>
      <c r="F1243" s="3"/>
      <c r="G1243" s="3"/>
      <c r="H1243" s="3"/>
      <c r="I1243" s="13">
        <f>VLOOKUP($B1243,'Gas wholesale lookups'!$A$4:$L$15,'Gas wholesale index'!I$2,FALSE)</f>
        <v>166168.27272727274</v>
      </c>
      <c r="J1243" s="13">
        <f>VLOOKUP($B1243,'Gas wholesale lookups'!$A$4:$L$15,'Gas wholesale index'!J$2,FALSE)</f>
        <v>291847.5</v>
      </c>
      <c r="K1243" s="13">
        <f>VLOOKUP($B1243,'Gas wholesale lookups'!$A$4:$L$15,'Gas wholesale index'!K$2,FALSE)</f>
        <v>332991.45454545453</v>
      </c>
      <c r="L1243" s="13">
        <f>VLOOKUP($B1243,'Gas wholesale lookups'!$A$4:$L$15,'Gas wholesale index'!L$2,FALSE)</f>
        <v>208526.18181818182</v>
      </c>
      <c r="M1243" s="13">
        <f>VLOOKUP($B1243,'Gas wholesale lookups'!$A$4:$L$15,'Gas wholesale index'!M$2,FALSE)</f>
        <v>166168.27272727274</v>
      </c>
      <c r="N1243" s="13">
        <f>VLOOKUP($B1243,'Gas wholesale lookups'!$A$4:$L$15,'Gas wholesale index'!N$2,FALSE)</f>
        <v>291847.5</v>
      </c>
      <c r="O1243" s="38">
        <f>VLOOKUP($B1243,'Gas wholesale lookups'!$A$4:$R$15,'Gas wholesale index'!O$2,FALSE)</f>
        <v>0</v>
      </c>
      <c r="P1243" s="38">
        <f>VLOOKUP($B1243,'Gas wholesale lookups'!$A$4:$R$15,'Gas wholesale index'!P$2,FALSE)</f>
        <v>1</v>
      </c>
      <c r="Q1243" s="38">
        <f>VLOOKUP($B1243,'Gas wholesale lookups'!$A$4:$R$15,'Gas wholesale index'!Q$2,FALSE)</f>
        <v>1</v>
      </c>
      <c r="R1243" s="38">
        <f>VLOOKUP($B1243,'Gas wholesale lookups'!$A$4:$R$15,'Gas wholesale index'!R$2,FALSE)</f>
        <v>1</v>
      </c>
      <c r="S1243" s="38">
        <f>VLOOKUP($B1243,'Gas wholesale lookups'!$A$4:$R$15,'Gas wholesale index'!S$2,FALSE)</f>
        <v>1</v>
      </c>
      <c r="T1243" s="38">
        <f>VLOOKUP($B1243,'Gas wholesale lookups'!$A$4:$R$15,'Gas wholesale index'!T$2,FALSE)</f>
        <v>0</v>
      </c>
      <c r="U1243" s="13">
        <f t="shared" si="362"/>
        <v>0</v>
      </c>
      <c r="V1243" s="13">
        <f t="shared" si="363"/>
        <v>291847.5</v>
      </c>
      <c r="W1243" s="13">
        <f t="shared" si="364"/>
        <v>332991.45454545453</v>
      </c>
      <c r="X1243" s="13">
        <f t="shared" si="365"/>
        <v>208526.18181818182</v>
      </c>
      <c r="Y1243" s="13">
        <f t="shared" si="366"/>
        <v>166168.27272727274</v>
      </c>
      <c r="Z1243" s="13">
        <f t="shared" si="367"/>
        <v>0</v>
      </c>
      <c r="AA1243" s="13">
        <f t="shared" si="368"/>
        <v>999533.40909090918</v>
      </c>
      <c r="AB1243" s="23">
        <f t="shared" si="369"/>
        <v>0</v>
      </c>
      <c r="AC1243" s="23">
        <f t="shared" si="370"/>
        <v>0</v>
      </c>
      <c r="AD1243" s="23">
        <f t="shared" si="371"/>
        <v>0</v>
      </c>
      <c r="AE1243" s="23">
        <f t="shared" si="372"/>
        <v>0</v>
      </c>
      <c r="AF1243" s="23">
        <f t="shared" si="373"/>
        <v>0</v>
      </c>
      <c r="AG1243" s="23">
        <f t="shared" si="374"/>
        <v>0</v>
      </c>
      <c r="AH1243" s="23">
        <f t="shared" si="375"/>
        <v>0</v>
      </c>
      <c r="AI1243" s="44" t="str">
        <f t="shared" si="376"/>
        <v>n/a</v>
      </c>
      <c r="AJ1243" s="2" t="str">
        <f t="shared" si="359"/>
        <v>2019-20 Winter</v>
      </c>
      <c r="AK1243" s="2" t="str">
        <f t="shared" si="360"/>
        <v>2019-20 Summer</v>
      </c>
      <c r="AL1243" s="41">
        <v>0</v>
      </c>
    </row>
    <row r="1244" spans="1:38" x14ac:dyDescent="0.3">
      <c r="A1244" s="47">
        <v>43641</v>
      </c>
      <c r="B1244" s="14" t="str">
        <f t="shared" si="361"/>
        <v>Jun</v>
      </c>
      <c r="C1244" s="3"/>
      <c r="D1244" s="3"/>
      <c r="E1244" s="3"/>
      <c r="F1244" s="3"/>
      <c r="G1244" s="3"/>
      <c r="H1244" s="3"/>
      <c r="I1244" s="13">
        <f>VLOOKUP($B1244,'Gas wholesale lookups'!$A$4:$L$15,'Gas wholesale index'!I$2,FALSE)</f>
        <v>166168.27272727274</v>
      </c>
      <c r="J1244" s="13">
        <f>VLOOKUP($B1244,'Gas wholesale lookups'!$A$4:$L$15,'Gas wholesale index'!J$2,FALSE)</f>
        <v>291847.5</v>
      </c>
      <c r="K1244" s="13">
        <f>VLOOKUP($B1244,'Gas wholesale lookups'!$A$4:$L$15,'Gas wholesale index'!K$2,FALSE)</f>
        <v>332991.45454545453</v>
      </c>
      <c r="L1244" s="13">
        <f>VLOOKUP($B1244,'Gas wholesale lookups'!$A$4:$L$15,'Gas wholesale index'!L$2,FALSE)</f>
        <v>208526.18181818182</v>
      </c>
      <c r="M1244" s="13">
        <f>VLOOKUP($B1244,'Gas wholesale lookups'!$A$4:$L$15,'Gas wholesale index'!M$2,FALSE)</f>
        <v>166168.27272727274</v>
      </c>
      <c r="N1244" s="13">
        <f>VLOOKUP($B1244,'Gas wholesale lookups'!$A$4:$L$15,'Gas wholesale index'!N$2,FALSE)</f>
        <v>291847.5</v>
      </c>
      <c r="O1244" s="38">
        <f>VLOOKUP($B1244,'Gas wholesale lookups'!$A$4:$R$15,'Gas wholesale index'!O$2,FALSE)</f>
        <v>0</v>
      </c>
      <c r="P1244" s="38">
        <f>VLOOKUP($B1244,'Gas wholesale lookups'!$A$4:$R$15,'Gas wholesale index'!P$2,FALSE)</f>
        <v>1</v>
      </c>
      <c r="Q1244" s="38">
        <f>VLOOKUP($B1244,'Gas wholesale lookups'!$A$4:$R$15,'Gas wholesale index'!Q$2,FALSE)</f>
        <v>1</v>
      </c>
      <c r="R1244" s="38">
        <f>VLOOKUP($B1244,'Gas wholesale lookups'!$A$4:$R$15,'Gas wholesale index'!R$2,FALSE)</f>
        <v>1</v>
      </c>
      <c r="S1244" s="38">
        <f>VLOOKUP($B1244,'Gas wholesale lookups'!$A$4:$R$15,'Gas wholesale index'!S$2,FALSE)</f>
        <v>1</v>
      </c>
      <c r="T1244" s="38">
        <f>VLOOKUP($B1244,'Gas wholesale lookups'!$A$4:$R$15,'Gas wholesale index'!T$2,FALSE)</f>
        <v>0</v>
      </c>
      <c r="U1244" s="13">
        <f t="shared" si="362"/>
        <v>0</v>
      </c>
      <c r="V1244" s="13">
        <f t="shared" si="363"/>
        <v>291847.5</v>
      </c>
      <c r="W1244" s="13">
        <f t="shared" si="364"/>
        <v>332991.45454545453</v>
      </c>
      <c r="X1244" s="13">
        <f t="shared" si="365"/>
        <v>208526.18181818182</v>
      </c>
      <c r="Y1244" s="13">
        <f t="shared" si="366"/>
        <v>166168.27272727274</v>
      </c>
      <c r="Z1244" s="13">
        <f t="shared" si="367"/>
        <v>0</v>
      </c>
      <c r="AA1244" s="13">
        <f t="shared" si="368"/>
        <v>999533.40909090918</v>
      </c>
      <c r="AB1244" s="23">
        <f t="shared" si="369"/>
        <v>0</v>
      </c>
      <c r="AC1244" s="23">
        <f t="shared" si="370"/>
        <v>0</v>
      </c>
      <c r="AD1244" s="23">
        <f t="shared" si="371"/>
        <v>0</v>
      </c>
      <c r="AE1244" s="23">
        <f t="shared" si="372"/>
        <v>0</v>
      </c>
      <c r="AF1244" s="23">
        <f t="shared" si="373"/>
        <v>0</v>
      </c>
      <c r="AG1244" s="23">
        <f t="shared" si="374"/>
        <v>0</v>
      </c>
      <c r="AH1244" s="23">
        <f t="shared" si="375"/>
        <v>0</v>
      </c>
      <c r="AI1244" s="44" t="str">
        <f t="shared" si="376"/>
        <v>n/a</v>
      </c>
      <c r="AJ1244" s="2" t="str">
        <f t="shared" si="359"/>
        <v>2019-20 Winter</v>
      </c>
      <c r="AK1244" s="2" t="str">
        <f t="shared" si="360"/>
        <v>2019-20 Summer</v>
      </c>
      <c r="AL1244" s="41">
        <v>0</v>
      </c>
    </row>
    <row r="1245" spans="1:38" x14ac:dyDescent="0.3">
      <c r="A1245" s="47">
        <v>43642</v>
      </c>
      <c r="B1245" s="14" t="str">
        <f t="shared" si="361"/>
        <v>Jun</v>
      </c>
      <c r="C1245" s="3"/>
      <c r="D1245" s="3"/>
      <c r="E1245" s="3"/>
      <c r="F1245" s="3"/>
      <c r="G1245" s="3"/>
      <c r="H1245" s="3"/>
      <c r="I1245" s="13">
        <f>VLOOKUP($B1245,'Gas wholesale lookups'!$A$4:$L$15,'Gas wholesale index'!I$2,FALSE)</f>
        <v>166168.27272727274</v>
      </c>
      <c r="J1245" s="13">
        <f>VLOOKUP($B1245,'Gas wholesale lookups'!$A$4:$L$15,'Gas wholesale index'!J$2,FALSE)</f>
        <v>291847.5</v>
      </c>
      <c r="K1245" s="13">
        <f>VLOOKUP($B1245,'Gas wholesale lookups'!$A$4:$L$15,'Gas wholesale index'!K$2,FALSE)</f>
        <v>332991.45454545453</v>
      </c>
      <c r="L1245" s="13">
        <f>VLOOKUP($B1245,'Gas wholesale lookups'!$A$4:$L$15,'Gas wholesale index'!L$2,FALSE)</f>
        <v>208526.18181818182</v>
      </c>
      <c r="M1245" s="13">
        <f>VLOOKUP($B1245,'Gas wholesale lookups'!$A$4:$L$15,'Gas wholesale index'!M$2,FALSE)</f>
        <v>166168.27272727274</v>
      </c>
      <c r="N1245" s="13">
        <f>VLOOKUP($B1245,'Gas wholesale lookups'!$A$4:$L$15,'Gas wholesale index'!N$2,FALSE)</f>
        <v>291847.5</v>
      </c>
      <c r="O1245" s="38">
        <f>VLOOKUP($B1245,'Gas wholesale lookups'!$A$4:$R$15,'Gas wholesale index'!O$2,FALSE)</f>
        <v>0</v>
      </c>
      <c r="P1245" s="38">
        <f>VLOOKUP($B1245,'Gas wholesale lookups'!$A$4:$R$15,'Gas wholesale index'!P$2,FALSE)</f>
        <v>1</v>
      </c>
      <c r="Q1245" s="38">
        <f>VLOOKUP($B1245,'Gas wholesale lookups'!$A$4:$R$15,'Gas wholesale index'!Q$2,FALSE)</f>
        <v>1</v>
      </c>
      <c r="R1245" s="38">
        <f>VLOOKUP($B1245,'Gas wholesale lookups'!$A$4:$R$15,'Gas wholesale index'!R$2,FALSE)</f>
        <v>1</v>
      </c>
      <c r="S1245" s="38">
        <f>VLOOKUP($B1245,'Gas wholesale lookups'!$A$4:$R$15,'Gas wholesale index'!S$2,FALSE)</f>
        <v>1</v>
      </c>
      <c r="T1245" s="38">
        <f>VLOOKUP($B1245,'Gas wholesale lookups'!$A$4:$R$15,'Gas wholesale index'!T$2,FALSE)</f>
        <v>0</v>
      </c>
      <c r="U1245" s="13">
        <f t="shared" si="362"/>
        <v>0</v>
      </c>
      <c r="V1245" s="13">
        <f t="shared" si="363"/>
        <v>291847.5</v>
      </c>
      <c r="W1245" s="13">
        <f t="shared" si="364"/>
        <v>332991.45454545453</v>
      </c>
      <c r="X1245" s="13">
        <f t="shared" si="365"/>
        <v>208526.18181818182</v>
      </c>
      <c r="Y1245" s="13">
        <f t="shared" si="366"/>
        <v>166168.27272727274</v>
      </c>
      <c r="Z1245" s="13">
        <f t="shared" si="367"/>
        <v>0</v>
      </c>
      <c r="AA1245" s="13">
        <f t="shared" si="368"/>
        <v>999533.40909090918</v>
      </c>
      <c r="AB1245" s="23">
        <f t="shared" si="369"/>
        <v>0</v>
      </c>
      <c r="AC1245" s="23">
        <f t="shared" si="370"/>
        <v>0</v>
      </c>
      <c r="AD1245" s="23">
        <f t="shared" si="371"/>
        <v>0</v>
      </c>
      <c r="AE1245" s="23">
        <f t="shared" si="372"/>
        <v>0</v>
      </c>
      <c r="AF1245" s="23">
        <f t="shared" si="373"/>
        <v>0</v>
      </c>
      <c r="AG1245" s="23">
        <f t="shared" si="374"/>
        <v>0</v>
      </c>
      <c r="AH1245" s="23">
        <f t="shared" si="375"/>
        <v>0</v>
      </c>
      <c r="AI1245" s="44" t="str">
        <f t="shared" si="376"/>
        <v>n/a</v>
      </c>
      <c r="AJ1245" s="2" t="str">
        <f t="shared" si="359"/>
        <v>2019-20 Winter</v>
      </c>
      <c r="AK1245" s="2" t="str">
        <f t="shared" si="360"/>
        <v>2019-20 Summer</v>
      </c>
      <c r="AL1245" s="41">
        <v>0</v>
      </c>
    </row>
    <row r="1246" spans="1:38" x14ac:dyDescent="0.3">
      <c r="A1246" s="47">
        <v>43643</v>
      </c>
      <c r="B1246" s="14" t="str">
        <f t="shared" si="361"/>
        <v>Jun</v>
      </c>
      <c r="C1246" s="3"/>
      <c r="D1246" s="3"/>
      <c r="E1246" s="3"/>
      <c r="F1246" s="3"/>
      <c r="G1246" s="3"/>
      <c r="H1246" s="3"/>
      <c r="I1246" s="13">
        <f>VLOOKUP($B1246,'Gas wholesale lookups'!$A$4:$L$15,'Gas wholesale index'!I$2,FALSE)</f>
        <v>166168.27272727274</v>
      </c>
      <c r="J1246" s="13">
        <f>VLOOKUP($B1246,'Gas wholesale lookups'!$A$4:$L$15,'Gas wholesale index'!J$2,FALSE)</f>
        <v>291847.5</v>
      </c>
      <c r="K1246" s="13">
        <f>VLOOKUP($B1246,'Gas wholesale lookups'!$A$4:$L$15,'Gas wholesale index'!K$2,FALSE)</f>
        <v>332991.45454545453</v>
      </c>
      <c r="L1246" s="13">
        <f>VLOOKUP($B1246,'Gas wholesale lookups'!$A$4:$L$15,'Gas wholesale index'!L$2,FALSE)</f>
        <v>208526.18181818182</v>
      </c>
      <c r="M1246" s="13">
        <f>VLOOKUP($B1246,'Gas wholesale lookups'!$A$4:$L$15,'Gas wholesale index'!M$2,FALSE)</f>
        <v>166168.27272727274</v>
      </c>
      <c r="N1246" s="13">
        <f>VLOOKUP($B1246,'Gas wholesale lookups'!$A$4:$L$15,'Gas wholesale index'!N$2,FALSE)</f>
        <v>291847.5</v>
      </c>
      <c r="O1246" s="38">
        <f>VLOOKUP($B1246,'Gas wholesale lookups'!$A$4:$R$15,'Gas wholesale index'!O$2,FALSE)</f>
        <v>0</v>
      </c>
      <c r="P1246" s="38">
        <f>VLOOKUP($B1246,'Gas wholesale lookups'!$A$4:$R$15,'Gas wholesale index'!P$2,FALSE)</f>
        <v>1</v>
      </c>
      <c r="Q1246" s="38">
        <f>VLOOKUP($B1246,'Gas wholesale lookups'!$A$4:$R$15,'Gas wholesale index'!Q$2,FALSE)</f>
        <v>1</v>
      </c>
      <c r="R1246" s="38">
        <f>VLOOKUP($B1246,'Gas wholesale lookups'!$A$4:$R$15,'Gas wholesale index'!R$2,FALSE)</f>
        <v>1</v>
      </c>
      <c r="S1246" s="38">
        <f>VLOOKUP($B1246,'Gas wholesale lookups'!$A$4:$R$15,'Gas wholesale index'!S$2,FALSE)</f>
        <v>1</v>
      </c>
      <c r="T1246" s="38">
        <f>VLOOKUP($B1246,'Gas wholesale lookups'!$A$4:$R$15,'Gas wholesale index'!T$2,FALSE)</f>
        <v>0</v>
      </c>
      <c r="U1246" s="13">
        <f t="shared" si="362"/>
        <v>0</v>
      </c>
      <c r="V1246" s="13">
        <f t="shared" si="363"/>
        <v>291847.5</v>
      </c>
      <c r="W1246" s="13">
        <f t="shared" si="364"/>
        <v>332991.45454545453</v>
      </c>
      <c r="X1246" s="13">
        <f t="shared" si="365"/>
        <v>208526.18181818182</v>
      </c>
      <c r="Y1246" s="13">
        <f t="shared" si="366"/>
        <v>166168.27272727274</v>
      </c>
      <c r="Z1246" s="13">
        <f t="shared" si="367"/>
        <v>0</v>
      </c>
      <c r="AA1246" s="13">
        <f t="shared" si="368"/>
        <v>999533.40909090918</v>
      </c>
      <c r="AB1246" s="23">
        <f t="shared" si="369"/>
        <v>0</v>
      </c>
      <c r="AC1246" s="23">
        <f t="shared" si="370"/>
        <v>0</v>
      </c>
      <c r="AD1246" s="23">
        <f t="shared" si="371"/>
        <v>0</v>
      </c>
      <c r="AE1246" s="23">
        <f t="shared" si="372"/>
        <v>0</v>
      </c>
      <c r="AF1246" s="23">
        <f t="shared" si="373"/>
        <v>0</v>
      </c>
      <c r="AG1246" s="23">
        <f t="shared" si="374"/>
        <v>0</v>
      </c>
      <c r="AH1246" s="23">
        <f t="shared" si="375"/>
        <v>0</v>
      </c>
      <c r="AI1246" s="44" t="str">
        <f t="shared" si="376"/>
        <v>n/a</v>
      </c>
      <c r="AJ1246" s="2" t="str">
        <f t="shared" si="359"/>
        <v>2019-20 Winter</v>
      </c>
      <c r="AK1246" s="2" t="str">
        <f t="shared" si="360"/>
        <v>2019-20 Summer</v>
      </c>
      <c r="AL1246" s="41">
        <v>0</v>
      </c>
    </row>
    <row r="1247" spans="1:38" x14ac:dyDescent="0.3">
      <c r="A1247" s="47">
        <v>43644</v>
      </c>
      <c r="B1247" s="14" t="str">
        <f t="shared" si="361"/>
        <v>Jun</v>
      </c>
      <c r="C1247" s="3"/>
      <c r="D1247" s="3"/>
      <c r="E1247" s="3"/>
      <c r="F1247" s="3"/>
      <c r="G1247" s="3"/>
      <c r="H1247" s="3"/>
      <c r="I1247" s="13">
        <f>VLOOKUP($B1247,'Gas wholesale lookups'!$A$4:$L$15,'Gas wholesale index'!I$2,FALSE)</f>
        <v>166168.27272727274</v>
      </c>
      <c r="J1247" s="13">
        <f>VLOOKUP($B1247,'Gas wholesale lookups'!$A$4:$L$15,'Gas wholesale index'!J$2,FALSE)</f>
        <v>291847.5</v>
      </c>
      <c r="K1247" s="13">
        <f>VLOOKUP($B1247,'Gas wholesale lookups'!$A$4:$L$15,'Gas wholesale index'!K$2,FALSE)</f>
        <v>332991.45454545453</v>
      </c>
      <c r="L1247" s="13">
        <f>VLOOKUP($B1247,'Gas wholesale lookups'!$A$4:$L$15,'Gas wholesale index'!L$2,FALSE)</f>
        <v>208526.18181818182</v>
      </c>
      <c r="M1247" s="13">
        <f>VLOOKUP($B1247,'Gas wholesale lookups'!$A$4:$L$15,'Gas wholesale index'!M$2,FALSE)</f>
        <v>166168.27272727274</v>
      </c>
      <c r="N1247" s="13">
        <f>VLOOKUP($B1247,'Gas wholesale lookups'!$A$4:$L$15,'Gas wholesale index'!N$2,FALSE)</f>
        <v>291847.5</v>
      </c>
      <c r="O1247" s="38">
        <f>VLOOKUP($B1247,'Gas wholesale lookups'!$A$4:$R$15,'Gas wholesale index'!O$2,FALSE)</f>
        <v>0</v>
      </c>
      <c r="P1247" s="38">
        <f>VLOOKUP($B1247,'Gas wholesale lookups'!$A$4:$R$15,'Gas wholesale index'!P$2,FALSE)</f>
        <v>1</v>
      </c>
      <c r="Q1247" s="38">
        <f>VLOOKUP($B1247,'Gas wholesale lookups'!$A$4:$R$15,'Gas wholesale index'!Q$2,FALSE)</f>
        <v>1</v>
      </c>
      <c r="R1247" s="38">
        <f>VLOOKUP($B1247,'Gas wholesale lookups'!$A$4:$R$15,'Gas wholesale index'!R$2,FALSE)</f>
        <v>1</v>
      </c>
      <c r="S1247" s="38">
        <f>VLOOKUP($B1247,'Gas wholesale lookups'!$A$4:$R$15,'Gas wholesale index'!S$2,FALSE)</f>
        <v>1</v>
      </c>
      <c r="T1247" s="38">
        <f>VLOOKUP($B1247,'Gas wholesale lookups'!$A$4:$R$15,'Gas wholesale index'!T$2,FALSE)</f>
        <v>0</v>
      </c>
      <c r="U1247" s="13">
        <f t="shared" si="362"/>
        <v>0</v>
      </c>
      <c r="V1247" s="13">
        <f t="shared" si="363"/>
        <v>291847.5</v>
      </c>
      <c r="W1247" s="13">
        <f t="shared" si="364"/>
        <v>332991.45454545453</v>
      </c>
      <c r="X1247" s="13">
        <f t="shared" si="365"/>
        <v>208526.18181818182</v>
      </c>
      <c r="Y1247" s="13">
        <f t="shared" si="366"/>
        <v>166168.27272727274</v>
      </c>
      <c r="Z1247" s="13">
        <f t="shared" si="367"/>
        <v>0</v>
      </c>
      <c r="AA1247" s="13">
        <f t="shared" si="368"/>
        <v>999533.40909090918</v>
      </c>
      <c r="AB1247" s="23">
        <f t="shared" si="369"/>
        <v>0</v>
      </c>
      <c r="AC1247" s="23">
        <f t="shared" si="370"/>
        <v>0</v>
      </c>
      <c r="AD1247" s="23">
        <f t="shared" si="371"/>
        <v>0</v>
      </c>
      <c r="AE1247" s="23">
        <f t="shared" si="372"/>
        <v>0</v>
      </c>
      <c r="AF1247" s="23">
        <f t="shared" si="373"/>
        <v>0</v>
      </c>
      <c r="AG1247" s="23">
        <f t="shared" si="374"/>
        <v>0</v>
      </c>
      <c r="AH1247" s="23">
        <f t="shared" si="375"/>
        <v>0</v>
      </c>
      <c r="AI1247" s="44" t="str">
        <f t="shared" si="376"/>
        <v>n/a</v>
      </c>
      <c r="AJ1247" s="2" t="str">
        <f t="shared" si="359"/>
        <v>2019-20 Winter</v>
      </c>
      <c r="AK1247" s="2" t="str">
        <f t="shared" si="360"/>
        <v>2019-20 Summer</v>
      </c>
      <c r="AL1247" s="41">
        <v>0</v>
      </c>
    </row>
    <row r="1248" spans="1:38" x14ac:dyDescent="0.3">
      <c r="A1248" s="47">
        <v>43647</v>
      </c>
      <c r="B1248" s="14" t="str">
        <f t="shared" si="361"/>
        <v>Jul</v>
      </c>
      <c r="C1248" s="3"/>
      <c r="D1248" s="3"/>
      <c r="E1248" s="3"/>
      <c r="F1248" s="3"/>
      <c r="G1248" s="3"/>
      <c r="H1248" s="3"/>
      <c r="I1248" s="13">
        <f>VLOOKUP($B1248,'Gas wholesale lookups'!$A$4:$L$15,'Gas wholesale index'!I$2,FALSE)</f>
        <v>291847.5</v>
      </c>
      <c r="J1248" s="13">
        <f>VLOOKUP($B1248,'Gas wholesale lookups'!$A$4:$L$15,'Gas wholesale index'!J$2,FALSE)</f>
        <v>332991.45454545453</v>
      </c>
      <c r="K1248" s="13">
        <f>VLOOKUP($B1248,'Gas wholesale lookups'!$A$4:$L$15,'Gas wholesale index'!K$2,FALSE)</f>
        <v>208526.18181818182</v>
      </c>
      <c r="L1248" s="13">
        <f>VLOOKUP($B1248,'Gas wholesale lookups'!$A$4:$L$15,'Gas wholesale index'!L$2,FALSE)</f>
        <v>166168.27272727274</v>
      </c>
      <c r="M1248" s="13">
        <f>VLOOKUP($B1248,'Gas wholesale lookups'!$A$4:$L$15,'Gas wholesale index'!M$2,FALSE)</f>
        <v>291847.5</v>
      </c>
      <c r="N1248" s="13">
        <f>VLOOKUP($B1248,'Gas wholesale lookups'!$A$4:$L$15,'Gas wholesale index'!N$2,FALSE)</f>
        <v>332991.45454545453</v>
      </c>
      <c r="O1248" s="38">
        <f>VLOOKUP($B1248,'Gas wholesale lookups'!$A$4:$R$15,'Gas wholesale index'!O$2,FALSE)</f>
        <v>1</v>
      </c>
      <c r="P1248" s="38">
        <f>VLOOKUP($B1248,'Gas wholesale lookups'!$A$4:$R$15,'Gas wholesale index'!P$2,FALSE)</f>
        <v>1</v>
      </c>
      <c r="Q1248" s="38">
        <f>VLOOKUP($B1248,'Gas wholesale lookups'!$A$4:$R$15,'Gas wholesale index'!Q$2,FALSE)</f>
        <v>1</v>
      </c>
      <c r="R1248" s="38">
        <f>VLOOKUP($B1248,'Gas wholesale lookups'!$A$4:$R$15,'Gas wholesale index'!R$2,FALSE)</f>
        <v>1</v>
      </c>
      <c r="S1248" s="38">
        <f>VLOOKUP($B1248,'Gas wholesale lookups'!$A$4:$R$15,'Gas wholesale index'!S$2,FALSE)</f>
        <v>0</v>
      </c>
      <c r="T1248" s="38">
        <f>VLOOKUP($B1248,'Gas wholesale lookups'!$A$4:$R$15,'Gas wholesale index'!T$2,FALSE)</f>
        <v>0</v>
      </c>
      <c r="U1248" s="13">
        <f t="shared" si="362"/>
        <v>291847.5</v>
      </c>
      <c r="V1248" s="13">
        <f t="shared" si="363"/>
        <v>332991.45454545453</v>
      </c>
      <c r="W1248" s="13">
        <f t="shared" si="364"/>
        <v>208526.18181818182</v>
      </c>
      <c r="X1248" s="13">
        <f t="shared" si="365"/>
        <v>166168.27272727274</v>
      </c>
      <c r="Y1248" s="13">
        <f t="shared" si="366"/>
        <v>0</v>
      </c>
      <c r="Z1248" s="13">
        <f t="shared" si="367"/>
        <v>0</v>
      </c>
      <c r="AA1248" s="13">
        <f t="shared" si="368"/>
        <v>999533.40909090918</v>
      </c>
      <c r="AB1248" s="23">
        <f t="shared" si="369"/>
        <v>0</v>
      </c>
      <c r="AC1248" s="23">
        <f t="shared" si="370"/>
        <v>0</v>
      </c>
      <c r="AD1248" s="23">
        <f t="shared" si="371"/>
        <v>0</v>
      </c>
      <c r="AE1248" s="23">
        <f t="shared" si="372"/>
        <v>0</v>
      </c>
      <c r="AF1248" s="23">
        <f t="shared" si="373"/>
        <v>0</v>
      </c>
      <c r="AG1248" s="23">
        <f t="shared" si="374"/>
        <v>0</v>
      </c>
      <c r="AH1248" s="23">
        <f t="shared" si="375"/>
        <v>0</v>
      </c>
      <c r="AI1248" s="44" t="str">
        <f t="shared" si="376"/>
        <v>n/a</v>
      </c>
      <c r="AJ1248" s="2" t="str">
        <f t="shared" si="359"/>
        <v>2019-20 Winter</v>
      </c>
      <c r="AK1248" s="2" t="str">
        <f t="shared" si="360"/>
        <v>2019-20 Summer</v>
      </c>
      <c r="AL1248" s="41">
        <v>0</v>
      </c>
    </row>
    <row r="1249" spans="1:38" x14ac:dyDescent="0.3">
      <c r="A1249" s="47">
        <v>43648</v>
      </c>
      <c r="B1249" s="14" t="str">
        <f t="shared" si="361"/>
        <v>Jul</v>
      </c>
      <c r="C1249" s="3"/>
      <c r="D1249" s="3"/>
      <c r="E1249" s="3"/>
      <c r="F1249" s="3"/>
      <c r="G1249" s="3"/>
      <c r="H1249" s="3"/>
      <c r="I1249" s="13">
        <f>VLOOKUP($B1249,'Gas wholesale lookups'!$A$4:$L$15,'Gas wholesale index'!I$2,FALSE)</f>
        <v>291847.5</v>
      </c>
      <c r="J1249" s="13">
        <f>VLOOKUP($B1249,'Gas wholesale lookups'!$A$4:$L$15,'Gas wholesale index'!J$2,FALSE)</f>
        <v>332991.45454545453</v>
      </c>
      <c r="K1249" s="13">
        <f>VLOOKUP($B1249,'Gas wholesale lookups'!$A$4:$L$15,'Gas wholesale index'!K$2,FALSE)</f>
        <v>208526.18181818182</v>
      </c>
      <c r="L1249" s="13">
        <f>VLOOKUP($B1249,'Gas wholesale lookups'!$A$4:$L$15,'Gas wholesale index'!L$2,FALSE)</f>
        <v>166168.27272727274</v>
      </c>
      <c r="M1249" s="13">
        <f>VLOOKUP($B1249,'Gas wholesale lookups'!$A$4:$L$15,'Gas wholesale index'!M$2,FALSE)</f>
        <v>291847.5</v>
      </c>
      <c r="N1249" s="13">
        <f>VLOOKUP($B1249,'Gas wholesale lookups'!$A$4:$L$15,'Gas wholesale index'!N$2,FALSE)</f>
        <v>332991.45454545453</v>
      </c>
      <c r="O1249" s="38">
        <f>VLOOKUP($B1249,'Gas wholesale lookups'!$A$4:$R$15,'Gas wholesale index'!O$2,FALSE)</f>
        <v>1</v>
      </c>
      <c r="P1249" s="38">
        <f>VLOOKUP($B1249,'Gas wholesale lookups'!$A$4:$R$15,'Gas wholesale index'!P$2,FALSE)</f>
        <v>1</v>
      </c>
      <c r="Q1249" s="38">
        <f>VLOOKUP($B1249,'Gas wholesale lookups'!$A$4:$R$15,'Gas wholesale index'!Q$2,FALSE)</f>
        <v>1</v>
      </c>
      <c r="R1249" s="38">
        <f>VLOOKUP($B1249,'Gas wholesale lookups'!$A$4:$R$15,'Gas wholesale index'!R$2,FALSE)</f>
        <v>1</v>
      </c>
      <c r="S1249" s="38">
        <f>VLOOKUP($B1249,'Gas wholesale lookups'!$A$4:$R$15,'Gas wholesale index'!S$2,FALSE)</f>
        <v>0</v>
      </c>
      <c r="T1249" s="38">
        <f>VLOOKUP($B1249,'Gas wholesale lookups'!$A$4:$R$15,'Gas wholesale index'!T$2,FALSE)</f>
        <v>0</v>
      </c>
      <c r="U1249" s="13">
        <f t="shared" si="362"/>
        <v>291847.5</v>
      </c>
      <c r="V1249" s="13">
        <f t="shared" si="363"/>
        <v>332991.45454545453</v>
      </c>
      <c r="W1249" s="13">
        <f t="shared" si="364"/>
        <v>208526.18181818182</v>
      </c>
      <c r="X1249" s="13">
        <f t="shared" si="365"/>
        <v>166168.27272727274</v>
      </c>
      <c r="Y1249" s="13">
        <f t="shared" si="366"/>
        <v>0</v>
      </c>
      <c r="Z1249" s="13">
        <f t="shared" si="367"/>
        <v>0</v>
      </c>
      <c r="AA1249" s="13">
        <f t="shared" si="368"/>
        <v>999533.40909090918</v>
      </c>
      <c r="AB1249" s="23">
        <f t="shared" si="369"/>
        <v>0</v>
      </c>
      <c r="AC1249" s="23">
        <f t="shared" si="370"/>
        <v>0</v>
      </c>
      <c r="AD1249" s="23">
        <f t="shared" si="371"/>
        <v>0</v>
      </c>
      <c r="AE1249" s="23">
        <f t="shared" si="372"/>
        <v>0</v>
      </c>
      <c r="AF1249" s="23">
        <f t="shared" si="373"/>
        <v>0</v>
      </c>
      <c r="AG1249" s="23">
        <f t="shared" si="374"/>
        <v>0</v>
      </c>
      <c r="AH1249" s="23">
        <f t="shared" si="375"/>
        <v>0</v>
      </c>
      <c r="AI1249" s="44" t="str">
        <f t="shared" si="376"/>
        <v>n/a</v>
      </c>
      <c r="AJ1249" s="2" t="str">
        <f t="shared" si="359"/>
        <v>2019-20 Winter</v>
      </c>
      <c r="AK1249" s="2" t="str">
        <f t="shared" si="360"/>
        <v>2019-20 Summer</v>
      </c>
      <c r="AL1249" s="41">
        <v>0</v>
      </c>
    </row>
    <row r="1250" spans="1:38" x14ac:dyDescent="0.3">
      <c r="A1250" s="47">
        <v>43649</v>
      </c>
      <c r="B1250" s="14" t="str">
        <f t="shared" si="361"/>
        <v>Jul</v>
      </c>
      <c r="C1250" s="3"/>
      <c r="D1250" s="3"/>
      <c r="E1250" s="3"/>
      <c r="F1250" s="3"/>
      <c r="G1250" s="3"/>
      <c r="H1250" s="3"/>
      <c r="I1250" s="13">
        <f>VLOOKUP($B1250,'Gas wholesale lookups'!$A$4:$L$15,'Gas wholesale index'!I$2,FALSE)</f>
        <v>291847.5</v>
      </c>
      <c r="J1250" s="13">
        <f>VLOOKUP($B1250,'Gas wholesale lookups'!$A$4:$L$15,'Gas wholesale index'!J$2,FALSE)</f>
        <v>332991.45454545453</v>
      </c>
      <c r="K1250" s="13">
        <f>VLOOKUP($B1250,'Gas wholesale lookups'!$A$4:$L$15,'Gas wholesale index'!K$2,FALSE)</f>
        <v>208526.18181818182</v>
      </c>
      <c r="L1250" s="13">
        <f>VLOOKUP($B1250,'Gas wholesale lookups'!$A$4:$L$15,'Gas wholesale index'!L$2,FALSE)</f>
        <v>166168.27272727274</v>
      </c>
      <c r="M1250" s="13">
        <f>VLOOKUP($B1250,'Gas wholesale lookups'!$A$4:$L$15,'Gas wholesale index'!M$2,FALSE)</f>
        <v>291847.5</v>
      </c>
      <c r="N1250" s="13">
        <f>VLOOKUP($B1250,'Gas wholesale lookups'!$A$4:$L$15,'Gas wholesale index'!N$2,FALSE)</f>
        <v>332991.45454545453</v>
      </c>
      <c r="O1250" s="38">
        <f>VLOOKUP($B1250,'Gas wholesale lookups'!$A$4:$R$15,'Gas wholesale index'!O$2,FALSE)</f>
        <v>1</v>
      </c>
      <c r="P1250" s="38">
        <f>VLOOKUP($B1250,'Gas wholesale lookups'!$A$4:$R$15,'Gas wholesale index'!P$2,FALSE)</f>
        <v>1</v>
      </c>
      <c r="Q1250" s="38">
        <f>VLOOKUP($B1250,'Gas wholesale lookups'!$A$4:$R$15,'Gas wholesale index'!Q$2,FALSE)</f>
        <v>1</v>
      </c>
      <c r="R1250" s="38">
        <f>VLOOKUP($B1250,'Gas wholesale lookups'!$A$4:$R$15,'Gas wholesale index'!R$2,FALSE)</f>
        <v>1</v>
      </c>
      <c r="S1250" s="38">
        <f>VLOOKUP($B1250,'Gas wholesale lookups'!$A$4:$R$15,'Gas wholesale index'!S$2,FALSE)</f>
        <v>0</v>
      </c>
      <c r="T1250" s="38">
        <f>VLOOKUP($B1250,'Gas wholesale lookups'!$A$4:$R$15,'Gas wholesale index'!T$2,FALSE)</f>
        <v>0</v>
      </c>
      <c r="U1250" s="13">
        <f t="shared" si="362"/>
        <v>291847.5</v>
      </c>
      <c r="V1250" s="13">
        <f t="shared" si="363"/>
        <v>332991.45454545453</v>
      </c>
      <c r="W1250" s="13">
        <f t="shared" si="364"/>
        <v>208526.18181818182</v>
      </c>
      <c r="X1250" s="13">
        <f t="shared" si="365"/>
        <v>166168.27272727274</v>
      </c>
      <c r="Y1250" s="13">
        <f t="shared" si="366"/>
        <v>0</v>
      </c>
      <c r="Z1250" s="13">
        <f t="shared" si="367"/>
        <v>0</v>
      </c>
      <c r="AA1250" s="13">
        <f t="shared" si="368"/>
        <v>999533.40909090918</v>
      </c>
      <c r="AB1250" s="23">
        <f t="shared" si="369"/>
        <v>0</v>
      </c>
      <c r="AC1250" s="23">
        <f t="shared" si="370"/>
        <v>0</v>
      </c>
      <c r="AD1250" s="23">
        <f t="shared" si="371"/>
        <v>0</v>
      </c>
      <c r="AE1250" s="23">
        <f t="shared" si="372"/>
        <v>0</v>
      </c>
      <c r="AF1250" s="23">
        <f t="shared" si="373"/>
        <v>0</v>
      </c>
      <c r="AG1250" s="23">
        <f t="shared" si="374"/>
        <v>0</v>
      </c>
      <c r="AH1250" s="23">
        <f t="shared" si="375"/>
        <v>0</v>
      </c>
      <c r="AI1250" s="44" t="str">
        <f t="shared" si="376"/>
        <v>n/a</v>
      </c>
      <c r="AJ1250" s="2" t="str">
        <f t="shared" si="359"/>
        <v>2019-20 Winter</v>
      </c>
      <c r="AK1250" s="2" t="str">
        <f t="shared" si="360"/>
        <v>2019-20 Summer</v>
      </c>
      <c r="AL1250" s="41">
        <v>0</v>
      </c>
    </row>
    <row r="1251" spans="1:38" x14ac:dyDescent="0.3">
      <c r="A1251" s="47">
        <v>43650</v>
      </c>
      <c r="B1251" s="14" t="str">
        <f t="shared" si="361"/>
        <v>Jul</v>
      </c>
      <c r="C1251" s="3"/>
      <c r="D1251" s="3"/>
      <c r="E1251" s="3"/>
      <c r="F1251" s="3"/>
      <c r="G1251" s="3"/>
      <c r="H1251" s="3"/>
      <c r="I1251" s="13">
        <f>VLOOKUP($B1251,'Gas wholesale lookups'!$A$4:$L$15,'Gas wholesale index'!I$2,FALSE)</f>
        <v>291847.5</v>
      </c>
      <c r="J1251" s="13">
        <f>VLOOKUP($B1251,'Gas wholesale lookups'!$A$4:$L$15,'Gas wholesale index'!J$2,FALSE)</f>
        <v>332991.45454545453</v>
      </c>
      <c r="K1251" s="13">
        <f>VLOOKUP($B1251,'Gas wholesale lookups'!$A$4:$L$15,'Gas wholesale index'!K$2,FALSE)</f>
        <v>208526.18181818182</v>
      </c>
      <c r="L1251" s="13">
        <f>VLOOKUP($B1251,'Gas wholesale lookups'!$A$4:$L$15,'Gas wholesale index'!L$2,FALSE)</f>
        <v>166168.27272727274</v>
      </c>
      <c r="M1251" s="13">
        <f>VLOOKUP($B1251,'Gas wholesale lookups'!$A$4:$L$15,'Gas wholesale index'!M$2,FALSE)</f>
        <v>291847.5</v>
      </c>
      <c r="N1251" s="13">
        <f>VLOOKUP($B1251,'Gas wholesale lookups'!$A$4:$L$15,'Gas wholesale index'!N$2,FALSE)</f>
        <v>332991.45454545453</v>
      </c>
      <c r="O1251" s="38">
        <f>VLOOKUP($B1251,'Gas wholesale lookups'!$A$4:$R$15,'Gas wholesale index'!O$2,FALSE)</f>
        <v>1</v>
      </c>
      <c r="P1251" s="38">
        <f>VLOOKUP($B1251,'Gas wholesale lookups'!$A$4:$R$15,'Gas wholesale index'!P$2,FALSE)</f>
        <v>1</v>
      </c>
      <c r="Q1251" s="38">
        <f>VLOOKUP($B1251,'Gas wholesale lookups'!$A$4:$R$15,'Gas wholesale index'!Q$2,FALSE)</f>
        <v>1</v>
      </c>
      <c r="R1251" s="38">
        <f>VLOOKUP($B1251,'Gas wholesale lookups'!$A$4:$R$15,'Gas wholesale index'!R$2,FALSE)</f>
        <v>1</v>
      </c>
      <c r="S1251" s="38">
        <f>VLOOKUP($B1251,'Gas wholesale lookups'!$A$4:$R$15,'Gas wholesale index'!S$2,FALSE)</f>
        <v>0</v>
      </c>
      <c r="T1251" s="38">
        <f>VLOOKUP($B1251,'Gas wholesale lookups'!$A$4:$R$15,'Gas wholesale index'!T$2,FALSE)</f>
        <v>0</v>
      </c>
      <c r="U1251" s="13">
        <f t="shared" si="362"/>
        <v>291847.5</v>
      </c>
      <c r="V1251" s="13">
        <f t="shared" si="363"/>
        <v>332991.45454545453</v>
      </c>
      <c r="W1251" s="13">
        <f t="shared" si="364"/>
        <v>208526.18181818182</v>
      </c>
      <c r="X1251" s="13">
        <f t="shared" si="365"/>
        <v>166168.27272727274</v>
      </c>
      <c r="Y1251" s="13">
        <f t="shared" si="366"/>
        <v>0</v>
      </c>
      <c r="Z1251" s="13">
        <f t="shared" si="367"/>
        <v>0</v>
      </c>
      <c r="AA1251" s="13">
        <f t="shared" si="368"/>
        <v>999533.40909090918</v>
      </c>
      <c r="AB1251" s="23">
        <f t="shared" si="369"/>
        <v>0</v>
      </c>
      <c r="AC1251" s="23">
        <f t="shared" si="370"/>
        <v>0</v>
      </c>
      <c r="AD1251" s="23">
        <f t="shared" si="371"/>
        <v>0</v>
      </c>
      <c r="AE1251" s="23">
        <f t="shared" si="372"/>
        <v>0</v>
      </c>
      <c r="AF1251" s="23">
        <f t="shared" si="373"/>
        <v>0</v>
      </c>
      <c r="AG1251" s="23">
        <f t="shared" si="374"/>
        <v>0</v>
      </c>
      <c r="AH1251" s="23">
        <f t="shared" si="375"/>
        <v>0</v>
      </c>
      <c r="AI1251" s="44" t="str">
        <f t="shared" si="376"/>
        <v>n/a</v>
      </c>
      <c r="AJ1251" s="2" t="str">
        <f t="shared" si="359"/>
        <v>2019-20 Winter</v>
      </c>
      <c r="AK1251" s="2" t="str">
        <f t="shared" si="360"/>
        <v>2019-20 Summer</v>
      </c>
      <c r="AL1251" s="41">
        <v>0</v>
      </c>
    </row>
    <row r="1252" spans="1:38" x14ac:dyDescent="0.3">
      <c r="A1252" s="47">
        <v>43651</v>
      </c>
      <c r="B1252" s="14" t="str">
        <f t="shared" si="361"/>
        <v>Jul</v>
      </c>
      <c r="C1252" s="3"/>
      <c r="D1252" s="3"/>
      <c r="E1252" s="3"/>
      <c r="F1252" s="3"/>
      <c r="G1252" s="3"/>
      <c r="H1252" s="3"/>
      <c r="I1252" s="13">
        <f>VLOOKUP($B1252,'Gas wholesale lookups'!$A$4:$L$15,'Gas wholesale index'!I$2,FALSE)</f>
        <v>291847.5</v>
      </c>
      <c r="J1252" s="13">
        <f>VLOOKUP($B1252,'Gas wholesale lookups'!$A$4:$L$15,'Gas wholesale index'!J$2,FALSE)</f>
        <v>332991.45454545453</v>
      </c>
      <c r="K1252" s="13">
        <f>VLOOKUP($B1252,'Gas wholesale lookups'!$A$4:$L$15,'Gas wholesale index'!K$2,FALSE)</f>
        <v>208526.18181818182</v>
      </c>
      <c r="L1252" s="13">
        <f>VLOOKUP($B1252,'Gas wholesale lookups'!$A$4:$L$15,'Gas wholesale index'!L$2,FALSE)</f>
        <v>166168.27272727274</v>
      </c>
      <c r="M1252" s="13">
        <f>VLOOKUP($B1252,'Gas wholesale lookups'!$A$4:$L$15,'Gas wholesale index'!M$2,FALSE)</f>
        <v>291847.5</v>
      </c>
      <c r="N1252" s="13">
        <f>VLOOKUP($B1252,'Gas wholesale lookups'!$A$4:$L$15,'Gas wholesale index'!N$2,FALSE)</f>
        <v>332991.45454545453</v>
      </c>
      <c r="O1252" s="38">
        <f>VLOOKUP($B1252,'Gas wholesale lookups'!$A$4:$R$15,'Gas wholesale index'!O$2,FALSE)</f>
        <v>1</v>
      </c>
      <c r="P1252" s="38">
        <f>VLOOKUP($B1252,'Gas wholesale lookups'!$A$4:$R$15,'Gas wholesale index'!P$2,FALSE)</f>
        <v>1</v>
      </c>
      <c r="Q1252" s="38">
        <f>VLOOKUP($B1252,'Gas wholesale lookups'!$A$4:$R$15,'Gas wholesale index'!Q$2,FALSE)</f>
        <v>1</v>
      </c>
      <c r="R1252" s="38">
        <f>VLOOKUP($B1252,'Gas wholesale lookups'!$A$4:$R$15,'Gas wholesale index'!R$2,FALSE)</f>
        <v>1</v>
      </c>
      <c r="S1252" s="38">
        <f>VLOOKUP($B1252,'Gas wholesale lookups'!$A$4:$R$15,'Gas wholesale index'!S$2,FALSE)</f>
        <v>0</v>
      </c>
      <c r="T1252" s="38">
        <f>VLOOKUP($B1252,'Gas wholesale lookups'!$A$4:$R$15,'Gas wholesale index'!T$2,FALSE)</f>
        <v>0</v>
      </c>
      <c r="U1252" s="13">
        <f t="shared" si="362"/>
        <v>291847.5</v>
      </c>
      <c r="V1252" s="13">
        <f t="shared" si="363"/>
        <v>332991.45454545453</v>
      </c>
      <c r="W1252" s="13">
        <f t="shared" si="364"/>
        <v>208526.18181818182</v>
      </c>
      <c r="X1252" s="13">
        <f t="shared" si="365"/>
        <v>166168.27272727274</v>
      </c>
      <c r="Y1252" s="13">
        <f t="shared" si="366"/>
        <v>0</v>
      </c>
      <c r="Z1252" s="13">
        <f t="shared" si="367"/>
        <v>0</v>
      </c>
      <c r="AA1252" s="13">
        <f t="shared" si="368"/>
        <v>999533.40909090918</v>
      </c>
      <c r="AB1252" s="23">
        <f t="shared" si="369"/>
        <v>0</v>
      </c>
      <c r="AC1252" s="23">
        <f t="shared" si="370"/>
        <v>0</v>
      </c>
      <c r="AD1252" s="23">
        <f t="shared" si="371"/>
        <v>0</v>
      </c>
      <c r="AE1252" s="23">
        <f t="shared" si="372"/>
        <v>0</v>
      </c>
      <c r="AF1252" s="23">
        <f t="shared" si="373"/>
        <v>0</v>
      </c>
      <c r="AG1252" s="23">
        <f t="shared" si="374"/>
        <v>0</v>
      </c>
      <c r="AH1252" s="23">
        <f t="shared" si="375"/>
        <v>0</v>
      </c>
      <c r="AI1252" s="44" t="str">
        <f t="shared" si="376"/>
        <v>n/a</v>
      </c>
      <c r="AJ1252" s="2" t="str">
        <f t="shared" si="359"/>
        <v>2019-20 Winter</v>
      </c>
      <c r="AK1252" s="2" t="str">
        <f t="shared" si="360"/>
        <v>2019-20 Summer</v>
      </c>
      <c r="AL1252" s="41">
        <v>0</v>
      </c>
    </row>
    <row r="1253" spans="1:38" x14ac:dyDescent="0.3">
      <c r="A1253" s="47">
        <v>43654</v>
      </c>
      <c r="B1253" s="14" t="str">
        <f t="shared" si="361"/>
        <v>Jul</v>
      </c>
      <c r="C1253" s="3"/>
      <c r="D1253" s="3"/>
      <c r="E1253" s="3"/>
      <c r="F1253" s="3"/>
      <c r="G1253" s="3"/>
      <c r="H1253" s="3"/>
      <c r="I1253" s="13">
        <f>VLOOKUP($B1253,'Gas wholesale lookups'!$A$4:$L$15,'Gas wholesale index'!I$2,FALSE)</f>
        <v>291847.5</v>
      </c>
      <c r="J1253" s="13">
        <f>VLOOKUP($B1253,'Gas wholesale lookups'!$A$4:$L$15,'Gas wholesale index'!J$2,FALSE)</f>
        <v>332991.45454545453</v>
      </c>
      <c r="K1253" s="13">
        <f>VLOOKUP($B1253,'Gas wholesale lookups'!$A$4:$L$15,'Gas wholesale index'!K$2,FALSE)</f>
        <v>208526.18181818182</v>
      </c>
      <c r="L1253" s="13">
        <f>VLOOKUP($B1253,'Gas wholesale lookups'!$A$4:$L$15,'Gas wholesale index'!L$2,FALSE)</f>
        <v>166168.27272727274</v>
      </c>
      <c r="M1253" s="13">
        <f>VLOOKUP($B1253,'Gas wholesale lookups'!$A$4:$L$15,'Gas wholesale index'!M$2,FALSE)</f>
        <v>291847.5</v>
      </c>
      <c r="N1253" s="13">
        <f>VLOOKUP($B1253,'Gas wholesale lookups'!$A$4:$L$15,'Gas wholesale index'!N$2,FALSE)</f>
        <v>332991.45454545453</v>
      </c>
      <c r="O1253" s="38">
        <f>VLOOKUP($B1253,'Gas wholesale lookups'!$A$4:$R$15,'Gas wholesale index'!O$2,FALSE)</f>
        <v>1</v>
      </c>
      <c r="P1253" s="38">
        <f>VLOOKUP($B1253,'Gas wholesale lookups'!$A$4:$R$15,'Gas wholesale index'!P$2,FALSE)</f>
        <v>1</v>
      </c>
      <c r="Q1253" s="38">
        <f>VLOOKUP($B1253,'Gas wholesale lookups'!$A$4:$R$15,'Gas wholesale index'!Q$2,FALSE)</f>
        <v>1</v>
      </c>
      <c r="R1253" s="38">
        <f>VLOOKUP($B1253,'Gas wholesale lookups'!$A$4:$R$15,'Gas wholesale index'!R$2,FALSE)</f>
        <v>1</v>
      </c>
      <c r="S1253" s="38">
        <f>VLOOKUP($B1253,'Gas wholesale lookups'!$A$4:$R$15,'Gas wholesale index'!S$2,FALSE)</f>
        <v>0</v>
      </c>
      <c r="T1253" s="38">
        <f>VLOOKUP($B1253,'Gas wholesale lookups'!$A$4:$R$15,'Gas wholesale index'!T$2,FALSE)</f>
        <v>0</v>
      </c>
      <c r="U1253" s="13">
        <f t="shared" si="362"/>
        <v>291847.5</v>
      </c>
      <c r="V1253" s="13">
        <f t="shared" si="363"/>
        <v>332991.45454545453</v>
      </c>
      <c r="W1253" s="13">
        <f t="shared" si="364"/>
        <v>208526.18181818182</v>
      </c>
      <c r="X1253" s="13">
        <f t="shared" si="365"/>
        <v>166168.27272727274</v>
      </c>
      <c r="Y1253" s="13">
        <f t="shared" si="366"/>
        <v>0</v>
      </c>
      <c r="Z1253" s="13">
        <f t="shared" si="367"/>
        <v>0</v>
      </c>
      <c r="AA1253" s="13">
        <f t="shared" si="368"/>
        <v>999533.40909090918</v>
      </c>
      <c r="AB1253" s="23">
        <f t="shared" si="369"/>
        <v>0</v>
      </c>
      <c r="AC1253" s="23">
        <f t="shared" si="370"/>
        <v>0</v>
      </c>
      <c r="AD1253" s="23">
        <f t="shared" si="371"/>
        <v>0</v>
      </c>
      <c r="AE1253" s="23">
        <f t="shared" si="372"/>
        <v>0</v>
      </c>
      <c r="AF1253" s="23">
        <f t="shared" si="373"/>
        <v>0</v>
      </c>
      <c r="AG1253" s="23">
        <f t="shared" si="374"/>
        <v>0</v>
      </c>
      <c r="AH1253" s="23">
        <f t="shared" si="375"/>
        <v>0</v>
      </c>
      <c r="AI1253" s="44" t="str">
        <f t="shared" si="376"/>
        <v>n/a</v>
      </c>
      <c r="AJ1253" s="2" t="str">
        <f t="shared" si="359"/>
        <v>2019-20 Winter</v>
      </c>
      <c r="AK1253" s="2" t="str">
        <f t="shared" si="360"/>
        <v>2019-20 Summer</v>
      </c>
      <c r="AL1253" s="41">
        <v>0</v>
      </c>
    </row>
    <row r="1254" spans="1:38" x14ac:dyDescent="0.3">
      <c r="A1254" s="47">
        <v>43655</v>
      </c>
      <c r="B1254" s="14" t="str">
        <f t="shared" si="361"/>
        <v>Jul</v>
      </c>
      <c r="C1254" s="3"/>
      <c r="D1254" s="3"/>
      <c r="E1254" s="3"/>
      <c r="F1254" s="3"/>
      <c r="G1254" s="3"/>
      <c r="H1254" s="3"/>
      <c r="I1254" s="13">
        <f>VLOOKUP($B1254,'Gas wholesale lookups'!$A$4:$L$15,'Gas wholesale index'!I$2,FALSE)</f>
        <v>291847.5</v>
      </c>
      <c r="J1254" s="13">
        <f>VLOOKUP($B1254,'Gas wholesale lookups'!$A$4:$L$15,'Gas wholesale index'!J$2,FALSE)</f>
        <v>332991.45454545453</v>
      </c>
      <c r="K1254" s="13">
        <f>VLOOKUP($B1254,'Gas wholesale lookups'!$A$4:$L$15,'Gas wholesale index'!K$2,FALSE)</f>
        <v>208526.18181818182</v>
      </c>
      <c r="L1254" s="13">
        <f>VLOOKUP($B1254,'Gas wholesale lookups'!$A$4:$L$15,'Gas wholesale index'!L$2,FALSE)</f>
        <v>166168.27272727274</v>
      </c>
      <c r="M1254" s="13">
        <f>VLOOKUP($B1254,'Gas wholesale lookups'!$A$4:$L$15,'Gas wholesale index'!M$2,FALSE)</f>
        <v>291847.5</v>
      </c>
      <c r="N1254" s="13">
        <f>VLOOKUP($B1254,'Gas wholesale lookups'!$A$4:$L$15,'Gas wholesale index'!N$2,FALSE)</f>
        <v>332991.45454545453</v>
      </c>
      <c r="O1254" s="38">
        <f>VLOOKUP($B1254,'Gas wholesale lookups'!$A$4:$R$15,'Gas wholesale index'!O$2,FALSE)</f>
        <v>1</v>
      </c>
      <c r="P1254" s="38">
        <f>VLOOKUP($B1254,'Gas wholesale lookups'!$A$4:$R$15,'Gas wholesale index'!P$2,FALSE)</f>
        <v>1</v>
      </c>
      <c r="Q1254" s="38">
        <f>VLOOKUP($B1254,'Gas wholesale lookups'!$A$4:$R$15,'Gas wholesale index'!Q$2,FALSE)</f>
        <v>1</v>
      </c>
      <c r="R1254" s="38">
        <f>VLOOKUP($B1254,'Gas wholesale lookups'!$A$4:$R$15,'Gas wholesale index'!R$2,FALSE)</f>
        <v>1</v>
      </c>
      <c r="S1254" s="38">
        <f>VLOOKUP($B1254,'Gas wholesale lookups'!$A$4:$R$15,'Gas wholesale index'!S$2,FALSE)</f>
        <v>0</v>
      </c>
      <c r="T1254" s="38">
        <f>VLOOKUP($B1254,'Gas wholesale lookups'!$A$4:$R$15,'Gas wholesale index'!T$2,FALSE)</f>
        <v>0</v>
      </c>
      <c r="U1254" s="13">
        <f t="shared" si="362"/>
        <v>291847.5</v>
      </c>
      <c r="V1254" s="13">
        <f t="shared" si="363"/>
        <v>332991.45454545453</v>
      </c>
      <c r="W1254" s="13">
        <f t="shared" si="364"/>
        <v>208526.18181818182</v>
      </c>
      <c r="X1254" s="13">
        <f t="shared" si="365"/>
        <v>166168.27272727274</v>
      </c>
      <c r="Y1254" s="13">
        <f t="shared" si="366"/>
        <v>0</v>
      </c>
      <c r="Z1254" s="13">
        <f t="shared" si="367"/>
        <v>0</v>
      </c>
      <c r="AA1254" s="13">
        <f t="shared" si="368"/>
        <v>999533.40909090918</v>
      </c>
      <c r="AB1254" s="23">
        <f t="shared" si="369"/>
        <v>0</v>
      </c>
      <c r="AC1254" s="23">
        <f t="shared" si="370"/>
        <v>0</v>
      </c>
      <c r="AD1254" s="23">
        <f t="shared" si="371"/>
        <v>0</v>
      </c>
      <c r="AE1254" s="23">
        <f t="shared" si="372"/>
        <v>0</v>
      </c>
      <c r="AF1254" s="23">
        <f t="shared" si="373"/>
        <v>0</v>
      </c>
      <c r="AG1254" s="23">
        <f t="shared" si="374"/>
        <v>0</v>
      </c>
      <c r="AH1254" s="23">
        <f t="shared" si="375"/>
        <v>0</v>
      </c>
      <c r="AI1254" s="44" t="str">
        <f t="shared" si="376"/>
        <v>n/a</v>
      </c>
      <c r="AJ1254" s="2" t="str">
        <f t="shared" si="359"/>
        <v>2019-20 Winter</v>
      </c>
      <c r="AK1254" s="2" t="str">
        <f t="shared" si="360"/>
        <v>2019-20 Summer</v>
      </c>
      <c r="AL1254" s="41">
        <v>0</v>
      </c>
    </row>
    <row r="1255" spans="1:38" x14ac:dyDescent="0.3">
      <c r="A1255" s="47">
        <v>43656</v>
      </c>
      <c r="B1255" s="14" t="str">
        <f t="shared" si="361"/>
        <v>Jul</v>
      </c>
      <c r="C1255" s="3"/>
      <c r="D1255" s="3"/>
      <c r="E1255" s="3"/>
      <c r="F1255" s="3"/>
      <c r="G1255" s="3"/>
      <c r="H1255" s="3"/>
      <c r="I1255" s="13">
        <f>VLOOKUP($B1255,'Gas wholesale lookups'!$A$4:$L$15,'Gas wholesale index'!I$2,FALSE)</f>
        <v>291847.5</v>
      </c>
      <c r="J1255" s="13">
        <f>VLOOKUP($B1255,'Gas wholesale lookups'!$A$4:$L$15,'Gas wholesale index'!J$2,FALSE)</f>
        <v>332991.45454545453</v>
      </c>
      <c r="K1255" s="13">
        <f>VLOOKUP($B1255,'Gas wholesale lookups'!$A$4:$L$15,'Gas wholesale index'!K$2,FALSE)</f>
        <v>208526.18181818182</v>
      </c>
      <c r="L1255" s="13">
        <f>VLOOKUP($B1255,'Gas wholesale lookups'!$A$4:$L$15,'Gas wholesale index'!L$2,FALSE)</f>
        <v>166168.27272727274</v>
      </c>
      <c r="M1255" s="13">
        <f>VLOOKUP($B1255,'Gas wholesale lookups'!$A$4:$L$15,'Gas wholesale index'!M$2,FALSE)</f>
        <v>291847.5</v>
      </c>
      <c r="N1255" s="13">
        <f>VLOOKUP($B1255,'Gas wholesale lookups'!$A$4:$L$15,'Gas wholesale index'!N$2,FALSE)</f>
        <v>332991.45454545453</v>
      </c>
      <c r="O1255" s="38">
        <f>VLOOKUP($B1255,'Gas wholesale lookups'!$A$4:$R$15,'Gas wholesale index'!O$2,FALSE)</f>
        <v>1</v>
      </c>
      <c r="P1255" s="38">
        <f>VLOOKUP($B1255,'Gas wholesale lookups'!$A$4:$R$15,'Gas wholesale index'!P$2,FALSE)</f>
        <v>1</v>
      </c>
      <c r="Q1255" s="38">
        <f>VLOOKUP($B1255,'Gas wholesale lookups'!$A$4:$R$15,'Gas wholesale index'!Q$2,FALSE)</f>
        <v>1</v>
      </c>
      <c r="R1255" s="38">
        <f>VLOOKUP($B1255,'Gas wholesale lookups'!$A$4:$R$15,'Gas wholesale index'!R$2,FALSE)</f>
        <v>1</v>
      </c>
      <c r="S1255" s="38">
        <f>VLOOKUP($B1255,'Gas wholesale lookups'!$A$4:$R$15,'Gas wholesale index'!S$2,FALSE)</f>
        <v>0</v>
      </c>
      <c r="T1255" s="38">
        <f>VLOOKUP($B1255,'Gas wholesale lookups'!$A$4:$R$15,'Gas wholesale index'!T$2,FALSE)</f>
        <v>0</v>
      </c>
      <c r="U1255" s="13">
        <f t="shared" si="362"/>
        <v>291847.5</v>
      </c>
      <c r="V1255" s="13">
        <f t="shared" si="363"/>
        <v>332991.45454545453</v>
      </c>
      <c r="W1255" s="13">
        <f t="shared" si="364"/>
        <v>208526.18181818182</v>
      </c>
      <c r="X1255" s="13">
        <f t="shared" si="365"/>
        <v>166168.27272727274</v>
      </c>
      <c r="Y1255" s="13">
        <f t="shared" si="366"/>
        <v>0</v>
      </c>
      <c r="Z1255" s="13">
        <f t="shared" si="367"/>
        <v>0</v>
      </c>
      <c r="AA1255" s="13">
        <f t="shared" si="368"/>
        <v>999533.40909090918</v>
      </c>
      <c r="AB1255" s="23">
        <f t="shared" si="369"/>
        <v>0</v>
      </c>
      <c r="AC1255" s="23">
        <f t="shared" si="370"/>
        <v>0</v>
      </c>
      <c r="AD1255" s="23">
        <f t="shared" si="371"/>
        <v>0</v>
      </c>
      <c r="AE1255" s="23">
        <f t="shared" si="372"/>
        <v>0</v>
      </c>
      <c r="AF1255" s="23">
        <f t="shared" si="373"/>
        <v>0</v>
      </c>
      <c r="AG1255" s="23">
        <f t="shared" si="374"/>
        <v>0</v>
      </c>
      <c r="AH1255" s="23">
        <f t="shared" si="375"/>
        <v>0</v>
      </c>
      <c r="AI1255" s="44" t="str">
        <f t="shared" si="376"/>
        <v>n/a</v>
      </c>
      <c r="AJ1255" s="2" t="str">
        <f t="shared" si="359"/>
        <v>2019-20 Winter</v>
      </c>
      <c r="AK1255" s="2" t="str">
        <f t="shared" si="360"/>
        <v>2019-20 Summer</v>
      </c>
      <c r="AL1255" s="41">
        <v>0</v>
      </c>
    </row>
    <row r="1256" spans="1:38" x14ac:dyDescent="0.3">
      <c r="A1256" s="47">
        <v>43657</v>
      </c>
      <c r="B1256" s="14" t="str">
        <f t="shared" si="361"/>
        <v>Jul</v>
      </c>
      <c r="C1256" s="3"/>
      <c r="D1256" s="3"/>
      <c r="E1256" s="3"/>
      <c r="F1256" s="3"/>
      <c r="G1256" s="3"/>
      <c r="H1256" s="3"/>
      <c r="I1256" s="13">
        <f>VLOOKUP($B1256,'Gas wholesale lookups'!$A$4:$L$15,'Gas wholesale index'!I$2,FALSE)</f>
        <v>291847.5</v>
      </c>
      <c r="J1256" s="13">
        <f>VLOOKUP($B1256,'Gas wholesale lookups'!$A$4:$L$15,'Gas wholesale index'!J$2,FALSE)</f>
        <v>332991.45454545453</v>
      </c>
      <c r="K1256" s="13">
        <f>VLOOKUP($B1256,'Gas wholesale lookups'!$A$4:$L$15,'Gas wholesale index'!K$2,FALSE)</f>
        <v>208526.18181818182</v>
      </c>
      <c r="L1256" s="13">
        <f>VLOOKUP($B1256,'Gas wholesale lookups'!$A$4:$L$15,'Gas wholesale index'!L$2,FALSE)</f>
        <v>166168.27272727274</v>
      </c>
      <c r="M1256" s="13">
        <f>VLOOKUP($B1256,'Gas wholesale lookups'!$A$4:$L$15,'Gas wholesale index'!M$2,FALSE)</f>
        <v>291847.5</v>
      </c>
      <c r="N1256" s="13">
        <f>VLOOKUP($B1256,'Gas wholesale lookups'!$A$4:$L$15,'Gas wholesale index'!N$2,FALSE)</f>
        <v>332991.45454545453</v>
      </c>
      <c r="O1256" s="38">
        <f>VLOOKUP($B1256,'Gas wholesale lookups'!$A$4:$R$15,'Gas wholesale index'!O$2,FALSE)</f>
        <v>1</v>
      </c>
      <c r="P1256" s="38">
        <f>VLOOKUP($B1256,'Gas wholesale lookups'!$A$4:$R$15,'Gas wholesale index'!P$2,FALSE)</f>
        <v>1</v>
      </c>
      <c r="Q1256" s="38">
        <f>VLOOKUP($B1256,'Gas wholesale lookups'!$A$4:$R$15,'Gas wholesale index'!Q$2,FALSE)</f>
        <v>1</v>
      </c>
      <c r="R1256" s="38">
        <f>VLOOKUP($B1256,'Gas wholesale lookups'!$A$4:$R$15,'Gas wholesale index'!R$2,FALSE)</f>
        <v>1</v>
      </c>
      <c r="S1256" s="38">
        <f>VLOOKUP($B1256,'Gas wholesale lookups'!$A$4:$R$15,'Gas wholesale index'!S$2,FALSE)</f>
        <v>0</v>
      </c>
      <c r="T1256" s="38">
        <f>VLOOKUP($B1256,'Gas wholesale lookups'!$A$4:$R$15,'Gas wholesale index'!T$2,FALSE)</f>
        <v>0</v>
      </c>
      <c r="U1256" s="13">
        <f t="shared" si="362"/>
        <v>291847.5</v>
      </c>
      <c r="V1256" s="13">
        <f t="shared" si="363"/>
        <v>332991.45454545453</v>
      </c>
      <c r="W1256" s="13">
        <f t="shared" si="364"/>
        <v>208526.18181818182</v>
      </c>
      <c r="X1256" s="13">
        <f t="shared" si="365"/>
        <v>166168.27272727274</v>
      </c>
      <c r="Y1256" s="13">
        <f t="shared" si="366"/>
        <v>0</v>
      </c>
      <c r="Z1256" s="13">
        <f t="shared" si="367"/>
        <v>0</v>
      </c>
      <c r="AA1256" s="13">
        <f t="shared" si="368"/>
        <v>999533.40909090918</v>
      </c>
      <c r="AB1256" s="23">
        <f t="shared" si="369"/>
        <v>0</v>
      </c>
      <c r="AC1256" s="23">
        <f t="shared" si="370"/>
        <v>0</v>
      </c>
      <c r="AD1256" s="23">
        <f t="shared" si="371"/>
        <v>0</v>
      </c>
      <c r="AE1256" s="23">
        <f t="shared" si="372"/>
        <v>0</v>
      </c>
      <c r="AF1256" s="23">
        <f t="shared" si="373"/>
        <v>0</v>
      </c>
      <c r="AG1256" s="23">
        <f t="shared" si="374"/>
        <v>0</v>
      </c>
      <c r="AH1256" s="23">
        <f t="shared" si="375"/>
        <v>0</v>
      </c>
      <c r="AI1256" s="44" t="str">
        <f t="shared" si="376"/>
        <v>n/a</v>
      </c>
      <c r="AJ1256" s="2" t="str">
        <f t="shared" si="359"/>
        <v>2019-20 Winter</v>
      </c>
      <c r="AK1256" s="2" t="str">
        <f t="shared" si="360"/>
        <v>2019-20 Summer</v>
      </c>
      <c r="AL1256" s="41">
        <v>0</v>
      </c>
    </row>
    <row r="1257" spans="1:38" x14ac:dyDescent="0.3">
      <c r="A1257" s="47">
        <v>43658</v>
      </c>
      <c r="B1257" s="14" t="str">
        <f t="shared" si="361"/>
        <v>Jul</v>
      </c>
      <c r="C1257" s="3"/>
      <c r="D1257" s="3"/>
      <c r="E1257" s="3"/>
      <c r="F1257" s="3"/>
      <c r="G1257" s="3"/>
      <c r="H1257" s="3"/>
      <c r="I1257" s="13">
        <f>VLOOKUP($B1257,'Gas wholesale lookups'!$A$4:$L$15,'Gas wholesale index'!I$2,FALSE)</f>
        <v>291847.5</v>
      </c>
      <c r="J1257" s="13">
        <f>VLOOKUP($B1257,'Gas wholesale lookups'!$A$4:$L$15,'Gas wholesale index'!J$2,FALSE)</f>
        <v>332991.45454545453</v>
      </c>
      <c r="K1257" s="13">
        <f>VLOOKUP($B1257,'Gas wholesale lookups'!$A$4:$L$15,'Gas wholesale index'!K$2,FALSE)</f>
        <v>208526.18181818182</v>
      </c>
      <c r="L1257" s="13">
        <f>VLOOKUP($B1257,'Gas wholesale lookups'!$A$4:$L$15,'Gas wholesale index'!L$2,FALSE)</f>
        <v>166168.27272727274</v>
      </c>
      <c r="M1257" s="13">
        <f>VLOOKUP($B1257,'Gas wholesale lookups'!$A$4:$L$15,'Gas wholesale index'!M$2,FALSE)</f>
        <v>291847.5</v>
      </c>
      <c r="N1257" s="13">
        <f>VLOOKUP($B1257,'Gas wholesale lookups'!$A$4:$L$15,'Gas wholesale index'!N$2,FALSE)</f>
        <v>332991.45454545453</v>
      </c>
      <c r="O1257" s="38">
        <f>VLOOKUP($B1257,'Gas wholesale lookups'!$A$4:$R$15,'Gas wholesale index'!O$2,FALSE)</f>
        <v>1</v>
      </c>
      <c r="P1257" s="38">
        <f>VLOOKUP($B1257,'Gas wholesale lookups'!$A$4:$R$15,'Gas wholesale index'!P$2,FALSE)</f>
        <v>1</v>
      </c>
      <c r="Q1257" s="38">
        <f>VLOOKUP($B1257,'Gas wholesale lookups'!$A$4:$R$15,'Gas wholesale index'!Q$2,FALSE)</f>
        <v>1</v>
      </c>
      <c r="R1257" s="38">
        <f>VLOOKUP($B1257,'Gas wholesale lookups'!$A$4:$R$15,'Gas wholesale index'!R$2,FALSE)</f>
        <v>1</v>
      </c>
      <c r="S1257" s="38">
        <f>VLOOKUP($B1257,'Gas wholesale lookups'!$A$4:$R$15,'Gas wholesale index'!S$2,FALSE)</f>
        <v>0</v>
      </c>
      <c r="T1257" s="38">
        <f>VLOOKUP($B1257,'Gas wholesale lookups'!$A$4:$R$15,'Gas wholesale index'!T$2,FALSE)</f>
        <v>0</v>
      </c>
      <c r="U1257" s="13">
        <f t="shared" si="362"/>
        <v>291847.5</v>
      </c>
      <c r="V1257" s="13">
        <f t="shared" si="363"/>
        <v>332991.45454545453</v>
      </c>
      <c r="W1257" s="13">
        <f t="shared" si="364"/>
        <v>208526.18181818182</v>
      </c>
      <c r="X1257" s="13">
        <f t="shared" si="365"/>
        <v>166168.27272727274</v>
      </c>
      <c r="Y1257" s="13">
        <f t="shared" si="366"/>
        <v>0</v>
      </c>
      <c r="Z1257" s="13">
        <f t="shared" si="367"/>
        <v>0</v>
      </c>
      <c r="AA1257" s="13">
        <f t="shared" si="368"/>
        <v>999533.40909090918</v>
      </c>
      <c r="AB1257" s="23">
        <f t="shared" si="369"/>
        <v>0</v>
      </c>
      <c r="AC1257" s="23">
        <f t="shared" si="370"/>
        <v>0</v>
      </c>
      <c r="AD1257" s="23">
        <f t="shared" si="371"/>
        <v>0</v>
      </c>
      <c r="AE1257" s="23">
        <f t="shared" si="372"/>
        <v>0</v>
      </c>
      <c r="AF1257" s="23">
        <f t="shared" si="373"/>
        <v>0</v>
      </c>
      <c r="AG1257" s="23">
        <f t="shared" si="374"/>
        <v>0</v>
      </c>
      <c r="AH1257" s="23">
        <f t="shared" si="375"/>
        <v>0</v>
      </c>
      <c r="AI1257" s="44" t="str">
        <f t="shared" si="376"/>
        <v>n/a</v>
      </c>
      <c r="AJ1257" s="2" t="str">
        <f t="shared" si="359"/>
        <v>2019-20 Winter</v>
      </c>
      <c r="AK1257" s="2" t="str">
        <f t="shared" si="360"/>
        <v>2019-20 Summer</v>
      </c>
      <c r="AL1257" s="41">
        <v>0</v>
      </c>
    </row>
    <row r="1258" spans="1:38" x14ac:dyDescent="0.3">
      <c r="A1258" s="47">
        <v>43661</v>
      </c>
      <c r="B1258" s="14" t="str">
        <f t="shared" si="361"/>
        <v>Jul</v>
      </c>
      <c r="C1258" s="3"/>
      <c r="D1258" s="3"/>
      <c r="E1258" s="3"/>
      <c r="F1258" s="3"/>
      <c r="G1258" s="3"/>
      <c r="H1258" s="3"/>
      <c r="I1258" s="13">
        <f>VLOOKUP($B1258,'Gas wholesale lookups'!$A$4:$L$15,'Gas wholesale index'!I$2,FALSE)</f>
        <v>291847.5</v>
      </c>
      <c r="J1258" s="13">
        <f>VLOOKUP($B1258,'Gas wholesale lookups'!$A$4:$L$15,'Gas wholesale index'!J$2,FALSE)</f>
        <v>332991.45454545453</v>
      </c>
      <c r="K1258" s="13">
        <f>VLOOKUP($B1258,'Gas wholesale lookups'!$A$4:$L$15,'Gas wholesale index'!K$2,FALSE)</f>
        <v>208526.18181818182</v>
      </c>
      <c r="L1258" s="13">
        <f>VLOOKUP($B1258,'Gas wholesale lookups'!$A$4:$L$15,'Gas wholesale index'!L$2,FALSE)</f>
        <v>166168.27272727274</v>
      </c>
      <c r="M1258" s="13">
        <f>VLOOKUP($B1258,'Gas wholesale lookups'!$A$4:$L$15,'Gas wholesale index'!M$2,FALSE)</f>
        <v>291847.5</v>
      </c>
      <c r="N1258" s="13">
        <f>VLOOKUP($B1258,'Gas wholesale lookups'!$A$4:$L$15,'Gas wholesale index'!N$2,FALSE)</f>
        <v>332991.45454545453</v>
      </c>
      <c r="O1258" s="38">
        <f>VLOOKUP($B1258,'Gas wholesale lookups'!$A$4:$R$15,'Gas wholesale index'!O$2,FALSE)</f>
        <v>1</v>
      </c>
      <c r="P1258" s="38">
        <f>VLOOKUP($B1258,'Gas wholesale lookups'!$A$4:$R$15,'Gas wholesale index'!P$2,FALSE)</f>
        <v>1</v>
      </c>
      <c r="Q1258" s="38">
        <f>VLOOKUP($B1258,'Gas wholesale lookups'!$A$4:$R$15,'Gas wholesale index'!Q$2,FALSE)</f>
        <v>1</v>
      </c>
      <c r="R1258" s="38">
        <f>VLOOKUP($B1258,'Gas wholesale lookups'!$A$4:$R$15,'Gas wholesale index'!R$2,FALSE)</f>
        <v>1</v>
      </c>
      <c r="S1258" s="38">
        <f>VLOOKUP($B1258,'Gas wholesale lookups'!$A$4:$R$15,'Gas wholesale index'!S$2,FALSE)</f>
        <v>0</v>
      </c>
      <c r="T1258" s="38">
        <f>VLOOKUP($B1258,'Gas wholesale lookups'!$A$4:$R$15,'Gas wholesale index'!T$2,FALSE)</f>
        <v>0</v>
      </c>
      <c r="U1258" s="13">
        <f t="shared" si="362"/>
        <v>291847.5</v>
      </c>
      <c r="V1258" s="13">
        <f t="shared" si="363"/>
        <v>332991.45454545453</v>
      </c>
      <c r="W1258" s="13">
        <f t="shared" si="364"/>
        <v>208526.18181818182</v>
      </c>
      <c r="X1258" s="13">
        <f t="shared" si="365"/>
        <v>166168.27272727274</v>
      </c>
      <c r="Y1258" s="13">
        <f t="shared" si="366"/>
        <v>0</v>
      </c>
      <c r="Z1258" s="13">
        <f t="shared" si="367"/>
        <v>0</v>
      </c>
      <c r="AA1258" s="13">
        <f t="shared" si="368"/>
        <v>999533.40909090918</v>
      </c>
      <c r="AB1258" s="23">
        <f t="shared" si="369"/>
        <v>0</v>
      </c>
      <c r="AC1258" s="23">
        <f t="shared" si="370"/>
        <v>0</v>
      </c>
      <c r="AD1258" s="23">
        <f t="shared" si="371"/>
        <v>0</v>
      </c>
      <c r="AE1258" s="23">
        <f t="shared" si="372"/>
        <v>0</v>
      </c>
      <c r="AF1258" s="23">
        <f t="shared" si="373"/>
        <v>0</v>
      </c>
      <c r="AG1258" s="23">
        <f t="shared" si="374"/>
        <v>0</v>
      </c>
      <c r="AH1258" s="23">
        <f t="shared" si="375"/>
        <v>0</v>
      </c>
      <c r="AI1258" s="44" t="str">
        <f t="shared" si="376"/>
        <v>n/a</v>
      </c>
      <c r="AJ1258" s="2" t="str">
        <f t="shared" si="359"/>
        <v>2019-20 Winter</v>
      </c>
      <c r="AK1258" s="2" t="str">
        <f t="shared" si="360"/>
        <v>2019-20 Summer</v>
      </c>
      <c r="AL1258" s="41">
        <v>0</v>
      </c>
    </row>
    <row r="1259" spans="1:38" x14ac:dyDescent="0.3">
      <c r="A1259" s="47">
        <v>43662</v>
      </c>
      <c r="B1259" s="14" t="str">
        <f t="shared" si="361"/>
        <v>Jul</v>
      </c>
      <c r="C1259" s="3"/>
      <c r="D1259" s="3"/>
      <c r="E1259" s="3"/>
      <c r="F1259" s="3"/>
      <c r="G1259" s="3"/>
      <c r="H1259" s="3"/>
      <c r="I1259" s="13">
        <f>VLOOKUP($B1259,'Gas wholesale lookups'!$A$4:$L$15,'Gas wholesale index'!I$2,FALSE)</f>
        <v>291847.5</v>
      </c>
      <c r="J1259" s="13">
        <f>VLOOKUP($B1259,'Gas wholesale lookups'!$A$4:$L$15,'Gas wholesale index'!J$2,FALSE)</f>
        <v>332991.45454545453</v>
      </c>
      <c r="K1259" s="13">
        <f>VLOOKUP($B1259,'Gas wholesale lookups'!$A$4:$L$15,'Gas wholesale index'!K$2,FALSE)</f>
        <v>208526.18181818182</v>
      </c>
      <c r="L1259" s="13">
        <f>VLOOKUP($B1259,'Gas wholesale lookups'!$A$4:$L$15,'Gas wholesale index'!L$2,FALSE)</f>
        <v>166168.27272727274</v>
      </c>
      <c r="M1259" s="13">
        <f>VLOOKUP($B1259,'Gas wholesale lookups'!$A$4:$L$15,'Gas wholesale index'!M$2,FALSE)</f>
        <v>291847.5</v>
      </c>
      <c r="N1259" s="13">
        <f>VLOOKUP($B1259,'Gas wholesale lookups'!$A$4:$L$15,'Gas wholesale index'!N$2,FALSE)</f>
        <v>332991.45454545453</v>
      </c>
      <c r="O1259" s="38">
        <f>VLOOKUP($B1259,'Gas wholesale lookups'!$A$4:$R$15,'Gas wholesale index'!O$2,FALSE)</f>
        <v>1</v>
      </c>
      <c r="P1259" s="38">
        <f>VLOOKUP($B1259,'Gas wholesale lookups'!$A$4:$R$15,'Gas wholesale index'!P$2,FALSE)</f>
        <v>1</v>
      </c>
      <c r="Q1259" s="38">
        <f>VLOOKUP($B1259,'Gas wholesale lookups'!$A$4:$R$15,'Gas wholesale index'!Q$2,FALSE)</f>
        <v>1</v>
      </c>
      <c r="R1259" s="38">
        <f>VLOOKUP($B1259,'Gas wholesale lookups'!$A$4:$R$15,'Gas wholesale index'!R$2,FALSE)</f>
        <v>1</v>
      </c>
      <c r="S1259" s="38">
        <f>VLOOKUP($B1259,'Gas wholesale lookups'!$A$4:$R$15,'Gas wholesale index'!S$2,FALSE)</f>
        <v>0</v>
      </c>
      <c r="T1259" s="38">
        <f>VLOOKUP($B1259,'Gas wholesale lookups'!$A$4:$R$15,'Gas wholesale index'!T$2,FALSE)</f>
        <v>0</v>
      </c>
      <c r="U1259" s="13">
        <f t="shared" si="362"/>
        <v>291847.5</v>
      </c>
      <c r="V1259" s="13">
        <f t="shared" si="363"/>
        <v>332991.45454545453</v>
      </c>
      <c r="W1259" s="13">
        <f t="shared" si="364"/>
        <v>208526.18181818182</v>
      </c>
      <c r="X1259" s="13">
        <f t="shared" si="365"/>
        <v>166168.27272727274</v>
      </c>
      <c r="Y1259" s="13">
        <f t="shared" si="366"/>
        <v>0</v>
      </c>
      <c r="Z1259" s="13">
        <f t="shared" si="367"/>
        <v>0</v>
      </c>
      <c r="AA1259" s="13">
        <f t="shared" si="368"/>
        <v>999533.40909090918</v>
      </c>
      <c r="AB1259" s="23">
        <f t="shared" si="369"/>
        <v>0</v>
      </c>
      <c r="AC1259" s="23">
        <f t="shared" si="370"/>
        <v>0</v>
      </c>
      <c r="AD1259" s="23">
        <f t="shared" si="371"/>
        <v>0</v>
      </c>
      <c r="AE1259" s="23">
        <f t="shared" si="372"/>
        <v>0</v>
      </c>
      <c r="AF1259" s="23">
        <f t="shared" si="373"/>
        <v>0</v>
      </c>
      <c r="AG1259" s="23">
        <f t="shared" si="374"/>
        <v>0</v>
      </c>
      <c r="AH1259" s="23">
        <f t="shared" si="375"/>
        <v>0</v>
      </c>
      <c r="AI1259" s="44" t="str">
        <f t="shared" si="376"/>
        <v>n/a</v>
      </c>
      <c r="AJ1259" s="2" t="str">
        <f t="shared" si="359"/>
        <v>2019-20 Winter</v>
      </c>
      <c r="AK1259" s="2" t="str">
        <f t="shared" si="360"/>
        <v>2019-20 Summer</v>
      </c>
      <c r="AL1259" s="41">
        <v>0</v>
      </c>
    </row>
    <row r="1260" spans="1:38" x14ac:dyDescent="0.3">
      <c r="A1260" s="47">
        <v>43663</v>
      </c>
      <c r="B1260" s="14" t="str">
        <f t="shared" si="361"/>
        <v>Jul</v>
      </c>
      <c r="C1260" s="3"/>
      <c r="D1260" s="3"/>
      <c r="E1260" s="3"/>
      <c r="F1260" s="3"/>
      <c r="G1260" s="3"/>
      <c r="H1260" s="3"/>
      <c r="I1260" s="13">
        <f>VLOOKUP($B1260,'Gas wholesale lookups'!$A$4:$L$15,'Gas wholesale index'!I$2,FALSE)</f>
        <v>291847.5</v>
      </c>
      <c r="J1260" s="13">
        <f>VLOOKUP($B1260,'Gas wholesale lookups'!$A$4:$L$15,'Gas wholesale index'!J$2,FALSE)</f>
        <v>332991.45454545453</v>
      </c>
      <c r="K1260" s="13">
        <f>VLOOKUP($B1260,'Gas wholesale lookups'!$A$4:$L$15,'Gas wholesale index'!K$2,FALSE)</f>
        <v>208526.18181818182</v>
      </c>
      <c r="L1260" s="13">
        <f>VLOOKUP($B1260,'Gas wholesale lookups'!$A$4:$L$15,'Gas wholesale index'!L$2,FALSE)</f>
        <v>166168.27272727274</v>
      </c>
      <c r="M1260" s="13">
        <f>VLOOKUP($B1260,'Gas wholesale lookups'!$A$4:$L$15,'Gas wholesale index'!M$2,FALSE)</f>
        <v>291847.5</v>
      </c>
      <c r="N1260" s="13">
        <f>VLOOKUP($B1260,'Gas wholesale lookups'!$A$4:$L$15,'Gas wholesale index'!N$2,FALSE)</f>
        <v>332991.45454545453</v>
      </c>
      <c r="O1260" s="38">
        <f>VLOOKUP($B1260,'Gas wholesale lookups'!$A$4:$R$15,'Gas wholesale index'!O$2,FALSE)</f>
        <v>1</v>
      </c>
      <c r="P1260" s="38">
        <f>VLOOKUP($B1260,'Gas wholesale lookups'!$A$4:$R$15,'Gas wholesale index'!P$2,FALSE)</f>
        <v>1</v>
      </c>
      <c r="Q1260" s="38">
        <f>VLOOKUP($B1260,'Gas wholesale lookups'!$A$4:$R$15,'Gas wholesale index'!Q$2,FALSE)</f>
        <v>1</v>
      </c>
      <c r="R1260" s="38">
        <f>VLOOKUP($B1260,'Gas wholesale lookups'!$A$4:$R$15,'Gas wholesale index'!R$2,FALSE)</f>
        <v>1</v>
      </c>
      <c r="S1260" s="38">
        <f>VLOOKUP($B1260,'Gas wholesale lookups'!$A$4:$R$15,'Gas wholesale index'!S$2,FALSE)</f>
        <v>0</v>
      </c>
      <c r="T1260" s="38">
        <f>VLOOKUP($B1260,'Gas wholesale lookups'!$A$4:$R$15,'Gas wholesale index'!T$2,FALSE)</f>
        <v>0</v>
      </c>
      <c r="U1260" s="13">
        <f t="shared" si="362"/>
        <v>291847.5</v>
      </c>
      <c r="V1260" s="13">
        <f t="shared" si="363"/>
        <v>332991.45454545453</v>
      </c>
      <c r="W1260" s="13">
        <f t="shared" si="364"/>
        <v>208526.18181818182</v>
      </c>
      <c r="X1260" s="13">
        <f t="shared" si="365"/>
        <v>166168.27272727274</v>
      </c>
      <c r="Y1260" s="13">
        <f t="shared" si="366"/>
        <v>0</v>
      </c>
      <c r="Z1260" s="13">
        <f t="shared" si="367"/>
        <v>0</v>
      </c>
      <c r="AA1260" s="13">
        <f t="shared" si="368"/>
        <v>999533.40909090918</v>
      </c>
      <c r="AB1260" s="23">
        <f t="shared" si="369"/>
        <v>0</v>
      </c>
      <c r="AC1260" s="23">
        <f t="shared" si="370"/>
        <v>0</v>
      </c>
      <c r="AD1260" s="23">
        <f t="shared" si="371"/>
        <v>0</v>
      </c>
      <c r="AE1260" s="23">
        <f t="shared" si="372"/>
        <v>0</v>
      </c>
      <c r="AF1260" s="23">
        <f t="shared" si="373"/>
        <v>0</v>
      </c>
      <c r="AG1260" s="23">
        <f t="shared" si="374"/>
        <v>0</v>
      </c>
      <c r="AH1260" s="23">
        <f t="shared" si="375"/>
        <v>0</v>
      </c>
      <c r="AI1260" s="44" t="str">
        <f t="shared" si="376"/>
        <v>n/a</v>
      </c>
      <c r="AJ1260" s="2" t="str">
        <f t="shared" si="359"/>
        <v>2019-20 Winter</v>
      </c>
      <c r="AK1260" s="2" t="str">
        <f t="shared" si="360"/>
        <v>2019-20 Summer</v>
      </c>
      <c r="AL1260" s="41">
        <v>0</v>
      </c>
    </row>
    <row r="1261" spans="1:38" x14ac:dyDescent="0.3">
      <c r="A1261" s="47">
        <v>43664</v>
      </c>
      <c r="B1261" s="14" t="str">
        <f t="shared" si="361"/>
        <v>Jul</v>
      </c>
      <c r="C1261" s="3"/>
      <c r="D1261" s="3"/>
      <c r="E1261" s="3"/>
      <c r="F1261" s="3"/>
      <c r="G1261" s="3"/>
      <c r="H1261" s="3"/>
      <c r="I1261" s="13">
        <f>VLOOKUP($B1261,'Gas wholesale lookups'!$A$4:$L$15,'Gas wholesale index'!I$2,FALSE)</f>
        <v>291847.5</v>
      </c>
      <c r="J1261" s="13">
        <f>VLOOKUP($B1261,'Gas wholesale lookups'!$A$4:$L$15,'Gas wholesale index'!J$2,FALSE)</f>
        <v>332991.45454545453</v>
      </c>
      <c r="K1261" s="13">
        <f>VLOOKUP($B1261,'Gas wholesale lookups'!$A$4:$L$15,'Gas wholesale index'!K$2,FALSE)</f>
        <v>208526.18181818182</v>
      </c>
      <c r="L1261" s="13">
        <f>VLOOKUP($B1261,'Gas wholesale lookups'!$A$4:$L$15,'Gas wholesale index'!L$2,FALSE)</f>
        <v>166168.27272727274</v>
      </c>
      <c r="M1261" s="13">
        <f>VLOOKUP($B1261,'Gas wholesale lookups'!$A$4:$L$15,'Gas wholesale index'!M$2,FALSE)</f>
        <v>291847.5</v>
      </c>
      <c r="N1261" s="13">
        <f>VLOOKUP($B1261,'Gas wholesale lookups'!$A$4:$L$15,'Gas wholesale index'!N$2,FALSE)</f>
        <v>332991.45454545453</v>
      </c>
      <c r="O1261" s="38">
        <f>VLOOKUP($B1261,'Gas wholesale lookups'!$A$4:$R$15,'Gas wholesale index'!O$2,FALSE)</f>
        <v>1</v>
      </c>
      <c r="P1261" s="38">
        <f>VLOOKUP($B1261,'Gas wholesale lookups'!$A$4:$R$15,'Gas wholesale index'!P$2,FALSE)</f>
        <v>1</v>
      </c>
      <c r="Q1261" s="38">
        <f>VLOOKUP($B1261,'Gas wholesale lookups'!$A$4:$R$15,'Gas wholesale index'!Q$2,FALSE)</f>
        <v>1</v>
      </c>
      <c r="R1261" s="38">
        <f>VLOOKUP($B1261,'Gas wholesale lookups'!$A$4:$R$15,'Gas wholesale index'!R$2,FALSE)</f>
        <v>1</v>
      </c>
      <c r="S1261" s="38">
        <f>VLOOKUP($B1261,'Gas wholesale lookups'!$A$4:$R$15,'Gas wholesale index'!S$2,FALSE)</f>
        <v>0</v>
      </c>
      <c r="T1261" s="38">
        <f>VLOOKUP($B1261,'Gas wholesale lookups'!$A$4:$R$15,'Gas wholesale index'!T$2,FALSE)</f>
        <v>0</v>
      </c>
      <c r="U1261" s="13">
        <f t="shared" si="362"/>
        <v>291847.5</v>
      </c>
      <c r="V1261" s="13">
        <f t="shared" si="363"/>
        <v>332991.45454545453</v>
      </c>
      <c r="W1261" s="13">
        <f t="shared" si="364"/>
        <v>208526.18181818182</v>
      </c>
      <c r="X1261" s="13">
        <f t="shared" si="365"/>
        <v>166168.27272727274</v>
      </c>
      <c r="Y1261" s="13">
        <f t="shared" si="366"/>
        <v>0</v>
      </c>
      <c r="Z1261" s="13">
        <f t="shared" si="367"/>
        <v>0</v>
      </c>
      <c r="AA1261" s="13">
        <f t="shared" si="368"/>
        <v>999533.40909090918</v>
      </c>
      <c r="AB1261" s="23">
        <f t="shared" si="369"/>
        <v>0</v>
      </c>
      <c r="AC1261" s="23">
        <f t="shared" si="370"/>
        <v>0</v>
      </c>
      <c r="AD1261" s="23">
        <f t="shared" si="371"/>
        <v>0</v>
      </c>
      <c r="AE1261" s="23">
        <f t="shared" si="372"/>
        <v>0</v>
      </c>
      <c r="AF1261" s="23">
        <f t="shared" si="373"/>
        <v>0</v>
      </c>
      <c r="AG1261" s="23">
        <f t="shared" si="374"/>
        <v>0</v>
      </c>
      <c r="AH1261" s="23">
        <f t="shared" si="375"/>
        <v>0</v>
      </c>
      <c r="AI1261" s="44" t="str">
        <f t="shared" si="376"/>
        <v>n/a</v>
      </c>
      <c r="AJ1261" s="2" t="str">
        <f t="shared" si="359"/>
        <v>2019-20 Winter</v>
      </c>
      <c r="AK1261" s="2" t="str">
        <f t="shared" si="360"/>
        <v>2019-20 Summer</v>
      </c>
      <c r="AL1261" s="41">
        <v>0</v>
      </c>
    </row>
    <row r="1262" spans="1:38" x14ac:dyDescent="0.3">
      <c r="A1262" s="47">
        <v>43665</v>
      </c>
      <c r="B1262" s="14" t="str">
        <f t="shared" si="361"/>
        <v>Jul</v>
      </c>
      <c r="C1262" s="3"/>
      <c r="D1262" s="3"/>
      <c r="E1262" s="3"/>
      <c r="F1262" s="3"/>
      <c r="G1262" s="3"/>
      <c r="H1262" s="3"/>
      <c r="I1262" s="13">
        <f>VLOOKUP($B1262,'Gas wholesale lookups'!$A$4:$L$15,'Gas wholesale index'!I$2,FALSE)</f>
        <v>291847.5</v>
      </c>
      <c r="J1262" s="13">
        <f>VLOOKUP($B1262,'Gas wholesale lookups'!$A$4:$L$15,'Gas wholesale index'!J$2,FALSE)</f>
        <v>332991.45454545453</v>
      </c>
      <c r="K1262" s="13">
        <f>VLOOKUP($B1262,'Gas wholesale lookups'!$A$4:$L$15,'Gas wholesale index'!K$2,FALSE)</f>
        <v>208526.18181818182</v>
      </c>
      <c r="L1262" s="13">
        <f>VLOOKUP($B1262,'Gas wholesale lookups'!$A$4:$L$15,'Gas wholesale index'!L$2,FALSE)</f>
        <v>166168.27272727274</v>
      </c>
      <c r="M1262" s="13">
        <f>VLOOKUP($B1262,'Gas wholesale lookups'!$A$4:$L$15,'Gas wholesale index'!M$2,FALSE)</f>
        <v>291847.5</v>
      </c>
      <c r="N1262" s="13">
        <f>VLOOKUP($B1262,'Gas wholesale lookups'!$A$4:$L$15,'Gas wholesale index'!N$2,FALSE)</f>
        <v>332991.45454545453</v>
      </c>
      <c r="O1262" s="38">
        <f>VLOOKUP($B1262,'Gas wholesale lookups'!$A$4:$R$15,'Gas wholesale index'!O$2,FALSE)</f>
        <v>1</v>
      </c>
      <c r="P1262" s="38">
        <f>VLOOKUP($B1262,'Gas wholesale lookups'!$A$4:$R$15,'Gas wholesale index'!P$2,FALSE)</f>
        <v>1</v>
      </c>
      <c r="Q1262" s="38">
        <f>VLOOKUP($B1262,'Gas wholesale lookups'!$A$4:$R$15,'Gas wholesale index'!Q$2,FALSE)</f>
        <v>1</v>
      </c>
      <c r="R1262" s="38">
        <f>VLOOKUP($B1262,'Gas wholesale lookups'!$A$4:$R$15,'Gas wholesale index'!R$2,FALSE)</f>
        <v>1</v>
      </c>
      <c r="S1262" s="38">
        <f>VLOOKUP($B1262,'Gas wholesale lookups'!$A$4:$R$15,'Gas wholesale index'!S$2,FALSE)</f>
        <v>0</v>
      </c>
      <c r="T1262" s="38">
        <f>VLOOKUP($B1262,'Gas wholesale lookups'!$A$4:$R$15,'Gas wholesale index'!T$2,FALSE)</f>
        <v>0</v>
      </c>
      <c r="U1262" s="13">
        <f t="shared" si="362"/>
        <v>291847.5</v>
      </c>
      <c r="V1262" s="13">
        <f t="shared" si="363"/>
        <v>332991.45454545453</v>
      </c>
      <c r="W1262" s="13">
        <f t="shared" si="364"/>
        <v>208526.18181818182</v>
      </c>
      <c r="X1262" s="13">
        <f t="shared" si="365"/>
        <v>166168.27272727274</v>
      </c>
      <c r="Y1262" s="13">
        <f t="shared" si="366"/>
        <v>0</v>
      </c>
      <c r="Z1262" s="13">
        <f t="shared" si="367"/>
        <v>0</v>
      </c>
      <c r="AA1262" s="13">
        <f t="shared" si="368"/>
        <v>999533.40909090918</v>
      </c>
      <c r="AB1262" s="23">
        <f t="shared" si="369"/>
        <v>0</v>
      </c>
      <c r="AC1262" s="23">
        <f t="shared" si="370"/>
        <v>0</v>
      </c>
      <c r="AD1262" s="23">
        <f t="shared" si="371"/>
        <v>0</v>
      </c>
      <c r="AE1262" s="23">
        <f t="shared" si="372"/>
        <v>0</v>
      </c>
      <c r="AF1262" s="23">
        <f t="shared" si="373"/>
        <v>0</v>
      </c>
      <c r="AG1262" s="23">
        <f t="shared" si="374"/>
        <v>0</v>
      </c>
      <c r="AH1262" s="23">
        <f t="shared" si="375"/>
        <v>0</v>
      </c>
      <c r="AI1262" s="44" t="str">
        <f t="shared" si="376"/>
        <v>n/a</v>
      </c>
      <c r="AJ1262" s="2" t="str">
        <f t="shared" si="359"/>
        <v>2019-20 Winter</v>
      </c>
      <c r="AK1262" s="2" t="str">
        <f t="shared" si="360"/>
        <v>2019-20 Summer</v>
      </c>
      <c r="AL1262" s="41">
        <v>0</v>
      </c>
    </row>
    <row r="1263" spans="1:38" x14ac:dyDescent="0.3">
      <c r="A1263" s="47">
        <v>43668</v>
      </c>
      <c r="B1263" s="14" t="str">
        <f t="shared" si="361"/>
        <v>Jul</v>
      </c>
      <c r="C1263" s="3"/>
      <c r="D1263" s="3"/>
      <c r="E1263" s="3"/>
      <c r="F1263" s="3"/>
      <c r="G1263" s="3"/>
      <c r="H1263" s="3"/>
      <c r="I1263" s="13">
        <f>VLOOKUP($B1263,'Gas wholesale lookups'!$A$4:$L$15,'Gas wholesale index'!I$2,FALSE)</f>
        <v>291847.5</v>
      </c>
      <c r="J1263" s="13">
        <f>VLOOKUP($B1263,'Gas wholesale lookups'!$A$4:$L$15,'Gas wholesale index'!J$2,FALSE)</f>
        <v>332991.45454545453</v>
      </c>
      <c r="K1263" s="13">
        <f>VLOOKUP($B1263,'Gas wholesale lookups'!$A$4:$L$15,'Gas wholesale index'!K$2,FALSE)</f>
        <v>208526.18181818182</v>
      </c>
      <c r="L1263" s="13">
        <f>VLOOKUP($B1263,'Gas wholesale lookups'!$A$4:$L$15,'Gas wholesale index'!L$2,FALSE)</f>
        <v>166168.27272727274</v>
      </c>
      <c r="M1263" s="13">
        <f>VLOOKUP($B1263,'Gas wholesale lookups'!$A$4:$L$15,'Gas wholesale index'!M$2,FALSE)</f>
        <v>291847.5</v>
      </c>
      <c r="N1263" s="13">
        <f>VLOOKUP($B1263,'Gas wholesale lookups'!$A$4:$L$15,'Gas wholesale index'!N$2,FALSE)</f>
        <v>332991.45454545453</v>
      </c>
      <c r="O1263" s="38">
        <f>VLOOKUP($B1263,'Gas wholesale lookups'!$A$4:$R$15,'Gas wholesale index'!O$2,FALSE)</f>
        <v>1</v>
      </c>
      <c r="P1263" s="38">
        <f>VLOOKUP($B1263,'Gas wholesale lookups'!$A$4:$R$15,'Gas wholesale index'!P$2,FALSE)</f>
        <v>1</v>
      </c>
      <c r="Q1263" s="38">
        <f>VLOOKUP($B1263,'Gas wholesale lookups'!$A$4:$R$15,'Gas wholesale index'!Q$2,FALSE)</f>
        <v>1</v>
      </c>
      <c r="R1263" s="38">
        <f>VLOOKUP($B1263,'Gas wholesale lookups'!$A$4:$R$15,'Gas wholesale index'!R$2,FALSE)</f>
        <v>1</v>
      </c>
      <c r="S1263" s="38">
        <f>VLOOKUP($B1263,'Gas wholesale lookups'!$A$4:$R$15,'Gas wholesale index'!S$2,FALSE)</f>
        <v>0</v>
      </c>
      <c r="T1263" s="38">
        <f>VLOOKUP($B1263,'Gas wholesale lookups'!$A$4:$R$15,'Gas wholesale index'!T$2,FALSE)</f>
        <v>0</v>
      </c>
      <c r="U1263" s="13">
        <f t="shared" si="362"/>
        <v>291847.5</v>
      </c>
      <c r="V1263" s="13">
        <f t="shared" si="363"/>
        <v>332991.45454545453</v>
      </c>
      <c r="W1263" s="13">
        <f t="shared" si="364"/>
        <v>208526.18181818182</v>
      </c>
      <c r="X1263" s="13">
        <f t="shared" si="365"/>
        <v>166168.27272727274</v>
      </c>
      <c r="Y1263" s="13">
        <f t="shared" si="366"/>
        <v>0</v>
      </c>
      <c r="Z1263" s="13">
        <f t="shared" si="367"/>
        <v>0</v>
      </c>
      <c r="AA1263" s="13">
        <f t="shared" si="368"/>
        <v>999533.40909090918</v>
      </c>
      <c r="AB1263" s="23">
        <f t="shared" si="369"/>
        <v>0</v>
      </c>
      <c r="AC1263" s="23">
        <f t="shared" si="370"/>
        <v>0</v>
      </c>
      <c r="AD1263" s="23">
        <f t="shared" si="371"/>
        <v>0</v>
      </c>
      <c r="AE1263" s="23">
        <f t="shared" si="372"/>
        <v>0</v>
      </c>
      <c r="AF1263" s="23">
        <f t="shared" si="373"/>
        <v>0</v>
      </c>
      <c r="AG1263" s="23">
        <f t="shared" si="374"/>
        <v>0</v>
      </c>
      <c r="AH1263" s="23">
        <f t="shared" si="375"/>
        <v>0</v>
      </c>
      <c r="AI1263" s="44" t="str">
        <f t="shared" si="376"/>
        <v>n/a</v>
      </c>
      <c r="AJ1263" s="2" t="str">
        <f t="shared" si="359"/>
        <v>2019-20 Winter</v>
      </c>
      <c r="AK1263" s="2" t="str">
        <f t="shared" si="360"/>
        <v>2019-20 Summer</v>
      </c>
      <c r="AL1263" s="41">
        <v>0</v>
      </c>
    </row>
    <row r="1264" spans="1:38" x14ac:dyDescent="0.3">
      <c r="A1264" s="47">
        <v>43669</v>
      </c>
      <c r="B1264" s="14" t="str">
        <f t="shared" si="361"/>
        <v>Jul</v>
      </c>
      <c r="C1264" s="3"/>
      <c r="D1264" s="3"/>
      <c r="E1264" s="3"/>
      <c r="F1264" s="3"/>
      <c r="G1264" s="3"/>
      <c r="H1264" s="3"/>
      <c r="I1264" s="13">
        <f>VLOOKUP($B1264,'Gas wholesale lookups'!$A$4:$L$15,'Gas wholesale index'!I$2,FALSE)</f>
        <v>291847.5</v>
      </c>
      <c r="J1264" s="13">
        <f>VLOOKUP($B1264,'Gas wholesale lookups'!$A$4:$L$15,'Gas wholesale index'!J$2,FALSE)</f>
        <v>332991.45454545453</v>
      </c>
      <c r="K1264" s="13">
        <f>VLOOKUP($B1264,'Gas wholesale lookups'!$A$4:$L$15,'Gas wholesale index'!K$2,FALSE)</f>
        <v>208526.18181818182</v>
      </c>
      <c r="L1264" s="13">
        <f>VLOOKUP($B1264,'Gas wholesale lookups'!$A$4:$L$15,'Gas wholesale index'!L$2,FALSE)</f>
        <v>166168.27272727274</v>
      </c>
      <c r="M1264" s="13">
        <f>VLOOKUP($B1264,'Gas wholesale lookups'!$A$4:$L$15,'Gas wholesale index'!M$2,FALSE)</f>
        <v>291847.5</v>
      </c>
      <c r="N1264" s="13">
        <f>VLOOKUP($B1264,'Gas wholesale lookups'!$A$4:$L$15,'Gas wholesale index'!N$2,FALSE)</f>
        <v>332991.45454545453</v>
      </c>
      <c r="O1264" s="38">
        <f>VLOOKUP($B1264,'Gas wholesale lookups'!$A$4:$R$15,'Gas wholesale index'!O$2,FALSE)</f>
        <v>1</v>
      </c>
      <c r="P1264" s="38">
        <f>VLOOKUP($B1264,'Gas wholesale lookups'!$A$4:$R$15,'Gas wholesale index'!P$2,FALSE)</f>
        <v>1</v>
      </c>
      <c r="Q1264" s="38">
        <f>VLOOKUP($B1264,'Gas wholesale lookups'!$A$4:$R$15,'Gas wholesale index'!Q$2,FALSE)</f>
        <v>1</v>
      </c>
      <c r="R1264" s="38">
        <f>VLOOKUP($B1264,'Gas wholesale lookups'!$A$4:$R$15,'Gas wholesale index'!R$2,FALSE)</f>
        <v>1</v>
      </c>
      <c r="S1264" s="38">
        <f>VLOOKUP($B1264,'Gas wholesale lookups'!$A$4:$R$15,'Gas wholesale index'!S$2,FALSE)</f>
        <v>0</v>
      </c>
      <c r="T1264" s="38">
        <f>VLOOKUP($B1264,'Gas wholesale lookups'!$A$4:$R$15,'Gas wholesale index'!T$2,FALSE)</f>
        <v>0</v>
      </c>
      <c r="U1264" s="13">
        <f t="shared" si="362"/>
        <v>291847.5</v>
      </c>
      <c r="V1264" s="13">
        <f t="shared" si="363"/>
        <v>332991.45454545453</v>
      </c>
      <c r="W1264" s="13">
        <f t="shared" si="364"/>
        <v>208526.18181818182</v>
      </c>
      <c r="X1264" s="13">
        <f t="shared" si="365"/>
        <v>166168.27272727274</v>
      </c>
      <c r="Y1264" s="13">
        <f t="shared" si="366"/>
        <v>0</v>
      </c>
      <c r="Z1264" s="13">
        <f t="shared" si="367"/>
        <v>0</v>
      </c>
      <c r="AA1264" s="13">
        <f t="shared" si="368"/>
        <v>999533.40909090918</v>
      </c>
      <c r="AB1264" s="23">
        <f t="shared" si="369"/>
        <v>0</v>
      </c>
      <c r="AC1264" s="23">
        <f t="shared" si="370"/>
        <v>0</v>
      </c>
      <c r="AD1264" s="23">
        <f t="shared" si="371"/>
        <v>0</v>
      </c>
      <c r="AE1264" s="23">
        <f t="shared" si="372"/>
        <v>0</v>
      </c>
      <c r="AF1264" s="23">
        <f t="shared" si="373"/>
        <v>0</v>
      </c>
      <c r="AG1264" s="23">
        <f t="shared" si="374"/>
        <v>0</v>
      </c>
      <c r="AH1264" s="23">
        <f t="shared" si="375"/>
        <v>0</v>
      </c>
      <c r="AI1264" s="44" t="str">
        <f t="shared" si="376"/>
        <v>n/a</v>
      </c>
      <c r="AJ1264" s="2" t="str">
        <f t="shared" si="359"/>
        <v>2019-20 Winter</v>
      </c>
      <c r="AK1264" s="2" t="str">
        <f t="shared" si="360"/>
        <v>2019-20 Summer</v>
      </c>
      <c r="AL1264" s="41">
        <v>0</v>
      </c>
    </row>
    <row r="1265" spans="1:38" x14ac:dyDescent="0.3">
      <c r="A1265" s="47">
        <v>43670</v>
      </c>
      <c r="B1265" s="14" t="str">
        <f t="shared" si="361"/>
        <v>Jul</v>
      </c>
      <c r="C1265" s="3"/>
      <c r="D1265" s="3"/>
      <c r="E1265" s="3"/>
      <c r="F1265" s="3"/>
      <c r="G1265" s="3"/>
      <c r="H1265" s="3"/>
      <c r="I1265" s="13">
        <f>VLOOKUP($B1265,'Gas wholesale lookups'!$A$4:$L$15,'Gas wholesale index'!I$2,FALSE)</f>
        <v>291847.5</v>
      </c>
      <c r="J1265" s="13">
        <f>VLOOKUP($B1265,'Gas wholesale lookups'!$A$4:$L$15,'Gas wholesale index'!J$2,FALSE)</f>
        <v>332991.45454545453</v>
      </c>
      <c r="K1265" s="13">
        <f>VLOOKUP($B1265,'Gas wholesale lookups'!$A$4:$L$15,'Gas wholesale index'!K$2,FALSE)</f>
        <v>208526.18181818182</v>
      </c>
      <c r="L1265" s="13">
        <f>VLOOKUP($B1265,'Gas wholesale lookups'!$A$4:$L$15,'Gas wholesale index'!L$2,FALSE)</f>
        <v>166168.27272727274</v>
      </c>
      <c r="M1265" s="13">
        <f>VLOOKUP($B1265,'Gas wholesale lookups'!$A$4:$L$15,'Gas wholesale index'!M$2,FALSE)</f>
        <v>291847.5</v>
      </c>
      <c r="N1265" s="13">
        <f>VLOOKUP($B1265,'Gas wholesale lookups'!$A$4:$L$15,'Gas wholesale index'!N$2,FALSE)</f>
        <v>332991.45454545453</v>
      </c>
      <c r="O1265" s="38">
        <f>VLOOKUP($B1265,'Gas wholesale lookups'!$A$4:$R$15,'Gas wholesale index'!O$2,FALSE)</f>
        <v>1</v>
      </c>
      <c r="P1265" s="38">
        <f>VLOOKUP($B1265,'Gas wholesale lookups'!$A$4:$R$15,'Gas wholesale index'!P$2,FALSE)</f>
        <v>1</v>
      </c>
      <c r="Q1265" s="38">
        <f>VLOOKUP($B1265,'Gas wholesale lookups'!$A$4:$R$15,'Gas wholesale index'!Q$2,FALSE)</f>
        <v>1</v>
      </c>
      <c r="R1265" s="38">
        <f>VLOOKUP($B1265,'Gas wholesale lookups'!$A$4:$R$15,'Gas wholesale index'!R$2,FALSE)</f>
        <v>1</v>
      </c>
      <c r="S1265" s="38">
        <f>VLOOKUP($B1265,'Gas wholesale lookups'!$A$4:$R$15,'Gas wholesale index'!S$2,FALSE)</f>
        <v>0</v>
      </c>
      <c r="T1265" s="38">
        <f>VLOOKUP($B1265,'Gas wholesale lookups'!$A$4:$R$15,'Gas wholesale index'!T$2,FALSE)</f>
        <v>0</v>
      </c>
      <c r="U1265" s="13">
        <f t="shared" si="362"/>
        <v>291847.5</v>
      </c>
      <c r="V1265" s="13">
        <f t="shared" si="363"/>
        <v>332991.45454545453</v>
      </c>
      <c r="W1265" s="13">
        <f t="shared" si="364"/>
        <v>208526.18181818182</v>
      </c>
      <c r="X1265" s="13">
        <f t="shared" si="365"/>
        <v>166168.27272727274</v>
      </c>
      <c r="Y1265" s="13">
        <f t="shared" si="366"/>
        <v>0</v>
      </c>
      <c r="Z1265" s="13">
        <f t="shared" si="367"/>
        <v>0</v>
      </c>
      <c r="AA1265" s="13">
        <f t="shared" si="368"/>
        <v>999533.40909090918</v>
      </c>
      <c r="AB1265" s="23">
        <f t="shared" si="369"/>
        <v>0</v>
      </c>
      <c r="AC1265" s="23">
        <f t="shared" si="370"/>
        <v>0</v>
      </c>
      <c r="AD1265" s="23">
        <f t="shared" si="371"/>
        <v>0</v>
      </c>
      <c r="AE1265" s="23">
        <f t="shared" si="372"/>
        <v>0</v>
      </c>
      <c r="AF1265" s="23">
        <f t="shared" si="373"/>
        <v>0</v>
      </c>
      <c r="AG1265" s="23">
        <f t="shared" si="374"/>
        <v>0</v>
      </c>
      <c r="AH1265" s="23">
        <f t="shared" si="375"/>
        <v>0</v>
      </c>
      <c r="AI1265" s="44" t="str">
        <f t="shared" si="376"/>
        <v>n/a</v>
      </c>
      <c r="AJ1265" s="2" t="str">
        <f t="shared" si="359"/>
        <v>2019-20 Winter</v>
      </c>
      <c r="AK1265" s="2" t="str">
        <f t="shared" si="360"/>
        <v>2019-20 Summer</v>
      </c>
      <c r="AL1265" s="41">
        <v>0</v>
      </c>
    </row>
    <row r="1266" spans="1:38" x14ac:dyDescent="0.3">
      <c r="A1266" s="47">
        <v>43671</v>
      </c>
      <c r="B1266" s="14" t="str">
        <f t="shared" si="361"/>
        <v>Jul</v>
      </c>
      <c r="C1266" s="3"/>
      <c r="D1266" s="3"/>
      <c r="E1266" s="3"/>
      <c r="F1266" s="3"/>
      <c r="G1266" s="3"/>
      <c r="H1266" s="3"/>
      <c r="I1266" s="13">
        <f>VLOOKUP($B1266,'Gas wholesale lookups'!$A$4:$L$15,'Gas wholesale index'!I$2,FALSE)</f>
        <v>291847.5</v>
      </c>
      <c r="J1266" s="13">
        <f>VLOOKUP($B1266,'Gas wholesale lookups'!$A$4:$L$15,'Gas wholesale index'!J$2,FALSE)</f>
        <v>332991.45454545453</v>
      </c>
      <c r="K1266" s="13">
        <f>VLOOKUP($B1266,'Gas wholesale lookups'!$A$4:$L$15,'Gas wholesale index'!K$2,FALSE)</f>
        <v>208526.18181818182</v>
      </c>
      <c r="L1266" s="13">
        <f>VLOOKUP($B1266,'Gas wholesale lookups'!$A$4:$L$15,'Gas wholesale index'!L$2,FALSE)</f>
        <v>166168.27272727274</v>
      </c>
      <c r="M1266" s="13">
        <f>VLOOKUP($B1266,'Gas wholesale lookups'!$A$4:$L$15,'Gas wholesale index'!M$2,FALSE)</f>
        <v>291847.5</v>
      </c>
      <c r="N1266" s="13">
        <f>VLOOKUP($B1266,'Gas wholesale lookups'!$A$4:$L$15,'Gas wholesale index'!N$2,FALSE)</f>
        <v>332991.45454545453</v>
      </c>
      <c r="O1266" s="38">
        <f>VLOOKUP($B1266,'Gas wholesale lookups'!$A$4:$R$15,'Gas wholesale index'!O$2,FALSE)</f>
        <v>1</v>
      </c>
      <c r="P1266" s="38">
        <f>VLOOKUP($B1266,'Gas wholesale lookups'!$A$4:$R$15,'Gas wholesale index'!P$2,FALSE)</f>
        <v>1</v>
      </c>
      <c r="Q1266" s="38">
        <f>VLOOKUP($B1266,'Gas wholesale lookups'!$A$4:$R$15,'Gas wholesale index'!Q$2,FALSE)</f>
        <v>1</v>
      </c>
      <c r="R1266" s="38">
        <f>VLOOKUP($B1266,'Gas wholesale lookups'!$A$4:$R$15,'Gas wholesale index'!R$2,FALSE)</f>
        <v>1</v>
      </c>
      <c r="S1266" s="38">
        <f>VLOOKUP($B1266,'Gas wholesale lookups'!$A$4:$R$15,'Gas wholesale index'!S$2,FALSE)</f>
        <v>0</v>
      </c>
      <c r="T1266" s="38">
        <f>VLOOKUP($B1266,'Gas wholesale lookups'!$A$4:$R$15,'Gas wholesale index'!T$2,FALSE)</f>
        <v>0</v>
      </c>
      <c r="U1266" s="13">
        <f t="shared" si="362"/>
        <v>291847.5</v>
      </c>
      <c r="V1266" s="13">
        <f t="shared" si="363"/>
        <v>332991.45454545453</v>
      </c>
      <c r="W1266" s="13">
        <f t="shared" si="364"/>
        <v>208526.18181818182</v>
      </c>
      <c r="X1266" s="13">
        <f t="shared" si="365"/>
        <v>166168.27272727274</v>
      </c>
      <c r="Y1266" s="13">
        <f t="shared" si="366"/>
        <v>0</v>
      </c>
      <c r="Z1266" s="13">
        <f t="shared" si="367"/>
        <v>0</v>
      </c>
      <c r="AA1266" s="13">
        <f t="shared" si="368"/>
        <v>999533.40909090918</v>
      </c>
      <c r="AB1266" s="23">
        <f t="shared" si="369"/>
        <v>0</v>
      </c>
      <c r="AC1266" s="23">
        <f t="shared" si="370"/>
        <v>0</v>
      </c>
      <c r="AD1266" s="23">
        <f t="shared" si="371"/>
        <v>0</v>
      </c>
      <c r="AE1266" s="23">
        <f t="shared" si="372"/>
        <v>0</v>
      </c>
      <c r="AF1266" s="23">
        <f t="shared" si="373"/>
        <v>0</v>
      </c>
      <c r="AG1266" s="23">
        <f t="shared" si="374"/>
        <v>0</v>
      </c>
      <c r="AH1266" s="23">
        <f t="shared" si="375"/>
        <v>0</v>
      </c>
      <c r="AI1266" s="44" t="str">
        <f t="shared" si="376"/>
        <v>n/a</v>
      </c>
      <c r="AJ1266" s="2" t="str">
        <f t="shared" si="359"/>
        <v>2019-20 Winter</v>
      </c>
      <c r="AK1266" s="2" t="str">
        <f t="shared" si="360"/>
        <v>2019-20 Summer</v>
      </c>
      <c r="AL1266" s="41">
        <v>0</v>
      </c>
    </row>
    <row r="1267" spans="1:38" x14ac:dyDescent="0.3">
      <c r="A1267" s="47">
        <v>43672</v>
      </c>
      <c r="B1267" s="14" t="str">
        <f t="shared" si="361"/>
        <v>Jul</v>
      </c>
      <c r="C1267" s="3"/>
      <c r="D1267" s="3"/>
      <c r="E1267" s="3"/>
      <c r="F1267" s="3"/>
      <c r="G1267" s="3"/>
      <c r="H1267" s="3"/>
      <c r="I1267" s="13">
        <f>VLOOKUP($B1267,'Gas wholesale lookups'!$A$4:$L$15,'Gas wholesale index'!I$2,FALSE)</f>
        <v>291847.5</v>
      </c>
      <c r="J1267" s="13">
        <f>VLOOKUP($B1267,'Gas wholesale lookups'!$A$4:$L$15,'Gas wholesale index'!J$2,FALSE)</f>
        <v>332991.45454545453</v>
      </c>
      <c r="K1267" s="13">
        <f>VLOOKUP($B1267,'Gas wholesale lookups'!$A$4:$L$15,'Gas wholesale index'!K$2,FALSE)</f>
        <v>208526.18181818182</v>
      </c>
      <c r="L1267" s="13">
        <f>VLOOKUP($B1267,'Gas wholesale lookups'!$A$4:$L$15,'Gas wholesale index'!L$2,FALSE)</f>
        <v>166168.27272727274</v>
      </c>
      <c r="M1267" s="13">
        <f>VLOOKUP($B1267,'Gas wholesale lookups'!$A$4:$L$15,'Gas wholesale index'!M$2,FALSE)</f>
        <v>291847.5</v>
      </c>
      <c r="N1267" s="13">
        <f>VLOOKUP($B1267,'Gas wholesale lookups'!$A$4:$L$15,'Gas wholesale index'!N$2,FALSE)</f>
        <v>332991.45454545453</v>
      </c>
      <c r="O1267" s="38">
        <f>VLOOKUP($B1267,'Gas wholesale lookups'!$A$4:$R$15,'Gas wholesale index'!O$2,FALSE)</f>
        <v>1</v>
      </c>
      <c r="P1267" s="38">
        <f>VLOOKUP($B1267,'Gas wholesale lookups'!$A$4:$R$15,'Gas wholesale index'!P$2,FALSE)</f>
        <v>1</v>
      </c>
      <c r="Q1267" s="38">
        <f>VLOOKUP($B1267,'Gas wholesale lookups'!$A$4:$R$15,'Gas wholesale index'!Q$2,FALSE)</f>
        <v>1</v>
      </c>
      <c r="R1267" s="38">
        <f>VLOOKUP($B1267,'Gas wholesale lookups'!$A$4:$R$15,'Gas wholesale index'!R$2,FALSE)</f>
        <v>1</v>
      </c>
      <c r="S1267" s="38">
        <f>VLOOKUP($B1267,'Gas wholesale lookups'!$A$4:$R$15,'Gas wholesale index'!S$2,FALSE)</f>
        <v>0</v>
      </c>
      <c r="T1267" s="38">
        <f>VLOOKUP($B1267,'Gas wholesale lookups'!$A$4:$R$15,'Gas wholesale index'!T$2,FALSE)</f>
        <v>0</v>
      </c>
      <c r="U1267" s="13">
        <f t="shared" si="362"/>
        <v>291847.5</v>
      </c>
      <c r="V1267" s="13">
        <f t="shared" si="363"/>
        <v>332991.45454545453</v>
      </c>
      <c r="W1267" s="13">
        <f t="shared" si="364"/>
        <v>208526.18181818182</v>
      </c>
      <c r="X1267" s="13">
        <f t="shared" si="365"/>
        <v>166168.27272727274</v>
      </c>
      <c r="Y1267" s="13">
        <f t="shared" si="366"/>
        <v>0</v>
      </c>
      <c r="Z1267" s="13">
        <f t="shared" si="367"/>
        <v>0</v>
      </c>
      <c r="AA1267" s="13">
        <f t="shared" si="368"/>
        <v>999533.40909090918</v>
      </c>
      <c r="AB1267" s="23">
        <f t="shared" si="369"/>
        <v>0</v>
      </c>
      <c r="AC1267" s="23">
        <f t="shared" si="370"/>
        <v>0</v>
      </c>
      <c r="AD1267" s="23">
        <f t="shared" si="371"/>
        <v>0</v>
      </c>
      <c r="AE1267" s="23">
        <f t="shared" si="372"/>
        <v>0</v>
      </c>
      <c r="AF1267" s="23">
        <f t="shared" si="373"/>
        <v>0</v>
      </c>
      <c r="AG1267" s="23">
        <f t="shared" si="374"/>
        <v>0</v>
      </c>
      <c r="AH1267" s="23">
        <f t="shared" si="375"/>
        <v>0</v>
      </c>
      <c r="AI1267" s="44" t="str">
        <f t="shared" si="376"/>
        <v>n/a</v>
      </c>
      <c r="AJ1267" s="2" t="str">
        <f t="shared" si="359"/>
        <v>2019-20 Winter</v>
      </c>
      <c r="AK1267" s="2" t="str">
        <f t="shared" si="360"/>
        <v>2019-20 Summer</v>
      </c>
      <c r="AL1267" s="41">
        <v>0</v>
      </c>
    </row>
    <row r="1268" spans="1:38" x14ac:dyDescent="0.3">
      <c r="A1268" s="47">
        <v>43675</v>
      </c>
      <c r="B1268" s="14" t="str">
        <f t="shared" si="361"/>
        <v>Jul</v>
      </c>
      <c r="C1268" s="3"/>
      <c r="D1268" s="3"/>
      <c r="E1268" s="3"/>
      <c r="F1268" s="3"/>
      <c r="G1268" s="3"/>
      <c r="H1268" s="3"/>
      <c r="I1268" s="13">
        <f>VLOOKUP($B1268,'Gas wholesale lookups'!$A$4:$L$15,'Gas wholesale index'!I$2,FALSE)</f>
        <v>291847.5</v>
      </c>
      <c r="J1268" s="13">
        <f>VLOOKUP($B1268,'Gas wholesale lookups'!$A$4:$L$15,'Gas wholesale index'!J$2,FALSE)</f>
        <v>332991.45454545453</v>
      </c>
      <c r="K1268" s="13">
        <f>VLOOKUP($B1268,'Gas wholesale lookups'!$A$4:$L$15,'Gas wholesale index'!K$2,FALSE)</f>
        <v>208526.18181818182</v>
      </c>
      <c r="L1268" s="13">
        <f>VLOOKUP($B1268,'Gas wholesale lookups'!$A$4:$L$15,'Gas wholesale index'!L$2,FALSE)</f>
        <v>166168.27272727274</v>
      </c>
      <c r="M1268" s="13">
        <f>VLOOKUP($B1268,'Gas wholesale lookups'!$A$4:$L$15,'Gas wholesale index'!M$2,FALSE)</f>
        <v>291847.5</v>
      </c>
      <c r="N1268" s="13">
        <f>VLOOKUP($B1268,'Gas wholesale lookups'!$A$4:$L$15,'Gas wholesale index'!N$2,FALSE)</f>
        <v>332991.45454545453</v>
      </c>
      <c r="O1268" s="38">
        <f>VLOOKUP($B1268,'Gas wholesale lookups'!$A$4:$R$15,'Gas wholesale index'!O$2,FALSE)</f>
        <v>1</v>
      </c>
      <c r="P1268" s="38">
        <f>VLOOKUP($B1268,'Gas wholesale lookups'!$A$4:$R$15,'Gas wholesale index'!P$2,FALSE)</f>
        <v>1</v>
      </c>
      <c r="Q1268" s="38">
        <f>VLOOKUP($B1268,'Gas wholesale lookups'!$A$4:$R$15,'Gas wholesale index'!Q$2,FALSE)</f>
        <v>1</v>
      </c>
      <c r="R1268" s="38">
        <f>VLOOKUP($B1268,'Gas wholesale lookups'!$A$4:$R$15,'Gas wholesale index'!R$2,FALSE)</f>
        <v>1</v>
      </c>
      <c r="S1268" s="38">
        <f>VLOOKUP($B1268,'Gas wholesale lookups'!$A$4:$R$15,'Gas wholesale index'!S$2,FALSE)</f>
        <v>0</v>
      </c>
      <c r="T1268" s="38">
        <f>VLOOKUP($B1268,'Gas wholesale lookups'!$A$4:$R$15,'Gas wholesale index'!T$2,FALSE)</f>
        <v>0</v>
      </c>
      <c r="U1268" s="13">
        <f t="shared" si="362"/>
        <v>291847.5</v>
      </c>
      <c r="V1268" s="13">
        <f t="shared" si="363"/>
        <v>332991.45454545453</v>
      </c>
      <c r="W1268" s="13">
        <f t="shared" si="364"/>
        <v>208526.18181818182</v>
      </c>
      <c r="X1268" s="13">
        <f t="shared" si="365"/>
        <v>166168.27272727274</v>
      </c>
      <c r="Y1268" s="13">
        <f t="shared" si="366"/>
        <v>0</v>
      </c>
      <c r="Z1268" s="13">
        <f t="shared" si="367"/>
        <v>0</v>
      </c>
      <c r="AA1268" s="13">
        <f t="shared" si="368"/>
        <v>999533.40909090918</v>
      </c>
      <c r="AB1268" s="23">
        <f t="shared" si="369"/>
        <v>0</v>
      </c>
      <c r="AC1268" s="23">
        <f t="shared" si="370"/>
        <v>0</v>
      </c>
      <c r="AD1268" s="23">
        <f t="shared" si="371"/>
        <v>0</v>
      </c>
      <c r="AE1268" s="23">
        <f t="shared" si="372"/>
        <v>0</v>
      </c>
      <c r="AF1268" s="23">
        <f t="shared" si="373"/>
        <v>0</v>
      </c>
      <c r="AG1268" s="23">
        <f t="shared" si="374"/>
        <v>0</v>
      </c>
      <c r="AH1268" s="23">
        <f t="shared" si="375"/>
        <v>0</v>
      </c>
      <c r="AI1268" s="44" t="str">
        <f t="shared" si="376"/>
        <v>n/a</v>
      </c>
      <c r="AJ1268" s="2" t="str">
        <f t="shared" si="359"/>
        <v>2019-20 Winter</v>
      </c>
      <c r="AK1268" s="2" t="str">
        <f t="shared" si="360"/>
        <v>2019-20 Summer</v>
      </c>
      <c r="AL1268" s="41">
        <v>0</v>
      </c>
    </row>
    <row r="1269" spans="1:38" x14ac:dyDescent="0.3">
      <c r="A1269" s="47">
        <v>43676</v>
      </c>
      <c r="B1269" s="14" t="str">
        <f t="shared" si="361"/>
        <v>Jul</v>
      </c>
      <c r="C1269" s="3"/>
      <c r="D1269" s="3"/>
      <c r="E1269" s="3"/>
      <c r="F1269" s="3"/>
      <c r="G1269" s="3"/>
      <c r="H1269" s="3"/>
      <c r="I1269" s="13">
        <f>VLOOKUP($B1269,'Gas wholesale lookups'!$A$4:$L$15,'Gas wholesale index'!I$2,FALSE)</f>
        <v>291847.5</v>
      </c>
      <c r="J1269" s="13">
        <f>VLOOKUP($B1269,'Gas wholesale lookups'!$A$4:$L$15,'Gas wholesale index'!J$2,FALSE)</f>
        <v>332991.45454545453</v>
      </c>
      <c r="K1269" s="13">
        <f>VLOOKUP($B1269,'Gas wholesale lookups'!$A$4:$L$15,'Gas wholesale index'!K$2,FALSE)</f>
        <v>208526.18181818182</v>
      </c>
      <c r="L1269" s="13">
        <f>VLOOKUP($B1269,'Gas wholesale lookups'!$A$4:$L$15,'Gas wholesale index'!L$2,FALSE)</f>
        <v>166168.27272727274</v>
      </c>
      <c r="M1269" s="13">
        <f>VLOOKUP($B1269,'Gas wholesale lookups'!$A$4:$L$15,'Gas wholesale index'!M$2,FALSE)</f>
        <v>291847.5</v>
      </c>
      <c r="N1269" s="13">
        <f>VLOOKUP($B1269,'Gas wholesale lookups'!$A$4:$L$15,'Gas wholesale index'!N$2,FALSE)</f>
        <v>332991.45454545453</v>
      </c>
      <c r="O1269" s="38">
        <f>VLOOKUP($B1269,'Gas wholesale lookups'!$A$4:$R$15,'Gas wholesale index'!O$2,FALSE)</f>
        <v>1</v>
      </c>
      <c r="P1269" s="38">
        <f>VLOOKUP($B1269,'Gas wholesale lookups'!$A$4:$R$15,'Gas wholesale index'!P$2,FALSE)</f>
        <v>1</v>
      </c>
      <c r="Q1269" s="38">
        <f>VLOOKUP($B1269,'Gas wholesale lookups'!$A$4:$R$15,'Gas wholesale index'!Q$2,FALSE)</f>
        <v>1</v>
      </c>
      <c r="R1269" s="38">
        <f>VLOOKUP($B1269,'Gas wholesale lookups'!$A$4:$R$15,'Gas wholesale index'!R$2,FALSE)</f>
        <v>1</v>
      </c>
      <c r="S1269" s="38">
        <f>VLOOKUP($B1269,'Gas wholesale lookups'!$A$4:$R$15,'Gas wholesale index'!S$2,FALSE)</f>
        <v>0</v>
      </c>
      <c r="T1269" s="38">
        <f>VLOOKUP($B1269,'Gas wholesale lookups'!$A$4:$R$15,'Gas wholesale index'!T$2,FALSE)</f>
        <v>0</v>
      </c>
      <c r="U1269" s="13">
        <f t="shared" si="362"/>
        <v>291847.5</v>
      </c>
      <c r="V1269" s="13">
        <f t="shared" si="363"/>
        <v>332991.45454545453</v>
      </c>
      <c r="W1269" s="13">
        <f t="shared" si="364"/>
        <v>208526.18181818182</v>
      </c>
      <c r="X1269" s="13">
        <f t="shared" si="365"/>
        <v>166168.27272727274</v>
      </c>
      <c r="Y1269" s="13">
        <f t="shared" si="366"/>
        <v>0</v>
      </c>
      <c r="Z1269" s="13">
        <f t="shared" si="367"/>
        <v>0</v>
      </c>
      <c r="AA1269" s="13">
        <f t="shared" si="368"/>
        <v>999533.40909090918</v>
      </c>
      <c r="AB1269" s="23">
        <f t="shared" si="369"/>
        <v>0</v>
      </c>
      <c r="AC1269" s="23">
        <f t="shared" si="370"/>
        <v>0</v>
      </c>
      <c r="AD1269" s="23">
        <f t="shared" si="371"/>
        <v>0</v>
      </c>
      <c r="AE1269" s="23">
        <f t="shared" si="372"/>
        <v>0</v>
      </c>
      <c r="AF1269" s="23">
        <f t="shared" si="373"/>
        <v>0</v>
      </c>
      <c r="AG1269" s="23">
        <f t="shared" si="374"/>
        <v>0</v>
      </c>
      <c r="AH1269" s="23">
        <f t="shared" si="375"/>
        <v>0</v>
      </c>
      <c r="AI1269" s="44" t="str">
        <f t="shared" si="376"/>
        <v>n/a</v>
      </c>
      <c r="AJ1269" s="2" t="str">
        <f t="shared" si="359"/>
        <v>2019-20 Winter</v>
      </c>
      <c r="AK1269" s="2" t="str">
        <f t="shared" si="360"/>
        <v>2019-20 Summer</v>
      </c>
      <c r="AL1269" s="41">
        <v>0</v>
      </c>
    </row>
    <row r="1270" spans="1:38" x14ac:dyDescent="0.3">
      <c r="A1270" s="47">
        <v>43677</v>
      </c>
      <c r="B1270" s="14" t="str">
        <f t="shared" si="361"/>
        <v>Jul</v>
      </c>
      <c r="C1270" s="3"/>
      <c r="D1270" s="3"/>
      <c r="E1270" s="3"/>
      <c r="F1270" s="3"/>
      <c r="G1270" s="3"/>
      <c r="H1270" s="3"/>
      <c r="I1270" s="13">
        <f>VLOOKUP($B1270,'Gas wholesale lookups'!$A$4:$L$15,'Gas wholesale index'!I$2,FALSE)</f>
        <v>291847.5</v>
      </c>
      <c r="J1270" s="13">
        <f>VLOOKUP($B1270,'Gas wholesale lookups'!$A$4:$L$15,'Gas wholesale index'!J$2,FALSE)</f>
        <v>332991.45454545453</v>
      </c>
      <c r="K1270" s="13">
        <f>VLOOKUP($B1270,'Gas wholesale lookups'!$A$4:$L$15,'Gas wholesale index'!K$2,FALSE)</f>
        <v>208526.18181818182</v>
      </c>
      <c r="L1270" s="13">
        <f>VLOOKUP($B1270,'Gas wholesale lookups'!$A$4:$L$15,'Gas wholesale index'!L$2,FALSE)</f>
        <v>166168.27272727274</v>
      </c>
      <c r="M1270" s="13">
        <f>VLOOKUP($B1270,'Gas wholesale lookups'!$A$4:$L$15,'Gas wholesale index'!M$2,FALSE)</f>
        <v>291847.5</v>
      </c>
      <c r="N1270" s="13">
        <f>VLOOKUP($B1270,'Gas wholesale lookups'!$A$4:$L$15,'Gas wholesale index'!N$2,FALSE)</f>
        <v>332991.45454545453</v>
      </c>
      <c r="O1270" s="38">
        <f>VLOOKUP($B1270,'Gas wholesale lookups'!$A$4:$R$15,'Gas wholesale index'!O$2,FALSE)</f>
        <v>1</v>
      </c>
      <c r="P1270" s="38">
        <f>VLOOKUP($B1270,'Gas wholesale lookups'!$A$4:$R$15,'Gas wholesale index'!P$2,FALSE)</f>
        <v>1</v>
      </c>
      <c r="Q1270" s="38">
        <f>VLOOKUP($B1270,'Gas wholesale lookups'!$A$4:$R$15,'Gas wholesale index'!Q$2,FALSE)</f>
        <v>1</v>
      </c>
      <c r="R1270" s="38">
        <f>VLOOKUP($B1270,'Gas wholesale lookups'!$A$4:$R$15,'Gas wholesale index'!R$2,FALSE)</f>
        <v>1</v>
      </c>
      <c r="S1270" s="38">
        <f>VLOOKUP($B1270,'Gas wholesale lookups'!$A$4:$R$15,'Gas wholesale index'!S$2,FALSE)</f>
        <v>0</v>
      </c>
      <c r="T1270" s="38">
        <f>VLOOKUP($B1270,'Gas wholesale lookups'!$A$4:$R$15,'Gas wholesale index'!T$2,FALSE)</f>
        <v>0</v>
      </c>
      <c r="U1270" s="13">
        <f t="shared" si="362"/>
        <v>291847.5</v>
      </c>
      <c r="V1270" s="13">
        <f t="shared" si="363"/>
        <v>332991.45454545453</v>
      </c>
      <c r="W1270" s="13">
        <f t="shared" si="364"/>
        <v>208526.18181818182</v>
      </c>
      <c r="X1270" s="13">
        <f t="shared" si="365"/>
        <v>166168.27272727274</v>
      </c>
      <c r="Y1270" s="13">
        <f t="shared" si="366"/>
        <v>0</v>
      </c>
      <c r="Z1270" s="13">
        <f t="shared" si="367"/>
        <v>0</v>
      </c>
      <c r="AA1270" s="13">
        <f t="shared" si="368"/>
        <v>999533.40909090918</v>
      </c>
      <c r="AB1270" s="23">
        <f t="shared" si="369"/>
        <v>0</v>
      </c>
      <c r="AC1270" s="23">
        <f t="shared" si="370"/>
        <v>0</v>
      </c>
      <c r="AD1270" s="23">
        <f t="shared" si="371"/>
        <v>0</v>
      </c>
      <c r="AE1270" s="23">
        <f t="shared" si="372"/>
        <v>0</v>
      </c>
      <c r="AF1270" s="23">
        <f t="shared" si="373"/>
        <v>0</v>
      </c>
      <c r="AG1270" s="23">
        <f t="shared" si="374"/>
        <v>0</v>
      </c>
      <c r="AH1270" s="23">
        <f t="shared" si="375"/>
        <v>0</v>
      </c>
      <c r="AI1270" s="44" t="str">
        <f t="shared" si="376"/>
        <v>n/a</v>
      </c>
      <c r="AJ1270" s="2" t="str">
        <f t="shared" si="359"/>
        <v>2019-20 Winter</v>
      </c>
      <c r="AK1270" s="2" t="str">
        <f t="shared" si="360"/>
        <v>2019-20 Summer</v>
      </c>
      <c r="AL1270" s="41">
        <v>0</v>
      </c>
    </row>
    <row r="1271" spans="1:38" x14ac:dyDescent="0.3">
      <c r="A1271" s="47">
        <v>43678</v>
      </c>
      <c r="B1271" s="14" t="str">
        <f t="shared" si="361"/>
        <v>Aug</v>
      </c>
      <c r="C1271" s="3"/>
      <c r="D1271" s="3"/>
      <c r="E1271" s="3"/>
      <c r="F1271" s="3"/>
      <c r="G1271" s="3"/>
      <c r="H1271" s="3"/>
      <c r="I1271" s="13">
        <f>VLOOKUP($B1271,'Gas wholesale lookups'!$A$4:$L$15,'Gas wholesale index'!I$2,FALSE)</f>
        <v>291847.5</v>
      </c>
      <c r="J1271" s="13">
        <f>VLOOKUP($B1271,'Gas wholesale lookups'!$A$4:$L$15,'Gas wholesale index'!J$2,FALSE)</f>
        <v>332991.45454545453</v>
      </c>
      <c r="K1271" s="13">
        <f>VLOOKUP($B1271,'Gas wholesale lookups'!$A$4:$L$15,'Gas wholesale index'!K$2,FALSE)</f>
        <v>208526.18181818182</v>
      </c>
      <c r="L1271" s="13">
        <f>VLOOKUP($B1271,'Gas wholesale lookups'!$A$4:$L$15,'Gas wholesale index'!L$2,FALSE)</f>
        <v>166168.27272727274</v>
      </c>
      <c r="M1271" s="13">
        <f>VLOOKUP($B1271,'Gas wholesale lookups'!$A$4:$L$15,'Gas wholesale index'!M$2,FALSE)</f>
        <v>291847.5</v>
      </c>
      <c r="N1271" s="13">
        <f>VLOOKUP($B1271,'Gas wholesale lookups'!$A$4:$L$15,'Gas wholesale index'!N$2,FALSE)</f>
        <v>332991.45454545453</v>
      </c>
      <c r="O1271" s="38">
        <f>VLOOKUP($B1271,'Gas wholesale lookups'!$A$4:$R$15,'Gas wholesale index'!O$2,FALSE)</f>
        <v>0</v>
      </c>
      <c r="P1271" s="38">
        <f>VLOOKUP($B1271,'Gas wholesale lookups'!$A$4:$R$15,'Gas wholesale index'!P$2,FALSE)</f>
        <v>0</v>
      </c>
      <c r="Q1271" s="38">
        <f>VLOOKUP($B1271,'Gas wholesale lookups'!$A$4:$R$15,'Gas wholesale index'!Q$2,FALSE)</f>
        <v>1</v>
      </c>
      <c r="R1271" s="38">
        <f>VLOOKUP($B1271,'Gas wholesale lookups'!$A$4:$R$15,'Gas wholesale index'!R$2,FALSE)</f>
        <v>1</v>
      </c>
      <c r="S1271" s="38">
        <f>VLOOKUP($B1271,'Gas wholesale lookups'!$A$4:$R$15,'Gas wholesale index'!S$2,FALSE)</f>
        <v>1</v>
      </c>
      <c r="T1271" s="38">
        <f>VLOOKUP($B1271,'Gas wholesale lookups'!$A$4:$R$15,'Gas wholesale index'!T$2,FALSE)</f>
        <v>1</v>
      </c>
      <c r="U1271" s="13">
        <f t="shared" si="362"/>
        <v>0</v>
      </c>
      <c r="V1271" s="13">
        <f t="shared" si="363"/>
        <v>0</v>
      </c>
      <c r="W1271" s="13">
        <f t="shared" si="364"/>
        <v>208526.18181818182</v>
      </c>
      <c r="X1271" s="13">
        <f t="shared" si="365"/>
        <v>166168.27272727274</v>
      </c>
      <c r="Y1271" s="13">
        <f t="shared" si="366"/>
        <v>291847.5</v>
      </c>
      <c r="Z1271" s="13">
        <f t="shared" si="367"/>
        <v>332991.45454545453</v>
      </c>
      <c r="AA1271" s="13">
        <f t="shared" si="368"/>
        <v>999533.40909090918</v>
      </c>
      <c r="AB1271" s="23">
        <f t="shared" si="369"/>
        <v>0</v>
      </c>
      <c r="AC1271" s="23">
        <f t="shared" si="370"/>
        <v>0</v>
      </c>
      <c r="AD1271" s="23">
        <f t="shared" si="371"/>
        <v>0</v>
      </c>
      <c r="AE1271" s="23">
        <f t="shared" si="372"/>
        <v>0</v>
      </c>
      <c r="AF1271" s="23">
        <f t="shared" si="373"/>
        <v>0</v>
      </c>
      <c r="AG1271" s="23">
        <f t="shared" si="374"/>
        <v>0</v>
      </c>
      <c r="AH1271" s="23">
        <f t="shared" si="375"/>
        <v>0</v>
      </c>
      <c r="AI1271" s="44" t="str">
        <f t="shared" si="376"/>
        <v>n/a</v>
      </c>
      <c r="AJ1271" s="2" t="str">
        <f t="shared" si="359"/>
        <v>2020-21 Summer</v>
      </c>
      <c r="AK1271" s="2" t="str">
        <f t="shared" si="360"/>
        <v>2019-20 Summer</v>
      </c>
      <c r="AL1271" s="41">
        <v>0</v>
      </c>
    </row>
    <row r="1272" spans="1:38" x14ac:dyDescent="0.3">
      <c r="A1272" s="47">
        <v>43679</v>
      </c>
      <c r="B1272" s="14" t="str">
        <f t="shared" si="361"/>
        <v>Aug</v>
      </c>
      <c r="C1272" s="3"/>
      <c r="D1272" s="3"/>
      <c r="E1272" s="3"/>
      <c r="F1272" s="3"/>
      <c r="G1272" s="3"/>
      <c r="H1272" s="3"/>
      <c r="I1272" s="13">
        <f>VLOOKUP($B1272,'Gas wholesale lookups'!$A$4:$L$15,'Gas wholesale index'!I$2,FALSE)</f>
        <v>291847.5</v>
      </c>
      <c r="J1272" s="13">
        <f>VLOOKUP($B1272,'Gas wholesale lookups'!$A$4:$L$15,'Gas wholesale index'!J$2,FALSE)</f>
        <v>332991.45454545453</v>
      </c>
      <c r="K1272" s="13">
        <f>VLOOKUP($B1272,'Gas wholesale lookups'!$A$4:$L$15,'Gas wholesale index'!K$2,FALSE)</f>
        <v>208526.18181818182</v>
      </c>
      <c r="L1272" s="13">
        <f>VLOOKUP($B1272,'Gas wholesale lookups'!$A$4:$L$15,'Gas wholesale index'!L$2,FALSE)</f>
        <v>166168.27272727274</v>
      </c>
      <c r="M1272" s="13">
        <f>VLOOKUP($B1272,'Gas wholesale lookups'!$A$4:$L$15,'Gas wholesale index'!M$2,FALSE)</f>
        <v>291847.5</v>
      </c>
      <c r="N1272" s="13">
        <f>VLOOKUP($B1272,'Gas wholesale lookups'!$A$4:$L$15,'Gas wholesale index'!N$2,FALSE)</f>
        <v>332991.45454545453</v>
      </c>
      <c r="O1272" s="38">
        <f>VLOOKUP($B1272,'Gas wholesale lookups'!$A$4:$R$15,'Gas wholesale index'!O$2,FALSE)</f>
        <v>0</v>
      </c>
      <c r="P1272" s="38">
        <f>VLOOKUP($B1272,'Gas wholesale lookups'!$A$4:$R$15,'Gas wholesale index'!P$2,FALSE)</f>
        <v>0</v>
      </c>
      <c r="Q1272" s="38">
        <f>VLOOKUP($B1272,'Gas wholesale lookups'!$A$4:$R$15,'Gas wholesale index'!Q$2,FALSE)</f>
        <v>1</v>
      </c>
      <c r="R1272" s="38">
        <f>VLOOKUP($B1272,'Gas wholesale lookups'!$A$4:$R$15,'Gas wholesale index'!R$2,FALSE)</f>
        <v>1</v>
      </c>
      <c r="S1272" s="38">
        <f>VLOOKUP($B1272,'Gas wholesale lookups'!$A$4:$R$15,'Gas wholesale index'!S$2,FALSE)</f>
        <v>1</v>
      </c>
      <c r="T1272" s="38">
        <f>VLOOKUP($B1272,'Gas wholesale lookups'!$A$4:$R$15,'Gas wholesale index'!T$2,FALSE)</f>
        <v>1</v>
      </c>
      <c r="U1272" s="13">
        <f t="shared" si="362"/>
        <v>0</v>
      </c>
      <c r="V1272" s="13">
        <f t="shared" si="363"/>
        <v>0</v>
      </c>
      <c r="W1272" s="13">
        <f t="shared" si="364"/>
        <v>208526.18181818182</v>
      </c>
      <c r="X1272" s="13">
        <f t="shared" si="365"/>
        <v>166168.27272727274</v>
      </c>
      <c r="Y1272" s="13">
        <f t="shared" si="366"/>
        <v>291847.5</v>
      </c>
      <c r="Z1272" s="13">
        <f t="shared" si="367"/>
        <v>332991.45454545453</v>
      </c>
      <c r="AA1272" s="13">
        <f t="shared" si="368"/>
        <v>999533.40909090918</v>
      </c>
      <c r="AB1272" s="23">
        <f t="shared" si="369"/>
        <v>0</v>
      </c>
      <c r="AC1272" s="23">
        <f t="shared" si="370"/>
        <v>0</v>
      </c>
      <c r="AD1272" s="23">
        <f t="shared" si="371"/>
        <v>0</v>
      </c>
      <c r="AE1272" s="23">
        <f t="shared" si="372"/>
        <v>0</v>
      </c>
      <c r="AF1272" s="23">
        <f t="shared" si="373"/>
        <v>0</v>
      </c>
      <c r="AG1272" s="23">
        <f t="shared" si="374"/>
        <v>0</v>
      </c>
      <c r="AH1272" s="23">
        <f t="shared" si="375"/>
        <v>0</v>
      </c>
      <c r="AI1272" s="44" t="str">
        <f t="shared" si="376"/>
        <v>n/a</v>
      </c>
      <c r="AJ1272" s="2" t="str">
        <f t="shared" si="359"/>
        <v>2020-21 Summer</v>
      </c>
      <c r="AK1272" s="2" t="str">
        <f t="shared" si="360"/>
        <v>2019-20 Summer</v>
      </c>
      <c r="AL1272" s="41">
        <v>0</v>
      </c>
    </row>
    <row r="1273" spans="1:38" x14ac:dyDescent="0.3">
      <c r="A1273" s="47">
        <v>43682</v>
      </c>
      <c r="B1273" s="14" t="str">
        <f t="shared" si="361"/>
        <v>Aug</v>
      </c>
      <c r="C1273" s="3"/>
      <c r="D1273" s="3"/>
      <c r="E1273" s="3"/>
      <c r="F1273" s="3"/>
      <c r="G1273" s="3"/>
      <c r="H1273" s="3"/>
      <c r="I1273" s="13">
        <f>VLOOKUP($B1273,'Gas wholesale lookups'!$A$4:$L$15,'Gas wholesale index'!I$2,FALSE)</f>
        <v>291847.5</v>
      </c>
      <c r="J1273" s="13">
        <f>VLOOKUP($B1273,'Gas wholesale lookups'!$A$4:$L$15,'Gas wholesale index'!J$2,FALSE)</f>
        <v>332991.45454545453</v>
      </c>
      <c r="K1273" s="13">
        <f>VLOOKUP($B1273,'Gas wholesale lookups'!$A$4:$L$15,'Gas wholesale index'!K$2,FALSE)</f>
        <v>208526.18181818182</v>
      </c>
      <c r="L1273" s="13">
        <f>VLOOKUP($B1273,'Gas wholesale lookups'!$A$4:$L$15,'Gas wholesale index'!L$2,FALSE)</f>
        <v>166168.27272727274</v>
      </c>
      <c r="M1273" s="13">
        <f>VLOOKUP($B1273,'Gas wholesale lookups'!$A$4:$L$15,'Gas wholesale index'!M$2,FALSE)</f>
        <v>291847.5</v>
      </c>
      <c r="N1273" s="13">
        <f>VLOOKUP($B1273,'Gas wholesale lookups'!$A$4:$L$15,'Gas wholesale index'!N$2,FALSE)</f>
        <v>332991.45454545453</v>
      </c>
      <c r="O1273" s="38">
        <f>VLOOKUP($B1273,'Gas wholesale lookups'!$A$4:$R$15,'Gas wholesale index'!O$2,FALSE)</f>
        <v>0</v>
      </c>
      <c r="P1273" s="38">
        <f>VLOOKUP($B1273,'Gas wholesale lookups'!$A$4:$R$15,'Gas wholesale index'!P$2,FALSE)</f>
        <v>0</v>
      </c>
      <c r="Q1273" s="38">
        <f>VLOOKUP($B1273,'Gas wholesale lookups'!$A$4:$R$15,'Gas wholesale index'!Q$2,FALSE)</f>
        <v>1</v>
      </c>
      <c r="R1273" s="38">
        <f>VLOOKUP($B1273,'Gas wholesale lookups'!$A$4:$R$15,'Gas wholesale index'!R$2,FALSE)</f>
        <v>1</v>
      </c>
      <c r="S1273" s="38">
        <f>VLOOKUP($B1273,'Gas wholesale lookups'!$A$4:$R$15,'Gas wholesale index'!S$2,FALSE)</f>
        <v>1</v>
      </c>
      <c r="T1273" s="38">
        <f>VLOOKUP($B1273,'Gas wholesale lookups'!$A$4:$R$15,'Gas wholesale index'!T$2,FALSE)</f>
        <v>1</v>
      </c>
      <c r="U1273" s="13">
        <f t="shared" si="362"/>
        <v>0</v>
      </c>
      <c r="V1273" s="13">
        <f t="shared" si="363"/>
        <v>0</v>
      </c>
      <c r="W1273" s="13">
        <f t="shared" si="364"/>
        <v>208526.18181818182</v>
      </c>
      <c r="X1273" s="13">
        <f t="shared" si="365"/>
        <v>166168.27272727274</v>
      </c>
      <c r="Y1273" s="13">
        <f t="shared" si="366"/>
        <v>291847.5</v>
      </c>
      <c r="Z1273" s="13">
        <f t="shared" si="367"/>
        <v>332991.45454545453</v>
      </c>
      <c r="AA1273" s="13">
        <f t="shared" si="368"/>
        <v>999533.40909090918</v>
      </c>
      <c r="AB1273" s="23">
        <f t="shared" si="369"/>
        <v>0</v>
      </c>
      <c r="AC1273" s="23">
        <f t="shared" si="370"/>
        <v>0</v>
      </c>
      <c r="AD1273" s="23">
        <f t="shared" si="371"/>
        <v>0</v>
      </c>
      <c r="AE1273" s="23">
        <f t="shared" si="372"/>
        <v>0</v>
      </c>
      <c r="AF1273" s="23">
        <f t="shared" si="373"/>
        <v>0</v>
      </c>
      <c r="AG1273" s="23">
        <f t="shared" si="374"/>
        <v>0</v>
      </c>
      <c r="AH1273" s="23">
        <f t="shared" si="375"/>
        <v>0</v>
      </c>
      <c r="AI1273" s="44" t="str">
        <f t="shared" si="376"/>
        <v>n/a</v>
      </c>
      <c r="AJ1273" s="2" t="str">
        <f t="shared" si="359"/>
        <v>2020-21 Summer</v>
      </c>
      <c r="AK1273" s="2" t="str">
        <f t="shared" si="360"/>
        <v>2019-20 Summer</v>
      </c>
      <c r="AL1273" s="41">
        <v>0</v>
      </c>
    </row>
    <row r="1274" spans="1:38" x14ac:dyDescent="0.3">
      <c r="A1274" s="47">
        <v>43683</v>
      </c>
      <c r="B1274" s="14" t="str">
        <f t="shared" si="361"/>
        <v>Aug</v>
      </c>
      <c r="C1274" s="3"/>
      <c r="D1274" s="3"/>
      <c r="E1274" s="3"/>
      <c r="F1274" s="3"/>
      <c r="G1274" s="3"/>
      <c r="H1274" s="3"/>
      <c r="I1274" s="13">
        <f>VLOOKUP($B1274,'Gas wholesale lookups'!$A$4:$L$15,'Gas wholesale index'!I$2,FALSE)</f>
        <v>291847.5</v>
      </c>
      <c r="J1274" s="13">
        <f>VLOOKUP($B1274,'Gas wholesale lookups'!$A$4:$L$15,'Gas wholesale index'!J$2,FALSE)</f>
        <v>332991.45454545453</v>
      </c>
      <c r="K1274" s="13">
        <f>VLOOKUP($B1274,'Gas wholesale lookups'!$A$4:$L$15,'Gas wholesale index'!K$2,FALSE)</f>
        <v>208526.18181818182</v>
      </c>
      <c r="L1274" s="13">
        <f>VLOOKUP($B1274,'Gas wholesale lookups'!$A$4:$L$15,'Gas wholesale index'!L$2,FALSE)</f>
        <v>166168.27272727274</v>
      </c>
      <c r="M1274" s="13">
        <f>VLOOKUP($B1274,'Gas wholesale lookups'!$A$4:$L$15,'Gas wholesale index'!M$2,FALSE)</f>
        <v>291847.5</v>
      </c>
      <c r="N1274" s="13">
        <f>VLOOKUP($B1274,'Gas wholesale lookups'!$A$4:$L$15,'Gas wholesale index'!N$2,FALSE)</f>
        <v>332991.45454545453</v>
      </c>
      <c r="O1274" s="38">
        <f>VLOOKUP($B1274,'Gas wholesale lookups'!$A$4:$R$15,'Gas wholesale index'!O$2,FALSE)</f>
        <v>0</v>
      </c>
      <c r="P1274" s="38">
        <f>VLOOKUP($B1274,'Gas wholesale lookups'!$A$4:$R$15,'Gas wholesale index'!P$2,FALSE)</f>
        <v>0</v>
      </c>
      <c r="Q1274" s="38">
        <f>VLOOKUP($B1274,'Gas wholesale lookups'!$A$4:$R$15,'Gas wholesale index'!Q$2,FALSE)</f>
        <v>1</v>
      </c>
      <c r="R1274" s="38">
        <f>VLOOKUP($B1274,'Gas wholesale lookups'!$A$4:$R$15,'Gas wholesale index'!R$2,FALSE)</f>
        <v>1</v>
      </c>
      <c r="S1274" s="38">
        <f>VLOOKUP($B1274,'Gas wholesale lookups'!$A$4:$R$15,'Gas wholesale index'!S$2,FALSE)</f>
        <v>1</v>
      </c>
      <c r="T1274" s="38">
        <f>VLOOKUP($B1274,'Gas wholesale lookups'!$A$4:$R$15,'Gas wholesale index'!T$2,FALSE)</f>
        <v>1</v>
      </c>
      <c r="U1274" s="13">
        <f t="shared" si="362"/>
        <v>0</v>
      </c>
      <c r="V1274" s="13">
        <f t="shared" si="363"/>
        <v>0</v>
      </c>
      <c r="W1274" s="13">
        <f t="shared" si="364"/>
        <v>208526.18181818182</v>
      </c>
      <c r="X1274" s="13">
        <f t="shared" si="365"/>
        <v>166168.27272727274</v>
      </c>
      <c r="Y1274" s="13">
        <f t="shared" si="366"/>
        <v>291847.5</v>
      </c>
      <c r="Z1274" s="13">
        <f t="shared" si="367"/>
        <v>332991.45454545453</v>
      </c>
      <c r="AA1274" s="13">
        <f t="shared" si="368"/>
        <v>999533.40909090918</v>
      </c>
      <c r="AB1274" s="23">
        <f t="shared" si="369"/>
        <v>0</v>
      </c>
      <c r="AC1274" s="23">
        <f t="shared" si="370"/>
        <v>0</v>
      </c>
      <c r="AD1274" s="23">
        <f t="shared" si="371"/>
        <v>0</v>
      </c>
      <c r="AE1274" s="23">
        <f t="shared" si="372"/>
        <v>0</v>
      </c>
      <c r="AF1274" s="23">
        <f t="shared" si="373"/>
        <v>0</v>
      </c>
      <c r="AG1274" s="23">
        <f t="shared" si="374"/>
        <v>0</v>
      </c>
      <c r="AH1274" s="23">
        <f t="shared" si="375"/>
        <v>0</v>
      </c>
      <c r="AI1274" s="44" t="str">
        <f t="shared" si="376"/>
        <v>n/a</v>
      </c>
      <c r="AJ1274" s="2" t="str">
        <f t="shared" si="359"/>
        <v>2020-21 Summer</v>
      </c>
      <c r="AK1274" s="2" t="str">
        <f t="shared" si="360"/>
        <v>2019-20 Summer</v>
      </c>
      <c r="AL1274" s="41">
        <v>0</v>
      </c>
    </row>
    <row r="1275" spans="1:38" x14ac:dyDescent="0.3">
      <c r="A1275" s="47">
        <v>43684</v>
      </c>
      <c r="B1275" s="14" t="str">
        <f t="shared" si="361"/>
        <v>Aug</v>
      </c>
      <c r="C1275" s="3"/>
      <c r="D1275" s="3"/>
      <c r="E1275" s="3"/>
      <c r="F1275" s="3"/>
      <c r="G1275" s="3"/>
      <c r="H1275" s="3"/>
      <c r="I1275" s="13">
        <f>VLOOKUP($B1275,'Gas wholesale lookups'!$A$4:$L$15,'Gas wholesale index'!I$2,FALSE)</f>
        <v>291847.5</v>
      </c>
      <c r="J1275" s="13">
        <f>VLOOKUP($B1275,'Gas wholesale lookups'!$A$4:$L$15,'Gas wholesale index'!J$2,FALSE)</f>
        <v>332991.45454545453</v>
      </c>
      <c r="K1275" s="13">
        <f>VLOOKUP($B1275,'Gas wholesale lookups'!$A$4:$L$15,'Gas wholesale index'!K$2,FALSE)</f>
        <v>208526.18181818182</v>
      </c>
      <c r="L1275" s="13">
        <f>VLOOKUP($B1275,'Gas wholesale lookups'!$A$4:$L$15,'Gas wholesale index'!L$2,FALSE)</f>
        <v>166168.27272727274</v>
      </c>
      <c r="M1275" s="13">
        <f>VLOOKUP($B1275,'Gas wholesale lookups'!$A$4:$L$15,'Gas wholesale index'!M$2,FALSE)</f>
        <v>291847.5</v>
      </c>
      <c r="N1275" s="13">
        <f>VLOOKUP($B1275,'Gas wholesale lookups'!$A$4:$L$15,'Gas wholesale index'!N$2,FALSE)</f>
        <v>332991.45454545453</v>
      </c>
      <c r="O1275" s="38">
        <f>VLOOKUP($B1275,'Gas wholesale lookups'!$A$4:$R$15,'Gas wholesale index'!O$2,FALSE)</f>
        <v>0</v>
      </c>
      <c r="P1275" s="38">
        <f>VLOOKUP($B1275,'Gas wholesale lookups'!$A$4:$R$15,'Gas wholesale index'!P$2,FALSE)</f>
        <v>0</v>
      </c>
      <c r="Q1275" s="38">
        <f>VLOOKUP($B1275,'Gas wholesale lookups'!$A$4:$R$15,'Gas wholesale index'!Q$2,FALSE)</f>
        <v>1</v>
      </c>
      <c r="R1275" s="38">
        <f>VLOOKUP($B1275,'Gas wholesale lookups'!$A$4:$R$15,'Gas wholesale index'!R$2,FALSE)</f>
        <v>1</v>
      </c>
      <c r="S1275" s="38">
        <f>VLOOKUP($B1275,'Gas wholesale lookups'!$A$4:$R$15,'Gas wholesale index'!S$2,FALSE)</f>
        <v>1</v>
      </c>
      <c r="T1275" s="38">
        <f>VLOOKUP($B1275,'Gas wholesale lookups'!$A$4:$R$15,'Gas wholesale index'!T$2,FALSE)</f>
        <v>1</v>
      </c>
      <c r="U1275" s="13">
        <f t="shared" si="362"/>
        <v>0</v>
      </c>
      <c r="V1275" s="13">
        <f t="shared" si="363"/>
        <v>0</v>
      </c>
      <c r="W1275" s="13">
        <f t="shared" si="364"/>
        <v>208526.18181818182</v>
      </c>
      <c r="X1275" s="13">
        <f t="shared" si="365"/>
        <v>166168.27272727274</v>
      </c>
      <c r="Y1275" s="13">
        <f t="shared" si="366"/>
        <v>291847.5</v>
      </c>
      <c r="Z1275" s="13">
        <f t="shared" si="367"/>
        <v>332991.45454545453</v>
      </c>
      <c r="AA1275" s="13">
        <f t="shared" si="368"/>
        <v>999533.40909090918</v>
      </c>
      <c r="AB1275" s="23">
        <f t="shared" si="369"/>
        <v>0</v>
      </c>
      <c r="AC1275" s="23">
        <f t="shared" si="370"/>
        <v>0</v>
      </c>
      <c r="AD1275" s="23">
        <f t="shared" si="371"/>
        <v>0</v>
      </c>
      <c r="AE1275" s="23">
        <f t="shared" si="372"/>
        <v>0</v>
      </c>
      <c r="AF1275" s="23">
        <f t="shared" si="373"/>
        <v>0</v>
      </c>
      <c r="AG1275" s="23">
        <f t="shared" si="374"/>
        <v>0</v>
      </c>
      <c r="AH1275" s="23">
        <f t="shared" si="375"/>
        <v>0</v>
      </c>
      <c r="AI1275" s="44" t="str">
        <f t="shared" si="376"/>
        <v>n/a</v>
      </c>
      <c r="AJ1275" s="2" t="str">
        <f t="shared" si="359"/>
        <v>2020-21 Summer</v>
      </c>
      <c r="AK1275" s="2" t="str">
        <f t="shared" si="360"/>
        <v>2019-20 Summer</v>
      </c>
      <c r="AL1275" s="41">
        <v>0</v>
      </c>
    </row>
    <row r="1276" spans="1:38" x14ac:dyDescent="0.3">
      <c r="A1276" s="47">
        <v>43685</v>
      </c>
      <c r="B1276" s="14" t="str">
        <f t="shared" si="361"/>
        <v>Aug</v>
      </c>
      <c r="C1276" s="3"/>
      <c r="D1276" s="3"/>
      <c r="E1276" s="3"/>
      <c r="F1276" s="3"/>
      <c r="G1276" s="3"/>
      <c r="H1276" s="3"/>
      <c r="I1276" s="13">
        <f>VLOOKUP($B1276,'Gas wholesale lookups'!$A$4:$L$15,'Gas wholesale index'!I$2,FALSE)</f>
        <v>291847.5</v>
      </c>
      <c r="J1276" s="13">
        <f>VLOOKUP($B1276,'Gas wholesale lookups'!$A$4:$L$15,'Gas wholesale index'!J$2,FALSE)</f>
        <v>332991.45454545453</v>
      </c>
      <c r="K1276" s="13">
        <f>VLOOKUP($B1276,'Gas wholesale lookups'!$A$4:$L$15,'Gas wholesale index'!K$2,FALSE)</f>
        <v>208526.18181818182</v>
      </c>
      <c r="L1276" s="13">
        <f>VLOOKUP($B1276,'Gas wholesale lookups'!$A$4:$L$15,'Gas wholesale index'!L$2,FALSE)</f>
        <v>166168.27272727274</v>
      </c>
      <c r="M1276" s="13">
        <f>VLOOKUP($B1276,'Gas wholesale lookups'!$A$4:$L$15,'Gas wholesale index'!M$2,FALSE)</f>
        <v>291847.5</v>
      </c>
      <c r="N1276" s="13">
        <f>VLOOKUP($B1276,'Gas wholesale lookups'!$A$4:$L$15,'Gas wholesale index'!N$2,FALSE)</f>
        <v>332991.45454545453</v>
      </c>
      <c r="O1276" s="38">
        <f>VLOOKUP($B1276,'Gas wholesale lookups'!$A$4:$R$15,'Gas wholesale index'!O$2,FALSE)</f>
        <v>0</v>
      </c>
      <c r="P1276" s="38">
        <f>VLOOKUP($B1276,'Gas wholesale lookups'!$A$4:$R$15,'Gas wholesale index'!P$2,FALSE)</f>
        <v>0</v>
      </c>
      <c r="Q1276" s="38">
        <f>VLOOKUP($B1276,'Gas wholesale lookups'!$A$4:$R$15,'Gas wholesale index'!Q$2,FALSE)</f>
        <v>1</v>
      </c>
      <c r="R1276" s="38">
        <f>VLOOKUP($B1276,'Gas wholesale lookups'!$A$4:$R$15,'Gas wholesale index'!R$2,FALSE)</f>
        <v>1</v>
      </c>
      <c r="S1276" s="38">
        <f>VLOOKUP($B1276,'Gas wholesale lookups'!$A$4:$R$15,'Gas wholesale index'!S$2,FALSE)</f>
        <v>1</v>
      </c>
      <c r="T1276" s="38">
        <f>VLOOKUP($B1276,'Gas wholesale lookups'!$A$4:$R$15,'Gas wholesale index'!T$2,FALSE)</f>
        <v>1</v>
      </c>
      <c r="U1276" s="13">
        <f t="shared" si="362"/>
        <v>0</v>
      </c>
      <c r="V1276" s="13">
        <f t="shared" si="363"/>
        <v>0</v>
      </c>
      <c r="W1276" s="13">
        <f t="shared" si="364"/>
        <v>208526.18181818182</v>
      </c>
      <c r="X1276" s="13">
        <f t="shared" si="365"/>
        <v>166168.27272727274</v>
      </c>
      <c r="Y1276" s="13">
        <f t="shared" si="366"/>
        <v>291847.5</v>
      </c>
      <c r="Z1276" s="13">
        <f t="shared" si="367"/>
        <v>332991.45454545453</v>
      </c>
      <c r="AA1276" s="13">
        <f t="shared" si="368"/>
        <v>999533.40909090918</v>
      </c>
      <c r="AB1276" s="23">
        <f t="shared" si="369"/>
        <v>0</v>
      </c>
      <c r="AC1276" s="23">
        <f t="shared" si="370"/>
        <v>0</v>
      </c>
      <c r="AD1276" s="23">
        <f t="shared" si="371"/>
        <v>0</v>
      </c>
      <c r="AE1276" s="23">
        <f t="shared" si="372"/>
        <v>0</v>
      </c>
      <c r="AF1276" s="23">
        <f t="shared" si="373"/>
        <v>0</v>
      </c>
      <c r="AG1276" s="23">
        <f t="shared" si="374"/>
        <v>0</v>
      </c>
      <c r="AH1276" s="23">
        <f t="shared" si="375"/>
        <v>0</v>
      </c>
      <c r="AI1276" s="44" t="str">
        <f t="shared" si="376"/>
        <v>n/a</v>
      </c>
      <c r="AJ1276" s="2" t="str">
        <f t="shared" si="359"/>
        <v>2020-21 Summer</v>
      </c>
      <c r="AK1276" s="2" t="str">
        <f t="shared" si="360"/>
        <v>2019-20 Summer</v>
      </c>
      <c r="AL1276" s="41">
        <v>0</v>
      </c>
    </row>
    <row r="1277" spans="1:38" x14ac:dyDescent="0.3">
      <c r="A1277" s="47">
        <v>43686</v>
      </c>
      <c r="B1277" s="14" t="str">
        <f t="shared" si="361"/>
        <v>Aug</v>
      </c>
      <c r="C1277" s="3"/>
      <c r="D1277" s="3"/>
      <c r="E1277" s="3"/>
      <c r="F1277" s="3"/>
      <c r="G1277" s="3"/>
      <c r="H1277" s="3"/>
      <c r="I1277" s="13">
        <f>VLOOKUP($B1277,'Gas wholesale lookups'!$A$4:$L$15,'Gas wholesale index'!I$2,FALSE)</f>
        <v>291847.5</v>
      </c>
      <c r="J1277" s="13">
        <f>VLOOKUP($B1277,'Gas wholesale lookups'!$A$4:$L$15,'Gas wholesale index'!J$2,FALSE)</f>
        <v>332991.45454545453</v>
      </c>
      <c r="K1277" s="13">
        <f>VLOOKUP($B1277,'Gas wholesale lookups'!$A$4:$L$15,'Gas wholesale index'!K$2,FALSE)</f>
        <v>208526.18181818182</v>
      </c>
      <c r="L1277" s="13">
        <f>VLOOKUP($B1277,'Gas wholesale lookups'!$A$4:$L$15,'Gas wholesale index'!L$2,FALSE)</f>
        <v>166168.27272727274</v>
      </c>
      <c r="M1277" s="13">
        <f>VLOOKUP($B1277,'Gas wholesale lookups'!$A$4:$L$15,'Gas wholesale index'!M$2,FALSE)</f>
        <v>291847.5</v>
      </c>
      <c r="N1277" s="13">
        <f>VLOOKUP($B1277,'Gas wholesale lookups'!$A$4:$L$15,'Gas wholesale index'!N$2,FALSE)</f>
        <v>332991.45454545453</v>
      </c>
      <c r="O1277" s="38">
        <f>VLOOKUP($B1277,'Gas wholesale lookups'!$A$4:$R$15,'Gas wholesale index'!O$2,FALSE)</f>
        <v>0</v>
      </c>
      <c r="P1277" s="38">
        <f>VLOOKUP($B1277,'Gas wholesale lookups'!$A$4:$R$15,'Gas wholesale index'!P$2,FALSE)</f>
        <v>0</v>
      </c>
      <c r="Q1277" s="38">
        <f>VLOOKUP($B1277,'Gas wholesale lookups'!$A$4:$R$15,'Gas wholesale index'!Q$2,FALSE)</f>
        <v>1</v>
      </c>
      <c r="R1277" s="38">
        <f>VLOOKUP($B1277,'Gas wholesale lookups'!$A$4:$R$15,'Gas wholesale index'!R$2,FALSE)</f>
        <v>1</v>
      </c>
      <c r="S1277" s="38">
        <f>VLOOKUP($B1277,'Gas wholesale lookups'!$A$4:$R$15,'Gas wholesale index'!S$2,FALSE)</f>
        <v>1</v>
      </c>
      <c r="T1277" s="38">
        <f>VLOOKUP($B1277,'Gas wholesale lookups'!$A$4:$R$15,'Gas wholesale index'!T$2,FALSE)</f>
        <v>1</v>
      </c>
      <c r="U1277" s="13">
        <f t="shared" si="362"/>
        <v>0</v>
      </c>
      <c r="V1277" s="13">
        <f t="shared" si="363"/>
        <v>0</v>
      </c>
      <c r="W1277" s="13">
        <f t="shared" si="364"/>
        <v>208526.18181818182</v>
      </c>
      <c r="X1277" s="13">
        <f t="shared" si="365"/>
        <v>166168.27272727274</v>
      </c>
      <c r="Y1277" s="13">
        <f t="shared" si="366"/>
        <v>291847.5</v>
      </c>
      <c r="Z1277" s="13">
        <f t="shared" si="367"/>
        <v>332991.45454545453</v>
      </c>
      <c r="AA1277" s="13">
        <f t="shared" si="368"/>
        <v>999533.40909090918</v>
      </c>
      <c r="AB1277" s="23">
        <f t="shared" si="369"/>
        <v>0</v>
      </c>
      <c r="AC1277" s="23">
        <f t="shared" si="370"/>
        <v>0</v>
      </c>
      <c r="AD1277" s="23">
        <f t="shared" si="371"/>
        <v>0</v>
      </c>
      <c r="AE1277" s="23">
        <f t="shared" si="372"/>
        <v>0</v>
      </c>
      <c r="AF1277" s="23">
        <f t="shared" si="373"/>
        <v>0</v>
      </c>
      <c r="AG1277" s="23">
        <f t="shared" si="374"/>
        <v>0</v>
      </c>
      <c r="AH1277" s="23">
        <f t="shared" si="375"/>
        <v>0</v>
      </c>
      <c r="AI1277" s="44" t="str">
        <f t="shared" si="376"/>
        <v>n/a</v>
      </c>
      <c r="AJ1277" s="2" t="str">
        <f t="shared" si="359"/>
        <v>2020-21 Summer</v>
      </c>
      <c r="AK1277" s="2" t="str">
        <f t="shared" si="360"/>
        <v>2019-20 Summer</v>
      </c>
      <c r="AL1277" s="41">
        <v>0</v>
      </c>
    </row>
    <row r="1278" spans="1:38" x14ac:dyDescent="0.3">
      <c r="A1278" s="47">
        <v>43689</v>
      </c>
      <c r="B1278" s="14" t="str">
        <f t="shared" si="361"/>
        <v>Aug</v>
      </c>
      <c r="C1278" s="3"/>
      <c r="D1278" s="3"/>
      <c r="E1278" s="3"/>
      <c r="F1278" s="3"/>
      <c r="G1278" s="3"/>
      <c r="H1278" s="3"/>
      <c r="I1278" s="13">
        <f>VLOOKUP($B1278,'Gas wholesale lookups'!$A$4:$L$15,'Gas wholesale index'!I$2,FALSE)</f>
        <v>291847.5</v>
      </c>
      <c r="J1278" s="13">
        <f>VLOOKUP($B1278,'Gas wholesale lookups'!$A$4:$L$15,'Gas wholesale index'!J$2,FALSE)</f>
        <v>332991.45454545453</v>
      </c>
      <c r="K1278" s="13">
        <f>VLOOKUP($B1278,'Gas wholesale lookups'!$A$4:$L$15,'Gas wholesale index'!K$2,FALSE)</f>
        <v>208526.18181818182</v>
      </c>
      <c r="L1278" s="13">
        <f>VLOOKUP($B1278,'Gas wholesale lookups'!$A$4:$L$15,'Gas wholesale index'!L$2,FALSE)</f>
        <v>166168.27272727274</v>
      </c>
      <c r="M1278" s="13">
        <f>VLOOKUP($B1278,'Gas wholesale lookups'!$A$4:$L$15,'Gas wholesale index'!M$2,FALSE)</f>
        <v>291847.5</v>
      </c>
      <c r="N1278" s="13">
        <f>VLOOKUP($B1278,'Gas wholesale lookups'!$A$4:$L$15,'Gas wholesale index'!N$2,FALSE)</f>
        <v>332991.45454545453</v>
      </c>
      <c r="O1278" s="38">
        <f>VLOOKUP($B1278,'Gas wholesale lookups'!$A$4:$R$15,'Gas wholesale index'!O$2,FALSE)</f>
        <v>0</v>
      </c>
      <c r="P1278" s="38">
        <f>VLOOKUP($B1278,'Gas wholesale lookups'!$A$4:$R$15,'Gas wholesale index'!P$2,FALSE)</f>
        <v>0</v>
      </c>
      <c r="Q1278" s="38">
        <f>VLOOKUP($B1278,'Gas wholesale lookups'!$A$4:$R$15,'Gas wholesale index'!Q$2,FALSE)</f>
        <v>1</v>
      </c>
      <c r="R1278" s="38">
        <f>VLOOKUP($B1278,'Gas wholesale lookups'!$A$4:$R$15,'Gas wholesale index'!R$2,FALSE)</f>
        <v>1</v>
      </c>
      <c r="S1278" s="38">
        <f>VLOOKUP($B1278,'Gas wholesale lookups'!$A$4:$R$15,'Gas wholesale index'!S$2,FALSE)</f>
        <v>1</v>
      </c>
      <c r="T1278" s="38">
        <f>VLOOKUP($B1278,'Gas wholesale lookups'!$A$4:$R$15,'Gas wholesale index'!T$2,FALSE)</f>
        <v>1</v>
      </c>
      <c r="U1278" s="13">
        <f t="shared" si="362"/>
        <v>0</v>
      </c>
      <c r="V1278" s="13">
        <f t="shared" si="363"/>
        <v>0</v>
      </c>
      <c r="W1278" s="13">
        <f t="shared" si="364"/>
        <v>208526.18181818182</v>
      </c>
      <c r="X1278" s="13">
        <f t="shared" si="365"/>
        <v>166168.27272727274</v>
      </c>
      <c r="Y1278" s="13">
        <f t="shared" si="366"/>
        <v>291847.5</v>
      </c>
      <c r="Z1278" s="13">
        <f t="shared" si="367"/>
        <v>332991.45454545453</v>
      </c>
      <c r="AA1278" s="13">
        <f t="shared" si="368"/>
        <v>999533.40909090918</v>
      </c>
      <c r="AB1278" s="23">
        <f t="shared" si="369"/>
        <v>0</v>
      </c>
      <c r="AC1278" s="23">
        <f t="shared" si="370"/>
        <v>0</v>
      </c>
      <c r="AD1278" s="23">
        <f t="shared" si="371"/>
        <v>0</v>
      </c>
      <c r="AE1278" s="23">
        <f t="shared" si="372"/>
        <v>0</v>
      </c>
      <c r="AF1278" s="23">
        <f t="shared" si="373"/>
        <v>0</v>
      </c>
      <c r="AG1278" s="23">
        <f t="shared" si="374"/>
        <v>0</v>
      </c>
      <c r="AH1278" s="23">
        <f t="shared" si="375"/>
        <v>0</v>
      </c>
      <c r="AI1278" s="44" t="str">
        <f t="shared" si="376"/>
        <v>n/a</v>
      </c>
      <c r="AJ1278" s="2" t="str">
        <f t="shared" si="359"/>
        <v>2020-21 Summer</v>
      </c>
      <c r="AK1278" s="2" t="str">
        <f t="shared" si="360"/>
        <v>2019-20 Summer</v>
      </c>
      <c r="AL1278" s="41">
        <v>0</v>
      </c>
    </row>
    <row r="1279" spans="1:38" x14ac:dyDescent="0.3">
      <c r="A1279" s="47">
        <v>43690</v>
      </c>
      <c r="B1279" s="14" t="str">
        <f t="shared" si="361"/>
        <v>Aug</v>
      </c>
      <c r="C1279" s="3"/>
      <c r="D1279" s="3"/>
      <c r="E1279" s="3"/>
      <c r="F1279" s="3"/>
      <c r="G1279" s="3"/>
      <c r="H1279" s="3"/>
      <c r="I1279" s="13">
        <f>VLOOKUP($B1279,'Gas wholesale lookups'!$A$4:$L$15,'Gas wholesale index'!I$2,FALSE)</f>
        <v>291847.5</v>
      </c>
      <c r="J1279" s="13">
        <f>VLOOKUP($B1279,'Gas wholesale lookups'!$A$4:$L$15,'Gas wholesale index'!J$2,FALSE)</f>
        <v>332991.45454545453</v>
      </c>
      <c r="K1279" s="13">
        <f>VLOOKUP($B1279,'Gas wholesale lookups'!$A$4:$L$15,'Gas wholesale index'!K$2,FALSE)</f>
        <v>208526.18181818182</v>
      </c>
      <c r="L1279" s="13">
        <f>VLOOKUP($B1279,'Gas wholesale lookups'!$A$4:$L$15,'Gas wholesale index'!L$2,FALSE)</f>
        <v>166168.27272727274</v>
      </c>
      <c r="M1279" s="13">
        <f>VLOOKUP($B1279,'Gas wholesale lookups'!$A$4:$L$15,'Gas wholesale index'!M$2,FALSE)</f>
        <v>291847.5</v>
      </c>
      <c r="N1279" s="13">
        <f>VLOOKUP($B1279,'Gas wholesale lookups'!$A$4:$L$15,'Gas wholesale index'!N$2,FALSE)</f>
        <v>332991.45454545453</v>
      </c>
      <c r="O1279" s="38">
        <f>VLOOKUP($B1279,'Gas wholesale lookups'!$A$4:$R$15,'Gas wholesale index'!O$2,FALSE)</f>
        <v>0</v>
      </c>
      <c r="P1279" s="38">
        <f>VLOOKUP($B1279,'Gas wholesale lookups'!$A$4:$R$15,'Gas wholesale index'!P$2,FALSE)</f>
        <v>0</v>
      </c>
      <c r="Q1279" s="38">
        <f>VLOOKUP($B1279,'Gas wholesale lookups'!$A$4:$R$15,'Gas wholesale index'!Q$2,FALSE)</f>
        <v>1</v>
      </c>
      <c r="R1279" s="38">
        <f>VLOOKUP($B1279,'Gas wholesale lookups'!$A$4:$R$15,'Gas wholesale index'!R$2,FALSE)</f>
        <v>1</v>
      </c>
      <c r="S1279" s="38">
        <f>VLOOKUP($B1279,'Gas wholesale lookups'!$A$4:$R$15,'Gas wholesale index'!S$2,FALSE)</f>
        <v>1</v>
      </c>
      <c r="T1279" s="38">
        <f>VLOOKUP($B1279,'Gas wholesale lookups'!$A$4:$R$15,'Gas wholesale index'!T$2,FALSE)</f>
        <v>1</v>
      </c>
      <c r="U1279" s="13">
        <f t="shared" si="362"/>
        <v>0</v>
      </c>
      <c r="V1279" s="13">
        <f t="shared" si="363"/>
        <v>0</v>
      </c>
      <c r="W1279" s="13">
        <f t="shared" si="364"/>
        <v>208526.18181818182</v>
      </c>
      <c r="X1279" s="13">
        <f t="shared" si="365"/>
        <v>166168.27272727274</v>
      </c>
      <c r="Y1279" s="13">
        <f t="shared" si="366"/>
        <v>291847.5</v>
      </c>
      <c r="Z1279" s="13">
        <f t="shared" si="367"/>
        <v>332991.45454545453</v>
      </c>
      <c r="AA1279" s="13">
        <f t="shared" si="368"/>
        <v>999533.40909090918</v>
      </c>
      <c r="AB1279" s="23">
        <f t="shared" si="369"/>
        <v>0</v>
      </c>
      <c r="AC1279" s="23">
        <f t="shared" si="370"/>
        <v>0</v>
      </c>
      <c r="AD1279" s="23">
        <f t="shared" si="371"/>
        <v>0</v>
      </c>
      <c r="AE1279" s="23">
        <f t="shared" si="372"/>
        <v>0</v>
      </c>
      <c r="AF1279" s="23">
        <f t="shared" si="373"/>
        <v>0</v>
      </c>
      <c r="AG1279" s="23">
        <f t="shared" si="374"/>
        <v>0</v>
      </c>
      <c r="AH1279" s="23">
        <f t="shared" si="375"/>
        <v>0</v>
      </c>
      <c r="AI1279" s="44" t="str">
        <f t="shared" si="376"/>
        <v>n/a</v>
      </c>
      <c r="AJ1279" s="2" t="str">
        <f t="shared" si="359"/>
        <v>2020-21 Summer</v>
      </c>
      <c r="AK1279" s="2" t="str">
        <f t="shared" si="360"/>
        <v>2019-20 Summer</v>
      </c>
      <c r="AL1279" s="41">
        <v>0</v>
      </c>
    </row>
    <row r="1280" spans="1:38" x14ac:dyDescent="0.3">
      <c r="A1280" s="47">
        <v>43691</v>
      </c>
      <c r="B1280" s="14" t="str">
        <f t="shared" si="361"/>
        <v>Aug</v>
      </c>
      <c r="C1280" s="3"/>
      <c r="D1280" s="3"/>
      <c r="E1280" s="3"/>
      <c r="F1280" s="3"/>
      <c r="G1280" s="3"/>
      <c r="H1280" s="3"/>
      <c r="I1280" s="13">
        <f>VLOOKUP($B1280,'Gas wholesale lookups'!$A$4:$L$15,'Gas wholesale index'!I$2,FALSE)</f>
        <v>291847.5</v>
      </c>
      <c r="J1280" s="13">
        <f>VLOOKUP($B1280,'Gas wholesale lookups'!$A$4:$L$15,'Gas wholesale index'!J$2,FALSE)</f>
        <v>332991.45454545453</v>
      </c>
      <c r="K1280" s="13">
        <f>VLOOKUP($B1280,'Gas wholesale lookups'!$A$4:$L$15,'Gas wholesale index'!K$2,FALSE)</f>
        <v>208526.18181818182</v>
      </c>
      <c r="L1280" s="13">
        <f>VLOOKUP($B1280,'Gas wholesale lookups'!$A$4:$L$15,'Gas wholesale index'!L$2,FALSE)</f>
        <v>166168.27272727274</v>
      </c>
      <c r="M1280" s="13">
        <f>VLOOKUP($B1280,'Gas wholesale lookups'!$A$4:$L$15,'Gas wholesale index'!M$2,FALSE)</f>
        <v>291847.5</v>
      </c>
      <c r="N1280" s="13">
        <f>VLOOKUP($B1280,'Gas wholesale lookups'!$A$4:$L$15,'Gas wholesale index'!N$2,FALSE)</f>
        <v>332991.45454545453</v>
      </c>
      <c r="O1280" s="38">
        <f>VLOOKUP($B1280,'Gas wholesale lookups'!$A$4:$R$15,'Gas wholesale index'!O$2,FALSE)</f>
        <v>0</v>
      </c>
      <c r="P1280" s="38">
        <f>VLOOKUP($B1280,'Gas wholesale lookups'!$A$4:$R$15,'Gas wholesale index'!P$2,FALSE)</f>
        <v>0</v>
      </c>
      <c r="Q1280" s="38">
        <f>VLOOKUP($B1280,'Gas wholesale lookups'!$A$4:$R$15,'Gas wholesale index'!Q$2,FALSE)</f>
        <v>1</v>
      </c>
      <c r="R1280" s="38">
        <f>VLOOKUP($B1280,'Gas wholesale lookups'!$A$4:$R$15,'Gas wholesale index'!R$2,FALSE)</f>
        <v>1</v>
      </c>
      <c r="S1280" s="38">
        <f>VLOOKUP($B1280,'Gas wholesale lookups'!$A$4:$R$15,'Gas wholesale index'!S$2,FALSE)</f>
        <v>1</v>
      </c>
      <c r="T1280" s="38">
        <f>VLOOKUP($B1280,'Gas wholesale lookups'!$A$4:$R$15,'Gas wholesale index'!T$2,FALSE)</f>
        <v>1</v>
      </c>
      <c r="U1280" s="13">
        <f t="shared" si="362"/>
        <v>0</v>
      </c>
      <c r="V1280" s="13">
        <f t="shared" si="363"/>
        <v>0</v>
      </c>
      <c r="W1280" s="13">
        <f t="shared" si="364"/>
        <v>208526.18181818182</v>
      </c>
      <c r="X1280" s="13">
        <f t="shared" si="365"/>
        <v>166168.27272727274</v>
      </c>
      <c r="Y1280" s="13">
        <f t="shared" si="366"/>
        <v>291847.5</v>
      </c>
      <c r="Z1280" s="13">
        <f t="shared" si="367"/>
        <v>332991.45454545453</v>
      </c>
      <c r="AA1280" s="13">
        <f t="shared" si="368"/>
        <v>999533.40909090918</v>
      </c>
      <c r="AB1280" s="23">
        <f t="shared" si="369"/>
        <v>0</v>
      </c>
      <c r="AC1280" s="23">
        <f t="shared" si="370"/>
        <v>0</v>
      </c>
      <c r="AD1280" s="23">
        <f t="shared" si="371"/>
        <v>0</v>
      </c>
      <c r="AE1280" s="23">
        <f t="shared" si="372"/>
        <v>0</v>
      </c>
      <c r="AF1280" s="23">
        <f t="shared" si="373"/>
        <v>0</v>
      </c>
      <c r="AG1280" s="23">
        <f t="shared" si="374"/>
        <v>0</v>
      </c>
      <c r="AH1280" s="23">
        <f t="shared" si="375"/>
        <v>0</v>
      </c>
      <c r="AI1280" s="44" t="str">
        <f t="shared" si="376"/>
        <v>n/a</v>
      </c>
      <c r="AJ1280" s="2" t="str">
        <f t="shared" si="359"/>
        <v>2020-21 Summer</v>
      </c>
      <c r="AK1280" s="2" t="str">
        <f t="shared" si="360"/>
        <v>2019-20 Summer</v>
      </c>
      <c r="AL1280" s="41">
        <v>0</v>
      </c>
    </row>
    <row r="1281" spans="1:38" x14ac:dyDescent="0.3">
      <c r="A1281" s="47">
        <v>43692</v>
      </c>
      <c r="B1281" s="14" t="str">
        <f t="shared" si="361"/>
        <v>Aug</v>
      </c>
      <c r="C1281" s="3"/>
      <c r="D1281" s="3"/>
      <c r="E1281" s="3"/>
      <c r="F1281" s="3"/>
      <c r="G1281" s="3"/>
      <c r="H1281" s="3"/>
      <c r="I1281" s="13">
        <f>VLOOKUP($B1281,'Gas wholesale lookups'!$A$4:$L$15,'Gas wholesale index'!I$2,FALSE)</f>
        <v>291847.5</v>
      </c>
      <c r="J1281" s="13">
        <f>VLOOKUP($B1281,'Gas wholesale lookups'!$A$4:$L$15,'Gas wholesale index'!J$2,FALSE)</f>
        <v>332991.45454545453</v>
      </c>
      <c r="K1281" s="13">
        <f>VLOOKUP($B1281,'Gas wholesale lookups'!$A$4:$L$15,'Gas wholesale index'!K$2,FALSE)</f>
        <v>208526.18181818182</v>
      </c>
      <c r="L1281" s="13">
        <f>VLOOKUP($B1281,'Gas wholesale lookups'!$A$4:$L$15,'Gas wholesale index'!L$2,FALSE)</f>
        <v>166168.27272727274</v>
      </c>
      <c r="M1281" s="13">
        <f>VLOOKUP($B1281,'Gas wholesale lookups'!$A$4:$L$15,'Gas wholesale index'!M$2,FALSE)</f>
        <v>291847.5</v>
      </c>
      <c r="N1281" s="13">
        <f>VLOOKUP($B1281,'Gas wholesale lookups'!$A$4:$L$15,'Gas wholesale index'!N$2,FALSE)</f>
        <v>332991.45454545453</v>
      </c>
      <c r="O1281" s="38">
        <f>VLOOKUP($B1281,'Gas wholesale lookups'!$A$4:$R$15,'Gas wholesale index'!O$2,FALSE)</f>
        <v>0</v>
      </c>
      <c r="P1281" s="38">
        <f>VLOOKUP($B1281,'Gas wholesale lookups'!$A$4:$R$15,'Gas wholesale index'!P$2,FALSE)</f>
        <v>0</v>
      </c>
      <c r="Q1281" s="38">
        <f>VLOOKUP($B1281,'Gas wholesale lookups'!$A$4:$R$15,'Gas wholesale index'!Q$2,FALSE)</f>
        <v>1</v>
      </c>
      <c r="R1281" s="38">
        <f>VLOOKUP($B1281,'Gas wholesale lookups'!$A$4:$R$15,'Gas wholesale index'!R$2,FALSE)</f>
        <v>1</v>
      </c>
      <c r="S1281" s="38">
        <f>VLOOKUP($B1281,'Gas wholesale lookups'!$A$4:$R$15,'Gas wholesale index'!S$2,FALSE)</f>
        <v>1</v>
      </c>
      <c r="T1281" s="38">
        <f>VLOOKUP($B1281,'Gas wholesale lookups'!$A$4:$R$15,'Gas wholesale index'!T$2,FALSE)</f>
        <v>1</v>
      </c>
      <c r="U1281" s="13">
        <f t="shared" si="362"/>
        <v>0</v>
      </c>
      <c r="V1281" s="13">
        <f t="shared" si="363"/>
        <v>0</v>
      </c>
      <c r="W1281" s="13">
        <f t="shared" si="364"/>
        <v>208526.18181818182</v>
      </c>
      <c r="X1281" s="13">
        <f t="shared" si="365"/>
        <v>166168.27272727274</v>
      </c>
      <c r="Y1281" s="13">
        <f t="shared" si="366"/>
        <v>291847.5</v>
      </c>
      <c r="Z1281" s="13">
        <f t="shared" si="367"/>
        <v>332991.45454545453</v>
      </c>
      <c r="AA1281" s="13">
        <f t="shared" si="368"/>
        <v>999533.40909090918</v>
      </c>
      <c r="AB1281" s="23">
        <f t="shared" si="369"/>
        <v>0</v>
      </c>
      <c r="AC1281" s="23">
        <f t="shared" si="370"/>
        <v>0</v>
      </c>
      <c r="AD1281" s="23">
        <f t="shared" si="371"/>
        <v>0</v>
      </c>
      <c r="AE1281" s="23">
        <f t="shared" si="372"/>
        <v>0</v>
      </c>
      <c r="AF1281" s="23">
        <f t="shared" si="373"/>
        <v>0</v>
      </c>
      <c r="AG1281" s="23">
        <f t="shared" si="374"/>
        <v>0</v>
      </c>
      <c r="AH1281" s="23">
        <f t="shared" si="375"/>
        <v>0</v>
      </c>
      <c r="AI1281" s="44" t="str">
        <f t="shared" si="376"/>
        <v>n/a</v>
      </c>
      <c r="AJ1281" s="2" t="str">
        <f t="shared" si="359"/>
        <v>2020-21 Summer</v>
      </c>
      <c r="AK1281" s="2" t="str">
        <f t="shared" si="360"/>
        <v>2019-20 Summer</v>
      </c>
      <c r="AL1281" s="41">
        <v>0</v>
      </c>
    </row>
    <row r="1282" spans="1:38" x14ac:dyDescent="0.3">
      <c r="A1282" s="47">
        <v>43693</v>
      </c>
      <c r="B1282" s="14" t="str">
        <f t="shared" si="361"/>
        <v>Aug</v>
      </c>
      <c r="C1282" s="3"/>
      <c r="D1282" s="3"/>
      <c r="E1282" s="3"/>
      <c r="F1282" s="3"/>
      <c r="G1282" s="3"/>
      <c r="H1282" s="3"/>
      <c r="I1282" s="13">
        <f>VLOOKUP($B1282,'Gas wholesale lookups'!$A$4:$L$15,'Gas wholesale index'!I$2,FALSE)</f>
        <v>291847.5</v>
      </c>
      <c r="J1282" s="13">
        <f>VLOOKUP($B1282,'Gas wholesale lookups'!$A$4:$L$15,'Gas wholesale index'!J$2,FALSE)</f>
        <v>332991.45454545453</v>
      </c>
      <c r="K1282" s="13">
        <f>VLOOKUP($B1282,'Gas wholesale lookups'!$A$4:$L$15,'Gas wholesale index'!K$2,FALSE)</f>
        <v>208526.18181818182</v>
      </c>
      <c r="L1282" s="13">
        <f>VLOOKUP($B1282,'Gas wholesale lookups'!$A$4:$L$15,'Gas wholesale index'!L$2,FALSE)</f>
        <v>166168.27272727274</v>
      </c>
      <c r="M1282" s="13">
        <f>VLOOKUP($B1282,'Gas wholesale lookups'!$A$4:$L$15,'Gas wholesale index'!M$2,FALSE)</f>
        <v>291847.5</v>
      </c>
      <c r="N1282" s="13">
        <f>VLOOKUP($B1282,'Gas wholesale lookups'!$A$4:$L$15,'Gas wholesale index'!N$2,FALSE)</f>
        <v>332991.45454545453</v>
      </c>
      <c r="O1282" s="38">
        <f>VLOOKUP($B1282,'Gas wholesale lookups'!$A$4:$R$15,'Gas wholesale index'!O$2,FALSE)</f>
        <v>0</v>
      </c>
      <c r="P1282" s="38">
        <f>VLOOKUP($B1282,'Gas wholesale lookups'!$A$4:$R$15,'Gas wholesale index'!P$2,FALSE)</f>
        <v>0</v>
      </c>
      <c r="Q1282" s="38">
        <f>VLOOKUP($B1282,'Gas wholesale lookups'!$A$4:$R$15,'Gas wholesale index'!Q$2,FALSE)</f>
        <v>1</v>
      </c>
      <c r="R1282" s="38">
        <f>VLOOKUP($B1282,'Gas wholesale lookups'!$A$4:$R$15,'Gas wholesale index'!R$2,FALSE)</f>
        <v>1</v>
      </c>
      <c r="S1282" s="38">
        <f>VLOOKUP($B1282,'Gas wholesale lookups'!$A$4:$R$15,'Gas wholesale index'!S$2,FALSE)</f>
        <v>1</v>
      </c>
      <c r="T1282" s="38">
        <f>VLOOKUP($B1282,'Gas wholesale lookups'!$A$4:$R$15,'Gas wholesale index'!T$2,FALSE)</f>
        <v>1</v>
      </c>
      <c r="U1282" s="13">
        <f t="shared" si="362"/>
        <v>0</v>
      </c>
      <c r="V1282" s="13">
        <f t="shared" si="363"/>
        <v>0</v>
      </c>
      <c r="W1282" s="13">
        <f t="shared" si="364"/>
        <v>208526.18181818182</v>
      </c>
      <c r="X1282" s="13">
        <f t="shared" si="365"/>
        <v>166168.27272727274</v>
      </c>
      <c r="Y1282" s="13">
        <f t="shared" si="366"/>
        <v>291847.5</v>
      </c>
      <c r="Z1282" s="13">
        <f t="shared" si="367"/>
        <v>332991.45454545453</v>
      </c>
      <c r="AA1282" s="13">
        <f t="shared" si="368"/>
        <v>999533.40909090918</v>
      </c>
      <c r="AB1282" s="23">
        <f t="shared" si="369"/>
        <v>0</v>
      </c>
      <c r="AC1282" s="23">
        <f t="shared" si="370"/>
        <v>0</v>
      </c>
      <c r="AD1282" s="23">
        <f t="shared" si="371"/>
        <v>0</v>
      </c>
      <c r="AE1282" s="23">
        <f t="shared" si="372"/>
        <v>0</v>
      </c>
      <c r="AF1282" s="23">
        <f t="shared" si="373"/>
        <v>0</v>
      </c>
      <c r="AG1282" s="23">
        <f t="shared" si="374"/>
        <v>0</v>
      </c>
      <c r="AH1282" s="23">
        <f t="shared" si="375"/>
        <v>0</v>
      </c>
      <c r="AI1282" s="44" t="str">
        <f t="shared" si="376"/>
        <v>n/a</v>
      </c>
      <c r="AJ1282" s="2" t="str">
        <f t="shared" si="359"/>
        <v>2020-21 Summer</v>
      </c>
      <c r="AK1282" s="2" t="str">
        <f t="shared" si="360"/>
        <v>2019-20 Summer</v>
      </c>
      <c r="AL1282" s="41">
        <v>0</v>
      </c>
    </row>
    <row r="1283" spans="1:38" x14ac:dyDescent="0.3">
      <c r="A1283" s="47">
        <v>43696</v>
      </c>
      <c r="B1283" s="14" t="str">
        <f t="shared" si="361"/>
        <v>Aug</v>
      </c>
      <c r="C1283" s="3"/>
      <c r="D1283" s="3"/>
      <c r="E1283" s="3"/>
      <c r="F1283" s="3"/>
      <c r="G1283" s="3"/>
      <c r="H1283" s="3"/>
      <c r="I1283" s="13">
        <f>VLOOKUP($B1283,'Gas wholesale lookups'!$A$4:$L$15,'Gas wholesale index'!I$2,FALSE)</f>
        <v>291847.5</v>
      </c>
      <c r="J1283" s="13">
        <f>VLOOKUP($B1283,'Gas wholesale lookups'!$A$4:$L$15,'Gas wholesale index'!J$2,FALSE)</f>
        <v>332991.45454545453</v>
      </c>
      <c r="K1283" s="13">
        <f>VLOOKUP($B1283,'Gas wholesale lookups'!$A$4:$L$15,'Gas wholesale index'!K$2,FALSE)</f>
        <v>208526.18181818182</v>
      </c>
      <c r="L1283" s="13">
        <f>VLOOKUP($B1283,'Gas wholesale lookups'!$A$4:$L$15,'Gas wholesale index'!L$2,FALSE)</f>
        <v>166168.27272727274</v>
      </c>
      <c r="M1283" s="13">
        <f>VLOOKUP($B1283,'Gas wholesale lookups'!$A$4:$L$15,'Gas wholesale index'!M$2,FALSE)</f>
        <v>291847.5</v>
      </c>
      <c r="N1283" s="13">
        <f>VLOOKUP($B1283,'Gas wholesale lookups'!$A$4:$L$15,'Gas wholesale index'!N$2,FALSE)</f>
        <v>332991.45454545453</v>
      </c>
      <c r="O1283" s="38">
        <f>VLOOKUP($B1283,'Gas wholesale lookups'!$A$4:$R$15,'Gas wholesale index'!O$2,FALSE)</f>
        <v>0</v>
      </c>
      <c r="P1283" s="38">
        <f>VLOOKUP($B1283,'Gas wholesale lookups'!$A$4:$R$15,'Gas wholesale index'!P$2,FALSE)</f>
        <v>0</v>
      </c>
      <c r="Q1283" s="38">
        <f>VLOOKUP($B1283,'Gas wholesale lookups'!$A$4:$R$15,'Gas wholesale index'!Q$2,FALSE)</f>
        <v>1</v>
      </c>
      <c r="R1283" s="38">
        <f>VLOOKUP($B1283,'Gas wholesale lookups'!$A$4:$R$15,'Gas wholesale index'!R$2,FALSE)</f>
        <v>1</v>
      </c>
      <c r="S1283" s="38">
        <f>VLOOKUP($B1283,'Gas wholesale lookups'!$A$4:$R$15,'Gas wholesale index'!S$2,FALSE)</f>
        <v>1</v>
      </c>
      <c r="T1283" s="38">
        <f>VLOOKUP($B1283,'Gas wholesale lookups'!$A$4:$R$15,'Gas wholesale index'!T$2,FALSE)</f>
        <v>1</v>
      </c>
      <c r="U1283" s="13">
        <f t="shared" si="362"/>
        <v>0</v>
      </c>
      <c r="V1283" s="13">
        <f t="shared" si="363"/>
        <v>0</v>
      </c>
      <c r="W1283" s="13">
        <f t="shared" si="364"/>
        <v>208526.18181818182</v>
      </c>
      <c r="X1283" s="13">
        <f t="shared" si="365"/>
        <v>166168.27272727274</v>
      </c>
      <c r="Y1283" s="13">
        <f t="shared" si="366"/>
        <v>291847.5</v>
      </c>
      <c r="Z1283" s="13">
        <f t="shared" si="367"/>
        <v>332991.45454545453</v>
      </c>
      <c r="AA1283" s="13">
        <f t="shared" si="368"/>
        <v>999533.40909090918</v>
      </c>
      <c r="AB1283" s="23">
        <f t="shared" si="369"/>
        <v>0</v>
      </c>
      <c r="AC1283" s="23">
        <f t="shared" si="370"/>
        <v>0</v>
      </c>
      <c r="AD1283" s="23">
        <f t="shared" si="371"/>
        <v>0</v>
      </c>
      <c r="AE1283" s="23">
        <f t="shared" si="372"/>
        <v>0</v>
      </c>
      <c r="AF1283" s="23">
        <f t="shared" si="373"/>
        <v>0</v>
      </c>
      <c r="AG1283" s="23">
        <f t="shared" si="374"/>
        <v>0</v>
      </c>
      <c r="AH1283" s="23">
        <f t="shared" si="375"/>
        <v>0</v>
      </c>
      <c r="AI1283" s="44" t="str">
        <f t="shared" si="376"/>
        <v>n/a</v>
      </c>
      <c r="AJ1283" s="2" t="str">
        <f t="shared" si="359"/>
        <v>2020-21 Summer</v>
      </c>
      <c r="AK1283" s="2" t="str">
        <f t="shared" si="360"/>
        <v>2019-20 Summer</v>
      </c>
      <c r="AL1283" s="41">
        <v>0</v>
      </c>
    </row>
    <row r="1284" spans="1:38" x14ac:dyDescent="0.3">
      <c r="A1284" s="47">
        <v>43697</v>
      </c>
      <c r="B1284" s="14" t="str">
        <f t="shared" si="361"/>
        <v>Aug</v>
      </c>
      <c r="C1284" s="3"/>
      <c r="D1284" s="3"/>
      <c r="E1284" s="3"/>
      <c r="F1284" s="3"/>
      <c r="G1284" s="3"/>
      <c r="H1284" s="3"/>
      <c r="I1284" s="13">
        <f>VLOOKUP($B1284,'Gas wholesale lookups'!$A$4:$L$15,'Gas wholesale index'!I$2,FALSE)</f>
        <v>291847.5</v>
      </c>
      <c r="J1284" s="13">
        <f>VLOOKUP($B1284,'Gas wholesale lookups'!$A$4:$L$15,'Gas wholesale index'!J$2,FALSE)</f>
        <v>332991.45454545453</v>
      </c>
      <c r="K1284" s="13">
        <f>VLOOKUP($B1284,'Gas wholesale lookups'!$A$4:$L$15,'Gas wholesale index'!K$2,FALSE)</f>
        <v>208526.18181818182</v>
      </c>
      <c r="L1284" s="13">
        <f>VLOOKUP($B1284,'Gas wholesale lookups'!$A$4:$L$15,'Gas wholesale index'!L$2,FALSE)</f>
        <v>166168.27272727274</v>
      </c>
      <c r="M1284" s="13">
        <f>VLOOKUP($B1284,'Gas wholesale lookups'!$A$4:$L$15,'Gas wholesale index'!M$2,FALSE)</f>
        <v>291847.5</v>
      </c>
      <c r="N1284" s="13">
        <f>VLOOKUP($B1284,'Gas wholesale lookups'!$A$4:$L$15,'Gas wholesale index'!N$2,FALSE)</f>
        <v>332991.45454545453</v>
      </c>
      <c r="O1284" s="38">
        <f>VLOOKUP($B1284,'Gas wholesale lookups'!$A$4:$R$15,'Gas wholesale index'!O$2,FALSE)</f>
        <v>0</v>
      </c>
      <c r="P1284" s="38">
        <f>VLOOKUP($B1284,'Gas wholesale lookups'!$A$4:$R$15,'Gas wholesale index'!P$2,FALSE)</f>
        <v>0</v>
      </c>
      <c r="Q1284" s="38">
        <f>VLOOKUP($B1284,'Gas wholesale lookups'!$A$4:$R$15,'Gas wholesale index'!Q$2,FALSE)</f>
        <v>1</v>
      </c>
      <c r="R1284" s="38">
        <f>VLOOKUP($B1284,'Gas wholesale lookups'!$A$4:$R$15,'Gas wholesale index'!R$2,FALSE)</f>
        <v>1</v>
      </c>
      <c r="S1284" s="38">
        <f>VLOOKUP($B1284,'Gas wholesale lookups'!$A$4:$R$15,'Gas wholesale index'!S$2,FALSE)</f>
        <v>1</v>
      </c>
      <c r="T1284" s="38">
        <f>VLOOKUP($B1284,'Gas wholesale lookups'!$A$4:$R$15,'Gas wholesale index'!T$2,FALSE)</f>
        <v>1</v>
      </c>
      <c r="U1284" s="13">
        <f t="shared" si="362"/>
        <v>0</v>
      </c>
      <c r="V1284" s="13">
        <f t="shared" si="363"/>
        <v>0</v>
      </c>
      <c r="W1284" s="13">
        <f t="shared" si="364"/>
        <v>208526.18181818182</v>
      </c>
      <c r="X1284" s="13">
        <f t="shared" si="365"/>
        <v>166168.27272727274</v>
      </c>
      <c r="Y1284" s="13">
        <f t="shared" si="366"/>
        <v>291847.5</v>
      </c>
      <c r="Z1284" s="13">
        <f t="shared" si="367"/>
        <v>332991.45454545453</v>
      </c>
      <c r="AA1284" s="13">
        <f t="shared" si="368"/>
        <v>999533.40909090918</v>
      </c>
      <c r="AB1284" s="23">
        <f t="shared" si="369"/>
        <v>0</v>
      </c>
      <c r="AC1284" s="23">
        <f t="shared" si="370"/>
        <v>0</v>
      </c>
      <c r="AD1284" s="23">
        <f t="shared" si="371"/>
        <v>0</v>
      </c>
      <c r="AE1284" s="23">
        <f t="shared" si="372"/>
        <v>0</v>
      </c>
      <c r="AF1284" s="23">
        <f t="shared" si="373"/>
        <v>0</v>
      </c>
      <c r="AG1284" s="23">
        <f t="shared" si="374"/>
        <v>0</v>
      </c>
      <c r="AH1284" s="23">
        <f t="shared" si="375"/>
        <v>0</v>
      </c>
      <c r="AI1284" s="44" t="str">
        <f t="shared" si="376"/>
        <v>n/a</v>
      </c>
      <c r="AJ1284" s="2" t="str">
        <f t="shared" si="359"/>
        <v>2020-21 Summer</v>
      </c>
      <c r="AK1284" s="2" t="str">
        <f t="shared" si="360"/>
        <v>2019-20 Summer</v>
      </c>
      <c r="AL1284" s="41">
        <v>0</v>
      </c>
    </row>
    <row r="1285" spans="1:38" x14ac:dyDescent="0.3">
      <c r="A1285" s="47">
        <v>43698</v>
      </c>
      <c r="B1285" s="14" t="str">
        <f t="shared" si="361"/>
        <v>Aug</v>
      </c>
      <c r="C1285" s="3"/>
      <c r="D1285" s="3"/>
      <c r="E1285" s="3"/>
      <c r="F1285" s="3"/>
      <c r="G1285" s="3"/>
      <c r="H1285" s="3"/>
      <c r="I1285" s="13">
        <f>VLOOKUP($B1285,'Gas wholesale lookups'!$A$4:$L$15,'Gas wholesale index'!I$2,FALSE)</f>
        <v>291847.5</v>
      </c>
      <c r="J1285" s="13">
        <f>VLOOKUP($B1285,'Gas wholesale lookups'!$A$4:$L$15,'Gas wholesale index'!J$2,FALSE)</f>
        <v>332991.45454545453</v>
      </c>
      <c r="K1285" s="13">
        <f>VLOOKUP($B1285,'Gas wholesale lookups'!$A$4:$L$15,'Gas wholesale index'!K$2,FALSE)</f>
        <v>208526.18181818182</v>
      </c>
      <c r="L1285" s="13">
        <f>VLOOKUP($B1285,'Gas wholesale lookups'!$A$4:$L$15,'Gas wholesale index'!L$2,FALSE)</f>
        <v>166168.27272727274</v>
      </c>
      <c r="M1285" s="13">
        <f>VLOOKUP($B1285,'Gas wholesale lookups'!$A$4:$L$15,'Gas wholesale index'!M$2,FALSE)</f>
        <v>291847.5</v>
      </c>
      <c r="N1285" s="13">
        <f>VLOOKUP($B1285,'Gas wholesale lookups'!$A$4:$L$15,'Gas wholesale index'!N$2,FALSE)</f>
        <v>332991.45454545453</v>
      </c>
      <c r="O1285" s="38">
        <f>VLOOKUP($B1285,'Gas wholesale lookups'!$A$4:$R$15,'Gas wholesale index'!O$2,FALSE)</f>
        <v>0</v>
      </c>
      <c r="P1285" s="38">
        <f>VLOOKUP($B1285,'Gas wholesale lookups'!$A$4:$R$15,'Gas wholesale index'!P$2,FALSE)</f>
        <v>0</v>
      </c>
      <c r="Q1285" s="38">
        <f>VLOOKUP($B1285,'Gas wholesale lookups'!$A$4:$R$15,'Gas wholesale index'!Q$2,FALSE)</f>
        <v>1</v>
      </c>
      <c r="R1285" s="38">
        <f>VLOOKUP($B1285,'Gas wholesale lookups'!$A$4:$R$15,'Gas wholesale index'!R$2,FALSE)</f>
        <v>1</v>
      </c>
      <c r="S1285" s="38">
        <f>VLOOKUP($B1285,'Gas wholesale lookups'!$A$4:$R$15,'Gas wholesale index'!S$2,FALSE)</f>
        <v>1</v>
      </c>
      <c r="T1285" s="38">
        <f>VLOOKUP($B1285,'Gas wholesale lookups'!$A$4:$R$15,'Gas wholesale index'!T$2,FALSE)</f>
        <v>1</v>
      </c>
      <c r="U1285" s="13">
        <f t="shared" si="362"/>
        <v>0</v>
      </c>
      <c r="V1285" s="13">
        <f t="shared" si="363"/>
        <v>0</v>
      </c>
      <c r="W1285" s="13">
        <f t="shared" si="364"/>
        <v>208526.18181818182</v>
      </c>
      <c r="X1285" s="13">
        <f t="shared" si="365"/>
        <v>166168.27272727274</v>
      </c>
      <c r="Y1285" s="13">
        <f t="shared" si="366"/>
        <v>291847.5</v>
      </c>
      <c r="Z1285" s="13">
        <f t="shared" si="367"/>
        <v>332991.45454545453</v>
      </c>
      <c r="AA1285" s="13">
        <f t="shared" si="368"/>
        <v>999533.40909090918</v>
      </c>
      <c r="AB1285" s="23">
        <f t="shared" si="369"/>
        <v>0</v>
      </c>
      <c r="AC1285" s="23">
        <f t="shared" si="370"/>
        <v>0</v>
      </c>
      <c r="AD1285" s="23">
        <f t="shared" si="371"/>
        <v>0</v>
      </c>
      <c r="AE1285" s="23">
        <f t="shared" si="372"/>
        <v>0</v>
      </c>
      <c r="AF1285" s="23">
        <f t="shared" si="373"/>
        <v>0</v>
      </c>
      <c r="AG1285" s="23">
        <f t="shared" si="374"/>
        <v>0</v>
      </c>
      <c r="AH1285" s="23">
        <f t="shared" si="375"/>
        <v>0</v>
      </c>
      <c r="AI1285" s="44" t="str">
        <f t="shared" si="376"/>
        <v>n/a</v>
      </c>
      <c r="AJ1285" s="2" t="str">
        <f t="shared" si="359"/>
        <v>2020-21 Summer</v>
      </c>
      <c r="AK1285" s="2" t="str">
        <f t="shared" si="360"/>
        <v>2019-20 Summer</v>
      </c>
      <c r="AL1285" s="41">
        <v>0</v>
      </c>
    </row>
    <row r="1286" spans="1:38" x14ac:dyDescent="0.3">
      <c r="A1286" s="47">
        <v>43699</v>
      </c>
      <c r="B1286" s="14" t="str">
        <f t="shared" si="361"/>
        <v>Aug</v>
      </c>
      <c r="C1286" s="3"/>
      <c r="D1286" s="3"/>
      <c r="E1286" s="3"/>
      <c r="F1286" s="3"/>
      <c r="G1286" s="3"/>
      <c r="H1286" s="3"/>
      <c r="I1286" s="13">
        <f>VLOOKUP($B1286,'Gas wholesale lookups'!$A$4:$L$15,'Gas wholesale index'!I$2,FALSE)</f>
        <v>291847.5</v>
      </c>
      <c r="J1286" s="13">
        <f>VLOOKUP($B1286,'Gas wholesale lookups'!$A$4:$L$15,'Gas wholesale index'!J$2,FALSE)</f>
        <v>332991.45454545453</v>
      </c>
      <c r="K1286" s="13">
        <f>VLOOKUP($B1286,'Gas wholesale lookups'!$A$4:$L$15,'Gas wholesale index'!K$2,FALSE)</f>
        <v>208526.18181818182</v>
      </c>
      <c r="L1286" s="13">
        <f>VLOOKUP($B1286,'Gas wholesale lookups'!$A$4:$L$15,'Gas wholesale index'!L$2,FALSE)</f>
        <v>166168.27272727274</v>
      </c>
      <c r="M1286" s="13">
        <f>VLOOKUP($B1286,'Gas wholesale lookups'!$A$4:$L$15,'Gas wholesale index'!M$2,FALSE)</f>
        <v>291847.5</v>
      </c>
      <c r="N1286" s="13">
        <f>VLOOKUP($B1286,'Gas wholesale lookups'!$A$4:$L$15,'Gas wholesale index'!N$2,FALSE)</f>
        <v>332991.45454545453</v>
      </c>
      <c r="O1286" s="38">
        <f>VLOOKUP($B1286,'Gas wholesale lookups'!$A$4:$R$15,'Gas wholesale index'!O$2,FALSE)</f>
        <v>0</v>
      </c>
      <c r="P1286" s="38">
        <f>VLOOKUP($B1286,'Gas wholesale lookups'!$A$4:$R$15,'Gas wholesale index'!P$2,FALSE)</f>
        <v>0</v>
      </c>
      <c r="Q1286" s="38">
        <f>VLOOKUP($B1286,'Gas wholesale lookups'!$A$4:$R$15,'Gas wholesale index'!Q$2,FALSE)</f>
        <v>1</v>
      </c>
      <c r="R1286" s="38">
        <f>VLOOKUP($B1286,'Gas wholesale lookups'!$A$4:$R$15,'Gas wholesale index'!R$2,FALSE)</f>
        <v>1</v>
      </c>
      <c r="S1286" s="38">
        <f>VLOOKUP($B1286,'Gas wholesale lookups'!$A$4:$R$15,'Gas wholesale index'!S$2,FALSE)</f>
        <v>1</v>
      </c>
      <c r="T1286" s="38">
        <f>VLOOKUP($B1286,'Gas wholesale lookups'!$A$4:$R$15,'Gas wholesale index'!T$2,FALSE)</f>
        <v>1</v>
      </c>
      <c r="U1286" s="13">
        <f t="shared" si="362"/>
        <v>0</v>
      </c>
      <c r="V1286" s="13">
        <f t="shared" si="363"/>
        <v>0</v>
      </c>
      <c r="W1286" s="13">
        <f t="shared" si="364"/>
        <v>208526.18181818182</v>
      </c>
      <c r="X1286" s="13">
        <f t="shared" si="365"/>
        <v>166168.27272727274</v>
      </c>
      <c r="Y1286" s="13">
        <f t="shared" si="366"/>
        <v>291847.5</v>
      </c>
      <c r="Z1286" s="13">
        <f t="shared" si="367"/>
        <v>332991.45454545453</v>
      </c>
      <c r="AA1286" s="13">
        <f t="shared" si="368"/>
        <v>999533.40909090918</v>
      </c>
      <c r="AB1286" s="23">
        <f t="shared" si="369"/>
        <v>0</v>
      </c>
      <c r="AC1286" s="23">
        <f t="shared" si="370"/>
        <v>0</v>
      </c>
      <c r="AD1286" s="23">
        <f t="shared" si="371"/>
        <v>0</v>
      </c>
      <c r="AE1286" s="23">
        <f t="shared" si="372"/>
        <v>0</v>
      </c>
      <c r="AF1286" s="23">
        <f t="shared" si="373"/>
        <v>0</v>
      </c>
      <c r="AG1286" s="23">
        <f t="shared" si="374"/>
        <v>0</v>
      </c>
      <c r="AH1286" s="23">
        <f t="shared" si="375"/>
        <v>0</v>
      </c>
      <c r="AI1286" s="44" t="str">
        <f t="shared" si="376"/>
        <v>n/a</v>
      </c>
      <c r="AJ1286" s="2" t="str">
        <f t="shared" si="359"/>
        <v>2020-21 Summer</v>
      </c>
      <c r="AK1286" s="2" t="str">
        <f t="shared" si="360"/>
        <v>2019-20 Summer</v>
      </c>
      <c r="AL1286" s="41">
        <v>0</v>
      </c>
    </row>
    <row r="1287" spans="1:38" x14ac:dyDescent="0.3">
      <c r="A1287" s="47">
        <v>43700</v>
      </c>
      <c r="B1287" s="14" t="str">
        <f t="shared" si="361"/>
        <v>Aug</v>
      </c>
      <c r="C1287" s="3"/>
      <c r="D1287" s="3"/>
      <c r="E1287" s="3"/>
      <c r="F1287" s="3"/>
      <c r="G1287" s="3"/>
      <c r="H1287" s="3"/>
      <c r="I1287" s="13">
        <f>VLOOKUP($B1287,'Gas wholesale lookups'!$A$4:$L$15,'Gas wholesale index'!I$2,FALSE)</f>
        <v>291847.5</v>
      </c>
      <c r="J1287" s="13">
        <f>VLOOKUP($B1287,'Gas wholesale lookups'!$A$4:$L$15,'Gas wholesale index'!J$2,FALSE)</f>
        <v>332991.45454545453</v>
      </c>
      <c r="K1287" s="13">
        <f>VLOOKUP($B1287,'Gas wholesale lookups'!$A$4:$L$15,'Gas wholesale index'!K$2,FALSE)</f>
        <v>208526.18181818182</v>
      </c>
      <c r="L1287" s="13">
        <f>VLOOKUP($B1287,'Gas wholesale lookups'!$A$4:$L$15,'Gas wholesale index'!L$2,FALSE)</f>
        <v>166168.27272727274</v>
      </c>
      <c r="M1287" s="13">
        <f>VLOOKUP($B1287,'Gas wholesale lookups'!$A$4:$L$15,'Gas wholesale index'!M$2,FALSE)</f>
        <v>291847.5</v>
      </c>
      <c r="N1287" s="13">
        <f>VLOOKUP($B1287,'Gas wholesale lookups'!$A$4:$L$15,'Gas wholesale index'!N$2,FALSE)</f>
        <v>332991.45454545453</v>
      </c>
      <c r="O1287" s="38">
        <f>VLOOKUP($B1287,'Gas wholesale lookups'!$A$4:$R$15,'Gas wholesale index'!O$2,FALSE)</f>
        <v>0</v>
      </c>
      <c r="P1287" s="38">
        <f>VLOOKUP($B1287,'Gas wholesale lookups'!$A$4:$R$15,'Gas wholesale index'!P$2,FALSE)</f>
        <v>0</v>
      </c>
      <c r="Q1287" s="38">
        <f>VLOOKUP($B1287,'Gas wholesale lookups'!$A$4:$R$15,'Gas wholesale index'!Q$2,FALSE)</f>
        <v>1</v>
      </c>
      <c r="R1287" s="38">
        <f>VLOOKUP($B1287,'Gas wholesale lookups'!$A$4:$R$15,'Gas wholesale index'!R$2,FALSE)</f>
        <v>1</v>
      </c>
      <c r="S1287" s="38">
        <f>VLOOKUP($B1287,'Gas wholesale lookups'!$A$4:$R$15,'Gas wholesale index'!S$2,FALSE)</f>
        <v>1</v>
      </c>
      <c r="T1287" s="38">
        <f>VLOOKUP($B1287,'Gas wholesale lookups'!$A$4:$R$15,'Gas wholesale index'!T$2,FALSE)</f>
        <v>1</v>
      </c>
      <c r="U1287" s="13">
        <f t="shared" si="362"/>
        <v>0</v>
      </c>
      <c r="V1287" s="13">
        <f t="shared" si="363"/>
        <v>0</v>
      </c>
      <c r="W1287" s="13">
        <f t="shared" si="364"/>
        <v>208526.18181818182</v>
      </c>
      <c r="X1287" s="13">
        <f t="shared" si="365"/>
        <v>166168.27272727274</v>
      </c>
      <c r="Y1287" s="13">
        <f t="shared" si="366"/>
        <v>291847.5</v>
      </c>
      <c r="Z1287" s="13">
        <f t="shared" si="367"/>
        <v>332991.45454545453</v>
      </c>
      <c r="AA1287" s="13">
        <f t="shared" si="368"/>
        <v>999533.40909090918</v>
      </c>
      <c r="AB1287" s="23">
        <f t="shared" si="369"/>
        <v>0</v>
      </c>
      <c r="AC1287" s="23">
        <f t="shared" si="370"/>
        <v>0</v>
      </c>
      <c r="AD1287" s="23">
        <f t="shared" si="371"/>
        <v>0</v>
      </c>
      <c r="AE1287" s="23">
        <f t="shared" si="372"/>
        <v>0</v>
      </c>
      <c r="AF1287" s="23">
        <f t="shared" si="373"/>
        <v>0</v>
      </c>
      <c r="AG1287" s="23">
        <f t="shared" si="374"/>
        <v>0</v>
      </c>
      <c r="AH1287" s="23">
        <f t="shared" si="375"/>
        <v>0</v>
      </c>
      <c r="AI1287" s="44" t="str">
        <f t="shared" si="376"/>
        <v>n/a</v>
      </c>
      <c r="AJ1287" s="2" t="str">
        <f t="shared" ref="AJ1287:AJ1350" si="377">IF(AND(MONTH(A1287)=8,MONTH(A1286)=7),YEAR(A1287)+1&amp;"-"&amp;YEAR(A1287)-1998&amp;" Summer",IF(AND(MONTH(A1287)=2,MONTH(A1286)=1),YEAR(A1287)&amp;"-"&amp;YEAR(A1287)-1999&amp;" Winter",AJ1286))</f>
        <v>2020-21 Summer</v>
      </c>
      <c r="AK1287" s="2" t="str">
        <f t="shared" ref="AK1287:AK1350" si="378">IF(AND(MONTH(A1287)=4,MONTH(A1286)=3),YEAR(A1287)&amp;"-"&amp;YEAR(A1287)-1999&amp;" Summer",IF(AND(MONTH(A1287)=10,MONTH(A1286)=9),YEAR(A1287)&amp;"-"&amp;YEAR(A1287)-1999&amp;" Winter",AK1286))</f>
        <v>2019-20 Summer</v>
      </c>
      <c r="AL1287" s="41">
        <v>0</v>
      </c>
    </row>
    <row r="1288" spans="1:38" x14ac:dyDescent="0.3">
      <c r="A1288" s="47">
        <v>43704</v>
      </c>
      <c r="B1288" s="14" t="str">
        <f t="shared" si="361"/>
        <v>Aug</v>
      </c>
      <c r="C1288" s="3"/>
      <c r="D1288" s="3"/>
      <c r="E1288" s="3"/>
      <c r="F1288" s="3"/>
      <c r="G1288" s="3"/>
      <c r="H1288" s="3"/>
      <c r="I1288" s="13">
        <f>VLOOKUP($B1288,'Gas wholesale lookups'!$A$4:$L$15,'Gas wholesale index'!I$2,FALSE)</f>
        <v>291847.5</v>
      </c>
      <c r="J1288" s="13">
        <f>VLOOKUP($B1288,'Gas wholesale lookups'!$A$4:$L$15,'Gas wholesale index'!J$2,FALSE)</f>
        <v>332991.45454545453</v>
      </c>
      <c r="K1288" s="13">
        <f>VLOOKUP($B1288,'Gas wholesale lookups'!$A$4:$L$15,'Gas wholesale index'!K$2,FALSE)</f>
        <v>208526.18181818182</v>
      </c>
      <c r="L1288" s="13">
        <f>VLOOKUP($B1288,'Gas wholesale lookups'!$A$4:$L$15,'Gas wholesale index'!L$2,FALSE)</f>
        <v>166168.27272727274</v>
      </c>
      <c r="M1288" s="13">
        <f>VLOOKUP($B1288,'Gas wholesale lookups'!$A$4:$L$15,'Gas wholesale index'!M$2,FALSE)</f>
        <v>291847.5</v>
      </c>
      <c r="N1288" s="13">
        <f>VLOOKUP($B1288,'Gas wholesale lookups'!$A$4:$L$15,'Gas wholesale index'!N$2,FALSE)</f>
        <v>332991.45454545453</v>
      </c>
      <c r="O1288" s="38">
        <f>VLOOKUP($B1288,'Gas wholesale lookups'!$A$4:$R$15,'Gas wholesale index'!O$2,FALSE)</f>
        <v>0</v>
      </c>
      <c r="P1288" s="38">
        <f>VLOOKUP($B1288,'Gas wholesale lookups'!$A$4:$R$15,'Gas wholesale index'!P$2,FALSE)</f>
        <v>0</v>
      </c>
      <c r="Q1288" s="38">
        <f>VLOOKUP($B1288,'Gas wholesale lookups'!$A$4:$R$15,'Gas wholesale index'!Q$2,FALSE)</f>
        <v>1</v>
      </c>
      <c r="R1288" s="38">
        <f>VLOOKUP($B1288,'Gas wholesale lookups'!$A$4:$R$15,'Gas wholesale index'!R$2,FALSE)</f>
        <v>1</v>
      </c>
      <c r="S1288" s="38">
        <f>VLOOKUP($B1288,'Gas wholesale lookups'!$A$4:$R$15,'Gas wholesale index'!S$2,FALSE)</f>
        <v>1</v>
      </c>
      <c r="T1288" s="38">
        <f>VLOOKUP($B1288,'Gas wholesale lookups'!$A$4:$R$15,'Gas wholesale index'!T$2,FALSE)</f>
        <v>1</v>
      </c>
      <c r="U1288" s="13">
        <f t="shared" si="362"/>
        <v>0</v>
      </c>
      <c r="V1288" s="13">
        <f t="shared" si="363"/>
        <v>0</v>
      </c>
      <c r="W1288" s="13">
        <f t="shared" si="364"/>
        <v>208526.18181818182</v>
      </c>
      <c r="X1288" s="13">
        <f t="shared" si="365"/>
        <v>166168.27272727274</v>
      </c>
      <c r="Y1288" s="13">
        <f t="shared" si="366"/>
        <v>291847.5</v>
      </c>
      <c r="Z1288" s="13">
        <f t="shared" si="367"/>
        <v>332991.45454545453</v>
      </c>
      <c r="AA1288" s="13">
        <f t="shared" si="368"/>
        <v>999533.40909090918</v>
      </c>
      <c r="AB1288" s="23">
        <f t="shared" si="369"/>
        <v>0</v>
      </c>
      <c r="AC1288" s="23">
        <f t="shared" si="370"/>
        <v>0</v>
      </c>
      <c r="AD1288" s="23">
        <f t="shared" si="371"/>
        <v>0</v>
      </c>
      <c r="AE1288" s="23">
        <f t="shared" si="372"/>
        <v>0</v>
      </c>
      <c r="AF1288" s="23">
        <f t="shared" si="373"/>
        <v>0</v>
      </c>
      <c r="AG1288" s="23">
        <f t="shared" si="374"/>
        <v>0</v>
      </c>
      <c r="AH1288" s="23">
        <f t="shared" si="375"/>
        <v>0</v>
      </c>
      <c r="AI1288" s="44" t="str">
        <f t="shared" si="376"/>
        <v>n/a</v>
      </c>
      <c r="AJ1288" s="2" t="str">
        <f t="shared" si="377"/>
        <v>2020-21 Summer</v>
      </c>
      <c r="AK1288" s="2" t="str">
        <f t="shared" si="378"/>
        <v>2019-20 Summer</v>
      </c>
      <c r="AL1288" s="41">
        <v>0</v>
      </c>
    </row>
    <row r="1289" spans="1:38" x14ac:dyDescent="0.3">
      <c r="A1289" s="47">
        <v>43705</v>
      </c>
      <c r="B1289" s="14" t="str">
        <f t="shared" si="361"/>
        <v>Aug</v>
      </c>
      <c r="C1289" s="3"/>
      <c r="D1289" s="3"/>
      <c r="E1289" s="3"/>
      <c r="F1289" s="3"/>
      <c r="G1289" s="3"/>
      <c r="H1289" s="3"/>
      <c r="I1289" s="13">
        <f>VLOOKUP($B1289,'Gas wholesale lookups'!$A$4:$L$15,'Gas wholesale index'!I$2,FALSE)</f>
        <v>291847.5</v>
      </c>
      <c r="J1289" s="13">
        <f>VLOOKUP($B1289,'Gas wholesale lookups'!$A$4:$L$15,'Gas wholesale index'!J$2,FALSE)</f>
        <v>332991.45454545453</v>
      </c>
      <c r="K1289" s="13">
        <f>VLOOKUP($B1289,'Gas wholesale lookups'!$A$4:$L$15,'Gas wholesale index'!K$2,FALSE)</f>
        <v>208526.18181818182</v>
      </c>
      <c r="L1289" s="13">
        <f>VLOOKUP($B1289,'Gas wholesale lookups'!$A$4:$L$15,'Gas wholesale index'!L$2,FALSE)</f>
        <v>166168.27272727274</v>
      </c>
      <c r="M1289" s="13">
        <f>VLOOKUP($B1289,'Gas wholesale lookups'!$A$4:$L$15,'Gas wholesale index'!M$2,FALSE)</f>
        <v>291847.5</v>
      </c>
      <c r="N1289" s="13">
        <f>VLOOKUP($B1289,'Gas wholesale lookups'!$A$4:$L$15,'Gas wholesale index'!N$2,FALSE)</f>
        <v>332991.45454545453</v>
      </c>
      <c r="O1289" s="38">
        <f>VLOOKUP($B1289,'Gas wholesale lookups'!$A$4:$R$15,'Gas wholesale index'!O$2,FALSE)</f>
        <v>0</v>
      </c>
      <c r="P1289" s="38">
        <f>VLOOKUP($B1289,'Gas wholesale lookups'!$A$4:$R$15,'Gas wholesale index'!P$2,FALSE)</f>
        <v>0</v>
      </c>
      <c r="Q1289" s="38">
        <f>VLOOKUP($B1289,'Gas wholesale lookups'!$A$4:$R$15,'Gas wholesale index'!Q$2,FALSE)</f>
        <v>1</v>
      </c>
      <c r="R1289" s="38">
        <f>VLOOKUP($B1289,'Gas wholesale lookups'!$A$4:$R$15,'Gas wholesale index'!R$2,FALSE)</f>
        <v>1</v>
      </c>
      <c r="S1289" s="38">
        <f>VLOOKUP($B1289,'Gas wholesale lookups'!$A$4:$R$15,'Gas wholesale index'!S$2,FALSE)</f>
        <v>1</v>
      </c>
      <c r="T1289" s="38">
        <f>VLOOKUP($B1289,'Gas wholesale lookups'!$A$4:$R$15,'Gas wholesale index'!T$2,FALSE)</f>
        <v>1</v>
      </c>
      <c r="U1289" s="13">
        <f t="shared" si="362"/>
        <v>0</v>
      </c>
      <c r="V1289" s="13">
        <f t="shared" si="363"/>
        <v>0</v>
      </c>
      <c r="W1289" s="13">
        <f t="shared" si="364"/>
        <v>208526.18181818182</v>
      </c>
      <c r="X1289" s="13">
        <f t="shared" si="365"/>
        <v>166168.27272727274</v>
      </c>
      <c r="Y1289" s="13">
        <f t="shared" si="366"/>
        <v>291847.5</v>
      </c>
      <c r="Z1289" s="13">
        <f t="shared" si="367"/>
        <v>332991.45454545453</v>
      </c>
      <c r="AA1289" s="13">
        <f t="shared" si="368"/>
        <v>999533.40909090918</v>
      </c>
      <c r="AB1289" s="23">
        <f t="shared" si="369"/>
        <v>0</v>
      </c>
      <c r="AC1289" s="23">
        <f t="shared" si="370"/>
        <v>0</v>
      </c>
      <c r="AD1289" s="23">
        <f t="shared" si="371"/>
        <v>0</v>
      </c>
      <c r="AE1289" s="23">
        <f t="shared" si="372"/>
        <v>0</v>
      </c>
      <c r="AF1289" s="23">
        <f t="shared" si="373"/>
        <v>0</v>
      </c>
      <c r="AG1289" s="23">
        <f t="shared" si="374"/>
        <v>0</v>
      </c>
      <c r="AH1289" s="23">
        <f t="shared" si="375"/>
        <v>0</v>
      </c>
      <c r="AI1289" s="44" t="str">
        <f t="shared" si="376"/>
        <v>n/a</v>
      </c>
      <c r="AJ1289" s="2" t="str">
        <f t="shared" si="377"/>
        <v>2020-21 Summer</v>
      </c>
      <c r="AK1289" s="2" t="str">
        <f t="shared" si="378"/>
        <v>2019-20 Summer</v>
      </c>
      <c r="AL1289" s="41">
        <v>0</v>
      </c>
    </row>
    <row r="1290" spans="1:38" x14ac:dyDescent="0.3">
      <c r="A1290" s="47">
        <v>43706</v>
      </c>
      <c r="B1290" s="14" t="str">
        <f t="shared" ref="B1290:B1353" si="379">TEXT(A1290,"mmm")</f>
        <v>Aug</v>
      </c>
      <c r="C1290" s="3"/>
      <c r="D1290" s="3"/>
      <c r="E1290" s="3"/>
      <c r="F1290" s="3"/>
      <c r="G1290" s="3"/>
      <c r="H1290" s="3"/>
      <c r="I1290" s="13">
        <f>VLOOKUP($B1290,'Gas wholesale lookups'!$A$4:$L$15,'Gas wholesale index'!I$2,FALSE)</f>
        <v>291847.5</v>
      </c>
      <c r="J1290" s="13">
        <f>VLOOKUP($B1290,'Gas wholesale lookups'!$A$4:$L$15,'Gas wholesale index'!J$2,FALSE)</f>
        <v>332991.45454545453</v>
      </c>
      <c r="K1290" s="13">
        <f>VLOOKUP($B1290,'Gas wholesale lookups'!$A$4:$L$15,'Gas wholesale index'!K$2,FALSE)</f>
        <v>208526.18181818182</v>
      </c>
      <c r="L1290" s="13">
        <f>VLOOKUP($B1290,'Gas wholesale lookups'!$A$4:$L$15,'Gas wholesale index'!L$2,FALSE)</f>
        <v>166168.27272727274</v>
      </c>
      <c r="M1290" s="13">
        <f>VLOOKUP($B1290,'Gas wholesale lookups'!$A$4:$L$15,'Gas wholesale index'!M$2,FALSE)</f>
        <v>291847.5</v>
      </c>
      <c r="N1290" s="13">
        <f>VLOOKUP($B1290,'Gas wholesale lookups'!$A$4:$L$15,'Gas wholesale index'!N$2,FALSE)</f>
        <v>332991.45454545453</v>
      </c>
      <c r="O1290" s="38">
        <f>VLOOKUP($B1290,'Gas wholesale lookups'!$A$4:$R$15,'Gas wholesale index'!O$2,FALSE)</f>
        <v>0</v>
      </c>
      <c r="P1290" s="38">
        <f>VLOOKUP($B1290,'Gas wholesale lookups'!$A$4:$R$15,'Gas wholesale index'!P$2,FALSE)</f>
        <v>0</v>
      </c>
      <c r="Q1290" s="38">
        <f>VLOOKUP($B1290,'Gas wholesale lookups'!$A$4:$R$15,'Gas wholesale index'!Q$2,FALSE)</f>
        <v>1</v>
      </c>
      <c r="R1290" s="38">
        <f>VLOOKUP($B1290,'Gas wholesale lookups'!$A$4:$R$15,'Gas wholesale index'!R$2,FALSE)</f>
        <v>1</v>
      </c>
      <c r="S1290" s="38">
        <f>VLOOKUP($B1290,'Gas wholesale lookups'!$A$4:$R$15,'Gas wholesale index'!S$2,FALSE)</f>
        <v>1</v>
      </c>
      <c r="T1290" s="38">
        <f>VLOOKUP($B1290,'Gas wholesale lookups'!$A$4:$R$15,'Gas wholesale index'!T$2,FALSE)</f>
        <v>1</v>
      </c>
      <c r="U1290" s="13">
        <f t="shared" ref="U1290:U1353" si="380">IF(O1290="","",I1290*O1290)</f>
        <v>0</v>
      </c>
      <c r="V1290" s="13">
        <f t="shared" ref="V1290:V1353" si="381">IF(P1290="","",J1290*P1290)</f>
        <v>0</v>
      </c>
      <c r="W1290" s="13">
        <f t="shared" ref="W1290:W1353" si="382">IF(Q1290="","",K1290*Q1290)</f>
        <v>208526.18181818182</v>
      </c>
      <c r="X1290" s="13">
        <f t="shared" ref="X1290:X1353" si="383">IF(R1290="","",L1290*R1290)</f>
        <v>166168.27272727274</v>
      </c>
      <c r="Y1290" s="13">
        <f t="shared" ref="Y1290:Y1353" si="384">IF(S1290="","",M1290*S1290)</f>
        <v>291847.5</v>
      </c>
      <c r="Z1290" s="13">
        <f t="shared" ref="Z1290:Z1353" si="385">IF(T1290="","",N1290*T1290)</f>
        <v>332991.45454545453</v>
      </c>
      <c r="AA1290" s="13">
        <f t="shared" ref="AA1290:AA1353" si="386">SUM(U1290:Z1290)</f>
        <v>999533.40909090918</v>
      </c>
      <c r="AB1290" s="23">
        <f t="shared" ref="AB1290:AB1353" si="387">IF(U1290="","",U1290*C1290)</f>
        <v>0</v>
      </c>
      <c r="AC1290" s="23">
        <f t="shared" ref="AC1290:AC1353" si="388">IF(V1290="","",V1290*D1290)</f>
        <v>0</v>
      </c>
      <c r="AD1290" s="23">
        <f t="shared" ref="AD1290:AD1353" si="389">IF(W1290="","",W1290*E1290)</f>
        <v>0</v>
      </c>
      <c r="AE1290" s="23">
        <f t="shared" ref="AE1290:AE1353" si="390">IF(X1290="","",X1290*F1290)</f>
        <v>0</v>
      </c>
      <c r="AF1290" s="23">
        <f t="shared" ref="AF1290:AF1353" si="391">IF(Y1290="","",Y1290*G1290)</f>
        <v>0</v>
      </c>
      <c r="AG1290" s="23">
        <f t="shared" ref="AG1290:AG1353" si="392">IF(Z1290="","",Z1290*H1290)</f>
        <v>0</v>
      </c>
      <c r="AH1290" s="23">
        <f t="shared" ref="AH1290:AH1353" si="393">SUM(AB1290:AG1290)</f>
        <v>0</v>
      </c>
      <c r="AI1290" s="44" t="str">
        <f t="shared" ref="AI1290:AI1353" si="394">IF(MIN(C1290:H1290)&lt;1,"n/a",AH1290/AA1290)</f>
        <v>n/a</v>
      </c>
      <c r="AJ1290" s="2" t="str">
        <f t="shared" si="377"/>
        <v>2020-21 Summer</v>
      </c>
      <c r="AK1290" s="2" t="str">
        <f t="shared" si="378"/>
        <v>2019-20 Summer</v>
      </c>
      <c r="AL1290" s="41">
        <v>0</v>
      </c>
    </row>
    <row r="1291" spans="1:38" x14ac:dyDescent="0.3">
      <c r="A1291" s="47">
        <v>43707</v>
      </c>
      <c r="B1291" s="14" t="str">
        <f t="shared" si="379"/>
        <v>Aug</v>
      </c>
      <c r="C1291" s="3"/>
      <c r="D1291" s="3"/>
      <c r="E1291" s="3"/>
      <c r="F1291" s="3"/>
      <c r="G1291" s="3"/>
      <c r="H1291" s="3"/>
      <c r="I1291" s="13">
        <f>VLOOKUP($B1291,'Gas wholesale lookups'!$A$4:$L$15,'Gas wholesale index'!I$2,FALSE)</f>
        <v>291847.5</v>
      </c>
      <c r="J1291" s="13">
        <f>VLOOKUP($B1291,'Gas wholesale lookups'!$A$4:$L$15,'Gas wholesale index'!J$2,FALSE)</f>
        <v>332991.45454545453</v>
      </c>
      <c r="K1291" s="13">
        <f>VLOOKUP($B1291,'Gas wholesale lookups'!$A$4:$L$15,'Gas wholesale index'!K$2,FALSE)</f>
        <v>208526.18181818182</v>
      </c>
      <c r="L1291" s="13">
        <f>VLOOKUP($B1291,'Gas wholesale lookups'!$A$4:$L$15,'Gas wholesale index'!L$2,FALSE)</f>
        <v>166168.27272727274</v>
      </c>
      <c r="M1291" s="13">
        <f>VLOOKUP($B1291,'Gas wholesale lookups'!$A$4:$L$15,'Gas wholesale index'!M$2,FALSE)</f>
        <v>291847.5</v>
      </c>
      <c r="N1291" s="13">
        <f>VLOOKUP($B1291,'Gas wholesale lookups'!$A$4:$L$15,'Gas wholesale index'!N$2,FALSE)</f>
        <v>332991.45454545453</v>
      </c>
      <c r="O1291" s="38">
        <f>VLOOKUP($B1291,'Gas wholesale lookups'!$A$4:$R$15,'Gas wholesale index'!O$2,FALSE)</f>
        <v>0</v>
      </c>
      <c r="P1291" s="38">
        <f>VLOOKUP($B1291,'Gas wholesale lookups'!$A$4:$R$15,'Gas wholesale index'!P$2,FALSE)</f>
        <v>0</v>
      </c>
      <c r="Q1291" s="38">
        <f>VLOOKUP($B1291,'Gas wholesale lookups'!$A$4:$R$15,'Gas wholesale index'!Q$2,FALSE)</f>
        <v>1</v>
      </c>
      <c r="R1291" s="38">
        <f>VLOOKUP($B1291,'Gas wholesale lookups'!$A$4:$R$15,'Gas wholesale index'!R$2,FALSE)</f>
        <v>1</v>
      </c>
      <c r="S1291" s="38">
        <f>VLOOKUP($B1291,'Gas wholesale lookups'!$A$4:$R$15,'Gas wholesale index'!S$2,FALSE)</f>
        <v>1</v>
      </c>
      <c r="T1291" s="38">
        <f>VLOOKUP($B1291,'Gas wholesale lookups'!$A$4:$R$15,'Gas wholesale index'!T$2,FALSE)</f>
        <v>1</v>
      </c>
      <c r="U1291" s="13">
        <f t="shared" si="380"/>
        <v>0</v>
      </c>
      <c r="V1291" s="13">
        <f t="shared" si="381"/>
        <v>0</v>
      </c>
      <c r="W1291" s="13">
        <f t="shared" si="382"/>
        <v>208526.18181818182</v>
      </c>
      <c r="X1291" s="13">
        <f t="shared" si="383"/>
        <v>166168.27272727274</v>
      </c>
      <c r="Y1291" s="13">
        <f t="shared" si="384"/>
        <v>291847.5</v>
      </c>
      <c r="Z1291" s="13">
        <f t="shared" si="385"/>
        <v>332991.45454545453</v>
      </c>
      <c r="AA1291" s="13">
        <f t="shared" si="386"/>
        <v>999533.40909090918</v>
      </c>
      <c r="AB1291" s="23">
        <f t="shared" si="387"/>
        <v>0</v>
      </c>
      <c r="AC1291" s="23">
        <f t="shared" si="388"/>
        <v>0</v>
      </c>
      <c r="AD1291" s="23">
        <f t="shared" si="389"/>
        <v>0</v>
      </c>
      <c r="AE1291" s="23">
        <f t="shared" si="390"/>
        <v>0</v>
      </c>
      <c r="AF1291" s="23">
        <f t="shared" si="391"/>
        <v>0</v>
      </c>
      <c r="AG1291" s="23">
        <f t="shared" si="392"/>
        <v>0</v>
      </c>
      <c r="AH1291" s="23">
        <f t="shared" si="393"/>
        <v>0</v>
      </c>
      <c r="AI1291" s="44" t="str">
        <f t="shared" si="394"/>
        <v>n/a</v>
      </c>
      <c r="AJ1291" s="2" t="str">
        <f t="shared" si="377"/>
        <v>2020-21 Summer</v>
      </c>
      <c r="AK1291" s="2" t="str">
        <f t="shared" si="378"/>
        <v>2019-20 Summer</v>
      </c>
      <c r="AL1291" s="41">
        <v>0</v>
      </c>
    </row>
    <row r="1292" spans="1:38" x14ac:dyDescent="0.3">
      <c r="A1292" s="47">
        <v>43710</v>
      </c>
      <c r="B1292" s="14" t="str">
        <f t="shared" si="379"/>
        <v>Sep</v>
      </c>
      <c r="C1292" s="3"/>
      <c r="D1292" s="3"/>
      <c r="E1292" s="3"/>
      <c r="F1292" s="3"/>
      <c r="G1292" s="3"/>
      <c r="H1292" s="3"/>
      <c r="I1292" s="13">
        <f>VLOOKUP($B1292,'Gas wholesale lookups'!$A$4:$L$15,'Gas wholesale index'!I$2,FALSE)</f>
        <v>291847.5</v>
      </c>
      <c r="J1292" s="13">
        <f>VLOOKUP($B1292,'Gas wholesale lookups'!$A$4:$L$15,'Gas wholesale index'!J$2,FALSE)</f>
        <v>332991.45454545453</v>
      </c>
      <c r="K1292" s="13">
        <f>VLOOKUP($B1292,'Gas wholesale lookups'!$A$4:$L$15,'Gas wholesale index'!K$2,FALSE)</f>
        <v>208526.18181818182</v>
      </c>
      <c r="L1292" s="13">
        <f>VLOOKUP($B1292,'Gas wholesale lookups'!$A$4:$L$15,'Gas wholesale index'!L$2,FALSE)</f>
        <v>166168.27272727274</v>
      </c>
      <c r="M1292" s="13">
        <f>VLOOKUP($B1292,'Gas wholesale lookups'!$A$4:$L$15,'Gas wholesale index'!M$2,FALSE)</f>
        <v>291847.5</v>
      </c>
      <c r="N1292" s="13">
        <f>VLOOKUP($B1292,'Gas wholesale lookups'!$A$4:$L$15,'Gas wholesale index'!N$2,FALSE)</f>
        <v>332991.45454545453</v>
      </c>
      <c r="O1292" s="38">
        <f>VLOOKUP($B1292,'Gas wholesale lookups'!$A$4:$R$15,'Gas wholesale index'!O$2,FALSE)</f>
        <v>0</v>
      </c>
      <c r="P1292" s="38">
        <f>VLOOKUP($B1292,'Gas wholesale lookups'!$A$4:$R$15,'Gas wholesale index'!P$2,FALSE)</f>
        <v>0</v>
      </c>
      <c r="Q1292" s="38">
        <f>VLOOKUP($B1292,'Gas wholesale lookups'!$A$4:$R$15,'Gas wholesale index'!Q$2,FALSE)</f>
        <v>1</v>
      </c>
      <c r="R1292" s="38">
        <f>VLOOKUP($B1292,'Gas wholesale lookups'!$A$4:$R$15,'Gas wholesale index'!R$2,FALSE)</f>
        <v>1</v>
      </c>
      <c r="S1292" s="38">
        <f>VLOOKUP($B1292,'Gas wholesale lookups'!$A$4:$R$15,'Gas wholesale index'!S$2,FALSE)</f>
        <v>1</v>
      </c>
      <c r="T1292" s="38">
        <f>VLOOKUP($B1292,'Gas wholesale lookups'!$A$4:$R$15,'Gas wholesale index'!T$2,FALSE)</f>
        <v>1</v>
      </c>
      <c r="U1292" s="13">
        <f t="shared" si="380"/>
        <v>0</v>
      </c>
      <c r="V1292" s="13">
        <f t="shared" si="381"/>
        <v>0</v>
      </c>
      <c r="W1292" s="13">
        <f t="shared" si="382"/>
        <v>208526.18181818182</v>
      </c>
      <c r="X1292" s="13">
        <f t="shared" si="383"/>
        <v>166168.27272727274</v>
      </c>
      <c r="Y1292" s="13">
        <f t="shared" si="384"/>
        <v>291847.5</v>
      </c>
      <c r="Z1292" s="13">
        <f t="shared" si="385"/>
        <v>332991.45454545453</v>
      </c>
      <c r="AA1292" s="13">
        <f t="shared" si="386"/>
        <v>999533.40909090918</v>
      </c>
      <c r="AB1292" s="23">
        <f t="shared" si="387"/>
        <v>0</v>
      </c>
      <c r="AC1292" s="23">
        <f t="shared" si="388"/>
        <v>0</v>
      </c>
      <c r="AD1292" s="23">
        <f t="shared" si="389"/>
        <v>0</v>
      </c>
      <c r="AE1292" s="23">
        <f t="shared" si="390"/>
        <v>0</v>
      </c>
      <c r="AF1292" s="23">
        <f t="shared" si="391"/>
        <v>0</v>
      </c>
      <c r="AG1292" s="23">
        <f t="shared" si="392"/>
        <v>0</v>
      </c>
      <c r="AH1292" s="23">
        <f t="shared" si="393"/>
        <v>0</v>
      </c>
      <c r="AI1292" s="44" t="str">
        <f t="shared" si="394"/>
        <v>n/a</v>
      </c>
      <c r="AJ1292" s="2" t="str">
        <f t="shared" si="377"/>
        <v>2020-21 Summer</v>
      </c>
      <c r="AK1292" s="2" t="str">
        <f t="shared" si="378"/>
        <v>2019-20 Summer</v>
      </c>
      <c r="AL1292" s="41">
        <v>0</v>
      </c>
    </row>
    <row r="1293" spans="1:38" x14ac:dyDescent="0.3">
      <c r="A1293" s="47">
        <v>43711</v>
      </c>
      <c r="B1293" s="14" t="str">
        <f t="shared" si="379"/>
        <v>Sep</v>
      </c>
      <c r="C1293" s="3"/>
      <c r="D1293" s="3"/>
      <c r="E1293" s="3"/>
      <c r="F1293" s="3"/>
      <c r="G1293" s="3"/>
      <c r="H1293" s="3"/>
      <c r="I1293" s="13">
        <f>VLOOKUP($B1293,'Gas wholesale lookups'!$A$4:$L$15,'Gas wholesale index'!I$2,FALSE)</f>
        <v>291847.5</v>
      </c>
      <c r="J1293" s="13">
        <f>VLOOKUP($B1293,'Gas wholesale lookups'!$A$4:$L$15,'Gas wholesale index'!J$2,FALSE)</f>
        <v>332991.45454545453</v>
      </c>
      <c r="K1293" s="13">
        <f>VLOOKUP($B1293,'Gas wholesale lookups'!$A$4:$L$15,'Gas wholesale index'!K$2,FALSE)</f>
        <v>208526.18181818182</v>
      </c>
      <c r="L1293" s="13">
        <f>VLOOKUP($B1293,'Gas wholesale lookups'!$A$4:$L$15,'Gas wholesale index'!L$2,FALSE)</f>
        <v>166168.27272727274</v>
      </c>
      <c r="M1293" s="13">
        <f>VLOOKUP($B1293,'Gas wholesale lookups'!$A$4:$L$15,'Gas wholesale index'!M$2,FALSE)</f>
        <v>291847.5</v>
      </c>
      <c r="N1293" s="13">
        <f>VLOOKUP($B1293,'Gas wholesale lookups'!$A$4:$L$15,'Gas wholesale index'!N$2,FALSE)</f>
        <v>332991.45454545453</v>
      </c>
      <c r="O1293" s="38">
        <f>VLOOKUP($B1293,'Gas wholesale lookups'!$A$4:$R$15,'Gas wholesale index'!O$2,FALSE)</f>
        <v>0</v>
      </c>
      <c r="P1293" s="38">
        <f>VLOOKUP($B1293,'Gas wholesale lookups'!$A$4:$R$15,'Gas wholesale index'!P$2,FALSE)</f>
        <v>0</v>
      </c>
      <c r="Q1293" s="38">
        <f>VLOOKUP($B1293,'Gas wholesale lookups'!$A$4:$R$15,'Gas wholesale index'!Q$2,FALSE)</f>
        <v>1</v>
      </c>
      <c r="R1293" s="38">
        <f>VLOOKUP($B1293,'Gas wholesale lookups'!$A$4:$R$15,'Gas wholesale index'!R$2,FALSE)</f>
        <v>1</v>
      </c>
      <c r="S1293" s="38">
        <f>VLOOKUP($B1293,'Gas wholesale lookups'!$A$4:$R$15,'Gas wholesale index'!S$2,FALSE)</f>
        <v>1</v>
      </c>
      <c r="T1293" s="38">
        <f>VLOOKUP($B1293,'Gas wholesale lookups'!$A$4:$R$15,'Gas wholesale index'!T$2,FALSE)</f>
        <v>1</v>
      </c>
      <c r="U1293" s="13">
        <f t="shared" si="380"/>
        <v>0</v>
      </c>
      <c r="V1293" s="13">
        <f t="shared" si="381"/>
        <v>0</v>
      </c>
      <c r="W1293" s="13">
        <f t="shared" si="382"/>
        <v>208526.18181818182</v>
      </c>
      <c r="X1293" s="13">
        <f t="shared" si="383"/>
        <v>166168.27272727274</v>
      </c>
      <c r="Y1293" s="13">
        <f t="shared" si="384"/>
        <v>291847.5</v>
      </c>
      <c r="Z1293" s="13">
        <f t="shared" si="385"/>
        <v>332991.45454545453</v>
      </c>
      <c r="AA1293" s="13">
        <f t="shared" si="386"/>
        <v>999533.40909090918</v>
      </c>
      <c r="AB1293" s="23">
        <f t="shared" si="387"/>
        <v>0</v>
      </c>
      <c r="AC1293" s="23">
        <f t="shared" si="388"/>
        <v>0</v>
      </c>
      <c r="AD1293" s="23">
        <f t="shared" si="389"/>
        <v>0</v>
      </c>
      <c r="AE1293" s="23">
        <f t="shared" si="390"/>
        <v>0</v>
      </c>
      <c r="AF1293" s="23">
        <f t="shared" si="391"/>
        <v>0</v>
      </c>
      <c r="AG1293" s="23">
        <f t="shared" si="392"/>
        <v>0</v>
      </c>
      <c r="AH1293" s="23">
        <f t="shared" si="393"/>
        <v>0</v>
      </c>
      <c r="AI1293" s="44" t="str">
        <f t="shared" si="394"/>
        <v>n/a</v>
      </c>
      <c r="AJ1293" s="2" t="str">
        <f t="shared" si="377"/>
        <v>2020-21 Summer</v>
      </c>
      <c r="AK1293" s="2" t="str">
        <f t="shared" si="378"/>
        <v>2019-20 Summer</v>
      </c>
      <c r="AL1293" s="41">
        <v>0</v>
      </c>
    </row>
    <row r="1294" spans="1:38" x14ac:dyDescent="0.3">
      <c r="A1294" s="47">
        <v>43712</v>
      </c>
      <c r="B1294" s="14" t="str">
        <f t="shared" si="379"/>
        <v>Sep</v>
      </c>
      <c r="C1294" s="3"/>
      <c r="D1294" s="3"/>
      <c r="E1294" s="3"/>
      <c r="F1294" s="3"/>
      <c r="G1294" s="3"/>
      <c r="H1294" s="3"/>
      <c r="I1294" s="13">
        <f>VLOOKUP($B1294,'Gas wholesale lookups'!$A$4:$L$15,'Gas wholesale index'!I$2,FALSE)</f>
        <v>291847.5</v>
      </c>
      <c r="J1294" s="13">
        <f>VLOOKUP($B1294,'Gas wholesale lookups'!$A$4:$L$15,'Gas wholesale index'!J$2,FALSE)</f>
        <v>332991.45454545453</v>
      </c>
      <c r="K1294" s="13">
        <f>VLOOKUP($B1294,'Gas wholesale lookups'!$A$4:$L$15,'Gas wholesale index'!K$2,FALSE)</f>
        <v>208526.18181818182</v>
      </c>
      <c r="L1294" s="13">
        <f>VLOOKUP($B1294,'Gas wholesale lookups'!$A$4:$L$15,'Gas wholesale index'!L$2,FALSE)</f>
        <v>166168.27272727274</v>
      </c>
      <c r="M1294" s="13">
        <f>VLOOKUP($B1294,'Gas wholesale lookups'!$A$4:$L$15,'Gas wholesale index'!M$2,FALSE)</f>
        <v>291847.5</v>
      </c>
      <c r="N1294" s="13">
        <f>VLOOKUP($B1294,'Gas wholesale lookups'!$A$4:$L$15,'Gas wholesale index'!N$2,FALSE)</f>
        <v>332991.45454545453</v>
      </c>
      <c r="O1294" s="38">
        <f>VLOOKUP($B1294,'Gas wholesale lookups'!$A$4:$R$15,'Gas wholesale index'!O$2,FALSE)</f>
        <v>0</v>
      </c>
      <c r="P1294" s="38">
        <f>VLOOKUP($B1294,'Gas wholesale lookups'!$A$4:$R$15,'Gas wholesale index'!P$2,FALSE)</f>
        <v>0</v>
      </c>
      <c r="Q1294" s="38">
        <f>VLOOKUP($B1294,'Gas wholesale lookups'!$A$4:$R$15,'Gas wholesale index'!Q$2,FALSE)</f>
        <v>1</v>
      </c>
      <c r="R1294" s="38">
        <f>VLOOKUP($B1294,'Gas wholesale lookups'!$A$4:$R$15,'Gas wholesale index'!R$2,FALSE)</f>
        <v>1</v>
      </c>
      <c r="S1294" s="38">
        <f>VLOOKUP($B1294,'Gas wholesale lookups'!$A$4:$R$15,'Gas wholesale index'!S$2,FALSE)</f>
        <v>1</v>
      </c>
      <c r="T1294" s="38">
        <f>VLOOKUP($B1294,'Gas wholesale lookups'!$A$4:$R$15,'Gas wholesale index'!T$2,FALSE)</f>
        <v>1</v>
      </c>
      <c r="U1294" s="13">
        <f t="shared" si="380"/>
        <v>0</v>
      </c>
      <c r="V1294" s="13">
        <f t="shared" si="381"/>
        <v>0</v>
      </c>
      <c r="W1294" s="13">
        <f t="shared" si="382"/>
        <v>208526.18181818182</v>
      </c>
      <c r="X1294" s="13">
        <f t="shared" si="383"/>
        <v>166168.27272727274</v>
      </c>
      <c r="Y1294" s="13">
        <f t="shared" si="384"/>
        <v>291847.5</v>
      </c>
      <c r="Z1294" s="13">
        <f t="shared" si="385"/>
        <v>332991.45454545453</v>
      </c>
      <c r="AA1294" s="13">
        <f t="shared" si="386"/>
        <v>999533.40909090918</v>
      </c>
      <c r="AB1294" s="23">
        <f t="shared" si="387"/>
        <v>0</v>
      </c>
      <c r="AC1294" s="23">
        <f t="shared" si="388"/>
        <v>0</v>
      </c>
      <c r="AD1294" s="23">
        <f t="shared" si="389"/>
        <v>0</v>
      </c>
      <c r="AE1294" s="23">
        <f t="shared" si="390"/>
        <v>0</v>
      </c>
      <c r="AF1294" s="23">
        <f t="shared" si="391"/>
        <v>0</v>
      </c>
      <c r="AG1294" s="23">
        <f t="shared" si="392"/>
        <v>0</v>
      </c>
      <c r="AH1294" s="23">
        <f t="shared" si="393"/>
        <v>0</v>
      </c>
      <c r="AI1294" s="44" t="str">
        <f t="shared" si="394"/>
        <v>n/a</v>
      </c>
      <c r="AJ1294" s="2" t="str">
        <f t="shared" si="377"/>
        <v>2020-21 Summer</v>
      </c>
      <c r="AK1294" s="2" t="str">
        <f t="shared" si="378"/>
        <v>2019-20 Summer</v>
      </c>
      <c r="AL1294" s="41">
        <v>0</v>
      </c>
    </row>
    <row r="1295" spans="1:38" x14ac:dyDescent="0.3">
      <c r="A1295" s="47">
        <v>43713</v>
      </c>
      <c r="B1295" s="14" t="str">
        <f t="shared" si="379"/>
        <v>Sep</v>
      </c>
      <c r="C1295" s="3"/>
      <c r="D1295" s="3"/>
      <c r="E1295" s="3"/>
      <c r="F1295" s="3"/>
      <c r="G1295" s="3"/>
      <c r="H1295" s="3"/>
      <c r="I1295" s="13">
        <f>VLOOKUP($B1295,'Gas wholesale lookups'!$A$4:$L$15,'Gas wholesale index'!I$2,FALSE)</f>
        <v>291847.5</v>
      </c>
      <c r="J1295" s="13">
        <f>VLOOKUP($B1295,'Gas wholesale lookups'!$A$4:$L$15,'Gas wholesale index'!J$2,FALSE)</f>
        <v>332991.45454545453</v>
      </c>
      <c r="K1295" s="13">
        <f>VLOOKUP($B1295,'Gas wholesale lookups'!$A$4:$L$15,'Gas wholesale index'!K$2,FALSE)</f>
        <v>208526.18181818182</v>
      </c>
      <c r="L1295" s="13">
        <f>VLOOKUP($B1295,'Gas wholesale lookups'!$A$4:$L$15,'Gas wholesale index'!L$2,FALSE)</f>
        <v>166168.27272727274</v>
      </c>
      <c r="M1295" s="13">
        <f>VLOOKUP($B1295,'Gas wholesale lookups'!$A$4:$L$15,'Gas wholesale index'!M$2,FALSE)</f>
        <v>291847.5</v>
      </c>
      <c r="N1295" s="13">
        <f>VLOOKUP($B1295,'Gas wholesale lookups'!$A$4:$L$15,'Gas wholesale index'!N$2,FALSE)</f>
        <v>332991.45454545453</v>
      </c>
      <c r="O1295" s="38">
        <f>VLOOKUP($B1295,'Gas wholesale lookups'!$A$4:$R$15,'Gas wholesale index'!O$2,FALSE)</f>
        <v>0</v>
      </c>
      <c r="P1295" s="38">
        <f>VLOOKUP($B1295,'Gas wholesale lookups'!$A$4:$R$15,'Gas wholesale index'!P$2,FALSE)</f>
        <v>0</v>
      </c>
      <c r="Q1295" s="38">
        <f>VLOOKUP($B1295,'Gas wholesale lookups'!$A$4:$R$15,'Gas wholesale index'!Q$2,FALSE)</f>
        <v>1</v>
      </c>
      <c r="R1295" s="38">
        <f>VLOOKUP($B1295,'Gas wholesale lookups'!$A$4:$R$15,'Gas wholesale index'!R$2,FALSE)</f>
        <v>1</v>
      </c>
      <c r="S1295" s="38">
        <f>VLOOKUP($B1295,'Gas wholesale lookups'!$A$4:$R$15,'Gas wholesale index'!S$2,FALSE)</f>
        <v>1</v>
      </c>
      <c r="T1295" s="38">
        <f>VLOOKUP($B1295,'Gas wholesale lookups'!$A$4:$R$15,'Gas wholesale index'!T$2,FALSE)</f>
        <v>1</v>
      </c>
      <c r="U1295" s="13">
        <f t="shared" si="380"/>
        <v>0</v>
      </c>
      <c r="V1295" s="13">
        <f t="shared" si="381"/>
        <v>0</v>
      </c>
      <c r="W1295" s="13">
        <f t="shared" si="382"/>
        <v>208526.18181818182</v>
      </c>
      <c r="X1295" s="13">
        <f t="shared" si="383"/>
        <v>166168.27272727274</v>
      </c>
      <c r="Y1295" s="13">
        <f t="shared" si="384"/>
        <v>291847.5</v>
      </c>
      <c r="Z1295" s="13">
        <f t="shared" si="385"/>
        <v>332991.45454545453</v>
      </c>
      <c r="AA1295" s="13">
        <f t="shared" si="386"/>
        <v>999533.40909090918</v>
      </c>
      <c r="AB1295" s="23">
        <f t="shared" si="387"/>
        <v>0</v>
      </c>
      <c r="AC1295" s="23">
        <f t="shared" si="388"/>
        <v>0</v>
      </c>
      <c r="AD1295" s="23">
        <f t="shared" si="389"/>
        <v>0</v>
      </c>
      <c r="AE1295" s="23">
        <f t="shared" si="390"/>
        <v>0</v>
      </c>
      <c r="AF1295" s="23">
        <f t="shared" si="391"/>
        <v>0</v>
      </c>
      <c r="AG1295" s="23">
        <f t="shared" si="392"/>
        <v>0</v>
      </c>
      <c r="AH1295" s="23">
        <f t="shared" si="393"/>
        <v>0</v>
      </c>
      <c r="AI1295" s="44" t="str">
        <f t="shared" si="394"/>
        <v>n/a</v>
      </c>
      <c r="AJ1295" s="2" t="str">
        <f t="shared" si="377"/>
        <v>2020-21 Summer</v>
      </c>
      <c r="AK1295" s="2" t="str">
        <f t="shared" si="378"/>
        <v>2019-20 Summer</v>
      </c>
      <c r="AL1295" s="41">
        <v>0</v>
      </c>
    </row>
    <row r="1296" spans="1:38" x14ac:dyDescent="0.3">
      <c r="A1296" s="47">
        <v>43714</v>
      </c>
      <c r="B1296" s="14" t="str">
        <f t="shared" si="379"/>
        <v>Sep</v>
      </c>
      <c r="C1296" s="3"/>
      <c r="D1296" s="3"/>
      <c r="E1296" s="3"/>
      <c r="F1296" s="3"/>
      <c r="G1296" s="3"/>
      <c r="H1296" s="3"/>
      <c r="I1296" s="13">
        <f>VLOOKUP($B1296,'Gas wholesale lookups'!$A$4:$L$15,'Gas wholesale index'!I$2,FALSE)</f>
        <v>291847.5</v>
      </c>
      <c r="J1296" s="13">
        <f>VLOOKUP($B1296,'Gas wholesale lookups'!$A$4:$L$15,'Gas wholesale index'!J$2,FALSE)</f>
        <v>332991.45454545453</v>
      </c>
      <c r="K1296" s="13">
        <f>VLOOKUP($B1296,'Gas wholesale lookups'!$A$4:$L$15,'Gas wholesale index'!K$2,FALSE)</f>
        <v>208526.18181818182</v>
      </c>
      <c r="L1296" s="13">
        <f>VLOOKUP($B1296,'Gas wholesale lookups'!$A$4:$L$15,'Gas wholesale index'!L$2,FALSE)</f>
        <v>166168.27272727274</v>
      </c>
      <c r="M1296" s="13">
        <f>VLOOKUP($B1296,'Gas wholesale lookups'!$A$4:$L$15,'Gas wholesale index'!M$2,FALSE)</f>
        <v>291847.5</v>
      </c>
      <c r="N1296" s="13">
        <f>VLOOKUP($B1296,'Gas wholesale lookups'!$A$4:$L$15,'Gas wholesale index'!N$2,FALSE)</f>
        <v>332991.45454545453</v>
      </c>
      <c r="O1296" s="38">
        <f>VLOOKUP($B1296,'Gas wholesale lookups'!$A$4:$R$15,'Gas wholesale index'!O$2,FALSE)</f>
        <v>0</v>
      </c>
      <c r="P1296" s="38">
        <f>VLOOKUP($B1296,'Gas wholesale lookups'!$A$4:$R$15,'Gas wholesale index'!P$2,FALSE)</f>
        <v>0</v>
      </c>
      <c r="Q1296" s="38">
        <f>VLOOKUP($B1296,'Gas wholesale lookups'!$A$4:$R$15,'Gas wholesale index'!Q$2,FALSE)</f>
        <v>1</v>
      </c>
      <c r="R1296" s="38">
        <f>VLOOKUP($B1296,'Gas wholesale lookups'!$A$4:$R$15,'Gas wholesale index'!R$2,FALSE)</f>
        <v>1</v>
      </c>
      <c r="S1296" s="38">
        <f>VLOOKUP($B1296,'Gas wholesale lookups'!$A$4:$R$15,'Gas wholesale index'!S$2,FALSE)</f>
        <v>1</v>
      </c>
      <c r="T1296" s="38">
        <f>VLOOKUP($B1296,'Gas wholesale lookups'!$A$4:$R$15,'Gas wholesale index'!T$2,FALSE)</f>
        <v>1</v>
      </c>
      <c r="U1296" s="13">
        <f t="shared" si="380"/>
        <v>0</v>
      </c>
      <c r="V1296" s="13">
        <f t="shared" si="381"/>
        <v>0</v>
      </c>
      <c r="W1296" s="13">
        <f t="shared" si="382"/>
        <v>208526.18181818182</v>
      </c>
      <c r="X1296" s="13">
        <f t="shared" si="383"/>
        <v>166168.27272727274</v>
      </c>
      <c r="Y1296" s="13">
        <f t="shared" si="384"/>
        <v>291847.5</v>
      </c>
      <c r="Z1296" s="13">
        <f t="shared" si="385"/>
        <v>332991.45454545453</v>
      </c>
      <c r="AA1296" s="13">
        <f t="shared" si="386"/>
        <v>999533.40909090918</v>
      </c>
      <c r="AB1296" s="23">
        <f t="shared" si="387"/>
        <v>0</v>
      </c>
      <c r="AC1296" s="23">
        <f t="shared" si="388"/>
        <v>0</v>
      </c>
      <c r="AD1296" s="23">
        <f t="shared" si="389"/>
        <v>0</v>
      </c>
      <c r="AE1296" s="23">
        <f t="shared" si="390"/>
        <v>0</v>
      </c>
      <c r="AF1296" s="23">
        <f t="shared" si="391"/>
        <v>0</v>
      </c>
      <c r="AG1296" s="23">
        <f t="shared" si="392"/>
        <v>0</v>
      </c>
      <c r="AH1296" s="23">
        <f t="shared" si="393"/>
        <v>0</v>
      </c>
      <c r="AI1296" s="44" t="str">
        <f t="shared" si="394"/>
        <v>n/a</v>
      </c>
      <c r="AJ1296" s="2" t="str">
        <f t="shared" si="377"/>
        <v>2020-21 Summer</v>
      </c>
      <c r="AK1296" s="2" t="str">
        <f t="shared" si="378"/>
        <v>2019-20 Summer</v>
      </c>
      <c r="AL1296" s="41">
        <v>0</v>
      </c>
    </row>
    <row r="1297" spans="1:38" x14ac:dyDescent="0.3">
      <c r="A1297" s="47">
        <v>43717</v>
      </c>
      <c r="B1297" s="14" t="str">
        <f t="shared" si="379"/>
        <v>Sep</v>
      </c>
      <c r="C1297" s="3"/>
      <c r="D1297" s="3"/>
      <c r="E1297" s="3"/>
      <c r="F1297" s="3"/>
      <c r="G1297" s="3"/>
      <c r="H1297" s="3"/>
      <c r="I1297" s="13">
        <f>VLOOKUP($B1297,'Gas wholesale lookups'!$A$4:$L$15,'Gas wholesale index'!I$2,FALSE)</f>
        <v>291847.5</v>
      </c>
      <c r="J1297" s="13">
        <f>VLOOKUP($B1297,'Gas wholesale lookups'!$A$4:$L$15,'Gas wholesale index'!J$2,FALSE)</f>
        <v>332991.45454545453</v>
      </c>
      <c r="K1297" s="13">
        <f>VLOOKUP($B1297,'Gas wholesale lookups'!$A$4:$L$15,'Gas wholesale index'!K$2,FALSE)</f>
        <v>208526.18181818182</v>
      </c>
      <c r="L1297" s="13">
        <f>VLOOKUP($B1297,'Gas wholesale lookups'!$A$4:$L$15,'Gas wholesale index'!L$2,FALSE)</f>
        <v>166168.27272727274</v>
      </c>
      <c r="M1297" s="13">
        <f>VLOOKUP($B1297,'Gas wholesale lookups'!$A$4:$L$15,'Gas wholesale index'!M$2,FALSE)</f>
        <v>291847.5</v>
      </c>
      <c r="N1297" s="13">
        <f>VLOOKUP($B1297,'Gas wholesale lookups'!$A$4:$L$15,'Gas wholesale index'!N$2,FALSE)</f>
        <v>332991.45454545453</v>
      </c>
      <c r="O1297" s="38">
        <f>VLOOKUP($B1297,'Gas wholesale lookups'!$A$4:$R$15,'Gas wholesale index'!O$2,FALSE)</f>
        <v>0</v>
      </c>
      <c r="P1297" s="38">
        <f>VLOOKUP($B1297,'Gas wholesale lookups'!$A$4:$R$15,'Gas wholesale index'!P$2,FALSE)</f>
        <v>0</v>
      </c>
      <c r="Q1297" s="38">
        <f>VLOOKUP($B1297,'Gas wholesale lookups'!$A$4:$R$15,'Gas wholesale index'!Q$2,FALSE)</f>
        <v>1</v>
      </c>
      <c r="R1297" s="38">
        <f>VLOOKUP($B1297,'Gas wholesale lookups'!$A$4:$R$15,'Gas wholesale index'!R$2,FALSE)</f>
        <v>1</v>
      </c>
      <c r="S1297" s="38">
        <f>VLOOKUP($B1297,'Gas wholesale lookups'!$A$4:$R$15,'Gas wholesale index'!S$2,FALSE)</f>
        <v>1</v>
      </c>
      <c r="T1297" s="38">
        <f>VLOOKUP($B1297,'Gas wholesale lookups'!$A$4:$R$15,'Gas wholesale index'!T$2,FALSE)</f>
        <v>1</v>
      </c>
      <c r="U1297" s="13">
        <f t="shared" si="380"/>
        <v>0</v>
      </c>
      <c r="V1297" s="13">
        <f t="shared" si="381"/>
        <v>0</v>
      </c>
      <c r="W1297" s="13">
        <f t="shared" si="382"/>
        <v>208526.18181818182</v>
      </c>
      <c r="X1297" s="13">
        <f t="shared" si="383"/>
        <v>166168.27272727274</v>
      </c>
      <c r="Y1297" s="13">
        <f t="shared" si="384"/>
        <v>291847.5</v>
      </c>
      <c r="Z1297" s="13">
        <f t="shared" si="385"/>
        <v>332991.45454545453</v>
      </c>
      <c r="AA1297" s="13">
        <f t="shared" si="386"/>
        <v>999533.40909090918</v>
      </c>
      <c r="AB1297" s="23">
        <f t="shared" si="387"/>
        <v>0</v>
      </c>
      <c r="AC1297" s="23">
        <f t="shared" si="388"/>
        <v>0</v>
      </c>
      <c r="AD1297" s="23">
        <f t="shared" si="389"/>
        <v>0</v>
      </c>
      <c r="AE1297" s="23">
        <f t="shared" si="390"/>
        <v>0</v>
      </c>
      <c r="AF1297" s="23">
        <f t="shared" si="391"/>
        <v>0</v>
      </c>
      <c r="AG1297" s="23">
        <f t="shared" si="392"/>
        <v>0</v>
      </c>
      <c r="AH1297" s="23">
        <f t="shared" si="393"/>
        <v>0</v>
      </c>
      <c r="AI1297" s="44" t="str">
        <f t="shared" si="394"/>
        <v>n/a</v>
      </c>
      <c r="AJ1297" s="2" t="str">
        <f t="shared" si="377"/>
        <v>2020-21 Summer</v>
      </c>
      <c r="AK1297" s="2" t="str">
        <f t="shared" si="378"/>
        <v>2019-20 Summer</v>
      </c>
      <c r="AL1297" s="41">
        <v>0</v>
      </c>
    </row>
    <row r="1298" spans="1:38" x14ac:dyDescent="0.3">
      <c r="A1298" s="47">
        <v>43718</v>
      </c>
      <c r="B1298" s="14" t="str">
        <f t="shared" si="379"/>
        <v>Sep</v>
      </c>
      <c r="C1298" s="3"/>
      <c r="D1298" s="3"/>
      <c r="E1298" s="3"/>
      <c r="F1298" s="3"/>
      <c r="G1298" s="3"/>
      <c r="H1298" s="3"/>
      <c r="I1298" s="13">
        <f>VLOOKUP($B1298,'Gas wholesale lookups'!$A$4:$L$15,'Gas wholesale index'!I$2,FALSE)</f>
        <v>291847.5</v>
      </c>
      <c r="J1298" s="13">
        <f>VLOOKUP($B1298,'Gas wholesale lookups'!$A$4:$L$15,'Gas wholesale index'!J$2,FALSE)</f>
        <v>332991.45454545453</v>
      </c>
      <c r="K1298" s="13">
        <f>VLOOKUP($B1298,'Gas wholesale lookups'!$A$4:$L$15,'Gas wholesale index'!K$2,FALSE)</f>
        <v>208526.18181818182</v>
      </c>
      <c r="L1298" s="13">
        <f>VLOOKUP($B1298,'Gas wholesale lookups'!$A$4:$L$15,'Gas wholesale index'!L$2,FALSE)</f>
        <v>166168.27272727274</v>
      </c>
      <c r="M1298" s="13">
        <f>VLOOKUP($B1298,'Gas wholesale lookups'!$A$4:$L$15,'Gas wholesale index'!M$2,FALSE)</f>
        <v>291847.5</v>
      </c>
      <c r="N1298" s="13">
        <f>VLOOKUP($B1298,'Gas wholesale lookups'!$A$4:$L$15,'Gas wholesale index'!N$2,FALSE)</f>
        <v>332991.45454545453</v>
      </c>
      <c r="O1298" s="38">
        <f>VLOOKUP($B1298,'Gas wholesale lookups'!$A$4:$R$15,'Gas wholesale index'!O$2,FALSE)</f>
        <v>0</v>
      </c>
      <c r="P1298" s="38">
        <f>VLOOKUP($B1298,'Gas wholesale lookups'!$A$4:$R$15,'Gas wholesale index'!P$2,FALSE)</f>
        <v>0</v>
      </c>
      <c r="Q1298" s="38">
        <f>VLOOKUP($B1298,'Gas wholesale lookups'!$A$4:$R$15,'Gas wholesale index'!Q$2,FALSE)</f>
        <v>1</v>
      </c>
      <c r="R1298" s="38">
        <f>VLOOKUP($B1298,'Gas wholesale lookups'!$A$4:$R$15,'Gas wholesale index'!R$2,FALSE)</f>
        <v>1</v>
      </c>
      <c r="S1298" s="38">
        <f>VLOOKUP($B1298,'Gas wholesale lookups'!$A$4:$R$15,'Gas wholesale index'!S$2,FALSE)</f>
        <v>1</v>
      </c>
      <c r="T1298" s="38">
        <f>VLOOKUP($B1298,'Gas wholesale lookups'!$A$4:$R$15,'Gas wholesale index'!T$2,FALSE)</f>
        <v>1</v>
      </c>
      <c r="U1298" s="13">
        <f t="shared" si="380"/>
        <v>0</v>
      </c>
      <c r="V1298" s="13">
        <f t="shared" si="381"/>
        <v>0</v>
      </c>
      <c r="W1298" s="13">
        <f t="shared" si="382"/>
        <v>208526.18181818182</v>
      </c>
      <c r="X1298" s="13">
        <f t="shared" si="383"/>
        <v>166168.27272727274</v>
      </c>
      <c r="Y1298" s="13">
        <f t="shared" si="384"/>
        <v>291847.5</v>
      </c>
      <c r="Z1298" s="13">
        <f t="shared" si="385"/>
        <v>332991.45454545453</v>
      </c>
      <c r="AA1298" s="13">
        <f t="shared" si="386"/>
        <v>999533.40909090918</v>
      </c>
      <c r="AB1298" s="23">
        <f t="shared" si="387"/>
        <v>0</v>
      </c>
      <c r="AC1298" s="23">
        <f t="shared" si="388"/>
        <v>0</v>
      </c>
      <c r="AD1298" s="23">
        <f t="shared" si="389"/>
        <v>0</v>
      </c>
      <c r="AE1298" s="23">
        <f t="shared" si="390"/>
        <v>0</v>
      </c>
      <c r="AF1298" s="23">
        <f t="shared" si="391"/>
        <v>0</v>
      </c>
      <c r="AG1298" s="23">
        <f t="shared" si="392"/>
        <v>0</v>
      </c>
      <c r="AH1298" s="23">
        <f t="shared" si="393"/>
        <v>0</v>
      </c>
      <c r="AI1298" s="44" t="str">
        <f t="shared" si="394"/>
        <v>n/a</v>
      </c>
      <c r="AJ1298" s="2" t="str">
        <f t="shared" si="377"/>
        <v>2020-21 Summer</v>
      </c>
      <c r="AK1298" s="2" t="str">
        <f t="shared" si="378"/>
        <v>2019-20 Summer</v>
      </c>
      <c r="AL1298" s="41">
        <v>0</v>
      </c>
    </row>
    <row r="1299" spans="1:38" x14ac:dyDescent="0.3">
      <c r="A1299" s="47">
        <v>43719</v>
      </c>
      <c r="B1299" s="14" t="str">
        <f t="shared" si="379"/>
        <v>Sep</v>
      </c>
      <c r="C1299" s="3"/>
      <c r="D1299" s="3"/>
      <c r="E1299" s="3"/>
      <c r="F1299" s="3"/>
      <c r="G1299" s="3"/>
      <c r="H1299" s="3"/>
      <c r="I1299" s="13">
        <f>VLOOKUP($B1299,'Gas wholesale lookups'!$A$4:$L$15,'Gas wholesale index'!I$2,FALSE)</f>
        <v>291847.5</v>
      </c>
      <c r="J1299" s="13">
        <f>VLOOKUP($B1299,'Gas wholesale lookups'!$A$4:$L$15,'Gas wholesale index'!J$2,FALSE)</f>
        <v>332991.45454545453</v>
      </c>
      <c r="K1299" s="13">
        <f>VLOOKUP($B1299,'Gas wholesale lookups'!$A$4:$L$15,'Gas wholesale index'!K$2,FALSE)</f>
        <v>208526.18181818182</v>
      </c>
      <c r="L1299" s="13">
        <f>VLOOKUP($B1299,'Gas wholesale lookups'!$A$4:$L$15,'Gas wholesale index'!L$2,FALSE)</f>
        <v>166168.27272727274</v>
      </c>
      <c r="M1299" s="13">
        <f>VLOOKUP($B1299,'Gas wholesale lookups'!$A$4:$L$15,'Gas wholesale index'!M$2,FALSE)</f>
        <v>291847.5</v>
      </c>
      <c r="N1299" s="13">
        <f>VLOOKUP($B1299,'Gas wholesale lookups'!$A$4:$L$15,'Gas wholesale index'!N$2,FALSE)</f>
        <v>332991.45454545453</v>
      </c>
      <c r="O1299" s="38">
        <f>VLOOKUP($B1299,'Gas wholesale lookups'!$A$4:$R$15,'Gas wholesale index'!O$2,FALSE)</f>
        <v>0</v>
      </c>
      <c r="P1299" s="38">
        <f>VLOOKUP($B1299,'Gas wholesale lookups'!$A$4:$R$15,'Gas wholesale index'!P$2,FALSE)</f>
        <v>0</v>
      </c>
      <c r="Q1299" s="38">
        <f>VLOOKUP($B1299,'Gas wholesale lookups'!$A$4:$R$15,'Gas wholesale index'!Q$2,FALSE)</f>
        <v>1</v>
      </c>
      <c r="R1299" s="38">
        <f>VLOOKUP($B1299,'Gas wholesale lookups'!$A$4:$R$15,'Gas wholesale index'!R$2,FALSE)</f>
        <v>1</v>
      </c>
      <c r="S1299" s="38">
        <f>VLOOKUP($B1299,'Gas wholesale lookups'!$A$4:$R$15,'Gas wholesale index'!S$2,FALSE)</f>
        <v>1</v>
      </c>
      <c r="T1299" s="38">
        <f>VLOOKUP($B1299,'Gas wholesale lookups'!$A$4:$R$15,'Gas wholesale index'!T$2,FALSE)</f>
        <v>1</v>
      </c>
      <c r="U1299" s="13">
        <f t="shared" si="380"/>
        <v>0</v>
      </c>
      <c r="V1299" s="13">
        <f t="shared" si="381"/>
        <v>0</v>
      </c>
      <c r="W1299" s="13">
        <f t="shared" si="382"/>
        <v>208526.18181818182</v>
      </c>
      <c r="X1299" s="13">
        <f t="shared" si="383"/>
        <v>166168.27272727274</v>
      </c>
      <c r="Y1299" s="13">
        <f t="shared" si="384"/>
        <v>291847.5</v>
      </c>
      <c r="Z1299" s="13">
        <f t="shared" si="385"/>
        <v>332991.45454545453</v>
      </c>
      <c r="AA1299" s="13">
        <f t="shared" si="386"/>
        <v>999533.40909090918</v>
      </c>
      <c r="AB1299" s="23">
        <f t="shared" si="387"/>
        <v>0</v>
      </c>
      <c r="AC1299" s="23">
        <f t="shared" si="388"/>
        <v>0</v>
      </c>
      <c r="AD1299" s="23">
        <f t="shared" si="389"/>
        <v>0</v>
      </c>
      <c r="AE1299" s="23">
        <f t="shared" si="390"/>
        <v>0</v>
      </c>
      <c r="AF1299" s="23">
        <f t="shared" si="391"/>
        <v>0</v>
      </c>
      <c r="AG1299" s="23">
        <f t="shared" si="392"/>
        <v>0</v>
      </c>
      <c r="AH1299" s="23">
        <f t="shared" si="393"/>
        <v>0</v>
      </c>
      <c r="AI1299" s="44" t="str">
        <f t="shared" si="394"/>
        <v>n/a</v>
      </c>
      <c r="AJ1299" s="2" t="str">
        <f t="shared" si="377"/>
        <v>2020-21 Summer</v>
      </c>
      <c r="AK1299" s="2" t="str">
        <f t="shared" si="378"/>
        <v>2019-20 Summer</v>
      </c>
      <c r="AL1299" s="41">
        <v>0</v>
      </c>
    </row>
    <row r="1300" spans="1:38" x14ac:dyDescent="0.3">
      <c r="A1300" s="47">
        <v>43720</v>
      </c>
      <c r="B1300" s="14" t="str">
        <f t="shared" si="379"/>
        <v>Sep</v>
      </c>
      <c r="C1300" s="3"/>
      <c r="D1300" s="3"/>
      <c r="E1300" s="3"/>
      <c r="F1300" s="3"/>
      <c r="G1300" s="3"/>
      <c r="H1300" s="3"/>
      <c r="I1300" s="13">
        <f>VLOOKUP($B1300,'Gas wholesale lookups'!$A$4:$L$15,'Gas wholesale index'!I$2,FALSE)</f>
        <v>291847.5</v>
      </c>
      <c r="J1300" s="13">
        <f>VLOOKUP($B1300,'Gas wholesale lookups'!$A$4:$L$15,'Gas wholesale index'!J$2,FALSE)</f>
        <v>332991.45454545453</v>
      </c>
      <c r="K1300" s="13">
        <f>VLOOKUP($B1300,'Gas wholesale lookups'!$A$4:$L$15,'Gas wholesale index'!K$2,FALSE)</f>
        <v>208526.18181818182</v>
      </c>
      <c r="L1300" s="13">
        <f>VLOOKUP($B1300,'Gas wholesale lookups'!$A$4:$L$15,'Gas wholesale index'!L$2,FALSE)</f>
        <v>166168.27272727274</v>
      </c>
      <c r="M1300" s="13">
        <f>VLOOKUP($B1300,'Gas wholesale lookups'!$A$4:$L$15,'Gas wholesale index'!M$2,FALSE)</f>
        <v>291847.5</v>
      </c>
      <c r="N1300" s="13">
        <f>VLOOKUP($B1300,'Gas wholesale lookups'!$A$4:$L$15,'Gas wholesale index'!N$2,FALSE)</f>
        <v>332991.45454545453</v>
      </c>
      <c r="O1300" s="38">
        <f>VLOOKUP($B1300,'Gas wholesale lookups'!$A$4:$R$15,'Gas wholesale index'!O$2,FALSE)</f>
        <v>0</v>
      </c>
      <c r="P1300" s="38">
        <f>VLOOKUP($B1300,'Gas wholesale lookups'!$A$4:$R$15,'Gas wholesale index'!P$2,FALSE)</f>
        <v>0</v>
      </c>
      <c r="Q1300" s="38">
        <f>VLOOKUP($B1300,'Gas wholesale lookups'!$A$4:$R$15,'Gas wholesale index'!Q$2,FALSE)</f>
        <v>1</v>
      </c>
      <c r="R1300" s="38">
        <f>VLOOKUP($B1300,'Gas wholesale lookups'!$A$4:$R$15,'Gas wholesale index'!R$2,FALSE)</f>
        <v>1</v>
      </c>
      <c r="S1300" s="38">
        <f>VLOOKUP($B1300,'Gas wholesale lookups'!$A$4:$R$15,'Gas wholesale index'!S$2,FALSE)</f>
        <v>1</v>
      </c>
      <c r="T1300" s="38">
        <f>VLOOKUP($B1300,'Gas wholesale lookups'!$A$4:$R$15,'Gas wholesale index'!T$2,FALSE)</f>
        <v>1</v>
      </c>
      <c r="U1300" s="13">
        <f t="shared" si="380"/>
        <v>0</v>
      </c>
      <c r="V1300" s="13">
        <f t="shared" si="381"/>
        <v>0</v>
      </c>
      <c r="W1300" s="13">
        <f t="shared" si="382"/>
        <v>208526.18181818182</v>
      </c>
      <c r="X1300" s="13">
        <f t="shared" si="383"/>
        <v>166168.27272727274</v>
      </c>
      <c r="Y1300" s="13">
        <f t="shared" si="384"/>
        <v>291847.5</v>
      </c>
      <c r="Z1300" s="13">
        <f t="shared" si="385"/>
        <v>332991.45454545453</v>
      </c>
      <c r="AA1300" s="13">
        <f t="shared" si="386"/>
        <v>999533.40909090918</v>
      </c>
      <c r="AB1300" s="23">
        <f t="shared" si="387"/>
        <v>0</v>
      </c>
      <c r="AC1300" s="23">
        <f t="shared" si="388"/>
        <v>0</v>
      </c>
      <c r="AD1300" s="23">
        <f t="shared" si="389"/>
        <v>0</v>
      </c>
      <c r="AE1300" s="23">
        <f t="shared" si="390"/>
        <v>0</v>
      </c>
      <c r="AF1300" s="23">
        <f t="shared" si="391"/>
        <v>0</v>
      </c>
      <c r="AG1300" s="23">
        <f t="shared" si="392"/>
        <v>0</v>
      </c>
      <c r="AH1300" s="23">
        <f t="shared" si="393"/>
        <v>0</v>
      </c>
      <c r="AI1300" s="44" t="str">
        <f t="shared" si="394"/>
        <v>n/a</v>
      </c>
      <c r="AJ1300" s="2" t="str">
        <f t="shared" si="377"/>
        <v>2020-21 Summer</v>
      </c>
      <c r="AK1300" s="2" t="str">
        <f t="shared" si="378"/>
        <v>2019-20 Summer</v>
      </c>
      <c r="AL1300" s="41">
        <v>0</v>
      </c>
    </row>
    <row r="1301" spans="1:38" x14ac:dyDescent="0.3">
      <c r="A1301" s="47">
        <v>43721</v>
      </c>
      <c r="B1301" s="14" t="str">
        <f t="shared" si="379"/>
        <v>Sep</v>
      </c>
      <c r="C1301" s="3"/>
      <c r="D1301" s="3"/>
      <c r="E1301" s="3"/>
      <c r="F1301" s="3"/>
      <c r="G1301" s="3"/>
      <c r="H1301" s="3"/>
      <c r="I1301" s="13">
        <f>VLOOKUP($B1301,'Gas wholesale lookups'!$A$4:$L$15,'Gas wholesale index'!I$2,FALSE)</f>
        <v>291847.5</v>
      </c>
      <c r="J1301" s="13">
        <f>VLOOKUP($B1301,'Gas wholesale lookups'!$A$4:$L$15,'Gas wholesale index'!J$2,FALSE)</f>
        <v>332991.45454545453</v>
      </c>
      <c r="K1301" s="13">
        <f>VLOOKUP($B1301,'Gas wholesale lookups'!$A$4:$L$15,'Gas wholesale index'!K$2,FALSE)</f>
        <v>208526.18181818182</v>
      </c>
      <c r="L1301" s="13">
        <f>VLOOKUP($B1301,'Gas wholesale lookups'!$A$4:$L$15,'Gas wholesale index'!L$2,FALSE)</f>
        <v>166168.27272727274</v>
      </c>
      <c r="M1301" s="13">
        <f>VLOOKUP($B1301,'Gas wholesale lookups'!$A$4:$L$15,'Gas wholesale index'!M$2,FALSE)</f>
        <v>291847.5</v>
      </c>
      <c r="N1301" s="13">
        <f>VLOOKUP($B1301,'Gas wholesale lookups'!$A$4:$L$15,'Gas wholesale index'!N$2,FALSE)</f>
        <v>332991.45454545453</v>
      </c>
      <c r="O1301" s="38">
        <f>VLOOKUP($B1301,'Gas wholesale lookups'!$A$4:$R$15,'Gas wholesale index'!O$2,FALSE)</f>
        <v>0</v>
      </c>
      <c r="P1301" s="38">
        <f>VLOOKUP($B1301,'Gas wholesale lookups'!$A$4:$R$15,'Gas wholesale index'!P$2,FALSE)</f>
        <v>0</v>
      </c>
      <c r="Q1301" s="38">
        <f>VLOOKUP($B1301,'Gas wholesale lookups'!$A$4:$R$15,'Gas wholesale index'!Q$2,FALSE)</f>
        <v>1</v>
      </c>
      <c r="R1301" s="38">
        <f>VLOOKUP($B1301,'Gas wholesale lookups'!$A$4:$R$15,'Gas wholesale index'!R$2,FALSE)</f>
        <v>1</v>
      </c>
      <c r="S1301" s="38">
        <f>VLOOKUP($B1301,'Gas wholesale lookups'!$A$4:$R$15,'Gas wholesale index'!S$2,FALSE)</f>
        <v>1</v>
      </c>
      <c r="T1301" s="38">
        <f>VLOOKUP($B1301,'Gas wholesale lookups'!$A$4:$R$15,'Gas wholesale index'!T$2,FALSE)</f>
        <v>1</v>
      </c>
      <c r="U1301" s="13">
        <f t="shared" si="380"/>
        <v>0</v>
      </c>
      <c r="V1301" s="13">
        <f t="shared" si="381"/>
        <v>0</v>
      </c>
      <c r="W1301" s="13">
        <f t="shared" si="382"/>
        <v>208526.18181818182</v>
      </c>
      <c r="X1301" s="13">
        <f t="shared" si="383"/>
        <v>166168.27272727274</v>
      </c>
      <c r="Y1301" s="13">
        <f t="shared" si="384"/>
        <v>291847.5</v>
      </c>
      <c r="Z1301" s="13">
        <f t="shared" si="385"/>
        <v>332991.45454545453</v>
      </c>
      <c r="AA1301" s="13">
        <f t="shared" si="386"/>
        <v>999533.40909090918</v>
      </c>
      <c r="AB1301" s="23">
        <f t="shared" si="387"/>
        <v>0</v>
      </c>
      <c r="AC1301" s="23">
        <f t="shared" si="388"/>
        <v>0</v>
      </c>
      <c r="AD1301" s="23">
        <f t="shared" si="389"/>
        <v>0</v>
      </c>
      <c r="AE1301" s="23">
        <f t="shared" si="390"/>
        <v>0</v>
      </c>
      <c r="AF1301" s="23">
        <f t="shared" si="391"/>
        <v>0</v>
      </c>
      <c r="AG1301" s="23">
        <f t="shared" si="392"/>
        <v>0</v>
      </c>
      <c r="AH1301" s="23">
        <f t="shared" si="393"/>
        <v>0</v>
      </c>
      <c r="AI1301" s="44" t="str">
        <f t="shared" si="394"/>
        <v>n/a</v>
      </c>
      <c r="AJ1301" s="2" t="str">
        <f t="shared" si="377"/>
        <v>2020-21 Summer</v>
      </c>
      <c r="AK1301" s="2" t="str">
        <f t="shared" si="378"/>
        <v>2019-20 Summer</v>
      </c>
      <c r="AL1301" s="41">
        <v>0</v>
      </c>
    </row>
    <row r="1302" spans="1:38" x14ac:dyDescent="0.3">
      <c r="A1302" s="47">
        <v>43724</v>
      </c>
      <c r="B1302" s="14" t="str">
        <f t="shared" si="379"/>
        <v>Sep</v>
      </c>
      <c r="C1302" s="3"/>
      <c r="D1302" s="3"/>
      <c r="E1302" s="3"/>
      <c r="F1302" s="3"/>
      <c r="G1302" s="3"/>
      <c r="H1302" s="3"/>
      <c r="I1302" s="13">
        <f>VLOOKUP($B1302,'Gas wholesale lookups'!$A$4:$L$15,'Gas wholesale index'!I$2,FALSE)</f>
        <v>291847.5</v>
      </c>
      <c r="J1302" s="13">
        <f>VLOOKUP($B1302,'Gas wholesale lookups'!$A$4:$L$15,'Gas wholesale index'!J$2,FALSE)</f>
        <v>332991.45454545453</v>
      </c>
      <c r="K1302" s="13">
        <f>VLOOKUP($B1302,'Gas wholesale lookups'!$A$4:$L$15,'Gas wholesale index'!K$2,FALSE)</f>
        <v>208526.18181818182</v>
      </c>
      <c r="L1302" s="13">
        <f>VLOOKUP($B1302,'Gas wholesale lookups'!$A$4:$L$15,'Gas wholesale index'!L$2,FALSE)</f>
        <v>166168.27272727274</v>
      </c>
      <c r="M1302" s="13">
        <f>VLOOKUP($B1302,'Gas wholesale lookups'!$A$4:$L$15,'Gas wholesale index'!M$2,FALSE)</f>
        <v>291847.5</v>
      </c>
      <c r="N1302" s="13">
        <f>VLOOKUP($B1302,'Gas wholesale lookups'!$A$4:$L$15,'Gas wholesale index'!N$2,FALSE)</f>
        <v>332991.45454545453</v>
      </c>
      <c r="O1302" s="38">
        <f>VLOOKUP($B1302,'Gas wholesale lookups'!$A$4:$R$15,'Gas wholesale index'!O$2,FALSE)</f>
        <v>0</v>
      </c>
      <c r="P1302" s="38">
        <f>VLOOKUP($B1302,'Gas wholesale lookups'!$A$4:$R$15,'Gas wholesale index'!P$2,FALSE)</f>
        <v>0</v>
      </c>
      <c r="Q1302" s="38">
        <f>VLOOKUP($B1302,'Gas wholesale lookups'!$A$4:$R$15,'Gas wholesale index'!Q$2,FALSE)</f>
        <v>1</v>
      </c>
      <c r="R1302" s="38">
        <f>VLOOKUP($B1302,'Gas wholesale lookups'!$A$4:$R$15,'Gas wholesale index'!R$2,FALSE)</f>
        <v>1</v>
      </c>
      <c r="S1302" s="38">
        <f>VLOOKUP($B1302,'Gas wholesale lookups'!$A$4:$R$15,'Gas wholesale index'!S$2,FALSE)</f>
        <v>1</v>
      </c>
      <c r="T1302" s="38">
        <f>VLOOKUP($B1302,'Gas wholesale lookups'!$A$4:$R$15,'Gas wholesale index'!T$2,FALSE)</f>
        <v>1</v>
      </c>
      <c r="U1302" s="13">
        <f t="shared" si="380"/>
        <v>0</v>
      </c>
      <c r="V1302" s="13">
        <f t="shared" si="381"/>
        <v>0</v>
      </c>
      <c r="W1302" s="13">
        <f t="shared" si="382"/>
        <v>208526.18181818182</v>
      </c>
      <c r="X1302" s="13">
        <f t="shared" si="383"/>
        <v>166168.27272727274</v>
      </c>
      <c r="Y1302" s="13">
        <f t="shared" si="384"/>
        <v>291847.5</v>
      </c>
      <c r="Z1302" s="13">
        <f t="shared" si="385"/>
        <v>332991.45454545453</v>
      </c>
      <c r="AA1302" s="13">
        <f t="shared" si="386"/>
        <v>999533.40909090918</v>
      </c>
      <c r="AB1302" s="23">
        <f t="shared" si="387"/>
        <v>0</v>
      </c>
      <c r="AC1302" s="23">
        <f t="shared" si="388"/>
        <v>0</v>
      </c>
      <c r="AD1302" s="23">
        <f t="shared" si="389"/>
        <v>0</v>
      </c>
      <c r="AE1302" s="23">
        <f t="shared" si="390"/>
        <v>0</v>
      </c>
      <c r="AF1302" s="23">
        <f t="shared" si="391"/>
        <v>0</v>
      </c>
      <c r="AG1302" s="23">
        <f t="shared" si="392"/>
        <v>0</v>
      </c>
      <c r="AH1302" s="23">
        <f t="shared" si="393"/>
        <v>0</v>
      </c>
      <c r="AI1302" s="44" t="str">
        <f t="shared" si="394"/>
        <v>n/a</v>
      </c>
      <c r="AJ1302" s="2" t="str">
        <f t="shared" si="377"/>
        <v>2020-21 Summer</v>
      </c>
      <c r="AK1302" s="2" t="str">
        <f t="shared" si="378"/>
        <v>2019-20 Summer</v>
      </c>
      <c r="AL1302" s="41">
        <v>0</v>
      </c>
    </row>
    <row r="1303" spans="1:38" x14ac:dyDescent="0.3">
      <c r="A1303" s="47">
        <v>43725</v>
      </c>
      <c r="B1303" s="14" t="str">
        <f t="shared" si="379"/>
        <v>Sep</v>
      </c>
      <c r="C1303" s="3"/>
      <c r="D1303" s="3"/>
      <c r="E1303" s="3"/>
      <c r="F1303" s="3"/>
      <c r="G1303" s="3"/>
      <c r="H1303" s="3"/>
      <c r="I1303" s="13">
        <f>VLOOKUP($B1303,'Gas wholesale lookups'!$A$4:$L$15,'Gas wholesale index'!I$2,FALSE)</f>
        <v>291847.5</v>
      </c>
      <c r="J1303" s="13">
        <f>VLOOKUP($B1303,'Gas wholesale lookups'!$A$4:$L$15,'Gas wholesale index'!J$2,FALSE)</f>
        <v>332991.45454545453</v>
      </c>
      <c r="K1303" s="13">
        <f>VLOOKUP($B1303,'Gas wholesale lookups'!$A$4:$L$15,'Gas wholesale index'!K$2,FALSE)</f>
        <v>208526.18181818182</v>
      </c>
      <c r="L1303" s="13">
        <f>VLOOKUP($B1303,'Gas wholesale lookups'!$A$4:$L$15,'Gas wholesale index'!L$2,FALSE)</f>
        <v>166168.27272727274</v>
      </c>
      <c r="M1303" s="13">
        <f>VLOOKUP($B1303,'Gas wholesale lookups'!$A$4:$L$15,'Gas wholesale index'!M$2,FALSE)</f>
        <v>291847.5</v>
      </c>
      <c r="N1303" s="13">
        <f>VLOOKUP($B1303,'Gas wholesale lookups'!$A$4:$L$15,'Gas wholesale index'!N$2,FALSE)</f>
        <v>332991.45454545453</v>
      </c>
      <c r="O1303" s="38">
        <f>VLOOKUP($B1303,'Gas wholesale lookups'!$A$4:$R$15,'Gas wholesale index'!O$2,FALSE)</f>
        <v>0</v>
      </c>
      <c r="P1303" s="38">
        <f>VLOOKUP($B1303,'Gas wholesale lookups'!$A$4:$R$15,'Gas wholesale index'!P$2,FALSE)</f>
        <v>0</v>
      </c>
      <c r="Q1303" s="38">
        <f>VLOOKUP($B1303,'Gas wholesale lookups'!$A$4:$R$15,'Gas wholesale index'!Q$2,FALSE)</f>
        <v>1</v>
      </c>
      <c r="R1303" s="38">
        <f>VLOOKUP($B1303,'Gas wholesale lookups'!$A$4:$R$15,'Gas wholesale index'!R$2,FALSE)</f>
        <v>1</v>
      </c>
      <c r="S1303" s="38">
        <f>VLOOKUP($B1303,'Gas wholesale lookups'!$A$4:$R$15,'Gas wholesale index'!S$2,FALSE)</f>
        <v>1</v>
      </c>
      <c r="T1303" s="38">
        <f>VLOOKUP($B1303,'Gas wholesale lookups'!$A$4:$R$15,'Gas wholesale index'!T$2,FALSE)</f>
        <v>1</v>
      </c>
      <c r="U1303" s="13">
        <f t="shared" si="380"/>
        <v>0</v>
      </c>
      <c r="V1303" s="13">
        <f t="shared" si="381"/>
        <v>0</v>
      </c>
      <c r="W1303" s="13">
        <f t="shared" si="382"/>
        <v>208526.18181818182</v>
      </c>
      <c r="X1303" s="13">
        <f t="shared" si="383"/>
        <v>166168.27272727274</v>
      </c>
      <c r="Y1303" s="13">
        <f t="shared" si="384"/>
        <v>291847.5</v>
      </c>
      <c r="Z1303" s="13">
        <f t="shared" si="385"/>
        <v>332991.45454545453</v>
      </c>
      <c r="AA1303" s="13">
        <f t="shared" si="386"/>
        <v>999533.40909090918</v>
      </c>
      <c r="AB1303" s="23">
        <f t="shared" si="387"/>
        <v>0</v>
      </c>
      <c r="AC1303" s="23">
        <f t="shared" si="388"/>
        <v>0</v>
      </c>
      <c r="AD1303" s="23">
        <f t="shared" si="389"/>
        <v>0</v>
      </c>
      <c r="AE1303" s="23">
        <f t="shared" si="390"/>
        <v>0</v>
      </c>
      <c r="AF1303" s="23">
        <f t="shared" si="391"/>
        <v>0</v>
      </c>
      <c r="AG1303" s="23">
        <f t="shared" si="392"/>
        <v>0</v>
      </c>
      <c r="AH1303" s="23">
        <f t="shared" si="393"/>
        <v>0</v>
      </c>
      <c r="AI1303" s="44" t="str">
        <f t="shared" si="394"/>
        <v>n/a</v>
      </c>
      <c r="AJ1303" s="2" t="str">
        <f t="shared" si="377"/>
        <v>2020-21 Summer</v>
      </c>
      <c r="AK1303" s="2" t="str">
        <f t="shared" si="378"/>
        <v>2019-20 Summer</v>
      </c>
      <c r="AL1303" s="41">
        <v>0</v>
      </c>
    </row>
    <row r="1304" spans="1:38" x14ac:dyDescent="0.3">
      <c r="A1304" s="47">
        <v>43726</v>
      </c>
      <c r="B1304" s="14" t="str">
        <f t="shared" si="379"/>
        <v>Sep</v>
      </c>
      <c r="C1304" s="3"/>
      <c r="D1304" s="3"/>
      <c r="E1304" s="3"/>
      <c r="F1304" s="3"/>
      <c r="G1304" s="3"/>
      <c r="H1304" s="3"/>
      <c r="I1304" s="13">
        <f>VLOOKUP($B1304,'Gas wholesale lookups'!$A$4:$L$15,'Gas wholesale index'!I$2,FALSE)</f>
        <v>291847.5</v>
      </c>
      <c r="J1304" s="13">
        <f>VLOOKUP($B1304,'Gas wholesale lookups'!$A$4:$L$15,'Gas wholesale index'!J$2,FALSE)</f>
        <v>332991.45454545453</v>
      </c>
      <c r="K1304" s="13">
        <f>VLOOKUP($B1304,'Gas wholesale lookups'!$A$4:$L$15,'Gas wholesale index'!K$2,FALSE)</f>
        <v>208526.18181818182</v>
      </c>
      <c r="L1304" s="13">
        <f>VLOOKUP($B1304,'Gas wholesale lookups'!$A$4:$L$15,'Gas wholesale index'!L$2,FALSE)</f>
        <v>166168.27272727274</v>
      </c>
      <c r="M1304" s="13">
        <f>VLOOKUP($B1304,'Gas wholesale lookups'!$A$4:$L$15,'Gas wholesale index'!M$2,FALSE)</f>
        <v>291847.5</v>
      </c>
      <c r="N1304" s="13">
        <f>VLOOKUP($B1304,'Gas wholesale lookups'!$A$4:$L$15,'Gas wholesale index'!N$2,FALSE)</f>
        <v>332991.45454545453</v>
      </c>
      <c r="O1304" s="38">
        <f>VLOOKUP($B1304,'Gas wholesale lookups'!$A$4:$R$15,'Gas wholesale index'!O$2,FALSE)</f>
        <v>0</v>
      </c>
      <c r="P1304" s="38">
        <f>VLOOKUP($B1304,'Gas wholesale lookups'!$A$4:$R$15,'Gas wholesale index'!P$2,FALSE)</f>
        <v>0</v>
      </c>
      <c r="Q1304" s="38">
        <f>VLOOKUP($B1304,'Gas wholesale lookups'!$A$4:$R$15,'Gas wholesale index'!Q$2,FALSE)</f>
        <v>1</v>
      </c>
      <c r="R1304" s="38">
        <f>VLOOKUP($B1304,'Gas wholesale lookups'!$A$4:$R$15,'Gas wholesale index'!R$2,FALSE)</f>
        <v>1</v>
      </c>
      <c r="S1304" s="38">
        <f>VLOOKUP($B1304,'Gas wholesale lookups'!$A$4:$R$15,'Gas wholesale index'!S$2,FALSE)</f>
        <v>1</v>
      </c>
      <c r="T1304" s="38">
        <f>VLOOKUP($B1304,'Gas wholesale lookups'!$A$4:$R$15,'Gas wholesale index'!T$2,FALSE)</f>
        <v>1</v>
      </c>
      <c r="U1304" s="13">
        <f t="shared" si="380"/>
        <v>0</v>
      </c>
      <c r="V1304" s="13">
        <f t="shared" si="381"/>
        <v>0</v>
      </c>
      <c r="W1304" s="13">
        <f t="shared" si="382"/>
        <v>208526.18181818182</v>
      </c>
      <c r="X1304" s="13">
        <f t="shared" si="383"/>
        <v>166168.27272727274</v>
      </c>
      <c r="Y1304" s="13">
        <f t="shared" si="384"/>
        <v>291847.5</v>
      </c>
      <c r="Z1304" s="13">
        <f t="shared" si="385"/>
        <v>332991.45454545453</v>
      </c>
      <c r="AA1304" s="13">
        <f t="shared" si="386"/>
        <v>999533.40909090918</v>
      </c>
      <c r="AB1304" s="23">
        <f t="shared" si="387"/>
        <v>0</v>
      </c>
      <c r="AC1304" s="23">
        <f t="shared" si="388"/>
        <v>0</v>
      </c>
      <c r="AD1304" s="23">
        <f t="shared" si="389"/>
        <v>0</v>
      </c>
      <c r="AE1304" s="23">
        <f t="shared" si="390"/>
        <v>0</v>
      </c>
      <c r="AF1304" s="23">
        <f t="shared" si="391"/>
        <v>0</v>
      </c>
      <c r="AG1304" s="23">
        <f t="shared" si="392"/>
        <v>0</v>
      </c>
      <c r="AH1304" s="23">
        <f t="shared" si="393"/>
        <v>0</v>
      </c>
      <c r="AI1304" s="44" t="str">
        <f t="shared" si="394"/>
        <v>n/a</v>
      </c>
      <c r="AJ1304" s="2" t="str">
        <f t="shared" si="377"/>
        <v>2020-21 Summer</v>
      </c>
      <c r="AK1304" s="2" t="str">
        <f t="shared" si="378"/>
        <v>2019-20 Summer</v>
      </c>
      <c r="AL1304" s="41">
        <v>0</v>
      </c>
    </row>
    <row r="1305" spans="1:38" x14ac:dyDescent="0.3">
      <c r="A1305" s="47">
        <v>43727</v>
      </c>
      <c r="B1305" s="14" t="str">
        <f t="shared" si="379"/>
        <v>Sep</v>
      </c>
      <c r="C1305" s="3"/>
      <c r="D1305" s="3"/>
      <c r="E1305" s="3"/>
      <c r="F1305" s="3"/>
      <c r="G1305" s="3"/>
      <c r="H1305" s="3"/>
      <c r="I1305" s="13">
        <f>VLOOKUP($B1305,'Gas wholesale lookups'!$A$4:$L$15,'Gas wholesale index'!I$2,FALSE)</f>
        <v>291847.5</v>
      </c>
      <c r="J1305" s="13">
        <f>VLOOKUP($B1305,'Gas wholesale lookups'!$A$4:$L$15,'Gas wholesale index'!J$2,FALSE)</f>
        <v>332991.45454545453</v>
      </c>
      <c r="K1305" s="13">
        <f>VLOOKUP($B1305,'Gas wholesale lookups'!$A$4:$L$15,'Gas wholesale index'!K$2,FALSE)</f>
        <v>208526.18181818182</v>
      </c>
      <c r="L1305" s="13">
        <f>VLOOKUP($B1305,'Gas wholesale lookups'!$A$4:$L$15,'Gas wholesale index'!L$2,FALSE)</f>
        <v>166168.27272727274</v>
      </c>
      <c r="M1305" s="13">
        <f>VLOOKUP($B1305,'Gas wholesale lookups'!$A$4:$L$15,'Gas wholesale index'!M$2,FALSE)</f>
        <v>291847.5</v>
      </c>
      <c r="N1305" s="13">
        <f>VLOOKUP($B1305,'Gas wholesale lookups'!$A$4:$L$15,'Gas wholesale index'!N$2,FALSE)</f>
        <v>332991.45454545453</v>
      </c>
      <c r="O1305" s="38">
        <f>VLOOKUP($B1305,'Gas wholesale lookups'!$A$4:$R$15,'Gas wholesale index'!O$2,FALSE)</f>
        <v>0</v>
      </c>
      <c r="P1305" s="38">
        <f>VLOOKUP($B1305,'Gas wholesale lookups'!$A$4:$R$15,'Gas wholesale index'!P$2,FALSE)</f>
        <v>0</v>
      </c>
      <c r="Q1305" s="38">
        <f>VLOOKUP($B1305,'Gas wholesale lookups'!$A$4:$R$15,'Gas wholesale index'!Q$2,FALSE)</f>
        <v>1</v>
      </c>
      <c r="R1305" s="38">
        <f>VLOOKUP($B1305,'Gas wholesale lookups'!$A$4:$R$15,'Gas wholesale index'!R$2,FALSE)</f>
        <v>1</v>
      </c>
      <c r="S1305" s="38">
        <f>VLOOKUP($B1305,'Gas wholesale lookups'!$A$4:$R$15,'Gas wholesale index'!S$2,FALSE)</f>
        <v>1</v>
      </c>
      <c r="T1305" s="38">
        <f>VLOOKUP($B1305,'Gas wholesale lookups'!$A$4:$R$15,'Gas wholesale index'!T$2,FALSE)</f>
        <v>1</v>
      </c>
      <c r="U1305" s="13">
        <f t="shared" si="380"/>
        <v>0</v>
      </c>
      <c r="V1305" s="13">
        <f t="shared" si="381"/>
        <v>0</v>
      </c>
      <c r="W1305" s="13">
        <f t="shared" si="382"/>
        <v>208526.18181818182</v>
      </c>
      <c r="X1305" s="13">
        <f t="shared" si="383"/>
        <v>166168.27272727274</v>
      </c>
      <c r="Y1305" s="13">
        <f t="shared" si="384"/>
        <v>291847.5</v>
      </c>
      <c r="Z1305" s="13">
        <f t="shared" si="385"/>
        <v>332991.45454545453</v>
      </c>
      <c r="AA1305" s="13">
        <f t="shared" si="386"/>
        <v>999533.40909090918</v>
      </c>
      <c r="AB1305" s="23">
        <f t="shared" si="387"/>
        <v>0</v>
      </c>
      <c r="AC1305" s="23">
        <f t="shared" si="388"/>
        <v>0</v>
      </c>
      <c r="AD1305" s="23">
        <f t="shared" si="389"/>
        <v>0</v>
      </c>
      <c r="AE1305" s="23">
        <f t="shared" si="390"/>
        <v>0</v>
      </c>
      <c r="AF1305" s="23">
        <f t="shared" si="391"/>
        <v>0</v>
      </c>
      <c r="AG1305" s="23">
        <f t="shared" si="392"/>
        <v>0</v>
      </c>
      <c r="AH1305" s="23">
        <f t="shared" si="393"/>
        <v>0</v>
      </c>
      <c r="AI1305" s="44" t="str">
        <f t="shared" si="394"/>
        <v>n/a</v>
      </c>
      <c r="AJ1305" s="2" t="str">
        <f t="shared" si="377"/>
        <v>2020-21 Summer</v>
      </c>
      <c r="AK1305" s="2" t="str">
        <f t="shared" si="378"/>
        <v>2019-20 Summer</v>
      </c>
      <c r="AL1305" s="41">
        <v>0</v>
      </c>
    </row>
    <row r="1306" spans="1:38" x14ac:dyDescent="0.3">
      <c r="A1306" s="47">
        <v>43728</v>
      </c>
      <c r="B1306" s="14" t="str">
        <f t="shared" si="379"/>
        <v>Sep</v>
      </c>
      <c r="C1306" s="3"/>
      <c r="D1306" s="3"/>
      <c r="E1306" s="3"/>
      <c r="F1306" s="3"/>
      <c r="G1306" s="3"/>
      <c r="H1306" s="3"/>
      <c r="I1306" s="13">
        <f>VLOOKUP($B1306,'Gas wholesale lookups'!$A$4:$L$15,'Gas wholesale index'!I$2,FALSE)</f>
        <v>291847.5</v>
      </c>
      <c r="J1306" s="13">
        <f>VLOOKUP($B1306,'Gas wholesale lookups'!$A$4:$L$15,'Gas wholesale index'!J$2,FALSE)</f>
        <v>332991.45454545453</v>
      </c>
      <c r="K1306" s="13">
        <f>VLOOKUP($B1306,'Gas wholesale lookups'!$A$4:$L$15,'Gas wholesale index'!K$2,FALSE)</f>
        <v>208526.18181818182</v>
      </c>
      <c r="L1306" s="13">
        <f>VLOOKUP($B1306,'Gas wholesale lookups'!$A$4:$L$15,'Gas wholesale index'!L$2,FALSE)</f>
        <v>166168.27272727274</v>
      </c>
      <c r="M1306" s="13">
        <f>VLOOKUP($B1306,'Gas wholesale lookups'!$A$4:$L$15,'Gas wholesale index'!M$2,FALSE)</f>
        <v>291847.5</v>
      </c>
      <c r="N1306" s="13">
        <f>VLOOKUP($B1306,'Gas wholesale lookups'!$A$4:$L$15,'Gas wholesale index'!N$2,FALSE)</f>
        <v>332991.45454545453</v>
      </c>
      <c r="O1306" s="38">
        <f>VLOOKUP($B1306,'Gas wholesale lookups'!$A$4:$R$15,'Gas wholesale index'!O$2,FALSE)</f>
        <v>0</v>
      </c>
      <c r="P1306" s="38">
        <f>VLOOKUP($B1306,'Gas wholesale lookups'!$A$4:$R$15,'Gas wholesale index'!P$2,FALSE)</f>
        <v>0</v>
      </c>
      <c r="Q1306" s="38">
        <f>VLOOKUP($B1306,'Gas wholesale lookups'!$A$4:$R$15,'Gas wholesale index'!Q$2,FALSE)</f>
        <v>1</v>
      </c>
      <c r="R1306" s="38">
        <f>VLOOKUP($B1306,'Gas wholesale lookups'!$A$4:$R$15,'Gas wholesale index'!R$2,FALSE)</f>
        <v>1</v>
      </c>
      <c r="S1306" s="38">
        <f>VLOOKUP($B1306,'Gas wholesale lookups'!$A$4:$R$15,'Gas wholesale index'!S$2,FALSE)</f>
        <v>1</v>
      </c>
      <c r="T1306" s="38">
        <f>VLOOKUP($B1306,'Gas wholesale lookups'!$A$4:$R$15,'Gas wholesale index'!T$2,FALSE)</f>
        <v>1</v>
      </c>
      <c r="U1306" s="13">
        <f t="shared" si="380"/>
        <v>0</v>
      </c>
      <c r="V1306" s="13">
        <f t="shared" si="381"/>
        <v>0</v>
      </c>
      <c r="W1306" s="13">
        <f t="shared" si="382"/>
        <v>208526.18181818182</v>
      </c>
      <c r="X1306" s="13">
        <f t="shared" si="383"/>
        <v>166168.27272727274</v>
      </c>
      <c r="Y1306" s="13">
        <f t="shared" si="384"/>
        <v>291847.5</v>
      </c>
      <c r="Z1306" s="13">
        <f t="shared" si="385"/>
        <v>332991.45454545453</v>
      </c>
      <c r="AA1306" s="13">
        <f t="shared" si="386"/>
        <v>999533.40909090918</v>
      </c>
      <c r="AB1306" s="23">
        <f t="shared" si="387"/>
        <v>0</v>
      </c>
      <c r="AC1306" s="23">
        <f t="shared" si="388"/>
        <v>0</v>
      </c>
      <c r="AD1306" s="23">
        <f t="shared" si="389"/>
        <v>0</v>
      </c>
      <c r="AE1306" s="23">
        <f t="shared" si="390"/>
        <v>0</v>
      </c>
      <c r="AF1306" s="23">
        <f t="shared" si="391"/>
        <v>0</v>
      </c>
      <c r="AG1306" s="23">
        <f t="shared" si="392"/>
        <v>0</v>
      </c>
      <c r="AH1306" s="23">
        <f t="shared" si="393"/>
        <v>0</v>
      </c>
      <c r="AI1306" s="44" t="str">
        <f t="shared" si="394"/>
        <v>n/a</v>
      </c>
      <c r="AJ1306" s="2" t="str">
        <f t="shared" si="377"/>
        <v>2020-21 Summer</v>
      </c>
      <c r="AK1306" s="2" t="str">
        <f t="shared" si="378"/>
        <v>2019-20 Summer</v>
      </c>
      <c r="AL1306" s="41">
        <v>0</v>
      </c>
    </row>
    <row r="1307" spans="1:38" x14ac:dyDescent="0.3">
      <c r="A1307" s="47">
        <v>43731</v>
      </c>
      <c r="B1307" s="14" t="str">
        <f t="shared" si="379"/>
        <v>Sep</v>
      </c>
      <c r="C1307" s="3"/>
      <c r="D1307" s="3"/>
      <c r="E1307" s="3"/>
      <c r="F1307" s="3"/>
      <c r="G1307" s="3"/>
      <c r="H1307" s="3"/>
      <c r="I1307" s="13">
        <f>VLOOKUP($B1307,'Gas wholesale lookups'!$A$4:$L$15,'Gas wholesale index'!I$2,FALSE)</f>
        <v>291847.5</v>
      </c>
      <c r="J1307" s="13">
        <f>VLOOKUP($B1307,'Gas wholesale lookups'!$A$4:$L$15,'Gas wholesale index'!J$2,FALSE)</f>
        <v>332991.45454545453</v>
      </c>
      <c r="K1307" s="13">
        <f>VLOOKUP($B1307,'Gas wholesale lookups'!$A$4:$L$15,'Gas wholesale index'!K$2,FALSE)</f>
        <v>208526.18181818182</v>
      </c>
      <c r="L1307" s="13">
        <f>VLOOKUP($B1307,'Gas wholesale lookups'!$A$4:$L$15,'Gas wholesale index'!L$2,FALSE)</f>
        <v>166168.27272727274</v>
      </c>
      <c r="M1307" s="13">
        <f>VLOOKUP($B1307,'Gas wholesale lookups'!$A$4:$L$15,'Gas wholesale index'!M$2,FALSE)</f>
        <v>291847.5</v>
      </c>
      <c r="N1307" s="13">
        <f>VLOOKUP($B1307,'Gas wholesale lookups'!$A$4:$L$15,'Gas wholesale index'!N$2,FALSE)</f>
        <v>332991.45454545453</v>
      </c>
      <c r="O1307" s="38">
        <f>VLOOKUP($B1307,'Gas wholesale lookups'!$A$4:$R$15,'Gas wholesale index'!O$2,FALSE)</f>
        <v>0</v>
      </c>
      <c r="P1307" s="38">
        <f>VLOOKUP($B1307,'Gas wholesale lookups'!$A$4:$R$15,'Gas wholesale index'!P$2,FALSE)</f>
        <v>0</v>
      </c>
      <c r="Q1307" s="38">
        <f>VLOOKUP($B1307,'Gas wholesale lookups'!$A$4:$R$15,'Gas wholesale index'!Q$2,FALSE)</f>
        <v>1</v>
      </c>
      <c r="R1307" s="38">
        <f>VLOOKUP($B1307,'Gas wholesale lookups'!$A$4:$R$15,'Gas wholesale index'!R$2,FALSE)</f>
        <v>1</v>
      </c>
      <c r="S1307" s="38">
        <f>VLOOKUP($B1307,'Gas wholesale lookups'!$A$4:$R$15,'Gas wholesale index'!S$2,FALSE)</f>
        <v>1</v>
      </c>
      <c r="T1307" s="38">
        <f>VLOOKUP($B1307,'Gas wholesale lookups'!$A$4:$R$15,'Gas wholesale index'!T$2,FALSE)</f>
        <v>1</v>
      </c>
      <c r="U1307" s="13">
        <f t="shared" si="380"/>
        <v>0</v>
      </c>
      <c r="V1307" s="13">
        <f t="shared" si="381"/>
        <v>0</v>
      </c>
      <c r="W1307" s="13">
        <f t="shared" si="382"/>
        <v>208526.18181818182</v>
      </c>
      <c r="X1307" s="13">
        <f t="shared" si="383"/>
        <v>166168.27272727274</v>
      </c>
      <c r="Y1307" s="13">
        <f t="shared" si="384"/>
        <v>291847.5</v>
      </c>
      <c r="Z1307" s="13">
        <f t="shared" si="385"/>
        <v>332991.45454545453</v>
      </c>
      <c r="AA1307" s="13">
        <f t="shared" si="386"/>
        <v>999533.40909090918</v>
      </c>
      <c r="AB1307" s="23">
        <f t="shared" si="387"/>
        <v>0</v>
      </c>
      <c r="AC1307" s="23">
        <f t="shared" si="388"/>
        <v>0</v>
      </c>
      <c r="AD1307" s="23">
        <f t="shared" si="389"/>
        <v>0</v>
      </c>
      <c r="AE1307" s="23">
        <f t="shared" si="390"/>
        <v>0</v>
      </c>
      <c r="AF1307" s="23">
        <f t="shared" si="391"/>
        <v>0</v>
      </c>
      <c r="AG1307" s="23">
        <f t="shared" si="392"/>
        <v>0</v>
      </c>
      <c r="AH1307" s="23">
        <f t="shared" si="393"/>
        <v>0</v>
      </c>
      <c r="AI1307" s="44" t="str">
        <f t="shared" si="394"/>
        <v>n/a</v>
      </c>
      <c r="AJ1307" s="2" t="str">
        <f t="shared" si="377"/>
        <v>2020-21 Summer</v>
      </c>
      <c r="AK1307" s="2" t="str">
        <f t="shared" si="378"/>
        <v>2019-20 Summer</v>
      </c>
      <c r="AL1307" s="41">
        <v>0</v>
      </c>
    </row>
    <row r="1308" spans="1:38" x14ac:dyDescent="0.3">
      <c r="A1308" s="47">
        <v>43732</v>
      </c>
      <c r="B1308" s="14" t="str">
        <f t="shared" si="379"/>
        <v>Sep</v>
      </c>
      <c r="C1308" s="3"/>
      <c r="D1308" s="3"/>
      <c r="E1308" s="3"/>
      <c r="F1308" s="3"/>
      <c r="G1308" s="3"/>
      <c r="H1308" s="3"/>
      <c r="I1308" s="13">
        <f>VLOOKUP($B1308,'Gas wholesale lookups'!$A$4:$L$15,'Gas wholesale index'!I$2,FALSE)</f>
        <v>291847.5</v>
      </c>
      <c r="J1308" s="13">
        <f>VLOOKUP($B1308,'Gas wholesale lookups'!$A$4:$L$15,'Gas wholesale index'!J$2,FALSE)</f>
        <v>332991.45454545453</v>
      </c>
      <c r="K1308" s="13">
        <f>VLOOKUP($B1308,'Gas wholesale lookups'!$A$4:$L$15,'Gas wholesale index'!K$2,FALSE)</f>
        <v>208526.18181818182</v>
      </c>
      <c r="L1308" s="13">
        <f>VLOOKUP($B1308,'Gas wholesale lookups'!$A$4:$L$15,'Gas wholesale index'!L$2,FALSE)</f>
        <v>166168.27272727274</v>
      </c>
      <c r="M1308" s="13">
        <f>VLOOKUP($B1308,'Gas wholesale lookups'!$A$4:$L$15,'Gas wholesale index'!M$2,FALSE)</f>
        <v>291847.5</v>
      </c>
      <c r="N1308" s="13">
        <f>VLOOKUP($B1308,'Gas wholesale lookups'!$A$4:$L$15,'Gas wholesale index'!N$2,FALSE)</f>
        <v>332991.45454545453</v>
      </c>
      <c r="O1308" s="38">
        <f>VLOOKUP($B1308,'Gas wholesale lookups'!$A$4:$R$15,'Gas wholesale index'!O$2,FALSE)</f>
        <v>0</v>
      </c>
      <c r="P1308" s="38">
        <f>VLOOKUP($B1308,'Gas wholesale lookups'!$A$4:$R$15,'Gas wholesale index'!P$2,FALSE)</f>
        <v>0</v>
      </c>
      <c r="Q1308" s="38">
        <f>VLOOKUP($B1308,'Gas wholesale lookups'!$A$4:$R$15,'Gas wholesale index'!Q$2,FALSE)</f>
        <v>1</v>
      </c>
      <c r="R1308" s="38">
        <f>VLOOKUP($B1308,'Gas wholesale lookups'!$A$4:$R$15,'Gas wholesale index'!R$2,FALSE)</f>
        <v>1</v>
      </c>
      <c r="S1308" s="38">
        <f>VLOOKUP($B1308,'Gas wholesale lookups'!$A$4:$R$15,'Gas wholesale index'!S$2,FALSE)</f>
        <v>1</v>
      </c>
      <c r="T1308" s="38">
        <f>VLOOKUP($B1308,'Gas wholesale lookups'!$A$4:$R$15,'Gas wholesale index'!T$2,FALSE)</f>
        <v>1</v>
      </c>
      <c r="U1308" s="13">
        <f t="shared" si="380"/>
        <v>0</v>
      </c>
      <c r="V1308" s="13">
        <f t="shared" si="381"/>
        <v>0</v>
      </c>
      <c r="W1308" s="13">
        <f t="shared" si="382"/>
        <v>208526.18181818182</v>
      </c>
      <c r="X1308" s="13">
        <f t="shared" si="383"/>
        <v>166168.27272727274</v>
      </c>
      <c r="Y1308" s="13">
        <f t="shared" si="384"/>
        <v>291847.5</v>
      </c>
      <c r="Z1308" s="13">
        <f t="shared" si="385"/>
        <v>332991.45454545453</v>
      </c>
      <c r="AA1308" s="13">
        <f t="shared" si="386"/>
        <v>999533.40909090918</v>
      </c>
      <c r="AB1308" s="23">
        <f t="shared" si="387"/>
        <v>0</v>
      </c>
      <c r="AC1308" s="23">
        <f t="shared" si="388"/>
        <v>0</v>
      </c>
      <c r="AD1308" s="23">
        <f t="shared" si="389"/>
        <v>0</v>
      </c>
      <c r="AE1308" s="23">
        <f t="shared" si="390"/>
        <v>0</v>
      </c>
      <c r="AF1308" s="23">
        <f t="shared" si="391"/>
        <v>0</v>
      </c>
      <c r="AG1308" s="23">
        <f t="shared" si="392"/>
        <v>0</v>
      </c>
      <c r="AH1308" s="23">
        <f t="shared" si="393"/>
        <v>0</v>
      </c>
      <c r="AI1308" s="44" t="str">
        <f t="shared" si="394"/>
        <v>n/a</v>
      </c>
      <c r="AJ1308" s="2" t="str">
        <f t="shared" si="377"/>
        <v>2020-21 Summer</v>
      </c>
      <c r="AK1308" s="2" t="str">
        <f t="shared" si="378"/>
        <v>2019-20 Summer</v>
      </c>
      <c r="AL1308" s="41">
        <v>0</v>
      </c>
    </row>
    <row r="1309" spans="1:38" x14ac:dyDescent="0.3">
      <c r="A1309" s="47">
        <v>43733</v>
      </c>
      <c r="B1309" s="14" t="str">
        <f t="shared" si="379"/>
        <v>Sep</v>
      </c>
      <c r="C1309" s="3"/>
      <c r="D1309" s="3"/>
      <c r="E1309" s="3"/>
      <c r="F1309" s="3"/>
      <c r="G1309" s="3"/>
      <c r="H1309" s="3"/>
      <c r="I1309" s="13">
        <f>VLOOKUP($B1309,'Gas wholesale lookups'!$A$4:$L$15,'Gas wholesale index'!I$2,FALSE)</f>
        <v>291847.5</v>
      </c>
      <c r="J1309" s="13">
        <f>VLOOKUP($B1309,'Gas wholesale lookups'!$A$4:$L$15,'Gas wholesale index'!J$2,FALSE)</f>
        <v>332991.45454545453</v>
      </c>
      <c r="K1309" s="13">
        <f>VLOOKUP($B1309,'Gas wholesale lookups'!$A$4:$L$15,'Gas wholesale index'!K$2,FALSE)</f>
        <v>208526.18181818182</v>
      </c>
      <c r="L1309" s="13">
        <f>VLOOKUP($B1309,'Gas wholesale lookups'!$A$4:$L$15,'Gas wholesale index'!L$2,FALSE)</f>
        <v>166168.27272727274</v>
      </c>
      <c r="M1309" s="13">
        <f>VLOOKUP($B1309,'Gas wholesale lookups'!$A$4:$L$15,'Gas wholesale index'!M$2,FALSE)</f>
        <v>291847.5</v>
      </c>
      <c r="N1309" s="13">
        <f>VLOOKUP($B1309,'Gas wholesale lookups'!$A$4:$L$15,'Gas wholesale index'!N$2,FALSE)</f>
        <v>332991.45454545453</v>
      </c>
      <c r="O1309" s="38">
        <f>VLOOKUP($B1309,'Gas wholesale lookups'!$A$4:$R$15,'Gas wholesale index'!O$2,FALSE)</f>
        <v>0</v>
      </c>
      <c r="P1309" s="38">
        <f>VLOOKUP($B1309,'Gas wholesale lookups'!$A$4:$R$15,'Gas wholesale index'!P$2,FALSE)</f>
        <v>0</v>
      </c>
      <c r="Q1309" s="38">
        <f>VLOOKUP($B1309,'Gas wholesale lookups'!$A$4:$R$15,'Gas wholesale index'!Q$2,FALSE)</f>
        <v>1</v>
      </c>
      <c r="R1309" s="38">
        <f>VLOOKUP($B1309,'Gas wholesale lookups'!$A$4:$R$15,'Gas wholesale index'!R$2,FALSE)</f>
        <v>1</v>
      </c>
      <c r="S1309" s="38">
        <f>VLOOKUP($B1309,'Gas wholesale lookups'!$A$4:$R$15,'Gas wholesale index'!S$2,FALSE)</f>
        <v>1</v>
      </c>
      <c r="T1309" s="38">
        <f>VLOOKUP($B1309,'Gas wholesale lookups'!$A$4:$R$15,'Gas wholesale index'!T$2,FALSE)</f>
        <v>1</v>
      </c>
      <c r="U1309" s="13">
        <f t="shared" si="380"/>
        <v>0</v>
      </c>
      <c r="V1309" s="13">
        <f t="shared" si="381"/>
        <v>0</v>
      </c>
      <c r="W1309" s="13">
        <f t="shared" si="382"/>
        <v>208526.18181818182</v>
      </c>
      <c r="X1309" s="13">
        <f t="shared" si="383"/>
        <v>166168.27272727274</v>
      </c>
      <c r="Y1309" s="13">
        <f t="shared" si="384"/>
        <v>291847.5</v>
      </c>
      <c r="Z1309" s="13">
        <f t="shared" si="385"/>
        <v>332991.45454545453</v>
      </c>
      <c r="AA1309" s="13">
        <f t="shared" si="386"/>
        <v>999533.40909090918</v>
      </c>
      <c r="AB1309" s="23">
        <f t="shared" si="387"/>
        <v>0</v>
      </c>
      <c r="AC1309" s="23">
        <f t="shared" si="388"/>
        <v>0</v>
      </c>
      <c r="AD1309" s="23">
        <f t="shared" si="389"/>
        <v>0</v>
      </c>
      <c r="AE1309" s="23">
        <f t="shared" si="390"/>
        <v>0</v>
      </c>
      <c r="AF1309" s="23">
        <f t="shared" si="391"/>
        <v>0</v>
      </c>
      <c r="AG1309" s="23">
        <f t="shared" si="392"/>
        <v>0</v>
      </c>
      <c r="AH1309" s="23">
        <f t="shared" si="393"/>
        <v>0</v>
      </c>
      <c r="AI1309" s="44" t="str">
        <f t="shared" si="394"/>
        <v>n/a</v>
      </c>
      <c r="AJ1309" s="2" t="str">
        <f t="shared" si="377"/>
        <v>2020-21 Summer</v>
      </c>
      <c r="AK1309" s="2" t="str">
        <f t="shared" si="378"/>
        <v>2019-20 Summer</v>
      </c>
      <c r="AL1309" s="41">
        <v>0</v>
      </c>
    </row>
    <row r="1310" spans="1:38" x14ac:dyDescent="0.3">
      <c r="A1310" s="47">
        <v>43734</v>
      </c>
      <c r="B1310" s="14" t="str">
        <f t="shared" si="379"/>
        <v>Sep</v>
      </c>
      <c r="C1310" s="3"/>
      <c r="D1310" s="3"/>
      <c r="E1310" s="3"/>
      <c r="F1310" s="3"/>
      <c r="G1310" s="3"/>
      <c r="H1310" s="3"/>
      <c r="I1310" s="13">
        <f>VLOOKUP($B1310,'Gas wholesale lookups'!$A$4:$L$15,'Gas wholesale index'!I$2,FALSE)</f>
        <v>291847.5</v>
      </c>
      <c r="J1310" s="13">
        <f>VLOOKUP($B1310,'Gas wholesale lookups'!$A$4:$L$15,'Gas wholesale index'!J$2,FALSE)</f>
        <v>332991.45454545453</v>
      </c>
      <c r="K1310" s="13">
        <f>VLOOKUP($B1310,'Gas wholesale lookups'!$A$4:$L$15,'Gas wholesale index'!K$2,FALSE)</f>
        <v>208526.18181818182</v>
      </c>
      <c r="L1310" s="13">
        <f>VLOOKUP($B1310,'Gas wholesale lookups'!$A$4:$L$15,'Gas wholesale index'!L$2,FALSE)</f>
        <v>166168.27272727274</v>
      </c>
      <c r="M1310" s="13">
        <f>VLOOKUP($B1310,'Gas wholesale lookups'!$A$4:$L$15,'Gas wholesale index'!M$2,FALSE)</f>
        <v>291847.5</v>
      </c>
      <c r="N1310" s="13">
        <f>VLOOKUP($B1310,'Gas wholesale lookups'!$A$4:$L$15,'Gas wholesale index'!N$2,FALSE)</f>
        <v>332991.45454545453</v>
      </c>
      <c r="O1310" s="38">
        <f>VLOOKUP($B1310,'Gas wholesale lookups'!$A$4:$R$15,'Gas wholesale index'!O$2,FALSE)</f>
        <v>0</v>
      </c>
      <c r="P1310" s="38">
        <f>VLOOKUP($B1310,'Gas wholesale lookups'!$A$4:$R$15,'Gas wholesale index'!P$2,FALSE)</f>
        <v>0</v>
      </c>
      <c r="Q1310" s="38">
        <f>VLOOKUP($B1310,'Gas wholesale lookups'!$A$4:$R$15,'Gas wholesale index'!Q$2,FALSE)</f>
        <v>1</v>
      </c>
      <c r="R1310" s="38">
        <f>VLOOKUP($B1310,'Gas wholesale lookups'!$A$4:$R$15,'Gas wholesale index'!R$2,FALSE)</f>
        <v>1</v>
      </c>
      <c r="S1310" s="38">
        <f>VLOOKUP($B1310,'Gas wholesale lookups'!$A$4:$R$15,'Gas wholesale index'!S$2,FALSE)</f>
        <v>1</v>
      </c>
      <c r="T1310" s="38">
        <f>VLOOKUP($B1310,'Gas wholesale lookups'!$A$4:$R$15,'Gas wholesale index'!T$2,FALSE)</f>
        <v>1</v>
      </c>
      <c r="U1310" s="13">
        <f t="shared" si="380"/>
        <v>0</v>
      </c>
      <c r="V1310" s="13">
        <f t="shared" si="381"/>
        <v>0</v>
      </c>
      <c r="W1310" s="13">
        <f t="shared" si="382"/>
        <v>208526.18181818182</v>
      </c>
      <c r="X1310" s="13">
        <f t="shared" si="383"/>
        <v>166168.27272727274</v>
      </c>
      <c r="Y1310" s="13">
        <f t="shared" si="384"/>
        <v>291847.5</v>
      </c>
      <c r="Z1310" s="13">
        <f t="shared" si="385"/>
        <v>332991.45454545453</v>
      </c>
      <c r="AA1310" s="13">
        <f t="shared" si="386"/>
        <v>999533.40909090918</v>
      </c>
      <c r="AB1310" s="23">
        <f t="shared" si="387"/>
        <v>0</v>
      </c>
      <c r="AC1310" s="23">
        <f t="shared" si="388"/>
        <v>0</v>
      </c>
      <c r="AD1310" s="23">
        <f t="shared" si="389"/>
        <v>0</v>
      </c>
      <c r="AE1310" s="23">
        <f t="shared" si="390"/>
        <v>0</v>
      </c>
      <c r="AF1310" s="23">
        <f t="shared" si="391"/>
        <v>0</v>
      </c>
      <c r="AG1310" s="23">
        <f t="shared" si="392"/>
        <v>0</v>
      </c>
      <c r="AH1310" s="23">
        <f t="shared" si="393"/>
        <v>0</v>
      </c>
      <c r="AI1310" s="44" t="str">
        <f t="shared" si="394"/>
        <v>n/a</v>
      </c>
      <c r="AJ1310" s="2" t="str">
        <f t="shared" si="377"/>
        <v>2020-21 Summer</v>
      </c>
      <c r="AK1310" s="2" t="str">
        <f t="shared" si="378"/>
        <v>2019-20 Summer</v>
      </c>
      <c r="AL1310" s="41">
        <v>0</v>
      </c>
    </row>
    <row r="1311" spans="1:38" x14ac:dyDescent="0.3">
      <c r="A1311" s="47">
        <v>43735</v>
      </c>
      <c r="B1311" s="14" t="str">
        <f t="shared" si="379"/>
        <v>Sep</v>
      </c>
      <c r="C1311" s="3"/>
      <c r="D1311" s="3"/>
      <c r="E1311" s="3"/>
      <c r="F1311" s="3"/>
      <c r="G1311" s="3"/>
      <c r="H1311" s="3"/>
      <c r="I1311" s="13">
        <f>VLOOKUP($B1311,'Gas wholesale lookups'!$A$4:$L$15,'Gas wholesale index'!I$2,FALSE)</f>
        <v>291847.5</v>
      </c>
      <c r="J1311" s="13">
        <f>VLOOKUP($B1311,'Gas wholesale lookups'!$A$4:$L$15,'Gas wholesale index'!J$2,FALSE)</f>
        <v>332991.45454545453</v>
      </c>
      <c r="K1311" s="13">
        <f>VLOOKUP($B1311,'Gas wholesale lookups'!$A$4:$L$15,'Gas wholesale index'!K$2,FALSE)</f>
        <v>208526.18181818182</v>
      </c>
      <c r="L1311" s="13">
        <f>VLOOKUP($B1311,'Gas wholesale lookups'!$A$4:$L$15,'Gas wholesale index'!L$2,FALSE)</f>
        <v>166168.27272727274</v>
      </c>
      <c r="M1311" s="13">
        <f>VLOOKUP($B1311,'Gas wholesale lookups'!$A$4:$L$15,'Gas wholesale index'!M$2,FALSE)</f>
        <v>291847.5</v>
      </c>
      <c r="N1311" s="13">
        <f>VLOOKUP($B1311,'Gas wholesale lookups'!$A$4:$L$15,'Gas wholesale index'!N$2,FALSE)</f>
        <v>332991.45454545453</v>
      </c>
      <c r="O1311" s="38">
        <f>VLOOKUP($B1311,'Gas wholesale lookups'!$A$4:$R$15,'Gas wholesale index'!O$2,FALSE)</f>
        <v>0</v>
      </c>
      <c r="P1311" s="38">
        <f>VLOOKUP($B1311,'Gas wholesale lookups'!$A$4:$R$15,'Gas wholesale index'!P$2,FALSE)</f>
        <v>0</v>
      </c>
      <c r="Q1311" s="38">
        <f>VLOOKUP($B1311,'Gas wholesale lookups'!$A$4:$R$15,'Gas wholesale index'!Q$2,FALSE)</f>
        <v>1</v>
      </c>
      <c r="R1311" s="38">
        <f>VLOOKUP($B1311,'Gas wholesale lookups'!$A$4:$R$15,'Gas wholesale index'!R$2,FALSE)</f>
        <v>1</v>
      </c>
      <c r="S1311" s="38">
        <f>VLOOKUP($B1311,'Gas wholesale lookups'!$A$4:$R$15,'Gas wholesale index'!S$2,FALSE)</f>
        <v>1</v>
      </c>
      <c r="T1311" s="38">
        <f>VLOOKUP($B1311,'Gas wholesale lookups'!$A$4:$R$15,'Gas wholesale index'!T$2,FALSE)</f>
        <v>1</v>
      </c>
      <c r="U1311" s="13">
        <f t="shared" si="380"/>
        <v>0</v>
      </c>
      <c r="V1311" s="13">
        <f t="shared" si="381"/>
        <v>0</v>
      </c>
      <c r="W1311" s="13">
        <f t="shared" si="382"/>
        <v>208526.18181818182</v>
      </c>
      <c r="X1311" s="13">
        <f t="shared" si="383"/>
        <v>166168.27272727274</v>
      </c>
      <c r="Y1311" s="13">
        <f t="shared" si="384"/>
        <v>291847.5</v>
      </c>
      <c r="Z1311" s="13">
        <f t="shared" si="385"/>
        <v>332991.45454545453</v>
      </c>
      <c r="AA1311" s="13">
        <f t="shared" si="386"/>
        <v>999533.40909090918</v>
      </c>
      <c r="AB1311" s="23">
        <f t="shared" si="387"/>
        <v>0</v>
      </c>
      <c r="AC1311" s="23">
        <f t="shared" si="388"/>
        <v>0</v>
      </c>
      <c r="AD1311" s="23">
        <f t="shared" si="389"/>
        <v>0</v>
      </c>
      <c r="AE1311" s="23">
        <f t="shared" si="390"/>
        <v>0</v>
      </c>
      <c r="AF1311" s="23">
        <f t="shared" si="391"/>
        <v>0</v>
      </c>
      <c r="AG1311" s="23">
        <f t="shared" si="392"/>
        <v>0</v>
      </c>
      <c r="AH1311" s="23">
        <f t="shared" si="393"/>
        <v>0</v>
      </c>
      <c r="AI1311" s="44" t="str">
        <f t="shared" si="394"/>
        <v>n/a</v>
      </c>
      <c r="AJ1311" s="2" t="str">
        <f t="shared" si="377"/>
        <v>2020-21 Summer</v>
      </c>
      <c r="AK1311" s="2" t="str">
        <f t="shared" si="378"/>
        <v>2019-20 Summer</v>
      </c>
      <c r="AL1311" s="41">
        <v>0</v>
      </c>
    </row>
    <row r="1312" spans="1:38" x14ac:dyDescent="0.3">
      <c r="A1312" s="47">
        <v>43738</v>
      </c>
      <c r="B1312" s="14" t="str">
        <f t="shared" si="379"/>
        <v>Sep</v>
      </c>
      <c r="C1312" s="3"/>
      <c r="D1312" s="3"/>
      <c r="E1312" s="3"/>
      <c r="F1312" s="3"/>
      <c r="G1312" s="3"/>
      <c r="H1312" s="3"/>
      <c r="I1312" s="13">
        <f>VLOOKUP($B1312,'Gas wholesale lookups'!$A$4:$L$15,'Gas wholesale index'!I$2,FALSE)</f>
        <v>291847.5</v>
      </c>
      <c r="J1312" s="13">
        <f>VLOOKUP($B1312,'Gas wholesale lookups'!$A$4:$L$15,'Gas wholesale index'!J$2,FALSE)</f>
        <v>332991.45454545453</v>
      </c>
      <c r="K1312" s="13">
        <f>VLOOKUP($B1312,'Gas wholesale lookups'!$A$4:$L$15,'Gas wholesale index'!K$2,FALSE)</f>
        <v>208526.18181818182</v>
      </c>
      <c r="L1312" s="13">
        <f>VLOOKUP($B1312,'Gas wholesale lookups'!$A$4:$L$15,'Gas wholesale index'!L$2,FALSE)</f>
        <v>166168.27272727274</v>
      </c>
      <c r="M1312" s="13">
        <f>VLOOKUP($B1312,'Gas wholesale lookups'!$A$4:$L$15,'Gas wholesale index'!M$2,FALSE)</f>
        <v>291847.5</v>
      </c>
      <c r="N1312" s="13">
        <f>VLOOKUP($B1312,'Gas wholesale lookups'!$A$4:$L$15,'Gas wholesale index'!N$2,FALSE)</f>
        <v>332991.45454545453</v>
      </c>
      <c r="O1312" s="38">
        <f>VLOOKUP($B1312,'Gas wholesale lookups'!$A$4:$R$15,'Gas wholesale index'!O$2,FALSE)</f>
        <v>0</v>
      </c>
      <c r="P1312" s="38">
        <f>VLOOKUP($B1312,'Gas wholesale lookups'!$A$4:$R$15,'Gas wholesale index'!P$2,FALSE)</f>
        <v>0</v>
      </c>
      <c r="Q1312" s="38">
        <f>VLOOKUP($B1312,'Gas wholesale lookups'!$A$4:$R$15,'Gas wholesale index'!Q$2,FALSE)</f>
        <v>1</v>
      </c>
      <c r="R1312" s="38">
        <f>VLOOKUP($B1312,'Gas wholesale lookups'!$A$4:$R$15,'Gas wholesale index'!R$2,FALSE)</f>
        <v>1</v>
      </c>
      <c r="S1312" s="38">
        <f>VLOOKUP($B1312,'Gas wholesale lookups'!$A$4:$R$15,'Gas wholesale index'!S$2,FALSE)</f>
        <v>1</v>
      </c>
      <c r="T1312" s="38">
        <f>VLOOKUP($B1312,'Gas wholesale lookups'!$A$4:$R$15,'Gas wholesale index'!T$2,FALSE)</f>
        <v>1</v>
      </c>
      <c r="U1312" s="13">
        <f t="shared" si="380"/>
        <v>0</v>
      </c>
      <c r="V1312" s="13">
        <f t="shared" si="381"/>
        <v>0</v>
      </c>
      <c r="W1312" s="13">
        <f t="shared" si="382"/>
        <v>208526.18181818182</v>
      </c>
      <c r="X1312" s="13">
        <f t="shared" si="383"/>
        <v>166168.27272727274</v>
      </c>
      <c r="Y1312" s="13">
        <f t="shared" si="384"/>
        <v>291847.5</v>
      </c>
      <c r="Z1312" s="13">
        <f t="shared" si="385"/>
        <v>332991.45454545453</v>
      </c>
      <c r="AA1312" s="13">
        <f t="shared" si="386"/>
        <v>999533.40909090918</v>
      </c>
      <c r="AB1312" s="23">
        <f t="shared" si="387"/>
        <v>0</v>
      </c>
      <c r="AC1312" s="23">
        <f t="shared" si="388"/>
        <v>0</v>
      </c>
      <c r="AD1312" s="23">
        <f t="shared" si="389"/>
        <v>0</v>
      </c>
      <c r="AE1312" s="23">
        <f t="shared" si="390"/>
        <v>0</v>
      </c>
      <c r="AF1312" s="23">
        <f t="shared" si="391"/>
        <v>0</v>
      </c>
      <c r="AG1312" s="23">
        <f t="shared" si="392"/>
        <v>0</v>
      </c>
      <c r="AH1312" s="23">
        <f t="shared" si="393"/>
        <v>0</v>
      </c>
      <c r="AI1312" s="44" t="str">
        <f t="shared" si="394"/>
        <v>n/a</v>
      </c>
      <c r="AJ1312" s="2" t="str">
        <f t="shared" si="377"/>
        <v>2020-21 Summer</v>
      </c>
      <c r="AK1312" s="2" t="str">
        <f t="shared" si="378"/>
        <v>2019-20 Summer</v>
      </c>
      <c r="AL1312" s="41">
        <v>0</v>
      </c>
    </row>
    <row r="1313" spans="1:38" x14ac:dyDescent="0.3">
      <c r="A1313" s="47">
        <v>43739</v>
      </c>
      <c r="B1313" s="14" t="str">
        <f t="shared" si="379"/>
        <v>Oct</v>
      </c>
      <c r="C1313" s="3"/>
      <c r="D1313" s="3"/>
      <c r="E1313" s="3"/>
      <c r="F1313" s="3"/>
      <c r="G1313" s="3"/>
      <c r="H1313" s="3"/>
      <c r="I1313" s="13">
        <f>VLOOKUP($B1313,'Gas wholesale lookups'!$A$4:$L$15,'Gas wholesale index'!I$2,FALSE)</f>
        <v>332991.45454545453</v>
      </c>
      <c r="J1313" s="13">
        <f>VLOOKUP($B1313,'Gas wholesale lookups'!$A$4:$L$15,'Gas wholesale index'!J$2,FALSE)</f>
        <v>208526.18181818182</v>
      </c>
      <c r="K1313" s="13">
        <f>VLOOKUP($B1313,'Gas wholesale lookups'!$A$4:$L$15,'Gas wholesale index'!K$2,FALSE)</f>
        <v>166168.27272727274</v>
      </c>
      <c r="L1313" s="13">
        <f>VLOOKUP($B1313,'Gas wholesale lookups'!$A$4:$L$15,'Gas wholesale index'!L$2,FALSE)</f>
        <v>291847.5</v>
      </c>
      <c r="M1313" s="13">
        <f>VLOOKUP($B1313,'Gas wholesale lookups'!$A$4:$L$15,'Gas wholesale index'!M$2,FALSE)</f>
        <v>332991.45454545453</v>
      </c>
      <c r="N1313" s="13">
        <f>VLOOKUP($B1313,'Gas wholesale lookups'!$A$4:$L$15,'Gas wholesale index'!N$2,FALSE)</f>
        <v>208526.18181818182</v>
      </c>
      <c r="O1313" s="38">
        <f>VLOOKUP($B1313,'Gas wholesale lookups'!$A$4:$R$15,'Gas wholesale index'!O$2,FALSE)</f>
        <v>0</v>
      </c>
      <c r="P1313" s="38">
        <f>VLOOKUP($B1313,'Gas wholesale lookups'!$A$4:$R$15,'Gas wholesale index'!P$2,FALSE)</f>
        <v>1</v>
      </c>
      <c r="Q1313" s="38">
        <f>VLOOKUP($B1313,'Gas wholesale lookups'!$A$4:$R$15,'Gas wholesale index'!Q$2,FALSE)</f>
        <v>1</v>
      </c>
      <c r="R1313" s="38">
        <f>VLOOKUP($B1313,'Gas wholesale lookups'!$A$4:$R$15,'Gas wholesale index'!R$2,FALSE)</f>
        <v>1</v>
      </c>
      <c r="S1313" s="38">
        <f>VLOOKUP($B1313,'Gas wholesale lookups'!$A$4:$R$15,'Gas wholesale index'!S$2,FALSE)</f>
        <v>1</v>
      </c>
      <c r="T1313" s="38">
        <f>VLOOKUP($B1313,'Gas wholesale lookups'!$A$4:$R$15,'Gas wholesale index'!T$2,FALSE)</f>
        <v>0</v>
      </c>
      <c r="U1313" s="13">
        <f t="shared" si="380"/>
        <v>0</v>
      </c>
      <c r="V1313" s="13">
        <f t="shared" si="381"/>
        <v>208526.18181818182</v>
      </c>
      <c r="W1313" s="13">
        <f t="shared" si="382"/>
        <v>166168.27272727274</v>
      </c>
      <c r="X1313" s="13">
        <f t="shared" si="383"/>
        <v>291847.5</v>
      </c>
      <c r="Y1313" s="13">
        <f t="shared" si="384"/>
        <v>332991.45454545453</v>
      </c>
      <c r="Z1313" s="13">
        <f t="shared" si="385"/>
        <v>0</v>
      </c>
      <c r="AA1313" s="13">
        <f t="shared" si="386"/>
        <v>999533.40909090918</v>
      </c>
      <c r="AB1313" s="23">
        <f t="shared" si="387"/>
        <v>0</v>
      </c>
      <c r="AC1313" s="23">
        <f t="shared" si="388"/>
        <v>0</v>
      </c>
      <c r="AD1313" s="23">
        <f t="shared" si="389"/>
        <v>0</v>
      </c>
      <c r="AE1313" s="23">
        <f t="shared" si="390"/>
        <v>0</v>
      </c>
      <c r="AF1313" s="23">
        <f t="shared" si="391"/>
        <v>0</v>
      </c>
      <c r="AG1313" s="23">
        <f t="shared" si="392"/>
        <v>0</v>
      </c>
      <c r="AH1313" s="23">
        <f t="shared" si="393"/>
        <v>0</v>
      </c>
      <c r="AI1313" s="44" t="str">
        <f t="shared" si="394"/>
        <v>n/a</v>
      </c>
      <c r="AJ1313" s="2" t="str">
        <f t="shared" si="377"/>
        <v>2020-21 Summer</v>
      </c>
      <c r="AK1313" s="2" t="str">
        <f t="shared" si="378"/>
        <v>2019-20 Winter</v>
      </c>
      <c r="AL1313" s="41">
        <v>0</v>
      </c>
    </row>
    <row r="1314" spans="1:38" x14ac:dyDescent="0.3">
      <c r="A1314" s="47">
        <v>43740</v>
      </c>
      <c r="B1314" s="14" t="str">
        <f t="shared" si="379"/>
        <v>Oct</v>
      </c>
      <c r="C1314" s="3"/>
      <c r="D1314" s="3"/>
      <c r="E1314" s="3"/>
      <c r="F1314" s="3"/>
      <c r="G1314" s="3"/>
      <c r="H1314" s="3"/>
      <c r="I1314" s="13">
        <f>VLOOKUP($B1314,'Gas wholesale lookups'!$A$4:$L$15,'Gas wholesale index'!I$2,FALSE)</f>
        <v>332991.45454545453</v>
      </c>
      <c r="J1314" s="13">
        <f>VLOOKUP($B1314,'Gas wholesale lookups'!$A$4:$L$15,'Gas wholesale index'!J$2,FALSE)</f>
        <v>208526.18181818182</v>
      </c>
      <c r="K1314" s="13">
        <f>VLOOKUP($B1314,'Gas wholesale lookups'!$A$4:$L$15,'Gas wholesale index'!K$2,FALSE)</f>
        <v>166168.27272727274</v>
      </c>
      <c r="L1314" s="13">
        <f>VLOOKUP($B1314,'Gas wholesale lookups'!$A$4:$L$15,'Gas wholesale index'!L$2,FALSE)</f>
        <v>291847.5</v>
      </c>
      <c r="M1314" s="13">
        <f>VLOOKUP($B1314,'Gas wholesale lookups'!$A$4:$L$15,'Gas wholesale index'!M$2,FALSE)</f>
        <v>332991.45454545453</v>
      </c>
      <c r="N1314" s="13">
        <f>VLOOKUP($B1314,'Gas wholesale lookups'!$A$4:$L$15,'Gas wholesale index'!N$2,FALSE)</f>
        <v>208526.18181818182</v>
      </c>
      <c r="O1314" s="38">
        <f>VLOOKUP($B1314,'Gas wholesale lookups'!$A$4:$R$15,'Gas wholesale index'!O$2,FALSE)</f>
        <v>0</v>
      </c>
      <c r="P1314" s="38">
        <f>VLOOKUP($B1314,'Gas wholesale lookups'!$A$4:$R$15,'Gas wholesale index'!P$2,FALSE)</f>
        <v>1</v>
      </c>
      <c r="Q1314" s="38">
        <f>VLOOKUP($B1314,'Gas wholesale lookups'!$A$4:$R$15,'Gas wholesale index'!Q$2,FALSE)</f>
        <v>1</v>
      </c>
      <c r="R1314" s="38">
        <f>VLOOKUP($B1314,'Gas wholesale lookups'!$A$4:$R$15,'Gas wholesale index'!R$2,FALSE)</f>
        <v>1</v>
      </c>
      <c r="S1314" s="38">
        <f>VLOOKUP($B1314,'Gas wholesale lookups'!$A$4:$R$15,'Gas wholesale index'!S$2,FALSE)</f>
        <v>1</v>
      </c>
      <c r="T1314" s="38">
        <f>VLOOKUP($B1314,'Gas wholesale lookups'!$A$4:$R$15,'Gas wholesale index'!T$2,FALSE)</f>
        <v>0</v>
      </c>
      <c r="U1314" s="13">
        <f t="shared" si="380"/>
        <v>0</v>
      </c>
      <c r="V1314" s="13">
        <f t="shared" si="381"/>
        <v>208526.18181818182</v>
      </c>
      <c r="W1314" s="13">
        <f t="shared" si="382"/>
        <v>166168.27272727274</v>
      </c>
      <c r="X1314" s="13">
        <f t="shared" si="383"/>
        <v>291847.5</v>
      </c>
      <c r="Y1314" s="13">
        <f t="shared" si="384"/>
        <v>332991.45454545453</v>
      </c>
      <c r="Z1314" s="13">
        <f t="shared" si="385"/>
        <v>0</v>
      </c>
      <c r="AA1314" s="13">
        <f t="shared" si="386"/>
        <v>999533.40909090918</v>
      </c>
      <c r="AB1314" s="23">
        <f t="shared" si="387"/>
        <v>0</v>
      </c>
      <c r="AC1314" s="23">
        <f t="shared" si="388"/>
        <v>0</v>
      </c>
      <c r="AD1314" s="23">
        <f t="shared" si="389"/>
        <v>0</v>
      </c>
      <c r="AE1314" s="23">
        <f t="shared" si="390"/>
        <v>0</v>
      </c>
      <c r="AF1314" s="23">
        <f t="shared" si="391"/>
        <v>0</v>
      </c>
      <c r="AG1314" s="23">
        <f t="shared" si="392"/>
        <v>0</v>
      </c>
      <c r="AH1314" s="23">
        <f t="shared" si="393"/>
        <v>0</v>
      </c>
      <c r="AI1314" s="44" t="str">
        <f t="shared" si="394"/>
        <v>n/a</v>
      </c>
      <c r="AJ1314" s="2" t="str">
        <f t="shared" si="377"/>
        <v>2020-21 Summer</v>
      </c>
      <c r="AK1314" s="2" t="str">
        <f t="shared" si="378"/>
        <v>2019-20 Winter</v>
      </c>
      <c r="AL1314" s="41">
        <v>0</v>
      </c>
    </row>
    <row r="1315" spans="1:38" x14ac:dyDescent="0.3">
      <c r="A1315" s="47">
        <v>43741</v>
      </c>
      <c r="B1315" s="14" t="str">
        <f t="shared" si="379"/>
        <v>Oct</v>
      </c>
      <c r="C1315" s="3"/>
      <c r="D1315" s="3"/>
      <c r="E1315" s="3"/>
      <c r="F1315" s="3"/>
      <c r="G1315" s="3"/>
      <c r="H1315" s="3"/>
      <c r="I1315" s="13">
        <f>VLOOKUP($B1315,'Gas wholesale lookups'!$A$4:$L$15,'Gas wholesale index'!I$2,FALSE)</f>
        <v>332991.45454545453</v>
      </c>
      <c r="J1315" s="13">
        <f>VLOOKUP($B1315,'Gas wholesale lookups'!$A$4:$L$15,'Gas wholesale index'!J$2,FALSE)</f>
        <v>208526.18181818182</v>
      </c>
      <c r="K1315" s="13">
        <f>VLOOKUP($B1315,'Gas wholesale lookups'!$A$4:$L$15,'Gas wholesale index'!K$2,FALSE)</f>
        <v>166168.27272727274</v>
      </c>
      <c r="L1315" s="13">
        <f>VLOOKUP($B1315,'Gas wholesale lookups'!$A$4:$L$15,'Gas wholesale index'!L$2,FALSE)</f>
        <v>291847.5</v>
      </c>
      <c r="M1315" s="13">
        <f>VLOOKUP($B1315,'Gas wholesale lookups'!$A$4:$L$15,'Gas wholesale index'!M$2,FALSE)</f>
        <v>332991.45454545453</v>
      </c>
      <c r="N1315" s="13">
        <f>VLOOKUP($B1315,'Gas wholesale lookups'!$A$4:$L$15,'Gas wholesale index'!N$2,FALSE)</f>
        <v>208526.18181818182</v>
      </c>
      <c r="O1315" s="38">
        <f>VLOOKUP($B1315,'Gas wholesale lookups'!$A$4:$R$15,'Gas wholesale index'!O$2,FALSE)</f>
        <v>0</v>
      </c>
      <c r="P1315" s="38">
        <f>VLOOKUP($B1315,'Gas wholesale lookups'!$A$4:$R$15,'Gas wholesale index'!P$2,FALSE)</f>
        <v>1</v>
      </c>
      <c r="Q1315" s="38">
        <f>VLOOKUP($B1315,'Gas wholesale lookups'!$A$4:$R$15,'Gas wholesale index'!Q$2,FALSE)</f>
        <v>1</v>
      </c>
      <c r="R1315" s="38">
        <f>VLOOKUP($B1315,'Gas wholesale lookups'!$A$4:$R$15,'Gas wholesale index'!R$2,FALSE)</f>
        <v>1</v>
      </c>
      <c r="S1315" s="38">
        <f>VLOOKUP($B1315,'Gas wholesale lookups'!$A$4:$R$15,'Gas wholesale index'!S$2,FALSE)</f>
        <v>1</v>
      </c>
      <c r="T1315" s="38">
        <f>VLOOKUP($B1315,'Gas wholesale lookups'!$A$4:$R$15,'Gas wholesale index'!T$2,FALSE)</f>
        <v>0</v>
      </c>
      <c r="U1315" s="13">
        <f t="shared" si="380"/>
        <v>0</v>
      </c>
      <c r="V1315" s="13">
        <f t="shared" si="381"/>
        <v>208526.18181818182</v>
      </c>
      <c r="W1315" s="13">
        <f t="shared" si="382"/>
        <v>166168.27272727274</v>
      </c>
      <c r="X1315" s="13">
        <f t="shared" si="383"/>
        <v>291847.5</v>
      </c>
      <c r="Y1315" s="13">
        <f t="shared" si="384"/>
        <v>332991.45454545453</v>
      </c>
      <c r="Z1315" s="13">
        <f t="shared" si="385"/>
        <v>0</v>
      </c>
      <c r="AA1315" s="13">
        <f t="shared" si="386"/>
        <v>999533.40909090918</v>
      </c>
      <c r="AB1315" s="23">
        <f t="shared" si="387"/>
        <v>0</v>
      </c>
      <c r="AC1315" s="23">
        <f t="shared" si="388"/>
        <v>0</v>
      </c>
      <c r="AD1315" s="23">
        <f t="shared" si="389"/>
        <v>0</v>
      </c>
      <c r="AE1315" s="23">
        <f t="shared" si="390"/>
        <v>0</v>
      </c>
      <c r="AF1315" s="23">
        <f t="shared" si="391"/>
        <v>0</v>
      </c>
      <c r="AG1315" s="23">
        <f t="shared" si="392"/>
        <v>0</v>
      </c>
      <c r="AH1315" s="23">
        <f t="shared" si="393"/>
        <v>0</v>
      </c>
      <c r="AI1315" s="44" t="str">
        <f t="shared" si="394"/>
        <v>n/a</v>
      </c>
      <c r="AJ1315" s="2" t="str">
        <f t="shared" si="377"/>
        <v>2020-21 Summer</v>
      </c>
      <c r="AK1315" s="2" t="str">
        <f t="shared" si="378"/>
        <v>2019-20 Winter</v>
      </c>
      <c r="AL1315" s="41">
        <v>0</v>
      </c>
    </row>
    <row r="1316" spans="1:38" x14ac:dyDescent="0.3">
      <c r="A1316" s="47">
        <v>43742</v>
      </c>
      <c r="B1316" s="14" t="str">
        <f t="shared" si="379"/>
        <v>Oct</v>
      </c>
      <c r="C1316" s="3"/>
      <c r="D1316" s="3"/>
      <c r="E1316" s="3"/>
      <c r="F1316" s="3"/>
      <c r="G1316" s="3"/>
      <c r="H1316" s="3"/>
      <c r="I1316" s="13">
        <f>VLOOKUP($B1316,'Gas wholesale lookups'!$A$4:$L$15,'Gas wholesale index'!I$2,FALSE)</f>
        <v>332991.45454545453</v>
      </c>
      <c r="J1316" s="13">
        <f>VLOOKUP($B1316,'Gas wholesale lookups'!$A$4:$L$15,'Gas wholesale index'!J$2,FALSE)</f>
        <v>208526.18181818182</v>
      </c>
      <c r="K1316" s="13">
        <f>VLOOKUP($B1316,'Gas wholesale lookups'!$A$4:$L$15,'Gas wholesale index'!K$2,FALSE)</f>
        <v>166168.27272727274</v>
      </c>
      <c r="L1316" s="13">
        <f>VLOOKUP($B1316,'Gas wholesale lookups'!$A$4:$L$15,'Gas wholesale index'!L$2,FALSE)</f>
        <v>291847.5</v>
      </c>
      <c r="M1316" s="13">
        <f>VLOOKUP($B1316,'Gas wholesale lookups'!$A$4:$L$15,'Gas wholesale index'!M$2,FALSE)</f>
        <v>332991.45454545453</v>
      </c>
      <c r="N1316" s="13">
        <f>VLOOKUP($B1316,'Gas wholesale lookups'!$A$4:$L$15,'Gas wholesale index'!N$2,FALSE)</f>
        <v>208526.18181818182</v>
      </c>
      <c r="O1316" s="38">
        <f>VLOOKUP($B1316,'Gas wholesale lookups'!$A$4:$R$15,'Gas wholesale index'!O$2,FALSE)</f>
        <v>0</v>
      </c>
      <c r="P1316" s="38">
        <f>VLOOKUP($B1316,'Gas wholesale lookups'!$A$4:$R$15,'Gas wholesale index'!P$2,FALSE)</f>
        <v>1</v>
      </c>
      <c r="Q1316" s="38">
        <f>VLOOKUP($B1316,'Gas wholesale lookups'!$A$4:$R$15,'Gas wholesale index'!Q$2,FALSE)</f>
        <v>1</v>
      </c>
      <c r="R1316" s="38">
        <f>VLOOKUP($B1316,'Gas wholesale lookups'!$A$4:$R$15,'Gas wholesale index'!R$2,FALSE)</f>
        <v>1</v>
      </c>
      <c r="S1316" s="38">
        <f>VLOOKUP($B1316,'Gas wholesale lookups'!$A$4:$R$15,'Gas wholesale index'!S$2,FALSE)</f>
        <v>1</v>
      </c>
      <c r="T1316" s="38">
        <f>VLOOKUP($B1316,'Gas wholesale lookups'!$A$4:$R$15,'Gas wholesale index'!T$2,FALSE)</f>
        <v>0</v>
      </c>
      <c r="U1316" s="13">
        <f t="shared" si="380"/>
        <v>0</v>
      </c>
      <c r="V1316" s="13">
        <f t="shared" si="381"/>
        <v>208526.18181818182</v>
      </c>
      <c r="W1316" s="13">
        <f t="shared" si="382"/>
        <v>166168.27272727274</v>
      </c>
      <c r="X1316" s="13">
        <f t="shared" si="383"/>
        <v>291847.5</v>
      </c>
      <c r="Y1316" s="13">
        <f t="shared" si="384"/>
        <v>332991.45454545453</v>
      </c>
      <c r="Z1316" s="13">
        <f t="shared" si="385"/>
        <v>0</v>
      </c>
      <c r="AA1316" s="13">
        <f t="shared" si="386"/>
        <v>999533.40909090918</v>
      </c>
      <c r="AB1316" s="23">
        <f t="shared" si="387"/>
        <v>0</v>
      </c>
      <c r="AC1316" s="23">
        <f t="shared" si="388"/>
        <v>0</v>
      </c>
      <c r="AD1316" s="23">
        <f t="shared" si="389"/>
        <v>0</v>
      </c>
      <c r="AE1316" s="23">
        <f t="shared" si="390"/>
        <v>0</v>
      </c>
      <c r="AF1316" s="23">
        <f t="shared" si="391"/>
        <v>0</v>
      </c>
      <c r="AG1316" s="23">
        <f t="shared" si="392"/>
        <v>0</v>
      </c>
      <c r="AH1316" s="23">
        <f t="shared" si="393"/>
        <v>0</v>
      </c>
      <c r="AI1316" s="44" t="str">
        <f t="shared" si="394"/>
        <v>n/a</v>
      </c>
      <c r="AJ1316" s="2" t="str">
        <f t="shared" si="377"/>
        <v>2020-21 Summer</v>
      </c>
      <c r="AK1316" s="2" t="str">
        <f t="shared" si="378"/>
        <v>2019-20 Winter</v>
      </c>
      <c r="AL1316" s="41">
        <v>0</v>
      </c>
    </row>
    <row r="1317" spans="1:38" x14ac:dyDescent="0.3">
      <c r="A1317" s="47">
        <v>43745</v>
      </c>
      <c r="B1317" s="14" t="str">
        <f t="shared" si="379"/>
        <v>Oct</v>
      </c>
      <c r="C1317" s="3"/>
      <c r="D1317" s="3"/>
      <c r="E1317" s="3"/>
      <c r="F1317" s="3"/>
      <c r="G1317" s="3"/>
      <c r="H1317" s="3"/>
      <c r="I1317" s="13">
        <f>VLOOKUP($B1317,'Gas wholesale lookups'!$A$4:$L$15,'Gas wholesale index'!I$2,FALSE)</f>
        <v>332991.45454545453</v>
      </c>
      <c r="J1317" s="13">
        <f>VLOOKUP($B1317,'Gas wholesale lookups'!$A$4:$L$15,'Gas wholesale index'!J$2,FALSE)</f>
        <v>208526.18181818182</v>
      </c>
      <c r="K1317" s="13">
        <f>VLOOKUP($B1317,'Gas wholesale lookups'!$A$4:$L$15,'Gas wholesale index'!K$2,FALSE)</f>
        <v>166168.27272727274</v>
      </c>
      <c r="L1317" s="13">
        <f>VLOOKUP($B1317,'Gas wholesale lookups'!$A$4:$L$15,'Gas wholesale index'!L$2,FALSE)</f>
        <v>291847.5</v>
      </c>
      <c r="M1317" s="13">
        <f>VLOOKUP($B1317,'Gas wholesale lookups'!$A$4:$L$15,'Gas wholesale index'!M$2,FALSE)</f>
        <v>332991.45454545453</v>
      </c>
      <c r="N1317" s="13">
        <f>VLOOKUP($B1317,'Gas wholesale lookups'!$A$4:$L$15,'Gas wholesale index'!N$2,FALSE)</f>
        <v>208526.18181818182</v>
      </c>
      <c r="O1317" s="38">
        <f>VLOOKUP($B1317,'Gas wholesale lookups'!$A$4:$R$15,'Gas wholesale index'!O$2,FALSE)</f>
        <v>0</v>
      </c>
      <c r="P1317" s="38">
        <f>VLOOKUP($B1317,'Gas wholesale lookups'!$A$4:$R$15,'Gas wholesale index'!P$2,FALSE)</f>
        <v>1</v>
      </c>
      <c r="Q1317" s="38">
        <f>VLOOKUP($B1317,'Gas wholesale lookups'!$A$4:$R$15,'Gas wholesale index'!Q$2,FALSE)</f>
        <v>1</v>
      </c>
      <c r="R1317" s="38">
        <f>VLOOKUP($B1317,'Gas wholesale lookups'!$A$4:$R$15,'Gas wholesale index'!R$2,FALSE)</f>
        <v>1</v>
      </c>
      <c r="S1317" s="38">
        <f>VLOOKUP($B1317,'Gas wholesale lookups'!$A$4:$R$15,'Gas wholesale index'!S$2,FALSE)</f>
        <v>1</v>
      </c>
      <c r="T1317" s="38">
        <f>VLOOKUP($B1317,'Gas wholesale lookups'!$A$4:$R$15,'Gas wholesale index'!T$2,FALSE)</f>
        <v>0</v>
      </c>
      <c r="U1317" s="13">
        <f t="shared" si="380"/>
        <v>0</v>
      </c>
      <c r="V1317" s="13">
        <f t="shared" si="381"/>
        <v>208526.18181818182</v>
      </c>
      <c r="W1317" s="13">
        <f t="shared" si="382"/>
        <v>166168.27272727274</v>
      </c>
      <c r="X1317" s="13">
        <f t="shared" si="383"/>
        <v>291847.5</v>
      </c>
      <c r="Y1317" s="13">
        <f t="shared" si="384"/>
        <v>332991.45454545453</v>
      </c>
      <c r="Z1317" s="13">
        <f t="shared" si="385"/>
        <v>0</v>
      </c>
      <c r="AA1317" s="13">
        <f t="shared" si="386"/>
        <v>999533.40909090918</v>
      </c>
      <c r="AB1317" s="23">
        <f t="shared" si="387"/>
        <v>0</v>
      </c>
      <c r="AC1317" s="23">
        <f t="shared" si="388"/>
        <v>0</v>
      </c>
      <c r="AD1317" s="23">
        <f t="shared" si="389"/>
        <v>0</v>
      </c>
      <c r="AE1317" s="23">
        <f t="shared" si="390"/>
        <v>0</v>
      </c>
      <c r="AF1317" s="23">
        <f t="shared" si="391"/>
        <v>0</v>
      </c>
      <c r="AG1317" s="23">
        <f t="shared" si="392"/>
        <v>0</v>
      </c>
      <c r="AH1317" s="23">
        <f t="shared" si="393"/>
        <v>0</v>
      </c>
      <c r="AI1317" s="44" t="str">
        <f t="shared" si="394"/>
        <v>n/a</v>
      </c>
      <c r="AJ1317" s="2" t="str">
        <f t="shared" si="377"/>
        <v>2020-21 Summer</v>
      </c>
      <c r="AK1317" s="2" t="str">
        <f t="shared" si="378"/>
        <v>2019-20 Winter</v>
      </c>
      <c r="AL1317" s="41">
        <v>0</v>
      </c>
    </row>
    <row r="1318" spans="1:38" x14ac:dyDescent="0.3">
      <c r="A1318" s="47">
        <v>43746</v>
      </c>
      <c r="B1318" s="14" t="str">
        <f t="shared" si="379"/>
        <v>Oct</v>
      </c>
      <c r="C1318" s="3"/>
      <c r="D1318" s="3"/>
      <c r="E1318" s="3"/>
      <c r="F1318" s="3"/>
      <c r="G1318" s="3"/>
      <c r="H1318" s="3"/>
      <c r="I1318" s="13">
        <f>VLOOKUP($B1318,'Gas wholesale lookups'!$A$4:$L$15,'Gas wholesale index'!I$2,FALSE)</f>
        <v>332991.45454545453</v>
      </c>
      <c r="J1318" s="13">
        <f>VLOOKUP($B1318,'Gas wholesale lookups'!$A$4:$L$15,'Gas wholesale index'!J$2,FALSE)</f>
        <v>208526.18181818182</v>
      </c>
      <c r="K1318" s="13">
        <f>VLOOKUP($B1318,'Gas wholesale lookups'!$A$4:$L$15,'Gas wholesale index'!K$2,FALSE)</f>
        <v>166168.27272727274</v>
      </c>
      <c r="L1318" s="13">
        <f>VLOOKUP($B1318,'Gas wholesale lookups'!$A$4:$L$15,'Gas wholesale index'!L$2,FALSE)</f>
        <v>291847.5</v>
      </c>
      <c r="M1318" s="13">
        <f>VLOOKUP($B1318,'Gas wholesale lookups'!$A$4:$L$15,'Gas wholesale index'!M$2,FALSE)</f>
        <v>332991.45454545453</v>
      </c>
      <c r="N1318" s="13">
        <f>VLOOKUP($B1318,'Gas wholesale lookups'!$A$4:$L$15,'Gas wholesale index'!N$2,FALSE)</f>
        <v>208526.18181818182</v>
      </c>
      <c r="O1318" s="38">
        <f>VLOOKUP($B1318,'Gas wholesale lookups'!$A$4:$R$15,'Gas wholesale index'!O$2,FALSE)</f>
        <v>0</v>
      </c>
      <c r="P1318" s="38">
        <f>VLOOKUP($B1318,'Gas wholesale lookups'!$A$4:$R$15,'Gas wholesale index'!P$2,FALSE)</f>
        <v>1</v>
      </c>
      <c r="Q1318" s="38">
        <f>VLOOKUP($B1318,'Gas wholesale lookups'!$A$4:$R$15,'Gas wholesale index'!Q$2,FALSE)</f>
        <v>1</v>
      </c>
      <c r="R1318" s="38">
        <f>VLOOKUP($B1318,'Gas wholesale lookups'!$A$4:$R$15,'Gas wholesale index'!R$2,FALSE)</f>
        <v>1</v>
      </c>
      <c r="S1318" s="38">
        <f>VLOOKUP($B1318,'Gas wholesale lookups'!$A$4:$R$15,'Gas wholesale index'!S$2,FALSE)</f>
        <v>1</v>
      </c>
      <c r="T1318" s="38">
        <f>VLOOKUP($B1318,'Gas wholesale lookups'!$A$4:$R$15,'Gas wholesale index'!T$2,FALSE)</f>
        <v>0</v>
      </c>
      <c r="U1318" s="13">
        <f t="shared" si="380"/>
        <v>0</v>
      </c>
      <c r="V1318" s="13">
        <f t="shared" si="381"/>
        <v>208526.18181818182</v>
      </c>
      <c r="W1318" s="13">
        <f t="shared" si="382"/>
        <v>166168.27272727274</v>
      </c>
      <c r="X1318" s="13">
        <f t="shared" si="383"/>
        <v>291847.5</v>
      </c>
      <c r="Y1318" s="13">
        <f t="shared" si="384"/>
        <v>332991.45454545453</v>
      </c>
      <c r="Z1318" s="13">
        <f t="shared" si="385"/>
        <v>0</v>
      </c>
      <c r="AA1318" s="13">
        <f t="shared" si="386"/>
        <v>999533.40909090918</v>
      </c>
      <c r="AB1318" s="23">
        <f t="shared" si="387"/>
        <v>0</v>
      </c>
      <c r="AC1318" s="23">
        <f t="shared" si="388"/>
        <v>0</v>
      </c>
      <c r="AD1318" s="23">
        <f t="shared" si="389"/>
        <v>0</v>
      </c>
      <c r="AE1318" s="23">
        <f t="shared" si="390"/>
        <v>0</v>
      </c>
      <c r="AF1318" s="23">
        <f t="shared" si="391"/>
        <v>0</v>
      </c>
      <c r="AG1318" s="23">
        <f t="shared" si="392"/>
        <v>0</v>
      </c>
      <c r="AH1318" s="23">
        <f t="shared" si="393"/>
        <v>0</v>
      </c>
      <c r="AI1318" s="44" t="str">
        <f t="shared" si="394"/>
        <v>n/a</v>
      </c>
      <c r="AJ1318" s="2" t="str">
        <f t="shared" si="377"/>
        <v>2020-21 Summer</v>
      </c>
      <c r="AK1318" s="2" t="str">
        <f t="shared" si="378"/>
        <v>2019-20 Winter</v>
      </c>
      <c r="AL1318" s="41">
        <v>0</v>
      </c>
    </row>
    <row r="1319" spans="1:38" x14ac:dyDescent="0.3">
      <c r="A1319" s="47">
        <v>43747</v>
      </c>
      <c r="B1319" s="14" t="str">
        <f t="shared" si="379"/>
        <v>Oct</v>
      </c>
      <c r="C1319" s="3"/>
      <c r="D1319" s="3"/>
      <c r="E1319" s="3"/>
      <c r="F1319" s="3"/>
      <c r="G1319" s="3"/>
      <c r="H1319" s="3"/>
      <c r="I1319" s="13">
        <f>VLOOKUP($B1319,'Gas wholesale lookups'!$A$4:$L$15,'Gas wholesale index'!I$2,FALSE)</f>
        <v>332991.45454545453</v>
      </c>
      <c r="J1319" s="13">
        <f>VLOOKUP($B1319,'Gas wholesale lookups'!$A$4:$L$15,'Gas wholesale index'!J$2,FALSE)</f>
        <v>208526.18181818182</v>
      </c>
      <c r="K1319" s="13">
        <f>VLOOKUP($B1319,'Gas wholesale lookups'!$A$4:$L$15,'Gas wholesale index'!K$2,FALSE)</f>
        <v>166168.27272727274</v>
      </c>
      <c r="L1319" s="13">
        <f>VLOOKUP($B1319,'Gas wholesale lookups'!$A$4:$L$15,'Gas wholesale index'!L$2,FALSE)</f>
        <v>291847.5</v>
      </c>
      <c r="M1319" s="13">
        <f>VLOOKUP($B1319,'Gas wholesale lookups'!$A$4:$L$15,'Gas wholesale index'!M$2,FALSE)</f>
        <v>332991.45454545453</v>
      </c>
      <c r="N1319" s="13">
        <f>VLOOKUP($B1319,'Gas wholesale lookups'!$A$4:$L$15,'Gas wholesale index'!N$2,FALSE)</f>
        <v>208526.18181818182</v>
      </c>
      <c r="O1319" s="38">
        <f>VLOOKUP($B1319,'Gas wholesale lookups'!$A$4:$R$15,'Gas wholesale index'!O$2,FALSE)</f>
        <v>0</v>
      </c>
      <c r="P1319" s="38">
        <f>VLOOKUP($B1319,'Gas wholesale lookups'!$A$4:$R$15,'Gas wholesale index'!P$2,FALSE)</f>
        <v>1</v>
      </c>
      <c r="Q1319" s="38">
        <f>VLOOKUP($B1319,'Gas wholesale lookups'!$A$4:$R$15,'Gas wholesale index'!Q$2,FALSE)</f>
        <v>1</v>
      </c>
      <c r="R1319" s="38">
        <f>VLOOKUP($B1319,'Gas wholesale lookups'!$A$4:$R$15,'Gas wholesale index'!R$2,FALSE)</f>
        <v>1</v>
      </c>
      <c r="S1319" s="38">
        <f>VLOOKUP($B1319,'Gas wholesale lookups'!$A$4:$R$15,'Gas wholesale index'!S$2,FALSE)</f>
        <v>1</v>
      </c>
      <c r="T1319" s="38">
        <f>VLOOKUP($B1319,'Gas wholesale lookups'!$A$4:$R$15,'Gas wholesale index'!T$2,FALSE)</f>
        <v>0</v>
      </c>
      <c r="U1319" s="13">
        <f t="shared" si="380"/>
        <v>0</v>
      </c>
      <c r="V1319" s="13">
        <f t="shared" si="381"/>
        <v>208526.18181818182</v>
      </c>
      <c r="W1319" s="13">
        <f t="shared" si="382"/>
        <v>166168.27272727274</v>
      </c>
      <c r="X1319" s="13">
        <f t="shared" si="383"/>
        <v>291847.5</v>
      </c>
      <c r="Y1319" s="13">
        <f t="shared" si="384"/>
        <v>332991.45454545453</v>
      </c>
      <c r="Z1319" s="13">
        <f t="shared" si="385"/>
        <v>0</v>
      </c>
      <c r="AA1319" s="13">
        <f t="shared" si="386"/>
        <v>999533.40909090918</v>
      </c>
      <c r="AB1319" s="23">
        <f t="shared" si="387"/>
        <v>0</v>
      </c>
      <c r="AC1319" s="23">
        <f t="shared" si="388"/>
        <v>0</v>
      </c>
      <c r="AD1319" s="23">
        <f t="shared" si="389"/>
        <v>0</v>
      </c>
      <c r="AE1319" s="23">
        <f t="shared" si="390"/>
        <v>0</v>
      </c>
      <c r="AF1319" s="23">
        <f t="shared" si="391"/>
        <v>0</v>
      </c>
      <c r="AG1319" s="23">
        <f t="shared" si="392"/>
        <v>0</v>
      </c>
      <c r="AH1319" s="23">
        <f t="shared" si="393"/>
        <v>0</v>
      </c>
      <c r="AI1319" s="44" t="str">
        <f t="shared" si="394"/>
        <v>n/a</v>
      </c>
      <c r="AJ1319" s="2" t="str">
        <f t="shared" si="377"/>
        <v>2020-21 Summer</v>
      </c>
      <c r="AK1319" s="2" t="str">
        <f t="shared" si="378"/>
        <v>2019-20 Winter</v>
      </c>
      <c r="AL1319" s="41">
        <v>0</v>
      </c>
    </row>
    <row r="1320" spans="1:38" x14ac:dyDescent="0.3">
      <c r="A1320" s="47">
        <v>43748</v>
      </c>
      <c r="B1320" s="14" t="str">
        <f t="shared" si="379"/>
        <v>Oct</v>
      </c>
      <c r="C1320" s="3"/>
      <c r="D1320" s="3"/>
      <c r="E1320" s="3"/>
      <c r="F1320" s="3"/>
      <c r="G1320" s="3"/>
      <c r="H1320" s="3"/>
      <c r="I1320" s="13">
        <f>VLOOKUP($B1320,'Gas wholesale lookups'!$A$4:$L$15,'Gas wholesale index'!I$2,FALSE)</f>
        <v>332991.45454545453</v>
      </c>
      <c r="J1320" s="13">
        <f>VLOOKUP($B1320,'Gas wholesale lookups'!$A$4:$L$15,'Gas wholesale index'!J$2,FALSE)</f>
        <v>208526.18181818182</v>
      </c>
      <c r="K1320" s="13">
        <f>VLOOKUP($B1320,'Gas wholesale lookups'!$A$4:$L$15,'Gas wholesale index'!K$2,FALSE)</f>
        <v>166168.27272727274</v>
      </c>
      <c r="L1320" s="13">
        <f>VLOOKUP($B1320,'Gas wholesale lookups'!$A$4:$L$15,'Gas wholesale index'!L$2,FALSE)</f>
        <v>291847.5</v>
      </c>
      <c r="M1320" s="13">
        <f>VLOOKUP($B1320,'Gas wholesale lookups'!$A$4:$L$15,'Gas wholesale index'!M$2,FALSE)</f>
        <v>332991.45454545453</v>
      </c>
      <c r="N1320" s="13">
        <f>VLOOKUP($B1320,'Gas wholesale lookups'!$A$4:$L$15,'Gas wholesale index'!N$2,FALSE)</f>
        <v>208526.18181818182</v>
      </c>
      <c r="O1320" s="38">
        <f>VLOOKUP($B1320,'Gas wholesale lookups'!$A$4:$R$15,'Gas wholesale index'!O$2,FALSE)</f>
        <v>0</v>
      </c>
      <c r="P1320" s="38">
        <f>VLOOKUP($B1320,'Gas wholesale lookups'!$A$4:$R$15,'Gas wholesale index'!P$2,FALSE)</f>
        <v>1</v>
      </c>
      <c r="Q1320" s="38">
        <f>VLOOKUP($B1320,'Gas wholesale lookups'!$A$4:$R$15,'Gas wholesale index'!Q$2,FALSE)</f>
        <v>1</v>
      </c>
      <c r="R1320" s="38">
        <f>VLOOKUP($B1320,'Gas wholesale lookups'!$A$4:$R$15,'Gas wholesale index'!R$2,FALSE)</f>
        <v>1</v>
      </c>
      <c r="S1320" s="38">
        <f>VLOOKUP($B1320,'Gas wholesale lookups'!$A$4:$R$15,'Gas wholesale index'!S$2,FALSE)</f>
        <v>1</v>
      </c>
      <c r="T1320" s="38">
        <f>VLOOKUP($B1320,'Gas wholesale lookups'!$A$4:$R$15,'Gas wholesale index'!T$2,FALSE)</f>
        <v>0</v>
      </c>
      <c r="U1320" s="13">
        <f t="shared" si="380"/>
        <v>0</v>
      </c>
      <c r="V1320" s="13">
        <f t="shared" si="381"/>
        <v>208526.18181818182</v>
      </c>
      <c r="W1320" s="13">
        <f t="shared" si="382"/>
        <v>166168.27272727274</v>
      </c>
      <c r="X1320" s="13">
        <f t="shared" si="383"/>
        <v>291847.5</v>
      </c>
      <c r="Y1320" s="13">
        <f t="shared" si="384"/>
        <v>332991.45454545453</v>
      </c>
      <c r="Z1320" s="13">
        <f t="shared" si="385"/>
        <v>0</v>
      </c>
      <c r="AA1320" s="13">
        <f t="shared" si="386"/>
        <v>999533.40909090918</v>
      </c>
      <c r="AB1320" s="23">
        <f t="shared" si="387"/>
        <v>0</v>
      </c>
      <c r="AC1320" s="23">
        <f t="shared" si="388"/>
        <v>0</v>
      </c>
      <c r="AD1320" s="23">
        <f t="shared" si="389"/>
        <v>0</v>
      </c>
      <c r="AE1320" s="23">
        <f t="shared" si="390"/>
        <v>0</v>
      </c>
      <c r="AF1320" s="23">
        <f t="shared" si="391"/>
        <v>0</v>
      </c>
      <c r="AG1320" s="23">
        <f t="shared" si="392"/>
        <v>0</v>
      </c>
      <c r="AH1320" s="23">
        <f t="shared" si="393"/>
        <v>0</v>
      </c>
      <c r="AI1320" s="44" t="str">
        <f t="shared" si="394"/>
        <v>n/a</v>
      </c>
      <c r="AJ1320" s="2" t="str">
        <f t="shared" si="377"/>
        <v>2020-21 Summer</v>
      </c>
      <c r="AK1320" s="2" t="str">
        <f t="shared" si="378"/>
        <v>2019-20 Winter</v>
      </c>
      <c r="AL1320" s="41">
        <v>0</v>
      </c>
    </row>
    <row r="1321" spans="1:38" x14ac:dyDescent="0.3">
      <c r="A1321" s="47">
        <v>43749</v>
      </c>
      <c r="B1321" s="14" t="str">
        <f t="shared" si="379"/>
        <v>Oct</v>
      </c>
      <c r="C1321" s="3"/>
      <c r="D1321" s="3"/>
      <c r="E1321" s="3"/>
      <c r="F1321" s="3"/>
      <c r="G1321" s="3"/>
      <c r="H1321" s="3"/>
      <c r="I1321" s="13">
        <f>VLOOKUP($B1321,'Gas wholesale lookups'!$A$4:$L$15,'Gas wholesale index'!I$2,FALSE)</f>
        <v>332991.45454545453</v>
      </c>
      <c r="J1321" s="13">
        <f>VLOOKUP($B1321,'Gas wholesale lookups'!$A$4:$L$15,'Gas wholesale index'!J$2,FALSE)</f>
        <v>208526.18181818182</v>
      </c>
      <c r="K1321" s="13">
        <f>VLOOKUP($B1321,'Gas wholesale lookups'!$A$4:$L$15,'Gas wholesale index'!K$2,FALSE)</f>
        <v>166168.27272727274</v>
      </c>
      <c r="L1321" s="13">
        <f>VLOOKUP($B1321,'Gas wholesale lookups'!$A$4:$L$15,'Gas wholesale index'!L$2,FALSE)</f>
        <v>291847.5</v>
      </c>
      <c r="M1321" s="13">
        <f>VLOOKUP($B1321,'Gas wholesale lookups'!$A$4:$L$15,'Gas wholesale index'!M$2,FALSE)</f>
        <v>332991.45454545453</v>
      </c>
      <c r="N1321" s="13">
        <f>VLOOKUP($B1321,'Gas wholesale lookups'!$A$4:$L$15,'Gas wholesale index'!N$2,FALSE)</f>
        <v>208526.18181818182</v>
      </c>
      <c r="O1321" s="38">
        <f>VLOOKUP($B1321,'Gas wholesale lookups'!$A$4:$R$15,'Gas wholesale index'!O$2,FALSE)</f>
        <v>0</v>
      </c>
      <c r="P1321" s="38">
        <f>VLOOKUP($B1321,'Gas wholesale lookups'!$A$4:$R$15,'Gas wholesale index'!P$2,FALSE)</f>
        <v>1</v>
      </c>
      <c r="Q1321" s="38">
        <f>VLOOKUP($B1321,'Gas wholesale lookups'!$A$4:$R$15,'Gas wholesale index'!Q$2,FALSE)</f>
        <v>1</v>
      </c>
      <c r="R1321" s="38">
        <f>VLOOKUP($B1321,'Gas wholesale lookups'!$A$4:$R$15,'Gas wholesale index'!R$2,FALSE)</f>
        <v>1</v>
      </c>
      <c r="S1321" s="38">
        <f>VLOOKUP($B1321,'Gas wholesale lookups'!$A$4:$R$15,'Gas wholesale index'!S$2,FALSE)</f>
        <v>1</v>
      </c>
      <c r="T1321" s="38">
        <f>VLOOKUP($B1321,'Gas wholesale lookups'!$A$4:$R$15,'Gas wholesale index'!T$2,FALSE)</f>
        <v>0</v>
      </c>
      <c r="U1321" s="13">
        <f t="shared" si="380"/>
        <v>0</v>
      </c>
      <c r="V1321" s="13">
        <f t="shared" si="381"/>
        <v>208526.18181818182</v>
      </c>
      <c r="W1321" s="13">
        <f t="shared" si="382"/>
        <v>166168.27272727274</v>
      </c>
      <c r="X1321" s="13">
        <f t="shared" si="383"/>
        <v>291847.5</v>
      </c>
      <c r="Y1321" s="13">
        <f t="shared" si="384"/>
        <v>332991.45454545453</v>
      </c>
      <c r="Z1321" s="13">
        <f t="shared" si="385"/>
        <v>0</v>
      </c>
      <c r="AA1321" s="13">
        <f t="shared" si="386"/>
        <v>999533.40909090918</v>
      </c>
      <c r="AB1321" s="23">
        <f t="shared" si="387"/>
        <v>0</v>
      </c>
      <c r="AC1321" s="23">
        <f t="shared" si="388"/>
        <v>0</v>
      </c>
      <c r="AD1321" s="23">
        <f t="shared" si="389"/>
        <v>0</v>
      </c>
      <c r="AE1321" s="23">
        <f t="shared" si="390"/>
        <v>0</v>
      </c>
      <c r="AF1321" s="23">
        <f t="shared" si="391"/>
        <v>0</v>
      </c>
      <c r="AG1321" s="23">
        <f t="shared" si="392"/>
        <v>0</v>
      </c>
      <c r="AH1321" s="23">
        <f t="shared" si="393"/>
        <v>0</v>
      </c>
      <c r="AI1321" s="44" t="str">
        <f t="shared" si="394"/>
        <v>n/a</v>
      </c>
      <c r="AJ1321" s="2" t="str">
        <f t="shared" si="377"/>
        <v>2020-21 Summer</v>
      </c>
      <c r="AK1321" s="2" t="str">
        <f t="shared" si="378"/>
        <v>2019-20 Winter</v>
      </c>
      <c r="AL1321" s="41">
        <v>0</v>
      </c>
    </row>
    <row r="1322" spans="1:38" x14ac:dyDescent="0.3">
      <c r="A1322" s="47">
        <v>43752</v>
      </c>
      <c r="B1322" s="14" t="str">
        <f t="shared" si="379"/>
        <v>Oct</v>
      </c>
      <c r="C1322" s="3"/>
      <c r="D1322" s="3"/>
      <c r="E1322" s="3"/>
      <c r="F1322" s="3"/>
      <c r="G1322" s="3"/>
      <c r="H1322" s="3"/>
      <c r="I1322" s="13">
        <f>VLOOKUP($B1322,'Gas wholesale lookups'!$A$4:$L$15,'Gas wholesale index'!I$2,FALSE)</f>
        <v>332991.45454545453</v>
      </c>
      <c r="J1322" s="13">
        <f>VLOOKUP($B1322,'Gas wholesale lookups'!$A$4:$L$15,'Gas wholesale index'!J$2,FALSE)</f>
        <v>208526.18181818182</v>
      </c>
      <c r="K1322" s="13">
        <f>VLOOKUP($B1322,'Gas wholesale lookups'!$A$4:$L$15,'Gas wholesale index'!K$2,FALSE)</f>
        <v>166168.27272727274</v>
      </c>
      <c r="L1322" s="13">
        <f>VLOOKUP($B1322,'Gas wholesale lookups'!$A$4:$L$15,'Gas wholesale index'!L$2,FALSE)</f>
        <v>291847.5</v>
      </c>
      <c r="M1322" s="13">
        <f>VLOOKUP($B1322,'Gas wholesale lookups'!$A$4:$L$15,'Gas wholesale index'!M$2,FALSE)</f>
        <v>332991.45454545453</v>
      </c>
      <c r="N1322" s="13">
        <f>VLOOKUP($B1322,'Gas wholesale lookups'!$A$4:$L$15,'Gas wholesale index'!N$2,FALSE)</f>
        <v>208526.18181818182</v>
      </c>
      <c r="O1322" s="38">
        <f>VLOOKUP($B1322,'Gas wholesale lookups'!$A$4:$R$15,'Gas wholesale index'!O$2,FALSE)</f>
        <v>0</v>
      </c>
      <c r="P1322" s="38">
        <f>VLOOKUP($B1322,'Gas wholesale lookups'!$A$4:$R$15,'Gas wholesale index'!P$2,FALSE)</f>
        <v>1</v>
      </c>
      <c r="Q1322" s="38">
        <f>VLOOKUP($B1322,'Gas wholesale lookups'!$A$4:$R$15,'Gas wholesale index'!Q$2,FALSE)</f>
        <v>1</v>
      </c>
      <c r="R1322" s="38">
        <f>VLOOKUP($B1322,'Gas wholesale lookups'!$A$4:$R$15,'Gas wholesale index'!R$2,FALSE)</f>
        <v>1</v>
      </c>
      <c r="S1322" s="38">
        <f>VLOOKUP($B1322,'Gas wholesale lookups'!$A$4:$R$15,'Gas wholesale index'!S$2,FALSE)</f>
        <v>1</v>
      </c>
      <c r="T1322" s="38">
        <f>VLOOKUP($B1322,'Gas wholesale lookups'!$A$4:$R$15,'Gas wholesale index'!T$2,FALSE)</f>
        <v>0</v>
      </c>
      <c r="U1322" s="13">
        <f t="shared" si="380"/>
        <v>0</v>
      </c>
      <c r="V1322" s="13">
        <f t="shared" si="381"/>
        <v>208526.18181818182</v>
      </c>
      <c r="W1322" s="13">
        <f t="shared" si="382"/>
        <v>166168.27272727274</v>
      </c>
      <c r="X1322" s="13">
        <f t="shared" si="383"/>
        <v>291847.5</v>
      </c>
      <c r="Y1322" s="13">
        <f t="shared" si="384"/>
        <v>332991.45454545453</v>
      </c>
      <c r="Z1322" s="13">
        <f t="shared" si="385"/>
        <v>0</v>
      </c>
      <c r="AA1322" s="13">
        <f t="shared" si="386"/>
        <v>999533.40909090918</v>
      </c>
      <c r="AB1322" s="23">
        <f t="shared" si="387"/>
        <v>0</v>
      </c>
      <c r="AC1322" s="23">
        <f t="shared" si="388"/>
        <v>0</v>
      </c>
      <c r="AD1322" s="23">
        <f t="shared" si="389"/>
        <v>0</v>
      </c>
      <c r="AE1322" s="23">
        <f t="shared" si="390"/>
        <v>0</v>
      </c>
      <c r="AF1322" s="23">
        <f t="shared" si="391"/>
        <v>0</v>
      </c>
      <c r="AG1322" s="23">
        <f t="shared" si="392"/>
        <v>0</v>
      </c>
      <c r="AH1322" s="23">
        <f t="shared" si="393"/>
        <v>0</v>
      </c>
      <c r="AI1322" s="44" t="str">
        <f t="shared" si="394"/>
        <v>n/a</v>
      </c>
      <c r="AJ1322" s="2" t="str">
        <f t="shared" si="377"/>
        <v>2020-21 Summer</v>
      </c>
      <c r="AK1322" s="2" t="str">
        <f t="shared" si="378"/>
        <v>2019-20 Winter</v>
      </c>
      <c r="AL1322" s="41">
        <v>0</v>
      </c>
    </row>
    <row r="1323" spans="1:38" x14ac:dyDescent="0.3">
      <c r="A1323" s="47">
        <v>43753</v>
      </c>
      <c r="B1323" s="14" t="str">
        <f t="shared" si="379"/>
        <v>Oct</v>
      </c>
      <c r="C1323" s="3"/>
      <c r="D1323" s="3"/>
      <c r="E1323" s="3"/>
      <c r="F1323" s="3"/>
      <c r="G1323" s="3"/>
      <c r="H1323" s="3"/>
      <c r="I1323" s="13">
        <f>VLOOKUP($B1323,'Gas wholesale lookups'!$A$4:$L$15,'Gas wholesale index'!I$2,FALSE)</f>
        <v>332991.45454545453</v>
      </c>
      <c r="J1323" s="13">
        <f>VLOOKUP($B1323,'Gas wholesale lookups'!$A$4:$L$15,'Gas wholesale index'!J$2,FALSE)</f>
        <v>208526.18181818182</v>
      </c>
      <c r="K1323" s="13">
        <f>VLOOKUP($B1323,'Gas wholesale lookups'!$A$4:$L$15,'Gas wholesale index'!K$2,FALSE)</f>
        <v>166168.27272727274</v>
      </c>
      <c r="L1323" s="13">
        <f>VLOOKUP($B1323,'Gas wholesale lookups'!$A$4:$L$15,'Gas wholesale index'!L$2,FALSE)</f>
        <v>291847.5</v>
      </c>
      <c r="M1323" s="13">
        <f>VLOOKUP($B1323,'Gas wholesale lookups'!$A$4:$L$15,'Gas wholesale index'!M$2,FALSE)</f>
        <v>332991.45454545453</v>
      </c>
      <c r="N1323" s="13">
        <f>VLOOKUP($B1323,'Gas wholesale lookups'!$A$4:$L$15,'Gas wholesale index'!N$2,FALSE)</f>
        <v>208526.18181818182</v>
      </c>
      <c r="O1323" s="38">
        <f>VLOOKUP($B1323,'Gas wholesale lookups'!$A$4:$R$15,'Gas wholesale index'!O$2,FALSE)</f>
        <v>0</v>
      </c>
      <c r="P1323" s="38">
        <f>VLOOKUP($B1323,'Gas wholesale lookups'!$A$4:$R$15,'Gas wholesale index'!P$2,FALSE)</f>
        <v>1</v>
      </c>
      <c r="Q1323" s="38">
        <f>VLOOKUP($B1323,'Gas wholesale lookups'!$A$4:$R$15,'Gas wholesale index'!Q$2,FALSE)</f>
        <v>1</v>
      </c>
      <c r="R1323" s="38">
        <f>VLOOKUP($B1323,'Gas wholesale lookups'!$A$4:$R$15,'Gas wholesale index'!R$2,FALSE)</f>
        <v>1</v>
      </c>
      <c r="S1323" s="38">
        <f>VLOOKUP($B1323,'Gas wholesale lookups'!$A$4:$R$15,'Gas wholesale index'!S$2,FALSE)</f>
        <v>1</v>
      </c>
      <c r="T1323" s="38">
        <f>VLOOKUP($B1323,'Gas wholesale lookups'!$A$4:$R$15,'Gas wholesale index'!T$2,FALSE)</f>
        <v>0</v>
      </c>
      <c r="U1323" s="13">
        <f t="shared" si="380"/>
        <v>0</v>
      </c>
      <c r="V1323" s="13">
        <f t="shared" si="381"/>
        <v>208526.18181818182</v>
      </c>
      <c r="W1323" s="13">
        <f t="shared" si="382"/>
        <v>166168.27272727274</v>
      </c>
      <c r="X1323" s="13">
        <f t="shared" si="383"/>
        <v>291847.5</v>
      </c>
      <c r="Y1323" s="13">
        <f t="shared" si="384"/>
        <v>332991.45454545453</v>
      </c>
      <c r="Z1323" s="13">
        <f t="shared" si="385"/>
        <v>0</v>
      </c>
      <c r="AA1323" s="13">
        <f t="shared" si="386"/>
        <v>999533.40909090918</v>
      </c>
      <c r="AB1323" s="23">
        <f t="shared" si="387"/>
        <v>0</v>
      </c>
      <c r="AC1323" s="23">
        <f t="shared" si="388"/>
        <v>0</v>
      </c>
      <c r="AD1323" s="23">
        <f t="shared" si="389"/>
        <v>0</v>
      </c>
      <c r="AE1323" s="23">
        <f t="shared" si="390"/>
        <v>0</v>
      </c>
      <c r="AF1323" s="23">
        <f t="shared" si="391"/>
        <v>0</v>
      </c>
      <c r="AG1323" s="23">
        <f t="shared" si="392"/>
        <v>0</v>
      </c>
      <c r="AH1323" s="23">
        <f t="shared" si="393"/>
        <v>0</v>
      </c>
      <c r="AI1323" s="44" t="str">
        <f t="shared" si="394"/>
        <v>n/a</v>
      </c>
      <c r="AJ1323" s="2" t="str">
        <f t="shared" si="377"/>
        <v>2020-21 Summer</v>
      </c>
      <c r="AK1323" s="2" t="str">
        <f t="shared" si="378"/>
        <v>2019-20 Winter</v>
      </c>
      <c r="AL1323" s="41">
        <v>0</v>
      </c>
    </row>
    <row r="1324" spans="1:38" x14ac:dyDescent="0.3">
      <c r="A1324" s="47">
        <v>43754</v>
      </c>
      <c r="B1324" s="14" t="str">
        <f t="shared" si="379"/>
        <v>Oct</v>
      </c>
      <c r="C1324" s="3"/>
      <c r="D1324" s="3"/>
      <c r="E1324" s="3"/>
      <c r="F1324" s="3"/>
      <c r="G1324" s="3"/>
      <c r="H1324" s="3"/>
      <c r="I1324" s="13">
        <f>VLOOKUP($B1324,'Gas wholesale lookups'!$A$4:$L$15,'Gas wholesale index'!I$2,FALSE)</f>
        <v>332991.45454545453</v>
      </c>
      <c r="J1324" s="13">
        <f>VLOOKUP($B1324,'Gas wholesale lookups'!$A$4:$L$15,'Gas wholesale index'!J$2,FALSE)</f>
        <v>208526.18181818182</v>
      </c>
      <c r="K1324" s="13">
        <f>VLOOKUP($B1324,'Gas wholesale lookups'!$A$4:$L$15,'Gas wholesale index'!K$2,FALSE)</f>
        <v>166168.27272727274</v>
      </c>
      <c r="L1324" s="13">
        <f>VLOOKUP($B1324,'Gas wholesale lookups'!$A$4:$L$15,'Gas wholesale index'!L$2,FALSE)</f>
        <v>291847.5</v>
      </c>
      <c r="M1324" s="13">
        <f>VLOOKUP($B1324,'Gas wholesale lookups'!$A$4:$L$15,'Gas wholesale index'!M$2,FALSE)</f>
        <v>332991.45454545453</v>
      </c>
      <c r="N1324" s="13">
        <f>VLOOKUP($B1324,'Gas wholesale lookups'!$A$4:$L$15,'Gas wholesale index'!N$2,FALSE)</f>
        <v>208526.18181818182</v>
      </c>
      <c r="O1324" s="38">
        <f>VLOOKUP($B1324,'Gas wholesale lookups'!$A$4:$R$15,'Gas wholesale index'!O$2,FALSE)</f>
        <v>0</v>
      </c>
      <c r="P1324" s="38">
        <f>VLOOKUP($B1324,'Gas wholesale lookups'!$A$4:$R$15,'Gas wholesale index'!P$2,FALSE)</f>
        <v>1</v>
      </c>
      <c r="Q1324" s="38">
        <f>VLOOKUP($B1324,'Gas wholesale lookups'!$A$4:$R$15,'Gas wholesale index'!Q$2,FALSE)</f>
        <v>1</v>
      </c>
      <c r="R1324" s="38">
        <f>VLOOKUP($B1324,'Gas wholesale lookups'!$A$4:$R$15,'Gas wholesale index'!R$2,FALSE)</f>
        <v>1</v>
      </c>
      <c r="S1324" s="38">
        <f>VLOOKUP($B1324,'Gas wholesale lookups'!$A$4:$R$15,'Gas wholesale index'!S$2,FALSE)</f>
        <v>1</v>
      </c>
      <c r="T1324" s="38">
        <f>VLOOKUP($B1324,'Gas wholesale lookups'!$A$4:$R$15,'Gas wholesale index'!T$2,FALSE)</f>
        <v>0</v>
      </c>
      <c r="U1324" s="13">
        <f t="shared" si="380"/>
        <v>0</v>
      </c>
      <c r="V1324" s="13">
        <f t="shared" si="381"/>
        <v>208526.18181818182</v>
      </c>
      <c r="W1324" s="13">
        <f t="shared" si="382"/>
        <v>166168.27272727274</v>
      </c>
      <c r="X1324" s="13">
        <f t="shared" si="383"/>
        <v>291847.5</v>
      </c>
      <c r="Y1324" s="13">
        <f t="shared" si="384"/>
        <v>332991.45454545453</v>
      </c>
      <c r="Z1324" s="13">
        <f t="shared" si="385"/>
        <v>0</v>
      </c>
      <c r="AA1324" s="13">
        <f t="shared" si="386"/>
        <v>999533.40909090918</v>
      </c>
      <c r="AB1324" s="23">
        <f t="shared" si="387"/>
        <v>0</v>
      </c>
      <c r="AC1324" s="23">
        <f t="shared" si="388"/>
        <v>0</v>
      </c>
      <c r="AD1324" s="23">
        <f t="shared" si="389"/>
        <v>0</v>
      </c>
      <c r="AE1324" s="23">
        <f t="shared" si="390"/>
        <v>0</v>
      </c>
      <c r="AF1324" s="23">
        <f t="shared" si="391"/>
        <v>0</v>
      </c>
      <c r="AG1324" s="23">
        <f t="shared" si="392"/>
        <v>0</v>
      </c>
      <c r="AH1324" s="23">
        <f t="shared" si="393"/>
        <v>0</v>
      </c>
      <c r="AI1324" s="44" t="str">
        <f t="shared" si="394"/>
        <v>n/a</v>
      </c>
      <c r="AJ1324" s="2" t="str">
        <f t="shared" si="377"/>
        <v>2020-21 Summer</v>
      </c>
      <c r="AK1324" s="2" t="str">
        <f t="shared" si="378"/>
        <v>2019-20 Winter</v>
      </c>
      <c r="AL1324" s="41">
        <v>0</v>
      </c>
    </row>
    <row r="1325" spans="1:38" x14ac:dyDescent="0.3">
      <c r="A1325" s="47">
        <v>43755</v>
      </c>
      <c r="B1325" s="14" t="str">
        <f t="shared" si="379"/>
        <v>Oct</v>
      </c>
      <c r="C1325" s="3"/>
      <c r="D1325" s="3"/>
      <c r="E1325" s="3"/>
      <c r="F1325" s="3"/>
      <c r="G1325" s="3"/>
      <c r="H1325" s="3"/>
      <c r="I1325" s="13">
        <f>VLOOKUP($B1325,'Gas wholesale lookups'!$A$4:$L$15,'Gas wholesale index'!I$2,FALSE)</f>
        <v>332991.45454545453</v>
      </c>
      <c r="J1325" s="13">
        <f>VLOOKUP($B1325,'Gas wholesale lookups'!$A$4:$L$15,'Gas wholesale index'!J$2,FALSE)</f>
        <v>208526.18181818182</v>
      </c>
      <c r="K1325" s="13">
        <f>VLOOKUP($B1325,'Gas wholesale lookups'!$A$4:$L$15,'Gas wholesale index'!K$2,FALSE)</f>
        <v>166168.27272727274</v>
      </c>
      <c r="L1325" s="13">
        <f>VLOOKUP($B1325,'Gas wholesale lookups'!$A$4:$L$15,'Gas wholesale index'!L$2,FALSE)</f>
        <v>291847.5</v>
      </c>
      <c r="M1325" s="13">
        <f>VLOOKUP($B1325,'Gas wholesale lookups'!$A$4:$L$15,'Gas wholesale index'!M$2,FALSE)</f>
        <v>332991.45454545453</v>
      </c>
      <c r="N1325" s="13">
        <f>VLOOKUP($B1325,'Gas wholesale lookups'!$A$4:$L$15,'Gas wholesale index'!N$2,FALSE)</f>
        <v>208526.18181818182</v>
      </c>
      <c r="O1325" s="38">
        <f>VLOOKUP($B1325,'Gas wholesale lookups'!$A$4:$R$15,'Gas wholesale index'!O$2,FALSE)</f>
        <v>0</v>
      </c>
      <c r="P1325" s="38">
        <f>VLOOKUP($B1325,'Gas wholesale lookups'!$A$4:$R$15,'Gas wholesale index'!P$2,FALSE)</f>
        <v>1</v>
      </c>
      <c r="Q1325" s="38">
        <f>VLOOKUP($B1325,'Gas wholesale lookups'!$A$4:$R$15,'Gas wholesale index'!Q$2,FALSE)</f>
        <v>1</v>
      </c>
      <c r="R1325" s="38">
        <f>VLOOKUP($B1325,'Gas wholesale lookups'!$A$4:$R$15,'Gas wholesale index'!R$2,FALSE)</f>
        <v>1</v>
      </c>
      <c r="S1325" s="38">
        <f>VLOOKUP($B1325,'Gas wholesale lookups'!$A$4:$R$15,'Gas wholesale index'!S$2,FALSE)</f>
        <v>1</v>
      </c>
      <c r="T1325" s="38">
        <f>VLOOKUP($B1325,'Gas wholesale lookups'!$A$4:$R$15,'Gas wholesale index'!T$2,FALSE)</f>
        <v>0</v>
      </c>
      <c r="U1325" s="13">
        <f t="shared" si="380"/>
        <v>0</v>
      </c>
      <c r="V1325" s="13">
        <f t="shared" si="381"/>
        <v>208526.18181818182</v>
      </c>
      <c r="W1325" s="13">
        <f t="shared" si="382"/>
        <v>166168.27272727274</v>
      </c>
      <c r="X1325" s="13">
        <f t="shared" si="383"/>
        <v>291847.5</v>
      </c>
      <c r="Y1325" s="13">
        <f t="shared" si="384"/>
        <v>332991.45454545453</v>
      </c>
      <c r="Z1325" s="13">
        <f t="shared" si="385"/>
        <v>0</v>
      </c>
      <c r="AA1325" s="13">
        <f t="shared" si="386"/>
        <v>999533.40909090918</v>
      </c>
      <c r="AB1325" s="23">
        <f t="shared" si="387"/>
        <v>0</v>
      </c>
      <c r="AC1325" s="23">
        <f t="shared" si="388"/>
        <v>0</v>
      </c>
      <c r="AD1325" s="23">
        <f t="shared" si="389"/>
        <v>0</v>
      </c>
      <c r="AE1325" s="23">
        <f t="shared" si="390"/>
        <v>0</v>
      </c>
      <c r="AF1325" s="23">
        <f t="shared" si="391"/>
        <v>0</v>
      </c>
      <c r="AG1325" s="23">
        <f t="shared" si="392"/>
        <v>0</v>
      </c>
      <c r="AH1325" s="23">
        <f t="shared" si="393"/>
        <v>0</v>
      </c>
      <c r="AI1325" s="44" t="str">
        <f t="shared" si="394"/>
        <v>n/a</v>
      </c>
      <c r="AJ1325" s="2" t="str">
        <f t="shared" si="377"/>
        <v>2020-21 Summer</v>
      </c>
      <c r="AK1325" s="2" t="str">
        <f t="shared" si="378"/>
        <v>2019-20 Winter</v>
      </c>
      <c r="AL1325" s="41">
        <v>0</v>
      </c>
    </row>
    <row r="1326" spans="1:38" x14ac:dyDescent="0.3">
      <c r="A1326" s="47">
        <v>43756</v>
      </c>
      <c r="B1326" s="14" t="str">
        <f t="shared" si="379"/>
        <v>Oct</v>
      </c>
      <c r="C1326" s="3"/>
      <c r="D1326" s="3"/>
      <c r="E1326" s="3"/>
      <c r="F1326" s="3"/>
      <c r="G1326" s="3"/>
      <c r="H1326" s="3"/>
      <c r="I1326" s="13">
        <f>VLOOKUP($B1326,'Gas wholesale lookups'!$A$4:$L$15,'Gas wholesale index'!I$2,FALSE)</f>
        <v>332991.45454545453</v>
      </c>
      <c r="J1326" s="13">
        <f>VLOOKUP($B1326,'Gas wholesale lookups'!$A$4:$L$15,'Gas wholesale index'!J$2,FALSE)</f>
        <v>208526.18181818182</v>
      </c>
      <c r="K1326" s="13">
        <f>VLOOKUP($B1326,'Gas wholesale lookups'!$A$4:$L$15,'Gas wholesale index'!K$2,FALSE)</f>
        <v>166168.27272727274</v>
      </c>
      <c r="L1326" s="13">
        <f>VLOOKUP($B1326,'Gas wholesale lookups'!$A$4:$L$15,'Gas wholesale index'!L$2,FALSE)</f>
        <v>291847.5</v>
      </c>
      <c r="M1326" s="13">
        <f>VLOOKUP($B1326,'Gas wholesale lookups'!$A$4:$L$15,'Gas wholesale index'!M$2,FALSE)</f>
        <v>332991.45454545453</v>
      </c>
      <c r="N1326" s="13">
        <f>VLOOKUP($B1326,'Gas wholesale lookups'!$A$4:$L$15,'Gas wholesale index'!N$2,FALSE)</f>
        <v>208526.18181818182</v>
      </c>
      <c r="O1326" s="38">
        <f>VLOOKUP($B1326,'Gas wholesale lookups'!$A$4:$R$15,'Gas wholesale index'!O$2,FALSE)</f>
        <v>0</v>
      </c>
      <c r="P1326" s="38">
        <f>VLOOKUP($B1326,'Gas wholesale lookups'!$A$4:$R$15,'Gas wholesale index'!P$2,FALSE)</f>
        <v>1</v>
      </c>
      <c r="Q1326" s="38">
        <f>VLOOKUP($B1326,'Gas wholesale lookups'!$A$4:$R$15,'Gas wholesale index'!Q$2,FALSE)</f>
        <v>1</v>
      </c>
      <c r="R1326" s="38">
        <f>VLOOKUP($B1326,'Gas wholesale lookups'!$A$4:$R$15,'Gas wholesale index'!R$2,FALSE)</f>
        <v>1</v>
      </c>
      <c r="S1326" s="38">
        <f>VLOOKUP($B1326,'Gas wholesale lookups'!$A$4:$R$15,'Gas wholesale index'!S$2,FALSE)</f>
        <v>1</v>
      </c>
      <c r="T1326" s="38">
        <f>VLOOKUP($B1326,'Gas wholesale lookups'!$A$4:$R$15,'Gas wholesale index'!T$2,FALSE)</f>
        <v>0</v>
      </c>
      <c r="U1326" s="13">
        <f t="shared" si="380"/>
        <v>0</v>
      </c>
      <c r="V1326" s="13">
        <f t="shared" si="381"/>
        <v>208526.18181818182</v>
      </c>
      <c r="W1326" s="13">
        <f t="shared" si="382"/>
        <v>166168.27272727274</v>
      </c>
      <c r="X1326" s="13">
        <f t="shared" si="383"/>
        <v>291847.5</v>
      </c>
      <c r="Y1326" s="13">
        <f t="shared" si="384"/>
        <v>332991.45454545453</v>
      </c>
      <c r="Z1326" s="13">
        <f t="shared" si="385"/>
        <v>0</v>
      </c>
      <c r="AA1326" s="13">
        <f t="shared" si="386"/>
        <v>999533.40909090918</v>
      </c>
      <c r="AB1326" s="23">
        <f t="shared" si="387"/>
        <v>0</v>
      </c>
      <c r="AC1326" s="23">
        <f t="shared" si="388"/>
        <v>0</v>
      </c>
      <c r="AD1326" s="23">
        <f t="shared" si="389"/>
        <v>0</v>
      </c>
      <c r="AE1326" s="23">
        <f t="shared" si="390"/>
        <v>0</v>
      </c>
      <c r="AF1326" s="23">
        <f t="shared" si="391"/>
        <v>0</v>
      </c>
      <c r="AG1326" s="23">
        <f t="shared" si="392"/>
        <v>0</v>
      </c>
      <c r="AH1326" s="23">
        <f t="shared" si="393"/>
        <v>0</v>
      </c>
      <c r="AI1326" s="44" t="str">
        <f t="shared" si="394"/>
        <v>n/a</v>
      </c>
      <c r="AJ1326" s="2" t="str">
        <f t="shared" si="377"/>
        <v>2020-21 Summer</v>
      </c>
      <c r="AK1326" s="2" t="str">
        <f t="shared" si="378"/>
        <v>2019-20 Winter</v>
      </c>
      <c r="AL1326" s="41">
        <v>0</v>
      </c>
    </row>
    <row r="1327" spans="1:38" x14ac:dyDescent="0.3">
      <c r="A1327" s="47">
        <v>43759</v>
      </c>
      <c r="B1327" s="14" t="str">
        <f t="shared" si="379"/>
        <v>Oct</v>
      </c>
      <c r="C1327" s="3"/>
      <c r="D1327" s="3"/>
      <c r="E1327" s="3"/>
      <c r="F1327" s="3"/>
      <c r="G1327" s="3"/>
      <c r="H1327" s="3"/>
      <c r="I1327" s="13">
        <f>VLOOKUP($B1327,'Gas wholesale lookups'!$A$4:$L$15,'Gas wholesale index'!I$2,FALSE)</f>
        <v>332991.45454545453</v>
      </c>
      <c r="J1327" s="13">
        <f>VLOOKUP($B1327,'Gas wholesale lookups'!$A$4:$L$15,'Gas wholesale index'!J$2,FALSE)</f>
        <v>208526.18181818182</v>
      </c>
      <c r="K1327" s="13">
        <f>VLOOKUP($B1327,'Gas wholesale lookups'!$A$4:$L$15,'Gas wholesale index'!K$2,FALSE)</f>
        <v>166168.27272727274</v>
      </c>
      <c r="L1327" s="13">
        <f>VLOOKUP($B1327,'Gas wholesale lookups'!$A$4:$L$15,'Gas wholesale index'!L$2,FALSE)</f>
        <v>291847.5</v>
      </c>
      <c r="M1327" s="13">
        <f>VLOOKUP($B1327,'Gas wholesale lookups'!$A$4:$L$15,'Gas wholesale index'!M$2,FALSE)</f>
        <v>332991.45454545453</v>
      </c>
      <c r="N1327" s="13">
        <f>VLOOKUP($B1327,'Gas wholesale lookups'!$A$4:$L$15,'Gas wholesale index'!N$2,FALSE)</f>
        <v>208526.18181818182</v>
      </c>
      <c r="O1327" s="38">
        <f>VLOOKUP($B1327,'Gas wholesale lookups'!$A$4:$R$15,'Gas wholesale index'!O$2,FALSE)</f>
        <v>0</v>
      </c>
      <c r="P1327" s="38">
        <f>VLOOKUP($B1327,'Gas wholesale lookups'!$A$4:$R$15,'Gas wholesale index'!P$2,FALSE)</f>
        <v>1</v>
      </c>
      <c r="Q1327" s="38">
        <f>VLOOKUP($B1327,'Gas wholesale lookups'!$A$4:$R$15,'Gas wholesale index'!Q$2,FALSE)</f>
        <v>1</v>
      </c>
      <c r="R1327" s="38">
        <f>VLOOKUP($B1327,'Gas wholesale lookups'!$A$4:$R$15,'Gas wholesale index'!R$2,FALSE)</f>
        <v>1</v>
      </c>
      <c r="S1327" s="38">
        <f>VLOOKUP($B1327,'Gas wholesale lookups'!$A$4:$R$15,'Gas wholesale index'!S$2,FALSE)</f>
        <v>1</v>
      </c>
      <c r="T1327" s="38">
        <f>VLOOKUP($B1327,'Gas wholesale lookups'!$A$4:$R$15,'Gas wholesale index'!T$2,FALSE)</f>
        <v>0</v>
      </c>
      <c r="U1327" s="13">
        <f t="shared" si="380"/>
        <v>0</v>
      </c>
      <c r="V1327" s="13">
        <f t="shared" si="381"/>
        <v>208526.18181818182</v>
      </c>
      <c r="W1327" s="13">
        <f t="shared" si="382"/>
        <v>166168.27272727274</v>
      </c>
      <c r="X1327" s="13">
        <f t="shared" si="383"/>
        <v>291847.5</v>
      </c>
      <c r="Y1327" s="13">
        <f t="shared" si="384"/>
        <v>332991.45454545453</v>
      </c>
      <c r="Z1327" s="13">
        <f t="shared" si="385"/>
        <v>0</v>
      </c>
      <c r="AA1327" s="13">
        <f t="shared" si="386"/>
        <v>999533.40909090918</v>
      </c>
      <c r="AB1327" s="23">
        <f t="shared" si="387"/>
        <v>0</v>
      </c>
      <c r="AC1327" s="23">
        <f t="shared" si="388"/>
        <v>0</v>
      </c>
      <c r="AD1327" s="23">
        <f t="shared" si="389"/>
        <v>0</v>
      </c>
      <c r="AE1327" s="23">
        <f t="shared" si="390"/>
        <v>0</v>
      </c>
      <c r="AF1327" s="23">
        <f t="shared" si="391"/>
        <v>0</v>
      </c>
      <c r="AG1327" s="23">
        <f t="shared" si="392"/>
        <v>0</v>
      </c>
      <c r="AH1327" s="23">
        <f t="shared" si="393"/>
        <v>0</v>
      </c>
      <c r="AI1327" s="44" t="str">
        <f t="shared" si="394"/>
        <v>n/a</v>
      </c>
      <c r="AJ1327" s="2" t="str">
        <f t="shared" si="377"/>
        <v>2020-21 Summer</v>
      </c>
      <c r="AK1327" s="2" t="str">
        <f t="shared" si="378"/>
        <v>2019-20 Winter</v>
      </c>
      <c r="AL1327" s="41">
        <v>0</v>
      </c>
    </row>
    <row r="1328" spans="1:38" x14ac:dyDescent="0.3">
      <c r="A1328" s="47">
        <v>43760</v>
      </c>
      <c r="B1328" s="14" t="str">
        <f t="shared" si="379"/>
        <v>Oct</v>
      </c>
      <c r="C1328" s="3"/>
      <c r="D1328" s="3"/>
      <c r="E1328" s="3"/>
      <c r="F1328" s="3"/>
      <c r="G1328" s="3"/>
      <c r="H1328" s="3"/>
      <c r="I1328" s="13">
        <f>VLOOKUP($B1328,'Gas wholesale lookups'!$A$4:$L$15,'Gas wholesale index'!I$2,FALSE)</f>
        <v>332991.45454545453</v>
      </c>
      <c r="J1328" s="13">
        <f>VLOOKUP($B1328,'Gas wholesale lookups'!$A$4:$L$15,'Gas wholesale index'!J$2,FALSE)</f>
        <v>208526.18181818182</v>
      </c>
      <c r="K1328" s="13">
        <f>VLOOKUP($B1328,'Gas wholesale lookups'!$A$4:$L$15,'Gas wholesale index'!K$2,FALSE)</f>
        <v>166168.27272727274</v>
      </c>
      <c r="L1328" s="13">
        <f>VLOOKUP($B1328,'Gas wholesale lookups'!$A$4:$L$15,'Gas wholesale index'!L$2,FALSE)</f>
        <v>291847.5</v>
      </c>
      <c r="M1328" s="13">
        <f>VLOOKUP($B1328,'Gas wholesale lookups'!$A$4:$L$15,'Gas wholesale index'!M$2,FALSE)</f>
        <v>332991.45454545453</v>
      </c>
      <c r="N1328" s="13">
        <f>VLOOKUP($B1328,'Gas wholesale lookups'!$A$4:$L$15,'Gas wholesale index'!N$2,FALSE)</f>
        <v>208526.18181818182</v>
      </c>
      <c r="O1328" s="38">
        <f>VLOOKUP($B1328,'Gas wholesale lookups'!$A$4:$R$15,'Gas wholesale index'!O$2,FALSE)</f>
        <v>0</v>
      </c>
      <c r="P1328" s="38">
        <f>VLOOKUP($B1328,'Gas wholesale lookups'!$A$4:$R$15,'Gas wholesale index'!P$2,FALSE)</f>
        <v>1</v>
      </c>
      <c r="Q1328" s="38">
        <f>VLOOKUP($B1328,'Gas wholesale lookups'!$A$4:$R$15,'Gas wholesale index'!Q$2,FALSE)</f>
        <v>1</v>
      </c>
      <c r="R1328" s="38">
        <f>VLOOKUP($B1328,'Gas wholesale lookups'!$A$4:$R$15,'Gas wholesale index'!R$2,FALSE)</f>
        <v>1</v>
      </c>
      <c r="S1328" s="38">
        <f>VLOOKUP($B1328,'Gas wholesale lookups'!$A$4:$R$15,'Gas wholesale index'!S$2,FALSE)</f>
        <v>1</v>
      </c>
      <c r="T1328" s="38">
        <f>VLOOKUP($B1328,'Gas wholesale lookups'!$A$4:$R$15,'Gas wholesale index'!T$2,FALSE)</f>
        <v>0</v>
      </c>
      <c r="U1328" s="13">
        <f t="shared" si="380"/>
        <v>0</v>
      </c>
      <c r="V1328" s="13">
        <f t="shared" si="381"/>
        <v>208526.18181818182</v>
      </c>
      <c r="W1328" s="13">
        <f t="shared" si="382"/>
        <v>166168.27272727274</v>
      </c>
      <c r="X1328" s="13">
        <f t="shared" si="383"/>
        <v>291847.5</v>
      </c>
      <c r="Y1328" s="13">
        <f t="shared" si="384"/>
        <v>332991.45454545453</v>
      </c>
      <c r="Z1328" s="13">
        <f t="shared" si="385"/>
        <v>0</v>
      </c>
      <c r="AA1328" s="13">
        <f t="shared" si="386"/>
        <v>999533.40909090918</v>
      </c>
      <c r="AB1328" s="23">
        <f t="shared" si="387"/>
        <v>0</v>
      </c>
      <c r="AC1328" s="23">
        <f t="shared" si="388"/>
        <v>0</v>
      </c>
      <c r="AD1328" s="23">
        <f t="shared" si="389"/>
        <v>0</v>
      </c>
      <c r="AE1328" s="23">
        <f t="shared" si="390"/>
        <v>0</v>
      </c>
      <c r="AF1328" s="23">
        <f t="shared" si="391"/>
        <v>0</v>
      </c>
      <c r="AG1328" s="23">
        <f t="shared" si="392"/>
        <v>0</v>
      </c>
      <c r="AH1328" s="23">
        <f t="shared" si="393"/>
        <v>0</v>
      </c>
      <c r="AI1328" s="44" t="str">
        <f t="shared" si="394"/>
        <v>n/a</v>
      </c>
      <c r="AJ1328" s="2" t="str">
        <f t="shared" si="377"/>
        <v>2020-21 Summer</v>
      </c>
      <c r="AK1328" s="2" t="str">
        <f t="shared" si="378"/>
        <v>2019-20 Winter</v>
      </c>
      <c r="AL1328" s="41">
        <v>0</v>
      </c>
    </row>
    <row r="1329" spans="1:38" x14ac:dyDescent="0.3">
      <c r="A1329" s="47">
        <v>43761</v>
      </c>
      <c r="B1329" s="14" t="str">
        <f t="shared" si="379"/>
        <v>Oct</v>
      </c>
      <c r="C1329" s="3"/>
      <c r="D1329" s="3"/>
      <c r="E1329" s="3"/>
      <c r="F1329" s="3"/>
      <c r="G1329" s="3"/>
      <c r="H1329" s="3"/>
      <c r="I1329" s="13">
        <f>VLOOKUP($B1329,'Gas wholesale lookups'!$A$4:$L$15,'Gas wholesale index'!I$2,FALSE)</f>
        <v>332991.45454545453</v>
      </c>
      <c r="J1329" s="13">
        <f>VLOOKUP($B1329,'Gas wholesale lookups'!$A$4:$L$15,'Gas wholesale index'!J$2,FALSE)</f>
        <v>208526.18181818182</v>
      </c>
      <c r="K1329" s="13">
        <f>VLOOKUP($B1329,'Gas wholesale lookups'!$A$4:$L$15,'Gas wholesale index'!K$2,FALSE)</f>
        <v>166168.27272727274</v>
      </c>
      <c r="L1329" s="13">
        <f>VLOOKUP($B1329,'Gas wholesale lookups'!$A$4:$L$15,'Gas wholesale index'!L$2,FALSE)</f>
        <v>291847.5</v>
      </c>
      <c r="M1329" s="13">
        <f>VLOOKUP($B1329,'Gas wholesale lookups'!$A$4:$L$15,'Gas wholesale index'!M$2,FALSE)</f>
        <v>332991.45454545453</v>
      </c>
      <c r="N1329" s="13">
        <f>VLOOKUP($B1329,'Gas wholesale lookups'!$A$4:$L$15,'Gas wholesale index'!N$2,FALSE)</f>
        <v>208526.18181818182</v>
      </c>
      <c r="O1329" s="38">
        <f>VLOOKUP($B1329,'Gas wholesale lookups'!$A$4:$R$15,'Gas wholesale index'!O$2,FALSE)</f>
        <v>0</v>
      </c>
      <c r="P1329" s="38">
        <f>VLOOKUP($B1329,'Gas wholesale lookups'!$A$4:$R$15,'Gas wholesale index'!P$2,FALSE)</f>
        <v>1</v>
      </c>
      <c r="Q1329" s="38">
        <f>VLOOKUP($B1329,'Gas wholesale lookups'!$A$4:$R$15,'Gas wholesale index'!Q$2,FALSE)</f>
        <v>1</v>
      </c>
      <c r="R1329" s="38">
        <f>VLOOKUP($B1329,'Gas wholesale lookups'!$A$4:$R$15,'Gas wholesale index'!R$2,FALSE)</f>
        <v>1</v>
      </c>
      <c r="S1329" s="38">
        <f>VLOOKUP($B1329,'Gas wholesale lookups'!$A$4:$R$15,'Gas wholesale index'!S$2,FALSE)</f>
        <v>1</v>
      </c>
      <c r="T1329" s="38">
        <f>VLOOKUP($B1329,'Gas wholesale lookups'!$A$4:$R$15,'Gas wholesale index'!T$2,FALSE)</f>
        <v>0</v>
      </c>
      <c r="U1329" s="13">
        <f t="shared" si="380"/>
        <v>0</v>
      </c>
      <c r="V1329" s="13">
        <f t="shared" si="381"/>
        <v>208526.18181818182</v>
      </c>
      <c r="W1329" s="13">
        <f t="shared" si="382"/>
        <v>166168.27272727274</v>
      </c>
      <c r="X1329" s="13">
        <f t="shared" si="383"/>
        <v>291847.5</v>
      </c>
      <c r="Y1329" s="13">
        <f t="shared" si="384"/>
        <v>332991.45454545453</v>
      </c>
      <c r="Z1329" s="13">
        <f t="shared" si="385"/>
        <v>0</v>
      </c>
      <c r="AA1329" s="13">
        <f t="shared" si="386"/>
        <v>999533.40909090918</v>
      </c>
      <c r="AB1329" s="23">
        <f t="shared" si="387"/>
        <v>0</v>
      </c>
      <c r="AC1329" s="23">
        <f t="shared" si="388"/>
        <v>0</v>
      </c>
      <c r="AD1329" s="23">
        <f t="shared" si="389"/>
        <v>0</v>
      </c>
      <c r="AE1329" s="23">
        <f t="shared" si="390"/>
        <v>0</v>
      </c>
      <c r="AF1329" s="23">
        <f t="shared" si="391"/>
        <v>0</v>
      </c>
      <c r="AG1329" s="23">
        <f t="shared" si="392"/>
        <v>0</v>
      </c>
      <c r="AH1329" s="23">
        <f t="shared" si="393"/>
        <v>0</v>
      </c>
      <c r="AI1329" s="44" t="str">
        <f t="shared" si="394"/>
        <v>n/a</v>
      </c>
      <c r="AJ1329" s="2" t="str">
        <f t="shared" si="377"/>
        <v>2020-21 Summer</v>
      </c>
      <c r="AK1329" s="2" t="str">
        <f t="shared" si="378"/>
        <v>2019-20 Winter</v>
      </c>
      <c r="AL1329" s="41">
        <v>0</v>
      </c>
    </row>
    <row r="1330" spans="1:38" x14ac:dyDescent="0.3">
      <c r="A1330" s="47">
        <v>43762</v>
      </c>
      <c r="B1330" s="14" t="str">
        <f t="shared" si="379"/>
        <v>Oct</v>
      </c>
      <c r="C1330" s="3"/>
      <c r="D1330" s="3"/>
      <c r="E1330" s="3"/>
      <c r="F1330" s="3"/>
      <c r="G1330" s="3"/>
      <c r="H1330" s="3"/>
      <c r="I1330" s="13">
        <f>VLOOKUP($B1330,'Gas wholesale lookups'!$A$4:$L$15,'Gas wholesale index'!I$2,FALSE)</f>
        <v>332991.45454545453</v>
      </c>
      <c r="J1330" s="13">
        <f>VLOOKUP($B1330,'Gas wholesale lookups'!$A$4:$L$15,'Gas wholesale index'!J$2,FALSE)</f>
        <v>208526.18181818182</v>
      </c>
      <c r="K1330" s="13">
        <f>VLOOKUP($B1330,'Gas wholesale lookups'!$A$4:$L$15,'Gas wholesale index'!K$2,FALSE)</f>
        <v>166168.27272727274</v>
      </c>
      <c r="L1330" s="13">
        <f>VLOOKUP($B1330,'Gas wholesale lookups'!$A$4:$L$15,'Gas wholesale index'!L$2,FALSE)</f>
        <v>291847.5</v>
      </c>
      <c r="M1330" s="13">
        <f>VLOOKUP($B1330,'Gas wholesale lookups'!$A$4:$L$15,'Gas wholesale index'!M$2,FALSE)</f>
        <v>332991.45454545453</v>
      </c>
      <c r="N1330" s="13">
        <f>VLOOKUP($B1330,'Gas wholesale lookups'!$A$4:$L$15,'Gas wholesale index'!N$2,FALSE)</f>
        <v>208526.18181818182</v>
      </c>
      <c r="O1330" s="38">
        <f>VLOOKUP($B1330,'Gas wholesale lookups'!$A$4:$R$15,'Gas wholesale index'!O$2,FALSE)</f>
        <v>0</v>
      </c>
      <c r="P1330" s="38">
        <f>VLOOKUP($B1330,'Gas wholesale lookups'!$A$4:$R$15,'Gas wholesale index'!P$2,FALSE)</f>
        <v>1</v>
      </c>
      <c r="Q1330" s="38">
        <f>VLOOKUP($B1330,'Gas wholesale lookups'!$A$4:$R$15,'Gas wholesale index'!Q$2,FALSE)</f>
        <v>1</v>
      </c>
      <c r="R1330" s="38">
        <f>VLOOKUP($B1330,'Gas wholesale lookups'!$A$4:$R$15,'Gas wholesale index'!R$2,FALSE)</f>
        <v>1</v>
      </c>
      <c r="S1330" s="38">
        <f>VLOOKUP($B1330,'Gas wholesale lookups'!$A$4:$R$15,'Gas wholesale index'!S$2,FALSE)</f>
        <v>1</v>
      </c>
      <c r="T1330" s="38">
        <f>VLOOKUP($B1330,'Gas wholesale lookups'!$A$4:$R$15,'Gas wholesale index'!T$2,FALSE)</f>
        <v>0</v>
      </c>
      <c r="U1330" s="13">
        <f t="shared" si="380"/>
        <v>0</v>
      </c>
      <c r="V1330" s="13">
        <f t="shared" si="381"/>
        <v>208526.18181818182</v>
      </c>
      <c r="W1330" s="13">
        <f t="shared" si="382"/>
        <v>166168.27272727274</v>
      </c>
      <c r="X1330" s="13">
        <f t="shared" si="383"/>
        <v>291847.5</v>
      </c>
      <c r="Y1330" s="13">
        <f t="shared" si="384"/>
        <v>332991.45454545453</v>
      </c>
      <c r="Z1330" s="13">
        <f t="shared" si="385"/>
        <v>0</v>
      </c>
      <c r="AA1330" s="13">
        <f t="shared" si="386"/>
        <v>999533.40909090918</v>
      </c>
      <c r="AB1330" s="23">
        <f t="shared" si="387"/>
        <v>0</v>
      </c>
      <c r="AC1330" s="23">
        <f t="shared" si="388"/>
        <v>0</v>
      </c>
      <c r="AD1330" s="23">
        <f t="shared" si="389"/>
        <v>0</v>
      </c>
      <c r="AE1330" s="23">
        <f t="shared" si="390"/>
        <v>0</v>
      </c>
      <c r="AF1330" s="23">
        <f t="shared" si="391"/>
        <v>0</v>
      </c>
      <c r="AG1330" s="23">
        <f t="shared" si="392"/>
        <v>0</v>
      </c>
      <c r="AH1330" s="23">
        <f t="shared" si="393"/>
        <v>0</v>
      </c>
      <c r="AI1330" s="44" t="str">
        <f t="shared" si="394"/>
        <v>n/a</v>
      </c>
      <c r="AJ1330" s="2" t="str">
        <f t="shared" si="377"/>
        <v>2020-21 Summer</v>
      </c>
      <c r="AK1330" s="2" t="str">
        <f t="shared" si="378"/>
        <v>2019-20 Winter</v>
      </c>
      <c r="AL1330" s="41">
        <v>0</v>
      </c>
    </row>
    <row r="1331" spans="1:38" x14ac:dyDescent="0.3">
      <c r="A1331" s="47">
        <v>43763</v>
      </c>
      <c r="B1331" s="14" t="str">
        <f t="shared" si="379"/>
        <v>Oct</v>
      </c>
      <c r="C1331" s="3"/>
      <c r="D1331" s="3"/>
      <c r="E1331" s="3"/>
      <c r="F1331" s="3"/>
      <c r="G1331" s="3"/>
      <c r="H1331" s="3"/>
      <c r="I1331" s="13">
        <f>VLOOKUP($B1331,'Gas wholesale lookups'!$A$4:$L$15,'Gas wholesale index'!I$2,FALSE)</f>
        <v>332991.45454545453</v>
      </c>
      <c r="J1331" s="13">
        <f>VLOOKUP($B1331,'Gas wholesale lookups'!$A$4:$L$15,'Gas wholesale index'!J$2,FALSE)</f>
        <v>208526.18181818182</v>
      </c>
      <c r="K1331" s="13">
        <f>VLOOKUP($B1331,'Gas wholesale lookups'!$A$4:$L$15,'Gas wholesale index'!K$2,FALSE)</f>
        <v>166168.27272727274</v>
      </c>
      <c r="L1331" s="13">
        <f>VLOOKUP($B1331,'Gas wholesale lookups'!$A$4:$L$15,'Gas wholesale index'!L$2,FALSE)</f>
        <v>291847.5</v>
      </c>
      <c r="M1331" s="13">
        <f>VLOOKUP($B1331,'Gas wholesale lookups'!$A$4:$L$15,'Gas wholesale index'!M$2,FALSE)</f>
        <v>332991.45454545453</v>
      </c>
      <c r="N1331" s="13">
        <f>VLOOKUP($B1331,'Gas wholesale lookups'!$A$4:$L$15,'Gas wholesale index'!N$2,FALSE)</f>
        <v>208526.18181818182</v>
      </c>
      <c r="O1331" s="38">
        <f>VLOOKUP($B1331,'Gas wholesale lookups'!$A$4:$R$15,'Gas wholesale index'!O$2,FALSE)</f>
        <v>0</v>
      </c>
      <c r="P1331" s="38">
        <f>VLOOKUP($B1331,'Gas wholesale lookups'!$A$4:$R$15,'Gas wholesale index'!P$2,FALSE)</f>
        <v>1</v>
      </c>
      <c r="Q1331" s="38">
        <f>VLOOKUP($B1331,'Gas wholesale lookups'!$A$4:$R$15,'Gas wholesale index'!Q$2,FALSE)</f>
        <v>1</v>
      </c>
      <c r="R1331" s="38">
        <f>VLOOKUP($B1331,'Gas wholesale lookups'!$A$4:$R$15,'Gas wholesale index'!R$2,FALSE)</f>
        <v>1</v>
      </c>
      <c r="S1331" s="38">
        <f>VLOOKUP($B1331,'Gas wholesale lookups'!$A$4:$R$15,'Gas wholesale index'!S$2,FALSE)</f>
        <v>1</v>
      </c>
      <c r="T1331" s="38">
        <f>VLOOKUP($B1331,'Gas wholesale lookups'!$A$4:$R$15,'Gas wholesale index'!T$2,FALSE)</f>
        <v>0</v>
      </c>
      <c r="U1331" s="13">
        <f t="shared" si="380"/>
        <v>0</v>
      </c>
      <c r="V1331" s="13">
        <f t="shared" si="381"/>
        <v>208526.18181818182</v>
      </c>
      <c r="W1331" s="13">
        <f t="shared" si="382"/>
        <v>166168.27272727274</v>
      </c>
      <c r="X1331" s="13">
        <f t="shared" si="383"/>
        <v>291847.5</v>
      </c>
      <c r="Y1331" s="13">
        <f t="shared" si="384"/>
        <v>332991.45454545453</v>
      </c>
      <c r="Z1331" s="13">
        <f t="shared" si="385"/>
        <v>0</v>
      </c>
      <c r="AA1331" s="13">
        <f t="shared" si="386"/>
        <v>999533.40909090918</v>
      </c>
      <c r="AB1331" s="23">
        <f t="shared" si="387"/>
        <v>0</v>
      </c>
      <c r="AC1331" s="23">
        <f t="shared" si="388"/>
        <v>0</v>
      </c>
      <c r="AD1331" s="23">
        <f t="shared" si="389"/>
        <v>0</v>
      </c>
      <c r="AE1331" s="23">
        <f t="shared" si="390"/>
        <v>0</v>
      </c>
      <c r="AF1331" s="23">
        <f t="shared" si="391"/>
        <v>0</v>
      </c>
      <c r="AG1331" s="23">
        <f t="shared" si="392"/>
        <v>0</v>
      </c>
      <c r="AH1331" s="23">
        <f t="shared" si="393"/>
        <v>0</v>
      </c>
      <c r="AI1331" s="44" t="str">
        <f t="shared" si="394"/>
        <v>n/a</v>
      </c>
      <c r="AJ1331" s="2" t="str">
        <f t="shared" si="377"/>
        <v>2020-21 Summer</v>
      </c>
      <c r="AK1331" s="2" t="str">
        <f t="shared" si="378"/>
        <v>2019-20 Winter</v>
      </c>
      <c r="AL1331" s="41">
        <v>0</v>
      </c>
    </row>
    <row r="1332" spans="1:38" x14ac:dyDescent="0.3">
      <c r="A1332" s="47">
        <v>43766</v>
      </c>
      <c r="B1332" s="14" t="str">
        <f t="shared" si="379"/>
        <v>Oct</v>
      </c>
      <c r="C1332" s="3"/>
      <c r="D1332" s="3"/>
      <c r="E1332" s="3"/>
      <c r="F1332" s="3"/>
      <c r="G1332" s="3"/>
      <c r="H1332" s="3"/>
      <c r="I1332" s="13">
        <f>VLOOKUP($B1332,'Gas wholesale lookups'!$A$4:$L$15,'Gas wholesale index'!I$2,FALSE)</f>
        <v>332991.45454545453</v>
      </c>
      <c r="J1332" s="13">
        <f>VLOOKUP($B1332,'Gas wholesale lookups'!$A$4:$L$15,'Gas wholesale index'!J$2,FALSE)</f>
        <v>208526.18181818182</v>
      </c>
      <c r="K1332" s="13">
        <f>VLOOKUP($B1332,'Gas wholesale lookups'!$A$4:$L$15,'Gas wholesale index'!K$2,FALSE)</f>
        <v>166168.27272727274</v>
      </c>
      <c r="L1332" s="13">
        <f>VLOOKUP($B1332,'Gas wholesale lookups'!$A$4:$L$15,'Gas wholesale index'!L$2,FALSE)</f>
        <v>291847.5</v>
      </c>
      <c r="M1332" s="13">
        <f>VLOOKUP($B1332,'Gas wholesale lookups'!$A$4:$L$15,'Gas wholesale index'!M$2,FALSE)</f>
        <v>332991.45454545453</v>
      </c>
      <c r="N1332" s="13">
        <f>VLOOKUP($B1332,'Gas wholesale lookups'!$A$4:$L$15,'Gas wholesale index'!N$2,FALSE)</f>
        <v>208526.18181818182</v>
      </c>
      <c r="O1332" s="38">
        <f>VLOOKUP($B1332,'Gas wholesale lookups'!$A$4:$R$15,'Gas wholesale index'!O$2,FALSE)</f>
        <v>0</v>
      </c>
      <c r="P1332" s="38">
        <f>VLOOKUP($B1332,'Gas wholesale lookups'!$A$4:$R$15,'Gas wholesale index'!P$2,FALSE)</f>
        <v>1</v>
      </c>
      <c r="Q1332" s="38">
        <f>VLOOKUP($B1332,'Gas wholesale lookups'!$A$4:$R$15,'Gas wholesale index'!Q$2,FALSE)</f>
        <v>1</v>
      </c>
      <c r="R1332" s="38">
        <f>VLOOKUP($B1332,'Gas wholesale lookups'!$A$4:$R$15,'Gas wholesale index'!R$2,FALSE)</f>
        <v>1</v>
      </c>
      <c r="S1332" s="38">
        <f>VLOOKUP($B1332,'Gas wholesale lookups'!$A$4:$R$15,'Gas wholesale index'!S$2,FALSE)</f>
        <v>1</v>
      </c>
      <c r="T1332" s="38">
        <f>VLOOKUP($B1332,'Gas wholesale lookups'!$A$4:$R$15,'Gas wholesale index'!T$2,FALSE)</f>
        <v>0</v>
      </c>
      <c r="U1332" s="13">
        <f t="shared" si="380"/>
        <v>0</v>
      </c>
      <c r="V1332" s="13">
        <f t="shared" si="381"/>
        <v>208526.18181818182</v>
      </c>
      <c r="W1332" s="13">
        <f t="shared" si="382"/>
        <v>166168.27272727274</v>
      </c>
      <c r="X1332" s="13">
        <f t="shared" si="383"/>
        <v>291847.5</v>
      </c>
      <c r="Y1332" s="13">
        <f t="shared" si="384"/>
        <v>332991.45454545453</v>
      </c>
      <c r="Z1332" s="13">
        <f t="shared" si="385"/>
        <v>0</v>
      </c>
      <c r="AA1332" s="13">
        <f t="shared" si="386"/>
        <v>999533.40909090918</v>
      </c>
      <c r="AB1332" s="23">
        <f t="shared" si="387"/>
        <v>0</v>
      </c>
      <c r="AC1332" s="23">
        <f t="shared" si="388"/>
        <v>0</v>
      </c>
      <c r="AD1332" s="23">
        <f t="shared" si="389"/>
        <v>0</v>
      </c>
      <c r="AE1332" s="23">
        <f t="shared" si="390"/>
        <v>0</v>
      </c>
      <c r="AF1332" s="23">
        <f t="shared" si="391"/>
        <v>0</v>
      </c>
      <c r="AG1332" s="23">
        <f t="shared" si="392"/>
        <v>0</v>
      </c>
      <c r="AH1332" s="23">
        <f t="shared" si="393"/>
        <v>0</v>
      </c>
      <c r="AI1332" s="44" t="str">
        <f t="shared" si="394"/>
        <v>n/a</v>
      </c>
      <c r="AJ1332" s="2" t="str">
        <f t="shared" si="377"/>
        <v>2020-21 Summer</v>
      </c>
      <c r="AK1332" s="2" t="str">
        <f t="shared" si="378"/>
        <v>2019-20 Winter</v>
      </c>
      <c r="AL1332" s="41">
        <v>0</v>
      </c>
    </row>
    <row r="1333" spans="1:38" x14ac:dyDescent="0.3">
      <c r="A1333" s="47">
        <v>43767</v>
      </c>
      <c r="B1333" s="14" t="str">
        <f t="shared" si="379"/>
        <v>Oct</v>
      </c>
      <c r="C1333" s="3"/>
      <c r="D1333" s="3"/>
      <c r="E1333" s="3"/>
      <c r="F1333" s="3"/>
      <c r="G1333" s="3"/>
      <c r="H1333" s="3"/>
      <c r="I1333" s="13">
        <f>VLOOKUP($B1333,'Gas wholesale lookups'!$A$4:$L$15,'Gas wholesale index'!I$2,FALSE)</f>
        <v>332991.45454545453</v>
      </c>
      <c r="J1333" s="13">
        <f>VLOOKUP($B1333,'Gas wholesale lookups'!$A$4:$L$15,'Gas wholesale index'!J$2,FALSE)</f>
        <v>208526.18181818182</v>
      </c>
      <c r="K1333" s="13">
        <f>VLOOKUP($B1333,'Gas wholesale lookups'!$A$4:$L$15,'Gas wholesale index'!K$2,FALSE)</f>
        <v>166168.27272727274</v>
      </c>
      <c r="L1333" s="13">
        <f>VLOOKUP($B1333,'Gas wholesale lookups'!$A$4:$L$15,'Gas wholesale index'!L$2,FALSE)</f>
        <v>291847.5</v>
      </c>
      <c r="M1333" s="13">
        <f>VLOOKUP($B1333,'Gas wholesale lookups'!$A$4:$L$15,'Gas wholesale index'!M$2,FALSE)</f>
        <v>332991.45454545453</v>
      </c>
      <c r="N1333" s="13">
        <f>VLOOKUP($B1333,'Gas wholesale lookups'!$A$4:$L$15,'Gas wholesale index'!N$2,FALSE)</f>
        <v>208526.18181818182</v>
      </c>
      <c r="O1333" s="38">
        <f>VLOOKUP($B1333,'Gas wholesale lookups'!$A$4:$R$15,'Gas wholesale index'!O$2,FALSE)</f>
        <v>0</v>
      </c>
      <c r="P1333" s="38">
        <f>VLOOKUP($B1333,'Gas wholesale lookups'!$A$4:$R$15,'Gas wholesale index'!P$2,FALSE)</f>
        <v>1</v>
      </c>
      <c r="Q1333" s="38">
        <f>VLOOKUP($B1333,'Gas wholesale lookups'!$A$4:$R$15,'Gas wholesale index'!Q$2,FALSE)</f>
        <v>1</v>
      </c>
      <c r="R1333" s="38">
        <f>VLOOKUP($B1333,'Gas wholesale lookups'!$A$4:$R$15,'Gas wholesale index'!R$2,FALSE)</f>
        <v>1</v>
      </c>
      <c r="S1333" s="38">
        <f>VLOOKUP($B1333,'Gas wholesale lookups'!$A$4:$R$15,'Gas wholesale index'!S$2,FALSE)</f>
        <v>1</v>
      </c>
      <c r="T1333" s="38">
        <f>VLOOKUP($B1333,'Gas wholesale lookups'!$A$4:$R$15,'Gas wholesale index'!T$2,FALSE)</f>
        <v>0</v>
      </c>
      <c r="U1333" s="13">
        <f t="shared" si="380"/>
        <v>0</v>
      </c>
      <c r="V1333" s="13">
        <f t="shared" si="381"/>
        <v>208526.18181818182</v>
      </c>
      <c r="W1333" s="13">
        <f t="shared" si="382"/>
        <v>166168.27272727274</v>
      </c>
      <c r="X1333" s="13">
        <f t="shared" si="383"/>
        <v>291847.5</v>
      </c>
      <c r="Y1333" s="13">
        <f t="shared" si="384"/>
        <v>332991.45454545453</v>
      </c>
      <c r="Z1333" s="13">
        <f t="shared" si="385"/>
        <v>0</v>
      </c>
      <c r="AA1333" s="13">
        <f t="shared" si="386"/>
        <v>999533.40909090918</v>
      </c>
      <c r="AB1333" s="23">
        <f t="shared" si="387"/>
        <v>0</v>
      </c>
      <c r="AC1333" s="23">
        <f t="shared" si="388"/>
        <v>0</v>
      </c>
      <c r="AD1333" s="23">
        <f t="shared" si="389"/>
        <v>0</v>
      </c>
      <c r="AE1333" s="23">
        <f t="shared" si="390"/>
        <v>0</v>
      </c>
      <c r="AF1333" s="23">
        <f t="shared" si="391"/>
        <v>0</v>
      </c>
      <c r="AG1333" s="23">
        <f t="shared" si="392"/>
        <v>0</v>
      </c>
      <c r="AH1333" s="23">
        <f t="shared" si="393"/>
        <v>0</v>
      </c>
      <c r="AI1333" s="44" t="str">
        <f t="shared" si="394"/>
        <v>n/a</v>
      </c>
      <c r="AJ1333" s="2" t="str">
        <f t="shared" si="377"/>
        <v>2020-21 Summer</v>
      </c>
      <c r="AK1333" s="2" t="str">
        <f t="shared" si="378"/>
        <v>2019-20 Winter</v>
      </c>
      <c r="AL1333" s="41">
        <v>0</v>
      </c>
    </row>
    <row r="1334" spans="1:38" x14ac:dyDescent="0.3">
      <c r="A1334" s="47">
        <v>43768</v>
      </c>
      <c r="B1334" s="14" t="str">
        <f t="shared" si="379"/>
        <v>Oct</v>
      </c>
      <c r="C1334" s="3"/>
      <c r="D1334" s="3"/>
      <c r="E1334" s="3"/>
      <c r="F1334" s="3"/>
      <c r="G1334" s="3"/>
      <c r="H1334" s="3"/>
      <c r="I1334" s="13">
        <f>VLOOKUP($B1334,'Gas wholesale lookups'!$A$4:$L$15,'Gas wholesale index'!I$2,FALSE)</f>
        <v>332991.45454545453</v>
      </c>
      <c r="J1334" s="13">
        <f>VLOOKUP($B1334,'Gas wholesale lookups'!$A$4:$L$15,'Gas wholesale index'!J$2,FALSE)</f>
        <v>208526.18181818182</v>
      </c>
      <c r="K1334" s="13">
        <f>VLOOKUP($B1334,'Gas wholesale lookups'!$A$4:$L$15,'Gas wholesale index'!K$2,FALSE)</f>
        <v>166168.27272727274</v>
      </c>
      <c r="L1334" s="13">
        <f>VLOOKUP($B1334,'Gas wholesale lookups'!$A$4:$L$15,'Gas wholesale index'!L$2,FALSE)</f>
        <v>291847.5</v>
      </c>
      <c r="M1334" s="13">
        <f>VLOOKUP($B1334,'Gas wholesale lookups'!$A$4:$L$15,'Gas wholesale index'!M$2,FALSE)</f>
        <v>332991.45454545453</v>
      </c>
      <c r="N1334" s="13">
        <f>VLOOKUP($B1334,'Gas wholesale lookups'!$A$4:$L$15,'Gas wholesale index'!N$2,FALSE)</f>
        <v>208526.18181818182</v>
      </c>
      <c r="O1334" s="38">
        <f>VLOOKUP($B1334,'Gas wholesale lookups'!$A$4:$R$15,'Gas wholesale index'!O$2,FALSE)</f>
        <v>0</v>
      </c>
      <c r="P1334" s="38">
        <f>VLOOKUP($B1334,'Gas wholesale lookups'!$A$4:$R$15,'Gas wholesale index'!P$2,FALSE)</f>
        <v>1</v>
      </c>
      <c r="Q1334" s="38">
        <f>VLOOKUP($B1334,'Gas wholesale lookups'!$A$4:$R$15,'Gas wholesale index'!Q$2,FALSE)</f>
        <v>1</v>
      </c>
      <c r="R1334" s="38">
        <f>VLOOKUP($B1334,'Gas wholesale lookups'!$A$4:$R$15,'Gas wholesale index'!R$2,FALSE)</f>
        <v>1</v>
      </c>
      <c r="S1334" s="38">
        <f>VLOOKUP($B1334,'Gas wholesale lookups'!$A$4:$R$15,'Gas wholesale index'!S$2,FALSE)</f>
        <v>1</v>
      </c>
      <c r="T1334" s="38">
        <f>VLOOKUP($B1334,'Gas wholesale lookups'!$A$4:$R$15,'Gas wholesale index'!T$2,FALSE)</f>
        <v>0</v>
      </c>
      <c r="U1334" s="13">
        <f t="shared" si="380"/>
        <v>0</v>
      </c>
      <c r="V1334" s="13">
        <f t="shared" si="381"/>
        <v>208526.18181818182</v>
      </c>
      <c r="W1334" s="13">
        <f t="shared" si="382"/>
        <v>166168.27272727274</v>
      </c>
      <c r="X1334" s="13">
        <f t="shared" si="383"/>
        <v>291847.5</v>
      </c>
      <c r="Y1334" s="13">
        <f t="shared" si="384"/>
        <v>332991.45454545453</v>
      </c>
      <c r="Z1334" s="13">
        <f t="shared" si="385"/>
        <v>0</v>
      </c>
      <c r="AA1334" s="13">
        <f t="shared" si="386"/>
        <v>999533.40909090918</v>
      </c>
      <c r="AB1334" s="23">
        <f t="shared" si="387"/>
        <v>0</v>
      </c>
      <c r="AC1334" s="23">
        <f t="shared" si="388"/>
        <v>0</v>
      </c>
      <c r="AD1334" s="23">
        <f t="shared" si="389"/>
        <v>0</v>
      </c>
      <c r="AE1334" s="23">
        <f t="shared" si="390"/>
        <v>0</v>
      </c>
      <c r="AF1334" s="23">
        <f t="shared" si="391"/>
        <v>0</v>
      </c>
      <c r="AG1334" s="23">
        <f t="shared" si="392"/>
        <v>0</v>
      </c>
      <c r="AH1334" s="23">
        <f t="shared" si="393"/>
        <v>0</v>
      </c>
      <c r="AI1334" s="44" t="str">
        <f t="shared" si="394"/>
        <v>n/a</v>
      </c>
      <c r="AJ1334" s="2" t="str">
        <f t="shared" si="377"/>
        <v>2020-21 Summer</v>
      </c>
      <c r="AK1334" s="2" t="str">
        <f t="shared" si="378"/>
        <v>2019-20 Winter</v>
      </c>
      <c r="AL1334" s="41">
        <v>0</v>
      </c>
    </row>
    <row r="1335" spans="1:38" x14ac:dyDescent="0.3">
      <c r="A1335" s="47">
        <v>43769</v>
      </c>
      <c r="B1335" s="14" t="str">
        <f t="shared" si="379"/>
        <v>Oct</v>
      </c>
      <c r="C1335" s="3"/>
      <c r="D1335" s="3"/>
      <c r="E1335" s="3"/>
      <c r="F1335" s="3"/>
      <c r="G1335" s="3"/>
      <c r="H1335" s="3"/>
      <c r="I1335" s="13">
        <f>VLOOKUP($B1335,'Gas wholesale lookups'!$A$4:$L$15,'Gas wholesale index'!I$2,FALSE)</f>
        <v>332991.45454545453</v>
      </c>
      <c r="J1335" s="13">
        <f>VLOOKUP($B1335,'Gas wholesale lookups'!$A$4:$L$15,'Gas wholesale index'!J$2,FALSE)</f>
        <v>208526.18181818182</v>
      </c>
      <c r="K1335" s="13">
        <f>VLOOKUP($B1335,'Gas wholesale lookups'!$A$4:$L$15,'Gas wholesale index'!K$2,FALSE)</f>
        <v>166168.27272727274</v>
      </c>
      <c r="L1335" s="13">
        <f>VLOOKUP($B1335,'Gas wholesale lookups'!$A$4:$L$15,'Gas wholesale index'!L$2,FALSE)</f>
        <v>291847.5</v>
      </c>
      <c r="M1335" s="13">
        <f>VLOOKUP($B1335,'Gas wholesale lookups'!$A$4:$L$15,'Gas wholesale index'!M$2,FALSE)</f>
        <v>332991.45454545453</v>
      </c>
      <c r="N1335" s="13">
        <f>VLOOKUP($B1335,'Gas wholesale lookups'!$A$4:$L$15,'Gas wholesale index'!N$2,FALSE)</f>
        <v>208526.18181818182</v>
      </c>
      <c r="O1335" s="38">
        <f>VLOOKUP($B1335,'Gas wholesale lookups'!$A$4:$R$15,'Gas wholesale index'!O$2,FALSE)</f>
        <v>0</v>
      </c>
      <c r="P1335" s="38">
        <f>VLOOKUP($B1335,'Gas wholesale lookups'!$A$4:$R$15,'Gas wholesale index'!P$2,FALSE)</f>
        <v>1</v>
      </c>
      <c r="Q1335" s="38">
        <f>VLOOKUP($B1335,'Gas wholesale lookups'!$A$4:$R$15,'Gas wholesale index'!Q$2,FALSE)</f>
        <v>1</v>
      </c>
      <c r="R1335" s="38">
        <f>VLOOKUP($B1335,'Gas wholesale lookups'!$A$4:$R$15,'Gas wholesale index'!R$2,FALSE)</f>
        <v>1</v>
      </c>
      <c r="S1335" s="38">
        <f>VLOOKUP($B1335,'Gas wholesale lookups'!$A$4:$R$15,'Gas wholesale index'!S$2,FALSE)</f>
        <v>1</v>
      </c>
      <c r="T1335" s="38">
        <f>VLOOKUP($B1335,'Gas wholesale lookups'!$A$4:$R$15,'Gas wholesale index'!T$2,FALSE)</f>
        <v>0</v>
      </c>
      <c r="U1335" s="13">
        <f t="shared" si="380"/>
        <v>0</v>
      </c>
      <c r="V1335" s="13">
        <f t="shared" si="381"/>
        <v>208526.18181818182</v>
      </c>
      <c r="W1335" s="13">
        <f t="shared" si="382"/>
        <v>166168.27272727274</v>
      </c>
      <c r="X1335" s="13">
        <f t="shared" si="383"/>
        <v>291847.5</v>
      </c>
      <c r="Y1335" s="13">
        <f t="shared" si="384"/>
        <v>332991.45454545453</v>
      </c>
      <c r="Z1335" s="13">
        <f t="shared" si="385"/>
        <v>0</v>
      </c>
      <c r="AA1335" s="13">
        <f t="shared" si="386"/>
        <v>999533.40909090918</v>
      </c>
      <c r="AB1335" s="23">
        <f t="shared" si="387"/>
        <v>0</v>
      </c>
      <c r="AC1335" s="23">
        <f t="shared" si="388"/>
        <v>0</v>
      </c>
      <c r="AD1335" s="23">
        <f t="shared" si="389"/>
        <v>0</v>
      </c>
      <c r="AE1335" s="23">
        <f t="shared" si="390"/>
        <v>0</v>
      </c>
      <c r="AF1335" s="23">
        <f t="shared" si="391"/>
        <v>0</v>
      </c>
      <c r="AG1335" s="23">
        <f t="shared" si="392"/>
        <v>0</v>
      </c>
      <c r="AH1335" s="23">
        <f t="shared" si="393"/>
        <v>0</v>
      </c>
      <c r="AI1335" s="44" t="str">
        <f t="shared" si="394"/>
        <v>n/a</v>
      </c>
      <c r="AJ1335" s="2" t="str">
        <f t="shared" si="377"/>
        <v>2020-21 Summer</v>
      </c>
      <c r="AK1335" s="2" t="str">
        <f t="shared" si="378"/>
        <v>2019-20 Winter</v>
      </c>
      <c r="AL1335" s="41">
        <v>0</v>
      </c>
    </row>
    <row r="1336" spans="1:38" x14ac:dyDescent="0.3">
      <c r="A1336" s="47">
        <v>43770</v>
      </c>
      <c r="B1336" s="14" t="str">
        <f t="shared" si="379"/>
        <v>Nov</v>
      </c>
      <c r="C1336" s="3"/>
      <c r="D1336" s="3"/>
      <c r="E1336" s="3"/>
      <c r="F1336" s="3"/>
      <c r="G1336" s="3"/>
      <c r="H1336" s="3"/>
      <c r="I1336" s="13">
        <f>VLOOKUP($B1336,'Gas wholesale lookups'!$A$4:$L$15,'Gas wholesale index'!I$2,FALSE)</f>
        <v>332991.45454545453</v>
      </c>
      <c r="J1336" s="13">
        <f>VLOOKUP($B1336,'Gas wholesale lookups'!$A$4:$L$15,'Gas wholesale index'!J$2,FALSE)</f>
        <v>208526.18181818182</v>
      </c>
      <c r="K1336" s="13">
        <f>VLOOKUP($B1336,'Gas wholesale lookups'!$A$4:$L$15,'Gas wholesale index'!K$2,FALSE)</f>
        <v>166168.27272727274</v>
      </c>
      <c r="L1336" s="13">
        <f>VLOOKUP($B1336,'Gas wholesale lookups'!$A$4:$L$15,'Gas wholesale index'!L$2,FALSE)</f>
        <v>291847.5</v>
      </c>
      <c r="M1336" s="13">
        <f>VLOOKUP($B1336,'Gas wholesale lookups'!$A$4:$L$15,'Gas wholesale index'!M$2,FALSE)</f>
        <v>332991.45454545453</v>
      </c>
      <c r="N1336" s="13">
        <f>VLOOKUP($B1336,'Gas wholesale lookups'!$A$4:$L$15,'Gas wholesale index'!N$2,FALSE)</f>
        <v>208526.18181818182</v>
      </c>
      <c r="O1336" s="38">
        <f>VLOOKUP($B1336,'Gas wholesale lookups'!$A$4:$R$15,'Gas wholesale index'!O$2,FALSE)</f>
        <v>0</v>
      </c>
      <c r="P1336" s="38">
        <f>VLOOKUP($B1336,'Gas wholesale lookups'!$A$4:$R$15,'Gas wholesale index'!P$2,FALSE)</f>
        <v>1</v>
      </c>
      <c r="Q1336" s="38">
        <f>VLOOKUP($B1336,'Gas wholesale lookups'!$A$4:$R$15,'Gas wholesale index'!Q$2,FALSE)</f>
        <v>1</v>
      </c>
      <c r="R1336" s="38">
        <f>VLOOKUP($B1336,'Gas wholesale lookups'!$A$4:$R$15,'Gas wholesale index'!R$2,FALSE)</f>
        <v>1</v>
      </c>
      <c r="S1336" s="38">
        <f>VLOOKUP($B1336,'Gas wholesale lookups'!$A$4:$R$15,'Gas wholesale index'!S$2,FALSE)</f>
        <v>1</v>
      </c>
      <c r="T1336" s="38">
        <f>VLOOKUP($B1336,'Gas wholesale lookups'!$A$4:$R$15,'Gas wholesale index'!T$2,FALSE)</f>
        <v>0</v>
      </c>
      <c r="U1336" s="13">
        <f t="shared" si="380"/>
        <v>0</v>
      </c>
      <c r="V1336" s="13">
        <f t="shared" si="381"/>
        <v>208526.18181818182</v>
      </c>
      <c r="W1336" s="13">
        <f t="shared" si="382"/>
        <v>166168.27272727274</v>
      </c>
      <c r="X1336" s="13">
        <f t="shared" si="383"/>
        <v>291847.5</v>
      </c>
      <c r="Y1336" s="13">
        <f t="shared" si="384"/>
        <v>332991.45454545453</v>
      </c>
      <c r="Z1336" s="13">
        <f t="shared" si="385"/>
        <v>0</v>
      </c>
      <c r="AA1336" s="13">
        <f t="shared" si="386"/>
        <v>999533.40909090918</v>
      </c>
      <c r="AB1336" s="23">
        <f t="shared" si="387"/>
        <v>0</v>
      </c>
      <c r="AC1336" s="23">
        <f t="shared" si="388"/>
        <v>0</v>
      </c>
      <c r="AD1336" s="23">
        <f t="shared" si="389"/>
        <v>0</v>
      </c>
      <c r="AE1336" s="23">
        <f t="shared" si="390"/>
        <v>0</v>
      </c>
      <c r="AF1336" s="23">
        <f t="shared" si="391"/>
        <v>0</v>
      </c>
      <c r="AG1336" s="23">
        <f t="shared" si="392"/>
        <v>0</v>
      </c>
      <c r="AH1336" s="23">
        <f t="shared" si="393"/>
        <v>0</v>
      </c>
      <c r="AI1336" s="44" t="str">
        <f t="shared" si="394"/>
        <v>n/a</v>
      </c>
      <c r="AJ1336" s="2" t="str">
        <f t="shared" si="377"/>
        <v>2020-21 Summer</v>
      </c>
      <c r="AK1336" s="2" t="str">
        <f t="shared" si="378"/>
        <v>2019-20 Winter</v>
      </c>
      <c r="AL1336" s="41">
        <v>0</v>
      </c>
    </row>
    <row r="1337" spans="1:38" x14ac:dyDescent="0.3">
      <c r="A1337" s="47">
        <v>43773</v>
      </c>
      <c r="B1337" s="14" t="str">
        <f t="shared" si="379"/>
        <v>Nov</v>
      </c>
      <c r="C1337" s="3"/>
      <c r="D1337" s="3"/>
      <c r="E1337" s="3"/>
      <c r="F1337" s="3"/>
      <c r="G1337" s="3"/>
      <c r="H1337" s="3"/>
      <c r="I1337" s="13">
        <f>VLOOKUP($B1337,'Gas wholesale lookups'!$A$4:$L$15,'Gas wholesale index'!I$2,FALSE)</f>
        <v>332991.45454545453</v>
      </c>
      <c r="J1337" s="13">
        <f>VLOOKUP($B1337,'Gas wholesale lookups'!$A$4:$L$15,'Gas wholesale index'!J$2,FALSE)</f>
        <v>208526.18181818182</v>
      </c>
      <c r="K1337" s="13">
        <f>VLOOKUP($B1337,'Gas wholesale lookups'!$A$4:$L$15,'Gas wholesale index'!K$2,FALSE)</f>
        <v>166168.27272727274</v>
      </c>
      <c r="L1337" s="13">
        <f>VLOOKUP($B1337,'Gas wholesale lookups'!$A$4:$L$15,'Gas wholesale index'!L$2,FALSE)</f>
        <v>291847.5</v>
      </c>
      <c r="M1337" s="13">
        <f>VLOOKUP($B1337,'Gas wholesale lookups'!$A$4:$L$15,'Gas wholesale index'!M$2,FALSE)</f>
        <v>332991.45454545453</v>
      </c>
      <c r="N1337" s="13">
        <f>VLOOKUP($B1337,'Gas wholesale lookups'!$A$4:$L$15,'Gas wholesale index'!N$2,FALSE)</f>
        <v>208526.18181818182</v>
      </c>
      <c r="O1337" s="38">
        <f>VLOOKUP($B1337,'Gas wholesale lookups'!$A$4:$R$15,'Gas wholesale index'!O$2,FALSE)</f>
        <v>0</v>
      </c>
      <c r="P1337" s="38">
        <f>VLOOKUP($B1337,'Gas wholesale lookups'!$A$4:$R$15,'Gas wholesale index'!P$2,FALSE)</f>
        <v>1</v>
      </c>
      <c r="Q1337" s="38">
        <f>VLOOKUP($B1337,'Gas wholesale lookups'!$A$4:$R$15,'Gas wholesale index'!Q$2,FALSE)</f>
        <v>1</v>
      </c>
      <c r="R1337" s="38">
        <f>VLOOKUP($B1337,'Gas wholesale lookups'!$A$4:$R$15,'Gas wholesale index'!R$2,FALSE)</f>
        <v>1</v>
      </c>
      <c r="S1337" s="38">
        <f>VLOOKUP($B1337,'Gas wholesale lookups'!$A$4:$R$15,'Gas wholesale index'!S$2,FALSE)</f>
        <v>1</v>
      </c>
      <c r="T1337" s="38">
        <f>VLOOKUP($B1337,'Gas wholesale lookups'!$A$4:$R$15,'Gas wholesale index'!T$2,FALSE)</f>
        <v>0</v>
      </c>
      <c r="U1337" s="13">
        <f t="shared" si="380"/>
        <v>0</v>
      </c>
      <c r="V1337" s="13">
        <f t="shared" si="381"/>
        <v>208526.18181818182</v>
      </c>
      <c r="W1337" s="13">
        <f t="shared" si="382"/>
        <v>166168.27272727274</v>
      </c>
      <c r="X1337" s="13">
        <f t="shared" si="383"/>
        <v>291847.5</v>
      </c>
      <c r="Y1337" s="13">
        <f t="shared" si="384"/>
        <v>332991.45454545453</v>
      </c>
      <c r="Z1337" s="13">
        <f t="shared" si="385"/>
        <v>0</v>
      </c>
      <c r="AA1337" s="13">
        <f t="shared" si="386"/>
        <v>999533.40909090918</v>
      </c>
      <c r="AB1337" s="23">
        <f t="shared" si="387"/>
        <v>0</v>
      </c>
      <c r="AC1337" s="23">
        <f t="shared" si="388"/>
        <v>0</v>
      </c>
      <c r="AD1337" s="23">
        <f t="shared" si="389"/>
        <v>0</v>
      </c>
      <c r="AE1337" s="23">
        <f t="shared" si="390"/>
        <v>0</v>
      </c>
      <c r="AF1337" s="23">
        <f t="shared" si="391"/>
        <v>0</v>
      </c>
      <c r="AG1337" s="23">
        <f t="shared" si="392"/>
        <v>0</v>
      </c>
      <c r="AH1337" s="23">
        <f t="shared" si="393"/>
        <v>0</v>
      </c>
      <c r="AI1337" s="44" t="str">
        <f t="shared" si="394"/>
        <v>n/a</v>
      </c>
      <c r="AJ1337" s="2" t="str">
        <f t="shared" si="377"/>
        <v>2020-21 Summer</v>
      </c>
      <c r="AK1337" s="2" t="str">
        <f t="shared" si="378"/>
        <v>2019-20 Winter</v>
      </c>
      <c r="AL1337" s="41">
        <v>0</v>
      </c>
    </row>
    <row r="1338" spans="1:38" x14ac:dyDescent="0.3">
      <c r="A1338" s="47">
        <v>43774</v>
      </c>
      <c r="B1338" s="14" t="str">
        <f t="shared" si="379"/>
        <v>Nov</v>
      </c>
      <c r="C1338" s="3"/>
      <c r="D1338" s="3"/>
      <c r="E1338" s="3"/>
      <c r="F1338" s="3"/>
      <c r="G1338" s="3"/>
      <c r="H1338" s="3"/>
      <c r="I1338" s="13">
        <f>VLOOKUP($B1338,'Gas wholesale lookups'!$A$4:$L$15,'Gas wholesale index'!I$2,FALSE)</f>
        <v>332991.45454545453</v>
      </c>
      <c r="J1338" s="13">
        <f>VLOOKUP($B1338,'Gas wholesale lookups'!$A$4:$L$15,'Gas wholesale index'!J$2,FALSE)</f>
        <v>208526.18181818182</v>
      </c>
      <c r="K1338" s="13">
        <f>VLOOKUP($B1338,'Gas wholesale lookups'!$A$4:$L$15,'Gas wholesale index'!K$2,FALSE)</f>
        <v>166168.27272727274</v>
      </c>
      <c r="L1338" s="13">
        <f>VLOOKUP($B1338,'Gas wholesale lookups'!$A$4:$L$15,'Gas wholesale index'!L$2,FALSE)</f>
        <v>291847.5</v>
      </c>
      <c r="M1338" s="13">
        <f>VLOOKUP($B1338,'Gas wholesale lookups'!$A$4:$L$15,'Gas wholesale index'!M$2,FALSE)</f>
        <v>332991.45454545453</v>
      </c>
      <c r="N1338" s="13">
        <f>VLOOKUP($B1338,'Gas wholesale lookups'!$A$4:$L$15,'Gas wholesale index'!N$2,FALSE)</f>
        <v>208526.18181818182</v>
      </c>
      <c r="O1338" s="38">
        <f>VLOOKUP($B1338,'Gas wholesale lookups'!$A$4:$R$15,'Gas wholesale index'!O$2,FALSE)</f>
        <v>0</v>
      </c>
      <c r="P1338" s="38">
        <f>VLOOKUP($B1338,'Gas wholesale lookups'!$A$4:$R$15,'Gas wholesale index'!P$2,FALSE)</f>
        <v>1</v>
      </c>
      <c r="Q1338" s="38">
        <f>VLOOKUP($B1338,'Gas wholesale lookups'!$A$4:$R$15,'Gas wholesale index'!Q$2,FALSE)</f>
        <v>1</v>
      </c>
      <c r="R1338" s="38">
        <f>VLOOKUP($B1338,'Gas wholesale lookups'!$A$4:$R$15,'Gas wholesale index'!R$2,FALSE)</f>
        <v>1</v>
      </c>
      <c r="S1338" s="38">
        <f>VLOOKUP($B1338,'Gas wholesale lookups'!$A$4:$R$15,'Gas wholesale index'!S$2,FALSE)</f>
        <v>1</v>
      </c>
      <c r="T1338" s="38">
        <f>VLOOKUP($B1338,'Gas wholesale lookups'!$A$4:$R$15,'Gas wholesale index'!T$2,FALSE)</f>
        <v>0</v>
      </c>
      <c r="U1338" s="13">
        <f t="shared" si="380"/>
        <v>0</v>
      </c>
      <c r="V1338" s="13">
        <f t="shared" si="381"/>
        <v>208526.18181818182</v>
      </c>
      <c r="W1338" s="13">
        <f t="shared" si="382"/>
        <v>166168.27272727274</v>
      </c>
      <c r="X1338" s="13">
        <f t="shared" si="383"/>
        <v>291847.5</v>
      </c>
      <c r="Y1338" s="13">
        <f t="shared" si="384"/>
        <v>332991.45454545453</v>
      </c>
      <c r="Z1338" s="13">
        <f t="shared" si="385"/>
        <v>0</v>
      </c>
      <c r="AA1338" s="13">
        <f t="shared" si="386"/>
        <v>999533.40909090918</v>
      </c>
      <c r="AB1338" s="23">
        <f t="shared" si="387"/>
        <v>0</v>
      </c>
      <c r="AC1338" s="23">
        <f t="shared" si="388"/>
        <v>0</v>
      </c>
      <c r="AD1338" s="23">
        <f t="shared" si="389"/>
        <v>0</v>
      </c>
      <c r="AE1338" s="23">
        <f t="shared" si="390"/>
        <v>0</v>
      </c>
      <c r="AF1338" s="23">
        <f t="shared" si="391"/>
        <v>0</v>
      </c>
      <c r="AG1338" s="23">
        <f t="shared" si="392"/>
        <v>0</v>
      </c>
      <c r="AH1338" s="23">
        <f t="shared" si="393"/>
        <v>0</v>
      </c>
      <c r="AI1338" s="44" t="str">
        <f t="shared" si="394"/>
        <v>n/a</v>
      </c>
      <c r="AJ1338" s="2" t="str">
        <f t="shared" si="377"/>
        <v>2020-21 Summer</v>
      </c>
      <c r="AK1338" s="2" t="str">
        <f t="shared" si="378"/>
        <v>2019-20 Winter</v>
      </c>
      <c r="AL1338" s="41">
        <v>0</v>
      </c>
    </row>
    <row r="1339" spans="1:38" x14ac:dyDescent="0.3">
      <c r="A1339" s="47">
        <v>43775</v>
      </c>
      <c r="B1339" s="14" t="str">
        <f t="shared" si="379"/>
        <v>Nov</v>
      </c>
      <c r="C1339" s="3"/>
      <c r="D1339" s="3"/>
      <c r="E1339" s="3"/>
      <c r="F1339" s="3"/>
      <c r="G1339" s="3"/>
      <c r="H1339" s="3"/>
      <c r="I1339" s="13">
        <f>VLOOKUP($B1339,'Gas wholesale lookups'!$A$4:$L$15,'Gas wholesale index'!I$2,FALSE)</f>
        <v>332991.45454545453</v>
      </c>
      <c r="J1339" s="13">
        <f>VLOOKUP($B1339,'Gas wholesale lookups'!$A$4:$L$15,'Gas wholesale index'!J$2,FALSE)</f>
        <v>208526.18181818182</v>
      </c>
      <c r="K1339" s="13">
        <f>VLOOKUP($B1339,'Gas wholesale lookups'!$A$4:$L$15,'Gas wholesale index'!K$2,FALSE)</f>
        <v>166168.27272727274</v>
      </c>
      <c r="L1339" s="13">
        <f>VLOOKUP($B1339,'Gas wholesale lookups'!$A$4:$L$15,'Gas wholesale index'!L$2,FALSE)</f>
        <v>291847.5</v>
      </c>
      <c r="M1339" s="13">
        <f>VLOOKUP($B1339,'Gas wholesale lookups'!$A$4:$L$15,'Gas wholesale index'!M$2,FALSE)</f>
        <v>332991.45454545453</v>
      </c>
      <c r="N1339" s="13">
        <f>VLOOKUP($B1339,'Gas wholesale lookups'!$A$4:$L$15,'Gas wholesale index'!N$2,FALSE)</f>
        <v>208526.18181818182</v>
      </c>
      <c r="O1339" s="38">
        <f>VLOOKUP($B1339,'Gas wholesale lookups'!$A$4:$R$15,'Gas wholesale index'!O$2,FALSE)</f>
        <v>0</v>
      </c>
      <c r="P1339" s="38">
        <f>VLOOKUP($B1339,'Gas wholesale lookups'!$A$4:$R$15,'Gas wholesale index'!P$2,FALSE)</f>
        <v>1</v>
      </c>
      <c r="Q1339" s="38">
        <f>VLOOKUP($B1339,'Gas wholesale lookups'!$A$4:$R$15,'Gas wholesale index'!Q$2,FALSE)</f>
        <v>1</v>
      </c>
      <c r="R1339" s="38">
        <f>VLOOKUP($B1339,'Gas wholesale lookups'!$A$4:$R$15,'Gas wholesale index'!R$2,FALSE)</f>
        <v>1</v>
      </c>
      <c r="S1339" s="38">
        <f>VLOOKUP($B1339,'Gas wholesale lookups'!$A$4:$R$15,'Gas wholesale index'!S$2,FALSE)</f>
        <v>1</v>
      </c>
      <c r="T1339" s="38">
        <f>VLOOKUP($B1339,'Gas wholesale lookups'!$A$4:$R$15,'Gas wholesale index'!T$2,FALSE)</f>
        <v>0</v>
      </c>
      <c r="U1339" s="13">
        <f t="shared" si="380"/>
        <v>0</v>
      </c>
      <c r="V1339" s="13">
        <f t="shared" si="381"/>
        <v>208526.18181818182</v>
      </c>
      <c r="W1339" s="13">
        <f t="shared" si="382"/>
        <v>166168.27272727274</v>
      </c>
      <c r="X1339" s="13">
        <f t="shared" si="383"/>
        <v>291847.5</v>
      </c>
      <c r="Y1339" s="13">
        <f t="shared" si="384"/>
        <v>332991.45454545453</v>
      </c>
      <c r="Z1339" s="13">
        <f t="shared" si="385"/>
        <v>0</v>
      </c>
      <c r="AA1339" s="13">
        <f t="shared" si="386"/>
        <v>999533.40909090918</v>
      </c>
      <c r="AB1339" s="23">
        <f t="shared" si="387"/>
        <v>0</v>
      </c>
      <c r="AC1339" s="23">
        <f t="shared" si="388"/>
        <v>0</v>
      </c>
      <c r="AD1339" s="23">
        <f t="shared" si="389"/>
        <v>0</v>
      </c>
      <c r="AE1339" s="23">
        <f t="shared" si="390"/>
        <v>0</v>
      </c>
      <c r="AF1339" s="23">
        <f t="shared" si="391"/>
        <v>0</v>
      </c>
      <c r="AG1339" s="23">
        <f t="shared" si="392"/>
        <v>0</v>
      </c>
      <c r="AH1339" s="23">
        <f t="shared" si="393"/>
        <v>0</v>
      </c>
      <c r="AI1339" s="44" t="str">
        <f t="shared" si="394"/>
        <v>n/a</v>
      </c>
      <c r="AJ1339" s="2" t="str">
        <f t="shared" si="377"/>
        <v>2020-21 Summer</v>
      </c>
      <c r="AK1339" s="2" t="str">
        <f t="shared" si="378"/>
        <v>2019-20 Winter</v>
      </c>
      <c r="AL1339" s="41">
        <v>0</v>
      </c>
    </row>
    <row r="1340" spans="1:38" x14ac:dyDescent="0.3">
      <c r="A1340" s="47">
        <v>43776</v>
      </c>
      <c r="B1340" s="14" t="str">
        <f t="shared" si="379"/>
        <v>Nov</v>
      </c>
      <c r="C1340" s="3"/>
      <c r="D1340" s="3"/>
      <c r="E1340" s="3"/>
      <c r="F1340" s="3"/>
      <c r="G1340" s="3"/>
      <c r="H1340" s="3"/>
      <c r="I1340" s="13">
        <f>VLOOKUP($B1340,'Gas wholesale lookups'!$A$4:$L$15,'Gas wholesale index'!I$2,FALSE)</f>
        <v>332991.45454545453</v>
      </c>
      <c r="J1340" s="13">
        <f>VLOOKUP($B1340,'Gas wholesale lookups'!$A$4:$L$15,'Gas wholesale index'!J$2,FALSE)</f>
        <v>208526.18181818182</v>
      </c>
      <c r="K1340" s="13">
        <f>VLOOKUP($B1340,'Gas wholesale lookups'!$A$4:$L$15,'Gas wholesale index'!K$2,FALSE)</f>
        <v>166168.27272727274</v>
      </c>
      <c r="L1340" s="13">
        <f>VLOOKUP($B1340,'Gas wholesale lookups'!$A$4:$L$15,'Gas wholesale index'!L$2,FALSE)</f>
        <v>291847.5</v>
      </c>
      <c r="M1340" s="13">
        <f>VLOOKUP($B1340,'Gas wholesale lookups'!$A$4:$L$15,'Gas wholesale index'!M$2,FALSE)</f>
        <v>332991.45454545453</v>
      </c>
      <c r="N1340" s="13">
        <f>VLOOKUP($B1340,'Gas wholesale lookups'!$A$4:$L$15,'Gas wholesale index'!N$2,FALSE)</f>
        <v>208526.18181818182</v>
      </c>
      <c r="O1340" s="38">
        <f>VLOOKUP($B1340,'Gas wholesale lookups'!$A$4:$R$15,'Gas wholesale index'!O$2,FALSE)</f>
        <v>0</v>
      </c>
      <c r="P1340" s="38">
        <f>VLOOKUP($B1340,'Gas wholesale lookups'!$A$4:$R$15,'Gas wholesale index'!P$2,FALSE)</f>
        <v>1</v>
      </c>
      <c r="Q1340" s="38">
        <f>VLOOKUP($B1340,'Gas wholesale lookups'!$A$4:$R$15,'Gas wholesale index'!Q$2,FALSE)</f>
        <v>1</v>
      </c>
      <c r="R1340" s="38">
        <f>VLOOKUP($B1340,'Gas wholesale lookups'!$A$4:$R$15,'Gas wholesale index'!R$2,FALSE)</f>
        <v>1</v>
      </c>
      <c r="S1340" s="38">
        <f>VLOOKUP($B1340,'Gas wholesale lookups'!$A$4:$R$15,'Gas wholesale index'!S$2,FALSE)</f>
        <v>1</v>
      </c>
      <c r="T1340" s="38">
        <f>VLOOKUP($B1340,'Gas wholesale lookups'!$A$4:$R$15,'Gas wholesale index'!T$2,FALSE)</f>
        <v>0</v>
      </c>
      <c r="U1340" s="13">
        <f t="shared" si="380"/>
        <v>0</v>
      </c>
      <c r="V1340" s="13">
        <f t="shared" si="381"/>
        <v>208526.18181818182</v>
      </c>
      <c r="W1340" s="13">
        <f t="shared" si="382"/>
        <v>166168.27272727274</v>
      </c>
      <c r="X1340" s="13">
        <f t="shared" si="383"/>
        <v>291847.5</v>
      </c>
      <c r="Y1340" s="13">
        <f t="shared" si="384"/>
        <v>332991.45454545453</v>
      </c>
      <c r="Z1340" s="13">
        <f t="shared" si="385"/>
        <v>0</v>
      </c>
      <c r="AA1340" s="13">
        <f t="shared" si="386"/>
        <v>999533.40909090918</v>
      </c>
      <c r="AB1340" s="23">
        <f t="shared" si="387"/>
        <v>0</v>
      </c>
      <c r="AC1340" s="23">
        <f t="shared" si="388"/>
        <v>0</v>
      </c>
      <c r="AD1340" s="23">
        <f t="shared" si="389"/>
        <v>0</v>
      </c>
      <c r="AE1340" s="23">
        <f t="shared" si="390"/>
        <v>0</v>
      </c>
      <c r="AF1340" s="23">
        <f t="shared" si="391"/>
        <v>0</v>
      </c>
      <c r="AG1340" s="23">
        <f t="shared" si="392"/>
        <v>0</v>
      </c>
      <c r="AH1340" s="23">
        <f t="shared" si="393"/>
        <v>0</v>
      </c>
      <c r="AI1340" s="44" t="str">
        <f t="shared" si="394"/>
        <v>n/a</v>
      </c>
      <c r="AJ1340" s="2" t="str">
        <f t="shared" si="377"/>
        <v>2020-21 Summer</v>
      </c>
      <c r="AK1340" s="2" t="str">
        <f t="shared" si="378"/>
        <v>2019-20 Winter</v>
      </c>
      <c r="AL1340" s="41">
        <v>0</v>
      </c>
    </row>
    <row r="1341" spans="1:38" x14ac:dyDescent="0.3">
      <c r="A1341" s="47">
        <v>43777</v>
      </c>
      <c r="B1341" s="14" t="str">
        <f t="shared" si="379"/>
        <v>Nov</v>
      </c>
      <c r="C1341" s="3"/>
      <c r="D1341" s="3"/>
      <c r="E1341" s="3"/>
      <c r="F1341" s="3"/>
      <c r="G1341" s="3"/>
      <c r="H1341" s="3"/>
      <c r="I1341" s="13">
        <f>VLOOKUP($B1341,'Gas wholesale lookups'!$A$4:$L$15,'Gas wholesale index'!I$2,FALSE)</f>
        <v>332991.45454545453</v>
      </c>
      <c r="J1341" s="13">
        <f>VLOOKUP($B1341,'Gas wholesale lookups'!$A$4:$L$15,'Gas wholesale index'!J$2,FALSE)</f>
        <v>208526.18181818182</v>
      </c>
      <c r="K1341" s="13">
        <f>VLOOKUP($B1341,'Gas wholesale lookups'!$A$4:$L$15,'Gas wholesale index'!K$2,FALSE)</f>
        <v>166168.27272727274</v>
      </c>
      <c r="L1341" s="13">
        <f>VLOOKUP($B1341,'Gas wholesale lookups'!$A$4:$L$15,'Gas wholesale index'!L$2,FALSE)</f>
        <v>291847.5</v>
      </c>
      <c r="M1341" s="13">
        <f>VLOOKUP($B1341,'Gas wholesale lookups'!$A$4:$L$15,'Gas wholesale index'!M$2,FALSE)</f>
        <v>332991.45454545453</v>
      </c>
      <c r="N1341" s="13">
        <f>VLOOKUP($B1341,'Gas wholesale lookups'!$A$4:$L$15,'Gas wholesale index'!N$2,FALSE)</f>
        <v>208526.18181818182</v>
      </c>
      <c r="O1341" s="38">
        <f>VLOOKUP($B1341,'Gas wholesale lookups'!$A$4:$R$15,'Gas wholesale index'!O$2,FALSE)</f>
        <v>0</v>
      </c>
      <c r="P1341" s="38">
        <f>VLOOKUP($B1341,'Gas wholesale lookups'!$A$4:$R$15,'Gas wholesale index'!P$2,FALSE)</f>
        <v>1</v>
      </c>
      <c r="Q1341" s="38">
        <f>VLOOKUP($B1341,'Gas wholesale lookups'!$A$4:$R$15,'Gas wholesale index'!Q$2,FALSE)</f>
        <v>1</v>
      </c>
      <c r="R1341" s="38">
        <f>VLOOKUP($B1341,'Gas wholesale lookups'!$A$4:$R$15,'Gas wholesale index'!R$2,FALSE)</f>
        <v>1</v>
      </c>
      <c r="S1341" s="38">
        <f>VLOOKUP($B1341,'Gas wholesale lookups'!$A$4:$R$15,'Gas wholesale index'!S$2,FALSE)</f>
        <v>1</v>
      </c>
      <c r="T1341" s="38">
        <f>VLOOKUP($B1341,'Gas wholesale lookups'!$A$4:$R$15,'Gas wholesale index'!T$2,FALSE)</f>
        <v>0</v>
      </c>
      <c r="U1341" s="13">
        <f t="shared" si="380"/>
        <v>0</v>
      </c>
      <c r="V1341" s="13">
        <f t="shared" si="381"/>
        <v>208526.18181818182</v>
      </c>
      <c r="W1341" s="13">
        <f t="shared" si="382"/>
        <v>166168.27272727274</v>
      </c>
      <c r="X1341" s="13">
        <f t="shared" si="383"/>
        <v>291847.5</v>
      </c>
      <c r="Y1341" s="13">
        <f t="shared" si="384"/>
        <v>332991.45454545453</v>
      </c>
      <c r="Z1341" s="13">
        <f t="shared" si="385"/>
        <v>0</v>
      </c>
      <c r="AA1341" s="13">
        <f t="shared" si="386"/>
        <v>999533.40909090918</v>
      </c>
      <c r="AB1341" s="23">
        <f t="shared" si="387"/>
        <v>0</v>
      </c>
      <c r="AC1341" s="23">
        <f t="shared" si="388"/>
        <v>0</v>
      </c>
      <c r="AD1341" s="23">
        <f t="shared" si="389"/>
        <v>0</v>
      </c>
      <c r="AE1341" s="23">
        <f t="shared" si="390"/>
        <v>0</v>
      </c>
      <c r="AF1341" s="23">
        <f t="shared" si="391"/>
        <v>0</v>
      </c>
      <c r="AG1341" s="23">
        <f t="shared" si="392"/>
        <v>0</v>
      </c>
      <c r="AH1341" s="23">
        <f t="shared" si="393"/>
        <v>0</v>
      </c>
      <c r="AI1341" s="44" t="str">
        <f t="shared" si="394"/>
        <v>n/a</v>
      </c>
      <c r="AJ1341" s="2" t="str">
        <f t="shared" si="377"/>
        <v>2020-21 Summer</v>
      </c>
      <c r="AK1341" s="2" t="str">
        <f t="shared" si="378"/>
        <v>2019-20 Winter</v>
      </c>
      <c r="AL1341" s="41">
        <v>0</v>
      </c>
    </row>
    <row r="1342" spans="1:38" x14ac:dyDescent="0.3">
      <c r="A1342" s="47">
        <v>43780</v>
      </c>
      <c r="B1342" s="14" t="str">
        <f t="shared" si="379"/>
        <v>Nov</v>
      </c>
      <c r="C1342" s="3"/>
      <c r="D1342" s="3"/>
      <c r="E1342" s="3"/>
      <c r="F1342" s="3"/>
      <c r="G1342" s="3"/>
      <c r="H1342" s="3"/>
      <c r="I1342" s="13">
        <f>VLOOKUP($B1342,'Gas wholesale lookups'!$A$4:$L$15,'Gas wholesale index'!I$2,FALSE)</f>
        <v>332991.45454545453</v>
      </c>
      <c r="J1342" s="13">
        <f>VLOOKUP($B1342,'Gas wholesale lookups'!$A$4:$L$15,'Gas wholesale index'!J$2,FALSE)</f>
        <v>208526.18181818182</v>
      </c>
      <c r="K1342" s="13">
        <f>VLOOKUP($B1342,'Gas wholesale lookups'!$A$4:$L$15,'Gas wholesale index'!K$2,FALSE)</f>
        <v>166168.27272727274</v>
      </c>
      <c r="L1342" s="13">
        <f>VLOOKUP($B1342,'Gas wholesale lookups'!$A$4:$L$15,'Gas wholesale index'!L$2,FALSE)</f>
        <v>291847.5</v>
      </c>
      <c r="M1342" s="13">
        <f>VLOOKUP($B1342,'Gas wholesale lookups'!$A$4:$L$15,'Gas wholesale index'!M$2,FALSE)</f>
        <v>332991.45454545453</v>
      </c>
      <c r="N1342" s="13">
        <f>VLOOKUP($B1342,'Gas wholesale lookups'!$A$4:$L$15,'Gas wholesale index'!N$2,FALSE)</f>
        <v>208526.18181818182</v>
      </c>
      <c r="O1342" s="38">
        <f>VLOOKUP($B1342,'Gas wholesale lookups'!$A$4:$R$15,'Gas wholesale index'!O$2,FALSE)</f>
        <v>0</v>
      </c>
      <c r="P1342" s="38">
        <f>VLOOKUP($B1342,'Gas wholesale lookups'!$A$4:$R$15,'Gas wholesale index'!P$2,FALSE)</f>
        <v>1</v>
      </c>
      <c r="Q1342" s="38">
        <f>VLOOKUP($B1342,'Gas wholesale lookups'!$A$4:$R$15,'Gas wholesale index'!Q$2,FALSE)</f>
        <v>1</v>
      </c>
      <c r="R1342" s="38">
        <f>VLOOKUP($B1342,'Gas wholesale lookups'!$A$4:$R$15,'Gas wholesale index'!R$2,FALSE)</f>
        <v>1</v>
      </c>
      <c r="S1342" s="38">
        <f>VLOOKUP($B1342,'Gas wholesale lookups'!$A$4:$R$15,'Gas wholesale index'!S$2,FALSE)</f>
        <v>1</v>
      </c>
      <c r="T1342" s="38">
        <f>VLOOKUP($B1342,'Gas wholesale lookups'!$A$4:$R$15,'Gas wholesale index'!T$2,FALSE)</f>
        <v>0</v>
      </c>
      <c r="U1342" s="13">
        <f t="shared" si="380"/>
        <v>0</v>
      </c>
      <c r="V1342" s="13">
        <f t="shared" si="381"/>
        <v>208526.18181818182</v>
      </c>
      <c r="W1342" s="13">
        <f t="shared" si="382"/>
        <v>166168.27272727274</v>
      </c>
      <c r="X1342" s="13">
        <f t="shared" si="383"/>
        <v>291847.5</v>
      </c>
      <c r="Y1342" s="13">
        <f t="shared" si="384"/>
        <v>332991.45454545453</v>
      </c>
      <c r="Z1342" s="13">
        <f t="shared" si="385"/>
        <v>0</v>
      </c>
      <c r="AA1342" s="13">
        <f t="shared" si="386"/>
        <v>999533.40909090918</v>
      </c>
      <c r="AB1342" s="23">
        <f t="shared" si="387"/>
        <v>0</v>
      </c>
      <c r="AC1342" s="23">
        <f t="shared" si="388"/>
        <v>0</v>
      </c>
      <c r="AD1342" s="23">
        <f t="shared" si="389"/>
        <v>0</v>
      </c>
      <c r="AE1342" s="23">
        <f t="shared" si="390"/>
        <v>0</v>
      </c>
      <c r="AF1342" s="23">
        <f t="shared" si="391"/>
        <v>0</v>
      </c>
      <c r="AG1342" s="23">
        <f t="shared" si="392"/>
        <v>0</v>
      </c>
      <c r="AH1342" s="23">
        <f t="shared" si="393"/>
        <v>0</v>
      </c>
      <c r="AI1342" s="44" t="str">
        <f t="shared" si="394"/>
        <v>n/a</v>
      </c>
      <c r="AJ1342" s="2" t="str">
        <f t="shared" si="377"/>
        <v>2020-21 Summer</v>
      </c>
      <c r="AK1342" s="2" t="str">
        <f t="shared" si="378"/>
        <v>2019-20 Winter</v>
      </c>
      <c r="AL1342" s="41">
        <v>0</v>
      </c>
    </row>
    <row r="1343" spans="1:38" x14ac:dyDescent="0.3">
      <c r="A1343" s="47">
        <v>43781</v>
      </c>
      <c r="B1343" s="14" t="str">
        <f t="shared" si="379"/>
        <v>Nov</v>
      </c>
      <c r="C1343" s="3"/>
      <c r="D1343" s="3"/>
      <c r="E1343" s="3"/>
      <c r="F1343" s="3"/>
      <c r="G1343" s="3"/>
      <c r="H1343" s="3"/>
      <c r="I1343" s="13">
        <f>VLOOKUP($B1343,'Gas wholesale lookups'!$A$4:$L$15,'Gas wholesale index'!I$2,FALSE)</f>
        <v>332991.45454545453</v>
      </c>
      <c r="J1343" s="13">
        <f>VLOOKUP($B1343,'Gas wholesale lookups'!$A$4:$L$15,'Gas wholesale index'!J$2,FALSE)</f>
        <v>208526.18181818182</v>
      </c>
      <c r="K1343" s="13">
        <f>VLOOKUP($B1343,'Gas wholesale lookups'!$A$4:$L$15,'Gas wholesale index'!K$2,FALSE)</f>
        <v>166168.27272727274</v>
      </c>
      <c r="L1343" s="13">
        <f>VLOOKUP($B1343,'Gas wholesale lookups'!$A$4:$L$15,'Gas wholesale index'!L$2,FALSE)</f>
        <v>291847.5</v>
      </c>
      <c r="M1343" s="13">
        <f>VLOOKUP($B1343,'Gas wholesale lookups'!$A$4:$L$15,'Gas wholesale index'!M$2,FALSE)</f>
        <v>332991.45454545453</v>
      </c>
      <c r="N1343" s="13">
        <f>VLOOKUP($B1343,'Gas wholesale lookups'!$A$4:$L$15,'Gas wholesale index'!N$2,FALSE)</f>
        <v>208526.18181818182</v>
      </c>
      <c r="O1343" s="38">
        <f>VLOOKUP($B1343,'Gas wholesale lookups'!$A$4:$R$15,'Gas wholesale index'!O$2,FALSE)</f>
        <v>0</v>
      </c>
      <c r="P1343" s="38">
        <f>VLOOKUP($B1343,'Gas wholesale lookups'!$A$4:$R$15,'Gas wholesale index'!P$2,FALSE)</f>
        <v>1</v>
      </c>
      <c r="Q1343" s="38">
        <f>VLOOKUP($B1343,'Gas wholesale lookups'!$A$4:$R$15,'Gas wholesale index'!Q$2,FALSE)</f>
        <v>1</v>
      </c>
      <c r="R1343" s="38">
        <f>VLOOKUP($B1343,'Gas wholesale lookups'!$A$4:$R$15,'Gas wholesale index'!R$2,FALSE)</f>
        <v>1</v>
      </c>
      <c r="S1343" s="38">
        <f>VLOOKUP($B1343,'Gas wholesale lookups'!$A$4:$R$15,'Gas wholesale index'!S$2,FALSE)</f>
        <v>1</v>
      </c>
      <c r="T1343" s="38">
        <f>VLOOKUP($B1343,'Gas wholesale lookups'!$A$4:$R$15,'Gas wholesale index'!T$2,FALSE)</f>
        <v>0</v>
      </c>
      <c r="U1343" s="13">
        <f t="shared" si="380"/>
        <v>0</v>
      </c>
      <c r="V1343" s="13">
        <f t="shared" si="381"/>
        <v>208526.18181818182</v>
      </c>
      <c r="W1343" s="13">
        <f t="shared" si="382"/>
        <v>166168.27272727274</v>
      </c>
      <c r="X1343" s="13">
        <f t="shared" si="383"/>
        <v>291847.5</v>
      </c>
      <c r="Y1343" s="13">
        <f t="shared" si="384"/>
        <v>332991.45454545453</v>
      </c>
      <c r="Z1343" s="13">
        <f t="shared" si="385"/>
        <v>0</v>
      </c>
      <c r="AA1343" s="13">
        <f t="shared" si="386"/>
        <v>999533.40909090918</v>
      </c>
      <c r="AB1343" s="23">
        <f t="shared" si="387"/>
        <v>0</v>
      </c>
      <c r="AC1343" s="23">
        <f t="shared" si="388"/>
        <v>0</v>
      </c>
      <c r="AD1343" s="23">
        <f t="shared" si="389"/>
        <v>0</v>
      </c>
      <c r="AE1343" s="23">
        <f t="shared" si="390"/>
        <v>0</v>
      </c>
      <c r="AF1343" s="23">
        <f t="shared" si="391"/>
        <v>0</v>
      </c>
      <c r="AG1343" s="23">
        <f t="shared" si="392"/>
        <v>0</v>
      </c>
      <c r="AH1343" s="23">
        <f t="shared" si="393"/>
        <v>0</v>
      </c>
      <c r="AI1343" s="44" t="str">
        <f t="shared" si="394"/>
        <v>n/a</v>
      </c>
      <c r="AJ1343" s="2" t="str">
        <f t="shared" si="377"/>
        <v>2020-21 Summer</v>
      </c>
      <c r="AK1343" s="2" t="str">
        <f t="shared" si="378"/>
        <v>2019-20 Winter</v>
      </c>
      <c r="AL1343" s="41">
        <v>0</v>
      </c>
    </row>
    <row r="1344" spans="1:38" x14ac:dyDescent="0.3">
      <c r="A1344" s="47">
        <v>43782</v>
      </c>
      <c r="B1344" s="14" t="str">
        <f t="shared" si="379"/>
        <v>Nov</v>
      </c>
      <c r="C1344" s="3"/>
      <c r="D1344" s="3"/>
      <c r="E1344" s="3"/>
      <c r="F1344" s="3"/>
      <c r="G1344" s="3"/>
      <c r="H1344" s="3"/>
      <c r="I1344" s="13">
        <f>VLOOKUP($B1344,'Gas wholesale lookups'!$A$4:$L$15,'Gas wholesale index'!I$2,FALSE)</f>
        <v>332991.45454545453</v>
      </c>
      <c r="J1344" s="13">
        <f>VLOOKUP($B1344,'Gas wholesale lookups'!$A$4:$L$15,'Gas wholesale index'!J$2,FALSE)</f>
        <v>208526.18181818182</v>
      </c>
      <c r="K1344" s="13">
        <f>VLOOKUP($B1344,'Gas wholesale lookups'!$A$4:$L$15,'Gas wholesale index'!K$2,FALSE)</f>
        <v>166168.27272727274</v>
      </c>
      <c r="L1344" s="13">
        <f>VLOOKUP($B1344,'Gas wholesale lookups'!$A$4:$L$15,'Gas wholesale index'!L$2,FALSE)</f>
        <v>291847.5</v>
      </c>
      <c r="M1344" s="13">
        <f>VLOOKUP($B1344,'Gas wholesale lookups'!$A$4:$L$15,'Gas wholesale index'!M$2,FALSE)</f>
        <v>332991.45454545453</v>
      </c>
      <c r="N1344" s="13">
        <f>VLOOKUP($B1344,'Gas wholesale lookups'!$A$4:$L$15,'Gas wholesale index'!N$2,FALSE)</f>
        <v>208526.18181818182</v>
      </c>
      <c r="O1344" s="38">
        <f>VLOOKUP($B1344,'Gas wholesale lookups'!$A$4:$R$15,'Gas wholesale index'!O$2,FALSE)</f>
        <v>0</v>
      </c>
      <c r="P1344" s="38">
        <f>VLOOKUP($B1344,'Gas wholesale lookups'!$A$4:$R$15,'Gas wholesale index'!P$2,FALSE)</f>
        <v>1</v>
      </c>
      <c r="Q1344" s="38">
        <f>VLOOKUP($B1344,'Gas wholesale lookups'!$A$4:$R$15,'Gas wholesale index'!Q$2,FALSE)</f>
        <v>1</v>
      </c>
      <c r="R1344" s="38">
        <f>VLOOKUP($B1344,'Gas wholesale lookups'!$A$4:$R$15,'Gas wholesale index'!R$2,FALSE)</f>
        <v>1</v>
      </c>
      <c r="S1344" s="38">
        <f>VLOOKUP($B1344,'Gas wholesale lookups'!$A$4:$R$15,'Gas wholesale index'!S$2,FALSE)</f>
        <v>1</v>
      </c>
      <c r="T1344" s="38">
        <f>VLOOKUP($B1344,'Gas wholesale lookups'!$A$4:$R$15,'Gas wholesale index'!T$2,FALSE)</f>
        <v>0</v>
      </c>
      <c r="U1344" s="13">
        <f t="shared" si="380"/>
        <v>0</v>
      </c>
      <c r="V1344" s="13">
        <f t="shared" si="381"/>
        <v>208526.18181818182</v>
      </c>
      <c r="W1344" s="13">
        <f t="shared" si="382"/>
        <v>166168.27272727274</v>
      </c>
      <c r="X1344" s="13">
        <f t="shared" si="383"/>
        <v>291847.5</v>
      </c>
      <c r="Y1344" s="13">
        <f t="shared" si="384"/>
        <v>332991.45454545453</v>
      </c>
      <c r="Z1344" s="13">
        <f t="shared" si="385"/>
        <v>0</v>
      </c>
      <c r="AA1344" s="13">
        <f t="shared" si="386"/>
        <v>999533.40909090918</v>
      </c>
      <c r="AB1344" s="23">
        <f t="shared" si="387"/>
        <v>0</v>
      </c>
      <c r="AC1344" s="23">
        <f t="shared" si="388"/>
        <v>0</v>
      </c>
      <c r="AD1344" s="23">
        <f t="shared" si="389"/>
        <v>0</v>
      </c>
      <c r="AE1344" s="23">
        <f t="shared" si="390"/>
        <v>0</v>
      </c>
      <c r="AF1344" s="23">
        <f t="shared" si="391"/>
        <v>0</v>
      </c>
      <c r="AG1344" s="23">
        <f t="shared" si="392"/>
        <v>0</v>
      </c>
      <c r="AH1344" s="23">
        <f t="shared" si="393"/>
        <v>0</v>
      </c>
      <c r="AI1344" s="44" t="str">
        <f t="shared" si="394"/>
        <v>n/a</v>
      </c>
      <c r="AJ1344" s="2" t="str">
        <f t="shared" si="377"/>
        <v>2020-21 Summer</v>
      </c>
      <c r="AK1344" s="2" t="str">
        <f t="shared" si="378"/>
        <v>2019-20 Winter</v>
      </c>
      <c r="AL1344" s="41">
        <v>0</v>
      </c>
    </row>
    <row r="1345" spans="1:38" x14ac:dyDescent="0.3">
      <c r="A1345" s="47">
        <v>43783</v>
      </c>
      <c r="B1345" s="14" t="str">
        <f t="shared" si="379"/>
        <v>Nov</v>
      </c>
      <c r="C1345" s="3"/>
      <c r="D1345" s="3"/>
      <c r="E1345" s="3"/>
      <c r="F1345" s="3"/>
      <c r="G1345" s="3"/>
      <c r="H1345" s="3"/>
      <c r="I1345" s="13">
        <f>VLOOKUP($B1345,'Gas wholesale lookups'!$A$4:$L$15,'Gas wholesale index'!I$2,FALSE)</f>
        <v>332991.45454545453</v>
      </c>
      <c r="J1345" s="13">
        <f>VLOOKUP($B1345,'Gas wholesale lookups'!$A$4:$L$15,'Gas wholesale index'!J$2,FALSE)</f>
        <v>208526.18181818182</v>
      </c>
      <c r="K1345" s="13">
        <f>VLOOKUP($B1345,'Gas wholesale lookups'!$A$4:$L$15,'Gas wholesale index'!K$2,FALSE)</f>
        <v>166168.27272727274</v>
      </c>
      <c r="L1345" s="13">
        <f>VLOOKUP($B1345,'Gas wholesale lookups'!$A$4:$L$15,'Gas wholesale index'!L$2,FALSE)</f>
        <v>291847.5</v>
      </c>
      <c r="M1345" s="13">
        <f>VLOOKUP($B1345,'Gas wholesale lookups'!$A$4:$L$15,'Gas wholesale index'!M$2,FALSE)</f>
        <v>332991.45454545453</v>
      </c>
      <c r="N1345" s="13">
        <f>VLOOKUP($B1345,'Gas wholesale lookups'!$A$4:$L$15,'Gas wholesale index'!N$2,FALSE)</f>
        <v>208526.18181818182</v>
      </c>
      <c r="O1345" s="38">
        <f>VLOOKUP($B1345,'Gas wholesale lookups'!$A$4:$R$15,'Gas wholesale index'!O$2,FALSE)</f>
        <v>0</v>
      </c>
      <c r="P1345" s="38">
        <f>VLOOKUP($B1345,'Gas wholesale lookups'!$A$4:$R$15,'Gas wholesale index'!P$2,FALSE)</f>
        <v>1</v>
      </c>
      <c r="Q1345" s="38">
        <f>VLOOKUP($B1345,'Gas wholesale lookups'!$A$4:$R$15,'Gas wholesale index'!Q$2,FALSE)</f>
        <v>1</v>
      </c>
      <c r="R1345" s="38">
        <f>VLOOKUP($B1345,'Gas wholesale lookups'!$A$4:$R$15,'Gas wholesale index'!R$2,FALSE)</f>
        <v>1</v>
      </c>
      <c r="S1345" s="38">
        <f>VLOOKUP($B1345,'Gas wholesale lookups'!$A$4:$R$15,'Gas wholesale index'!S$2,FALSE)</f>
        <v>1</v>
      </c>
      <c r="T1345" s="38">
        <f>VLOOKUP($B1345,'Gas wholesale lookups'!$A$4:$R$15,'Gas wholesale index'!T$2,FALSE)</f>
        <v>0</v>
      </c>
      <c r="U1345" s="13">
        <f t="shared" si="380"/>
        <v>0</v>
      </c>
      <c r="V1345" s="13">
        <f t="shared" si="381"/>
        <v>208526.18181818182</v>
      </c>
      <c r="W1345" s="13">
        <f t="shared" si="382"/>
        <v>166168.27272727274</v>
      </c>
      <c r="X1345" s="13">
        <f t="shared" si="383"/>
        <v>291847.5</v>
      </c>
      <c r="Y1345" s="13">
        <f t="shared" si="384"/>
        <v>332991.45454545453</v>
      </c>
      <c r="Z1345" s="13">
        <f t="shared" si="385"/>
        <v>0</v>
      </c>
      <c r="AA1345" s="13">
        <f t="shared" si="386"/>
        <v>999533.40909090918</v>
      </c>
      <c r="AB1345" s="23">
        <f t="shared" si="387"/>
        <v>0</v>
      </c>
      <c r="AC1345" s="23">
        <f t="shared" si="388"/>
        <v>0</v>
      </c>
      <c r="AD1345" s="23">
        <f t="shared" si="389"/>
        <v>0</v>
      </c>
      <c r="AE1345" s="23">
        <f t="shared" si="390"/>
        <v>0</v>
      </c>
      <c r="AF1345" s="23">
        <f t="shared" si="391"/>
        <v>0</v>
      </c>
      <c r="AG1345" s="23">
        <f t="shared" si="392"/>
        <v>0</v>
      </c>
      <c r="AH1345" s="23">
        <f t="shared" si="393"/>
        <v>0</v>
      </c>
      <c r="AI1345" s="44" t="str">
        <f t="shared" si="394"/>
        <v>n/a</v>
      </c>
      <c r="AJ1345" s="2" t="str">
        <f t="shared" si="377"/>
        <v>2020-21 Summer</v>
      </c>
      <c r="AK1345" s="2" t="str">
        <f t="shared" si="378"/>
        <v>2019-20 Winter</v>
      </c>
      <c r="AL1345" s="41">
        <v>0</v>
      </c>
    </row>
    <row r="1346" spans="1:38" x14ac:dyDescent="0.3">
      <c r="A1346" s="47">
        <v>43784</v>
      </c>
      <c r="B1346" s="14" t="str">
        <f t="shared" si="379"/>
        <v>Nov</v>
      </c>
      <c r="C1346" s="3"/>
      <c r="D1346" s="3"/>
      <c r="E1346" s="3"/>
      <c r="F1346" s="3"/>
      <c r="G1346" s="3"/>
      <c r="H1346" s="3"/>
      <c r="I1346" s="13">
        <f>VLOOKUP($B1346,'Gas wholesale lookups'!$A$4:$L$15,'Gas wholesale index'!I$2,FALSE)</f>
        <v>332991.45454545453</v>
      </c>
      <c r="J1346" s="13">
        <f>VLOOKUP($B1346,'Gas wholesale lookups'!$A$4:$L$15,'Gas wholesale index'!J$2,FALSE)</f>
        <v>208526.18181818182</v>
      </c>
      <c r="K1346" s="13">
        <f>VLOOKUP($B1346,'Gas wholesale lookups'!$A$4:$L$15,'Gas wholesale index'!K$2,FALSE)</f>
        <v>166168.27272727274</v>
      </c>
      <c r="L1346" s="13">
        <f>VLOOKUP($B1346,'Gas wholesale lookups'!$A$4:$L$15,'Gas wholesale index'!L$2,FALSE)</f>
        <v>291847.5</v>
      </c>
      <c r="M1346" s="13">
        <f>VLOOKUP($B1346,'Gas wholesale lookups'!$A$4:$L$15,'Gas wholesale index'!M$2,FALSE)</f>
        <v>332991.45454545453</v>
      </c>
      <c r="N1346" s="13">
        <f>VLOOKUP($B1346,'Gas wholesale lookups'!$A$4:$L$15,'Gas wholesale index'!N$2,FALSE)</f>
        <v>208526.18181818182</v>
      </c>
      <c r="O1346" s="38">
        <f>VLOOKUP($B1346,'Gas wholesale lookups'!$A$4:$R$15,'Gas wholesale index'!O$2,FALSE)</f>
        <v>0</v>
      </c>
      <c r="P1346" s="38">
        <f>VLOOKUP($B1346,'Gas wholesale lookups'!$A$4:$R$15,'Gas wholesale index'!P$2,FALSE)</f>
        <v>1</v>
      </c>
      <c r="Q1346" s="38">
        <f>VLOOKUP($B1346,'Gas wholesale lookups'!$A$4:$R$15,'Gas wholesale index'!Q$2,FALSE)</f>
        <v>1</v>
      </c>
      <c r="R1346" s="38">
        <f>VLOOKUP($B1346,'Gas wholesale lookups'!$A$4:$R$15,'Gas wholesale index'!R$2,FALSE)</f>
        <v>1</v>
      </c>
      <c r="S1346" s="38">
        <f>VLOOKUP($B1346,'Gas wholesale lookups'!$A$4:$R$15,'Gas wholesale index'!S$2,FALSE)</f>
        <v>1</v>
      </c>
      <c r="T1346" s="38">
        <f>VLOOKUP($B1346,'Gas wholesale lookups'!$A$4:$R$15,'Gas wholesale index'!T$2,FALSE)</f>
        <v>0</v>
      </c>
      <c r="U1346" s="13">
        <f t="shared" si="380"/>
        <v>0</v>
      </c>
      <c r="V1346" s="13">
        <f t="shared" si="381"/>
        <v>208526.18181818182</v>
      </c>
      <c r="W1346" s="13">
        <f t="shared" si="382"/>
        <v>166168.27272727274</v>
      </c>
      <c r="X1346" s="13">
        <f t="shared" si="383"/>
        <v>291847.5</v>
      </c>
      <c r="Y1346" s="13">
        <f t="shared" si="384"/>
        <v>332991.45454545453</v>
      </c>
      <c r="Z1346" s="13">
        <f t="shared" si="385"/>
        <v>0</v>
      </c>
      <c r="AA1346" s="13">
        <f t="shared" si="386"/>
        <v>999533.40909090918</v>
      </c>
      <c r="AB1346" s="23">
        <f t="shared" si="387"/>
        <v>0</v>
      </c>
      <c r="AC1346" s="23">
        <f t="shared" si="388"/>
        <v>0</v>
      </c>
      <c r="AD1346" s="23">
        <f t="shared" si="389"/>
        <v>0</v>
      </c>
      <c r="AE1346" s="23">
        <f t="shared" si="390"/>
        <v>0</v>
      </c>
      <c r="AF1346" s="23">
        <f t="shared" si="391"/>
        <v>0</v>
      </c>
      <c r="AG1346" s="23">
        <f t="shared" si="392"/>
        <v>0</v>
      </c>
      <c r="AH1346" s="23">
        <f t="shared" si="393"/>
        <v>0</v>
      </c>
      <c r="AI1346" s="44" t="str">
        <f t="shared" si="394"/>
        <v>n/a</v>
      </c>
      <c r="AJ1346" s="2" t="str">
        <f t="shared" si="377"/>
        <v>2020-21 Summer</v>
      </c>
      <c r="AK1346" s="2" t="str">
        <f t="shared" si="378"/>
        <v>2019-20 Winter</v>
      </c>
      <c r="AL1346" s="41">
        <v>0</v>
      </c>
    </row>
    <row r="1347" spans="1:38" x14ac:dyDescent="0.3">
      <c r="A1347" s="47">
        <v>43787</v>
      </c>
      <c r="B1347" s="14" t="str">
        <f t="shared" si="379"/>
        <v>Nov</v>
      </c>
      <c r="C1347" s="3"/>
      <c r="D1347" s="3"/>
      <c r="E1347" s="3"/>
      <c r="F1347" s="3"/>
      <c r="G1347" s="3"/>
      <c r="H1347" s="3"/>
      <c r="I1347" s="13">
        <f>VLOOKUP($B1347,'Gas wholesale lookups'!$A$4:$L$15,'Gas wholesale index'!I$2,FALSE)</f>
        <v>332991.45454545453</v>
      </c>
      <c r="J1347" s="13">
        <f>VLOOKUP($B1347,'Gas wholesale lookups'!$A$4:$L$15,'Gas wholesale index'!J$2,FALSE)</f>
        <v>208526.18181818182</v>
      </c>
      <c r="K1347" s="13">
        <f>VLOOKUP($B1347,'Gas wholesale lookups'!$A$4:$L$15,'Gas wholesale index'!K$2,FALSE)</f>
        <v>166168.27272727274</v>
      </c>
      <c r="L1347" s="13">
        <f>VLOOKUP($B1347,'Gas wholesale lookups'!$A$4:$L$15,'Gas wholesale index'!L$2,FALSE)</f>
        <v>291847.5</v>
      </c>
      <c r="M1347" s="13">
        <f>VLOOKUP($B1347,'Gas wholesale lookups'!$A$4:$L$15,'Gas wholesale index'!M$2,FALSE)</f>
        <v>332991.45454545453</v>
      </c>
      <c r="N1347" s="13">
        <f>VLOOKUP($B1347,'Gas wholesale lookups'!$A$4:$L$15,'Gas wholesale index'!N$2,FALSE)</f>
        <v>208526.18181818182</v>
      </c>
      <c r="O1347" s="38">
        <f>VLOOKUP($B1347,'Gas wholesale lookups'!$A$4:$R$15,'Gas wholesale index'!O$2,FALSE)</f>
        <v>0</v>
      </c>
      <c r="P1347" s="38">
        <f>VLOOKUP($B1347,'Gas wholesale lookups'!$A$4:$R$15,'Gas wholesale index'!P$2,FALSE)</f>
        <v>1</v>
      </c>
      <c r="Q1347" s="38">
        <f>VLOOKUP($B1347,'Gas wholesale lookups'!$A$4:$R$15,'Gas wholesale index'!Q$2,FALSE)</f>
        <v>1</v>
      </c>
      <c r="R1347" s="38">
        <f>VLOOKUP($B1347,'Gas wholesale lookups'!$A$4:$R$15,'Gas wholesale index'!R$2,FALSE)</f>
        <v>1</v>
      </c>
      <c r="S1347" s="38">
        <f>VLOOKUP($B1347,'Gas wholesale lookups'!$A$4:$R$15,'Gas wholesale index'!S$2,FALSE)</f>
        <v>1</v>
      </c>
      <c r="T1347" s="38">
        <f>VLOOKUP($B1347,'Gas wholesale lookups'!$A$4:$R$15,'Gas wholesale index'!T$2,FALSE)</f>
        <v>0</v>
      </c>
      <c r="U1347" s="13">
        <f t="shared" si="380"/>
        <v>0</v>
      </c>
      <c r="V1347" s="13">
        <f t="shared" si="381"/>
        <v>208526.18181818182</v>
      </c>
      <c r="W1347" s="13">
        <f t="shared" si="382"/>
        <v>166168.27272727274</v>
      </c>
      <c r="X1347" s="13">
        <f t="shared" si="383"/>
        <v>291847.5</v>
      </c>
      <c r="Y1347" s="13">
        <f t="shared" si="384"/>
        <v>332991.45454545453</v>
      </c>
      <c r="Z1347" s="13">
        <f t="shared" si="385"/>
        <v>0</v>
      </c>
      <c r="AA1347" s="13">
        <f t="shared" si="386"/>
        <v>999533.40909090918</v>
      </c>
      <c r="AB1347" s="23">
        <f t="shared" si="387"/>
        <v>0</v>
      </c>
      <c r="AC1347" s="23">
        <f t="shared" si="388"/>
        <v>0</v>
      </c>
      <c r="AD1347" s="23">
        <f t="shared" si="389"/>
        <v>0</v>
      </c>
      <c r="AE1347" s="23">
        <f t="shared" si="390"/>
        <v>0</v>
      </c>
      <c r="AF1347" s="23">
        <f t="shared" si="391"/>
        <v>0</v>
      </c>
      <c r="AG1347" s="23">
        <f t="shared" si="392"/>
        <v>0</v>
      </c>
      <c r="AH1347" s="23">
        <f t="shared" si="393"/>
        <v>0</v>
      </c>
      <c r="AI1347" s="44" t="str">
        <f t="shared" si="394"/>
        <v>n/a</v>
      </c>
      <c r="AJ1347" s="2" t="str">
        <f t="shared" si="377"/>
        <v>2020-21 Summer</v>
      </c>
      <c r="AK1347" s="2" t="str">
        <f t="shared" si="378"/>
        <v>2019-20 Winter</v>
      </c>
      <c r="AL1347" s="41">
        <v>0</v>
      </c>
    </row>
    <row r="1348" spans="1:38" x14ac:dyDescent="0.3">
      <c r="A1348" s="47">
        <v>43788</v>
      </c>
      <c r="B1348" s="14" t="str">
        <f t="shared" si="379"/>
        <v>Nov</v>
      </c>
      <c r="C1348" s="3"/>
      <c r="D1348" s="3"/>
      <c r="E1348" s="3"/>
      <c r="F1348" s="3"/>
      <c r="G1348" s="3"/>
      <c r="H1348" s="3"/>
      <c r="I1348" s="13">
        <f>VLOOKUP($B1348,'Gas wholesale lookups'!$A$4:$L$15,'Gas wholesale index'!I$2,FALSE)</f>
        <v>332991.45454545453</v>
      </c>
      <c r="J1348" s="13">
        <f>VLOOKUP($B1348,'Gas wholesale lookups'!$A$4:$L$15,'Gas wholesale index'!J$2,FALSE)</f>
        <v>208526.18181818182</v>
      </c>
      <c r="K1348" s="13">
        <f>VLOOKUP($B1348,'Gas wholesale lookups'!$A$4:$L$15,'Gas wholesale index'!K$2,FALSE)</f>
        <v>166168.27272727274</v>
      </c>
      <c r="L1348" s="13">
        <f>VLOOKUP($B1348,'Gas wholesale lookups'!$A$4:$L$15,'Gas wholesale index'!L$2,FALSE)</f>
        <v>291847.5</v>
      </c>
      <c r="M1348" s="13">
        <f>VLOOKUP($B1348,'Gas wholesale lookups'!$A$4:$L$15,'Gas wholesale index'!M$2,FALSE)</f>
        <v>332991.45454545453</v>
      </c>
      <c r="N1348" s="13">
        <f>VLOOKUP($B1348,'Gas wholesale lookups'!$A$4:$L$15,'Gas wholesale index'!N$2,FALSE)</f>
        <v>208526.18181818182</v>
      </c>
      <c r="O1348" s="38">
        <f>VLOOKUP($B1348,'Gas wholesale lookups'!$A$4:$R$15,'Gas wholesale index'!O$2,FALSE)</f>
        <v>0</v>
      </c>
      <c r="P1348" s="38">
        <f>VLOOKUP($B1348,'Gas wholesale lookups'!$A$4:$R$15,'Gas wholesale index'!P$2,FALSE)</f>
        <v>1</v>
      </c>
      <c r="Q1348" s="38">
        <f>VLOOKUP($B1348,'Gas wholesale lookups'!$A$4:$R$15,'Gas wholesale index'!Q$2,FALSE)</f>
        <v>1</v>
      </c>
      <c r="R1348" s="38">
        <f>VLOOKUP($B1348,'Gas wholesale lookups'!$A$4:$R$15,'Gas wholesale index'!R$2,FALSE)</f>
        <v>1</v>
      </c>
      <c r="S1348" s="38">
        <f>VLOOKUP($B1348,'Gas wholesale lookups'!$A$4:$R$15,'Gas wholesale index'!S$2,FALSE)</f>
        <v>1</v>
      </c>
      <c r="T1348" s="38">
        <f>VLOOKUP($B1348,'Gas wholesale lookups'!$A$4:$R$15,'Gas wholesale index'!T$2,FALSE)</f>
        <v>0</v>
      </c>
      <c r="U1348" s="13">
        <f t="shared" si="380"/>
        <v>0</v>
      </c>
      <c r="V1348" s="13">
        <f t="shared" si="381"/>
        <v>208526.18181818182</v>
      </c>
      <c r="W1348" s="13">
        <f t="shared" si="382"/>
        <v>166168.27272727274</v>
      </c>
      <c r="X1348" s="13">
        <f t="shared" si="383"/>
        <v>291847.5</v>
      </c>
      <c r="Y1348" s="13">
        <f t="shared" si="384"/>
        <v>332991.45454545453</v>
      </c>
      <c r="Z1348" s="13">
        <f t="shared" si="385"/>
        <v>0</v>
      </c>
      <c r="AA1348" s="13">
        <f t="shared" si="386"/>
        <v>999533.40909090918</v>
      </c>
      <c r="AB1348" s="23">
        <f t="shared" si="387"/>
        <v>0</v>
      </c>
      <c r="AC1348" s="23">
        <f t="shared" si="388"/>
        <v>0</v>
      </c>
      <c r="AD1348" s="23">
        <f t="shared" si="389"/>
        <v>0</v>
      </c>
      <c r="AE1348" s="23">
        <f t="shared" si="390"/>
        <v>0</v>
      </c>
      <c r="AF1348" s="23">
        <f t="shared" si="391"/>
        <v>0</v>
      </c>
      <c r="AG1348" s="23">
        <f t="shared" si="392"/>
        <v>0</v>
      </c>
      <c r="AH1348" s="23">
        <f t="shared" si="393"/>
        <v>0</v>
      </c>
      <c r="AI1348" s="44" t="str">
        <f t="shared" si="394"/>
        <v>n/a</v>
      </c>
      <c r="AJ1348" s="2" t="str">
        <f t="shared" si="377"/>
        <v>2020-21 Summer</v>
      </c>
      <c r="AK1348" s="2" t="str">
        <f t="shared" si="378"/>
        <v>2019-20 Winter</v>
      </c>
      <c r="AL1348" s="41">
        <v>0</v>
      </c>
    </row>
    <row r="1349" spans="1:38" x14ac:dyDescent="0.3">
      <c r="A1349" s="47">
        <v>43789</v>
      </c>
      <c r="B1349" s="14" t="str">
        <f t="shared" si="379"/>
        <v>Nov</v>
      </c>
      <c r="C1349" s="3"/>
      <c r="D1349" s="3"/>
      <c r="E1349" s="3"/>
      <c r="F1349" s="3"/>
      <c r="G1349" s="3"/>
      <c r="H1349" s="3"/>
      <c r="I1349" s="13">
        <f>VLOOKUP($B1349,'Gas wholesale lookups'!$A$4:$L$15,'Gas wholesale index'!I$2,FALSE)</f>
        <v>332991.45454545453</v>
      </c>
      <c r="J1349" s="13">
        <f>VLOOKUP($B1349,'Gas wholesale lookups'!$A$4:$L$15,'Gas wholesale index'!J$2,FALSE)</f>
        <v>208526.18181818182</v>
      </c>
      <c r="K1349" s="13">
        <f>VLOOKUP($B1349,'Gas wholesale lookups'!$A$4:$L$15,'Gas wholesale index'!K$2,FALSE)</f>
        <v>166168.27272727274</v>
      </c>
      <c r="L1349" s="13">
        <f>VLOOKUP($B1349,'Gas wholesale lookups'!$A$4:$L$15,'Gas wholesale index'!L$2,FALSE)</f>
        <v>291847.5</v>
      </c>
      <c r="M1349" s="13">
        <f>VLOOKUP($B1349,'Gas wholesale lookups'!$A$4:$L$15,'Gas wholesale index'!M$2,FALSE)</f>
        <v>332991.45454545453</v>
      </c>
      <c r="N1349" s="13">
        <f>VLOOKUP($B1349,'Gas wholesale lookups'!$A$4:$L$15,'Gas wholesale index'!N$2,FALSE)</f>
        <v>208526.18181818182</v>
      </c>
      <c r="O1349" s="38">
        <f>VLOOKUP($B1349,'Gas wholesale lookups'!$A$4:$R$15,'Gas wholesale index'!O$2,FALSE)</f>
        <v>0</v>
      </c>
      <c r="P1349" s="38">
        <f>VLOOKUP($B1349,'Gas wholesale lookups'!$A$4:$R$15,'Gas wholesale index'!P$2,FALSE)</f>
        <v>1</v>
      </c>
      <c r="Q1349" s="38">
        <f>VLOOKUP($B1349,'Gas wholesale lookups'!$A$4:$R$15,'Gas wholesale index'!Q$2,FALSE)</f>
        <v>1</v>
      </c>
      <c r="R1349" s="38">
        <f>VLOOKUP($B1349,'Gas wholesale lookups'!$A$4:$R$15,'Gas wholesale index'!R$2,FALSE)</f>
        <v>1</v>
      </c>
      <c r="S1349" s="38">
        <f>VLOOKUP($B1349,'Gas wholesale lookups'!$A$4:$R$15,'Gas wholesale index'!S$2,FALSE)</f>
        <v>1</v>
      </c>
      <c r="T1349" s="38">
        <f>VLOOKUP($B1349,'Gas wholesale lookups'!$A$4:$R$15,'Gas wholesale index'!T$2,FALSE)</f>
        <v>0</v>
      </c>
      <c r="U1349" s="13">
        <f t="shared" si="380"/>
        <v>0</v>
      </c>
      <c r="V1349" s="13">
        <f t="shared" si="381"/>
        <v>208526.18181818182</v>
      </c>
      <c r="W1349" s="13">
        <f t="shared" si="382"/>
        <v>166168.27272727274</v>
      </c>
      <c r="X1349" s="13">
        <f t="shared" si="383"/>
        <v>291847.5</v>
      </c>
      <c r="Y1349" s="13">
        <f t="shared" si="384"/>
        <v>332991.45454545453</v>
      </c>
      <c r="Z1349" s="13">
        <f t="shared" si="385"/>
        <v>0</v>
      </c>
      <c r="AA1349" s="13">
        <f t="shared" si="386"/>
        <v>999533.40909090918</v>
      </c>
      <c r="AB1349" s="23">
        <f t="shared" si="387"/>
        <v>0</v>
      </c>
      <c r="AC1349" s="23">
        <f t="shared" si="388"/>
        <v>0</v>
      </c>
      <c r="AD1349" s="23">
        <f t="shared" si="389"/>
        <v>0</v>
      </c>
      <c r="AE1349" s="23">
        <f t="shared" si="390"/>
        <v>0</v>
      </c>
      <c r="AF1349" s="23">
        <f t="shared" si="391"/>
        <v>0</v>
      </c>
      <c r="AG1349" s="23">
        <f t="shared" si="392"/>
        <v>0</v>
      </c>
      <c r="AH1349" s="23">
        <f t="shared" si="393"/>
        <v>0</v>
      </c>
      <c r="AI1349" s="44" t="str">
        <f t="shared" si="394"/>
        <v>n/a</v>
      </c>
      <c r="AJ1349" s="2" t="str">
        <f t="shared" si="377"/>
        <v>2020-21 Summer</v>
      </c>
      <c r="AK1349" s="2" t="str">
        <f t="shared" si="378"/>
        <v>2019-20 Winter</v>
      </c>
      <c r="AL1349" s="41">
        <v>0</v>
      </c>
    </row>
    <row r="1350" spans="1:38" x14ac:dyDescent="0.3">
      <c r="A1350" s="47">
        <v>43790</v>
      </c>
      <c r="B1350" s="14" t="str">
        <f t="shared" si="379"/>
        <v>Nov</v>
      </c>
      <c r="C1350" s="3"/>
      <c r="D1350" s="3"/>
      <c r="E1350" s="3"/>
      <c r="F1350" s="3"/>
      <c r="G1350" s="3"/>
      <c r="H1350" s="3"/>
      <c r="I1350" s="13">
        <f>VLOOKUP($B1350,'Gas wholesale lookups'!$A$4:$L$15,'Gas wholesale index'!I$2,FALSE)</f>
        <v>332991.45454545453</v>
      </c>
      <c r="J1350" s="13">
        <f>VLOOKUP($B1350,'Gas wholesale lookups'!$A$4:$L$15,'Gas wholesale index'!J$2,FALSE)</f>
        <v>208526.18181818182</v>
      </c>
      <c r="K1350" s="13">
        <f>VLOOKUP($B1350,'Gas wholesale lookups'!$A$4:$L$15,'Gas wholesale index'!K$2,FALSE)</f>
        <v>166168.27272727274</v>
      </c>
      <c r="L1350" s="13">
        <f>VLOOKUP($B1350,'Gas wholesale lookups'!$A$4:$L$15,'Gas wholesale index'!L$2,FALSE)</f>
        <v>291847.5</v>
      </c>
      <c r="M1350" s="13">
        <f>VLOOKUP($B1350,'Gas wholesale lookups'!$A$4:$L$15,'Gas wholesale index'!M$2,FALSE)</f>
        <v>332991.45454545453</v>
      </c>
      <c r="N1350" s="13">
        <f>VLOOKUP($B1350,'Gas wholesale lookups'!$A$4:$L$15,'Gas wholesale index'!N$2,FALSE)</f>
        <v>208526.18181818182</v>
      </c>
      <c r="O1350" s="38">
        <f>VLOOKUP($B1350,'Gas wholesale lookups'!$A$4:$R$15,'Gas wholesale index'!O$2,FALSE)</f>
        <v>0</v>
      </c>
      <c r="P1350" s="38">
        <f>VLOOKUP($B1350,'Gas wholesale lookups'!$A$4:$R$15,'Gas wholesale index'!P$2,FALSE)</f>
        <v>1</v>
      </c>
      <c r="Q1350" s="38">
        <f>VLOOKUP($B1350,'Gas wholesale lookups'!$A$4:$R$15,'Gas wholesale index'!Q$2,FALSE)</f>
        <v>1</v>
      </c>
      <c r="R1350" s="38">
        <f>VLOOKUP($B1350,'Gas wholesale lookups'!$A$4:$R$15,'Gas wholesale index'!R$2,FALSE)</f>
        <v>1</v>
      </c>
      <c r="S1350" s="38">
        <f>VLOOKUP($B1350,'Gas wholesale lookups'!$A$4:$R$15,'Gas wholesale index'!S$2,FALSE)</f>
        <v>1</v>
      </c>
      <c r="T1350" s="38">
        <f>VLOOKUP($B1350,'Gas wholesale lookups'!$A$4:$R$15,'Gas wholesale index'!T$2,FALSE)</f>
        <v>0</v>
      </c>
      <c r="U1350" s="13">
        <f t="shared" si="380"/>
        <v>0</v>
      </c>
      <c r="V1350" s="13">
        <f t="shared" si="381"/>
        <v>208526.18181818182</v>
      </c>
      <c r="W1350" s="13">
        <f t="shared" si="382"/>
        <v>166168.27272727274</v>
      </c>
      <c r="X1350" s="13">
        <f t="shared" si="383"/>
        <v>291847.5</v>
      </c>
      <c r="Y1350" s="13">
        <f t="shared" si="384"/>
        <v>332991.45454545453</v>
      </c>
      <c r="Z1350" s="13">
        <f t="shared" si="385"/>
        <v>0</v>
      </c>
      <c r="AA1350" s="13">
        <f t="shared" si="386"/>
        <v>999533.40909090918</v>
      </c>
      <c r="AB1350" s="23">
        <f t="shared" si="387"/>
        <v>0</v>
      </c>
      <c r="AC1350" s="23">
        <f t="shared" si="388"/>
        <v>0</v>
      </c>
      <c r="AD1350" s="23">
        <f t="shared" si="389"/>
        <v>0</v>
      </c>
      <c r="AE1350" s="23">
        <f t="shared" si="390"/>
        <v>0</v>
      </c>
      <c r="AF1350" s="23">
        <f t="shared" si="391"/>
        <v>0</v>
      </c>
      <c r="AG1350" s="23">
        <f t="shared" si="392"/>
        <v>0</v>
      </c>
      <c r="AH1350" s="23">
        <f t="shared" si="393"/>
        <v>0</v>
      </c>
      <c r="AI1350" s="44" t="str">
        <f t="shared" si="394"/>
        <v>n/a</v>
      </c>
      <c r="AJ1350" s="2" t="str">
        <f t="shared" si="377"/>
        <v>2020-21 Summer</v>
      </c>
      <c r="AK1350" s="2" t="str">
        <f t="shared" si="378"/>
        <v>2019-20 Winter</v>
      </c>
      <c r="AL1350" s="41">
        <v>0</v>
      </c>
    </row>
    <row r="1351" spans="1:38" x14ac:dyDescent="0.3">
      <c r="A1351" s="47">
        <v>43791</v>
      </c>
      <c r="B1351" s="14" t="str">
        <f t="shared" si="379"/>
        <v>Nov</v>
      </c>
      <c r="C1351" s="3"/>
      <c r="D1351" s="3"/>
      <c r="E1351" s="3"/>
      <c r="F1351" s="3"/>
      <c r="G1351" s="3"/>
      <c r="H1351" s="3"/>
      <c r="I1351" s="13">
        <f>VLOOKUP($B1351,'Gas wholesale lookups'!$A$4:$L$15,'Gas wholesale index'!I$2,FALSE)</f>
        <v>332991.45454545453</v>
      </c>
      <c r="J1351" s="13">
        <f>VLOOKUP($B1351,'Gas wholesale lookups'!$A$4:$L$15,'Gas wholesale index'!J$2,FALSE)</f>
        <v>208526.18181818182</v>
      </c>
      <c r="K1351" s="13">
        <f>VLOOKUP($B1351,'Gas wholesale lookups'!$A$4:$L$15,'Gas wholesale index'!K$2,FALSE)</f>
        <v>166168.27272727274</v>
      </c>
      <c r="L1351" s="13">
        <f>VLOOKUP($B1351,'Gas wholesale lookups'!$A$4:$L$15,'Gas wholesale index'!L$2,FALSE)</f>
        <v>291847.5</v>
      </c>
      <c r="M1351" s="13">
        <f>VLOOKUP($B1351,'Gas wholesale lookups'!$A$4:$L$15,'Gas wholesale index'!M$2,FALSE)</f>
        <v>332991.45454545453</v>
      </c>
      <c r="N1351" s="13">
        <f>VLOOKUP($B1351,'Gas wholesale lookups'!$A$4:$L$15,'Gas wholesale index'!N$2,FALSE)</f>
        <v>208526.18181818182</v>
      </c>
      <c r="O1351" s="38">
        <f>VLOOKUP($B1351,'Gas wholesale lookups'!$A$4:$R$15,'Gas wholesale index'!O$2,FALSE)</f>
        <v>0</v>
      </c>
      <c r="P1351" s="38">
        <f>VLOOKUP($B1351,'Gas wholesale lookups'!$A$4:$R$15,'Gas wholesale index'!P$2,FALSE)</f>
        <v>1</v>
      </c>
      <c r="Q1351" s="38">
        <f>VLOOKUP($B1351,'Gas wholesale lookups'!$A$4:$R$15,'Gas wholesale index'!Q$2,FALSE)</f>
        <v>1</v>
      </c>
      <c r="R1351" s="38">
        <f>VLOOKUP($B1351,'Gas wholesale lookups'!$A$4:$R$15,'Gas wholesale index'!R$2,FALSE)</f>
        <v>1</v>
      </c>
      <c r="S1351" s="38">
        <f>VLOOKUP($B1351,'Gas wholesale lookups'!$A$4:$R$15,'Gas wholesale index'!S$2,FALSE)</f>
        <v>1</v>
      </c>
      <c r="T1351" s="38">
        <f>VLOOKUP($B1351,'Gas wholesale lookups'!$A$4:$R$15,'Gas wholesale index'!T$2,FALSE)</f>
        <v>0</v>
      </c>
      <c r="U1351" s="13">
        <f t="shared" si="380"/>
        <v>0</v>
      </c>
      <c r="V1351" s="13">
        <f t="shared" si="381"/>
        <v>208526.18181818182</v>
      </c>
      <c r="W1351" s="13">
        <f t="shared" si="382"/>
        <v>166168.27272727274</v>
      </c>
      <c r="X1351" s="13">
        <f t="shared" si="383"/>
        <v>291847.5</v>
      </c>
      <c r="Y1351" s="13">
        <f t="shared" si="384"/>
        <v>332991.45454545453</v>
      </c>
      <c r="Z1351" s="13">
        <f t="shared" si="385"/>
        <v>0</v>
      </c>
      <c r="AA1351" s="13">
        <f t="shared" si="386"/>
        <v>999533.40909090918</v>
      </c>
      <c r="AB1351" s="23">
        <f t="shared" si="387"/>
        <v>0</v>
      </c>
      <c r="AC1351" s="23">
        <f t="shared" si="388"/>
        <v>0</v>
      </c>
      <c r="AD1351" s="23">
        <f t="shared" si="389"/>
        <v>0</v>
      </c>
      <c r="AE1351" s="23">
        <f t="shared" si="390"/>
        <v>0</v>
      </c>
      <c r="AF1351" s="23">
        <f t="shared" si="391"/>
        <v>0</v>
      </c>
      <c r="AG1351" s="23">
        <f t="shared" si="392"/>
        <v>0</v>
      </c>
      <c r="AH1351" s="23">
        <f t="shared" si="393"/>
        <v>0</v>
      </c>
      <c r="AI1351" s="44" t="str">
        <f t="shared" si="394"/>
        <v>n/a</v>
      </c>
      <c r="AJ1351" s="2" t="str">
        <f t="shared" ref="AJ1351:AJ1414" si="395">IF(AND(MONTH(A1351)=8,MONTH(A1350)=7),YEAR(A1351)+1&amp;"-"&amp;YEAR(A1351)-1998&amp;" Summer",IF(AND(MONTH(A1351)=2,MONTH(A1350)=1),YEAR(A1351)&amp;"-"&amp;YEAR(A1351)-1999&amp;" Winter",AJ1350))</f>
        <v>2020-21 Summer</v>
      </c>
      <c r="AK1351" s="2" t="str">
        <f t="shared" ref="AK1351:AK1414" si="396">IF(AND(MONTH(A1351)=4,MONTH(A1350)=3),YEAR(A1351)&amp;"-"&amp;YEAR(A1351)-1999&amp;" Summer",IF(AND(MONTH(A1351)=10,MONTH(A1350)=9),YEAR(A1351)&amp;"-"&amp;YEAR(A1351)-1999&amp;" Winter",AK1350))</f>
        <v>2019-20 Winter</v>
      </c>
      <c r="AL1351" s="41">
        <v>0</v>
      </c>
    </row>
    <row r="1352" spans="1:38" x14ac:dyDescent="0.3">
      <c r="A1352" s="47">
        <v>43794</v>
      </c>
      <c r="B1352" s="14" t="str">
        <f t="shared" si="379"/>
        <v>Nov</v>
      </c>
      <c r="C1352" s="3"/>
      <c r="D1352" s="3"/>
      <c r="E1352" s="3"/>
      <c r="F1352" s="3"/>
      <c r="G1352" s="3"/>
      <c r="H1352" s="3"/>
      <c r="I1352" s="13">
        <f>VLOOKUP($B1352,'Gas wholesale lookups'!$A$4:$L$15,'Gas wholesale index'!I$2,FALSE)</f>
        <v>332991.45454545453</v>
      </c>
      <c r="J1352" s="13">
        <f>VLOOKUP($B1352,'Gas wholesale lookups'!$A$4:$L$15,'Gas wholesale index'!J$2,FALSE)</f>
        <v>208526.18181818182</v>
      </c>
      <c r="K1352" s="13">
        <f>VLOOKUP($B1352,'Gas wholesale lookups'!$A$4:$L$15,'Gas wholesale index'!K$2,FALSE)</f>
        <v>166168.27272727274</v>
      </c>
      <c r="L1352" s="13">
        <f>VLOOKUP($B1352,'Gas wholesale lookups'!$A$4:$L$15,'Gas wholesale index'!L$2,FALSE)</f>
        <v>291847.5</v>
      </c>
      <c r="M1352" s="13">
        <f>VLOOKUP($B1352,'Gas wholesale lookups'!$A$4:$L$15,'Gas wholesale index'!M$2,FALSE)</f>
        <v>332991.45454545453</v>
      </c>
      <c r="N1352" s="13">
        <f>VLOOKUP($B1352,'Gas wholesale lookups'!$A$4:$L$15,'Gas wholesale index'!N$2,FALSE)</f>
        <v>208526.18181818182</v>
      </c>
      <c r="O1352" s="38">
        <f>VLOOKUP($B1352,'Gas wholesale lookups'!$A$4:$R$15,'Gas wholesale index'!O$2,FALSE)</f>
        <v>0</v>
      </c>
      <c r="P1352" s="38">
        <f>VLOOKUP($B1352,'Gas wholesale lookups'!$A$4:$R$15,'Gas wholesale index'!P$2,FALSE)</f>
        <v>1</v>
      </c>
      <c r="Q1352" s="38">
        <f>VLOOKUP($B1352,'Gas wholesale lookups'!$A$4:$R$15,'Gas wholesale index'!Q$2,FALSE)</f>
        <v>1</v>
      </c>
      <c r="R1352" s="38">
        <f>VLOOKUP($B1352,'Gas wholesale lookups'!$A$4:$R$15,'Gas wholesale index'!R$2,FALSE)</f>
        <v>1</v>
      </c>
      <c r="S1352" s="38">
        <f>VLOOKUP($B1352,'Gas wholesale lookups'!$A$4:$R$15,'Gas wholesale index'!S$2,FALSE)</f>
        <v>1</v>
      </c>
      <c r="T1352" s="38">
        <f>VLOOKUP($B1352,'Gas wholesale lookups'!$A$4:$R$15,'Gas wholesale index'!T$2,FALSE)</f>
        <v>0</v>
      </c>
      <c r="U1352" s="13">
        <f t="shared" si="380"/>
        <v>0</v>
      </c>
      <c r="V1352" s="13">
        <f t="shared" si="381"/>
        <v>208526.18181818182</v>
      </c>
      <c r="W1352" s="13">
        <f t="shared" si="382"/>
        <v>166168.27272727274</v>
      </c>
      <c r="X1352" s="13">
        <f t="shared" si="383"/>
        <v>291847.5</v>
      </c>
      <c r="Y1352" s="13">
        <f t="shared" si="384"/>
        <v>332991.45454545453</v>
      </c>
      <c r="Z1352" s="13">
        <f t="shared" si="385"/>
        <v>0</v>
      </c>
      <c r="AA1352" s="13">
        <f t="shared" si="386"/>
        <v>999533.40909090918</v>
      </c>
      <c r="AB1352" s="23">
        <f t="shared" si="387"/>
        <v>0</v>
      </c>
      <c r="AC1352" s="23">
        <f t="shared" si="388"/>
        <v>0</v>
      </c>
      <c r="AD1352" s="23">
        <f t="shared" si="389"/>
        <v>0</v>
      </c>
      <c r="AE1352" s="23">
        <f t="shared" si="390"/>
        <v>0</v>
      </c>
      <c r="AF1352" s="23">
        <f t="shared" si="391"/>
        <v>0</v>
      </c>
      <c r="AG1352" s="23">
        <f t="shared" si="392"/>
        <v>0</v>
      </c>
      <c r="AH1352" s="23">
        <f t="shared" si="393"/>
        <v>0</v>
      </c>
      <c r="AI1352" s="44" t="str">
        <f t="shared" si="394"/>
        <v>n/a</v>
      </c>
      <c r="AJ1352" s="2" t="str">
        <f t="shared" si="395"/>
        <v>2020-21 Summer</v>
      </c>
      <c r="AK1352" s="2" t="str">
        <f t="shared" si="396"/>
        <v>2019-20 Winter</v>
      </c>
      <c r="AL1352" s="41">
        <v>0</v>
      </c>
    </row>
    <row r="1353" spans="1:38" x14ac:dyDescent="0.3">
      <c r="A1353" s="47">
        <v>43795</v>
      </c>
      <c r="B1353" s="14" t="str">
        <f t="shared" si="379"/>
        <v>Nov</v>
      </c>
      <c r="C1353" s="3"/>
      <c r="D1353" s="3"/>
      <c r="E1353" s="3"/>
      <c r="F1353" s="3"/>
      <c r="G1353" s="3"/>
      <c r="H1353" s="3"/>
      <c r="I1353" s="13">
        <f>VLOOKUP($B1353,'Gas wholesale lookups'!$A$4:$L$15,'Gas wholesale index'!I$2,FALSE)</f>
        <v>332991.45454545453</v>
      </c>
      <c r="J1353" s="13">
        <f>VLOOKUP($B1353,'Gas wholesale lookups'!$A$4:$L$15,'Gas wholesale index'!J$2,FALSE)</f>
        <v>208526.18181818182</v>
      </c>
      <c r="K1353" s="13">
        <f>VLOOKUP($B1353,'Gas wholesale lookups'!$A$4:$L$15,'Gas wholesale index'!K$2,FALSE)</f>
        <v>166168.27272727274</v>
      </c>
      <c r="L1353" s="13">
        <f>VLOOKUP($B1353,'Gas wholesale lookups'!$A$4:$L$15,'Gas wholesale index'!L$2,FALSE)</f>
        <v>291847.5</v>
      </c>
      <c r="M1353" s="13">
        <f>VLOOKUP($B1353,'Gas wholesale lookups'!$A$4:$L$15,'Gas wholesale index'!M$2,FALSE)</f>
        <v>332991.45454545453</v>
      </c>
      <c r="N1353" s="13">
        <f>VLOOKUP($B1353,'Gas wholesale lookups'!$A$4:$L$15,'Gas wholesale index'!N$2,FALSE)</f>
        <v>208526.18181818182</v>
      </c>
      <c r="O1353" s="38">
        <f>VLOOKUP($B1353,'Gas wholesale lookups'!$A$4:$R$15,'Gas wholesale index'!O$2,FALSE)</f>
        <v>0</v>
      </c>
      <c r="P1353" s="38">
        <f>VLOOKUP($B1353,'Gas wholesale lookups'!$A$4:$R$15,'Gas wholesale index'!P$2,FALSE)</f>
        <v>1</v>
      </c>
      <c r="Q1353" s="38">
        <f>VLOOKUP($B1353,'Gas wholesale lookups'!$A$4:$R$15,'Gas wholesale index'!Q$2,FALSE)</f>
        <v>1</v>
      </c>
      <c r="R1353" s="38">
        <f>VLOOKUP($B1353,'Gas wholesale lookups'!$A$4:$R$15,'Gas wholesale index'!R$2,FALSE)</f>
        <v>1</v>
      </c>
      <c r="S1353" s="38">
        <f>VLOOKUP($B1353,'Gas wholesale lookups'!$A$4:$R$15,'Gas wholesale index'!S$2,FALSE)</f>
        <v>1</v>
      </c>
      <c r="T1353" s="38">
        <f>VLOOKUP($B1353,'Gas wholesale lookups'!$A$4:$R$15,'Gas wholesale index'!T$2,FALSE)</f>
        <v>0</v>
      </c>
      <c r="U1353" s="13">
        <f t="shared" si="380"/>
        <v>0</v>
      </c>
      <c r="V1353" s="13">
        <f t="shared" si="381"/>
        <v>208526.18181818182</v>
      </c>
      <c r="W1353" s="13">
        <f t="shared" si="382"/>
        <v>166168.27272727274</v>
      </c>
      <c r="X1353" s="13">
        <f t="shared" si="383"/>
        <v>291847.5</v>
      </c>
      <c r="Y1353" s="13">
        <f t="shared" si="384"/>
        <v>332991.45454545453</v>
      </c>
      <c r="Z1353" s="13">
        <f t="shared" si="385"/>
        <v>0</v>
      </c>
      <c r="AA1353" s="13">
        <f t="shared" si="386"/>
        <v>999533.40909090918</v>
      </c>
      <c r="AB1353" s="23">
        <f t="shared" si="387"/>
        <v>0</v>
      </c>
      <c r="AC1353" s="23">
        <f t="shared" si="388"/>
        <v>0</v>
      </c>
      <c r="AD1353" s="23">
        <f t="shared" si="389"/>
        <v>0</v>
      </c>
      <c r="AE1353" s="23">
        <f t="shared" si="390"/>
        <v>0</v>
      </c>
      <c r="AF1353" s="23">
        <f t="shared" si="391"/>
        <v>0</v>
      </c>
      <c r="AG1353" s="23">
        <f t="shared" si="392"/>
        <v>0</v>
      </c>
      <c r="AH1353" s="23">
        <f t="shared" si="393"/>
        <v>0</v>
      </c>
      <c r="AI1353" s="44" t="str">
        <f t="shared" si="394"/>
        <v>n/a</v>
      </c>
      <c r="AJ1353" s="2" t="str">
        <f t="shared" si="395"/>
        <v>2020-21 Summer</v>
      </c>
      <c r="AK1353" s="2" t="str">
        <f t="shared" si="396"/>
        <v>2019-20 Winter</v>
      </c>
      <c r="AL1353" s="41">
        <v>0</v>
      </c>
    </row>
    <row r="1354" spans="1:38" x14ac:dyDescent="0.3">
      <c r="A1354" s="47">
        <v>43796</v>
      </c>
      <c r="B1354" s="14" t="str">
        <f t="shared" ref="B1354:B1417" si="397">TEXT(A1354,"mmm")</f>
        <v>Nov</v>
      </c>
      <c r="C1354" s="3"/>
      <c r="D1354" s="3"/>
      <c r="E1354" s="3"/>
      <c r="F1354" s="3"/>
      <c r="G1354" s="3"/>
      <c r="H1354" s="3"/>
      <c r="I1354" s="13">
        <f>VLOOKUP($B1354,'Gas wholesale lookups'!$A$4:$L$15,'Gas wholesale index'!I$2,FALSE)</f>
        <v>332991.45454545453</v>
      </c>
      <c r="J1354" s="13">
        <f>VLOOKUP($B1354,'Gas wholesale lookups'!$A$4:$L$15,'Gas wholesale index'!J$2,FALSE)</f>
        <v>208526.18181818182</v>
      </c>
      <c r="K1354" s="13">
        <f>VLOOKUP($B1354,'Gas wholesale lookups'!$A$4:$L$15,'Gas wholesale index'!K$2,FALSE)</f>
        <v>166168.27272727274</v>
      </c>
      <c r="L1354" s="13">
        <f>VLOOKUP($B1354,'Gas wholesale lookups'!$A$4:$L$15,'Gas wholesale index'!L$2,FALSE)</f>
        <v>291847.5</v>
      </c>
      <c r="M1354" s="13">
        <f>VLOOKUP($B1354,'Gas wholesale lookups'!$A$4:$L$15,'Gas wholesale index'!M$2,FALSE)</f>
        <v>332991.45454545453</v>
      </c>
      <c r="N1354" s="13">
        <f>VLOOKUP($B1354,'Gas wholesale lookups'!$A$4:$L$15,'Gas wholesale index'!N$2,FALSE)</f>
        <v>208526.18181818182</v>
      </c>
      <c r="O1354" s="38">
        <f>VLOOKUP($B1354,'Gas wholesale lookups'!$A$4:$R$15,'Gas wholesale index'!O$2,FALSE)</f>
        <v>0</v>
      </c>
      <c r="P1354" s="38">
        <f>VLOOKUP($B1354,'Gas wholesale lookups'!$A$4:$R$15,'Gas wholesale index'!P$2,FALSE)</f>
        <v>1</v>
      </c>
      <c r="Q1354" s="38">
        <f>VLOOKUP($B1354,'Gas wholesale lookups'!$A$4:$R$15,'Gas wholesale index'!Q$2,FALSE)</f>
        <v>1</v>
      </c>
      <c r="R1354" s="38">
        <f>VLOOKUP($B1354,'Gas wholesale lookups'!$A$4:$R$15,'Gas wholesale index'!R$2,FALSE)</f>
        <v>1</v>
      </c>
      <c r="S1354" s="38">
        <f>VLOOKUP($B1354,'Gas wholesale lookups'!$A$4:$R$15,'Gas wholesale index'!S$2,FALSE)</f>
        <v>1</v>
      </c>
      <c r="T1354" s="38">
        <f>VLOOKUP($B1354,'Gas wholesale lookups'!$A$4:$R$15,'Gas wholesale index'!T$2,FALSE)</f>
        <v>0</v>
      </c>
      <c r="U1354" s="13">
        <f t="shared" ref="U1354:U1417" si="398">IF(O1354="","",I1354*O1354)</f>
        <v>0</v>
      </c>
      <c r="V1354" s="13">
        <f t="shared" ref="V1354:V1417" si="399">IF(P1354="","",J1354*P1354)</f>
        <v>208526.18181818182</v>
      </c>
      <c r="W1354" s="13">
        <f t="shared" ref="W1354:W1417" si="400">IF(Q1354="","",K1354*Q1354)</f>
        <v>166168.27272727274</v>
      </c>
      <c r="X1354" s="13">
        <f t="shared" ref="X1354:X1417" si="401">IF(R1354="","",L1354*R1354)</f>
        <v>291847.5</v>
      </c>
      <c r="Y1354" s="13">
        <f t="shared" ref="Y1354:Y1417" si="402">IF(S1354="","",M1354*S1354)</f>
        <v>332991.45454545453</v>
      </c>
      <c r="Z1354" s="13">
        <f t="shared" ref="Z1354:Z1417" si="403">IF(T1354="","",N1354*T1354)</f>
        <v>0</v>
      </c>
      <c r="AA1354" s="13">
        <f t="shared" ref="AA1354:AA1417" si="404">SUM(U1354:Z1354)</f>
        <v>999533.40909090918</v>
      </c>
      <c r="AB1354" s="23">
        <f t="shared" ref="AB1354:AB1417" si="405">IF(U1354="","",U1354*C1354)</f>
        <v>0</v>
      </c>
      <c r="AC1354" s="23">
        <f t="shared" ref="AC1354:AC1417" si="406">IF(V1354="","",V1354*D1354)</f>
        <v>0</v>
      </c>
      <c r="AD1354" s="23">
        <f t="shared" ref="AD1354:AD1417" si="407">IF(W1354="","",W1354*E1354)</f>
        <v>0</v>
      </c>
      <c r="AE1354" s="23">
        <f t="shared" ref="AE1354:AE1417" si="408">IF(X1354="","",X1354*F1354)</f>
        <v>0</v>
      </c>
      <c r="AF1354" s="23">
        <f t="shared" ref="AF1354:AF1417" si="409">IF(Y1354="","",Y1354*G1354)</f>
        <v>0</v>
      </c>
      <c r="AG1354" s="23">
        <f t="shared" ref="AG1354:AG1417" si="410">IF(Z1354="","",Z1354*H1354)</f>
        <v>0</v>
      </c>
      <c r="AH1354" s="23">
        <f t="shared" ref="AH1354:AH1417" si="411">SUM(AB1354:AG1354)</f>
        <v>0</v>
      </c>
      <c r="AI1354" s="44" t="str">
        <f t="shared" ref="AI1354:AI1417" si="412">IF(MIN(C1354:H1354)&lt;1,"n/a",AH1354/AA1354)</f>
        <v>n/a</v>
      </c>
      <c r="AJ1354" s="2" t="str">
        <f t="shared" si="395"/>
        <v>2020-21 Summer</v>
      </c>
      <c r="AK1354" s="2" t="str">
        <f t="shared" si="396"/>
        <v>2019-20 Winter</v>
      </c>
      <c r="AL1354" s="41">
        <v>0</v>
      </c>
    </row>
    <row r="1355" spans="1:38" x14ac:dyDescent="0.3">
      <c r="A1355" s="47">
        <v>43797</v>
      </c>
      <c r="B1355" s="14" t="str">
        <f t="shared" si="397"/>
        <v>Nov</v>
      </c>
      <c r="C1355" s="3"/>
      <c r="D1355" s="3"/>
      <c r="E1355" s="3"/>
      <c r="F1355" s="3"/>
      <c r="G1355" s="3"/>
      <c r="H1355" s="3"/>
      <c r="I1355" s="13">
        <f>VLOOKUP($B1355,'Gas wholesale lookups'!$A$4:$L$15,'Gas wholesale index'!I$2,FALSE)</f>
        <v>332991.45454545453</v>
      </c>
      <c r="J1355" s="13">
        <f>VLOOKUP($B1355,'Gas wholesale lookups'!$A$4:$L$15,'Gas wholesale index'!J$2,FALSE)</f>
        <v>208526.18181818182</v>
      </c>
      <c r="K1355" s="13">
        <f>VLOOKUP($B1355,'Gas wholesale lookups'!$A$4:$L$15,'Gas wholesale index'!K$2,FALSE)</f>
        <v>166168.27272727274</v>
      </c>
      <c r="L1355" s="13">
        <f>VLOOKUP($B1355,'Gas wholesale lookups'!$A$4:$L$15,'Gas wholesale index'!L$2,FALSE)</f>
        <v>291847.5</v>
      </c>
      <c r="M1355" s="13">
        <f>VLOOKUP($B1355,'Gas wholesale lookups'!$A$4:$L$15,'Gas wholesale index'!M$2,FALSE)</f>
        <v>332991.45454545453</v>
      </c>
      <c r="N1355" s="13">
        <f>VLOOKUP($B1355,'Gas wholesale lookups'!$A$4:$L$15,'Gas wholesale index'!N$2,FALSE)</f>
        <v>208526.18181818182</v>
      </c>
      <c r="O1355" s="38">
        <f>VLOOKUP($B1355,'Gas wholesale lookups'!$A$4:$R$15,'Gas wholesale index'!O$2,FALSE)</f>
        <v>0</v>
      </c>
      <c r="P1355" s="38">
        <f>VLOOKUP($B1355,'Gas wholesale lookups'!$A$4:$R$15,'Gas wholesale index'!P$2,FALSE)</f>
        <v>1</v>
      </c>
      <c r="Q1355" s="38">
        <f>VLOOKUP($B1355,'Gas wholesale lookups'!$A$4:$R$15,'Gas wholesale index'!Q$2,FALSE)</f>
        <v>1</v>
      </c>
      <c r="R1355" s="38">
        <f>VLOOKUP($B1355,'Gas wholesale lookups'!$A$4:$R$15,'Gas wholesale index'!R$2,FALSE)</f>
        <v>1</v>
      </c>
      <c r="S1355" s="38">
        <f>VLOOKUP($B1355,'Gas wholesale lookups'!$A$4:$R$15,'Gas wholesale index'!S$2,FALSE)</f>
        <v>1</v>
      </c>
      <c r="T1355" s="38">
        <f>VLOOKUP($B1355,'Gas wholesale lookups'!$A$4:$R$15,'Gas wholesale index'!T$2,FALSE)</f>
        <v>0</v>
      </c>
      <c r="U1355" s="13">
        <f t="shared" si="398"/>
        <v>0</v>
      </c>
      <c r="V1355" s="13">
        <f t="shared" si="399"/>
        <v>208526.18181818182</v>
      </c>
      <c r="W1355" s="13">
        <f t="shared" si="400"/>
        <v>166168.27272727274</v>
      </c>
      <c r="X1355" s="13">
        <f t="shared" si="401"/>
        <v>291847.5</v>
      </c>
      <c r="Y1355" s="13">
        <f t="shared" si="402"/>
        <v>332991.45454545453</v>
      </c>
      <c r="Z1355" s="13">
        <f t="shared" si="403"/>
        <v>0</v>
      </c>
      <c r="AA1355" s="13">
        <f t="shared" si="404"/>
        <v>999533.40909090918</v>
      </c>
      <c r="AB1355" s="23">
        <f t="shared" si="405"/>
        <v>0</v>
      </c>
      <c r="AC1355" s="23">
        <f t="shared" si="406"/>
        <v>0</v>
      </c>
      <c r="AD1355" s="23">
        <f t="shared" si="407"/>
        <v>0</v>
      </c>
      <c r="AE1355" s="23">
        <f t="shared" si="408"/>
        <v>0</v>
      </c>
      <c r="AF1355" s="23">
        <f t="shared" si="409"/>
        <v>0</v>
      </c>
      <c r="AG1355" s="23">
        <f t="shared" si="410"/>
        <v>0</v>
      </c>
      <c r="AH1355" s="23">
        <f t="shared" si="411"/>
        <v>0</v>
      </c>
      <c r="AI1355" s="44" t="str">
        <f t="shared" si="412"/>
        <v>n/a</v>
      </c>
      <c r="AJ1355" s="2" t="str">
        <f t="shared" si="395"/>
        <v>2020-21 Summer</v>
      </c>
      <c r="AK1355" s="2" t="str">
        <f t="shared" si="396"/>
        <v>2019-20 Winter</v>
      </c>
      <c r="AL1355" s="41">
        <v>0</v>
      </c>
    </row>
    <row r="1356" spans="1:38" x14ac:dyDescent="0.3">
      <c r="A1356" s="47">
        <v>43798</v>
      </c>
      <c r="B1356" s="14" t="str">
        <f t="shared" si="397"/>
        <v>Nov</v>
      </c>
      <c r="C1356" s="3"/>
      <c r="D1356" s="3"/>
      <c r="E1356" s="3"/>
      <c r="F1356" s="3"/>
      <c r="G1356" s="3"/>
      <c r="H1356" s="3"/>
      <c r="I1356" s="13">
        <f>VLOOKUP($B1356,'Gas wholesale lookups'!$A$4:$L$15,'Gas wholesale index'!I$2,FALSE)</f>
        <v>332991.45454545453</v>
      </c>
      <c r="J1356" s="13">
        <f>VLOOKUP($B1356,'Gas wholesale lookups'!$A$4:$L$15,'Gas wholesale index'!J$2,FALSE)</f>
        <v>208526.18181818182</v>
      </c>
      <c r="K1356" s="13">
        <f>VLOOKUP($B1356,'Gas wholesale lookups'!$A$4:$L$15,'Gas wholesale index'!K$2,FALSE)</f>
        <v>166168.27272727274</v>
      </c>
      <c r="L1356" s="13">
        <f>VLOOKUP($B1356,'Gas wholesale lookups'!$A$4:$L$15,'Gas wholesale index'!L$2,FALSE)</f>
        <v>291847.5</v>
      </c>
      <c r="M1356" s="13">
        <f>VLOOKUP($B1356,'Gas wholesale lookups'!$A$4:$L$15,'Gas wholesale index'!M$2,FALSE)</f>
        <v>332991.45454545453</v>
      </c>
      <c r="N1356" s="13">
        <f>VLOOKUP($B1356,'Gas wholesale lookups'!$A$4:$L$15,'Gas wholesale index'!N$2,FALSE)</f>
        <v>208526.18181818182</v>
      </c>
      <c r="O1356" s="38">
        <f>VLOOKUP($B1356,'Gas wholesale lookups'!$A$4:$R$15,'Gas wholesale index'!O$2,FALSE)</f>
        <v>0</v>
      </c>
      <c r="P1356" s="38">
        <f>VLOOKUP($B1356,'Gas wholesale lookups'!$A$4:$R$15,'Gas wholesale index'!P$2,FALSE)</f>
        <v>1</v>
      </c>
      <c r="Q1356" s="38">
        <f>VLOOKUP($B1356,'Gas wholesale lookups'!$A$4:$R$15,'Gas wholesale index'!Q$2,FALSE)</f>
        <v>1</v>
      </c>
      <c r="R1356" s="38">
        <f>VLOOKUP($B1356,'Gas wholesale lookups'!$A$4:$R$15,'Gas wholesale index'!R$2,FALSE)</f>
        <v>1</v>
      </c>
      <c r="S1356" s="38">
        <f>VLOOKUP($B1356,'Gas wholesale lookups'!$A$4:$R$15,'Gas wholesale index'!S$2,FALSE)</f>
        <v>1</v>
      </c>
      <c r="T1356" s="38">
        <f>VLOOKUP($B1356,'Gas wholesale lookups'!$A$4:$R$15,'Gas wholesale index'!T$2,FALSE)</f>
        <v>0</v>
      </c>
      <c r="U1356" s="13">
        <f t="shared" si="398"/>
        <v>0</v>
      </c>
      <c r="V1356" s="13">
        <f t="shared" si="399"/>
        <v>208526.18181818182</v>
      </c>
      <c r="W1356" s="13">
        <f t="shared" si="400"/>
        <v>166168.27272727274</v>
      </c>
      <c r="X1356" s="13">
        <f t="shared" si="401"/>
        <v>291847.5</v>
      </c>
      <c r="Y1356" s="13">
        <f t="shared" si="402"/>
        <v>332991.45454545453</v>
      </c>
      <c r="Z1356" s="13">
        <f t="shared" si="403"/>
        <v>0</v>
      </c>
      <c r="AA1356" s="13">
        <f t="shared" si="404"/>
        <v>999533.40909090918</v>
      </c>
      <c r="AB1356" s="23">
        <f t="shared" si="405"/>
        <v>0</v>
      </c>
      <c r="AC1356" s="23">
        <f t="shared" si="406"/>
        <v>0</v>
      </c>
      <c r="AD1356" s="23">
        <f t="shared" si="407"/>
        <v>0</v>
      </c>
      <c r="AE1356" s="23">
        <f t="shared" si="408"/>
        <v>0</v>
      </c>
      <c r="AF1356" s="23">
        <f t="shared" si="409"/>
        <v>0</v>
      </c>
      <c r="AG1356" s="23">
        <f t="shared" si="410"/>
        <v>0</v>
      </c>
      <c r="AH1356" s="23">
        <f t="shared" si="411"/>
        <v>0</v>
      </c>
      <c r="AI1356" s="44" t="str">
        <f t="shared" si="412"/>
        <v>n/a</v>
      </c>
      <c r="AJ1356" s="2" t="str">
        <f t="shared" si="395"/>
        <v>2020-21 Summer</v>
      </c>
      <c r="AK1356" s="2" t="str">
        <f t="shared" si="396"/>
        <v>2019-20 Winter</v>
      </c>
      <c r="AL1356" s="41">
        <v>0</v>
      </c>
    </row>
    <row r="1357" spans="1:38" x14ac:dyDescent="0.3">
      <c r="A1357" s="47">
        <v>43801</v>
      </c>
      <c r="B1357" s="14" t="str">
        <f t="shared" si="397"/>
        <v>Dec</v>
      </c>
      <c r="C1357" s="3"/>
      <c r="D1357" s="3"/>
      <c r="E1357" s="3"/>
      <c r="F1357" s="3"/>
      <c r="G1357" s="3"/>
      <c r="H1357" s="3"/>
      <c r="I1357" s="13">
        <f>VLOOKUP($B1357,'Gas wholesale lookups'!$A$4:$L$15,'Gas wholesale index'!I$2,FALSE)</f>
        <v>332991.45454545453</v>
      </c>
      <c r="J1357" s="13">
        <f>VLOOKUP($B1357,'Gas wholesale lookups'!$A$4:$L$15,'Gas wholesale index'!J$2,FALSE)</f>
        <v>208526.18181818182</v>
      </c>
      <c r="K1357" s="13">
        <f>VLOOKUP($B1357,'Gas wholesale lookups'!$A$4:$L$15,'Gas wholesale index'!K$2,FALSE)</f>
        <v>166168.27272727274</v>
      </c>
      <c r="L1357" s="13">
        <f>VLOOKUP($B1357,'Gas wholesale lookups'!$A$4:$L$15,'Gas wholesale index'!L$2,FALSE)</f>
        <v>291847.5</v>
      </c>
      <c r="M1357" s="13">
        <f>VLOOKUP($B1357,'Gas wholesale lookups'!$A$4:$L$15,'Gas wholesale index'!M$2,FALSE)</f>
        <v>332991.45454545453</v>
      </c>
      <c r="N1357" s="13">
        <f>VLOOKUP($B1357,'Gas wholesale lookups'!$A$4:$L$15,'Gas wholesale index'!N$2,FALSE)</f>
        <v>208526.18181818182</v>
      </c>
      <c r="O1357" s="38">
        <f>VLOOKUP($B1357,'Gas wholesale lookups'!$A$4:$R$15,'Gas wholesale index'!O$2,FALSE)</f>
        <v>0</v>
      </c>
      <c r="P1357" s="38">
        <f>VLOOKUP($B1357,'Gas wholesale lookups'!$A$4:$R$15,'Gas wholesale index'!P$2,FALSE)</f>
        <v>1</v>
      </c>
      <c r="Q1357" s="38">
        <f>VLOOKUP($B1357,'Gas wholesale lookups'!$A$4:$R$15,'Gas wholesale index'!Q$2,FALSE)</f>
        <v>1</v>
      </c>
      <c r="R1357" s="38">
        <f>VLOOKUP($B1357,'Gas wholesale lookups'!$A$4:$R$15,'Gas wholesale index'!R$2,FALSE)</f>
        <v>1</v>
      </c>
      <c r="S1357" s="38">
        <f>VLOOKUP($B1357,'Gas wholesale lookups'!$A$4:$R$15,'Gas wholesale index'!S$2,FALSE)</f>
        <v>1</v>
      </c>
      <c r="T1357" s="38">
        <f>VLOOKUP($B1357,'Gas wholesale lookups'!$A$4:$R$15,'Gas wholesale index'!T$2,FALSE)</f>
        <v>0</v>
      </c>
      <c r="U1357" s="13">
        <f t="shared" si="398"/>
        <v>0</v>
      </c>
      <c r="V1357" s="13">
        <f t="shared" si="399"/>
        <v>208526.18181818182</v>
      </c>
      <c r="W1357" s="13">
        <f t="shared" si="400"/>
        <v>166168.27272727274</v>
      </c>
      <c r="X1357" s="13">
        <f t="shared" si="401"/>
        <v>291847.5</v>
      </c>
      <c r="Y1357" s="13">
        <f t="shared" si="402"/>
        <v>332991.45454545453</v>
      </c>
      <c r="Z1357" s="13">
        <f t="shared" si="403"/>
        <v>0</v>
      </c>
      <c r="AA1357" s="13">
        <f t="shared" si="404"/>
        <v>999533.40909090918</v>
      </c>
      <c r="AB1357" s="23">
        <f t="shared" si="405"/>
        <v>0</v>
      </c>
      <c r="AC1357" s="23">
        <f t="shared" si="406"/>
        <v>0</v>
      </c>
      <c r="AD1357" s="23">
        <f t="shared" si="407"/>
        <v>0</v>
      </c>
      <c r="AE1357" s="23">
        <f t="shared" si="408"/>
        <v>0</v>
      </c>
      <c r="AF1357" s="23">
        <f t="shared" si="409"/>
        <v>0</v>
      </c>
      <c r="AG1357" s="23">
        <f t="shared" si="410"/>
        <v>0</v>
      </c>
      <c r="AH1357" s="23">
        <f t="shared" si="411"/>
        <v>0</v>
      </c>
      <c r="AI1357" s="44" t="str">
        <f t="shared" si="412"/>
        <v>n/a</v>
      </c>
      <c r="AJ1357" s="2" t="str">
        <f t="shared" si="395"/>
        <v>2020-21 Summer</v>
      </c>
      <c r="AK1357" s="2" t="str">
        <f t="shared" si="396"/>
        <v>2019-20 Winter</v>
      </c>
      <c r="AL1357" s="41">
        <v>0</v>
      </c>
    </row>
    <row r="1358" spans="1:38" x14ac:dyDescent="0.3">
      <c r="A1358" s="47">
        <v>43802</v>
      </c>
      <c r="B1358" s="14" t="str">
        <f t="shared" si="397"/>
        <v>Dec</v>
      </c>
      <c r="C1358" s="3"/>
      <c r="D1358" s="3"/>
      <c r="E1358" s="3"/>
      <c r="F1358" s="3"/>
      <c r="G1358" s="3"/>
      <c r="H1358" s="3"/>
      <c r="I1358" s="13">
        <f>VLOOKUP($B1358,'Gas wholesale lookups'!$A$4:$L$15,'Gas wholesale index'!I$2,FALSE)</f>
        <v>332991.45454545453</v>
      </c>
      <c r="J1358" s="13">
        <f>VLOOKUP($B1358,'Gas wholesale lookups'!$A$4:$L$15,'Gas wholesale index'!J$2,FALSE)</f>
        <v>208526.18181818182</v>
      </c>
      <c r="K1358" s="13">
        <f>VLOOKUP($B1358,'Gas wholesale lookups'!$A$4:$L$15,'Gas wholesale index'!K$2,FALSE)</f>
        <v>166168.27272727274</v>
      </c>
      <c r="L1358" s="13">
        <f>VLOOKUP($B1358,'Gas wholesale lookups'!$A$4:$L$15,'Gas wholesale index'!L$2,FALSE)</f>
        <v>291847.5</v>
      </c>
      <c r="M1358" s="13">
        <f>VLOOKUP($B1358,'Gas wholesale lookups'!$A$4:$L$15,'Gas wholesale index'!M$2,FALSE)</f>
        <v>332991.45454545453</v>
      </c>
      <c r="N1358" s="13">
        <f>VLOOKUP($B1358,'Gas wholesale lookups'!$A$4:$L$15,'Gas wholesale index'!N$2,FALSE)</f>
        <v>208526.18181818182</v>
      </c>
      <c r="O1358" s="38">
        <f>VLOOKUP($B1358,'Gas wholesale lookups'!$A$4:$R$15,'Gas wholesale index'!O$2,FALSE)</f>
        <v>0</v>
      </c>
      <c r="P1358" s="38">
        <f>VLOOKUP($B1358,'Gas wholesale lookups'!$A$4:$R$15,'Gas wholesale index'!P$2,FALSE)</f>
        <v>1</v>
      </c>
      <c r="Q1358" s="38">
        <f>VLOOKUP($B1358,'Gas wholesale lookups'!$A$4:$R$15,'Gas wholesale index'!Q$2,FALSE)</f>
        <v>1</v>
      </c>
      <c r="R1358" s="38">
        <f>VLOOKUP($B1358,'Gas wholesale lookups'!$A$4:$R$15,'Gas wholesale index'!R$2,FALSE)</f>
        <v>1</v>
      </c>
      <c r="S1358" s="38">
        <f>VLOOKUP($B1358,'Gas wholesale lookups'!$A$4:$R$15,'Gas wholesale index'!S$2,FALSE)</f>
        <v>1</v>
      </c>
      <c r="T1358" s="38">
        <f>VLOOKUP($B1358,'Gas wholesale lookups'!$A$4:$R$15,'Gas wholesale index'!T$2,FALSE)</f>
        <v>0</v>
      </c>
      <c r="U1358" s="13">
        <f t="shared" si="398"/>
        <v>0</v>
      </c>
      <c r="V1358" s="13">
        <f t="shared" si="399"/>
        <v>208526.18181818182</v>
      </c>
      <c r="W1358" s="13">
        <f t="shared" si="400"/>
        <v>166168.27272727274</v>
      </c>
      <c r="X1358" s="13">
        <f t="shared" si="401"/>
        <v>291847.5</v>
      </c>
      <c r="Y1358" s="13">
        <f t="shared" si="402"/>
        <v>332991.45454545453</v>
      </c>
      <c r="Z1358" s="13">
        <f t="shared" si="403"/>
        <v>0</v>
      </c>
      <c r="AA1358" s="13">
        <f t="shared" si="404"/>
        <v>999533.40909090918</v>
      </c>
      <c r="AB1358" s="23">
        <f t="shared" si="405"/>
        <v>0</v>
      </c>
      <c r="AC1358" s="23">
        <f t="shared" si="406"/>
        <v>0</v>
      </c>
      <c r="AD1358" s="23">
        <f t="shared" si="407"/>
        <v>0</v>
      </c>
      <c r="AE1358" s="23">
        <f t="shared" si="408"/>
        <v>0</v>
      </c>
      <c r="AF1358" s="23">
        <f t="shared" si="409"/>
        <v>0</v>
      </c>
      <c r="AG1358" s="23">
        <f t="shared" si="410"/>
        <v>0</v>
      </c>
      <c r="AH1358" s="23">
        <f t="shared" si="411"/>
        <v>0</v>
      </c>
      <c r="AI1358" s="44" t="str">
        <f t="shared" si="412"/>
        <v>n/a</v>
      </c>
      <c r="AJ1358" s="2" t="str">
        <f t="shared" si="395"/>
        <v>2020-21 Summer</v>
      </c>
      <c r="AK1358" s="2" t="str">
        <f t="shared" si="396"/>
        <v>2019-20 Winter</v>
      </c>
      <c r="AL1358" s="41">
        <v>0</v>
      </c>
    </row>
    <row r="1359" spans="1:38" x14ac:dyDescent="0.3">
      <c r="A1359" s="47">
        <v>43803</v>
      </c>
      <c r="B1359" s="14" t="str">
        <f t="shared" si="397"/>
        <v>Dec</v>
      </c>
      <c r="C1359" s="3"/>
      <c r="D1359" s="3"/>
      <c r="E1359" s="3"/>
      <c r="F1359" s="3"/>
      <c r="G1359" s="3"/>
      <c r="H1359" s="3"/>
      <c r="I1359" s="13">
        <f>VLOOKUP($B1359,'Gas wholesale lookups'!$A$4:$L$15,'Gas wholesale index'!I$2,FALSE)</f>
        <v>332991.45454545453</v>
      </c>
      <c r="J1359" s="13">
        <f>VLOOKUP($B1359,'Gas wholesale lookups'!$A$4:$L$15,'Gas wholesale index'!J$2,FALSE)</f>
        <v>208526.18181818182</v>
      </c>
      <c r="K1359" s="13">
        <f>VLOOKUP($B1359,'Gas wholesale lookups'!$A$4:$L$15,'Gas wholesale index'!K$2,FALSE)</f>
        <v>166168.27272727274</v>
      </c>
      <c r="L1359" s="13">
        <f>VLOOKUP($B1359,'Gas wholesale lookups'!$A$4:$L$15,'Gas wholesale index'!L$2,FALSE)</f>
        <v>291847.5</v>
      </c>
      <c r="M1359" s="13">
        <f>VLOOKUP($B1359,'Gas wholesale lookups'!$A$4:$L$15,'Gas wholesale index'!M$2,FALSE)</f>
        <v>332991.45454545453</v>
      </c>
      <c r="N1359" s="13">
        <f>VLOOKUP($B1359,'Gas wholesale lookups'!$A$4:$L$15,'Gas wholesale index'!N$2,FALSE)</f>
        <v>208526.18181818182</v>
      </c>
      <c r="O1359" s="38">
        <f>VLOOKUP($B1359,'Gas wholesale lookups'!$A$4:$R$15,'Gas wholesale index'!O$2,FALSE)</f>
        <v>0</v>
      </c>
      <c r="P1359" s="38">
        <f>VLOOKUP($B1359,'Gas wholesale lookups'!$A$4:$R$15,'Gas wholesale index'!P$2,FALSE)</f>
        <v>1</v>
      </c>
      <c r="Q1359" s="38">
        <f>VLOOKUP($B1359,'Gas wholesale lookups'!$A$4:$R$15,'Gas wholesale index'!Q$2,FALSE)</f>
        <v>1</v>
      </c>
      <c r="R1359" s="38">
        <f>VLOOKUP($B1359,'Gas wholesale lookups'!$A$4:$R$15,'Gas wholesale index'!R$2,FALSE)</f>
        <v>1</v>
      </c>
      <c r="S1359" s="38">
        <f>VLOOKUP($B1359,'Gas wholesale lookups'!$A$4:$R$15,'Gas wholesale index'!S$2,FALSE)</f>
        <v>1</v>
      </c>
      <c r="T1359" s="38">
        <f>VLOOKUP($B1359,'Gas wholesale lookups'!$A$4:$R$15,'Gas wholesale index'!T$2,FALSE)</f>
        <v>0</v>
      </c>
      <c r="U1359" s="13">
        <f t="shared" si="398"/>
        <v>0</v>
      </c>
      <c r="V1359" s="13">
        <f t="shared" si="399"/>
        <v>208526.18181818182</v>
      </c>
      <c r="W1359" s="13">
        <f t="shared" si="400"/>
        <v>166168.27272727274</v>
      </c>
      <c r="X1359" s="13">
        <f t="shared" si="401"/>
        <v>291847.5</v>
      </c>
      <c r="Y1359" s="13">
        <f t="shared" si="402"/>
        <v>332991.45454545453</v>
      </c>
      <c r="Z1359" s="13">
        <f t="shared" si="403"/>
        <v>0</v>
      </c>
      <c r="AA1359" s="13">
        <f t="shared" si="404"/>
        <v>999533.40909090918</v>
      </c>
      <c r="AB1359" s="23">
        <f t="shared" si="405"/>
        <v>0</v>
      </c>
      <c r="AC1359" s="23">
        <f t="shared" si="406"/>
        <v>0</v>
      </c>
      <c r="AD1359" s="23">
        <f t="shared" si="407"/>
        <v>0</v>
      </c>
      <c r="AE1359" s="23">
        <f t="shared" si="408"/>
        <v>0</v>
      </c>
      <c r="AF1359" s="23">
        <f t="shared" si="409"/>
        <v>0</v>
      </c>
      <c r="AG1359" s="23">
        <f t="shared" si="410"/>
        <v>0</v>
      </c>
      <c r="AH1359" s="23">
        <f t="shared" si="411"/>
        <v>0</v>
      </c>
      <c r="AI1359" s="44" t="str">
        <f t="shared" si="412"/>
        <v>n/a</v>
      </c>
      <c r="AJ1359" s="2" t="str">
        <f t="shared" si="395"/>
        <v>2020-21 Summer</v>
      </c>
      <c r="AK1359" s="2" t="str">
        <f t="shared" si="396"/>
        <v>2019-20 Winter</v>
      </c>
      <c r="AL1359" s="41">
        <v>0</v>
      </c>
    </row>
    <row r="1360" spans="1:38" x14ac:dyDescent="0.3">
      <c r="A1360" s="47">
        <v>43804</v>
      </c>
      <c r="B1360" s="14" t="str">
        <f t="shared" si="397"/>
        <v>Dec</v>
      </c>
      <c r="C1360" s="3"/>
      <c r="D1360" s="3"/>
      <c r="E1360" s="3"/>
      <c r="F1360" s="3"/>
      <c r="G1360" s="3"/>
      <c r="H1360" s="3"/>
      <c r="I1360" s="13">
        <f>VLOOKUP($B1360,'Gas wholesale lookups'!$A$4:$L$15,'Gas wholesale index'!I$2,FALSE)</f>
        <v>332991.45454545453</v>
      </c>
      <c r="J1360" s="13">
        <f>VLOOKUP($B1360,'Gas wholesale lookups'!$A$4:$L$15,'Gas wholesale index'!J$2,FALSE)</f>
        <v>208526.18181818182</v>
      </c>
      <c r="K1360" s="13">
        <f>VLOOKUP($B1360,'Gas wholesale lookups'!$A$4:$L$15,'Gas wholesale index'!K$2,FALSE)</f>
        <v>166168.27272727274</v>
      </c>
      <c r="L1360" s="13">
        <f>VLOOKUP($B1360,'Gas wholesale lookups'!$A$4:$L$15,'Gas wholesale index'!L$2,FALSE)</f>
        <v>291847.5</v>
      </c>
      <c r="M1360" s="13">
        <f>VLOOKUP($B1360,'Gas wholesale lookups'!$A$4:$L$15,'Gas wholesale index'!M$2,FALSE)</f>
        <v>332991.45454545453</v>
      </c>
      <c r="N1360" s="13">
        <f>VLOOKUP($B1360,'Gas wholesale lookups'!$A$4:$L$15,'Gas wholesale index'!N$2,FALSE)</f>
        <v>208526.18181818182</v>
      </c>
      <c r="O1360" s="38">
        <f>VLOOKUP($B1360,'Gas wholesale lookups'!$A$4:$R$15,'Gas wholesale index'!O$2,FALSE)</f>
        <v>0</v>
      </c>
      <c r="P1360" s="38">
        <f>VLOOKUP($B1360,'Gas wholesale lookups'!$A$4:$R$15,'Gas wholesale index'!P$2,FALSE)</f>
        <v>1</v>
      </c>
      <c r="Q1360" s="38">
        <f>VLOOKUP($B1360,'Gas wholesale lookups'!$A$4:$R$15,'Gas wholesale index'!Q$2,FALSE)</f>
        <v>1</v>
      </c>
      <c r="R1360" s="38">
        <f>VLOOKUP($B1360,'Gas wholesale lookups'!$A$4:$R$15,'Gas wholesale index'!R$2,FALSE)</f>
        <v>1</v>
      </c>
      <c r="S1360" s="38">
        <f>VLOOKUP($B1360,'Gas wholesale lookups'!$A$4:$R$15,'Gas wholesale index'!S$2,FALSE)</f>
        <v>1</v>
      </c>
      <c r="T1360" s="38">
        <f>VLOOKUP($B1360,'Gas wholesale lookups'!$A$4:$R$15,'Gas wholesale index'!T$2,FALSE)</f>
        <v>0</v>
      </c>
      <c r="U1360" s="13">
        <f t="shared" si="398"/>
        <v>0</v>
      </c>
      <c r="V1360" s="13">
        <f t="shared" si="399"/>
        <v>208526.18181818182</v>
      </c>
      <c r="W1360" s="13">
        <f t="shared" si="400"/>
        <v>166168.27272727274</v>
      </c>
      <c r="X1360" s="13">
        <f t="shared" si="401"/>
        <v>291847.5</v>
      </c>
      <c r="Y1360" s="13">
        <f t="shared" si="402"/>
        <v>332991.45454545453</v>
      </c>
      <c r="Z1360" s="13">
        <f t="shared" si="403"/>
        <v>0</v>
      </c>
      <c r="AA1360" s="13">
        <f t="shared" si="404"/>
        <v>999533.40909090918</v>
      </c>
      <c r="AB1360" s="23">
        <f t="shared" si="405"/>
        <v>0</v>
      </c>
      <c r="AC1360" s="23">
        <f t="shared" si="406"/>
        <v>0</v>
      </c>
      <c r="AD1360" s="23">
        <f t="shared" si="407"/>
        <v>0</v>
      </c>
      <c r="AE1360" s="23">
        <f t="shared" si="408"/>
        <v>0</v>
      </c>
      <c r="AF1360" s="23">
        <f t="shared" si="409"/>
        <v>0</v>
      </c>
      <c r="AG1360" s="23">
        <f t="shared" si="410"/>
        <v>0</v>
      </c>
      <c r="AH1360" s="23">
        <f t="shared" si="411"/>
        <v>0</v>
      </c>
      <c r="AI1360" s="44" t="str">
        <f t="shared" si="412"/>
        <v>n/a</v>
      </c>
      <c r="AJ1360" s="2" t="str">
        <f t="shared" si="395"/>
        <v>2020-21 Summer</v>
      </c>
      <c r="AK1360" s="2" t="str">
        <f t="shared" si="396"/>
        <v>2019-20 Winter</v>
      </c>
      <c r="AL1360" s="41">
        <v>0</v>
      </c>
    </row>
    <row r="1361" spans="1:38" x14ac:dyDescent="0.3">
      <c r="A1361" s="47">
        <v>43805</v>
      </c>
      <c r="B1361" s="14" t="str">
        <f t="shared" si="397"/>
        <v>Dec</v>
      </c>
      <c r="C1361" s="3"/>
      <c r="D1361" s="3"/>
      <c r="E1361" s="3"/>
      <c r="F1361" s="3"/>
      <c r="G1361" s="3"/>
      <c r="H1361" s="3"/>
      <c r="I1361" s="13">
        <f>VLOOKUP($B1361,'Gas wholesale lookups'!$A$4:$L$15,'Gas wholesale index'!I$2,FALSE)</f>
        <v>332991.45454545453</v>
      </c>
      <c r="J1361" s="13">
        <f>VLOOKUP($B1361,'Gas wholesale lookups'!$A$4:$L$15,'Gas wholesale index'!J$2,FALSE)</f>
        <v>208526.18181818182</v>
      </c>
      <c r="K1361" s="13">
        <f>VLOOKUP($B1361,'Gas wholesale lookups'!$A$4:$L$15,'Gas wholesale index'!K$2,FALSE)</f>
        <v>166168.27272727274</v>
      </c>
      <c r="L1361" s="13">
        <f>VLOOKUP($B1361,'Gas wholesale lookups'!$A$4:$L$15,'Gas wholesale index'!L$2,FALSE)</f>
        <v>291847.5</v>
      </c>
      <c r="M1361" s="13">
        <f>VLOOKUP($B1361,'Gas wholesale lookups'!$A$4:$L$15,'Gas wholesale index'!M$2,FALSE)</f>
        <v>332991.45454545453</v>
      </c>
      <c r="N1361" s="13">
        <f>VLOOKUP($B1361,'Gas wholesale lookups'!$A$4:$L$15,'Gas wholesale index'!N$2,FALSE)</f>
        <v>208526.18181818182</v>
      </c>
      <c r="O1361" s="38">
        <f>VLOOKUP($B1361,'Gas wholesale lookups'!$A$4:$R$15,'Gas wholesale index'!O$2,FALSE)</f>
        <v>0</v>
      </c>
      <c r="P1361" s="38">
        <f>VLOOKUP($B1361,'Gas wholesale lookups'!$A$4:$R$15,'Gas wholesale index'!P$2,FALSE)</f>
        <v>1</v>
      </c>
      <c r="Q1361" s="38">
        <f>VLOOKUP($B1361,'Gas wholesale lookups'!$A$4:$R$15,'Gas wholesale index'!Q$2,FALSE)</f>
        <v>1</v>
      </c>
      <c r="R1361" s="38">
        <f>VLOOKUP($B1361,'Gas wholesale lookups'!$A$4:$R$15,'Gas wholesale index'!R$2,FALSE)</f>
        <v>1</v>
      </c>
      <c r="S1361" s="38">
        <f>VLOOKUP($B1361,'Gas wholesale lookups'!$A$4:$R$15,'Gas wholesale index'!S$2,FALSE)</f>
        <v>1</v>
      </c>
      <c r="T1361" s="38">
        <f>VLOOKUP($B1361,'Gas wholesale lookups'!$A$4:$R$15,'Gas wholesale index'!T$2,FALSE)</f>
        <v>0</v>
      </c>
      <c r="U1361" s="13">
        <f t="shared" si="398"/>
        <v>0</v>
      </c>
      <c r="V1361" s="13">
        <f t="shared" si="399"/>
        <v>208526.18181818182</v>
      </c>
      <c r="W1361" s="13">
        <f t="shared" si="400"/>
        <v>166168.27272727274</v>
      </c>
      <c r="X1361" s="13">
        <f t="shared" si="401"/>
        <v>291847.5</v>
      </c>
      <c r="Y1361" s="13">
        <f t="shared" si="402"/>
        <v>332991.45454545453</v>
      </c>
      <c r="Z1361" s="13">
        <f t="shared" si="403"/>
        <v>0</v>
      </c>
      <c r="AA1361" s="13">
        <f t="shared" si="404"/>
        <v>999533.40909090918</v>
      </c>
      <c r="AB1361" s="23">
        <f t="shared" si="405"/>
        <v>0</v>
      </c>
      <c r="AC1361" s="23">
        <f t="shared" si="406"/>
        <v>0</v>
      </c>
      <c r="AD1361" s="23">
        <f t="shared" si="407"/>
        <v>0</v>
      </c>
      <c r="AE1361" s="23">
        <f t="shared" si="408"/>
        <v>0</v>
      </c>
      <c r="AF1361" s="23">
        <f t="shared" si="409"/>
        <v>0</v>
      </c>
      <c r="AG1361" s="23">
        <f t="shared" si="410"/>
        <v>0</v>
      </c>
      <c r="AH1361" s="23">
        <f t="shared" si="411"/>
        <v>0</v>
      </c>
      <c r="AI1361" s="44" t="str">
        <f t="shared" si="412"/>
        <v>n/a</v>
      </c>
      <c r="AJ1361" s="2" t="str">
        <f t="shared" si="395"/>
        <v>2020-21 Summer</v>
      </c>
      <c r="AK1361" s="2" t="str">
        <f t="shared" si="396"/>
        <v>2019-20 Winter</v>
      </c>
      <c r="AL1361" s="41">
        <v>0</v>
      </c>
    </row>
    <row r="1362" spans="1:38" x14ac:dyDescent="0.3">
      <c r="A1362" s="47">
        <v>43808</v>
      </c>
      <c r="B1362" s="14" t="str">
        <f t="shared" si="397"/>
        <v>Dec</v>
      </c>
      <c r="C1362" s="3"/>
      <c r="D1362" s="3"/>
      <c r="E1362" s="3"/>
      <c r="F1362" s="3"/>
      <c r="G1362" s="3"/>
      <c r="H1362" s="3"/>
      <c r="I1362" s="13">
        <f>VLOOKUP($B1362,'Gas wholesale lookups'!$A$4:$L$15,'Gas wholesale index'!I$2,FALSE)</f>
        <v>332991.45454545453</v>
      </c>
      <c r="J1362" s="13">
        <f>VLOOKUP($B1362,'Gas wholesale lookups'!$A$4:$L$15,'Gas wholesale index'!J$2,FALSE)</f>
        <v>208526.18181818182</v>
      </c>
      <c r="K1362" s="13">
        <f>VLOOKUP($B1362,'Gas wholesale lookups'!$A$4:$L$15,'Gas wholesale index'!K$2,FALSE)</f>
        <v>166168.27272727274</v>
      </c>
      <c r="L1362" s="13">
        <f>VLOOKUP($B1362,'Gas wholesale lookups'!$A$4:$L$15,'Gas wholesale index'!L$2,FALSE)</f>
        <v>291847.5</v>
      </c>
      <c r="M1362" s="13">
        <f>VLOOKUP($B1362,'Gas wholesale lookups'!$A$4:$L$15,'Gas wholesale index'!M$2,FALSE)</f>
        <v>332991.45454545453</v>
      </c>
      <c r="N1362" s="13">
        <f>VLOOKUP($B1362,'Gas wholesale lookups'!$A$4:$L$15,'Gas wholesale index'!N$2,FALSE)</f>
        <v>208526.18181818182</v>
      </c>
      <c r="O1362" s="38">
        <f>VLOOKUP($B1362,'Gas wholesale lookups'!$A$4:$R$15,'Gas wholesale index'!O$2,FALSE)</f>
        <v>0</v>
      </c>
      <c r="P1362" s="38">
        <f>VLOOKUP($B1362,'Gas wholesale lookups'!$A$4:$R$15,'Gas wholesale index'!P$2,FALSE)</f>
        <v>1</v>
      </c>
      <c r="Q1362" s="38">
        <f>VLOOKUP($B1362,'Gas wholesale lookups'!$A$4:$R$15,'Gas wholesale index'!Q$2,FALSE)</f>
        <v>1</v>
      </c>
      <c r="R1362" s="38">
        <f>VLOOKUP($B1362,'Gas wholesale lookups'!$A$4:$R$15,'Gas wholesale index'!R$2,FALSE)</f>
        <v>1</v>
      </c>
      <c r="S1362" s="38">
        <f>VLOOKUP($B1362,'Gas wholesale lookups'!$A$4:$R$15,'Gas wholesale index'!S$2,FALSE)</f>
        <v>1</v>
      </c>
      <c r="T1362" s="38">
        <f>VLOOKUP($B1362,'Gas wholesale lookups'!$A$4:$R$15,'Gas wholesale index'!T$2,FALSE)</f>
        <v>0</v>
      </c>
      <c r="U1362" s="13">
        <f t="shared" si="398"/>
        <v>0</v>
      </c>
      <c r="V1362" s="13">
        <f t="shared" si="399"/>
        <v>208526.18181818182</v>
      </c>
      <c r="W1362" s="13">
        <f t="shared" si="400"/>
        <v>166168.27272727274</v>
      </c>
      <c r="X1362" s="13">
        <f t="shared" si="401"/>
        <v>291847.5</v>
      </c>
      <c r="Y1362" s="13">
        <f t="shared" si="402"/>
        <v>332991.45454545453</v>
      </c>
      <c r="Z1362" s="13">
        <f t="shared" si="403"/>
        <v>0</v>
      </c>
      <c r="AA1362" s="13">
        <f t="shared" si="404"/>
        <v>999533.40909090918</v>
      </c>
      <c r="AB1362" s="23">
        <f t="shared" si="405"/>
        <v>0</v>
      </c>
      <c r="AC1362" s="23">
        <f t="shared" si="406"/>
        <v>0</v>
      </c>
      <c r="AD1362" s="23">
        <f t="shared" si="407"/>
        <v>0</v>
      </c>
      <c r="AE1362" s="23">
        <f t="shared" si="408"/>
        <v>0</v>
      </c>
      <c r="AF1362" s="23">
        <f t="shared" si="409"/>
        <v>0</v>
      </c>
      <c r="AG1362" s="23">
        <f t="shared" si="410"/>
        <v>0</v>
      </c>
      <c r="AH1362" s="23">
        <f t="shared" si="411"/>
        <v>0</v>
      </c>
      <c r="AI1362" s="44" t="str">
        <f t="shared" si="412"/>
        <v>n/a</v>
      </c>
      <c r="AJ1362" s="2" t="str">
        <f t="shared" si="395"/>
        <v>2020-21 Summer</v>
      </c>
      <c r="AK1362" s="2" t="str">
        <f t="shared" si="396"/>
        <v>2019-20 Winter</v>
      </c>
      <c r="AL1362" s="41">
        <v>0</v>
      </c>
    </row>
    <row r="1363" spans="1:38" x14ac:dyDescent="0.3">
      <c r="A1363" s="47">
        <v>43809</v>
      </c>
      <c r="B1363" s="14" t="str">
        <f t="shared" si="397"/>
        <v>Dec</v>
      </c>
      <c r="C1363" s="3"/>
      <c r="D1363" s="3"/>
      <c r="E1363" s="3"/>
      <c r="F1363" s="3"/>
      <c r="G1363" s="3"/>
      <c r="H1363" s="3"/>
      <c r="I1363" s="13">
        <f>VLOOKUP($B1363,'Gas wholesale lookups'!$A$4:$L$15,'Gas wholesale index'!I$2,FALSE)</f>
        <v>332991.45454545453</v>
      </c>
      <c r="J1363" s="13">
        <f>VLOOKUP($B1363,'Gas wholesale lookups'!$A$4:$L$15,'Gas wholesale index'!J$2,FALSE)</f>
        <v>208526.18181818182</v>
      </c>
      <c r="K1363" s="13">
        <f>VLOOKUP($B1363,'Gas wholesale lookups'!$A$4:$L$15,'Gas wholesale index'!K$2,FALSE)</f>
        <v>166168.27272727274</v>
      </c>
      <c r="L1363" s="13">
        <f>VLOOKUP($B1363,'Gas wholesale lookups'!$A$4:$L$15,'Gas wholesale index'!L$2,FALSE)</f>
        <v>291847.5</v>
      </c>
      <c r="M1363" s="13">
        <f>VLOOKUP($B1363,'Gas wholesale lookups'!$A$4:$L$15,'Gas wholesale index'!M$2,FALSE)</f>
        <v>332991.45454545453</v>
      </c>
      <c r="N1363" s="13">
        <f>VLOOKUP($B1363,'Gas wholesale lookups'!$A$4:$L$15,'Gas wholesale index'!N$2,FALSE)</f>
        <v>208526.18181818182</v>
      </c>
      <c r="O1363" s="38">
        <f>VLOOKUP($B1363,'Gas wholesale lookups'!$A$4:$R$15,'Gas wholesale index'!O$2,FALSE)</f>
        <v>0</v>
      </c>
      <c r="P1363" s="38">
        <f>VLOOKUP($B1363,'Gas wholesale lookups'!$A$4:$R$15,'Gas wholesale index'!P$2,FALSE)</f>
        <v>1</v>
      </c>
      <c r="Q1363" s="38">
        <f>VLOOKUP($B1363,'Gas wholesale lookups'!$A$4:$R$15,'Gas wholesale index'!Q$2,FALSE)</f>
        <v>1</v>
      </c>
      <c r="R1363" s="38">
        <f>VLOOKUP($B1363,'Gas wholesale lookups'!$A$4:$R$15,'Gas wholesale index'!R$2,FALSE)</f>
        <v>1</v>
      </c>
      <c r="S1363" s="38">
        <f>VLOOKUP($B1363,'Gas wholesale lookups'!$A$4:$R$15,'Gas wholesale index'!S$2,FALSE)</f>
        <v>1</v>
      </c>
      <c r="T1363" s="38">
        <f>VLOOKUP($B1363,'Gas wholesale lookups'!$A$4:$R$15,'Gas wholesale index'!T$2,FALSE)</f>
        <v>0</v>
      </c>
      <c r="U1363" s="13">
        <f t="shared" si="398"/>
        <v>0</v>
      </c>
      <c r="V1363" s="13">
        <f t="shared" si="399"/>
        <v>208526.18181818182</v>
      </c>
      <c r="W1363" s="13">
        <f t="shared" si="400"/>
        <v>166168.27272727274</v>
      </c>
      <c r="X1363" s="13">
        <f t="shared" si="401"/>
        <v>291847.5</v>
      </c>
      <c r="Y1363" s="13">
        <f t="shared" si="402"/>
        <v>332991.45454545453</v>
      </c>
      <c r="Z1363" s="13">
        <f t="shared" si="403"/>
        <v>0</v>
      </c>
      <c r="AA1363" s="13">
        <f t="shared" si="404"/>
        <v>999533.40909090918</v>
      </c>
      <c r="AB1363" s="23">
        <f t="shared" si="405"/>
        <v>0</v>
      </c>
      <c r="AC1363" s="23">
        <f t="shared" si="406"/>
        <v>0</v>
      </c>
      <c r="AD1363" s="23">
        <f t="shared" si="407"/>
        <v>0</v>
      </c>
      <c r="AE1363" s="23">
        <f t="shared" si="408"/>
        <v>0</v>
      </c>
      <c r="AF1363" s="23">
        <f t="shared" si="409"/>
        <v>0</v>
      </c>
      <c r="AG1363" s="23">
        <f t="shared" si="410"/>
        <v>0</v>
      </c>
      <c r="AH1363" s="23">
        <f t="shared" si="411"/>
        <v>0</v>
      </c>
      <c r="AI1363" s="44" t="str">
        <f t="shared" si="412"/>
        <v>n/a</v>
      </c>
      <c r="AJ1363" s="2" t="str">
        <f t="shared" si="395"/>
        <v>2020-21 Summer</v>
      </c>
      <c r="AK1363" s="2" t="str">
        <f t="shared" si="396"/>
        <v>2019-20 Winter</v>
      </c>
      <c r="AL1363" s="41">
        <v>0</v>
      </c>
    </row>
    <row r="1364" spans="1:38" x14ac:dyDescent="0.3">
      <c r="A1364" s="47">
        <v>43810</v>
      </c>
      <c r="B1364" s="14" t="str">
        <f t="shared" si="397"/>
        <v>Dec</v>
      </c>
      <c r="C1364" s="3"/>
      <c r="D1364" s="3"/>
      <c r="E1364" s="3"/>
      <c r="F1364" s="3"/>
      <c r="G1364" s="3"/>
      <c r="H1364" s="3"/>
      <c r="I1364" s="13">
        <f>VLOOKUP($B1364,'Gas wholesale lookups'!$A$4:$L$15,'Gas wholesale index'!I$2,FALSE)</f>
        <v>332991.45454545453</v>
      </c>
      <c r="J1364" s="13">
        <f>VLOOKUP($B1364,'Gas wholesale lookups'!$A$4:$L$15,'Gas wholesale index'!J$2,FALSE)</f>
        <v>208526.18181818182</v>
      </c>
      <c r="K1364" s="13">
        <f>VLOOKUP($B1364,'Gas wholesale lookups'!$A$4:$L$15,'Gas wholesale index'!K$2,FALSE)</f>
        <v>166168.27272727274</v>
      </c>
      <c r="L1364" s="13">
        <f>VLOOKUP($B1364,'Gas wholesale lookups'!$A$4:$L$15,'Gas wholesale index'!L$2,FALSE)</f>
        <v>291847.5</v>
      </c>
      <c r="M1364" s="13">
        <f>VLOOKUP($B1364,'Gas wholesale lookups'!$A$4:$L$15,'Gas wholesale index'!M$2,FALSE)</f>
        <v>332991.45454545453</v>
      </c>
      <c r="N1364" s="13">
        <f>VLOOKUP($B1364,'Gas wholesale lookups'!$A$4:$L$15,'Gas wholesale index'!N$2,FALSE)</f>
        <v>208526.18181818182</v>
      </c>
      <c r="O1364" s="38">
        <f>VLOOKUP($B1364,'Gas wholesale lookups'!$A$4:$R$15,'Gas wholesale index'!O$2,FALSE)</f>
        <v>0</v>
      </c>
      <c r="P1364" s="38">
        <f>VLOOKUP($B1364,'Gas wholesale lookups'!$A$4:$R$15,'Gas wholesale index'!P$2,FALSE)</f>
        <v>1</v>
      </c>
      <c r="Q1364" s="38">
        <f>VLOOKUP($B1364,'Gas wholesale lookups'!$A$4:$R$15,'Gas wholesale index'!Q$2,FALSE)</f>
        <v>1</v>
      </c>
      <c r="R1364" s="38">
        <f>VLOOKUP($B1364,'Gas wholesale lookups'!$A$4:$R$15,'Gas wholesale index'!R$2,FALSE)</f>
        <v>1</v>
      </c>
      <c r="S1364" s="38">
        <f>VLOOKUP($B1364,'Gas wholesale lookups'!$A$4:$R$15,'Gas wholesale index'!S$2,FALSE)</f>
        <v>1</v>
      </c>
      <c r="T1364" s="38">
        <f>VLOOKUP($B1364,'Gas wholesale lookups'!$A$4:$R$15,'Gas wholesale index'!T$2,FALSE)</f>
        <v>0</v>
      </c>
      <c r="U1364" s="13">
        <f t="shared" si="398"/>
        <v>0</v>
      </c>
      <c r="V1364" s="13">
        <f t="shared" si="399"/>
        <v>208526.18181818182</v>
      </c>
      <c r="W1364" s="13">
        <f t="shared" si="400"/>
        <v>166168.27272727274</v>
      </c>
      <c r="X1364" s="13">
        <f t="shared" si="401"/>
        <v>291847.5</v>
      </c>
      <c r="Y1364" s="13">
        <f t="shared" si="402"/>
        <v>332991.45454545453</v>
      </c>
      <c r="Z1364" s="13">
        <f t="shared" si="403"/>
        <v>0</v>
      </c>
      <c r="AA1364" s="13">
        <f t="shared" si="404"/>
        <v>999533.40909090918</v>
      </c>
      <c r="AB1364" s="23">
        <f t="shared" si="405"/>
        <v>0</v>
      </c>
      <c r="AC1364" s="23">
        <f t="shared" si="406"/>
        <v>0</v>
      </c>
      <c r="AD1364" s="23">
        <f t="shared" si="407"/>
        <v>0</v>
      </c>
      <c r="AE1364" s="23">
        <f t="shared" si="408"/>
        <v>0</v>
      </c>
      <c r="AF1364" s="23">
        <f t="shared" si="409"/>
        <v>0</v>
      </c>
      <c r="AG1364" s="23">
        <f t="shared" si="410"/>
        <v>0</v>
      </c>
      <c r="AH1364" s="23">
        <f t="shared" si="411"/>
        <v>0</v>
      </c>
      <c r="AI1364" s="44" t="str">
        <f t="shared" si="412"/>
        <v>n/a</v>
      </c>
      <c r="AJ1364" s="2" t="str">
        <f t="shared" si="395"/>
        <v>2020-21 Summer</v>
      </c>
      <c r="AK1364" s="2" t="str">
        <f t="shared" si="396"/>
        <v>2019-20 Winter</v>
      </c>
      <c r="AL1364" s="41">
        <v>0</v>
      </c>
    </row>
    <row r="1365" spans="1:38" x14ac:dyDescent="0.3">
      <c r="A1365" s="47">
        <v>43811</v>
      </c>
      <c r="B1365" s="14" t="str">
        <f t="shared" si="397"/>
        <v>Dec</v>
      </c>
      <c r="C1365" s="3"/>
      <c r="D1365" s="3"/>
      <c r="E1365" s="3"/>
      <c r="F1365" s="3"/>
      <c r="G1365" s="3"/>
      <c r="H1365" s="3"/>
      <c r="I1365" s="13">
        <f>VLOOKUP($B1365,'Gas wholesale lookups'!$A$4:$L$15,'Gas wholesale index'!I$2,FALSE)</f>
        <v>332991.45454545453</v>
      </c>
      <c r="J1365" s="13">
        <f>VLOOKUP($B1365,'Gas wholesale lookups'!$A$4:$L$15,'Gas wholesale index'!J$2,FALSE)</f>
        <v>208526.18181818182</v>
      </c>
      <c r="K1365" s="13">
        <f>VLOOKUP($B1365,'Gas wholesale lookups'!$A$4:$L$15,'Gas wholesale index'!K$2,FALSE)</f>
        <v>166168.27272727274</v>
      </c>
      <c r="L1365" s="13">
        <f>VLOOKUP($B1365,'Gas wholesale lookups'!$A$4:$L$15,'Gas wholesale index'!L$2,FALSE)</f>
        <v>291847.5</v>
      </c>
      <c r="M1365" s="13">
        <f>VLOOKUP($B1365,'Gas wholesale lookups'!$A$4:$L$15,'Gas wholesale index'!M$2,FALSE)</f>
        <v>332991.45454545453</v>
      </c>
      <c r="N1365" s="13">
        <f>VLOOKUP($B1365,'Gas wholesale lookups'!$A$4:$L$15,'Gas wholesale index'!N$2,FALSE)</f>
        <v>208526.18181818182</v>
      </c>
      <c r="O1365" s="38">
        <f>VLOOKUP($B1365,'Gas wholesale lookups'!$A$4:$R$15,'Gas wholesale index'!O$2,FALSE)</f>
        <v>0</v>
      </c>
      <c r="P1365" s="38">
        <f>VLOOKUP($B1365,'Gas wholesale lookups'!$A$4:$R$15,'Gas wholesale index'!P$2,FALSE)</f>
        <v>1</v>
      </c>
      <c r="Q1365" s="38">
        <f>VLOOKUP($B1365,'Gas wholesale lookups'!$A$4:$R$15,'Gas wholesale index'!Q$2,FALSE)</f>
        <v>1</v>
      </c>
      <c r="R1365" s="38">
        <f>VLOOKUP($B1365,'Gas wholesale lookups'!$A$4:$R$15,'Gas wholesale index'!R$2,FALSE)</f>
        <v>1</v>
      </c>
      <c r="S1365" s="38">
        <f>VLOOKUP($B1365,'Gas wholesale lookups'!$A$4:$R$15,'Gas wholesale index'!S$2,FALSE)</f>
        <v>1</v>
      </c>
      <c r="T1365" s="38">
        <f>VLOOKUP($B1365,'Gas wholesale lookups'!$A$4:$R$15,'Gas wholesale index'!T$2,FALSE)</f>
        <v>0</v>
      </c>
      <c r="U1365" s="13">
        <f t="shared" si="398"/>
        <v>0</v>
      </c>
      <c r="V1365" s="13">
        <f t="shared" si="399"/>
        <v>208526.18181818182</v>
      </c>
      <c r="W1365" s="13">
        <f t="shared" si="400"/>
        <v>166168.27272727274</v>
      </c>
      <c r="X1365" s="13">
        <f t="shared" si="401"/>
        <v>291847.5</v>
      </c>
      <c r="Y1365" s="13">
        <f t="shared" si="402"/>
        <v>332991.45454545453</v>
      </c>
      <c r="Z1365" s="13">
        <f t="shared" si="403"/>
        <v>0</v>
      </c>
      <c r="AA1365" s="13">
        <f t="shared" si="404"/>
        <v>999533.40909090918</v>
      </c>
      <c r="AB1365" s="23">
        <f t="shared" si="405"/>
        <v>0</v>
      </c>
      <c r="AC1365" s="23">
        <f t="shared" si="406"/>
        <v>0</v>
      </c>
      <c r="AD1365" s="23">
        <f t="shared" si="407"/>
        <v>0</v>
      </c>
      <c r="AE1365" s="23">
        <f t="shared" si="408"/>
        <v>0</v>
      </c>
      <c r="AF1365" s="23">
        <f t="shared" si="409"/>
        <v>0</v>
      </c>
      <c r="AG1365" s="23">
        <f t="shared" si="410"/>
        <v>0</v>
      </c>
      <c r="AH1365" s="23">
        <f t="shared" si="411"/>
        <v>0</v>
      </c>
      <c r="AI1365" s="44" t="str">
        <f t="shared" si="412"/>
        <v>n/a</v>
      </c>
      <c r="AJ1365" s="2" t="str">
        <f t="shared" si="395"/>
        <v>2020-21 Summer</v>
      </c>
      <c r="AK1365" s="2" t="str">
        <f t="shared" si="396"/>
        <v>2019-20 Winter</v>
      </c>
      <c r="AL1365" s="41">
        <v>0</v>
      </c>
    </row>
    <row r="1366" spans="1:38" x14ac:dyDescent="0.3">
      <c r="A1366" s="47">
        <v>43812</v>
      </c>
      <c r="B1366" s="14" t="str">
        <f t="shared" si="397"/>
        <v>Dec</v>
      </c>
      <c r="C1366" s="3"/>
      <c r="D1366" s="3"/>
      <c r="E1366" s="3"/>
      <c r="F1366" s="3"/>
      <c r="G1366" s="3"/>
      <c r="H1366" s="3"/>
      <c r="I1366" s="13">
        <f>VLOOKUP($B1366,'Gas wholesale lookups'!$A$4:$L$15,'Gas wholesale index'!I$2,FALSE)</f>
        <v>332991.45454545453</v>
      </c>
      <c r="J1366" s="13">
        <f>VLOOKUP($B1366,'Gas wholesale lookups'!$A$4:$L$15,'Gas wholesale index'!J$2,FALSE)</f>
        <v>208526.18181818182</v>
      </c>
      <c r="K1366" s="13">
        <f>VLOOKUP($B1366,'Gas wholesale lookups'!$A$4:$L$15,'Gas wholesale index'!K$2,FALSE)</f>
        <v>166168.27272727274</v>
      </c>
      <c r="L1366" s="13">
        <f>VLOOKUP($B1366,'Gas wholesale lookups'!$A$4:$L$15,'Gas wholesale index'!L$2,FALSE)</f>
        <v>291847.5</v>
      </c>
      <c r="M1366" s="13">
        <f>VLOOKUP($B1366,'Gas wholesale lookups'!$A$4:$L$15,'Gas wholesale index'!M$2,FALSE)</f>
        <v>332991.45454545453</v>
      </c>
      <c r="N1366" s="13">
        <f>VLOOKUP($B1366,'Gas wholesale lookups'!$A$4:$L$15,'Gas wholesale index'!N$2,FALSE)</f>
        <v>208526.18181818182</v>
      </c>
      <c r="O1366" s="38">
        <f>VLOOKUP($B1366,'Gas wholesale lookups'!$A$4:$R$15,'Gas wholesale index'!O$2,FALSE)</f>
        <v>0</v>
      </c>
      <c r="P1366" s="38">
        <f>VLOOKUP($B1366,'Gas wholesale lookups'!$A$4:$R$15,'Gas wholesale index'!P$2,FALSE)</f>
        <v>1</v>
      </c>
      <c r="Q1366" s="38">
        <f>VLOOKUP($B1366,'Gas wholesale lookups'!$A$4:$R$15,'Gas wholesale index'!Q$2,FALSE)</f>
        <v>1</v>
      </c>
      <c r="R1366" s="38">
        <f>VLOOKUP($B1366,'Gas wholesale lookups'!$A$4:$R$15,'Gas wholesale index'!R$2,FALSE)</f>
        <v>1</v>
      </c>
      <c r="S1366" s="38">
        <f>VLOOKUP($B1366,'Gas wholesale lookups'!$A$4:$R$15,'Gas wholesale index'!S$2,FALSE)</f>
        <v>1</v>
      </c>
      <c r="T1366" s="38">
        <f>VLOOKUP($B1366,'Gas wholesale lookups'!$A$4:$R$15,'Gas wholesale index'!T$2,FALSE)</f>
        <v>0</v>
      </c>
      <c r="U1366" s="13">
        <f t="shared" si="398"/>
        <v>0</v>
      </c>
      <c r="V1366" s="13">
        <f t="shared" si="399"/>
        <v>208526.18181818182</v>
      </c>
      <c r="W1366" s="13">
        <f t="shared" si="400"/>
        <v>166168.27272727274</v>
      </c>
      <c r="X1366" s="13">
        <f t="shared" si="401"/>
        <v>291847.5</v>
      </c>
      <c r="Y1366" s="13">
        <f t="shared" si="402"/>
        <v>332991.45454545453</v>
      </c>
      <c r="Z1366" s="13">
        <f t="shared" si="403"/>
        <v>0</v>
      </c>
      <c r="AA1366" s="13">
        <f t="shared" si="404"/>
        <v>999533.40909090918</v>
      </c>
      <c r="AB1366" s="23">
        <f t="shared" si="405"/>
        <v>0</v>
      </c>
      <c r="AC1366" s="23">
        <f t="shared" si="406"/>
        <v>0</v>
      </c>
      <c r="AD1366" s="23">
        <f t="shared" si="407"/>
        <v>0</v>
      </c>
      <c r="AE1366" s="23">
        <f t="shared" si="408"/>
        <v>0</v>
      </c>
      <c r="AF1366" s="23">
        <f t="shared" si="409"/>
        <v>0</v>
      </c>
      <c r="AG1366" s="23">
        <f t="shared" si="410"/>
        <v>0</v>
      </c>
      <c r="AH1366" s="23">
        <f t="shared" si="411"/>
        <v>0</v>
      </c>
      <c r="AI1366" s="44" t="str">
        <f t="shared" si="412"/>
        <v>n/a</v>
      </c>
      <c r="AJ1366" s="2" t="str">
        <f t="shared" si="395"/>
        <v>2020-21 Summer</v>
      </c>
      <c r="AK1366" s="2" t="str">
        <f t="shared" si="396"/>
        <v>2019-20 Winter</v>
      </c>
      <c r="AL1366" s="41">
        <v>0</v>
      </c>
    </row>
    <row r="1367" spans="1:38" x14ac:dyDescent="0.3">
      <c r="A1367" s="47">
        <v>43815</v>
      </c>
      <c r="B1367" s="14" t="str">
        <f t="shared" si="397"/>
        <v>Dec</v>
      </c>
      <c r="C1367" s="3"/>
      <c r="D1367" s="3"/>
      <c r="E1367" s="3"/>
      <c r="F1367" s="3"/>
      <c r="G1367" s="3"/>
      <c r="H1367" s="3"/>
      <c r="I1367" s="13">
        <f>VLOOKUP($B1367,'Gas wholesale lookups'!$A$4:$L$15,'Gas wholesale index'!I$2,FALSE)</f>
        <v>332991.45454545453</v>
      </c>
      <c r="J1367" s="13">
        <f>VLOOKUP($B1367,'Gas wholesale lookups'!$A$4:$L$15,'Gas wholesale index'!J$2,FALSE)</f>
        <v>208526.18181818182</v>
      </c>
      <c r="K1367" s="13">
        <f>VLOOKUP($B1367,'Gas wholesale lookups'!$A$4:$L$15,'Gas wholesale index'!K$2,FALSE)</f>
        <v>166168.27272727274</v>
      </c>
      <c r="L1367" s="13">
        <f>VLOOKUP($B1367,'Gas wholesale lookups'!$A$4:$L$15,'Gas wholesale index'!L$2,FALSE)</f>
        <v>291847.5</v>
      </c>
      <c r="M1367" s="13">
        <f>VLOOKUP($B1367,'Gas wholesale lookups'!$A$4:$L$15,'Gas wholesale index'!M$2,FALSE)</f>
        <v>332991.45454545453</v>
      </c>
      <c r="N1367" s="13">
        <f>VLOOKUP($B1367,'Gas wholesale lookups'!$A$4:$L$15,'Gas wholesale index'!N$2,FALSE)</f>
        <v>208526.18181818182</v>
      </c>
      <c r="O1367" s="38">
        <f>VLOOKUP($B1367,'Gas wholesale lookups'!$A$4:$R$15,'Gas wholesale index'!O$2,FALSE)</f>
        <v>0</v>
      </c>
      <c r="P1367" s="38">
        <f>VLOOKUP($B1367,'Gas wholesale lookups'!$A$4:$R$15,'Gas wholesale index'!P$2,FALSE)</f>
        <v>1</v>
      </c>
      <c r="Q1367" s="38">
        <f>VLOOKUP($B1367,'Gas wholesale lookups'!$A$4:$R$15,'Gas wholesale index'!Q$2,FALSE)</f>
        <v>1</v>
      </c>
      <c r="R1367" s="38">
        <f>VLOOKUP($B1367,'Gas wholesale lookups'!$A$4:$R$15,'Gas wholesale index'!R$2,FALSE)</f>
        <v>1</v>
      </c>
      <c r="S1367" s="38">
        <f>VLOOKUP($B1367,'Gas wholesale lookups'!$A$4:$R$15,'Gas wholesale index'!S$2,FALSE)</f>
        <v>1</v>
      </c>
      <c r="T1367" s="38">
        <f>VLOOKUP($B1367,'Gas wholesale lookups'!$A$4:$R$15,'Gas wholesale index'!T$2,FALSE)</f>
        <v>0</v>
      </c>
      <c r="U1367" s="13">
        <f t="shared" si="398"/>
        <v>0</v>
      </c>
      <c r="V1367" s="13">
        <f t="shared" si="399"/>
        <v>208526.18181818182</v>
      </c>
      <c r="W1367" s="13">
        <f t="shared" si="400"/>
        <v>166168.27272727274</v>
      </c>
      <c r="X1367" s="13">
        <f t="shared" si="401"/>
        <v>291847.5</v>
      </c>
      <c r="Y1367" s="13">
        <f t="shared" si="402"/>
        <v>332991.45454545453</v>
      </c>
      <c r="Z1367" s="13">
        <f t="shared" si="403"/>
        <v>0</v>
      </c>
      <c r="AA1367" s="13">
        <f t="shared" si="404"/>
        <v>999533.40909090918</v>
      </c>
      <c r="AB1367" s="23">
        <f t="shared" si="405"/>
        <v>0</v>
      </c>
      <c r="AC1367" s="23">
        <f t="shared" si="406"/>
        <v>0</v>
      </c>
      <c r="AD1367" s="23">
        <f t="shared" si="407"/>
        <v>0</v>
      </c>
      <c r="AE1367" s="23">
        <f t="shared" si="408"/>
        <v>0</v>
      </c>
      <c r="AF1367" s="23">
        <f t="shared" si="409"/>
        <v>0</v>
      </c>
      <c r="AG1367" s="23">
        <f t="shared" si="410"/>
        <v>0</v>
      </c>
      <c r="AH1367" s="23">
        <f t="shared" si="411"/>
        <v>0</v>
      </c>
      <c r="AI1367" s="44" t="str">
        <f t="shared" si="412"/>
        <v>n/a</v>
      </c>
      <c r="AJ1367" s="2" t="str">
        <f t="shared" si="395"/>
        <v>2020-21 Summer</v>
      </c>
      <c r="AK1367" s="2" t="str">
        <f t="shared" si="396"/>
        <v>2019-20 Winter</v>
      </c>
      <c r="AL1367" s="41">
        <v>0</v>
      </c>
    </row>
    <row r="1368" spans="1:38" x14ac:dyDescent="0.3">
      <c r="A1368" s="47">
        <v>43816</v>
      </c>
      <c r="B1368" s="14" t="str">
        <f t="shared" si="397"/>
        <v>Dec</v>
      </c>
      <c r="C1368" s="3"/>
      <c r="D1368" s="3"/>
      <c r="E1368" s="3"/>
      <c r="F1368" s="3"/>
      <c r="G1368" s="3"/>
      <c r="H1368" s="3"/>
      <c r="I1368" s="13">
        <f>VLOOKUP($B1368,'Gas wholesale lookups'!$A$4:$L$15,'Gas wholesale index'!I$2,FALSE)</f>
        <v>332991.45454545453</v>
      </c>
      <c r="J1368" s="13">
        <f>VLOOKUP($B1368,'Gas wholesale lookups'!$A$4:$L$15,'Gas wholesale index'!J$2,FALSE)</f>
        <v>208526.18181818182</v>
      </c>
      <c r="K1368" s="13">
        <f>VLOOKUP($B1368,'Gas wholesale lookups'!$A$4:$L$15,'Gas wholesale index'!K$2,FALSE)</f>
        <v>166168.27272727274</v>
      </c>
      <c r="L1368" s="13">
        <f>VLOOKUP($B1368,'Gas wholesale lookups'!$A$4:$L$15,'Gas wholesale index'!L$2,FALSE)</f>
        <v>291847.5</v>
      </c>
      <c r="M1368" s="13">
        <f>VLOOKUP($B1368,'Gas wholesale lookups'!$A$4:$L$15,'Gas wholesale index'!M$2,FALSE)</f>
        <v>332991.45454545453</v>
      </c>
      <c r="N1368" s="13">
        <f>VLOOKUP($B1368,'Gas wholesale lookups'!$A$4:$L$15,'Gas wholesale index'!N$2,FALSE)</f>
        <v>208526.18181818182</v>
      </c>
      <c r="O1368" s="38">
        <f>VLOOKUP($B1368,'Gas wholesale lookups'!$A$4:$R$15,'Gas wholesale index'!O$2,FALSE)</f>
        <v>0</v>
      </c>
      <c r="P1368" s="38">
        <f>VLOOKUP($B1368,'Gas wholesale lookups'!$A$4:$R$15,'Gas wholesale index'!P$2,FALSE)</f>
        <v>1</v>
      </c>
      <c r="Q1368" s="38">
        <f>VLOOKUP($B1368,'Gas wholesale lookups'!$A$4:$R$15,'Gas wholesale index'!Q$2,FALSE)</f>
        <v>1</v>
      </c>
      <c r="R1368" s="38">
        <f>VLOOKUP($B1368,'Gas wholesale lookups'!$A$4:$R$15,'Gas wholesale index'!R$2,FALSE)</f>
        <v>1</v>
      </c>
      <c r="S1368" s="38">
        <f>VLOOKUP($B1368,'Gas wholesale lookups'!$A$4:$R$15,'Gas wholesale index'!S$2,FALSE)</f>
        <v>1</v>
      </c>
      <c r="T1368" s="38">
        <f>VLOOKUP($B1368,'Gas wholesale lookups'!$A$4:$R$15,'Gas wholesale index'!T$2,FALSE)</f>
        <v>0</v>
      </c>
      <c r="U1368" s="13">
        <f t="shared" si="398"/>
        <v>0</v>
      </c>
      <c r="V1368" s="13">
        <f t="shared" si="399"/>
        <v>208526.18181818182</v>
      </c>
      <c r="W1368" s="13">
        <f t="shared" si="400"/>
        <v>166168.27272727274</v>
      </c>
      <c r="X1368" s="13">
        <f t="shared" si="401"/>
        <v>291847.5</v>
      </c>
      <c r="Y1368" s="13">
        <f t="shared" si="402"/>
        <v>332991.45454545453</v>
      </c>
      <c r="Z1368" s="13">
        <f t="shared" si="403"/>
        <v>0</v>
      </c>
      <c r="AA1368" s="13">
        <f t="shared" si="404"/>
        <v>999533.40909090918</v>
      </c>
      <c r="AB1368" s="23">
        <f t="shared" si="405"/>
        <v>0</v>
      </c>
      <c r="AC1368" s="23">
        <f t="shared" si="406"/>
        <v>0</v>
      </c>
      <c r="AD1368" s="23">
        <f t="shared" si="407"/>
        <v>0</v>
      </c>
      <c r="AE1368" s="23">
        <f t="shared" si="408"/>
        <v>0</v>
      </c>
      <c r="AF1368" s="23">
        <f t="shared" si="409"/>
        <v>0</v>
      </c>
      <c r="AG1368" s="23">
        <f t="shared" si="410"/>
        <v>0</v>
      </c>
      <c r="AH1368" s="23">
        <f t="shared" si="411"/>
        <v>0</v>
      </c>
      <c r="AI1368" s="44" t="str">
        <f t="shared" si="412"/>
        <v>n/a</v>
      </c>
      <c r="AJ1368" s="2" t="str">
        <f t="shared" si="395"/>
        <v>2020-21 Summer</v>
      </c>
      <c r="AK1368" s="2" t="str">
        <f t="shared" si="396"/>
        <v>2019-20 Winter</v>
      </c>
      <c r="AL1368" s="41">
        <v>0</v>
      </c>
    </row>
    <row r="1369" spans="1:38" x14ac:dyDescent="0.3">
      <c r="A1369" s="47">
        <v>43817</v>
      </c>
      <c r="B1369" s="14" t="str">
        <f t="shared" si="397"/>
        <v>Dec</v>
      </c>
      <c r="C1369" s="3"/>
      <c r="D1369" s="3"/>
      <c r="E1369" s="3"/>
      <c r="F1369" s="3"/>
      <c r="G1369" s="3"/>
      <c r="H1369" s="3"/>
      <c r="I1369" s="13">
        <f>VLOOKUP($B1369,'Gas wholesale lookups'!$A$4:$L$15,'Gas wholesale index'!I$2,FALSE)</f>
        <v>332991.45454545453</v>
      </c>
      <c r="J1369" s="13">
        <f>VLOOKUP($B1369,'Gas wholesale lookups'!$A$4:$L$15,'Gas wholesale index'!J$2,FALSE)</f>
        <v>208526.18181818182</v>
      </c>
      <c r="K1369" s="13">
        <f>VLOOKUP($B1369,'Gas wholesale lookups'!$A$4:$L$15,'Gas wholesale index'!K$2,FALSE)</f>
        <v>166168.27272727274</v>
      </c>
      <c r="L1369" s="13">
        <f>VLOOKUP($B1369,'Gas wholesale lookups'!$A$4:$L$15,'Gas wholesale index'!L$2,FALSE)</f>
        <v>291847.5</v>
      </c>
      <c r="M1369" s="13">
        <f>VLOOKUP($B1369,'Gas wholesale lookups'!$A$4:$L$15,'Gas wholesale index'!M$2,FALSE)</f>
        <v>332991.45454545453</v>
      </c>
      <c r="N1369" s="13">
        <f>VLOOKUP($B1369,'Gas wholesale lookups'!$A$4:$L$15,'Gas wholesale index'!N$2,FALSE)</f>
        <v>208526.18181818182</v>
      </c>
      <c r="O1369" s="38">
        <f>VLOOKUP($B1369,'Gas wholesale lookups'!$A$4:$R$15,'Gas wholesale index'!O$2,FALSE)</f>
        <v>0</v>
      </c>
      <c r="P1369" s="38">
        <f>VLOOKUP($B1369,'Gas wholesale lookups'!$A$4:$R$15,'Gas wholesale index'!P$2,FALSE)</f>
        <v>1</v>
      </c>
      <c r="Q1369" s="38">
        <f>VLOOKUP($B1369,'Gas wholesale lookups'!$A$4:$R$15,'Gas wholesale index'!Q$2,FALSE)</f>
        <v>1</v>
      </c>
      <c r="R1369" s="38">
        <f>VLOOKUP($B1369,'Gas wholesale lookups'!$A$4:$R$15,'Gas wholesale index'!R$2,FALSE)</f>
        <v>1</v>
      </c>
      <c r="S1369" s="38">
        <f>VLOOKUP($B1369,'Gas wholesale lookups'!$A$4:$R$15,'Gas wholesale index'!S$2,FALSE)</f>
        <v>1</v>
      </c>
      <c r="T1369" s="38">
        <f>VLOOKUP($B1369,'Gas wholesale lookups'!$A$4:$R$15,'Gas wholesale index'!T$2,FALSE)</f>
        <v>0</v>
      </c>
      <c r="U1369" s="13">
        <f t="shared" si="398"/>
        <v>0</v>
      </c>
      <c r="V1369" s="13">
        <f t="shared" si="399"/>
        <v>208526.18181818182</v>
      </c>
      <c r="W1369" s="13">
        <f t="shared" si="400"/>
        <v>166168.27272727274</v>
      </c>
      <c r="X1369" s="13">
        <f t="shared" si="401"/>
        <v>291847.5</v>
      </c>
      <c r="Y1369" s="13">
        <f t="shared" si="402"/>
        <v>332991.45454545453</v>
      </c>
      <c r="Z1369" s="13">
        <f t="shared" si="403"/>
        <v>0</v>
      </c>
      <c r="AA1369" s="13">
        <f t="shared" si="404"/>
        <v>999533.40909090918</v>
      </c>
      <c r="AB1369" s="23">
        <f t="shared" si="405"/>
        <v>0</v>
      </c>
      <c r="AC1369" s="23">
        <f t="shared" si="406"/>
        <v>0</v>
      </c>
      <c r="AD1369" s="23">
        <f t="shared" si="407"/>
        <v>0</v>
      </c>
      <c r="AE1369" s="23">
        <f t="shared" si="408"/>
        <v>0</v>
      </c>
      <c r="AF1369" s="23">
        <f t="shared" si="409"/>
        <v>0</v>
      </c>
      <c r="AG1369" s="23">
        <f t="shared" si="410"/>
        <v>0</v>
      </c>
      <c r="AH1369" s="23">
        <f t="shared" si="411"/>
        <v>0</v>
      </c>
      <c r="AI1369" s="44" t="str">
        <f t="shared" si="412"/>
        <v>n/a</v>
      </c>
      <c r="AJ1369" s="2" t="str">
        <f t="shared" si="395"/>
        <v>2020-21 Summer</v>
      </c>
      <c r="AK1369" s="2" t="str">
        <f t="shared" si="396"/>
        <v>2019-20 Winter</v>
      </c>
      <c r="AL1369" s="41">
        <v>0</v>
      </c>
    </row>
    <row r="1370" spans="1:38" x14ac:dyDescent="0.3">
      <c r="A1370" s="47">
        <v>43818</v>
      </c>
      <c r="B1370" s="14" t="str">
        <f t="shared" si="397"/>
        <v>Dec</v>
      </c>
      <c r="C1370" s="3"/>
      <c r="D1370" s="3"/>
      <c r="E1370" s="3"/>
      <c r="F1370" s="3"/>
      <c r="G1370" s="3"/>
      <c r="H1370" s="3"/>
      <c r="I1370" s="13">
        <f>VLOOKUP($B1370,'Gas wholesale lookups'!$A$4:$L$15,'Gas wholesale index'!I$2,FALSE)</f>
        <v>332991.45454545453</v>
      </c>
      <c r="J1370" s="13">
        <f>VLOOKUP($B1370,'Gas wholesale lookups'!$A$4:$L$15,'Gas wholesale index'!J$2,FALSE)</f>
        <v>208526.18181818182</v>
      </c>
      <c r="K1370" s="13">
        <f>VLOOKUP($B1370,'Gas wholesale lookups'!$A$4:$L$15,'Gas wholesale index'!K$2,FALSE)</f>
        <v>166168.27272727274</v>
      </c>
      <c r="L1370" s="13">
        <f>VLOOKUP($B1370,'Gas wholesale lookups'!$A$4:$L$15,'Gas wholesale index'!L$2,FALSE)</f>
        <v>291847.5</v>
      </c>
      <c r="M1370" s="13">
        <f>VLOOKUP($B1370,'Gas wholesale lookups'!$A$4:$L$15,'Gas wholesale index'!M$2,FALSE)</f>
        <v>332991.45454545453</v>
      </c>
      <c r="N1370" s="13">
        <f>VLOOKUP($B1370,'Gas wholesale lookups'!$A$4:$L$15,'Gas wholesale index'!N$2,FALSE)</f>
        <v>208526.18181818182</v>
      </c>
      <c r="O1370" s="38">
        <f>VLOOKUP($B1370,'Gas wholesale lookups'!$A$4:$R$15,'Gas wholesale index'!O$2,FALSE)</f>
        <v>0</v>
      </c>
      <c r="P1370" s="38">
        <f>VLOOKUP($B1370,'Gas wholesale lookups'!$A$4:$R$15,'Gas wholesale index'!P$2,FALSE)</f>
        <v>1</v>
      </c>
      <c r="Q1370" s="38">
        <f>VLOOKUP($B1370,'Gas wholesale lookups'!$A$4:$R$15,'Gas wholesale index'!Q$2,FALSE)</f>
        <v>1</v>
      </c>
      <c r="R1370" s="38">
        <f>VLOOKUP($B1370,'Gas wholesale lookups'!$A$4:$R$15,'Gas wholesale index'!R$2,FALSE)</f>
        <v>1</v>
      </c>
      <c r="S1370" s="38">
        <f>VLOOKUP($B1370,'Gas wholesale lookups'!$A$4:$R$15,'Gas wholesale index'!S$2,FALSE)</f>
        <v>1</v>
      </c>
      <c r="T1370" s="38">
        <f>VLOOKUP($B1370,'Gas wholesale lookups'!$A$4:$R$15,'Gas wholesale index'!T$2,FALSE)</f>
        <v>0</v>
      </c>
      <c r="U1370" s="13">
        <f t="shared" si="398"/>
        <v>0</v>
      </c>
      <c r="V1370" s="13">
        <f t="shared" si="399"/>
        <v>208526.18181818182</v>
      </c>
      <c r="W1370" s="13">
        <f t="shared" si="400"/>
        <v>166168.27272727274</v>
      </c>
      <c r="X1370" s="13">
        <f t="shared" si="401"/>
        <v>291847.5</v>
      </c>
      <c r="Y1370" s="13">
        <f t="shared" si="402"/>
        <v>332991.45454545453</v>
      </c>
      <c r="Z1370" s="13">
        <f t="shared" si="403"/>
        <v>0</v>
      </c>
      <c r="AA1370" s="13">
        <f t="shared" si="404"/>
        <v>999533.40909090918</v>
      </c>
      <c r="AB1370" s="23">
        <f t="shared" si="405"/>
        <v>0</v>
      </c>
      <c r="AC1370" s="23">
        <f t="shared" si="406"/>
        <v>0</v>
      </c>
      <c r="AD1370" s="23">
        <f t="shared" si="407"/>
        <v>0</v>
      </c>
      <c r="AE1370" s="23">
        <f t="shared" si="408"/>
        <v>0</v>
      </c>
      <c r="AF1370" s="23">
        <f t="shared" si="409"/>
        <v>0</v>
      </c>
      <c r="AG1370" s="23">
        <f t="shared" si="410"/>
        <v>0</v>
      </c>
      <c r="AH1370" s="23">
        <f t="shared" si="411"/>
        <v>0</v>
      </c>
      <c r="AI1370" s="44" t="str">
        <f t="shared" si="412"/>
        <v>n/a</v>
      </c>
      <c r="AJ1370" s="2" t="str">
        <f t="shared" si="395"/>
        <v>2020-21 Summer</v>
      </c>
      <c r="AK1370" s="2" t="str">
        <f t="shared" si="396"/>
        <v>2019-20 Winter</v>
      </c>
      <c r="AL1370" s="41">
        <v>0</v>
      </c>
    </row>
    <row r="1371" spans="1:38" x14ac:dyDescent="0.3">
      <c r="A1371" s="47">
        <v>43819</v>
      </c>
      <c r="B1371" s="14" t="str">
        <f t="shared" si="397"/>
        <v>Dec</v>
      </c>
      <c r="C1371" s="3"/>
      <c r="D1371" s="3"/>
      <c r="E1371" s="3"/>
      <c r="F1371" s="3"/>
      <c r="G1371" s="3"/>
      <c r="H1371" s="3"/>
      <c r="I1371" s="13">
        <f>VLOOKUP($B1371,'Gas wholesale lookups'!$A$4:$L$15,'Gas wholesale index'!I$2,FALSE)</f>
        <v>332991.45454545453</v>
      </c>
      <c r="J1371" s="13">
        <f>VLOOKUP($B1371,'Gas wholesale lookups'!$A$4:$L$15,'Gas wholesale index'!J$2,FALSE)</f>
        <v>208526.18181818182</v>
      </c>
      <c r="K1371" s="13">
        <f>VLOOKUP($B1371,'Gas wholesale lookups'!$A$4:$L$15,'Gas wholesale index'!K$2,FALSE)</f>
        <v>166168.27272727274</v>
      </c>
      <c r="L1371" s="13">
        <f>VLOOKUP($B1371,'Gas wholesale lookups'!$A$4:$L$15,'Gas wholesale index'!L$2,FALSE)</f>
        <v>291847.5</v>
      </c>
      <c r="M1371" s="13">
        <f>VLOOKUP($B1371,'Gas wholesale lookups'!$A$4:$L$15,'Gas wholesale index'!M$2,FALSE)</f>
        <v>332991.45454545453</v>
      </c>
      <c r="N1371" s="13">
        <f>VLOOKUP($B1371,'Gas wholesale lookups'!$A$4:$L$15,'Gas wholesale index'!N$2,FALSE)</f>
        <v>208526.18181818182</v>
      </c>
      <c r="O1371" s="38">
        <f>VLOOKUP($B1371,'Gas wholesale lookups'!$A$4:$R$15,'Gas wholesale index'!O$2,FALSE)</f>
        <v>0</v>
      </c>
      <c r="P1371" s="38">
        <f>VLOOKUP($B1371,'Gas wholesale lookups'!$A$4:$R$15,'Gas wholesale index'!P$2,FALSE)</f>
        <v>1</v>
      </c>
      <c r="Q1371" s="38">
        <f>VLOOKUP($B1371,'Gas wholesale lookups'!$A$4:$R$15,'Gas wholesale index'!Q$2,FALSE)</f>
        <v>1</v>
      </c>
      <c r="R1371" s="38">
        <f>VLOOKUP($B1371,'Gas wholesale lookups'!$A$4:$R$15,'Gas wholesale index'!R$2,FALSE)</f>
        <v>1</v>
      </c>
      <c r="S1371" s="38">
        <f>VLOOKUP($B1371,'Gas wholesale lookups'!$A$4:$R$15,'Gas wholesale index'!S$2,FALSE)</f>
        <v>1</v>
      </c>
      <c r="T1371" s="38">
        <f>VLOOKUP($B1371,'Gas wholesale lookups'!$A$4:$R$15,'Gas wholesale index'!T$2,FALSE)</f>
        <v>0</v>
      </c>
      <c r="U1371" s="13">
        <f t="shared" si="398"/>
        <v>0</v>
      </c>
      <c r="V1371" s="13">
        <f t="shared" si="399"/>
        <v>208526.18181818182</v>
      </c>
      <c r="W1371" s="13">
        <f t="shared" si="400"/>
        <v>166168.27272727274</v>
      </c>
      <c r="X1371" s="13">
        <f t="shared" si="401"/>
        <v>291847.5</v>
      </c>
      <c r="Y1371" s="13">
        <f t="shared" si="402"/>
        <v>332991.45454545453</v>
      </c>
      <c r="Z1371" s="13">
        <f t="shared" si="403"/>
        <v>0</v>
      </c>
      <c r="AA1371" s="13">
        <f t="shared" si="404"/>
        <v>999533.40909090918</v>
      </c>
      <c r="AB1371" s="23">
        <f t="shared" si="405"/>
        <v>0</v>
      </c>
      <c r="AC1371" s="23">
        <f t="shared" si="406"/>
        <v>0</v>
      </c>
      <c r="AD1371" s="23">
        <f t="shared" si="407"/>
        <v>0</v>
      </c>
      <c r="AE1371" s="23">
        <f t="shared" si="408"/>
        <v>0</v>
      </c>
      <c r="AF1371" s="23">
        <f t="shared" si="409"/>
        <v>0</v>
      </c>
      <c r="AG1371" s="23">
        <f t="shared" si="410"/>
        <v>0</v>
      </c>
      <c r="AH1371" s="23">
        <f t="shared" si="411"/>
        <v>0</v>
      </c>
      <c r="AI1371" s="44" t="str">
        <f t="shared" si="412"/>
        <v>n/a</v>
      </c>
      <c r="AJ1371" s="2" t="str">
        <f t="shared" si="395"/>
        <v>2020-21 Summer</v>
      </c>
      <c r="AK1371" s="2" t="str">
        <f t="shared" si="396"/>
        <v>2019-20 Winter</v>
      </c>
      <c r="AL1371" s="41">
        <v>0</v>
      </c>
    </row>
    <row r="1372" spans="1:38" x14ac:dyDescent="0.3">
      <c r="A1372" s="47">
        <v>43822</v>
      </c>
      <c r="B1372" s="14" t="str">
        <f t="shared" si="397"/>
        <v>Dec</v>
      </c>
      <c r="C1372" s="3"/>
      <c r="D1372" s="3"/>
      <c r="E1372" s="3"/>
      <c r="F1372" s="3"/>
      <c r="G1372" s="3"/>
      <c r="H1372" s="3"/>
      <c r="I1372" s="13">
        <f>VLOOKUP($B1372,'Gas wholesale lookups'!$A$4:$L$15,'Gas wholesale index'!I$2,FALSE)</f>
        <v>332991.45454545453</v>
      </c>
      <c r="J1372" s="13">
        <f>VLOOKUP($B1372,'Gas wholesale lookups'!$A$4:$L$15,'Gas wholesale index'!J$2,FALSE)</f>
        <v>208526.18181818182</v>
      </c>
      <c r="K1372" s="13">
        <f>VLOOKUP($B1372,'Gas wholesale lookups'!$A$4:$L$15,'Gas wholesale index'!K$2,FALSE)</f>
        <v>166168.27272727274</v>
      </c>
      <c r="L1372" s="13">
        <f>VLOOKUP($B1372,'Gas wholesale lookups'!$A$4:$L$15,'Gas wholesale index'!L$2,FALSE)</f>
        <v>291847.5</v>
      </c>
      <c r="M1372" s="13">
        <f>VLOOKUP($B1372,'Gas wholesale lookups'!$A$4:$L$15,'Gas wholesale index'!M$2,FALSE)</f>
        <v>332991.45454545453</v>
      </c>
      <c r="N1372" s="13">
        <f>VLOOKUP($B1372,'Gas wholesale lookups'!$A$4:$L$15,'Gas wholesale index'!N$2,FALSE)</f>
        <v>208526.18181818182</v>
      </c>
      <c r="O1372" s="38">
        <f>VLOOKUP($B1372,'Gas wholesale lookups'!$A$4:$R$15,'Gas wholesale index'!O$2,FALSE)</f>
        <v>0</v>
      </c>
      <c r="P1372" s="38">
        <f>VLOOKUP($B1372,'Gas wholesale lookups'!$A$4:$R$15,'Gas wholesale index'!P$2,FALSE)</f>
        <v>1</v>
      </c>
      <c r="Q1372" s="38">
        <f>VLOOKUP($B1372,'Gas wholesale lookups'!$A$4:$R$15,'Gas wholesale index'!Q$2,FALSE)</f>
        <v>1</v>
      </c>
      <c r="R1372" s="38">
        <f>VLOOKUP($B1372,'Gas wholesale lookups'!$A$4:$R$15,'Gas wholesale index'!R$2,FALSE)</f>
        <v>1</v>
      </c>
      <c r="S1372" s="38">
        <f>VLOOKUP($B1372,'Gas wholesale lookups'!$A$4:$R$15,'Gas wholesale index'!S$2,FALSE)</f>
        <v>1</v>
      </c>
      <c r="T1372" s="38">
        <f>VLOOKUP($B1372,'Gas wholesale lookups'!$A$4:$R$15,'Gas wholesale index'!T$2,FALSE)</f>
        <v>0</v>
      </c>
      <c r="U1372" s="13">
        <f t="shared" si="398"/>
        <v>0</v>
      </c>
      <c r="V1372" s="13">
        <f t="shared" si="399"/>
        <v>208526.18181818182</v>
      </c>
      <c r="W1372" s="13">
        <f t="shared" si="400"/>
        <v>166168.27272727274</v>
      </c>
      <c r="X1372" s="13">
        <f t="shared" si="401"/>
        <v>291847.5</v>
      </c>
      <c r="Y1372" s="13">
        <f t="shared" si="402"/>
        <v>332991.45454545453</v>
      </c>
      <c r="Z1372" s="13">
        <f t="shared" si="403"/>
        <v>0</v>
      </c>
      <c r="AA1372" s="13">
        <f t="shared" si="404"/>
        <v>999533.40909090918</v>
      </c>
      <c r="AB1372" s="23">
        <f t="shared" si="405"/>
        <v>0</v>
      </c>
      <c r="AC1372" s="23">
        <f t="shared" si="406"/>
        <v>0</v>
      </c>
      <c r="AD1372" s="23">
        <f t="shared" si="407"/>
        <v>0</v>
      </c>
      <c r="AE1372" s="23">
        <f t="shared" si="408"/>
        <v>0</v>
      </c>
      <c r="AF1372" s="23">
        <f t="shared" si="409"/>
        <v>0</v>
      </c>
      <c r="AG1372" s="23">
        <f t="shared" si="410"/>
        <v>0</v>
      </c>
      <c r="AH1372" s="23">
        <f t="shared" si="411"/>
        <v>0</v>
      </c>
      <c r="AI1372" s="44" t="str">
        <f t="shared" si="412"/>
        <v>n/a</v>
      </c>
      <c r="AJ1372" s="2" t="str">
        <f t="shared" si="395"/>
        <v>2020-21 Summer</v>
      </c>
      <c r="AK1372" s="2" t="str">
        <f t="shared" si="396"/>
        <v>2019-20 Winter</v>
      </c>
      <c r="AL1372" s="41">
        <v>0</v>
      </c>
    </row>
    <row r="1373" spans="1:38" x14ac:dyDescent="0.3">
      <c r="A1373" s="47">
        <v>43823</v>
      </c>
      <c r="B1373" s="14" t="str">
        <f t="shared" si="397"/>
        <v>Dec</v>
      </c>
      <c r="C1373" s="3"/>
      <c r="D1373" s="3"/>
      <c r="E1373" s="3"/>
      <c r="F1373" s="3"/>
      <c r="G1373" s="3"/>
      <c r="H1373" s="3"/>
      <c r="I1373" s="13">
        <f>VLOOKUP($B1373,'Gas wholesale lookups'!$A$4:$L$15,'Gas wholesale index'!I$2,FALSE)</f>
        <v>332991.45454545453</v>
      </c>
      <c r="J1373" s="13">
        <f>VLOOKUP($B1373,'Gas wholesale lookups'!$A$4:$L$15,'Gas wholesale index'!J$2,FALSE)</f>
        <v>208526.18181818182</v>
      </c>
      <c r="K1373" s="13">
        <f>VLOOKUP($B1373,'Gas wholesale lookups'!$A$4:$L$15,'Gas wholesale index'!K$2,FALSE)</f>
        <v>166168.27272727274</v>
      </c>
      <c r="L1373" s="13">
        <f>VLOOKUP($B1373,'Gas wholesale lookups'!$A$4:$L$15,'Gas wholesale index'!L$2,FALSE)</f>
        <v>291847.5</v>
      </c>
      <c r="M1373" s="13">
        <f>VLOOKUP($B1373,'Gas wholesale lookups'!$A$4:$L$15,'Gas wholesale index'!M$2,FALSE)</f>
        <v>332991.45454545453</v>
      </c>
      <c r="N1373" s="13">
        <f>VLOOKUP($B1373,'Gas wholesale lookups'!$A$4:$L$15,'Gas wholesale index'!N$2,FALSE)</f>
        <v>208526.18181818182</v>
      </c>
      <c r="O1373" s="38">
        <f>VLOOKUP($B1373,'Gas wholesale lookups'!$A$4:$R$15,'Gas wholesale index'!O$2,FALSE)</f>
        <v>0</v>
      </c>
      <c r="P1373" s="38">
        <f>VLOOKUP($B1373,'Gas wholesale lookups'!$A$4:$R$15,'Gas wholesale index'!P$2,FALSE)</f>
        <v>1</v>
      </c>
      <c r="Q1373" s="38">
        <f>VLOOKUP($B1373,'Gas wholesale lookups'!$A$4:$R$15,'Gas wholesale index'!Q$2,FALSE)</f>
        <v>1</v>
      </c>
      <c r="R1373" s="38">
        <f>VLOOKUP($B1373,'Gas wholesale lookups'!$A$4:$R$15,'Gas wholesale index'!R$2,FALSE)</f>
        <v>1</v>
      </c>
      <c r="S1373" s="38">
        <f>VLOOKUP($B1373,'Gas wholesale lookups'!$A$4:$R$15,'Gas wholesale index'!S$2,FALSE)</f>
        <v>1</v>
      </c>
      <c r="T1373" s="38">
        <f>VLOOKUP($B1373,'Gas wholesale lookups'!$A$4:$R$15,'Gas wholesale index'!T$2,FALSE)</f>
        <v>0</v>
      </c>
      <c r="U1373" s="13">
        <f t="shared" si="398"/>
        <v>0</v>
      </c>
      <c r="V1373" s="13">
        <f t="shared" si="399"/>
        <v>208526.18181818182</v>
      </c>
      <c r="W1373" s="13">
        <f t="shared" si="400"/>
        <v>166168.27272727274</v>
      </c>
      <c r="X1373" s="13">
        <f t="shared" si="401"/>
        <v>291847.5</v>
      </c>
      <c r="Y1373" s="13">
        <f t="shared" si="402"/>
        <v>332991.45454545453</v>
      </c>
      <c r="Z1373" s="13">
        <f t="shared" si="403"/>
        <v>0</v>
      </c>
      <c r="AA1373" s="13">
        <f t="shared" si="404"/>
        <v>999533.40909090918</v>
      </c>
      <c r="AB1373" s="23">
        <f t="shared" si="405"/>
        <v>0</v>
      </c>
      <c r="AC1373" s="23">
        <f t="shared" si="406"/>
        <v>0</v>
      </c>
      <c r="AD1373" s="23">
        <f t="shared" si="407"/>
        <v>0</v>
      </c>
      <c r="AE1373" s="23">
        <f t="shared" si="408"/>
        <v>0</v>
      </c>
      <c r="AF1373" s="23">
        <f t="shared" si="409"/>
        <v>0</v>
      </c>
      <c r="AG1373" s="23">
        <f t="shared" si="410"/>
        <v>0</v>
      </c>
      <c r="AH1373" s="23">
        <f t="shared" si="411"/>
        <v>0</v>
      </c>
      <c r="AI1373" s="44" t="str">
        <f t="shared" si="412"/>
        <v>n/a</v>
      </c>
      <c r="AJ1373" s="2" t="str">
        <f t="shared" si="395"/>
        <v>2020-21 Summer</v>
      </c>
      <c r="AK1373" s="2" t="str">
        <f t="shared" si="396"/>
        <v>2019-20 Winter</v>
      </c>
      <c r="AL1373" s="41">
        <v>0</v>
      </c>
    </row>
    <row r="1374" spans="1:38" x14ac:dyDescent="0.3">
      <c r="A1374" s="47">
        <v>43826</v>
      </c>
      <c r="B1374" s="14" t="str">
        <f t="shared" si="397"/>
        <v>Dec</v>
      </c>
      <c r="C1374" s="3"/>
      <c r="D1374" s="3"/>
      <c r="E1374" s="3"/>
      <c r="F1374" s="3"/>
      <c r="G1374" s="3"/>
      <c r="H1374" s="3"/>
      <c r="I1374" s="13">
        <f>VLOOKUP($B1374,'Gas wholesale lookups'!$A$4:$L$15,'Gas wholesale index'!I$2,FALSE)</f>
        <v>332991.45454545453</v>
      </c>
      <c r="J1374" s="13">
        <f>VLOOKUP($B1374,'Gas wholesale lookups'!$A$4:$L$15,'Gas wholesale index'!J$2,FALSE)</f>
        <v>208526.18181818182</v>
      </c>
      <c r="K1374" s="13">
        <f>VLOOKUP($B1374,'Gas wholesale lookups'!$A$4:$L$15,'Gas wholesale index'!K$2,FALSE)</f>
        <v>166168.27272727274</v>
      </c>
      <c r="L1374" s="13">
        <f>VLOOKUP($B1374,'Gas wholesale lookups'!$A$4:$L$15,'Gas wholesale index'!L$2,FALSE)</f>
        <v>291847.5</v>
      </c>
      <c r="M1374" s="13">
        <f>VLOOKUP($B1374,'Gas wholesale lookups'!$A$4:$L$15,'Gas wholesale index'!M$2,FALSE)</f>
        <v>332991.45454545453</v>
      </c>
      <c r="N1374" s="13">
        <f>VLOOKUP($B1374,'Gas wholesale lookups'!$A$4:$L$15,'Gas wholesale index'!N$2,FALSE)</f>
        <v>208526.18181818182</v>
      </c>
      <c r="O1374" s="38">
        <f>VLOOKUP($B1374,'Gas wholesale lookups'!$A$4:$R$15,'Gas wholesale index'!O$2,FALSE)</f>
        <v>0</v>
      </c>
      <c r="P1374" s="38">
        <f>VLOOKUP($B1374,'Gas wholesale lookups'!$A$4:$R$15,'Gas wholesale index'!P$2,FALSE)</f>
        <v>1</v>
      </c>
      <c r="Q1374" s="38">
        <f>VLOOKUP($B1374,'Gas wholesale lookups'!$A$4:$R$15,'Gas wholesale index'!Q$2,FALSE)</f>
        <v>1</v>
      </c>
      <c r="R1374" s="38">
        <f>VLOOKUP($B1374,'Gas wholesale lookups'!$A$4:$R$15,'Gas wholesale index'!R$2,FALSE)</f>
        <v>1</v>
      </c>
      <c r="S1374" s="38">
        <f>VLOOKUP($B1374,'Gas wholesale lookups'!$A$4:$R$15,'Gas wholesale index'!S$2,FALSE)</f>
        <v>1</v>
      </c>
      <c r="T1374" s="38">
        <f>VLOOKUP($B1374,'Gas wholesale lookups'!$A$4:$R$15,'Gas wholesale index'!T$2,FALSE)</f>
        <v>0</v>
      </c>
      <c r="U1374" s="13">
        <f t="shared" si="398"/>
        <v>0</v>
      </c>
      <c r="V1374" s="13">
        <f t="shared" si="399"/>
        <v>208526.18181818182</v>
      </c>
      <c r="W1374" s="13">
        <f t="shared" si="400"/>
        <v>166168.27272727274</v>
      </c>
      <c r="X1374" s="13">
        <f t="shared" si="401"/>
        <v>291847.5</v>
      </c>
      <c r="Y1374" s="13">
        <f t="shared" si="402"/>
        <v>332991.45454545453</v>
      </c>
      <c r="Z1374" s="13">
        <f t="shared" si="403"/>
        <v>0</v>
      </c>
      <c r="AA1374" s="13">
        <f t="shared" si="404"/>
        <v>999533.40909090918</v>
      </c>
      <c r="AB1374" s="23">
        <f t="shared" si="405"/>
        <v>0</v>
      </c>
      <c r="AC1374" s="23">
        <f t="shared" si="406"/>
        <v>0</v>
      </c>
      <c r="AD1374" s="23">
        <f t="shared" si="407"/>
        <v>0</v>
      </c>
      <c r="AE1374" s="23">
        <f t="shared" si="408"/>
        <v>0</v>
      </c>
      <c r="AF1374" s="23">
        <f t="shared" si="409"/>
        <v>0</v>
      </c>
      <c r="AG1374" s="23">
        <f t="shared" si="410"/>
        <v>0</v>
      </c>
      <c r="AH1374" s="23">
        <f t="shared" si="411"/>
        <v>0</v>
      </c>
      <c r="AI1374" s="44" t="str">
        <f t="shared" si="412"/>
        <v>n/a</v>
      </c>
      <c r="AJ1374" s="2" t="str">
        <f t="shared" si="395"/>
        <v>2020-21 Summer</v>
      </c>
      <c r="AK1374" s="2" t="str">
        <f t="shared" si="396"/>
        <v>2019-20 Winter</v>
      </c>
      <c r="AL1374" s="41">
        <v>0</v>
      </c>
    </row>
    <row r="1375" spans="1:38" x14ac:dyDescent="0.3">
      <c r="A1375" s="47">
        <v>43829</v>
      </c>
      <c r="B1375" s="14" t="str">
        <f t="shared" si="397"/>
        <v>Dec</v>
      </c>
      <c r="C1375" s="3"/>
      <c r="D1375" s="3"/>
      <c r="E1375" s="3"/>
      <c r="F1375" s="3"/>
      <c r="G1375" s="3"/>
      <c r="H1375" s="3"/>
      <c r="I1375" s="13">
        <f>VLOOKUP($B1375,'Gas wholesale lookups'!$A$4:$L$15,'Gas wholesale index'!I$2,FALSE)</f>
        <v>332991.45454545453</v>
      </c>
      <c r="J1375" s="13">
        <f>VLOOKUP($B1375,'Gas wholesale lookups'!$A$4:$L$15,'Gas wholesale index'!J$2,FALSE)</f>
        <v>208526.18181818182</v>
      </c>
      <c r="K1375" s="13">
        <f>VLOOKUP($B1375,'Gas wholesale lookups'!$A$4:$L$15,'Gas wholesale index'!K$2,FALSE)</f>
        <v>166168.27272727274</v>
      </c>
      <c r="L1375" s="13">
        <f>VLOOKUP($B1375,'Gas wholesale lookups'!$A$4:$L$15,'Gas wholesale index'!L$2,FALSE)</f>
        <v>291847.5</v>
      </c>
      <c r="M1375" s="13">
        <f>VLOOKUP($B1375,'Gas wholesale lookups'!$A$4:$L$15,'Gas wholesale index'!M$2,FALSE)</f>
        <v>332991.45454545453</v>
      </c>
      <c r="N1375" s="13">
        <f>VLOOKUP($B1375,'Gas wholesale lookups'!$A$4:$L$15,'Gas wholesale index'!N$2,FALSE)</f>
        <v>208526.18181818182</v>
      </c>
      <c r="O1375" s="38">
        <f>VLOOKUP($B1375,'Gas wholesale lookups'!$A$4:$R$15,'Gas wholesale index'!O$2,FALSE)</f>
        <v>0</v>
      </c>
      <c r="P1375" s="38">
        <f>VLOOKUP($B1375,'Gas wholesale lookups'!$A$4:$R$15,'Gas wholesale index'!P$2,FALSE)</f>
        <v>1</v>
      </c>
      <c r="Q1375" s="38">
        <f>VLOOKUP($B1375,'Gas wholesale lookups'!$A$4:$R$15,'Gas wholesale index'!Q$2,FALSE)</f>
        <v>1</v>
      </c>
      <c r="R1375" s="38">
        <f>VLOOKUP($B1375,'Gas wholesale lookups'!$A$4:$R$15,'Gas wholesale index'!R$2,FALSE)</f>
        <v>1</v>
      </c>
      <c r="S1375" s="38">
        <f>VLOOKUP($B1375,'Gas wholesale lookups'!$A$4:$R$15,'Gas wholesale index'!S$2,FALSE)</f>
        <v>1</v>
      </c>
      <c r="T1375" s="38">
        <f>VLOOKUP($B1375,'Gas wholesale lookups'!$A$4:$R$15,'Gas wholesale index'!T$2,FALSE)</f>
        <v>0</v>
      </c>
      <c r="U1375" s="13">
        <f t="shared" si="398"/>
        <v>0</v>
      </c>
      <c r="V1375" s="13">
        <f t="shared" si="399"/>
        <v>208526.18181818182</v>
      </c>
      <c r="W1375" s="13">
        <f t="shared" si="400"/>
        <v>166168.27272727274</v>
      </c>
      <c r="X1375" s="13">
        <f t="shared" si="401"/>
        <v>291847.5</v>
      </c>
      <c r="Y1375" s="13">
        <f t="shared" si="402"/>
        <v>332991.45454545453</v>
      </c>
      <c r="Z1375" s="13">
        <f t="shared" si="403"/>
        <v>0</v>
      </c>
      <c r="AA1375" s="13">
        <f t="shared" si="404"/>
        <v>999533.40909090918</v>
      </c>
      <c r="AB1375" s="23">
        <f t="shared" si="405"/>
        <v>0</v>
      </c>
      <c r="AC1375" s="23">
        <f t="shared" si="406"/>
        <v>0</v>
      </c>
      <c r="AD1375" s="23">
        <f t="shared" si="407"/>
        <v>0</v>
      </c>
      <c r="AE1375" s="23">
        <f t="shared" si="408"/>
        <v>0</v>
      </c>
      <c r="AF1375" s="23">
        <f t="shared" si="409"/>
        <v>0</v>
      </c>
      <c r="AG1375" s="23">
        <f t="shared" si="410"/>
        <v>0</v>
      </c>
      <c r="AH1375" s="23">
        <f t="shared" si="411"/>
        <v>0</v>
      </c>
      <c r="AI1375" s="44" t="str">
        <f t="shared" si="412"/>
        <v>n/a</v>
      </c>
      <c r="AJ1375" s="2" t="str">
        <f t="shared" si="395"/>
        <v>2020-21 Summer</v>
      </c>
      <c r="AK1375" s="2" t="str">
        <f t="shared" si="396"/>
        <v>2019-20 Winter</v>
      </c>
      <c r="AL1375" s="41">
        <v>0</v>
      </c>
    </row>
    <row r="1376" spans="1:38" x14ac:dyDescent="0.3">
      <c r="A1376" s="47">
        <v>43830</v>
      </c>
      <c r="B1376" s="14" t="str">
        <f t="shared" si="397"/>
        <v>Dec</v>
      </c>
      <c r="C1376" s="3"/>
      <c r="D1376" s="3"/>
      <c r="E1376" s="3"/>
      <c r="F1376" s="3"/>
      <c r="G1376" s="3"/>
      <c r="H1376" s="3"/>
      <c r="I1376" s="13">
        <f>VLOOKUP($B1376,'Gas wholesale lookups'!$A$4:$L$15,'Gas wholesale index'!I$2,FALSE)</f>
        <v>332991.45454545453</v>
      </c>
      <c r="J1376" s="13">
        <f>VLOOKUP($B1376,'Gas wholesale lookups'!$A$4:$L$15,'Gas wholesale index'!J$2,FALSE)</f>
        <v>208526.18181818182</v>
      </c>
      <c r="K1376" s="13">
        <f>VLOOKUP($B1376,'Gas wholesale lookups'!$A$4:$L$15,'Gas wholesale index'!K$2,FALSE)</f>
        <v>166168.27272727274</v>
      </c>
      <c r="L1376" s="13">
        <f>VLOOKUP($B1376,'Gas wholesale lookups'!$A$4:$L$15,'Gas wholesale index'!L$2,FALSE)</f>
        <v>291847.5</v>
      </c>
      <c r="M1376" s="13">
        <f>VLOOKUP($B1376,'Gas wholesale lookups'!$A$4:$L$15,'Gas wholesale index'!M$2,FALSE)</f>
        <v>332991.45454545453</v>
      </c>
      <c r="N1376" s="13">
        <f>VLOOKUP($B1376,'Gas wholesale lookups'!$A$4:$L$15,'Gas wholesale index'!N$2,FALSE)</f>
        <v>208526.18181818182</v>
      </c>
      <c r="O1376" s="38">
        <f>VLOOKUP($B1376,'Gas wholesale lookups'!$A$4:$R$15,'Gas wholesale index'!O$2,FALSE)</f>
        <v>0</v>
      </c>
      <c r="P1376" s="38">
        <f>VLOOKUP($B1376,'Gas wholesale lookups'!$A$4:$R$15,'Gas wholesale index'!P$2,FALSE)</f>
        <v>1</v>
      </c>
      <c r="Q1376" s="38">
        <f>VLOOKUP($B1376,'Gas wholesale lookups'!$A$4:$R$15,'Gas wholesale index'!Q$2,FALSE)</f>
        <v>1</v>
      </c>
      <c r="R1376" s="38">
        <f>VLOOKUP($B1376,'Gas wholesale lookups'!$A$4:$R$15,'Gas wholesale index'!R$2,FALSE)</f>
        <v>1</v>
      </c>
      <c r="S1376" s="38">
        <f>VLOOKUP($B1376,'Gas wholesale lookups'!$A$4:$R$15,'Gas wholesale index'!S$2,FALSE)</f>
        <v>1</v>
      </c>
      <c r="T1376" s="38">
        <f>VLOOKUP($B1376,'Gas wholesale lookups'!$A$4:$R$15,'Gas wholesale index'!T$2,FALSE)</f>
        <v>0</v>
      </c>
      <c r="U1376" s="13">
        <f t="shared" si="398"/>
        <v>0</v>
      </c>
      <c r="V1376" s="13">
        <f t="shared" si="399"/>
        <v>208526.18181818182</v>
      </c>
      <c r="W1376" s="13">
        <f t="shared" si="400"/>
        <v>166168.27272727274</v>
      </c>
      <c r="X1376" s="13">
        <f t="shared" si="401"/>
        <v>291847.5</v>
      </c>
      <c r="Y1376" s="13">
        <f t="shared" si="402"/>
        <v>332991.45454545453</v>
      </c>
      <c r="Z1376" s="13">
        <f t="shared" si="403"/>
        <v>0</v>
      </c>
      <c r="AA1376" s="13">
        <f t="shared" si="404"/>
        <v>999533.40909090918</v>
      </c>
      <c r="AB1376" s="23">
        <f t="shared" si="405"/>
        <v>0</v>
      </c>
      <c r="AC1376" s="23">
        <f t="shared" si="406"/>
        <v>0</v>
      </c>
      <c r="AD1376" s="23">
        <f t="shared" si="407"/>
        <v>0</v>
      </c>
      <c r="AE1376" s="23">
        <f t="shared" si="408"/>
        <v>0</v>
      </c>
      <c r="AF1376" s="23">
        <f t="shared" si="409"/>
        <v>0</v>
      </c>
      <c r="AG1376" s="23">
        <f t="shared" si="410"/>
        <v>0</v>
      </c>
      <c r="AH1376" s="23">
        <f t="shared" si="411"/>
        <v>0</v>
      </c>
      <c r="AI1376" s="44" t="str">
        <f t="shared" si="412"/>
        <v>n/a</v>
      </c>
      <c r="AJ1376" s="2" t="str">
        <f t="shared" si="395"/>
        <v>2020-21 Summer</v>
      </c>
      <c r="AK1376" s="2" t="str">
        <f t="shared" si="396"/>
        <v>2019-20 Winter</v>
      </c>
      <c r="AL1376" s="41">
        <v>0</v>
      </c>
    </row>
    <row r="1377" spans="1:38" x14ac:dyDescent="0.3">
      <c r="A1377" s="47">
        <v>43832</v>
      </c>
      <c r="B1377" s="14" t="str">
        <f t="shared" si="397"/>
        <v>Jan</v>
      </c>
      <c r="C1377" s="3"/>
      <c r="D1377" s="3"/>
      <c r="E1377" s="3"/>
      <c r="F1377" s="3"/>
      <c r="G1377" s="3"/>
      <c r="H1377" s="3"/>
      <c r="I1377" s="13">
        <f>VLOOKUP($B1377,'Gas wholesale lookups'!$A$4:$L$15,'Gas wholesale index'!I$2,FALSE)</f>
        <v>208526.18181818182</v>
      </c>
      <c r="J1377" s="13">
        <f>VLOOKUP($B1377,'Gas wholesale lookups'!$A$4:$L$15,'Gas wholesale index'!J$2,FALSE)</f>
        <v>166168.27272727274</v>
      </c>
      <c r="K1377" s="13">
        <f>VLOOKUP($B1377,'Gas wholesale lookups'!$A$4:$L$15,'Gas wholesale index'!K$2,FALSE)</f>
        <v>291847.5</v>
      </c>
      <c r="L1377" s="13">
        <f>VLOOKUP($B1377,'Gas wholesale lookups'!$A$4:$L$15,'Gas wholesale index'!L$2,FALSE)</f>
        <v>332991.45454545453</v>
      </c>
      <c r="M1377" s="13">
        <f>VLOOKUP($B1377,'Gas wholesale lookups'!$A$4:$L$15,'Gas wholesale index'!M$2,FALSE)</f>
        <v>208526.18181818182</v>
      </c>
      <c r="N1377" s="13">
        <f>VLOOKUP($B1377,'Gas wholesale lookups'!$A$4:$L$15,'Gas wholesale index'!N$2,FALSE)</f>
        <v>166168.27272727274</v>
      </c>
      <c r="O1377" s="38">
        <f>VLOOKUP($B1377,'Gas wholesale lookups'!$A$4:$R$15,'Gas wholesale index'!O$2,FALSE)</f>
        <v>1</v>
      </c>
      <c r="P1377" s="38">
        <f>VLOOKUP($B1377,'Gas wholesale lookups'!$A$4:$R$15,'Gas wholesale index'!P$2,FALSE)</f>
        <v>1</v>
      </c>
      <c r="Q1377" s="38">
        <f>VLOOKUP($B1377,'Gas wholesale lookups'!$A$4:$R$15,'Gas wholesale index'!Q$2,FALSE)</f>
        <v>1</v>
      </c>
      <c r="R1377" s="38">
        <f>VLOOKUP($B1377,'Gas wholesale lookups'!$A$4:$R$15,'Gas wholesale index'!R$2,FALSE)</f>
        <v>1</v>
      </c>
      <c r="S1377" s="38">
        <f>VLOOKUP($B1377,'Gas wholesale lookups'!$A$4:$R$15,'Gas wholesale index'!S$2,FALSE)</f>
        <v>0</v>
      </c>
      <c r="T1377" s="38">
        <f>VLOOKUP($B1377,'Gas wholesale lookups'!$A$4:$R$15,'Gas wholesale index'!T$2,FALSE)</f>
        <v>0</v>
      </c>
      <c r="U1377" s="13">
        <f t="shared" si="398"/>
        <v>208526.18181818182</v>
      </c>
      <c r="V1377" s="13">
        <f t="shared" si="399"/>
        <v>166168.27272727274</v>
      </c>
      <c r="W1377" s="13">
        <f t="shared" si="400"/>
        <v>291847.5</v>
      </c>
      <c r="X1377" s="13">
        <f t="shared" si="401"/>
        <v>332991.45454545453</v>
      </c>
      <c r="Y1377" s="13">
        <f t="shared" si="402"/>
        <v>0</v>
      </c>
      <c r="Z1377" s="13">
        <f t="shared" si="403"/>
        <v>0</v>
      </c>
      <c r="AA1377" s="13">
        <f t="shared" si="404"/>
        <v>999533.40909090918</v>
      </c>
      <c r="AB1377" s="23">
        <f t="shared" si="405"/>
        <v>0</v>
      </c>
      <c r="AC1377" s="23">
        <f t="shared" si="406"/>
        <v>0</v>
      </c>
      <c r="AD1377" s="23">
        <f t="shared" si="407"/>
        <v>0</v>
      </c>
      <c r="AE1377" s="23">
        <f t="shared" si="408"/>
        <v>0</v>
      </c>
      <c r="AF1377" s="23">
        <f t="shared" si="409"/>
        <v>0</v>
      </c>
      <c r="AG1377" s="23">
        <f t="shared" si="410"/>
        <v>0</v>
      </c>
      <c r="AH1377" s="23">
        <f t="shared" si="411"/>
        <v>0</v>
      </c>
      <c r="AI1377" s="44" t="str">
        <f t="shared" si="412"/>
        <v>n/a</v>
      </c>
      <c r="AJ1377" s="2" t="str">
        <f t="shared" si="395"/>
        <v>2020-21 Summer</v>
      </c>
      <c r="AK1377" s="2" t="str">
        <f t="shared" si="396"/>
        <v>2019-20 Winter</v>
      </c>
      <c r="AL1377" s="41">
        <v>0</v>
      </c>
    </row>
    <row r="1378" spans="1:38" x14ac:dyDescent="0.3">
      <c r="A1378" s="47">
        <v>43833</v>
      </c>
      <c r="B1378" s="14" t="str">
        <f t="shared" si="397"/>
        <v>Jan</v>
      </c>
      <c r="C1378" s="3"/>
      <c r="D1378" s="3"/>
      <c r="E1378" s="3"/>
      <c r="F1378" s="3"/>
      <c r="G1378" s="3"/>
      <c r="H1378" s="3"/>
      <c r="I1378" s="13">
        <f>VLOOKUP($B1378,'Gas wholesale lookups'!$A$4:$L$15,'Gas wholesale index'!I$2,FALSE)</f>
        <v>208526.18181818182</v>
      </c>
      <c r="J1378" s="13">
        <f>VLOOKUP($B1378,'Gas wholesale lookups'!$A$4:$L$15,'Gas wholesale index'!J$2,FALSE)</f>
        <v>166168.27272727274</v>
      </c>
      <c r="K1378" s="13">
        <f>VLOOKUP($B1378,'Gas wholesale lookups'!$A$4:$L$15,'Gas wholesale index'!K$2,FALSE)</f>
        <v>291847.5</v>
      </c>
      <c r="L1378" s="13">
        <f>VLOOKUP($B1378,'Gas wholesale lookups'!$A$4:$L$15,'Gas wholesale index'!L$2,FALSE)</f>
        <v>332991.45454545453</v>
      </c>
      <c r="M1378" s="13">
        <f>VLOOKUP($B1378,'Gas wholesale lookups'!$A$4:$L$15,'Gas wholesale index'!M$2,FALSE)</f>
        <v>208526.18181818182</v>
      </c>
      <c r="N1378" s="13">
        <f>VLOOKUP($B1378,'Gas wholesale lookups'!$A$4:$L$15,'Gas wholesale index'!N$2,FALSE)</f>
        <v>166168.27272727274</v>
      </c>
      <c r="O1378" s="38">
        <f>VLOOKUP($B1378,'Gas wholesale lookups'!$A$4:$R$15,'Gas wholesale index'!O$2,FALSE)</f>
        <v>1</v>
      </c>
      <c r="P1378" s="38">
        <f>VLOOKUP($B1378,'Gas wholesale lookups'!$A$4:$R$15,'Gas wholesale index'!P$2,FALSE)</f>
        <v>1</v>
      </c>
      <c r="Q1378" s="38">
        <f>VLOOKUP($B1378,'Gas wholesale lookups'!$A$4:$R$15,'Gas wholesale index'!Q$2,FALSE)</f>
        <v>1</v>
      </c>
      <c r="R1378" s="38">
        <f>VLOOKUP($B1378,'Gas wholesale lookups'!$A$4:$R$15,'Gas wholesale index'!R$2,FALSE)</f>
        <v>1</v>
      </c>
      <c r="S1378" s="38">
        <f>VLOOKUP($B1378,'Gas wholesale lookups'!$A$4:$R$15,'Gas wholesale index'!S$2,FALSE)</f>
        <v>0</v>
      </c>
      <c r="T1378" s="38">
        <f>VLOOKUP($B1378,'Gas wholesale lookups'!$A$4:$R$15,'Gas wholesale index'!T$2,FALSE)</f>
        <v>0</v>
      </c>
      <c r="U1378" s="13">
        <f t="shared" si="398"/>
        <v>208526.18181818182</v>
      </c>
      <c r="V1378" s="13">
        <f t="shared" si="399"/>
        <v>166168.27272727274</v>
      </c>
      <c r="W1378" s="13">
        <f t="shared" si="400"/>
        <v>291847.5</v>
      </c>
      <c r="X1378" s="13">
        <f t="shared" si="401"/>
        <v>332991.45454545453</v>
      </c>
      <c r="Y1378" s="13">
        <f t="shared" si="402"/>
        <v>0</v>
      </c>
      <c r="Z1378" s="13">
        <f t="shared" si="403"/>
        <v>0</v>
      </c>
      <c r="AA1378" s="13">
        <f t="shared" si="404"/>
        <v>999533.40909090918</v>
      </c>
      <c r="AB1378" s="23">
        <f t="shared" si="405"/>
        <v>0</v>
      </c>
      <c r="AC1378" s="23">
        <f t="shared" si="406"/>
        <v>0</v>
      </c>
      <c r="AD1378" s="23">
        <f t="shared" si="407"/>
        <v>0</v>
      </c>
      <c r="AE1378" s="23">
        <f t="shared" si="408"/>
        <v>0</v>
      </c>
      <c r="AF1378" s="23">
        <f t="shared" si="409"/>
        <v>0</v>
      </c>
      <c r="AG1378" s="23">
        <f t="shared" si="410"/>
        <v>0</v>
      </c>
      <c r="AH1378" s="23">
        <f t="shared" si="411"/>
        <v>0</v>
      </c>
      <c r="AI1378" s="44" t="str">
        <f t="shared" si="412"/>
        <v>n/a</v>
      </c>
      <c r="AJ1378" s="2" t="str">
        <f t="shared" si="395"/>
        <v>2020-21 Summer</v>
      </c>
      <c r="AK1378" s="2" t="str">
        <f t="shared" si="396"/>
        <v>2019-20 Winter</v>
      </c>
      <c r="AL1378" s="41">
        <v>0</v>
      </c>
    </row>
    <row r="1379" spans="1:38" x14ac:dyDescent="0.3">
      <c r="A1379" s="47">
        <v>43836</v>
      </c>
      <c r="B1379" s="14" t="str">
        <f t="shared" si="397"/>
        <v>Jan</v>
      </c>
      <c r="C1379" s="3"/>
      <c r="D1379" s="3"/>
      <c r="E1379" s="3"/>
      <c r="F1379" s="3"/>
      <c r="G1379" s="3"/>
      <c r="H1379" s="3"/>
      <c r="I1379" s="13">
        <f>VLOOKUP($B1379,'Gas wholesale lookups'!$A$4:$L$15,'Gas wholesale index'!I$2,FALSE)</f>
        <v>208526.18181818182</v>
      </c>
      <c r="J1379" s="13">
        <f>VLOOKUP($B1379,'Gas wholesale lookups'!$A$4:$L$15,'Gas wholesale index'!J$2,FALSE)</f>
        <v>166168.27272727274</v>
      </c>
      <c r="K1379" s="13">
        <f>VLOOKUP($B1379,'Gas wholesale lookups'!$A$4:$L$15,'Gas wholesale index'!K$2,FALSE)</f>
        <v>291847.5</v>
      </c>
      <c r="L1379" s="13">
        <f>VLOOKUP($B1379,'Gas wholesale lookups'!$A$4:$L$15,'Gas wholesale index'!L$2,FALSE)</f>
        <v>332991.45454545453</v>
      </c>
      <c r="M1379" s="13">
        <f>VLOOKUP($B1379,'Gas wholesale lookups'!$A$4:$L$15,'Gas wholesale index'!M$2,FALSE)</f>
        <v>208526.18181818182</v>
      </c>
      <c r="N1379" s="13">
        <f>VLOOKUP($B1379,'Gas wholesale lookups'!$A$4:$L$15,'Gas wholesale index'!N$2,FALSE)</f>
        <v>166168.27272727274</v>
      </c>
      <c r="O1379" s="38">
        <f>VLOOKUP($B1379,'Gas wholesale lookups'!$A$4:$R$15,'Gas wholesale index'!O$2,FALSE)</f>
        <v>1</v>
      </c>
      <c r="P1379" s="38">
        <f>VLOOKUP($B1379,'Gas wholesale lookups'!$A$4:$R$15,'Gas wholesale index'!P$2,FALSE)</f>
        <v>1</v>
      </c>
      <c r="Q1379" s="38">
        <f>VLOOKUP($B1379,'Gas wholesale lookups'!$A$4:$R$15,'Gas wholesale index'!Q$2,FALSE)</f>
        <v>1</v>
      </c>
      <c r="R1379" s="38">
        <f>VLOOKUP($B1379,'Gas wholesale lookups'!$A$4:$R$15,'Gas wholesale index'!R$2,FALSE)</f>
        <v>1</v>
      </c>
      <c r="S1379" s="38">
        <f>VLOOKUP($B1379,'Gas wholesale lookups'!$A$4:$R$15,'Gas wholesale index'!S$2,FALSE)</f>
        <v>0</v>
      </c>
      <c r="T1379" s="38">
        <f>VLOOKUP($B1379,'Gas wholesale lookups'!$A$4:$R$15,'Gas wholesale index'!T$2,FALSE)</f>
        <v>0</v>
      </c>
      <c r="U1379" s="13">
        <f t="shared" si="398"/>
        <v>208526.18181818182</v>
      </c>
      <c r="V1379" s="13">
        <f t="shared" si="399"/>
        <v>166168.27272727274</v>
      </c>
      <c r="W1379" s="13">
        <f t="shared" si="400"/>
        <v>291847.5</v>
      </c>
      <c r="X1379" s="13">
        <f t="shared" si="401"/>
        <v>332991.45454545453</v>
      </c>
      <c r="Y1379" s="13">
        <f t="shared" si="402"/>
        <v>0</v>
      </c>
      <c r="Z1379" s="13">
        <f t="shared" si="403"/>
        <v>0</v>
      </c>
      <c r="AA1379" s="13">
        <f t="shared" si="404"/>
        <v>999533.40909090918</v>
      </c>
      <c r="AB1379" s="23">
        <f t="shared" si="405"/>
        <v>0</v>
      </c>
      <c r="AC1379" s="23">
        <f t="shared" si="406"/>
        <v>0</v>
      </c>
      <c r="AD1379" s="23">
        <f t="shared" si="407"/>
        <v>0</v>
      </c>
      <c r="AE1379" s="23">
        <f t="shared" si="408"/>
        <v>0</v>
      </c>
      <c r="AF1379" s="23">
        <f t="shared" si="409"/>
        <v>0</v>
      </c>
      <c r="AG1379" s="23">
        <f t="shared" si="410"/>
        <v>0</v>
      </c>
      <c r="AH1379" s="23">
        <f t="shared" si="411"/>
        <v>0</v>
      </c>
      <c r="AI1379" s="44" t="str">
        <f t="shared" si="412"/>
        <v>n/a</v>
      </c>
      <c r="AJ1379" s="2" t="str">
        <f t="shared" si="395"/>
        <v>2020-21 Summer</v>
      </c>
      <c r="AK1379" s="2" t="str">
        <f t="shared" si="396"/>
        <v>2019-20 Winter</v>
      </c>
      <c r="AL1379" s="41">
        <v>0</v>
      </c>
    </row>
    <row r="1380" spans="1:38" x14ac:dyDescent="0.3">
      <c r="A1380" s="47">
        <v>43837</v>
      </c>
      <c r="B1380" s="14" t="str">
        <f t="shared" si="397"/>
        <v>Jan</v>
      </c>
      <c r="C1380" s="3"/>
      <c r="D1380" s="3"/>
      <c r="E1380" s="3"/>
      <c r="F1380" s="3"/>
      <c r="G1380" s="3"/>
      <c r="H1380" s="3"/>
      <c r="I1380" s="13">
        <f>VLOOKUP($B1380,'Gas wholesale lookups'!$A$4:$L$15,'Gas wholesale index'!I$2,FALSE)</f>
        <v>208526.18181818182</v>
      </c>
      <c r="J1380" s="13">
        <f>VLOOKUP($B1380,'Gas wholesale lookups'!$A$4:$L$15,'Gas wholesale index'!J$2,FALSE)</f>
        <v>166168.27272727274</v>
      </c>
      <c r="K1380" s="13">
        <f>VLOOKUP($B1380,'Gas wholesale lookups'!$A$4:$L$15,'Gas wholesale index'!K$2,FALSE)</f>
        <v>291847.5</v>
      </c>
      <c r="L1380" s="13">
        <f>VLOOKUP($B1380,'Gas wholesale lookups'!$A$4:$L$15,'Gas wholesale index'!L$2,FALSE)</f>
        <v>332991.45454545453</v>
      </c>
      <c r="M1380" s="13">
        <f>VLOOKUP($B1380,'Gas wholesale lookups'!$A$4:$L$15,'Gas wholesale index'!M$2,FALSE)</f>
        <v>208526.18181818182</v>
      </c>
      <c r="N1380" s="13">
        <f>VLOOKUP($B1380,'Gas wholesale lookups'!$A$4:$L$15,'Gas wholesale index'!N$2,FALSE)</f>
        <v>166168.27272727274</v>
      </c>
      <c r="O1380" s="38">
        <f>VLOOKUP($B1380,'Gas wholesale lookups'!$A$4:$R$15,'Gas wholesale index'!O$2,FALSE)</f>
        <v>1</v>
      </c>
      <c r="P1380" s="38">
        <f>VLOOKUP($B1380,'Gas wholesale lookups'!$A$4:$R$15,'Gas wholesale index'!P$2,FALSE)</f>
        <v>1</v>
      </c>
      <c r="Q1380" s="38">
        <f>VLOOKUP($B1380,'Gas wholesale lookups'!$A$4:$R$15,'Gas wholesale index'!Q$2,FALSE)</f>
        <v>1</v>
      </c>
      <c r="R1380" s="38">
        <f>VLOOKUP($B1380,'Gas wholesale lookups'!$A$4:$R$15,'Gas wholesale index'!R$2,FALSE)</f>
        <v>1</v>
      </c>
      <c r="S1380" s="38">
        <f>VLOOKUP($B1380,'Gas wholesale lookups'!$A$4:$R$15,'Gas wholesale index'!S$2,FALSE)</f>
        <v>0</v>
      </c>
      <c r="T1380" s="38">
        <f>VLOOKUP($B1380,'Gas wholesale lookups'!$A$4:$R$15,'Gas wholesale index'!T$2,FALSE)</f>
        <v>0</v>
      </c>
      <c r="U1380" s="13">
        <f t="shared" si="398"/>
        <v>208526.18181818182</v>
      </c>
      <c r="V1380" s="13">
        <f t="shared" si="399"/>
        <v>166168.27272727274</v>
      </c>
      <c r="W1380" s="13">
        <f t="shared" si="400"/>
        <v>291847.5</v>
      </c>
      <c r="X1380" s="13">
        <f t="shared" si="401"/>
        <v>332991.45454545453</v>
      </c>
      <c r="Y1380" s="13">
        <f t="shared" si="402"/>
        <v>0</v>
      </c>
      <c r="Z1380" s="13">
        <f t="shared" si="403"/>
        <v>0</v>
      </c>
      <c r="AA1380" s="13">
        <f t="shared" si="404"/>
        <v>999533.40909090918</v>
      </c>
      <c r="AB1380" s="23">
        <f t="shared" si="405"/>
        <v>0</v>
      </c>
      <c r="AC1380" s="23">
        <f t="shared" si="406"/>
        <v>0</v>
      </c>
      <c r="AD1380" s="23">
        <f t="shared" si="407"/>
        <v>0</v>
      </c>
      <c r="AE1380" s="23">
        <f t="shared" si="408"/>
        <v>0</v>
      </c>
      <c r="AF1380" s="23">
        <f t="shared" si="409"/>
        <v>0</v>
      </c>
      <c r="AG1380" s="23">
        <f t="shared" si="410"/>
        <v>0</v>
      </c>
      <c r="AH1380" s="23">
        <f t="shared" si="411"/>
        <v>0</v>
      </c>
      <c r="AI1380" s="44" t="str">
        <f t="shared" si="412"/>
        <v>n/a</v>
      </c>
      <c r="AJ1380" s="2" t="str">
        <f t="shared" si="395"/>
        <v>2020-21 Summer</v>
      </c>
      <c r="AK1380" s="2" t="str">
        <f t="shared" si="396"/>
        <v>2019-20 Winter</v>
      </c>
      <c r="AL1380" s="41">
        <v>0</v>
      </c>
    </row>
    <row r="1381" spans="1:38" x14ac:dyDescent="0.3">
      <c r="A1381" s="47">
        <v>43838</v>
      </c>
      <c r="B1381" s="14" t="str">
        <f t="shared" si="397"/>
        <v>Jan</v>
      </c>
      <c r="C1381" s="3"/>
      <c r="D1381" s="3"/>
      <c r="E1381" s="3"/>
      <c r="F1381" s="3"/>
      <c r="G1381" s="3"/>
      <c r="H1381" s="3"/>
      <c r="I1381" s="13">
        <f>VLOOKUP($B1381,'Gas wholesale lookups'!$A$4:$L$15,'Gas wholesale index'!I$2,FALSE)</f>
        <v>208526.18181818182</v>
      </c>
      <c r="J1381" s="13">
        <f>VLOOKUP($B1381,'Gas wholesale lookups'!$A$4:$L$15,'Gas wholesale index'!J$2,FALSE)</f>
        <v>166168.27272727274</v>
      </c>
      <c r="K1381" s="13">
        <f>VLOOKUP($B1381,'Gas wholesale lookups'!$A$4:$L$15,'Gas wholesale index'!K$2,FALSE)</f>
        <v>291847.5</v>
      </c>
      <c r="L1381" s="13">
        <f>VLOOKUP($B1381,'Gas wholesale lookups'!$A$4:$L$15,'Gas wholesale index'!L$2,FALSE)</f>
        <v>332991.45454545453</v>
      </c>
      <c r="M1381" s="13">
        <f>VLOOKUP($B1381,'Gas wholesale lookups'!$A$4:$L$15,'Gas wholesale index'!M$2,FALSE)</f>
        <v>208526.18181818182</v>
      </c>
      <c r="N1381" s="13">
        <f>VLOOKUP($B1381,'Gas wholesale lookups'!$A$4:$L$15,'Gas wholesale index'!N$2,FALSE)</f>
        <v>166168.27272727274</v>
      </c>
      <c r="O1381" s="38">
        <f>VLOOKUP($B1381,'Gas wholesale lookups'!$A$4:$R$15,'Gas wholesale index'!O$2,FALSE)</f>
        <v>1</v>
      </c>
      <c r="P1381" s="38">
        <f>VLOOKUP($B1381,'Gas wholesale lookups'!$A$4:$R$15,'Gas wholesale index'!P$2,FALSE)</f>
        <v>1</v>
      </c>
      <c r="Q1381" s="38">
        <f>VLOOKUP($B1381,'Gas wholesale lookups'!$A$4:$R$15,'Gas wholesale index'!Q$2,FALSE)</f>
        <v>1</v>
      </c>
      <c r="R1381" s="38">
        <f>VLOOKUP($B1381,'Gas wholesale lookups'!$A$4:$R$15,'Gas wholesale index'!R$2,FALSE)</f>
        <v>1</v>
      </c>
      <c r="S1381" s="38">
        <f>VLOOKUP($B1381,'Gas wholesale lookups'!$A$4:$R$15,'Gas wholesale index'!S$2,FALSE)</f>
        <v>0</v>
      </c>
      <c r="T1381" s="38">
        <f>VLOOKUP($B1381,'Gas wholesale lookups'!$A$4:$R$15,'Gas wholesale index'!T$2,FALSE)</f>
        <v>0</v>
      </c>
      <c r="U1381" s="13">
        <f t="shared" si="398"/>
        <v>208526.18181818182</v>
      </c>
      <c r="V1381" s="13">
        <f t="shared" si="399"/>
        <v>166168.27272727274</v>
      </c>
      <c r="W1381" s="13">
        <f t="shared" si="400"/>
        <v>291847.5</v>
      </c>
      <c r="X1381" s="13">
        <f t="shared" si="401"/>
        <v>332991.45454545453</v>
      </c>
      <c r="Y1381" s="13">
        <f t="shared" si="402"/>
        <v>0</v>
      </c>
      <c r="Z1381" s="13">
        <f t="shared" si="403"/>
        <v>0</v>
      </c>
      <c r="AA1381" s="13">
        <f t="shared" si="404"/>
        <v>999533.40909090918</v>
      </c>
      <c r="AB1381" s="23">
        <f t="shared" si="405"/>
        <v>0</v>
      </c>
      <c r="AC1381" s="23">
        <f t="shared" si="406"/>
        <v>0</v>
      </c>
      <c r="AD1381" s="23">
        <f t="shared" si="407"/>
        <v>0</v>
      </c>
      <c r="AE1381" s="23">
        <f t="shared" si="408"/>
        <v>0</v>
      </c>
      <c r="AF1381" s="23">
        <f t="shared" si="409"/>
        <v>0</v>
      </c>
      <c r="AG1381" s="23">
        <f t="shared" si="410"/>
        <v>0</v>
      </c>
      <c r="AH1381" s="23">
        <f t="shared" si="411"/>
        <v>0</v>
      </c>
      <c r="AI1381" s="44" t="str">
        <f t="shared" si="412"/>
        <v>n/a</v>
      </c>
      <c r="AJ1381" s="2" t="str">
        <f t="shared" si="395"/>
        <v>2020-21 Summer</v>
      </c>
      <c r="AK1381" s="2" t="str">
        <f t="shared" si="396"/>
        <v>2019-20 Winter</v>
      </c>
      <c r="AL1381" s="41">
        <v>0</v>
      </c>
    </row>
    <row r="1382" spans="1:38" x14ac:dyDescent="0.3">
      <c r="A1382" s="47">
        <v>43839</v>
      </c>
      <c r="B1382" s="14" t="str">
        <f t="shared" si="397"/>
        <v>Jan</v>
      </c>
      <c r="C1382" s="3"/>
      <c r="D1382" s="3"/>
      <c r="E1382" s="3"/>
      <c r="F1382" s="3"/>
      <c r="G1382" s="3"/>
      <c r="H1382" s="3"/>
      <c r="I1382" s="13">
        <f>VLOOKUP($B1382,'Gas wholesale lookups'!$A$4:$L$15,'Gas wholesale index'!I$2,FALSE)</f>
        <v>208526.18181818182</v>
      </c>
      <c r="J1382" s="13">
        <f>VLOOKUP($B1382,'Gas wholesale lookups'!$A$4:$L$15,'Gas wholesale index'!J$2,FALSE)</f>
        <v>166168.27272727274</v>
      </c>
      <c r="K1382" s="13">
        <f>VLOOKUP($B1382,'Gas wholesale lookups'!$A$4:$L$15,'Gas wholesale index'!K$2,FALSE)</f>
        <v>291847.5</v>
      </c>
      <c r="L1382" s="13">
        <f>VLOOKUP($B1382,'Gas wholesale lookups'!$A$4:$L$15,'Gas wholesale index'!L$2,FALSE)</f>
        <v>332991.45454545453</v>
      </c>
      <c r="M1382" s="13">
        <f>VLOOKUP($B1382,'Gas wholesale lookups'!$A$4:$L$15,'Gas wholesale index'!M$2,FALSE)</f>
        <v>208526.18181818182</v>
      </c>
      <c r="N1382" s="13">
        <f>VLOOKUP($B1382,'Gas wholesale lookups'!$A$4:$L$15,'Gas wholesale index'!N$2,FALSE)</f>
        <v>166168.27272727274</v>
      </c>
      <c r="O1382" s="38">
        <f>VLOOKUP($B1382,'Gas wholesale lookups'!$A$4:$R$15,'Gas wholesale index'!O$2,FALSE)</f>
        <v>1</v>
      </c>
      <c r="P1382" s="38">
        <f>VLOOKUP($B1382,'Gas wholesale lookups'!$A$4:$R$15,'Gas wholesale index'!P$2,FALSE)</f>
        <v>1</v>
      </c>
      <c r="Q1382" s="38">
        <f>VLOOKUP($B1382,'Gas wholesale lookups'!$A$4:$R$15,'Gas wholesale index'!Q$2,FALSE)</f>
        <v>1</v>
      </c>
      <c r="R1382" s="38">
        <f>VLOOKUP($B1382,'Gas wholesale lookups'!$A$4:$R$15,'Gas wholesale index'!R$2,FALSE)</f>
        <v>1</v>
      </c>
      <c r="S1382" s="38">
        <f>VLOOKUP($B1382,'Gas wholesale lookups'!$A$4:$R$15,'Gas wholesale index'!S$2,FALSE)</f>
        <v>0</v>
      </c>
      <c r="T1382" s="38">
        <f>VLOOKUP($B1382,'Gas wholesale lookups'!$A$4:$R$15,'Gas wholesale index'!T$2,FALSE)</f>
        <v>0</v>
      </c>
      <c r="U1382" s="13">
        <f t="shared" si="398"/>
        <v>208526.18181818182</v>
      </c>
      <c r="V1382" s="13">
        <f t="shared" si="399"/>
        <v>166168.27272727274</v>
      </c>
      <c r="W1382" s="13">
        <f t="shared" si="400"/>
        <v>291847.5</v>
      </c>
      <c r="X1382" s="13">
        <f t="shared" si="401"/>
        <v>332991.45454545453</v>
      </c>
      <c r="Y1382" s="13">
        <f t="shared" si="402"/>
        <v>0</v>
      </c>
      <c r="Z1382" s="13">
        <f t="shared" si="403"/>
        <v>0</v>
      </c>
      <c r="AA1382" s="13">
        <f t="shared" si="404"/>
        <v>999533.40909090918</v>
      </c>
      <c r="AB1382" s="23">
        <f t="shared" si="405"/>
        <v>0</v>
      </c>
      <c r="AC1382" s="23">
        <f t="shared" si="406"/>
        <v>0</v>
      </c>
      <c r="AD1382" s="23">
        <f t="shared" si="407"/>
        <v>0</v>
      </c>
      <c r="AE1382" s="23">
        <f t="shared" si="408"/>
        <v>0</v>
      </c>
      <c r="AF1382" s="23">
        <f t="shared" si="409"/>
        <v>0</v>
      </c>
      <c r="AG1382" s="23">
        <f t="shared" si="410"/>
        <v>0</v>
      </c>
      <c r="AH1382" s="23">
        <f t="shared" si="411"/>
        <v>0</v>
      </c>
      <c r="AI1382" s="44" t="str">
        <f t="shared" si="412"/>
        <v>n/a</v>
      </c>
      <c r="AJ1382" s="2" t="str">
        <f t="shared" si="395"/>
        <v>2020-21 Summer</v>
      </c>
      <c r="AK1382" s="2" t="str">
        <f t="shared" si="396"/>
        <v>2019-20 Winter</v>
      </c>
      <c r="AL1382" s="41">
        <v>0</v>
      </c>
    </row>
    <row r="1383" spans="1:38" x14ac:dyDescent="0.3">
      <c r="A1383" s="47">
        <v>43840</v>
      </c>
      <c r="B1383" s="14" t="str">
        <f t="shared" si="397"/>
        <v>Jan</v>
      </c>
      <c r="C1383" s="3"/>
      <c r="D1383" s="3"/>
      <c r="E1383" s="3"/>
      <c r="F1383" s="3"/>
      <c r="G1383" s="3"/>
      <c r="H1383" s="3"/>
      <c r="I1383" s="13">
        <f>VLOOKUP($B1383,'Gas wholesale lookups'!$A$4:$L$15,'Gas wholesale index'!I$2,FALSE)</f>
        <v>208526.18181818182</v>
      </c>
      <c r="J1383" s="13">
        <f>VLOOKUP($B1383,'Gas wholesale lookups'!$A$4:$L$15,'Gas wholesale index'!J$2,FALSE)</f>
        <v>166168.27272727274</v>
      </c>
      <c r="K1383" s="13">
        <f>VLOOKUP($B1383,'Gas wholesale lookups'!$A$4:$L$15,'Gas wholesale index'!K$2,FALSE)</f>
        <v>291847.5</v>
      </c>
      <c r="L1383" s="13">
        <f>VLOOKUP($B1383,'Gas wholesale lookups'!$A$4:$L$15,'Gas wholesale index'!L$2,FALSE)</f>
        <v>332991.45454545453</v>
      </c>
      <c r="M1383" s="13">
        <f>VLOOKUP($B1383,'Gas wholesale lookups'!$A$4:$L$15,'Gas wholesale index'!M$2,FALSE)</f>
        <v>208526.18181818182</v>
      </c>
      <c r="N1383" s="13">
        <f>VLOOKUP($B1383,'Gas wholesale lookups'!$A$4:$L$15,'Gas wholesale index'!N$2,FALSE)</f>
        <v>166168.27272727274</v>
      </c>
      <c r="O1383" s="38">
        <f>VLOOKUP($B1383,'Gas wholesale lookups'!$A$4:$R$15,'Gas wholesale index'!O$2,FALSE)</f>
        <v>1</v>
      </c>
      <c r="P1383" s="38">
        <f>VLOOKUP($B1383,'Gas wholesale lookups'!$A$4:$R$15,'Gas wholesale index'!P$2,FALSE)</f>
        <v>1</v>
      </c>
      <c r="Q1383" s="38">
        <f>VLOOKUP($B1383,'Gas wholesale lookups'!$A$4:$R$15,'Gas wholesale index'!Q$2,FALSE)</f>
        <v>1</v>
      </c>
      <c r="R1383" s="38">
        <f>VLOOKUP($B1383,'Gas wholesale lookups'!$A$4:$R$15,'Gas wholesale index'!R$2,FALSE)</f>
        <v>1</v>
      </c>
      <c r="S1383" s="38">
        <f>VLOOKUP($B1383,'Gas wholesale lookups'!$A$4:$R$15,'Gas wholesale index'!S$2,FALSE)</f>
        <v>0</v>
      </c>
      <c r="T1383" s="38">
        <f>VLOOKUP($B1383,'Gas wholesale lookups'!$A$4:$R$15,'Gas wholesale index'!T$2,FALSE)</f>
        <v>0</v>
      </c>
      <c r="U1383" s="13">
        <f t="shared" si="398"/>
        <v>208526.18181818182</v>
      </c>
      <c r="V1383" s="13">
        <f t="shared" si="399"/>
        <v>166168.27272727274</v>
      </c>
      <c r="W1383" s="13">
        <f t="shared" si="400"/>
        <v>291847.5</v>
      </c>
      <c r="X1383" s="13">
        <f t="shared" si="401"/>
        <v>332991.45454545453</v>
      </c>
      <c r="Y1383" s="13">
        <f t="shared" si="402"/>
        <v>0</v>
      </c>
      <c r="Z1383" s="13">
        <f t="shared" si="403"/>
        <v>0</v>
      </c>
      <c r="AA1383" s="13">
        <f t="shared" si="404"/>
        <v>999533.40909090918</v>
      </c>
      <c r="AB1383" s="23">
        <f t="shared" si="405"/>
        <v>0</v>
      </c>
      <c r="AC1383" s="23">
        <f t="shared" si="406"/>
        <v>0</v>
      </c>
      <c r="AD1383" s="23">
        <f t="shared" si="407"/>
        <v>0</v>
      </c>
      <c r="AE1383" s="23">
        <f t="shared" si="408"/>
        <v>0</v>
      </c>
      <c r="AF1383" s="23">
        <f t="shared" si="409"/>
        <v>0</v>
      </c>
      <c r="AG1383" s="23">
        <f t="shared" si="410"/>
        <v>0</v>
      </c>
      <c r="AH1383" s="23">
        <f t="shared" si="411"/>
        <v>0</v>
      </c>
      <c r="AI1383" s="44" t="str">
        <f t="shared" si="412"/>
        <v>n/a</v>
      </c>
      <c r="AJ1383" s="2" t="str">
        <f t="shared" si="395"/>
        <v>2020-21 Summer</v>
      </c>
      <c r="AK1383" s="2" t="str">
        <f t="shared" si="396"/>
        <v>2019-20 Winter</v>
      </c>
      <c r="AL1383" s="41">
        <v>0</v>
      </c>
    </row>
    <row r="1384" spans="1:38" x14ac:dyDescent="0.3">
      <c r="A1384" s="47">
        <v>43843</v>
      </c>
      <c r="B1384" s="14" t="str">
        <f t="shared" si="397"/>
        <v>Jan</v>
      </c>
      <c r="C1384" s="3"/>
      <c r="D1384" s="3"/>
      <c r="E1384" s="3"/>
      <c r="F1384" s="3"/>
      <c r="G1384" s="3"/>
      <c r="H1384" s="3"/>
      <c r="I1384" s="13">
        <f>VLOOKUP($B1384,'Gas wholesale lookups'!$A$4:$L$15,'Gas wholesale index'!I$2,FALSE)</f>
        <v>208526.18181818182</v>
      </c>
      <c r="J1384" s="13">
        <f>VLOOKUP($B1384,'Gas wholesale lookups'!$A$4:$L$15,'Gas wholesale index'!J$2,FALSE)</f>
        <v>166168.27272727274</v>
      </c>
      <c r="K1384" s="13">
        <f>VLOOKUP($B1384,'Gas wholesale lookups'!$A$4:$L$15,'Gas wholesale index'!K$2,FALSE)</f>
        <v>291847.5</v>
      </c>
      <c r="L1384" s="13">
        <f>VLOOKUP($B1384,'Gas wholesale lookups'!$A$4:$L$15,'Gas wholesale index'!L$2,FALSE)</f>
        <v>332991.45454545453</v>
      </c>
      <c r="M1384" s="13">
        <f>VLOOKUP($B1384,'Gas wholesale lookups'!$A$4:$L$15,'Gas wholesale index'!M$2,FALSE)</f>
        <v>208526.18181818182</v>
      </c>
      <c r="N1384" s="13">
        <f>VLOOKUP($B1384,'Gas wholesale lookups'!$A$4:$L$15,'Gas wholesale index'!N$2,FALSE)</f>
        <v>166168.27272727274</v>
      </c>
      <c r="O1384" s="38">
        <f>VLOOKUP($B1384,'Gas wholesale lookups'!$A$4:$R$15,'Gas wholesale index'!O$2,FALSE)</f>
        <v>1</v>
      </c>
      <c r="P1384" s="38">
        <f>VLOOKUP($B1384,'Gas wholesale lookups'!$A$4:$R$15,'Gas wholesale index'!P$2,FALSE)</f>
        <v>1</v>
      </c>
      <c r="Q1384" s="38">
        <f>VLOOKUP($B1384,'Gas wholesale lookups'!$A$4:$R$15,'Gas wholesale index'!Q$2,FALSE)</f>
        <v>1</v>
      </c>
      <c r="R1384" s="38">
        <f>VLOOKUP($B1384,'Gas wholesale lookups'!$A$4:$R$15,'Gas wholesale index'!R$2,FALSE)</f>
        <v>1</v>
      </c>
      <c r="S1384" s="38">
        <f>VLOOKUP($B1384,'Gas wholesale lookups'!$A$4:$R$15,'Gas wholesale index'!S$2,FALSE)</f>
        <v>0</v>
      </c>
      <c r="T1384" s="38">
        <f>VLOOKUP($B1384,'Gas wholesale lookups'!$A$4:$R$15,'Gas wholesale index'!T$2,FALSE)</f>
        <v>0</v>
      </c>
      <c r="U1384" s="13">
        <f t="shared" si="398"/>
        <v>208526.18181818182</v>
      </c>
      <c r="V1384" s="13">
        <f t="shared" si="399"/>
        <v>166168.27272727274</v>
      </c>
      <c r="W1384" s="13">
        <f t="shared" si="400"/>
        <v>291847.5</v>
      </c>
      <c r="X1384" s="13">
        <f t="shared" si="401"/>
        <v>332991.45454545453</v>
      </c>
      <c r="Y1384" s="13">
        <f t="shared" si="402"/>
        <v>0</v>
      </c>
      <c r="Z1384" s="13">
        <f t="shared" si="403"/>
        <v>0</v>
      </c>
      <c r="AA1384" s="13">
        <f t="shared" si="404"/>
        <v>999533.40909090918</v>
      </c>
      <c r="AB1384" s="23">
        <f t="shared" si="405"/>
        <v>0</v>
      </c>
      <c r="AC1384" s="23">
        <f t="shared" si="406"/>
        <v>0</v>
      </c>
      <c r="AD1384" s="23">
        <f t="shared" si="407"/>
        <v>0</v>
      </c>
      <c r="AE1384" s="23">
        <f t="shared" si="408"/>
        <v>0</v>
      </c>
      <c r="AF1384" s="23">
        <f t="shared" si="409"/>
        <v>0</v>
      </c>
      <c r="AG1384" s="23">
        <f t="shared" si="410"/>
        <v>0</v>
      </c>
      <c r="AH1384" s="23">
        <f t="shared" si="411"/>
        <v>0</v>
      </c>
      <c r="AI1384" s="44" t="str">
        <f t="shared" si="412"/>
        <v>n/a</v>
      </c>
      <c r="AJ1384" s="2" t="str">
        <f t="shared" si="395"/>
        <v>2020-21 Summer</v>
      </c>
      <c r="AK1384" s="2" t="str">
        <f t="shared" si="396"/>
        <v>2019-20 Winter</v>
      </c>
      <c r="AL1384" s="41">
        <v>0</v>
      </c>
    </row>
    <row r="1385" spans="1:38" x14ac:dyDescent="0.3">
      <c r="A1385" s="47">
        <v>43844</v>
      </c>
      <c r="B1385" s="14" t="str">
        <f t="shared" si="397"/>
        <v>Jan</v>
      </c>
      <c r="C1385" s="3"/>
      <c r="D1385" s="3"/>
      <c r="E1385" s="3"/>
      <c r="F1385" s="3"/>
      <c r="G1385" s="3"/>
      <c r="H1385" s="3"/>
      <c r="I1385" s="13">
        <f>VLOOKUP($B1385,'Gas wholesale lookups'!$A$4:$L$15,'Gas wholesale index'!I$2,FALSE)</f>
        <v>208526.18181818182</v>
      </c>
      <c r="J1385" s="13">
        <f>VLOOKUP($B1385,'Gas wholesale lookups'!$A$4:$L$15,'Gas wholesale index'!J$2,FALSE)</f>
        <v>166168.27272727274</v>
      </c>
      <c r="K1385" s="13">
        <f>VLOOKUP($B1385,'Gas wholesale lookups'!$A$4:$L$15,'Gas wholesale index'!K$2,FALSE)</f>
        <v>291847.5</v>
      </c>
      <c r="L1385" s="13">
        <f>VLOOKUP($B1385,'Gas wholesale lookups'!$A$4:$L$15,'Gas wholesale index'!L$2,FALSE)</f>
        <v>332991.45454545453</v>
      </c>
      <c r="M1385" s="13">
        <f>VLOOKUP($B1385,'Gas wholesale lookups'!$A$4:$L$15,'Gas wholesale index'!M$2,FALSE)</f>
        <v>208526.18181818182</v>
      </c>
      <c r="N1385" s="13">
        <f>VLOOKUP($B1385,'Gas wholesale lookups'!$A$4:$L$15,'Gas wholesale index'!N$2,FALSE)</f>
        <v>166168.27272727274</v>
      </c>
      <c r="O1385" s="38">
        <f>VLOOKUP($B1385,'Gas wholesale lookups'!$A$4:$R$15,'Gas wholesale index'!O$2,FALSE)</f>
        <v>1</v>
      </c>
      <c r="P1385" s="38">
        <f>VLOOKUP($B1385,'Gas wholesale lookups'!$A$4:$R$15,'Gas wholesale index'!P$2,FALSE)</f>
        <v>1</v>
      </c>
      <c r="Q1385" s="38">
        <f>VLOOKUP($B1385,'Gas wholesale lookups'!$A$4:$R$15,'Gas wholesale index'!Q$2,FALSE)</f>
        <v>1</v>
      </c>
      <c r="R1385" s="38">
        <f>VLOOKUP($B1385,'Gas wholesale lookups'!$A$4:$R$15,'Gas wholesale index'!R$2,FALSE)</f>
        <v>1</v>
      </c>
      <c r="S1385" s="38">
        <f>VLOOKUP($B1385,'Gas wholesale lookups'!$A$4:$R$15,'Gas wholesale index'!S$2,FALSE)</f>
        <v>0</v>
      </c>
      <c r="T1385" s="38">
        <f>VLOOKUP($B1385,'Gas wholesale lookups'!$A$4:$R$15,'Gas wholesale index'!T$2,FALSE)</f>
        <v>0</v>
      </c>
      <c r="U1385" s="13">
        <f t="shared" si="398"/>
        <v>208526.18181818182</v>
      </c>
      <c r="V1385" s="13">
        <f t="shared" si="399"/>
        <v>166168.27272727274</v>
      </c>
      <c r="W1385" s="13">
        <f t="shared" si="400"/>
        <v>291847.5</v>
      </c>
      <c r="X1385" s="13">
        <f t="shared" si="401"/>
        <v>332991.45454545453</v>
      </c>
      <c r="Y1385" s="13">
        <f t="shared" si="402"/>
        <v>0</v>
      </c>
      <c r="Z1385" s="13">
        <f t="shared" si="403"/>
        <v>0</v>
      </c>
      <c r="AA1385" s="13">
        <f t="shared" si="404"/>
        <v>999533.40909090918</v>
      </c>
      <c r="AB1385" s="23">
        <f t="shared" si="405"/>
        <v>0</v>
      </c>
      <c r="AC1385" s="23">
        <f t="shared" si="406"/>
        <v>0</v>
      </c>
      <c r="AD1385" s="23">
        <f t="shared" si="407"/>
        <v>0</v>
      </c>
      <c r="AE1385" s="23">
        <f t="shared" si="408"/>
        <v>0</v>
      </c>
      <c r="AF1385" s="23">
        <f t="shared" si="409"/>
        <v>0</v>
      </c>
      <c r="AG1385" s="23">
        <f t="shared" si="410"/>
        <v>0</v>
      </c>
      <c r="AH1385" s="23">
        <f t="shared" si="411"/>
        <v>0</v>
      </c>
      <c r="AI1385" s="44" t="str">
        <f t="shared" si="412"/>
        <v>n/a</v>
      </c>
      <c r="AJ1385" s="2" t="str">
        <f t="shared" si="395"/>
        <v>2020-21 Summer</v>
      </c>
      <c r="AK1385" s="2" t="str">
        <f t="shared" si="396"/>
        <v>2019-20 Winter</v>
      </c>
      <c r="AL1385" s="41">
        <v>0</v>
      </c>
    </row>
    <row r="1386" spans="1:38" x14ac:dyDescent="0.3">
      <c r="A1386" s="47">
        <v>43845</v>
      </c>
      <c r="B1386" s="14" t="str">
        <f t="shared" si="397"/>
        <v>Jan</v>
      </c>
      <c r="C1386" s="3"/>
      <c r="D1386" s="3"/>
      <c r="E1386" s="3"/>
      <c r="F1386" s="3"/>
      <c r="G1386" s="3"/>
      <c r="H1386" s="3"/>
      <c r="I1386" s="13">
        <f>VLOOKUP($B1386,'Gas wholesale lookups'!$A$4:$L$15,'Gas wholesale index'!I$2,FALSE)</f>
        <v>208526.18181818182</v>
      </c>
      <c r="J1386" s="13">
        <f>VLOOKUP($B1386,'Gas wholesale lookups'!$A$4:$L$15,'Gas wholesale index'!J$2,FALSE)</f>
        <v>166168.27272727274</v>
      </c>
      <c r="K1386" s="13">
        <f>VLOOKUP($B1386,'Gas wholesale lookups'!$A$4:$L$15,'Gas wholesale index'!K$2,FALSE)</f>
        <v>291847.5</v>
      </c>
      <c r="L1386" s="13">
        <f>VLOOKUP($B1386,'Gas wholesale lookups'!$A$4:$L$15,'Gas wholesale index'!L$2,FALSE)</f>
        <v>332991.45454545453</v>
      </c>
      <c r="M1386" s="13">
        <f>VLOOKUP($B1386,'Gas wholesale lookups'!$A$4:$L$15,'Gas wholesale index'!M$2,FALSE)</f>
        <v>208526.18181818182</v>
      </c>
      <c r="N1386" s="13">
        <f>VLOOKUP($B1386,'Gas wholesale lookups'!$A$4:$L$15,'Gas wholesale index'!N$2,FALSE)</f>
        <v>166168.27272727274</v>
      </c>
      <c r="O1386" s="38">
        <f>VLOOKUP($B1386,'Gas wholesale lookups'!$A$4:$R$15,'Gas wholesale index'!O$2,FALSE)</f>
        <v>1</v>
      </c>
      <c r="P1386" s="38">
        <f>VLOOKUP($B1386,'Gas wholesale lookups'!$A$4:$R$15,'Gas wholesale index'!P$2,FALSE)</f>
        <v>1</v>
      </c>
      <c r="Q1386" s="38">
        <f>VLOOKUP($B1386,'Gas wholesale lookups'!$A$4:$R$15,'Gas wholesale index'!Q$2,FALSE)</f>
        <v>1</v>
      </c>
      <c r="R1386" s="38">
        <f>VLOOKUP($B1386,'Gas wholesale lookups'!$A$4:$R$15,'Gas wholesale index'!R$2,FALSE)</f>
        <v>1</v>
      </c>
      <c r="S1386" s="38">
        <f>VLOOKUP($B1386,'Gas wholesale lookups'!$A$4:$R$15,'Gas wholesale index'!S$2,FALSE)</f>
        <v>0</v>
      </c>
      <c r="T1386" s="38">
        <f>VLOOKUP($B1386,'Gas wholesale lookups'!$A$4:$R$15,'Gas wholesale index'!T$2,FALSE)</f>
        <v>0</v>
      </c>
      <c r="U1386" s="13">
        <f t="shared" si="398"/>
        <v>208526.18181818182</v>
      </c>
      <c r="V1386" s="13">
        <f t="shared" si="399"/>
        <v>166168.27272727274</v>
      </c>
      <c r="W1386" s="13">
        <f t="shared" si="400"/>
        <v>291847.5</v>
      </c>
      <c r="X1386" s="13">
        <f t="shared" si="401"/>
        <v>332991.45454545453</v>
      </c>
      <c r="Y1386" s="13">
        <f t="shared" si="402"/>
        <v>0</v>
      </c>
      <c r="Z1386" s="13">
        <f t="shared" si="403"/>
        <v>0</v>
      </c>
      <c r="AA1386" s="13">
        <f t="shared" si="404"/>
        <v>999533.40909090918</v>
      </c>
      <c r="AB1386" s="23">
        <f t="shared" si="405"/>
        <v>0</v>
      </c>
      <c r="AC1386" s="23">
        <f t="shared" si="406"/>
        <v>0</v>
      </c>
      <c r="AD1386" s="23">
        <f t="shared" si="407"/>
        <v>0</v>
      </c>
      <c r="AE1386" s="23">
        <f t="shared" si="408"/>
        <v>0</v>
      </c>
      <c r="AF1386" s="23">
        <f t="shared" si="409"/>
        <v>0</v>
      </c>
      <c r="AG1386" s="23">
        <f t="shared" si="410"/>
        <v>0</v>
      </c>
      <c r="AH1386" s="23">
        <f t="shared" si="411"/>
        <v>0</v>
      </c>
      <c r="AI1386" s="44" t="str">
        <f t="shared" si="412"/>
        <v>n/a</v>
      </c>
      <c r="AJ1386" s="2" t="str">
        <f t="shared" si="395"/>
        <v>2020-21 Summer</v>
      </c>
      <c r="AK1386" s="2" t="str">
        <f t="shared" si="396"/>
        <v>2019-20 Winter</v>
      </c>
      <c r="AL1386" s="41">
        <v>0</v>
      </c>
    </row>
    <row r="1387" spans="1:38" x14ac:dyDescent="0.3">
      <c r="A1387" s="47">
        <v>43846</v>
      </c>
      <c r="B1387" s="14" t="str">
        <f t="shared" si="397"/>
        <v>Jan</v>
      </c>
      <c r="C1387" s="3"/>
      <c r="D1387" s="3"/>
      <c r="E1387" s="3"/>
      <c r="F1387" s="3"/>
      <c r="G1387" s="3"/>
      <c r="H1387" s="3"/>
      <c r="I1387" s="13">
        <f>VLOOKUP($B1387,'Gas wholesale lookups'!$A$4:$L$15,'Gas wholesale index'!I$2,FALSE)</f>
        <v>208526.18181818182</v>
      </c>
      <c r="J1387" s="13">
        <f>VLOOKUP($B1387,'Gas wholesale lookups'!$A$4:$L$15,'Gas wholesale index'!J$2,FALSE)</f>
        <v>166168.27272727274</v>
      </c>
      <c r="K1387" s="13">
        <f>VLOOKUP($B1387,'Gas wholesale lookups'!$A$4:$L$15,'Gas wholesale index'!K$2,FALSE)</f>
        <v>291847.5</v>
      </c>
      <c r="L1387" s="13">
        <f>VLOOKUP($B1387,'Gas wholesale lookups'!$A$4:$L$15,'Gas wholesale index'!L$2,FALSE)</f>
        <v>332991.45454545453</v>
      </c>
      <c r="M1387" s="13">
        <f>VLOOKUP($B1387,'Gas wholesale lookups'!$A$4:$L$15,'Gas wholesale index'!M$2,FALSE)</f>
        <v>208526.18181818182</v>
      </c>
      <c r="N1387" s="13">
        <f>VLOOKUP($B1387,'Gas wholesale lookups'!$A$4:$L$15,'Gas wholesale index'!N$2,FALSE)</f>
        <v>166168.27272727274</v>
      </c>
      <c r="O1387" s="38">
        <f>VLOOKUP($B1387,'Gas wholesale lookups'!$A$4:$R$15,'Gas wholesale index'!O$2,FALSE)</f>
        <v>1</v>
      </c>
      <c r="P1387" s="38">
        <f>VLOOKUP($B1387,'Gas wholesale lookups'!$A$4:$R$15,'Gas wholesale index'!P$2,FALSE)</f>
        <v>1</v>
      </c>
      <c r="Q1387" s="38">
        <f>VLOOKUP($B1387,'Gas wholesale lookups'!$A$4:$R$15,'Gas wholesale index'!Q$2,FALSE)</f>
        <v>1</v>
      </c>
      <c r="R1387" s="38">
        <f>VLOOKUP($B1387,'Gas wholesale lookups'!$A$4:$R$15,'Gas wholesale index'!R$2,FALSE)</f>
        <v>1</v>
      </c>
      <c r="S1387" s="38">
        <f>VLOOKUP($B1387,'Gas wholesale lookups'!$A$4:$R$15,'Gas wholesale index'!S$2,FALSE)</f>
        <v>0</v>
      </c>
      <c r="T1387" s="38">
        <f>VLOOKUP($B1387,'Gas wholesale lookups'!$A$4:$R$15,'Gas wholesale index'!T$2,FALSE)</f>
        <v>0</v>
      </c>
      <c r="U1387" s="13">
        <f t="shared" si="398"/>
        <v>208526.18181818182</v>
      </c>
      <c r="V1387" s="13">
        <f t="shared" si="399"/>
        <v>166168.27272727274</v>
      </c>
      <c r="W1387" s="13">
        <f t="shared" si="400"/>
        <v>291847.5</v>
      </c>
      <c r="X1387" s="13">
        <f t="shared" si="401"/>
        <v>332991.45454545453</v>
      </c>
      <c r="Y1387" s="13">
        <f t="shared" si="402"/>
        <v>0</v>
      </c>
      <c r="Z1387" s="13">
        <f t="shared" si="403"/>
        <v>0</v>
      </c>
      <c r="AA1387" s="13">
        <f t="shared" si="404"/>
        <v>999533.40909090918</v>
      </c>
      <c r="AB1387" s="23">
        <f t="shared" si="405"/>
        <v>0</v>
      </c>
      <c r="AC1387" s="23">
        <f t="shared" si="406"/>
        <v>0</v>
      </c>
      <c r="AD1387" s="23">
        <f t="shared" si="407"/>
        <v>0</v>
      </c>
      <c r="AE1387" s="23">
        <f t="shared" si="408"/>
        <v>0</v>
      </c>
      <c r="AF1387" s="23">
        <f t="shared" si="409"/>
        <v>0</v>
      </c>
      <c r="AG1387" s="23">
        <f t="shared" si="410"/>
        <v>0</v>
      </c>
      <c r="AH1387" s="23">
        <f t="shared" si="411"/>
        <v>0</v>
      </c>
      <c r="AI1387" s="44" t="str">
        <f t="shared" si="412"/>
        <v>n/a</v>
      </c>
      <c r="AJ1387" s="2" t="str">
        <f t="shared" si="395"/>
        <v>2020-21 Summer</v>
      </c>
      <c r="AK1387" s="2" t="str">
        <f t="shared" si="396"/>
        <v>2019-20 Winter</v>
      </c>
      <c r="AL1387" s="41">
        <v>0</v>
      </c>
    </row>
    <row r="1388" spans="1:38" x14ac:dyDescent="0.3">
      <c r="A1388" s="47">
        <v>43847</v>
      </c>
      <c r="B1388" s="14" t="str">
        <f t="shared" si="397"/>
        <v>Jan</v>
      </c>
      <c r="C1388" s="3"/>
      <c r="D1388" s="3"/>
      <c r="E1388" s="3"/>
      <c r="F1388" s="3"/>
      <c r="G1388" s="3"/>
      <c r="H1388" s="3"/>
      <c r="I1388" s="13">
        <f>VLOOKUP($B1388,'Gas wholesale lookups'!$A$4:$L$15,'Gas wholesale index'!I$2,FALSE)</f>
        <v>208526.18181818182</v>
      </c>
      <c r="J1388" s="13">
        <f>VLOOKUP($B1388,'Gas wholesale lookups'!$A$4:$L$15,'Gas wholesale index'!J$2,FALSE)</f>
        <v>166168.27272727274</v>
      </c>
      <c r="K1388" s="13">
        <f>VLOOKUP($B1388,'Gas wholesale lookups'!$A$4:$L$15,'Gas wholesale index'!K$2,FALSE)</f>
        <v>291847.5</v>
      </c>
      <c r="L1388" s="13">
        <f>VLOOKUP($B1388,'Gas wholesale lookups'!$A$4:$L$15,'Gas wholesale index'!L$2,FALSE)</f>
        <v>332991.45454545453</v>
      </c>
      <c r="M1388" s="13">
        <f>VLOOKUP($B1388,'Gas wholesale lookups'!$A$4:$L$15,'Gas wholesale index'!M$2,FALSE)</f>
        <v>208526.18181818182</v>
      </c>
      <c r="N1388" s="13">
        <f>VLOOKUP($B1388,'Gas wholesale lookups'!$A$4:$L$15,'Gas wholesale index'!N$2,FALSE)</f>
        <v>166168.27272727274</v>
      </c>
      <c r="O1388" s="38">
        <f>VLOOKUP($B1388,'Gas wholesale lookups'!$A$4:$R$15,'Gas wholesale index'!O$2,FALSE)</f>
        <v>1</v>
      </c>
      <c r="P1388" s="38">
        <f>VLOOKUP($B1388,'Gas wholesale lookups'!$A$4:$R$15,'Gas wholesale index'!P$2,FALSE)</f>
        <v>1</v>
      </c>
      <c r="Q1388" s="38">
        <f>VLOOKUP($B1388,'Gas wholesale lookups'!$A$4:$R$15,'Gas wholesale index'!Q$2,FALSE)</f>
        <v>1</v>
      </c>
      <c r="R1388" s="38">
        <f>VLOOKUP($B1388,'Gas wholesale lookups'!$A$4:$R$15,'Gas wholesale index'!R$2,FALSE)</f>
        <v>1</v>
      </c>
      <c r="S1388" s="38">
        <f>VLOOKUP($B1388,'Gas wholesale lookups'!$A$4:$R$15,'Gas wholesale index'!S$2,FALSE)</f>
        <v>0</v>
      </c>
      <c r="T1388" s="38">
        <f>VLOOKUP($B1388,'Gas wholesale lookups'!$A$4:$R$15,'Gas wholesale index'!T$2,FALSE)</f>
        <v>0</v>
      </c>
      <c r="U1388" s="13">
        <f t="shared" si="398"/>
        <v>208526.18181818182</v>
      </c>
      <c r="V1388" s="13">
        <f t="shared" si="399"/>
        <v>166168.27272727274</v>
      </c>
      <c r="W1388" s="13">
        <f t="shared" si="400"/>
        <v>291847.5</v>
      </c>
      <c r="X1388" s="13">
        <f t="shared" si="401"/>
        <v>332991.45454545453</v>
      </c>
      <c r="Y1388" s="13">
        <f t="shared" si="402"/>
        <v>0</v>
      </c>
      <c r="Z1388" s="13">
        <f t="shared" si="403"/>
        <v>0</v>
      </c>
      <c r="AA1388" s="13">
        <f t="shared" si="404"/>
        <v>999533.40909090918</v>
      </c>
      <c r="AB1388" s="23">
        <f t="shared" si="405"/>
        <v>0</v>
      </c>
      <c r="AC1388" s="23">
        <f t="shared" si="406"/>
        <v>0</v>
      </c>
      <c r="AD1388" s="23">
        <f t="shared" si="407"/>
        <v>0</v>
      </c>
      <c r="AE1388" s="23">
        <f t="shared" si="408"/>
        <v>0</v>
      </c>
      <c r="AF1388" s="23">
        <f t="shared" si="409"/>
        <v>0</v>
      </c>
      <c r="AG1388" s="23">
        <f t="shared" si="410"/>
        <v>0</v>
      </c>
      <c r="AH1388" s="23">
        <f t="shared" si="411"/>
        <v>0</v>
      </c>
      <c r="AI1388" s="44" t="str">
        <f t="shared" si="412"/>
        <v>n/a</v>
      </c>
      <c r="AJ1388" s="2" t="str">
        <f t="shared" si="395"/>
        <v>2020-21 Summer</v>
      </c>
      <c r="AK1388" s="2" t="str">
        <f t="shared" si="396"/>
        <v>2019-20 Winter</v>
      </c>
      <c r="AL1388" s="41">
        <v>0</v>
      </c>
    </row>
    <row r="1389" spans="1:38" x14ac:dyDescent="0.3">
      <c r="A1389" s="47">
        <v>43850</v>
      </c>
      <c r="B1389" s="14" t="str">
        <f t="shared" si="397"/>
        <v>Jan</v>
      </c>
      <c r="C1389" s="3"/>
      <c r="D1389" s="3"/>
      <c r="E1389" s="3"/>
      <c r="F1389" s="3"/>
      <c r="G1389" s="3"/>
      <c r="H1389" s="3"/>
      <c r="I1389" s="13">
        <f>VLOOKUP($B1389,'Gas wholesale lookups'!$A$4:$L$15,'Gas wholesale index'!I$2,FALSE)</f>
        <v>208526.18181818182</v>
      </c>
      <c r="J1389" s="13">
        <f>VLOOKUP($B1389,'Gas wholesale lookups'!$A$4:$L$15,'Gas wholesale index'!J$2,FALSE)</f>
        <v>166168.27272727274</v>
      </c>
      <c r="K1389" s="13">
        <f>VLOOKUP($B1389,'Gas wholesale lookups'!$A$4:$L$15,'Gas wholesale index'!K$2,FALSE)</f>
        <v>291847.5</v>
      </c>
      <c r="L1389" s="13">
        <f>VLOOKUP($B1389,'Gas wholesale lookups'!$A$4:$L$15,'Gas wholesale index'!L$2,FALSE)</f>
        <v>332991.45454545453</v>
      </c>
      <c r="M1389" s="13">
        <f>VLOOKUP($B1389,'Gas wholesale lookups'!$A$4:$L$15,'Gas wholesale index'!M$2,FALSE)</f>
        <v>208526.18181818182</v>
      </c>
      <c r="N1389" s="13">
        <f>VLOOKUP($B1389,'Gas wholesale lookups'!$A$4:$L$15,'Gas wholesale index'!N$2,FALSE)</f>
        <v>166168.27272727274</v>
      </c>
      <c r="O1389" s="38">
        <f>VLOOKUP($B1389,'Gas wholesale lookups'!$A$4:$R$15,'Gas wholesale index'!O$2,FALSE)</f>
        <v>1</v>
      </c>
      <c r="P1389" s="38">
        <f>VLOOKUP($B1389,'Gas wholesale lookups'!$A$4:$R$15,'Gas wholesale index'!P$2,FALSE)</f>
        <v>1</v>
      </c>
      <c r="Q1389" s="38">
        <f>VLOOKUP($B1389,'Gas wholesale lookups'!$A$4:$R$15,'Gas wholesale index'!Q$2,FALSE)</f>
        <v>1</v>
      </c>
      <c r="R1389" s="38">
        <f>VLOOKUP($B1389,'Gas wholesale lookups'!$A$4:$R$15,'Gas wholesale index'!R$2,FALSE)</f>
        <v>1</v>
      </c>
      <c r="S1389" s="38">
        <f>VLOOKUP($B1389,'Gas wholesale lookups'!$A$4:$R$15,'Gas wholesale index'!S$2,FALSE)</f>
        <v>0</v>
      </c>
      <c r="T1389" s="38">
        <f>VLOOKUP($B1389,'Gas wholesale lookups'!$A$4:$R$15,'Gas wholesale index'!T$2,FALSE)</f>
        <v>0</v>
      </c>
      <c r="U1389" s="13">
        <f t="shared" si="398"/>
        <v>208526.18181818182</v>
      </c>
      <c r="V1389" s="13">
        <f t="shared" si="399"/>
        <v>166168.27272727274</v>
      </c>
      <c r="W1389" s="13">
        <f t="shared" si="400"/>
        <v>291847.5</v>
      </c>
      <c r="X1389" s="13">
        <f t="shared" si="401"/>
        <v>332991.45454545453</v>
      </c>
      <c r="Y1389" s="13">
        <f t="shared" si="402"/>
        <v>0</v>
      </c>
      <c r="Z1389" s="13">
        <f t="shared" si="403"/>
        <v>0</v>
      </c>
      <c r="AA1389" s="13">
        <f t="shared" si="404"/>
        <v>999533.40909090918</v>
      </c>
      <c r="AB1389" s="23">
        <f t="shared" si="405"/>
        <v>0</v>
      </c>
      <c r="AC1389" s="23">
        <f t="shared" si="406"/>
        <v>0</v>
      </c>
      <c r="AD1389" s="23">
        <f t="shared" si="407"/>
        <v>0</v>
      </c>
      <c r="AE1389" s="23">
        <f t="shared" si="408"/>
        <v>0</v>
      </c>
      <c r="AF1389" s="23">
        <f t="shared" si="409"/>
        <v>0</v>
      </c>
      <c r="AG1389" s="23">
        <f t="shared" si="410"/>
        <v>0</v>
      </c>
      <c r="AH1389" s="23">
        <f t="shared" si="411"/>
        <v>0</v>
      </c>
      <c r="AI1389" s="44" t="str">
        <f t="shared" si="412"/>
        <v>n/a</v>
      </c>
      <c r="AJ1389" s="2" t="str">
        <f t="shared" si="395"/>
        <v>2020-21 Summer</v>
      </c>
      <c r="AK1389" s="2" t="str">
        <f t="shared" si="396"/>
        <v>2019-20 Winter</v>
      </c>
      <c r="AL1389" s="41">
        <v>0</v>
      </c>
    </row>
    <row r="1390" spans="1:38" x14ac:dyDescent="0.3">
      <c r="A1390" s="47">
        <v>43851</v>
      </c>
      <c r="B1390" s="14" t="str">
        <f t="shared" si="397"/>
        <v>Jan</v>
      </c>
      <c r="C1390" s="3"/>
      <c r="D1390" s="3"/>
      <c r="E1390" s="3"/>
      <c r="F1390" s="3"/>
      <c r="G1390" s="3"/>
      <c r="H1390" s="3"/>
      <c r="I1390" s="13">
        <f>VLOOKUP($B1390,'Gas wholesale lookups'!$A$4:$L$15,'Gas wholesale index'!I$2,FALSE)</f>
        <v>208526.18181818182</v>
      </c>
      <c r="J1390" s="13">
        <f>VLOOKUP($B1390,'Gas wholesale lookups'!$A$4:$L$15,'Gas wholesale index'!J$2,FALSE)</f>
        <v>166168.27272727274</v>
      </c>
      <c r="K1390" s="13">
        <f>VLOOKUP($B1390,'Gas wholesale lookups'!$A$4:$L$15,'Gas wholesale index'!K$2,FALSE)</f>
        <v>291847.5</v>
      </c>
      <c r="L1390" s="13">
        <f>VLOOKUP($B1390,'Gas wholesale lookups'!$A$4:$L$15,'Gas wholesale index'!L$2,FALSE)</f>
        <v>332991.45454545453</v>
      </c>
      <c r="M1390" s="13">
        <f>VLOOKUP($B1390,'Gas wholesale lookups'!$A$4:$L$15,'Gas wholesale index'!M$2,FALSE)</f>
        <v>208526.18181818182</v>
      </c>
      <c r="N1390" s="13">
        <f>VLOOKUP($B1390,'Gas wholesale lookups'!$A$4:$L$15,'Gas wholesale index'!N$2,FALSE)</f>
        <v>166168.27272727274</v>
      </c>
      <c r="O1390" s="38">
        <f>VLOOKUP($B1390,'Gas wholesale lookups'!$A$4:$R$15,'Gas wholesale index'!O$2,FALSE)</f>
        <v>1</v>
      </c>
      <c r="P1390" s="38">
        <f>VLOOKUP($B1390,'Gas wholesale lookups'!$A$4:$R$15,'Gas wholesale index'!P$2,FALSE)</f>
        <v>1</v>
      </c>
      <c r="Q1390" s="38">
        <f>VLOOKUP($B1390,'Gas wholesale lookups'!$A$4:$R$15,'Gas wholesale index'!Q$2,FALSE)</f>
        <v>1</v>
      </c>
      <c r="R1390" s="38">
        <f>VLOOKUP($B1390,'Gas wholesale lookups'!$A$4:$R$15,'Gas wholesale index'!R$2,FALSE)</f>
        <v>1</v>
      </c>
      <c r="S1390" s="38">
        <f>VLOOKUP($B1390,'Gas wholesale lookups'!$A$4:$R$15,'Gas wholesale index'!S$2,FALSE)</f>
        <v>0</v>
      </c>
      <c r="T1390" s="38">
        <f>VLOOKUP($B1390,'Gas wholesale lookups'!$A$4:$R$15,'Gas wholesale index'!T$2,FALSE)</f>
        <v>0</v>
      </c>
      <c r="U1390" s="13">
        <f t="shared" si="398"/>
        <v>208526.18181818182</v>
      </c>
      <c r="V1390" s="13">
        <f t="shared" si="399"/>
        <v>166168.27272727274</v>
      </c>
      <c r="W1390" s="13">
        <f t="shared" si="400"/>
        <v>291847.5</v>
      </c>
      <c r="X1390" s="13">
        <f t="shared" si="401"/>
        <v>332991.45454545453</v>
      </c>
      <c r="Y1390" s="13">
        <f t="shared" si="402"/>
        <v>0</v>
      </c>
      <c r="Z1390" s="13">
        <f t="shared" si="403"/>
        <v>0</v>
      </c>
      <c r="AA1390" s="13">
        <f t="shared" si="404"/>
        <v>999533.40909090918</v>
      </c>
      <c r="AB1390" s="23">
        <f t="shared" si="405"/>
        <v>0</v>
      </c>
      <c r="AC1390" s="23">
        <f t="shared" si="406"/>
        <v>0</v>
      </c>
      <c r="AD1390" s="23">
        <f t="shared" si="407"/>
        <v>0</v>
      </c>
      <c r="AE1390" s="23">
        <f t="shared" si="408"/>
        <v>0</v>
      </c>
      <c r="AF1390" s="23">
        <f t="shared" si="409"/>
        <v>0</v>
      </c>
      <c r="AG1390" s="23">
        <f t="shared" si="410"/>
        <v>0</v>
      </c>
      <c r="AH1390" s="23">
        <f t="shared" si="411"/>
        <v>0</v>
      </c>
      <c r="AI1390" s="44" t="str">
        <f t="shared" si="412"/>
        <v>n/a</v>
      </c>
      <c r="AJ1390" s="2" t="str">
        <f t="shared" si="395"/>
        <v>2020-21 Summer</v>
      </c>
      <c r="AK1390" s="2" t="str">
        <f t="shared" si="396"/>
        <v>2019-20 Winter</v>
      </c>
      <c r="AL1390" s="41">
        <v>0</v>
      </c>
    </row>
    <row r="1391" spans="1:38" x14ac:dyDescent="0.3">
      <c r="A1391" s="47">
        <v>43852</v>
      </c>
      <c r="B1391" s="14" t="str">
        <f t="shared" si="397"/>
        <v>Jan</v>
      </c>
      <c r="C1391" s="3"/>
      <c r="D1391" s="3"/>
      <c r="E1391" s="3"/>
      <c r="F1391" s="3"/>
      <c r="G1391" s="3"/>
      <c r="H1391" s="3"/>
      <c r="I1391" s="13">
        <f>VLOOKUP($B1391,'Gas wholesale lookups'!$A$4:$L$15,'Gas wholesale index'!I$2,FALSE)</f>
        <v>208526.18181818182</v>
      </c>
      <c r="J1391" s="13">
        <f>VLOOKUP($B1391,'Gas wholesale lookups'!$A$4:$L$15,'Gas wholesale index'!J$2,FALSE)</f>
        <v>166168.27272727274</v>
      </c>
      <c r="K1391" s="13">
        <f>VLOOKUP($B1391,'Gas wholesale lookups'!$A$4:$L$15,'Gas wholesale index'!K$2,FALSE)</f>
        <v>291847.5</v>
      </c>
      <c r="L1391" s="13">
        <f>VLOOKUP($B1391,'Gas wholesale lookups'!$A$4:$L$15,'Gas wholesale index'!L$2,FALSE)</f>
        <v>332991.45454545453</v>
      </c>
      <c r="M1391" s="13">
        <f>VLOOKUP($B1391,'Gas wholesale lookups'!$A$4:$L$15,'Gas wholesale index'!M$2,FALSE)</f>
        <v>208526.18181818182</v>
      </c>
      <c r="N1391" s="13">
        <f>VLOOKUP($B1391,'Gas wholesale lookups'!$A$4:$L$15,'Gas wholesale index'!N$2,FALSE)</f>
        <v>166168.27272727274</v>
      </c>
      <c r="O1391" s="38">
        <f>VLOOKUP($B1391,'Gas wholesale lookups'!$A$4:$R$15,'Gas wholesale index'!O$2,FALSE)</f>
        <v>1</v>
      </c>
      <c r="P1391" s="38">
        <f>VLOOKUP($B1391,'Gas wholesale lookups'!$A$4:$R$15,'Gas wholesale index'!P$2,FALSE)</f>
        <v>1</v>
      </c>
      <c r="Q1391" s="38">
        <f>VLOOKUP($B1391,'Gas wholesale lookups'!$A$4:$R$15,'Gas wholesale index'!Q$2,FALSE)</f>
        <v>1</v>
      </c>
      <c r="R1391" s="38">
        <f>VLOOKUP($B1391,'Gas wholesale lookups'!$A$4:$R$15,'Gas wholesale index'!R$2,FALSE)</f>
        <v>1</v>
      </c>
      <c r="S1391" s="38">
        <f>VLOOKUP($B1391,'Gas wholesale lookups'!$A$4:$R$15,'Gas wholesale index'!S$2,FALSE)</f>
        <v>0</v>
      </c>
      <c r="T1391" s="38">
        <f>VLOOKUP($B1391,'Gas wholesale lookups'!$A$4:$R$15,'Gas wholesale index'!T$2,FALSE)</f>
        <v>0</v>
      </c>
      <c r="U1391" s="13">
        <f t="shared" si="398"/>
        <v>208526.18181818182</v>
      </c>
      <c r="V1391" s="13">
        <f t="shared" si="399"/>
        <v>166168.27272727274</v>
      </c>
      <c r="W1391" s="13">
        <f t="shared" si="400"/>
        <v>291847.5</v>
      </c>
      <c r="X1391" s="13">
        <f t="shared" si="401"/>
        <v>332991.45454545453</v>
      </c>
      <c r="Y1391" s="13">
        <f t="shared" si="402"/>
        <v>0</v>
      </c>
      <c r="Z1391" s="13">
        <f t="shared" si="403"/>
        <v>0</v>
      </c>
      <c r="AA1391" s="13">
        <f t="shared" si="404"/>
        <v>999533.40909090918</v>
      </c>
      <c r="AB1391" s="23">
        <f t="shared" si="405"/>
        <v>0</v>
      </c>
      <c r="AC1391" s="23">
        <f t="shared" si="406"/>
        <v>0</v>
      </c>
      <c r="AD1391" s="23">
        <f t="shared" si="407"/>
        <v>0</v>
      </c>
      <c r="AE1391" s="23">
        <f t="shared" si="408"/>
        <v>0</v>
      </c>
      <c r="AF1391" s="23">
        <f t="shared" si="409"/>
        <v>0</v>
      </c>
      <c r="AG1391" s="23">
        <f t="shared" si="410"/>
        <v>0</v>
      </c>
      <c r="AH1391" s="23">
        <f t="shared" si="411"/>
        <v>0</v>
      </c>
      <c r="AI1391" s="44" t="str">
        <f t="shared" si="412"/>
        <v>n/a</v>
      </c>
      <c r="AJ1391" s="2" t="str">
        <f t="shared" si="395"/>
        <v>2020-21 Summer</v>
      </c>
      <c r="AK1391" s="2" t="str">
        <f t="shared" si="396"/>
        <v>2019-20 Winter</v>
      </c>
      <c r="AL1391" s="41">
        <v>0</v>
      </c>
    </row>
    <row r="1392" spans="1:38" x14ac:dyDescent="0.3">
      <c r="A1392" s="47">
        <v>43853</v>
      </c>
      <c r="B1392" s="14" t="str">
        <f t="shared" si="397"/>
        <v>Jan</v>
      </c>
      <c r="C1392" s="3"/>
      <c r="D1392" s="3"/>
      <c r="E1392" s="3"/>
      <c r="F1392" s="3"/>
      <c r="G1392" s="3"/>
      <c r="H1392" s="3"/>
      <c r="I1392" s="13">
        <f>VLOOKUP($B1392,'Gas wholesale lookups'!$A$4:$L$15,'Gas wholesale index'!I$2,FALSE)</f>
        <v>208526.18181818182</v>
      </c>
      <c r="J1392" s="13">
        <f>VLOOKUP($B1392,'Gas wholesale lookups'!$A$4:$L$15,'Gas wholesale index'!J$2,FALSE)</f>
        <v>166168.27272727274</v>
      </c>
      <c r="K1392" s="13">
        <f>VLOOKUP($B1392,'Gas wholesale lookups'!$A$4:$L$15,'Gas wholesale index'!K$2,FALSE)</f>
        <v>291847.5</v>
      </c>
      <c r="L1392" s="13">
        <f>VLOOKUP($B1392,'Gas wholesale lookups'!$A$4:$L$15,'Gas wholesale index'!L$2,FALSE)</f>
        <v>332991.45454545453</v>
      </c>
      <c r="M1392" s="13">
        <f>VLOOKUP($B1392,'Gas wholesale lookups'!$A$4:$L$15,'Gas wholesale index'!M$2,FALSE)</f>
        <v>208526.18181818182</v>
      </c>
      <c r="N1392" s="13">
        <f>VLOOKUP($B1392,'Gas wholesale lookups'!$A$4:$L$15,'Gas wholesale index'!N$2,FALSE)</f>
        <v>166168.27272727274</v>
      </c>
      <c r="O1392" s="38">
        <f>VLOOKUP($B1392,'Gas wholesale lookups'!$A$4:$R$15,'Gas wholesale index'!O$2,FALSE)</f>
        <v>1</v>
      </c>
      <c r="P1392" s="38">
        <f>VLOOKUP($B1392,'Gas wholesale lookups'!$A$4:$R$15,'Gas wholesale index'!P$2,FALSE)</f>
        <v>1</v>
      </c>
      <c r="Q1392" s="38">
        <f>VLOOKUP($B1392,'Gas wholesale lookups'!$A$4:$R$15,'Gas wholesale index'!Q$2,FALSE)</f>
        <v>1</v>
      </c>
      <c r="R1392" s="38">
        <f>VLOOKUP($B1392,'Gas wholesale lookups'!$A$4:$R$15,'Gas wholesale index'!R$2,FALSE)</f>
        <v>1</v>
      </c>
      <c r="S1392" s="38">
        <f>VLOOKUP($B1392,'Gas wholesale lookups'!$A$4:$R$15,'Gas wholesale index'!S$2,FALSE)</f>
        <v>0</v>
      </c>
      <c r="T1392" s="38">
        <f>VLOOKUP($B1392,'Gas wholesale lookups'!$A$4:$R$15,'Gas wholesale index'!T$2,FALSE)</f>
        <v>0</v>
      </c>
      <c r="U1392" s="13">
        <f t="shared" si="398"/>
        <v>208526.18181818182</v>
      </c>
      <c r="V1392" s="13">
        <f t="shared" si="399"/>
        <v>166168.27272727274</v>
      </c>
      <c r="W1392" s="13">
        <f t="shared" si="400"/>
        <v>291847.5</v>
      </c>
      <c r="X1392" s="13">
        <f t="shared" si="401"/>
        <v>332991.45454545453</v>
      </c>
      <c r="Y1392" s="13">
        <f t="shared" si="402"/>
        <v>0</v>
      </c>
      <c r="Z1392" s="13">
        <f t="shared" si="403"/>
        <v>0</v>
      </c>
      <c r="AA1392" s="13">
        <f t="shared" si="404"/>
        <v>999533.40909090918</v>
      </c>
      <c r="AB1392" s="23">
        <f t="shared" si="405"/>
        <v>0</v>
      </c>
      <c r="AC1392" s="23">
        <f t="shared" si="406"/>
        <v>0</v>
      </c>
      <c r="AD1392" s="23">
        <f t="shared" si="407"/>
        <v>0</v>
      </c>
      <c r="AE1392" s="23">
        <f t="shared" si="408"/>
        <v>0</v>
      </c>
      <c r="AF1392" s="23">
        <f t="shared" si="409"/>
        <v>0</v>
      </c>
      <c r="AG1392" s="23">
        <f t="shared" si="410"/>
        <v>0</v>
      </c>
      <c r="AH1392" s="23">
        <f t="shared" si="411"/>
        <v>0</v>
      </c>
      <c r="AI1392" s="44" t="str">
        <f t="shared" si="412"/>
        <v>n/a</v>
      </c>
      <c r="AJ1392" s="2" t="str">
        <f t="shared" si="395"/>
        <v>2020-21 Summer</v>
      </c>
      <c r="AK1392" s="2" t="str">
        <f t="shared" si="396"/>
        <v>2019-20 Winter</v>
      </c>
      <c r="AL1392" s="41">
        <v>0</v>
      </c>
    </row>
    <row r="1393" spans="1:38" x14ac:dyDescent="0.3">
      <c r="A1393" s="47">
        <v>43854</v>
      </c>
      <c r="B1393" s="14" t="str">
        <f t="shared" si="397"/>
        <v>Jan</v>
      </c>
      <c r="C1393" s="3"/>
      <c r="D1393" s="3"/>
      <c r="E1393" s="3"/>
      <c r="F1393" s="3"/>
      <c r="G1393" s="3"/>
      <c r="H1393" s="3"/>
      <c r="I1393" s="13">
        <f>VLOOKUP($B1393,'Gas wholesale lookups'!$A$4:$L$15,'Gas wholesale index'!I$2,FALSE)</f>
        <v>208526.18181818182</v>
      </c>
      <c r="J1393" s="13">
        <f>VLOOKUP($B1393,'Gas wholesale lookups'!$A$4:$L$15,'Gas wholesale index'!J$2,FALSE)</f>
        <v>166168.27272727274</v>
      </c>
      <c r="K1393" s="13">
        <f>VLOOKUP($B1393,'Gas wholesale lookups'!$A$4:$L$15,'Gas wholesale index'!K$2,FALSE)</f>
        <v>291847.5</v>
      </c>
      <c r="L1393" s="13">
        <f>VLOOKUP($B1393,'Gas wholesale lookups'!$A$4:$L$15,'Gas wholesale index'!L$2,FALSE)</f>
        <v>332991.45454545453</v>
      </c>
      <c r="M1393" s="13">
        <f>VLOOKUP($B1393,'Gas wholesale lookups'!$A$4:$L$15,'Gas wholesale index'!M$2,FALSE)</f>
        <v>208526.18181818182</v>
      </c>
      <c r="N1393" s="13">
        <f>VLOOKUP($B1393,'Gas wholesale lookups'!$A$4:$L$15,'Gas wholesale index'!N$2,FALSE)</f>
        <v>166168.27272727274</v>
      </c>
      <c r="O1393" s="38">
        <f>VLOOKUP($B1393,'Gas wholesale lookups'!$A$4:$R$15,'Gas wholesale index'!O$2,FALSE)</f>
        <v>1</v>
      </c>
      <c r="P1393" s="38">
        <f>VLOOKUP($B1393,'Gas wholesale lookups'!$A$4:$R$15,'Gas wholesale index'!P$2,FALSE)</f>
        <v>1</v>
      </c>
      <c r="Q1393" s="38">
        <f>VLOOKUP($B1393,'Gas wholesale lookups'!$A$4:$R$15,'Gas wholesale index'!Q$2,FALSE)</f>
        <v>1</v>
      </c>
      <c r="R1393" s="38">
        <f>VLOOKUP($B1393,'Gas wholesale lookups'!$A$4:$R$15,'Gas wholesale index'!R$2,FALSE)</f>
        <v>1</v>
      </c>
      <c r="S1393" s="38">
        <f>VLOOKUP($B1393,'Gas wholesale lookups'!$A$4:$R$15,'Gas wholesale index'!S$2,FALSE)</f>
        <v>0</v>
      </c>
      <c r="T1393" s="38">
        <f>VLOOKUP($B1393,'Gas wholesale lookups'!$A$4:$R$15,'Gas wholesale index'!T$2,FALSE)</f>
        <v>0</v>
      </c>
      <c r="U1393" s="13">
        <f t="shared" si="398"/>
        <v>208526.18181818182</v>
      </c>
      <c r="V1393" s="13">
        <f t="shared" si="399"/>
        <v>166168.27272727274</v>
      </c>
      <c r="W1393" s="13">
        <f t="shared" si="400"/>
        <v>291847.5</v>
      </c>
      <c r="X1393" s="13">
        <f t="shared" si="401"/>
        <v>332991.45454545453</v>
      </c>
      <c r="Y1393" s="13">
        <f t="shared" si="402"/>
        <v>0</v>
      </c>
      <c r="Z1393" s="13">
        <f t="shared" si="403"/>
        <v>0</v>
      </c>
      <c r="AA1393" s="13">
        <f t="shared" si="404"/>
        <v>999533.40909090918</v>
      </c>
      <c r="AB1393" s="23">
        <f t="shared" si="405"/>
        <v>0</v>
      </c>
      <c r="AC1393" s="23">
        <f t="shared" si="406"/>
        <v>0</v>
      </c>
      <c r="AD1393" s="23">
        <f t="shared" si="407"/>
        <v>0</v>
      </c>
      <c r="AE1393" s="23">
        <f t="shared" si="408"/>
        <v>0</v>
      </c>
      <c r="AF1393" s="23">
        <f t="shared" si="409"/>
        <v>0</v>
      </c>
      <c r="AG1393" s="23">
        <f t="shared" si="410"/>
        <v>0</v>
      </c>
      <c r="AH1393" s="23">
        <f t="shared" si="411"/>
        <v>0</v>
      </c>
      <c r="AI1393" s="44" t="str">
        <f t="shared" si="412"/>
        <v>n/a</v>
      </c>
      <c r="AJ1393" s="2" t="str">
        <f t="shared" si="395"/>
        <v>2020-21 Summer</v>
      </c>
      <c r="AK1393" s="2" t="str">
        <f t="shared" si="396"/>
        <v>2019-20 Winter</v>
      </c>
      <c r="AL1393" s="41">
        <v>0</v>
      </c>
    </row>
    <row r="1394" spans="1:38" x14ac:dyDescent="0.3">
      <c r="A1394" s="47">
        <v>43857</v>
      </c>
      <c r="B1394" s="14" t="str">
        <f t="shared" si="397"/>
        <v>Jan</v>
      </c>
      <c r="C1394" s="3"/>
      <c r="D1394" s="3"/>
      <c r="E1394" s="3"/>
      <c r="F1394" s="3"/>
      <c r="G1394" s="3"/>
      <c r="H1394" s="3"/>
      <c r="I1394" s="13">
        <f>VLOOKUP($B1394,'Gas wholesale lookups'!$A$4:$L$15,'Gas wholesale index'!I$2,FALSE)</f>
        <v>208526.18181818182</v>
      </c>
      <c r="J1394" s="13">
        <f>VLOOKUP($B1394,'Gas wholesale lookups'!$A$4:$L$15,'Gas wholesale index'!J$2,FALSE)</f>
        <v>166168.27272727274</v>
      </c>
      <c r="K1394" s="13">
        <f>VLOOKUP($B1394,'Gas wholesale lookups'!$A$4:$L$15,'Gas wholesale index'!K$2,FALSE)</f>
        <v>291847.5</v>
      </c>
      <c r="L1394" s="13">
        <f>VLOOKUP($B1394,'Gas wholesale lookups'!$A$4:$L$15,'Gas wholesale index'!L$2,FALSE)</f>
        <v>332991.45454545453</v>
      </c>
      <c r="M1394" s="13">
        <f>VLOOKUP($B1394,'Gas wholesale lookups'!$A$4:$L$15,'Gas wholesale index'!M$2,FALSE)</f>
        <v>208526.18181818182</v>
      </c>
      <c r="N1394" s="13">
        <f>VLOOKUP($B1394,'Gas wholesale lookups'!$A$4:$L$15,'Gas wholesale index'!N$2,FALSE)</f>
        <v>166168.27272727274</v>
      </c>
      <c r="O1394" s="38">
        <f>VLOOKUP($B1394,'Gas wholesale lookups'!$A$4:$R$15,'Gas wholesale index'!O$2,FALSE)</f>
        <v>1</v>
      </c>
      <c r="P1394" s="38">
        <f>VLOOKUP($B1394,'Gas wholesale lookups'!$A$4:$R$15,'Gas wholesale index'!P$2,FALSE)</f>
        <v>1</v>
      </c>
      <c r="Q1394" s="38">
        <f>VLOOKUP($B1394,'Gas wholesale lookups'!$A$4:$R$15,'Gas wholesale index'!Q$2,FALSE)</f>
        <v>1</v>
      </c>
      <c r="R1394" s="38">
        <f>VLOOKUP($B1394,'Gas wholesale lookups'!$A$4:$R$15,'Gas wholesale index'!R$2,FALSE)</f>
        <v>1</v>
      </c>
      <c r="S1394" s="38">
        <f>VLOOKUP($B1394,'Gas wholesale lookups'!$A$4:$R$15,'Gas wholesale index'!S$2,FALSE)</f>
        <v>0</v>
      </c>
      <c r="T1394" s="38">
        <f>VLOOKUP($B1394,'Gas wholesale lookups'!$A$4:$R$15,'Gas wholesale index'!T$2,FALSE)</f>
        <v>0</v>
      </c>
      <c r="U1394" s="13">
        <f t="shared" si="398"/>
        <v>208526.18181818182</v>
      </c>
      <c r="V1394" s="13">
        <f t="shared" si="399"/>
        <v>166168.27272727274</v>
      </c>
      <c r="W1394" s="13">
        <f t="shared" si="400"/>
        <v>291847.5</v>
      </c>
      <c r="X1394" s="13">
        <f t="shared" si="401"/>
        <v>332991.45454545453</v>
      </c>
      <c r="Y1394" s="13">
        <f t="shared" si="402"/>
        <v>0</v>
      </c>
      <c r="Z1394" s="13">
        <f t="shared" si="403"/>
        <v>0</v>
      </c>
      <c r="AA1394" s="13">
        <f t="shared" si="404"/>
        <v>999533.40909090918</v>
      </c>
      <c r="AB1394" s="23">
        <f t="shared" si="405"/>
        <v>0</v>
      </c>
      <c r="AC1394" s="23">
        <f t="shared" si="406"/>
        <v>0</v>
      </c>
      <c r="AD1394" s="23">
        <f t="shared" si="407"/>
        <v>0</v>
      </c>
      <c r="AE1394" s="23">
        <f t="shared" si="408"/>
        <v>0</v>
      </c>
      <c r="AF1394" s="23">
        <f t="shared" si="409"/>
        <v>0</v>
      </c>
      <c r="AG1394" s="23">
        <f t="shared" si="410"/>
        <v>0</v>
      </c>
      <c r="AH1394" s="23">
        <f t="shared" si="411"/>
        <v>0</v>
      </c>
      <c r="AI1394" s="44" t="str">
        <f t="shared" si="412"/>
        <v>n/a</v>
      </c>
      <c r="AJ1394" s="2" t="str">
        <f t="shared" si="395"/>
        <v>2020-21 Summer</v>
      </c>
      <c r="AK1394" s="2" t="str">
        <f t="shared" si="396"/>
        <v>2019-20 Winter</v>
      </c>
      <c r="AL1394" s="41">
        <v>0</v>
      </c>
    </row>
    <row r="1395" spans="1:38" x14ac:dyDescent="0.3">
      <c r="A1395" s="47">
        <v>43858</v>
      </c>
      <c r="B1395" s="14" t="str">
        <f t="shared" si="397"/>
        <v>Jan</v>
      </c>
      <c r="C1395" s="3"/>
      <c r="D1395" s="3"/>
      <c r="E1395" s="3"/>
      <c r="F1395" s="3"/>
      <c r="G1395" s="3"/>
      <c r="H1395" s="3"/>
      <c r="I1395" s="13">
        <f>VLOOKUP($B1395,'Gas wholesale lookups'!$A$4:$L$15,'Gas wholesale index'!I$2,FALSE)</f>
        <v>208526.18181818182</v>
      </c>
      <c r="J1395" s="13">
        <f>VLOOKUP($B1395,'Gas wholesale lookups'!$A$4:$L$15,'Gas wholesale index'!J$2,FALSE)</f>
        <v>166168.27272727274</v>
      </c>
      <c r="K1395" s="13">
        <f>VLOOKUP($B1395,'Gas wholesale lookups'!$A$4:$L$15,'Gas wholesale index'!K$2,FALSE)</f>
        <v>291847.5</v>
      </c>
      <c r="L1395" s="13">
        <f>VLOOKUP($B1395,'Gas wholesale lookups'!$A$4:$L$15,'Gas wholesale index'!L$2,FALSE)</f>
        <v>332991.45454545453</v>
      </c>
      <c r="M1395" s="13">
        <f>VLOOKUP($B1395,'Gas wholesale lookups'!$A$4:$L$15,'Gas wholesale index'!M$2,FALSE)</f>
        <v>208526.18181818182</v>
      </c>
      <c r="N1395" s="13">
        <f>VLOOKUP($B1395,'Gas wholesale lookups'!$A$4:$L$15,'Gas wholesale index'!N$2,FALSE)</f>
        <v>166168.27272727274</v>
      </c>
      <c r="O1395" s="38">
        <f>VLOOKUP($B1395,'Gas wholesale lookups'!$A$4:$R$15,'Gas wholesale index'!O$2,FALSE)</f>
        <v>1</v>
      </c>
      <c r="P1395" s="38">
        <f>VLOOKUP($B1395,'Gas wholesale lookups'!$A$4:$R$15,'Gas wholesale index'!P$2,FALSE)</f>
        <v>1</v>
      </c>
      <c r="Q1395" s="38">
        <f>VLOOKUP($B1395,'Gas wholesale lookups'!$A$4:$R$15,'Gas wholesale index'!Q$2,FALSE)</f>
        <v>1</v>
      </c>
      <c r="R1395" s="38">
        <f>VLOOKUP($B1395,'Gas wholesale lookups'!$A$4:$R$15,'Gas wholesale index'!R$2,FALSE)</f>
        <v>1</v>
      </c>
      <c r="S1395" s="38">
        <f>VLOOKUP($B1395,'Gas wholesale lookups'!$A$4:$R$15,'Gas wholesale index'!S$2,FALSE)</f>
        <v>0</v>
      </c>
      <c r="T1395" s="38">
        <f>VLOOKUP($B1395,'Gas wholesale lookups'!$A$4:$R$15,'Gas wholesale index'!T$2,FALSE)</f>
        <v>0</v>
      </c>
      <c r="U1395" s="13">
        <f t="shared" si="398"/>
        <v>208526.18181818182</v>
      </c>
      <c r="V1395" s="13">
        <f t="shared" si="399"/>
        <v>166168.27272727274</v>
      </c>
      <c r="W1395" s="13">
        <f t="shared" si="400"/>
        <v>291847.5</v>
      </c>
      <c r="X1395" s="13">
        <f t="shared" si="401"/>
        <v>332991.45454545453</v>
      </c>
      <c r="Y1395" s="13">
        <f t="shared" si="402"/>
        <v>0</v>
      </c>
      <c r="Z1395" s="13">
        <f t="shared" si="403"/>
        <v>0</v>
      </c>
      <c r="AA1395" s="13">
        <f t="shared" si="404"/>
        <v>999533.40909090918</v>
      </c>
      <c r="AB1395" s="23">
        <f t="shared" si="405"/>
        <v>0</v>
      </c>
      <c r="AC1395" s="23">
        <f t="shared" si="406"/>
        <v>0</v>
      </c>
      <c r="AD1395" s="23">
        <f t="shared" si="407"/>
        <v>0</v>
      </c>
      <c r="AE1395" s="23">
        <f t="shared" si="408"/>
        <v>0</v>
      </c>
      <c r="AF1395" s="23">
        <f t="shared" si="409"/>
        <v>0</v>
      </c>
      <c r="AG1395" s="23">
        <f t="shared" si="410"/>
        <v>0</v>
      </c>
      <c r="AH1395" s="23">
        <f t="shared" si="411"/>
        <v>0</v>
      </c>
      <c r="AI1395" s="44" t="str">
        <f t="shared" si="412"/>
        <v>n/a</v>
      </c>
      <c r="AJ1395" s="2" t="str">
        <f t="shared" si="395"/>
        <v>2020-21 Summer</v>
      </c>
      <c r="AK1395" s="2" t="str">
        <f t="shared" si="396"/>
        <v>2019-20 Winter</v>
      </c>
      <c r="AL1395" s="41">
        <v>0</v>
      </c>
    </row>
    <row r="1396" spans="1:38" x14ac:dyDescent="0.3">
      <c r="A1396" s="47">
        <v>43859</v>
      </c>
      <c r="B1396" s="14" t="str">
        <f t="shared" si="397"/>
        <v>Jan</v>
      </c>
      <c r="C1396" s="3"/>
      <c r="D1396" s="3"/>
      <c r="E1396" s="3"/>
      <c r="F1396" s="3"/>
      <c r="G1396" s="3"/>
      <c r="H1396" s="3"/>
      <c r="I1396" s="13">
        <f>VLOOKUP($B1396,'Gas wholesale lookups'!$A$4:$L$15,'Gas wholesale index'!I$2,FALSE)</f>
        <v>208526.18181818182</v>
      </c>
      <c r="J1396" s="13">
        <f>VLOOKUP($B1396,'Gas wholesale lookups'!$A$4:$L$15,'Gas wholesale index'!J$2,FALSE)</f>
        <v>166168.27272727274</v>
      </c>
      <c r="K1396" s="13">
        <f>VLOOKUP($B1396,'Gas wholesale lookups'!$A$4:$L$15,'Gas wholesale index'!K$2,FALSE)</f>
        <v>291847.5</v>
      </c>
      <c r="L1396" s="13">
        <f>VLOOKUP($B1396,'Gas wholesale lookups'!$A$4:$L$15,'Gas wholesale index'!L$2,FALSE)</f>
        <v>332991.45454545453</v>
      </c>
      <c r="M1396" s="13">
        <f>VLOOKUP($B1396,'Gas wholesale lookups'!$A$4:$L$15,'Gas wholesale index'!M$2,FALSE)</f>
        <v>208526.18181818182</v>
      </c>
      <c r="N1396" s="13">
        <f>VLOOKUP($B1396,'Gas wholesale lookups'!$A$4:$L$15,'Gas wholesale index'!N$2,FALSE)</f>
        <v>166168.27272727274</v>
      </c>
      <c r="O1396" s="38">
        <f>VLOOKUP($B1396,'Gas wholesale lookups'!$A$4:$R$15,'Gas wholesale index'!O$2,FALSE)</f>
        <v>1</v>
      </c>
      <c r="P1396" s="38">
        <f>VLOOKUP($B1396,'Gas wholesale lookups'!$A$4:$R$15,'Gas wholesale index'!P$2,FALSE)</f>
        <v>1</v>
      </c>
      <c r="Q1396" s="38">
        <f>VLOOKUP($B1396,'Gas wholesale lookups'!$A$4:$R$15,'Gas wholesale index'!Q$2,FALSE)</f>
        <v>1</v>
      </c>
      <c r="R1396" s="38">
        <f>VLOOKUP($B1396,'Gas wholesale lookups'!$A$4:$R$15,'Gas wholesale index'!R$2,FALSE)</f>
        <v>1</v>
      </c>
      <c r="S1396" s="38">
        <f>VLOOKUP($B1396,'Gas wholesale lookups'!$A$4:$R$15,'Gas wholesale index'!S$2,FALSE)</f>
        <v>0</v>
      </c>
      <c r="T1396" s="38">
        <f>VLOOKUP($B1396,'Gas wholesale lookups'!$A$4:$R$15,'Gas wholesale index'!T$2,FALSE)</f>
        <v>0</v>
      </c>
      <c r="U1396" s="13">
        <f t="shared" si="398"/>
        <v>208526.18181818182</v>
      </c>
      <c r="V1396" s="13">
        <f t="shared" si="399"/>
        <v>166168.27272727274</v>
      </c>
      <c r="W1396" s="13">
        <f t="shared" si="400"/>
        <v>291847.5</v>
      </c>
      <c r="X1396" s="13">
        <f t="shared" si="401"/>
        <v>332991.45454545453</v>
      </c>
      <c r="Y1396" s="13">
        <f t="shared" si="402"/>
        <v>0</v>
      </c>
      <c r="Z1396" s="13">
        <f t="shared" si="403"/>
        <v>0</v>
      </c>
      <c r="AA1396" s="13">
        <f t="shared" si="404"/>
        <v>999533.40909090918</v>
      </c>
      <c r="AB1396" s="23">
        <f t="shared" si="405"/>
        <v>0</v>
      </c>
      <c r="AC1396" s="23">
        <f t="shared" si="406"/>
        <v>0</v>
      </c>
      <c r="AD1396" s="23">
        <f t="shared" si="407"/>
        <v>0</v>
      </c>
      <c r="AE1396" s="23">
        <f t="shared" si="408"/>
        <v>0</v>
      </c>
      <c r="AF1396" s="23">
        <f t="shared" si="409"/>
        <v>0</v>
      </c>
      <c r="AG1396" s="23">
        <f t="shared" si="410"/>
        <v>0</v>
      </c>
      <c r="AH1396" s="23">
        <f t="shared" si="411"/>
        <v>0</v>
      </c>
      <c r="AI1396" s="44" t="str">
        <f t="shared" si="412"/>
        <v>n/a</v>
      </c>
      <c r="AJ1396" s="2" t="str">
        <f t="shared" si="395"/>
        <v>2020-21 Summer</v>
      </c>
      <c r="AK1396" s="2" t="str">
        <f t="shared" si="396"/>
        <v>2019-20 Winter</v>
      </c>
      <c r="AL1396" s="41">
        <v>0</v>
      </c>
    </row>
    <row r="1397" spans="1:38" x14ac:dyDescent="0.3">
      <c r="A1397" s="47">
        <v>43860</v>
      </c>
      <c r="B1397" s="14" t="str">
        <f t="shared" si="397"/>
        <v>Jan</v>
      </c>
      <c r="C1397" s="3"/>
      <c r="D1397" s="3"/>
      <c r="E1397" s="3"/>
      <c r="F1397" s="3"/>
      <c r="G1397" s="3"/>
      <c r="H1397" s="3"/>
      <c r="I1397" s="13">
        <f>VLOOKUP($B1397,'Gas wholesale lookups'!$A$4:$L$15,'Gas wholesale index'!I$2,FALSE)</f>
        <v>208526.18181818182</v>
      </c>
      <c r="J1397" s="13">
        <f>VLOOKUP($B1397,'Gas wholesale lookups'!$A$4:$L$15,'Gas wholesale index'!J$2,FALSE)</f>
        <v>166168.27272727274</v>
      </c>
      <c r="K1397" s="13">
        <f>VLOOKUP($B1397,'Gas wholesale lookups'!$A$4:$L$15,'Gas wholesale index'!K$2,FALSE)</f>
        <v>291847.5</v>
      </c>
      <c r="L1397" s="13">
        <f>VLOOKUP($B1397,'Gas wholesale lookups'!$A$4:$L$15,'Gas wholesale index'!L$2,FALSE)</f>
        <v>332991.45454545453</v>
      </c>
      <c r="M1397" s="13">
        <f>VLOOKUP($B1397,'Gas wholesale lookups'!$A$4:$L$15,'Gas wholesale index'!M$2,FALSE)</f>
        <v>208526.18181818182</v>
      </c>
      <c r="N1397" s="13">
        <f>VLOOKUP($B1397,'Gas wholesale lookups'!$A$4:$L$15,'Gas wholesale index'!N$2,FALSE)</f>
        <v>166168.27272727274</v>
      </c>
      <c r="O1397" s="38">
        <f>VLOOKUP($B1397,'Gas wholesale lookups'!$A$4:$R$15,'Gas wholesale index'!O$2,FALSE)</f>
        <v>1</v>
      </c>
      <c r="P1397" s="38">
        <f>VLOOKUP($B1397,'Gas wholesale lookups'!$A$4:$R$15,'Gas wholesale index'!P$2,FALSE)</f>
        <v>1</v>
      </c>
      <c r="Q1397" s="38">
        <f>VLOOKUP($B1397,'Gas wholesale lookups'!$A$4:$R$15,'Gas wholesale index'!Q$2,FALSE)</f>
        <v>1</v>
      </c>
      <c r="R1397" s="38">
        <f>VLOOKUP($B1397,'Gas wholesale lookups'!$A$4:$R$15,'Gas wholesale index'!R$2,FALSE)</f>
        <v>1</v>
      </c>
      <c r="S1397" s="38">
        <f>VLOOKUP($B1397,'Gas wholesale lookups'!$A$4:$R$15,'Gas wholesale index'!S$2,FALSE)</f>
        <v>0</v>
      </c>
      <c r="T1397" s="38">
        <f>VLOOKUP($B1397,'Gas wholesale lookups'!$A$4:$R$15,'Gas wholesale index'!T$2,FALSE)</f>
        <v>0</v>
      </c>
      <c r="U1397" s="13">
        <f t="shared" si="398"/>
        <v>208526.18181818182</v>
      </c>
      <c r="V1397" s="13">
        <f t="shared" si="399"/>
        <v>166168.27272727274</v>
      </c>
      <c r="W1397" s="13">
        <f t="shared" si="400"/>
        <v>291847.5</v>
      </c>
      <c r="X1397" s="13">
        <f t="shared" si="401"/>
        <v>332991.45454545453</v>
      </c>
      <c r="Y1397" s="13">
        <f t="shared" si="402"/>
        <v>0</v>
      </c>
      <c r="Z1397" s="13">
        <f t="shared" si="403"/>
        <v>0</v>
      </c>
      <c r="AA1397" s="13">
        <f t="shared" si="404"/>
        <v>999533.40909090918</v>
      </c>
      <c r="AB1397" s="23">
        <f t="shared" si="405"/>
        <v>0</v>
      </c>
      <c r="AC1397" s="23">
        <f t="shared" si="406"/>
        <v>0</v>
      </c>
      <c r="AD1397" s="23">
        <f t="shared" si="407"/>
        <v>0</v>
      </c>
      <c r="AE1397" s="23">
        <f t="shared" si="408"/>
        <v>0</v>
      </c>
      <c r="AF1397" s="23">
        <f t="shared" si="409"/>
        <v>0</v>
      </c>
      <c r="AG1397" s="23">
        <f t="shared" si="410"/>
        <v>0</v>
      </c>
      <c r="AH1397" s="23">
        <f t="shared" si="411"/>
        <v>0</v>
      </c>
      <c r="AI1397" s="44" t="str">
        <f t="shared" si="412"/>
        <v>n/a</v>
      </c>
      <c r="AJ1397" s="2" t="str">
        <f t="shared" si="395"/>
        <v>2020-21 Summer</v>
      </c>
      <c r="AK1397" s="2" t="str">
        <f t="shared" si="396"/>
        <v>2019-20 Winter</v>
      </c>
      <c r="AL1397" s="41">
        <v>0</v>
      </c>
    </row>
    <row r="1398" spans="1:38" x14ac:dyDescent="0.3">
      <c r="A1398" s="47">
        <v>43861</v>
      </c>
      <c r="B1398" s="14" t="str">
        <f t="shared" si="397"/>
        <v>Jan</v>
      </c>
      <c r="C1398" s="3"/>
      <c r="D1398" s="3"/>
      <c r="E1398" s="3"/>
      <c r="F1398" s="3"/>
      <c r="G1398" s="3"/>
      <c r="H1398" s="3"/>
      <c r="I1398" s="13">
        <f>VLOOKUP($B1398,'Gas wholesale lookups'!$A$4:$L$15,'Gas wholesale index'!I$2,FALSE)</f>
        <v>208526.18181818182</v>
      </c>
      <c r="J1398" s="13">
        <f>VLOOKUP($B1398,'Gas wholesale lookups'!$A$4:$L$15,'Gas wholesale index'!J$2,FALSE)</f>
        <v>166168.27272727274</v>
      </c>
      <c r="K1398" s="13">
        <f>VLOOKUP($B1398,'Gas wholesale lookups'!$A$4:$L$15,'Gas wholesale index'!K$2,FALSE)</f>
        <v>291847.5</v>
      </c>
      <c r="L1398" s="13">
        <f>VLOOKUP($B1398,'Gas wholesale lookups'!$A$4:$L$15,'Gas wholesale index'!L$2,FALSE)</f>
        <v>332991.45454545453</v>
      </c>
      <c r="M1398" s="13">
        <f>VLOOKUP($B1398,'Gas wholesale lookups'!$A$4:$L$15,'Gas wholesale index'!M$2,FALSE)</f>
        <v>208526.18181818182</v>
      </c>
      <c r="N1398" s="13">
        <f>VLOOKUP($B1398,'Gas wholesale lookups'!$A$4:$L$15,'Gas wholesale index'!N$2,FALSE)</f>
        <v>166168.27272727274</v>
      </c>
      <c r="O1398" s="38">
        <f>VLOOKUP($B1398,'Gas wholesale lookups'!$A$4:$R$15,'Gas wholesale index'!O$2,FALSE)</f>
        <v>1</v>
      </c>
      <c r="P1398" s="38">
        <f>VLOOKUP($B1398,'Gas wholesale lookups'!$A$4:$R$15,'Gas wholesale index'!P$2,FALSE)</f>
        <v>1</v>
      </c>
      <c r="Q1398" s="38">
        <f>VLOOKUP($B1398,'Gas wholesale lookups'!$A$4:$R$15,'Gas wholesale index'!Q$2,FALSE)</f>
        <v>1</v>
      </c>
      <c r="R1398" s="38">
        <f>VLOOKUP($B1398,'Gas wholesale lookups'!$A$4:$R$15,'Gas wholesale index'!R$2,FALSE)</f>
        <v>1</v>
      </c>
      <c r="S1398" s="38">
        <f>VLOOKUP($B1398,'Gas wholesale lookups'!$A$4:$R$15,'Gas wholesale index'!S$2,FALSE)</f>
        <v>0</v>
      </c>
      <c r="T1398" s="38">
        <f>VLOOKUP($B1398,'Gas wholesale lookups'!$A$4:$R$15,'Gas wholesale index'!T$2,FALSE)</f>
        <v>0</v>
      </c>
      <c r="U1398" s="13">
        <f t="shared" si="398"/>
        <v>208526.18181818182</v>
      </c>
      <c r="V1398" s="13">
        <f t="shared" si="399"/>
        <v>166168.27272727274</v>
      </c>
      <c r="W1398" s="13">
        <f t="shared" si="400"/>
        <v>291847.5</v>
      </c>
      <c r="X1398" s="13">
        <f t="shared" si="401"/>
        <v>332991.45454545453</v>
      </c>
      <c r="Y1398" s="13">
        <f t="shared" si="402"/>
        <v>0</v>
      </c>
      <c r="Z1398" s="13">
        <f t="shared" si="403"/>
        <v>0</v>
      </c>
      <c r="AA1398" s="13">
        <f t="shared" si="404"/>
        <v>999533.40909090918</v>
      </c>
      <c r="AB1398" s="23">
        <f t="shared" si="405"/>
        <v>0</v>
      </c>
      <c r="AC1398" s="23">
        <f t="shared" si="406"/>
        <v>0</v>
      </c>
      <c r="AD1398" s="23">
        <f t="shared" si="407"/>
        <v>0</v>
      </c>
      <c r="AE1398" s="23">
        <f t="shared" si="408"/>
        <v>0</v>
      </c>
      <c r="AF1398" s="23">
        <f t="shared" si="409"/>
        <v>0</v>
      </c>
      <c r="AG1398" s="23">
        <f t="shared" si="410"/>
        <v>0</v>
      </c>
      <c r="AH1398" s="23">
        <f t="shared" si="411"/>
        <v>0</v>
      </c>
      <c r="AI1398" s="44" t="str">
        <f t="shared" si="412"/>
        <v>n/a</v>
      </c>
      <c r="AJ1398" s="2" t="str">
        <f t="shared" si="395"/>
        <v>2020-21 Summer</v>
      </c>
      <c r="AK1398" s="2" t="str">
        <f t="shared" si="396"/>
        <v>2019-20 Winter</v>
      </c>
      <c r="AL1398" s="41">
        <v>0</v>
      </c>
    </row>
    <row r="1399" spans="1:38" x14ac:dyDescent="0.3">
      <c r="A1399" s="47">
        <v>43864</v>
      </c>
      <c r="B1399" s="14" t="str">
        <f t="shared" si="397"/>
        <v>Feb</v>
      </c>
      <c r="C1399" s="3"/>
      <c r="D1399" s="3"/>
      <c r="E1399" s="3"/>
      <c r="F1399" s="3"/>
      <c r="G1399" s="3"/>
      <c r="H1399" s="3"/>
      <c r="I1399" s="13">
        <f>VLOOKUP($B1399,'Gas wholesale lookups'!$A$4:$L$15,'Gas wholesale index'!I$2,FALSE)</f>
        <v>208526.18181818182</v>
      </c>
      <c r="J1399" s="13">
        <f>VLOOKUP($B1399,'Gas wholesale lookups'!$A$4:$L$15,'Gas wholesale index'!J$2,FALSE)</f>
        <v>166168.27272727274</v>
      </c>
      <c r="K1399" s="13">
        <f>VLOOKUP($B1399,'Gas wholesale lookups'!$A$4:$L$15,'Gas wholesale index'!K$2,FALSE)</f>
        <v>291847.5</v>
      </c>
      <c r="L1399" s="13">
        <f>VLOOKUP($B1399,'Gas wholesale lookups'!$A$4:$L$15,'Gas wholesale index'!L$2,FALSE)</f>
        <v>332991.45454545453</v>
      </c>
      <c r="M1399" s="13">
        <f>VLOOKUP($B1399,'Gas wholesale lookups'!$A$4:$L$15,'Gas wholesale index'!M$2,FALSE)</f>
        <v>208526.18181818182</v>
      </c>
      <c r="N1399" s="13">
        <f>VLOOKUP($B1399,'Gas wholesale lookups'!$A$4:$L$15,'Gas wholesale index'!N$2,FALSE)</f>
        <v>166168.27272727274</v>
      </c>
      <c r="O1399" s="38">
        <f>VLOOKUP($B1399,'Gas wholesale lookups'!$A$4:$R$15,'Gas wholesale index'!O$2,FALSE)</f>
        <v>0</v>
      </c>
      <c r="P1399" s="38">
        <f>VLOOKUP($B1399,'Gas wholesale lookups'!$A$4:$R$15,'Gas wholesale index'!P$2,FALSE)</f>
        <v>0</v>
      </c>
      <c r="Q1399" s="38">
        <f>VLOOKUP($B1399,'Gas wholesale lookups'!$A$4:$R$15,'Gas wholesale index'!Q$2,FALSE)</f>
        <v>1</v>
      </c>
      <c r="R1399" s="38">
        <f>VLOOKUP($B1399,'Gas wholesale lookups'!$A$4:$R$15,'Gas wholesale index'!R$2,FALSE)</f>
        <v>1</v>
      </c>
      <c r="S1399" s="38">
        <f>VLOOKUP($B1399,'Gas wholesale lookups'!$A$4:$R$15,'Gas wholesale index'!S$2,FALSE)</f>
        <v>1</v>
      </c>
      <c r="T1399" s="38">
        <f>VLOOKUP($B1399,'Gas wholesale lookups'!$A$4:$R$15,'Gas wholesale index'!T$2,FALSE)</f>
        <v>1</v>
      </c>
      <c r="U1399" s="13">
        <f t="shared" si="398"/>
        <v>0</v>
      </c>
      <c r="V1399" s="13">
        <f t="shared" si="399"/>
        <v>0</v>
      </c>
      <c r="W1399" s="13">
        <f t="shared" si="400"/>
        <v>291847.5</v>
      </c>
      <c r="X1399" s="13">
        <f t="shared" si="401"/>
        <v>332991.45454545453</v>
      </c>
      <c r="Y1399" s="13">
        <f t="shared" si="402"/>
        <v>208526.18181818182</v>
      </c>
      <c r="Z1399" s="13">
        <f t="shared" si="403"/>
        <v>166168.27272727274</v>
      </c>
      <c r="AA1399" s="13">
        <f t="shared" si="404"/>
        <v>999533.40909090918</v>
      </c>
      <c r="AB1399" s="23">
        <f t="shared" si="405"/>
        <v>0</v>
      </c>
      <c r="AC1399" s="23">
        <f t="shared" si="406"/>
        <v>0</v>
      </c>
      <c r="AD1399" s="23">
        <f t="shared" si="407"/>
        <v>0</v>
      </c>
      <c r="AE1399" s="23">
        <f t="shared" si="408"/>
        <v>0</v>
      </c>
      <c r="AF1399" s="23">
        <f t="shared" si="409"/>
        <v>0</v>
      </c>
      <c r="AG1399" s="23">
        <f t="shared" si="410"/>
        <v>0</v>
      </c>
      <c r="AH1399" s="23">
        <f t="shared" si="411"/>
        <v>0</v>
      </c>
      <c r="AI1399" s="44" t="str">
        <f t="shared" si="412"/>
        <v>n/a</v>
      </c>
      <c r="AJ1399" s="2" t="str">
        <f t="shared" si="395"/>
        <v>2020-21 Winter</v>
      </c>
      <c r="AK1399" s="2" t="str">
        <f t="shared" si="396"/>
        <v>2019-20 Winter</v>
      </c>
      <c r="AL1399" s="41">
        <v>0</v>
      </c>
    </row>
    <row r="1400" spans="1:38" x14ac:dyDescent="0.3">
      <c r="A1400" s="47">
        <v>43865</v>
      </c>
      <c r="B1400" s="14" t="str">
        <f t="shared" si="397"/>
        <v>Feb</v>
      </c>
      <c r="C1400" s="3"/>
      <c r="D1400" s="3"/>
      <c r="E1400" s="3"/>
      <c r="F1400" s="3"/>
      <c r="G1400" s="3"/>
      <c r="H1400" s="3"/>
      <c r="I1400" s="13">
        <f>VLOOKUP($B1400,'Gas wholesale lookups'!$A$4:$L$15,'Gas wholesale index'!I$2,FALSE)</f>
        <v>208526.18181818182</v>
      </c>
      <c r="J1400" s="13">
        <f>VLOOKUP($B1400,'Gas wholesale lookups'!$A$4:$L$15,'Gas wholesale index'!J$2,FALSE)</f>
        <v>166168.27272727274</v>
      </c>
      <c r="K1400" s="13">
        <f>VLOOKUP($B1400,'Gas wholesale lookups'!$A$4:$L$15,'Gas wholesale index'!K$2,FALSE)</f>
        <v>291847.5</v>
      </c>
      <c r="L1400" s="13">
        <f>VLOOKUP($B1400,'Gas wholesale lookups'!$A$4:$L$15,'Gas wholesale index'!L$2,FALSE)</f>
        <v>332991.45454545453</v>
      </c>
      <c r="M1400" s="13">
        <f>VLOOKUP($B1400,'Gas wholesale lookups'!$A$4:$L$15,'Gas wholesale index'!M$2,FALSE)</f>
        <v>208526.18181818182</v>
      </c>
      <c r="N1400" s="13">
        <f>VLOOKUP($B1400,'Gas wholesale lookups'!$A$4:$L$15,'Gas wholesale index'!N$2,FALSE)</f>
        <v>166168.27272727274</v>
      </c>
      <c r="O1400" s="38">
        <f>VLOOKUP($B1400,'Gas wholesale lookups'!$A$4:$R$15,'Gas wholesale index'!O$2,FALSE)</f>
        <v>0</v>
      </c>
      <c r="P1400" s="38">
        <f>VLOOKUP($B1400,'Gas wholesale lookups'!$A$4:$R$15,'Gas wholesale index'!P$2,FALSE)</f>
        <v>0</v>
      </c>
      <c r="Q1400" s="38">
        <f>VLOOKUP($B1400,'Gas wholesale lookups'!$A$4:$R$15,'Gas wholesale index'!Q$2,FALSE)</f>
        <v>1</v>
      </c>
      <c r="R1400" s="38">
        <f>VLOOKUP($B1400,'Gas wholesale lookups'!$A$4:$R$15,'Gas wholesale index'!R$2,FALSE)</f>
        <v>1</v>
      </c>
      <c r="S1400" s="38">
        <f>VLOOKUP($B1400,'Gas wholesale lookups'!$A$4:$R$15,'Gas wholesale index'!S$2,FALSE)</f>
        <v>1</v>
      </c>
      <c r="T1400" s="38">
        <f>VLOOKUP($B1400,'Gas wholesale lookups'!$A$4:$R$15,'Gas wholesale index'!T$2,FALSE)</f>
        <v>1</v>
      </c>
      <c r="U1400" s="13">
        <f t="shared" si="398"/>
        <v>0</v>
      </c>
      <c r="V1400" s="13">
        <f t="shared" si="399"/>
        <v>0</v>
      </c>
      <c r="W1400" s="13">
        <f t="shared" si="400"/>
        <v>291847.5</v>
      </c>
      <c r="X1400" s="13">
        <f t="shared" si="401"/>
        <v>332991.45454545453</v>
      </c>
      <c r="Y1400" s="13">
        <f t="shared" si="402"/>
        <v>208526.18181818182</v>
      </c>
      <c r="Z1400" s="13">
        <f t="shared" si="403"/>
        <v>166168.27272727274</v>
      </c>
      <c r="AA1400" s="13">
        <f t="shared" si="404"/>
        <v>999533.40909090918</v>
      </c>
      <c r="AB1400" s="23">
        <f t="shared" si="405"/>
        <v>0</v>
      </c>
      <c r="AC1400" s="23">
        <f t="shared" si="406"/>
        <v>0</v>
      </c>
      <c r="AD1400" s="23">
        <f t="shared" si="407"/>
        <v>0</v>
      </c>
      <c r="AE1400" s="23">
        <f t="shared" si="408"/>
        <v>0</v>
      </c>
      <c r="AF1400" s="23">
        <f t="shared" si="409"/>
        <v>0</v>
      </c>
      <c r="AG1400" s="23">
        <f t="shared" si="410"/>
        <v>0</v>
      </c>
      <c r="AH1400" s="23">
        <f t="shared" si="411"/>
        <v>0</v>
      </c>
      <c r="AI1400" s="44" t="str">
        <f t="shared" si="412"/>
        <v>n/a</v>
      </c>
      <c r="AJ1400" s="2" t="str">
        <f t="shared" si="395"/>
        <v>2020-21 Winter</v>
      </c>
      <c r="AK1400" s="2" t="str">
        <f t="shared" si="396"/>
        <v>2019-20 Winter</v>
      </c>
      <c r="AL1400" s="41">
        <v>0</v>
      </c>
    </row>
    <row r="1401" spans="1:38" x14ac:dyDescent="0.3">
      <c r="A1401" s="47">
        <v>43866</v>
      </c>
      <c r="B1401" s="14" t="str">
        <f t="shared" si="397"/>
        <v>Feb</v>
      </c>
      <c r="C1401" s="3"/>
      <c r="D1401" s="3"/>
      <c r="E1401" s="3"/>
      <c r="F1401" s="3"/>
      <c r="G1401" s="3"/>
      <c r="H1401" s="3"/>
      <c r="I1401" s="13">
        <f>VLOOKUP($B1401,'Gas wholesale lookups'!$A$4:$L$15,'Gas wholesale index'!I$2,FALSE)</f>
        <v>208526.18181818182</v>
      </c>
      <c r="J1401" s="13">
        <f>VLOOKUP($B1401,'Gas wholesale lookups'!$A$4:$L$15,'Gas wholesale index'!J$2,FALSE)</f>
        <v>166168.27272727274</v>
      </c>
      <c r="K1401" s="13">
        <f>VLOOKUP($B1401,'Gas wholesale lookups'!$A$4:$L$15,'Gas wholesale index'!K$2,FALSE)</f>
        <v>291847.5</v>
      </c>
      <c r="L1401" s="13">
        <f>VLOOKUP($B1401,'Gas wholesale lookups'!$A$4:$L$15,'Gas wholesale index'!L$2,FALSE)</f>
        <v>332991.45454545453</v>
      </c>
      <c r="M1401" s="13">
        <f>VLOOKUP($B1401,'Gas wholesale lookups'!$A$4:$L$15,'Gas wholesale index'!M$2,FALSE)</f>
        <v>208526.18181818182</v>
      </c>
      <c r="N1401" s="13">
        <f>VLOOKUP($B1401,'Gas wholesale lookups'!$A$4:$L$15,'Gas wholesale index'!N$2,FALSE)</f>
        <v>166168.27272727274</v>
      </c>
      <c r="O1401" s="38">
        <f>VLOOKUP($B1401,'Gas wholesale lookups'!$A$4:$R$15,'Gas wholesale index'!O$2,FALSE)</f>
        <v>0</v>
      </c>
      <c r="P1401" s="38">
        <f>VLOOKUP($B1401,'Gas wholesale lookups'!$A$4:$R$15,'Gas wholesale index'!P$2,FALSE)</f>
        <v>0</v>
      </c>
      <c r="Q1401" s="38">
        <f>VLOOKUP($B1401,'Gas wholesale lookups'!$A$4:$R$15,'Gas wholesale index'!Q$2,FALSE)</f>
        <v>1</v>
      </c>
      <c r="R1401" s="38">
        <f>VLOOKUP($B1401,'Gas wholesale lookups'!$A$4:$R$15,'Gas wholesale index'!R$2,FALSE)</f>
        <v>1</v>
      </c>
      <c r="S1401" s="38">
        <f>VLOOKUP($B1401,'Gas wholesale lookups'!$A$4:$R$15,'Gas wholesale index'!S$2,FALSE)</f>
        <v>1</v>
      </c>
      <c r="T1401" s="38">
        <f>VLOOKUP($B1401,'Gas wholesale lookups'!$A$4:$R$15,'Gas wholesale index'!T$2,FALSE)</f>
        <v>1</v>
      </c>
      <c r="U1401" s="13">
        <f t="shared" si="398"/>
        <v>0</v>
      </c>
      <c r="V1401" s="13">
        <f t="shared" si="399"/>
        <v>0</v>
      </c>
      <c r="W1401" s="13">
        <f t="shared" si="400"/>
        <v>291847.5</v>
      </c>
      <c r="X1401" s="13">
        <f t="shared" si="401"/>
        <v>332991.45454545453</v>
      </c>
      <c r="Y1401" s="13">
        <f t="shared" si="402"/>
        <v>208526.18181818182</v>
      </c>
      <c r="Z1401" s="13">
        <f t="shared" si="403"/>
        <v>166168.27272727274</v>
      </c>
      <c r="AA1401" s="13">
        <f t="shared" si="404"/>
        <v>999533.40909090918</v>
      </c>
      <c r="AB1401" s="23">
        <f t="shared" si="405"/>
        <v>0</v>
      </c>
      <c r="AC1401" s="23">
        <f t="shared" si="406"/>
        <v>0</v>
      </c>
      <c r="AD1401" s="23">
        <f t="shared" si="407"/>
        <v>0</v>
      </c>
      <c r="AE1401" s="23">
        <f t="shared" si="408"/>
        <v>0</v>
      </c>
      <c r="AF1401" s="23">
        <f t="shared" si="409"/>
        <v>0</v>
      </c>
      <c r="AG1401" s="23">
        <f t="shared" si="410"/>
        <v>0</v>
      </c>
      <c r="AH1401" s="23">
        <f t="shared" si="411"/>
        <v>0</v>
      </c>
      <c r="AI1401" s="44" t="str">
        <f t="shared" si="412"/>
        <v>n/a</v>
      </c>
      <c r="AJ1401" s="2" t="str">
        <f t="shared" si="395"/>
        <v>2020-21 Winter</v>
      </c>
      <c r="AK1401" s="2" t="str">
        <f t="shared" si="396"/>
        <v>2019-20 Winter</v>
      </c>
      <c r="AL1401" s="41">
        <v>0</v>
      </c>
    </row>
    <row r="1402" spans="1:38" x14ac:dyDescent="0.3">
      <c r="A1402" s="47">
        <v>43867</v>
      </c>
      <c r="B1402" s="14" t="str">
        <f t="shared" si="397"/>
        <v>Feb</v>
      </c>
      <c r="C1402" s="3"/>
      <c r="D1402" s="3"/>
      <c r="E1402" s="3"/>
      <c r="F1402" s="3"/>
      <c r="G1402" s="3"/>
      <c r="H1402" s="3"/>
      <c r="I1402" s="13">
        <f>VLOOKUP($B1402,'Gas wholesale lookups'!$A$4:$L$15,'Gas wholesale index'!I$2,FALSE)</f>
        <v>208526.18181818182</v>
      </c>
      <c r="J1402" s="13">
        <f>VLOOKUP($B1402,'Gas wholesale lookups'!$A$4:$L$15,'Gas wholesale index'!J$2,FALSE)</f>
        <v>166168.27272727274</v>
      </c>
      <c r="K1402" s="13">
        <f>VLOOKUP($B1402,'Gas wholesale lookups'!$A$4:$L$15,'Gas wholesale index'!K$2,FALSE)</f>
        <v>291847.5</v>
      </c>
      <c r="L1402" s="13">
        <f>VLOOKUP($B1402,'Gas wholesale lookups'!$A$4:$L$15,'Gas wholesale index'!L$2,FALSE)</f>
        <v>332991.45454545453</v>
      </c>
      <c r="M1402" s="13">
        <f>VLOOKUP($B1402,'Gas wholesale lookups'!$A$4:$L$15,'Gas wholesale index'!M$2,FALSE)</f>
        <v>208526.18181818182</v>
      </c>
      <c r="N1402" s="13">
        <f>VLOOKUP($B1402,'Gas wholesale lookups'!$A$4:$L$15,'Gas wholesale index'!N$2,FALSE)</f>
        <v>166168.27272727274</v>
      </c>
      <c r="O1402" s="38">
        <f>VLOOKUP($B1402,'Gas wholesale lookups'!$A$4:$R$15,'Gas wholesale index'!O$2,FALSE)</f>
        <v>0</v>
      </c>
      <c r="P1402" s="38">
        <f>VLOOKUP($B1402,'Gas wholesale lookups'!$A$4:$R$15,'Gas wholesale index'!P$2,FALSE)</f>
        <v>0</v>
      </c>
      <c r="Q1402" s="38">
        <f>VLOOKUP($B1402,'Gas wholesale lookups'!$A$4:$R$15,'Gas wholesale index'!Q$2,FALSE)</f>
        <v>1</v>
      </c>
      <c r="R1402" s="38">
        <f>VLOOKUP($B1402,'Gas wholesale lookups'!$A$4:$R$15,'Gas wholesale index'!R$2,FALSE)</f>
        <v>1</v>
      </c>
      <c r="S1402" s="38">
        <f>VLOOKUP($B1402,'Gas wholesale lookups'!$A$4:$R$15,'Gas wholesale index'!S$2,FALSE)</f>
        <v>1</v>
      </c>
      <c r="T1402" s="38">
        <f>VLOOKUP($B1402,'Gas wholesale lookups'!$A$4:$R$15,'Gas wholesale index'!T$2,FALSE)</f>
        <v>1</v>
      </c>
      <c r="U1402" s="13">
        <f t="shared" si="398"/>
        <v>0</v>
      </c>
      <c r="V1402" s="13">
        <f t="shared" si="399"/>
        <v>0</v>
      </c>
      <c r="W1402" s="13">
        <f t="shared" si="400"/>
        <v>291847.5</v>
      </c>
      <c r="X1402" s="13">
        <f t="shared" si="401"/>
        <v>332991.45454545453</v>
      </c>
      <c r="Y1402" s="13">
        <f t="shared" si="402"/>
        <v>208526.18181818182</v>
      </c>
      <c r="Z1402" s="13">
        <f t="shared" si="403"/>
        <v>166168.27272727274</v>
      </c>
      <c r="AA1402" s="13">
        <f t="shared" si="404"/>
        <v>999533.40909090918</v>
      </c>
      <c r="AB1402" s="23">
        <f t="shared" si="405"/>
        <v>0</v>
      </c>
      <c r="AC1402" s="23">
        <f t="shared" si="406"/>
        <v>0</v>
      </c>
      <c r="AD1402" s="23">
        <f t="shared" si="407"/>
        <v>0</v>
      </c>
      <c r="AE1402" s="23">
        <f t="shared" si="408"/>
        <v>0</v>
      </c>
      <c r="AF1402" s="23">
        <f t="shared" si="409"/>
        <v>0</v>
      </c>
      <c r="AG1402" s="23">
        <f t="shared" si="410"/>
        <v>0</v>
      </c>
      <c r="AH1402" s="23">
        <f t="shared" si="411"/>
        <v>0</v>
      </c>
      <c r="AI1402" s="44" t="str">
        <f t="shared" si="412"/>
        <v>n/a</v>
      </c>
      <c r="AJ1402" s="2" t="str">
        <f t="shared" si="395"/>
        <v>2020-21 Winter</v>
      </c>
      <c r="AK1402" s="2" t="str">
        <f t="shared" si="396"/>
        <v>2019-20 Winter</v>
      </c>
      <c r="AL1402" s="41">
        <v>0</v>
      </c>
    </row>
    <row r="1403" spans="1:38" x14ac:dyDescent="0.3">
      <c r="A1403" s="47">
        <v>43868</v>
      </c>
      <c r="B1403" s="14" t="str">
        <f t="shared" si="397"/>
        <v>Feb</v>
      </c>
      <c r="C1403" s="3"/>
      <c r="D1403" s="3"/>
      <c r="E1403" s="3"/>
      <c r="F1403" s="3"/>
      <c r="G1403" s="3"/>
      <c r="H1403" s="3"/>
      <c r="I1403" s="13">
        <f>VLOOKUP($B1403,'Gas wholesale lookups'!$A$4:$L$15,'Gas wholesale index'!I$2,FALSE)</f>
        <v>208526.18181818182</v>
      </c>
      <c r="J1403" s="13">
        <f>VLOOKUP($B1403,'Gas wholesale lookups'!$A$4:$L$15,'Gas wholesale index'!J$2,FALSE)</f>
        <v>166168.27272727274</v>
      </c>
      <c r="K1403" s="13">
        <f>VLOOKUP($B1403,'Gas wholesale lookups'!$A$4:$L$15,'Gas wholesale index'!K$2,FALSE)</f>
        <v>291847.5</v>
      </c>
      <c r="L1403" s="13">
        <f>VLOOKUP($B1403,'Gas wholesale lookups'!$A$4:$L$15,'Gas wholesale index'!L$2,FALSE)</f>
        <v>332991.45454545453</v>
      </c>
      <c r="M1403" s="13">
        <f>VLOOKUP($B1403,'Gas wholesale lookups'!$A$4:$L$15,'Gas wholesale index'!M$2,FALSE)</f>
        <v>208526.18181818182</v>
      </c>
      <c r="N1403" s="13">
        <f>VLOOKUP($B1403,'Gas wholesale lookups'!$A$4:$L$15,'Gas wholesale index'!N$2,FALSE)</f>
        <v>166168.27272727274</v>
      </c>
      <c r="O1403" s="38">
        <f>VLOOKUP($B1403,'Gas wholesale lookups'!$A$4:$R$15,'Gas wholesale index'!O$2,FALSE)</f>
        <v>0</v>
      </c>
      <c r="P1403" s="38">
        <f>VLOOKUP($B1403,'Gas wholesale lookups'!$A$4:$R$15,'Gas wholesale index'!P$2,FALSE)</f>
        <v>0</v>
      </c>
      <c r="Q1403" s="38">
        <f>VLOOKUP($B1403,'Gas wholesale lookups'!$A$4:$R$15,'Gas wholesale index'!Q$2,FALSE)</f>
        <v>1</v>
      </c>
      <c r="R1403" s="38">
        <f>VLOOKUP($B1403,'Gas wholesale lookups'!$A$4:$R$15,'Gas wholesale index'!R$2,FALSE)</f>
        <v>1</v>
      </c>
      <c r="S1403" s="38">
        <f>VLOOKUP($B1403,'Gas wholesale lookups'!$A$4:$R$15,'Gas wholesale index'!S$2,FALSE)</f>
        <v>1</v>
      </c>
      <c r="T1403" s="38">
        <f>VLOOKUP($B1403,'Gas wholesale lookups'!$A$4:$R$15,'Gas wholesale index'!T$2,FALSE)</f>
        <v>1</v>
      </c>
      <c r="U1403" s="13">
        <f t="shared" si="398"/>
        <v>0</v>
      </c>
      <c r="V1403" s="13">
        <f t="shared" si="399"/>
        <v>0</v>
      </c>
      <c r="W1403" s="13">
        <f t="shared" si="400"/>
        <v>291847.5</v>
      </c>
      <c r="X1403" s="13">
        <f t="shared" si="401"/>
        <v>332991.45454545453</v>
      </c>
      <c r="Y1403" s="13">
        <f t="shared" si="402"/>
        <v>208526.18181818182</v>
      </c>
      <c r="Z1403" s="13">
        <f t="shared" si="403"/>
        <v>166168.27272727274</v>
      </c>
      <c r="AA1403" s="13">
        <f t="shared" si="404"/>
        <v>999533.40909090918</v>
      </c>
      <c r="AB1403" s="23">
        <f t="shared" si="405"/>
        <v>0</v>
      </c>
      <c r="AC1403" s="23">
        <f t="shared" si="406"/>
        <v>0</v>
      </c>
      <c r="AD1403" s="23">
        <f t="shared" si="407"/>
        <v>0</v>
      </c>
      <c r="AE1403" s="23">
        <f t="shared" si="408"/>
        <v>0</v>
      </c>
      <c r="AF1403" s="23">
        <f t="shared" si="409"/>
        <v>0</v>
      </c>
      <c r="AG1403" s="23">
        <f t="shared" si="410"/>
        <v>0</v>
      </c>
      <c r="AH1403" s="23">
        <f t="shared" si="411"/>
        <v>0</v>
      </c>
      <c r="AI1403" s="44" t="str">
        <f t="shared" si="412"/>
        <v>n/a</v>
      </c>
      <c r="AJ1403" s="2" t="str">
        <f t="shared" si="395"/>
        <v>2020-21 Winter</v>
      </c>
      <c r="AK1403" s="2" t="str">
        <f t="shared" si="396"/>
        <v>2019-20 Winter</v>
      </c>
      <c r="AL1403" s="41">
        <v>0</v>
      </c>
    </row>
    <row r="1404" spans="1:38" x14ac:dyDescent="0.3">
      <c r="A1404" s="47">
        <v>43871</v>
      </c>
      <c r="B1404" s="14" t="str">
        <f t="shared" si="397"/>
        <v>Feb</v>
      </c>
      <c r="C1404" s="3"/>
      <c r="D1404" s="3"/>
      <c r="E1404" s="3"/>
      <c r="F1404" s="3"/>
      <c r="G1404" s="3"/>
      <c r="H1404" s="3"/>
      <c r="I1404" s="13">
        <f>VLOOKUP($B1404,'Gas wholesale lookups'!$A$4:$L$15,'Gas wholesale index'!I$2,FALSE)</f>
        <v>208526.18181818182</v>
      </c>
      <c r="J1404" s="13">
        <f>VLOOKUP($B1404,'Gas wholesale lookups'!$A$4:$L$15,'Gas wholesale index'!J$2,FALSE)</f>
        <v>166168.27272727274</v>
      </c>
      <c r="K1404" s="13">
        <f>VLOOKUP($B1404,'Gas wholesale lookups'!$A$4:$L$15,'Gas wholesale index'!K$2,FALSE)</f>
        <v>291847.5</v>
      </c>
      <c r="L1404" s="13">
        <f>VLOOKUP($B1404,'Gas wholesale lookups'!$A$4:$L$15,'Gas wholesale index'!L$2,FALSE)</f>
        <v>332991.45454545453</v>
      </c>
      <c r="M1404" s="13">
        <f>VLOOKUP($B1404,'Gas wholesale lookups'!$A$4:$L$15,'Gas wholesale index'!M$2,FALSE)</f>
        <v>208526.18181818182</v>
      </c>
      <c r="N1404" s="13">
        <f>VLOOKUP($B1404,'Gas wholesale lookups'!$A$4:$L$15,'Gas wholesale index'!N$2,FALSE)</f>
        <v>166168.27272727274</v>
      </c>
      <c r="O1404" s="38">
        <f>VLOOKUP($B1404,'Gas wholesale lookups'!$A$4:$R$15,'Gas wholesale index'!O$2,FALSE)</f>
        <v>0</v>
      </c>
      <c r="P1404" s="38">
        <f>VLOOKUP($B1404,'Gas wholesale lookups'!$A$4:$R$15,'Gas wholesale index'!P$2,FALSE)</f>
        <v>0</v>
      </c>
      <c r="Q1404" s="38">
        <f>VLOOKUP($B1404,'Gas wholesale lookups'!$A$4:$R$15,'Gas wholesale index'!Q$2,FALSE)</f>
        <v>1</v>
      </c>
      <c r="R1404" s="38">
        <f>VLOOKUP($B1404,'Gas wholesale lookups'!$A$4:$R$15,'Gas wholesale index'!R$2,FALSE)</f>
        <v>1</v>
      </c>
      <c r="S1404" s="38">
        <f>VLOOKUP($B1404,'Gas wholesale lookups'!$A$4:$R$15,'Gas wholesale index'!S$2,FALSE)</f>
        <v>1</v>
      </c>
      <c r="T1404" s="38">
        <f>VLOOKUP($B1404,'Gas wholesale lookups'!$A$4:$R$15,'Gas wholesale index'!T$2,FALSE)</f>
        <v>1</v>
      </c>
      <c r="U1404" s="13">
        <f t="shared" si="398"/>
        <v>0</v>
      </c>
      <c r="V1404" s="13">
        <f t="shared" si="399"/>
        <v>0</v>
      </c>
      <c r="W1404" s="13">
        <f t="shared" si="400"/>
        <v>291847.5</v>
      </c>
      <c r="X1404" s="13">
        <f t="shared" si="401"/>
        <v>332991.45454545453</v>
      </c>
      <c r="Y1404" s="13">
        <f t="shared" si="402"/>
        <v>208526.18181818182</v>
      </c>
      <c r="Z1404" s="13">
        <f t="shared" si="403"/>
        <v>166168.27272727274</v>
      </c>
      <c r="AA1404" s="13">
        <f t="shared" si="404"/>
        <v>999533.40909090918</v>
      </c>
      <c r="AB1404" s="23">
        <f t="shared" si="405"/>
        <v>0</v>
      </c>
      <c r="AC1404" s="23">
        <f t="shared" si="406"/>
        <v>0</v>
      </c>
      <c r="AD1404" s="23">
        <f t="shared" si="407"/>
        <v>0</v>
      </c>
      <c r="AE1404" s="23">
        <f t="shared" si="408"/>
        <v>0</v>
      </c>
      <c r="AF1404" s="23">
        <f t="shared" si="409"/>
        <v>0</v>
      </c>
      <c r="AG1404" s="23">
        <f t="shared" si="410"/>
        <v>0</v>
      </c>
      <c r="AH1404" s="23">
        <f t="shared" si="411"/>
        <v>0</v>
      </c>
      <c r="AI1404" s="44" t="str">
        <f t="shared" si="412"/>
        <v>n/a</v>
      </c>
      <c r="AJ1404" s="2" t="str">
        <f t="shared" si="395"/>
        <v>2020-21 Winter</v>
      </c>
      <c r="AK1404" s="2" t="str">
        <f t="shared" si="396"/>
        <v>2019-20 Winter</v>
      </c>
      <c r="AL1404" s="41">
        <v>0</v>
      </c>
    </row>
    <row r="1405" spans="1:38" x14ac:dyDescent="0.3">
      <c r="A1405" s="47">
        <v>43872</v>
      </c>
      <c r="B1405" s="14" t="str">
        <f t="shared" si="397"/>
        <v>Feb</v>
      </c>
      <c r="C1405" s="3"/>
      <c r="D1405" s="3"/>
      <c r="E1405" s="3"/>
      <c r="F1405" s="3"/>
      <c r="G1405" s="3"/>
      <c r="H1405" s="3"/>
      <c r="I1405" s="13">
        <f>VLOOKUP($B1405,'Gas wholesale lookups'!$A$4:$L$15,'Gas wholesale index'!I$2,FALSE)</f>
        <v>208526.18181818182</v>
      </c>
      <c r="J1405" s="13">
        <f>VLOOKUP($B1405,'Gas wholesale lookups'!$A$4:$L$15,'Gas wholesale index'!J$2,FALSE)</f>
        <v>166168.27272727274</v>
      </c>
      <c r="K1405" s="13">
        <f>VLOOKUP($B1405,'Gas wholesale lookups'!$A$4:$L$15,'Gas wholesale index'!K$2,FALSE)</f>
        <v>291847.5</v>
      </c>
      <c r="L1405" s="13">
        <f>VLOOKUP($B1405,'Gas wholesale lookups'!$A$4:$L$15,'Gas wholesale index'!L$2,FALSE)</f>
        <v>332991.45454545453</v>
      </c>
      <c r="M1405" s="13">
        <f>VLOOKUP($B1405,'Gas wholesale lookups'!$A$4:$L$15,'Gas wholesale index'!M$2,FALSE)</f>
        <v>208526.18181818182</v>
      </c>
      <c r="N1405" s="13">
        <f>VLOOKUP($B1405,'Gas wholesale lookups'!$A$4:$L$15,'Gas wholesale index'!N$2,FALSE)</f>
        <v>166168.27272727274</v>
      </c>
      <c r="O1405" s="38">
        <f>VLOOKUP($B1405,'Gas wholesale lookups'!$A$4:$R$15,'Gas wholesale index'!O$2,FALSE)</f>
        <v>0</v>
      </c>
      <c r="P1405" s="38">
        <f>VLOOKUP($B1405,'Gas wholesale lookups'!$A$4:$R$15,'Gas wholesale index'!P$2,FALSE)</f>
        <v>0</v>
      </c>
      <c r="Q1405" s="38">
        <f>VLOOKUP($B1405,'Gas wholesale lookups'!$A$4:$R$15,'Gas wholesale index'!Q$2,FALSE)</f>
        <v>1</v>
      </c>
      <c r="R1405" s="38">
        <f>VLOOKUP($B1405,'Gas wholesale lookups'!$A$4:$R$15,'Gas wholesale index'!R$2,FALSE)</f>
        <v>1</v>
      </c>
      <c r="S1405" s="38">
        <f>VLOOKUP($B1405,'Gas wholesale lookups'!$A$4:$R$15,'Gas wholesale index'!S$2,FALSE)</f>
        <v>1</v>
      </c>
      <c r="T1405" s="38">
        <f>VLOOKUP($B1405,'Gas wholesale lookups'!$A$4:$R$15,'Gas wholesale index'!T$2,FALSE)</f>
        <v>1</v>
      </c>
      <c r="U1405" s="13">
        <f t="shared" si="398"/>
        <v>0</v>
      </c>
      <c r="V1405" s="13">
        <f t="shared" si="399"/>
        <v>0</v>
      </c>
      <c r="W1405" s="13">
        <f t="shared" si="400"/>
        <v>291847.5</v>
      </c>
      <c r="X1405" s="13">
        <f t="shared" si="401"/>
        <v>332991.45454545453</v>
      </c>
      <c r="Y1405" s="13">
        <f t="shared" si="402"/>
        <v>208526.18181818182</v>
      </c>
      <c r="Z1405" s="13">
        <f t="shared" si="403"/>
        <v>166168.27272727274</v>
      </c>
      <c r="AA1405" s="13">
        <f t="shared" si="404"/>
        <v>999533.40909090918</v>
      </c>
      <c r="AB1405" s="23">
        <f t="shared" si="405"/>
        <v>0</v>
      </c>
      <c r="AC1405" s="23">
        <f t="shared" si="406"/>
        <v>0</v>
      </c>
      <c r="AD1405" s="23">
        <f t="shared" si="407"/>
        <v>0</v>
      </c>
      <c r="AE1405" s="23">
        <f t="shared" si="408"/>
        <v>0</v>
      </c>
      <c r="AF1405" s="23">
        <f t="shared" si="409"/>
        <v>0</v>
      </c>
      <c r="AG1405" s="23">
        <f t="shared" si="410"/>
        <v>0</v>
      </c>
      <c r="AH1405" s="23">
        <f t="shared" si="411"/>
        <v>0</v>
      </c>
      <c r="AI1405" s="44" t="str">
        <f t="shared" si="412"/>
        <v>n/a</v>
      </c>
      <c r="AJ1405" s="2" t="str">
        <f t="shared" si="395"/>
        <v>2020-21 Winter</v>
      </c>
      <c r="AK1405" s="2" t="str">
        <f t="shared" si="396"/>
        <v>2019-20 Winter</v>
      </c>
      <c r="AL1405" s="41">
        <v>0</v>
      </c>
    </row>
    <row r="1406" spans="1:38" x14ac:dyDescent="0.3">
      <c r="A1406" s="47">
        <v>43873</v>
      </c>
      <c r="B1406" s="14" t="str">
        <f t="shared" si="397"/>
        <v>Feb</v>
      </c>
      <c r="C1406" s="3"/>
      <c r="D1406" s="3"/>
      <c r="E1406" s="3"/>
      <c r="F1406" s="3"/>
      <c r="G1406" s="3"/>
      <c r="H1406" s="3"/>
      <c r="I1406" s="13">
        <f>VLOOKUP($B1406,'Gas wholesale lookups'!$A$4:$L$15,'Gas wholesale index'!I$2,FALSE)</f>
        <v>208526.18181818182</v>
      </c>
      <c r="J1406" s="13">
        <f>VLOOKUP($B1406,'Gas wholesale lookups'!$A$4:$L$15,'Gas wholesale index'!J$2,FALSE)</f>
        <v>166168.27272727274</v>
      </c>
      <c r="K1406" s="13">
        <f>VLOOKUP($B1406,'Gas wholesale lookups'!$A$4:$L$15,'Gas wholesale index'!K$2,FALSE)</f>
        <v>291847.5</v>
      </c>
      <c r="L1406" s="13">
        <f>VLOOKUP($B1406,'Gas wholesale lookups'!$A$4:$L$15,'Gas wholesale index'!L$2,FALSE)</f>
        <v>332991.45454545453</v>
      </c>
      <c r="M1406" s="13">
        <f>VLOOKUP($B1406,'Gas wholesale lookups'!$A$4:$L$15,'Gas wholesale index'!M$2,FALSE)</f>
        <v>208526.18181818182</v>
      </c>
      <c r="N1406" s="13">
        <f>VLOOKUP($B1406,'Gas wholesale lookups'!$A$4:$L$15,'Gas wholesale index'!N$2,FALSE)</f>
        <v>166168.27272727274</v>
      </c>
      <c r="O1406" s="38">
        <f>VLOOKUP($B1406,'Gas wholesale lookups'!$A$4:$R$15,'Gas wholesale index'!O$2,FALSE)</f>
        <v>0</v>
      </c>
      <c r="P1406" s="38">
        <f>VLOOKUP($B1406,'Gas wholesale lookups'!$A$4:$R$15,'Gas wholesale index'!P$2,FALSE)</f>
        <v>0</v>
      </c>
      <c r="Q1406" s="38">
        <f>VLOOKUP($B1406,'Gas wholesale lookups'!$A$4:$R$15,'Gas wholesale index'!Q$2,FALSE)</f>
        <v>1</v>
      </c>
      <c r="R1406" s="38">
        <f>VLOOKUP($B1406,'Gas wholesale lookups'!$A$4:$R$15,'Gas wholesale index'!R$2,FALSE)</f>
        <v>1</v>
      </c>
      <c r="S1406" s="38">
        <f>VLOOKUP($B1406,'Gas wholesale lookups'!$A$4:$R$15,'Gas wholesale index'!S$2,FALSE)</f>
        <v>1</v>
      </c>
      <c r="T1406" s="38">
        <f>VLOOKUP($B1406,'Gas wholesale lookups'!$A$4:$R$15,'Gas wholesale index'!T$2,FALSE)</f>
        <v>1</v>
      </c>
      <c r="U1406" s="13">
        <f t="shared" si="398"/>
        <v>0</v>
      </c>
      <c r="V1406" s="13">
        <f t="shared" si="399"/>
        <v>0</v>
      </c>
      <c r="W1406" s="13">
        <f t="shared" si="400"/>
        <v>291847.5</v>
      </c>
      <c r="X1406" s="13">
        <f t="shared" si="401"/>
        <v>332991.45454545453</v>
      </c>
      <c r="Y1406" s="13">
        <f t="shared" si="402"/>
        <v>208526.18181818182</v>
      </c>
      <c r="Z1406" s="13">
        <f t="shared" si="403"/>
        <v>166168.27272727274</v>
      </c>
      <c r="AA1406" s="13">
        <f t="shared" si="404"/>
        <v>999533.40909090918</v>
      </c>
      <c r="AB1406" s="23">
        <f t="shared" si="405"/>
        <v>0</v>
      </c>
      <c r="AC1406" s="23">
        <f t="shared" si="406"/>
        <v>0</v>
      </c>
      <c r="AD1406" s="23">
        <f t="shared" si="407"/>
        <v>0</v>
      </c>
      <c r="AE1406" s="23">
        <f t="shared" si="408"/>
        <v>0</v>
      </c>
      <c r="AF1406" s="23">
        <f t="shared" si="409"/>
        <v>0</v>
      </c>
      <c r="AG1406" s="23">
        <f t="shared" si="410"/>
        <v>0</v>
      </c>
      <c r="AH1406" s="23">
        <f t="shared" si="411"/>
        <v>0</v>
      </c>
      <c r="AI1406" s="44" t="str">
        <f t="shared" si="412"/>
        <v>n/a</v>
      </c>
      <c r="AJ1406" s="2" t="str">
        <f t="shared" si="395"/>
        <v>2020-21 Winter</v>
      </c>
      <c r="AK1406" s="2" t="str">
        <f t="shared" si="396"/>
        <v>2019-20 Winter</v>
      </c>
      <c r="AL1406" s="41">
        <v>0</v>
      </c>
    </row>
    <row r="1407" spans="1:38" x14ac:dyDescent="0.3">
      <c r="A1407" s="47">
        <v>43874</v>
      </c>
      <c r="B1407" s="14" t="str">
        <f t="shared" si="397"/>
        <v>Feb</v>
      </c>
      <c r="C1407" s="3"/>
      <c r="D1407" s="3"/>
      <c r="E1407" s="3"/>
      <c r="F1407" s="3"/>
      <c r="G1407" s="3"/>
      <c r="H1407" s="3"/>
      <c r="I1407" s="13">
        <f>VLOOKUP($B1407,'Gas wholesale lookups'!$A$4:$L$15,'Gas wholesale index'!I$2,FALSE)</f>
        <v>208526.18181818182</v>
      </c>
      <c r="J1407" s="13">
        <f>VLOOKUP($B1407,'Gas wholesale lookups'!$A$4:$L$15,'Gas wholesale index'!J$2,FALSE)</f>
        <v>166168.27272727274</v>
      </c>
      <c r="K1407" s="13">
        <f>VLOOKUP($B1407,'Gas wholesale lookups'!$A$4:$L$15,'Gas wholesale index'!K$2,FALSE)</f>
        <v>291847.5</v>
      </c>
      <c r="L1407" s="13">
        <f>VLOOKUP($B1407,'Gas wholesale lookups'!$A$4:$L$15,'Gas wholesale index'!L$2,FALSE)</f>
        <v>332991.45454545453</v>
      </c>
      <c r="M1407" s="13">
        <f>VLOOKUP($B1407,'Gas wholesale lookups'!$A$4:$L$15,'Gas wholesale index'!M$2,FALSE)</f>
        <v>208526.18181818182</v>
      </c>
      <c r="N1407" s="13">
        <f>VLOOKUP($B1407,'Gas wholesale lookups'!$A$4:$L$15,'Gas wholesale index'!N$2,FALSE)</f>
        <v>166168.27272727274</v>
      </c>
      <c r="O1407" s="38">
        <f>VLOOKUP($B1407,'Gas wholesale lookups'!$A$4:$R$15,'Gas wholesale index'!O$2,FALSE)</f>
        <v>0</v>
      </c>
      <c r="P1407" s="38">
        <f>VLOOKUP($B1407,'Gas wholesale lookups'!$A$4:$R$15,'Gas wholesale index'!P$2,FALSE)</f>
        <v>0</v>
      </c>
      <c r="Q1407" s="38">
        <f>VLOOKUP($B1407,'Gas wholesale lookups'!$A$4:$R$15,'Gas wholesale index'!Q$2,FALSE)</f>
        <v>1</v>
      </c>
      <c r="R1407" s="38">
        <f>VLOOKUP($B1407,'Gas wholesale lookups'!$A$4:$R$15,'Gas wholesale index'!R$2,FALSE)</f>
        <v>1</v>
      </c>
      <c r="S1407" s="38">
        <f>VLOOKUP($B1407,'Gas wholesale lookups'!$A$4:$R$15,'Gas wholesale index'!S$2,FALSE)</f>
        <v>1</v>
      </c>
      <c r="T1407" s="38">
        <f>VLOOKUP($B1407,'Gas wholesale lookups'!$A$4:$R$15,'Gas wholesale index'!T$2,FALSE)</f>
        <v>1</v>
      </c>
      <c r="U1407" s="13">
        <f t="shared" si="398"/>
        <v>0</v>
      </c>
      <c r="V1407" s="13">
        <f t="shared" si="399"/>
        <v>0</v>
      </c>
      <c r="W1407" s="13">
        <f t="shared" si="400"/>
        <v>291847.5</v>
      </c>
      <c r="X1407" s="13">
        <f t="shared" si="401"/>
        <v>332991.45454545453</v>
      </c>
      <c r="Y1407" s="13">
        <f t="shared" si="402"/>
        <v>208526.18181818182</v>
      </c>
      <c r="Z1407" s="13">
        <f t="shared" si="403"/>
        <v>166168.27272727274</v>
      </c>
      <c r="AA1407" s="13">
        <f t="shared" si="404"/>
        <v>999533.40909090918</v>
      </c>
      <c r="AB1407" s="23">
        <f t="shared" si="405"/>
        <v>0</v>
      </c>
      <c r="AC1407" s="23">
        <f t="shared" si="406"/>
        <v>0</v>
      </c>
      <c r="AD1407" s="23">
        <f t="shared" si="407"/>
        <v>0</v>
      </c>
      <c r="AE1407" s="23">
        <f t="shared" si="408"/>
        <v>0</v>
      </c>
      <c r="AF1407" s="23">
        <f t="shared" si="409"/>
        <v>0</v>
      </c>
      <c r="AG1407" s="23">
        <f t="shared" si="410"/>
        <v>0</v>
      </c>
      <c r="AH1407" s="23">
        <f t="shared" si="411"/>
        <v>0</v>
      </c>
      <c r="AI1407" s="44" t="str">
        <f t="shared" si="412"/>
        <v>n/a</v>
      </c>
      <c r="AJ1407" s="2" t="str">
        <f t="shared" si="395"/>
        <v>2020-21 Winter</v>
      </c>
      <c r="AK1407" s="2" t="str">
        <f t="shared" si="396"/>
        <v>2019-20 Winter</v>
      </c>
      <c r="AL1407" s="41">
        <v>0</v>
      </c>
    </row>
    <row r="1408" spans="1:38" x14ac:dyDescent="0.3">
      <c r="A1408" s="47">
        <v>43875</v>
      </c>
      <c r="B1408" s="14" t="str">
        <f t="shared" si="397"/>
        <v>Feb</v>
      </c>
      <c r="C1408" s="3"/>
      <c r="D1408" s="3"/>
      <c r="E1408" s="3"/>
      <c r="F1408" s="3"/>
      <c r="G1408" s="3"/>
      <c r="H1408" s="3"/>
      <c r="I1408" s="13">
        <f>VLOOKUP($B1408,'Gas wholesale lookups'!$A$4:$L$15,'Gas wholesale index'!I$2,FALSE)</f>
        <v>208526.18181818182</v>
      </c>
      <c r="J1408" s="13">
        <f>VLOOKUP($B1408,'Gas wholesale lookups'!$A$4:$L$15,'Gas wholesale index'!J$2,FALSE)</f>
        <v>166168.27272727274</v>
      </c>
      <c r="K1408" s="13">
        <f>VLOOKUP($B1408,'Gas wholesale lookups'!$A$4:$L$15,'Gas wholesale index'!K$2,FALSE)</f>
        <v>291847.5</v>
      </c>
      <c r="L1408" s="13">
        <f>VLOOKUP($B1408,'Gas wholesale lookups'!$A$4:$L$15,'Gas wholesale index'!L$2,FALSE)</f>
        <v>332991.45454545453</v>
      </c>
      <c r="M1408" s="13">
        <f>VLOOKUP($B1408,'Gas wholesale lookups'!$A$4:$L$15,'Gas wholesale index'!M$2,FALSE)</f>
        <v>208526.18181818182</v>
      </c>
      <c r="N1408" s="13">
        <f>VLOOKUP($B1408,'Gas wholesale lookups'!$A$4:$L$15,'Gas wholesale index'!N$2,FALSE)</f>
        <v>166168.27272727274</v>
      </c>
      <c r="O1408" s="38">
        <f>VLOOKUP($B1408,'Gas wholesale lookups'!$A$4:$R$15,'Gas wholesale index'!O$2,FALSE)</f>
        <v>0</v>
      </c>
      <c r="P1408" s="38">
        <f>VLOOKUP($B1408,'Gas wholesale lookups'!$A$4:$R$15,'Gas wholesale index'!P$2,FALSE)</f>
        <v>0</v>
      </c>
      <c r="Q1408" s="38">
        <f>VLOOKUP($B1408,'Gas wholesale lookups'!$A$4:$R$15,'Gas wholesale index'!Q$2,FALSE)</f>
        <v>1</v>
      </c>
      <c r="R1408" s="38">
        <f>VLOOKUP($B1408,'Gas wholesale lookups'!$A$4:$R$15,'Gas wholesale index'!R$2,FALSE)</f>
        <v>1</v>
      </c>
      <c r="S1408" s="38">
        <f>VLOOKUP($B1408,'Gas wholesale lookups'!$A$4:$R$15,'Gas wholesale index'!S$2,FALSE)</f>
        <v>1</v>
      </c>
      <c r="T1408" s="38">
        <f>VLOOKUP($B1408,'Gas wholesale lookups'!$A$4:$R$15,'Gas wholesale index'!T$2,FALSE)</f>
        <v>1</v>
      </c>
      <c r="U1408" s="13">
        <f t="shared" si="398"/>
        <v>0</v>
      </c>
      <c r="V1408" s="13">
        <f t="shared" si="399"/>
        <v>0</v>
      </c>
      <c r="W1408" s="13">
        <f t="shared" si="400"/>
        <v>291847.5</v>
      </c>
      <c r="X1408" s="13">
        <f t="shared" si="401"/>
        <v>332991.45454545453</v>
      </c>
      <c r="Y1408" s="13">
        <f t="shared" si="402"/>
        <v>208526.18181818182</v>
      </c>
      <c r="Z1408" s="13">
        <f t="shared" si="403"/>
        <v>166168.27272727274</v>
      </c>
      <c r="AA1408" s="13">
        <f t="shared" si="404"/>
        <v>999533.40909090918</v>
      </c>
      <c r="AB1408" s="23">
        <f t="shared" si="405"/>
        <v>0</v>
      </c>
      <c r="AC1408" s="23">
        <f t="shared" si="406"/>
        <v>0</v>
      </c>
      <c r="AD1408" s="23">
        <f t="shared" si="407"/>
        <v>0</v>
      </c>
      <c r="AE1408" s="23">
        <f t="shared" si="408"/>
        <v>0</v>
      </c>
      <c r="AF1408" s="23">
        <f t="shared" si="409"/>
        <v>0</v>
      </c>
      <c r="AG1408" s="23">
        <f t="shared" si="410"/>
        <v>0</v>
      </c>
      <c r="AH1408" s="23">
        <f t="shared" si="411"/>
        <v>0</v>
      </c>
      <c r="AI1408" s="44" t="str">
        <f t="shared" si="412"/>
        <v>n/a</v>
      </c>
      <c r="AJ1408" s="2" t="str">
        <f t="shared" si="395"/>
        <v>2020-21 Winter</v>
      </c>
      <c r="AK1408" s="2" t="str">
        <f t="shared" si="396"/>
        <v>2019-20 Winter</v>
      </c>
      <c r="AL1408" s="41">
        <v>0</v>
      </c>
    </row>
    <row r="1409" spans="1:38" x14ac:dyDescent="0.3">
      <c r="A1409" s="47">
        <v>43878</v>
      </c>
      <c r="B1409" s="14" t="str">
        <f t="shared" si="397"/>
        <v>Feb</v>
      </c>
      <c r="C1409" s="3"/>
      <c r="D1409" s="3"/>
      <c r="E1409" s="3"/>
      <c r="F1409" s="3"/>
      <c r="G1409" s="3"/>
      <c r="H1409" s="3"/>
      <c r="I1409" s="13">
        <f>VLOOKUP($B1409,'Gas wholesale lookups'!$A$4:$L$15,'Gas wholesale index'!I$2,FALSE)</f>
        <v>208526.18181818182</v>
      </c>
      <c r="J1409" s="13">
        <f>VLOOKUP($B1409,'Gas wholesale lookups'!$A$4:$L$15,'Gas wholesale index'!J$2,FALSE)</f>
        <v>166168.27272727274</v>
      </c>
      <c r="K1409" s="13">
        <f>VLOOKUP($B1409,'Gas wholesale lookups'!$A$4:$L$15,'Gas wholesale index'!K$2,FALSE)</f>
        <v>291847.5</v>
      </c>
      <c r="L1409" s="13">
        <f>VLOOKUP($B1409,'Gas wholesale lookups'!$A$4:$L$15,'Gas wholesale index'!L$2,FALSE)</f>
        <v>332991.45454545453</v>
      </c>
      <c r="M1409" s="13">
        <f>VLOOKUP($B1409,'Gas wholesale lookups'!$A$4:$L$15,'Gas wholesale index'!M$2,FALSE)</f>
        <v>208526.18181818182</v>
      </c>
      <c r="N1409" s="13">
        <f>VLOOKUP($B1409,'Gas wholesale lookups'!$A$4:$L$15,'Gas wholesale index'!N$2,FALSE)</f>
        <v>166168.27272727274</v>
      </c>
      <c r="O1409" s="38">
        <f>VLOOKUP($B1409,'Gas wholesale lookups'!$A$4:$R$15,'Gas wholesale index'!O$2,FALSE)</f>
        <v>0</v>
      </c>
      <c r="P1409" s="38">
        <f>VLOOKUP($B1409,'Gas wholesale lookups'!$A$4:$R$15,'Gas wholesale index'!P$2,FALSE)</f>
        <v>0</v>
      </c>
      <c r="Q1409" s="38">
        <f>VLOOKUP($B1409,'Gas wholesale lookups'!$A$4:$R$15,'Gas wholesale index'!Q$2,FALSE)</f>
        <v>1</v>
      </c>
      <c r="R1409" s="38">
        <f>VLOOKUP($B1409,'Gas wholesale lookups'!$A$4:$R$15,'Gas wholesale index'!R$2,FALSE)</f>
        <v>1</v>
      </c>
      <c r="S1409" s="38">
        <f>VLOOKUP($B1409,'Gas wholesale lookups'!$A$4:$R$15,'Gas wholesale index'!S$2,FALSE)</f>
        <v>1</v>
      </c>
      <c r="T1409" s="38">
        <f>VLOOKUP($B1409,'Gas wholesale lookups'!$A$4:$R$15,'Gas wholesale index'!T$2,FALSE)</f>
        <v>1</v>
      </c>
      <c r="U1409" s="13">
        <f t="shared" si="398"/>
        <v>0</v>
      </c>
      <c r="V1409" s="13">
        <f t="shared" si="399"/>
        <v>0</v>
      </c>
      <c r="W1409" s="13">
        <f t="shared" si="400"/>
        <v>291847.5</v>
      </c>
      <c r="X1409" s="13">
        <f t="shared" si="401"/>
        <v>332991.45454545453</v>
      </c>
      <c r="Y1409" s="13">
        <f t="shared" si="402"/>
        <v>208526.18181818182</v>
      </c>
      <c r="Z1409" s="13">
        <f t="shared" si="403"/>
        <v>166168.27272727274</v>
      </c>
      <c r="AA1409" s="13">
        <f t="shared" si="404"/>
        <v>999533.40909090918</v>
      </c>
      <c r="AB1409" s="23">
        <f t="shared" si="405"/>
        <v>0</v>
      </c>
      <c r="AC1409" s="23">
        <f t="shared" si="406"/>
        <v>0</v>
      </c>
      <c r="AD1409" s="23">
        <f t="shared" si="407"/>
        <v>0</v>
      </c>
      <c r="AE1409" s="23">
        <f t="shared" si="408"/>
        <v>0</v>
      </c>
      <c r="AF1409" s="23">
        <f t="shared" si="409"/>
        <v>0</v>
      </c>
      <c r="AG1409" s="23">
        <f t="shared" si="410"/>
        <v>0</v>
      </c>
      <c r="AH1409" s="23">
        <f t="shared" si="411"/>
        <v>0</v>
      </c>
      <c r="AI1409" s="44" t="str">
        <f t="shared" si="412"/>
        <v>n/a</v>
      </c>
      <c r="AJ1409" s="2" t="str">
        <f t="shared" si="395"/>
        <v>2020-21 Winter</v>
      </c>
      <c r="AK1409" s="2" t="str">
        <f t="shared" si="396"/>
        <v>2019-20 Winter</v>
      </c>
      <c r="AL1409" s="41">
        <v>0</v>
      </c>
    </row>
    <row r="1410" spans="1:38" x14ac:dyDescent="0.3">
      <c r="A1410" s="47">
        <v>43879</v>
      </c>
      <c r="B1410" s="14" t="str">
        <f t="shared" si="397"/>
        <v>Feb</v>
      </c>
      <c r="C1410" s="3"/>
      <c r="D1410" s="3"/>
      <c r="E1410" s="3"/>
      <c r="F1410" s="3"/>
      <c r="G1410" s="3"/>
      <c r="H1410" s="3"/>
      <c r="I1410" s="13">
        <f>VLOOKUP($B1410,'Gas wholesale lookups'!$A$4:$L$15,'Gas wholesale index'!I$2,FALSE)</f>
        <v>208526.18181818182</v>
      </c>
      <c r="J1410" s="13">
        <f>VLOOKUP($B1410,'Gas wholesale lookups'!$A$4:$L$15,'Gas wholesale index'!J$2,FALSE)</f>
        <v>166168.27272727274</v>
      </c>
      <c r="K1410" s="13">
        <f>VLOOKUP($B1410,'Gas wholesale lookups'!$A$4:$L$15,'Gas wholesale index'!K$2,FALSE)</f>
        <v>291847.5</v>
      </c>
      <c r="L1410" s="13">
        <f>VLOOKUP($B1410,'Gas wholesale lookups'!$A$4:$L$15,'Gas wholesale index'!L$2,FALSE)</f>
        <v>332991.45454545453</v>
      </c>
      <c r="M1410" s="13">
        <f>VLOOKUP($B1410,'Gas wholesale lookups'!$A$4:$L$15,'Gas wholesale index'!M$2,FALSE)</f>
        <v>208526.18181818182</v>
      </c>
      <c r="N1410" s="13">
        <f>VLOOKUP($B1410,'Gas wholesale lookups'!$A$4:$L$15,'Gas wholesale index'!N$2,FALSE)</f>
        <v>166168.27272727274</v>
      </c>
      <c r="O1410" s="38">
        <f>VLOOKUP($B1410,'Gas wholesale lookups'!$A$4:$R$15,'Gas wholesale index'!O$2,FALSE)</f>
        <v>0</v>
      </c>
      <c r="P1410" s="38">
        <f>VLOOKUP($B1410,'Gas wholesale lookups'!$A$4:$R$15,'Gas wholesale index'!P$2,FALSE)</f>
        <v>0</v>
      </c>
      <c r="Q1410" s="38">
        <f>VLOOKUP($B1410,'Gas wholesale lookups'!$A$4:$R$15,'Gas wholesale index'!Q$2,FALSE)</f>
        <v>1</v>
      </c>
      <c r="R1410" s="38">
        <f>VLOOKUP($B1410,'Gas wholesale lookups'!$A$4:$R$15,'Gas wholesale index'!R$2,FALSE)</f>
        <v>1</v>
      </c>
      <c r="S1410" s="38">
        <f>VLOOKUP($B1410,'Gas wholesale lookups'!$A$4:$R$15,'Gas wholesale index'!S$2,FALSE)</f>
        <v>1</v>
      </c>
      <c r="T1410" s="38">
        <f>VLOOKUP($B1410,'Gas wholesale lookups'!$A$4:$R$15,'Gas wholesale index'!T$2,FALSE)</f>
        <v>1</v>
      </c>
      <c r="U1410" s="13">
        <f t="shared" si="398"/>
        <v>0</v>
      </c>
      <c r="V1410" s="13">
        <f t="shared" si="399"/>
        <v>0</v>
      </c>
      <c r="W1410" s="13">
        <f t="shared" si="400"/>
        <v>291847.5</v>
      </c>
      <c r="X1410" s="13">
        <f t="shared" si="401"/>
        <v>332991.45454545453</v>
      </c>
      <c r="Y1410" s="13">
        <f t="shared" si="402"/>
        <v>208526.18181818182</v>
      </c>
      <c r="Z1410" s="13">
        <f t="shared" si="403"/>
        <v>166168.27272727274</v>
      </c>
      <c r="AA1410" s="13">
        <f t="shared" si="404"/>
        <v>999533.40909090918</v>
      </c>
      <c r="AB1410" s="23">
        <f t="shared" si="405"/>
        <v>0</v>
      </c>
      <c r="AC1410" s="23">
        <f t="shared" si="406"/>
        <v>0</v>
      </c>
      <c r="AD1410" s="23">
        <f t="shared" si="407"/>
        <v>0</v>
      </c>
      <c r="AE1410" s="23">
        <f t="shared" si="408"/>
        <v>0</v>
      </c>
      <c r="AF1410" s="23">
        <f t="shared" si="409"/>
        <v>0</v>
      </c>
      <c r="AG1410" s="23">
        <f t="shared" si="410"/>
        <v>0</v>
      </c>
      <c r="AH1410" s="23">
        <f t="shared" si="411"/>
        <v>0</v>
      </c>
      <c r="AI1410" s="44" t="str">
        <f t="shared" si="412"/>
        <v>n/a</v>
      </c>
      <c r="AJ1410" s="2" t="str">
        <f t="shared" si="395"/>
        <v>2020-21 Winter</v>
      </c>
      <c r="AK1410" s="2" t="str">
        <f t="shared" si="396"/>
        <v>2019-20 Winter</v>
      </c>
      <c r="AL1410" s="41">
        <v>0</v>
      </c>
    </row>
    <row r="1411" spans="1:38" x14ac:dyDescent="0.3">
      <c r="A1411" s="47">
        <v>43880</v>
      </c>
      <c r="B1411" s="14" t="str">
        <f t="shared" si="397"/>
        <v>Feb</v>
      </c>
      <c r="C1411" s="3"/>
      <c r="D1411" s="3"/>
      <c r="E1411" s="3"/>
      <c r="F1411" s="3"/>
      <c r="G1411" s="3"/>
      <c r="H1411" s="3"/>
      <c r="I1411" s="13">
        <f>VLOOKUP($B1411,'Gas wholesale lookups'!$A$4:$L$15,'Gas wholesale index'!I$2,FALSE)</f>
        <v>208526.18181818182</v>
      </c>
      <c r="J1411" s="13">
        <f>VLOOKUP($B1411,'Gas wholesale lookups'!$A$4:$L$15,'Gas wholesale index'!J$2,FALSE)</f>
        <v>166168.27272727274</v>
      </c>
      <c r="K1411" s="13">
        <f>VLOOKUP($B1411,'Gas wholesale lookups'!$A$4:$L$15,'Gas wholesale index'!K$2,FALSE)</f>
        <v>291847.5</v>
      </c>
      <c r="L1411" s="13">
        <f>VLOOKUP($B1411,'Gas wholesale lookups'!$A$4:$L$15,'Gas wholesale index'!L$2,FALSE)</f>
        <v>332991.45454545453</v>
      </c>
      <c r="M1411" s="13">
        <f>VLOOKUP($B1411,'Gas wholesale lookups'!$A$4:$L$15,'Gas wholesale index'!M$2,FALSE)</f>
        <v>208526.18181818182</v>
      </c>
      <c r="N1411" s="13">
        <f>VLOOKUP($B1411,'Gas wholesale lookups'!$A$4:$L$15,'Gas wholesale index'!N$2,FALSE)</f>
        <v>166168.27272727274</v>
      </c>
      <c r="O1411" s="38">
        <f>VLOOKUP($B1411,'Gas wholesale lookups'!$A$4:$R$15,'Gas wholesale index'!O$2,FALSE)</f>
        <v>0</v>
      </c>
      <c r="P1411" s="38">
        <f>VLOOKUP($B1411,'Gas wholesale lookups'!$A$4:$R$15,'Gas wholesale index'!P$2,FALSE)</f>
        <v>0</v>
      </c>
      <c r="Q1411" s="38">
        <f>VLOOKUP($B1411,'Gas wholesale lookups'!$A$4:$R$15,'Gas wholesale index'!Q$2,FALSE)</f>
        <v>1</v>
      </c>
      <c r="R1411" s="38">
        <f>VLOOKUP($B1411,'Gas wholesale lookups'!$A$4:$R$15,'Gas wholesale index'!R$2,FALSE)</f>
        <v>1</v>
      </c>
      <c r="S1411" s="38">
        <f>VLOOKUP($B1411,'Gas wholesale lookups'!$A$4:$R$15,'Gas wholesale index'!S$2,FALSE)</f>
        <v>1</v>
      </c>
      <c r="T1411" s="38">
        <f>VLOOKUP($B1411,'Gas wholesale lookups'!$A$4:$R$15,'Gas wholesale index'!T$2,FALSE)</f>
        <v>1</v>
      </c>
      <c r="U1411" s="13">
        <f t="shared" si="398"/>
        <v>0</v>
      </c>
      <c r="V1411" s="13">
        <f t="shared" si="399"/>
        <v>0</v>
      </c>
      <c r="W1411" s="13">
        <f t="shared" si="400"/>
        <v>291847.5</v>
      </c>
      <c r="X1411" s="13">
        <f t="shared" si="401"/>
        <v>332991.45454545453</v>
      </c>
      <c r="Y1411" s="13">
        <f t="shared" si="402"/>
        <v>208526.18181818182</v>
      </c>
      <c r="Z1411" s="13">
        <f t="shared" si="403"/>
        <v>166168.27272727274</v>
      </c>
      <c r="AA1411" s="13">
        <f t="shared" si="404"/>
        <v>999533.40909090918</v>
      </c>
      <c r="AB1411" s="23">
        <f t="shared" si="405"/>
        <v>0</v>
      </c>
      <c r="AC1411" s="23">
        <f t="shared" si="406"/>
        <v>0</v>
      </c>
      <c r="AD1411" s="23">
        <f t="shared" si="407"/>
        <v>0</v>
      </c>
      <c r="AE1411" s="23">
        <f t="shared" si="408"/>
        <v>0</v>
      </c>
      <c r="AF1411" s="23">
        <f t="shared" si="409"/>
        <v>0</v>
      </c>
      <c r="AG1411" s="23">
        <f t="shared" si="410"/>
        <v>0</v>
      </c>
      <c r="AH1411" s="23">
        <f t="shared" si="411"/>
        <v>0</v>
      </c>
      <c r="AI1411" s="44" t="str">
        <f t="shared" si="412"/>
        <v>n/a</v>
      </c>
      <c r="AJ1411" s="2" t="str">
        <f t="shared" si="395"/>
        <v>2020-21 Winter</v>
      </c>
      <c r="AK1411" s="2" t="str">
        <f t="shared" si="396"/>
        <v>2019-20 Winter</v>
      </c>
      <c r="AL1411" s="41">
        <v>0</v>
      </c>
    </row>
    <row r="1412" spans="1:38" x14ac:dyDescent="0.3">
      <c r="A1412" s="47">
        <v>43881</v>
      </c>
      <c r="B1412" s="14" t="str">
        <f t="shared" si="397"/>
        <v>Feb</v>
      </c>
      <c r="C1412" s="3"/>
      <c r="D1412" s="3"/>
      <c r="E1412" s="3"/>
      <c r="F1412" s="3"/>
      <c r="G1412" s="3"/>
      <c r="H1412" s="3"/>
      <c r="I1412" s="13">
        <f>VLOOKUP($B1412,'Gas wholesale lookups'!$A$4:$L$15,'Gas wholesale index'!I$2,FALSE)</f>
        <v>208526.18181818182</v>
      </c>
      <c r="J1412" s="13">
        <f>VLOOKUP($B1412,'Gas wholesale lookups'!$A$4:$L$15,'Gas wholesale index'!J$2,FALSE)</f>
        <v>166168.27272727274</v>
      </c>
      <c r="K1412" s="13">
        <f>VLOOKUP($B1412,'Gas wholesale lookups'!$A$4:$L$15,'Gas wholesale index'!K$2,FALSE)</f>
        <v>291847.5</v>
      </c>
      <c r="L1412" s="13">
        <f>VLOOKUP($B1412,'Gas wholesale lookups'!$A$4:$L$15,'Gas wholesale index'!L$2,FALSE)</f>
        <v>332991.45454545453</v>
      </c>
      <c r="M1412" s="13">
        <f>VLOOKUP($B1412,'Gas wholesale lookups'!$A$4:$L$15,'Gas wholesale index'!M$2,FALSE)</f>
        <v>208526.18181818182</v>
      </c>
      <c r="N1412" s="13">
        <f>VLOOKUP($B1412,'Gas wholesale lookups'!$A$4:$L$15,'Gas wholesale index'!N$2,FALSE)</f>
        <v>166168.27272727274</v>
      </c>
      <c r="O1412" s="38">
        <f>VLOOKUP($B1412,'Gas wholesale lookups'!$A$4:$R$15,'Gas wholesale index'!O$2,FALSE)</f>
        <v>0</v>
      </c>
      <c r="P1412" s="38">
        <f>VLOOKUP($B1412,'Gas wholesale lookups'!$A$4:$R$15,'Gas wholesale index'!P$2,FALSE)</f>
        <v>0</v>
      </c>
      <c r="Q1412" s="38">
        <f>VLOOKUP($B1412,'Gas wholesale lookups'!$A$4:$R$15,'Gas wholesale index'!Q$2,FALSE)</f>
        <v>1</v>
      </c>
      <c r="R1412" s="38">
        <f>VLOOKUP($B1412,'Gas wholesale lookups'!$A$4:$R$15,'Gas wholesale index'!R$2,FALSE)</f>
        <v>1</v>
      </c>
      <c r="S1412" s="38">
        <f>VLOOKUP($B1412,'Gas wholesale lookups'!$A$4:$R$15,'Gas wholesale index'!S$2,FALSE)</f>
        <v>1</v>
      </c>
      <c r="T1412" s="38">
        <f>VLOOKUP($B1412,'Gas wholesale lookups'!$A$4:$R$15,'Gas wholesale index'!T$2,FALSE)</f>
        <v>1</v>
      </c>
      <c r="U1412" s="13">
        <f t="shared" si="398"/>
        <v>0</v>
      </c>
      <c r="V1412" s="13">
        <f t="shared" si="399"/>
        <v>0</v>
      </c>
      <c r="W1412" s="13">
        <f t="shared" si="400"/>
        <v>291847.5</v>
      </c>
      <c r="X1412" s="13">
        <f t="shared" si="401"/>
        <v>332991.45454545453</v>
      </c>
      <c r="Y1412" s="13">
        <f t="shared" si="402"/>
        <v>208526.18181818182</v>
      </c>
      <c r="Z1412" s="13">
        <f t="shared" si="403"/>
        <v>166168.27272727274</v>
      </c>
      <c r="AA1412" s="13">
        <f t="shared" si="404"/>
        <v>999533.40909090918</v>
      </c>
      <c r="AB1412" s="23">
        <f t="shared" si="405"/>
        <v>0</v>
      </c>
      <c r="AC1412" s="23">
        <f t="shared" si="406"/>
        <v>0</v>
      </c>
      <c r="AD1412" s="23">
        <f t="shared" si="407"/>
        <v>0</v>
      </c>
      <c r="AE1412" s="23">
        <f t="shared" si="408"/>
        <v>0</v>
      </c>
      <c r="AF1412" s="23">
        <f t="shared" si="409"/>
        <v>0</v>
      </c>
      <c r="AG1412" s="23">
        <f t="shared" si="410"/>
        <v>0</v>
      </c>
      <c r="AH1412" s="23">
        <f t="shared" si="411"/>
        <v>0</v>
      </c>
      <c r="AI1412" s="44" t="str">
        <f t="shared" si="412"/>
        <v>n/a</v>
      </c>
      <c r="AJ1412" s="2" t="str">
        <f t="shared" si="395"/>
        <v>2020-21 Winter</v>
      </c>
      <c r="AK1412" s="2" t="str">
        <f t="shared" si="396"/>
        <v>2019-20 Winter</v>
      </c>
      <c r="AL1412" s="41">
        <v>0</v>
      </c>
    </row>
    <row r="1413" spans="1:38" x14ac:dyDescent="0.3">
      <c r="A1413" s="47">
        <v>43882</v>
      </c>
      <c r="B1413" s="14" t="str">
        <f t="shared" si="397"/>
        <v>Feb</v>
      </c>
      <c r="C1413" s="3"/>
      <c r="D1413" s="3"/>
      <c r="E1413" s="3"/>
      <c r="F1413" s="3"/>
      <c r="G1413" s="3"/>
      <c r="H1413" s="3"/>
      <c r="I1413" s="13">
        <f>VLOOKUP($B1413,'Gas wholesale lookups'!$A$4:$L$15,'Gas wholesale index'!I$2,FALSE)</f>
        <v>208526.18181818182</v>
      </c>
      <c r="J1413" s="13">
        <f>VLOOKUP($B1413,'Gas wholesale lookups'!$A$4:$L$15,'Gas wholesale index'!J$2,FALSE)</f>
        <v>166168.27272727274</v>
      </c>
      <c r="K1413" s="13">
        <f>VLOOKUP($B1413,'Gas wholesale lookups'!$A$4:$L$15,'Gas wholesale index'!K$2,FALSE)</f>
        <v>291847.5</v>
      </c>
      <c r="L1413" s="13">
        <f>VLOOKUP($B1413,'Gas wholesale lookups'!$A$4:$L$15,'Gas wholesale index'!L$2,FALSE)</f>
        <v>332991.45454545453</v>
      </c>
      <c r="M1413" s="13">
        <f>VLOOKUP($B1413,'Gas wholesale lookups'!$A$4:$L$15,'Gas wholesale index'!M$2,FALSE)</f>
        <v>208526.18181818182</v>
      </c>
      <c r="N1413" s="13">
        <f>VLOOKUP($B1413,'Gas wholesale lookups'!$A$4:$L$15,'Gas wholesale index'!N$2,FALSE)</f>
        <v>166168.27272727274</v>
      </c>
      <c r="O1413" s="38">
        <f>VLOOKUP($B1413,'Gas wholesale lookups'!$A$4:$R$15,'Gas wholesale index'!O$2,FALSE)</f>
        <v>0</v>
      </c>
      <c r="P1413" s="38">
        <f>VLOOKUP($B1413,'Gas wholesale lookups'!$A$4:$R$15,'Gas wholesale index'!P$2,FALSE)</f>
        <v>0</v>
      </c>
      <c r="Q1413" s="38">
        <f>VLOOKUP($B1413,'Gas wholesale lookups'!$A$4:$R$15,'Gas wholesale index'!Q$2,FALSE)</f>
        <v>1</v>
      </c>
      <c r="R1413" s="38">
        <f>VLOOKUP($B1413,'Gas wholesale lookups'!$A$4:$R$15,'Gas wholesale index'!R$2,FALSE)</f>
        <v>1</v>
      </c>
      <c r="S1413" s="38">
        <f>VLOOKUP($B1413,'Gas wholesale lookups'!$A$4:$R$15,'Gas wholesale index'!S$2,FALSE)</f>
        <v>1</v>
      </c>
      <c r="T1413" s="38">
        <f>VLOOKUP($B1413,'Gas wholesale lookups'!$A$4:$R$15,'Gas wholesale index'!T$2,FALSE)</f>
        <v>1</v>
      </c>
      <c r="U1413" s="13">
        <f t="shared" si="398"/>
        <v>0</v>
      </c>
      <c r="V1413" s="13">
        <f t="shared" si="399"/>
        <v>0</v>
      </c>
      <c r="W1413" s="13">
        <f t="shared" si="400"/>
        <v>291847.5</v>
      </c>
      <c r="X1413" s="13">
        <f t="shared" si="401"/>
        <v>332991.45454545453</v>
      </c>
      <c r="Y1413" s="13">
        <f t="shared" si="402"/>
        <v>208526.18181818182</v>
      </c>
      <c r="Z1413" s="13">
        <f t="shared" si="403"/>
        <v>166168.27272727274</v>
      </c>
      <c r="AA1413" s="13">
        <f t="shared" si="404"/>
        <v>999533.40909090918</v>
      </c>
      <c r="AB1413" s="23">
        <f t="shared" si="405"/>
        <v>0</v>
      </c>
      <c r="AC1413" s="23">
        <f t="shared" si="406"/>
        <v>0</v>
      </c>
      <c r="AD1413" s="23">
        <f t="shared" si="407"/>
        <v>0</v>
      </c>
      <c r="AE1413" s="23">
        <f t="shared" si="408"/>
        <v>0</v>
      </c>
      <c r="AF1413" s="23">
        <f t="shared" si="409"/>
        <v>0</v>
      </c>
      <c r="AG1413" s="23">
        <f t="shared" si="410"/>
        <v>0</v>
      </c>
      <c r="AH1413" s="23">
        <f t="shared" si="411"/>
        <v>0</v>
      </c>
      <c r="AI1413" s="44" t="str">
        <f t="shared" si="412"/>
        <v>n/a</v>
      </c>
      <c r="AJ1413" s="2" t="str">
        <f t="shared" si="395"/>
        <v>2020-21 Winter</v>
      </c>
      <c r="AK1413" s="2" t="str">
        <f t="shared" si="396"/>
        <v>2019-20 Winter</v>
      </c>
      <c r="AL1413" s="41">
        <v>0</v>
      </c>
    </row>
    <row r="1414" spans="1:38" x14ac:dyDescent="0.3">
      <c r="A1414" s="47">
        <v>43885</v>
      </c>
      <c r="B1414" s="14" t="str">
        <f t="shared" si="397"/>
        <v>Feb</v>
      </c>
      <c r="C1414" s="3"/>
      <c r="D1414" s="3"/>
      <c r="E1414" s="3"/>
      <c r="F1414" s="3"/>
      <c r="G1414" s="3"/>
      <c r="H1414" s="3"/>
      <c r="I1414" s="13">
        <f>VLOOKUP($B1414,'Gas wholesale lookups'!$A$4:$L$15,'Gas wholesale index'!I$2,FALSE)</f>
        <v>208526.18181818182</v>
      </c>
      <c r="J1414" s="13">
        <f>VLOOKUP($B1414,'Gas wholesale lookups'!$A$4:$L$15,'Gas wholesale index'!J$2,FALSE)</f>
        <v>166168.27272727274</v>
      </c>
      <c r="K1414" s="13">
        <f>VLOOKUP($B1414,'Gas wholesale lookups'!$A$4:$L$15,'Gas wholesale index'!K$2,FALSE)</f>
        <v>291847.5</v>
      </c>
      <c r="L1414" s="13">
        <f>VLOOKUP($B1414,'Gas wholesale lookups'!$A$4:$L$15,'Gas wholesale index'!L$2,FALSE)</f>
        <v>332991.45454545453</v>
      </c>
      <c r="M1414" s="13">
        <f>VLOOKUP($B1414,'Gas wholesale lookups'!$A$4:$L$15,'Gas wholesale index'!M$2,FALSE)</f>
        <v>208526.18181818182</v>
      </c>
      <c r="N1414" s="13">
        <f>VLOOKUP($B1414,'Gas wholesale lookups'!$A$4:$L$15,'Gas wholesale index'!N$2,FALSE)</f>
        <v>166168.27272727274</v>
      </c>
      <c r="O1414" s="38">
        <f>VLOOKUP($B1414,'Gas wholesale lookups'!$A$4:$R$15,'Gas wholesale index'!O$2,FALSE)</f>
        <v>0</v>
      </c>
      <c r="P1414" s="38">
        <f>VLOOKUP($B1414,'Gas wholesale lookups'!$A$4:$R$15,'Gas wholesale index'!P$2,FALSE)</f>
        <v>0</v>
      </c>
      <c r="Q1414" s="38">
        <f>VLOOKUP($B1414,'Gas wholesale lookups'!$A$4:$R$15,'Gas wholesale index'!Q$2,FALSE)</f>
        <v>1</v>
      </c>
      <c r="R1414" s="38">
        <f>VLOOKUP($B1414,'Gas wholesale lookups'!$A$4:$R$15,'Gas wholesale index'!R$2,FALSE)</f>
        <v>1</v>
      </c>
      <c r="S1414" s="38">
        <f>VLOOKUP($B1414,'Gas wholesale lookups'!$A$4:$R$15,'Gas wholesale index'!S$2,FALSE)</f>
        <v>1</v>
      </c>
      <c r="T1414" s="38">
        <f>VLOOKUP($B1414,'Gas wholesale lookups'!$A$4:$R$15,'Gas wholesale index'!T$2,FALSE)</f>
        <v>1</v>
      </c>
      <c r="U1414" s="13">
        <f t="shared" si="398"/>
        <v>0</v>
      </c>
      <c r="V1414" s="13">
        <f t="shared" si="399"/>
        <v>0</v>
      </c>
      <c r="W1414" s="13">
        <f t="shared" si="400"/>
        <v>291847.5</v>
      </c>
      <c r="X1414" s="13">
        <f t="shared" si="401"/>
        <v>332991.45454545453</v>
      </c>
      <c r="Y1414" s="13">
        <f t="shared" si="402"/>
        <v>208526.18181818182</v>
      </c>
      <c r="Z1414" s="13">
        <f t="shared" si="403"/>
        <v>166168.27272727274</v>
      </c>
      <c r="AA1414" s="13">
        <f t="shared" si="404"/>
        <v>999533.40909090918</v>
      </c>
      <c r="AB1414" s="23">
        <f t="shared" si="405"/>
        <v>0</v>
      </c>
      <c r="AC1414" s="23">
        <f t="shared" si="406"/>
        <v>0</v>
      </c>
      <c r="AD1414" s="23">
        <f t="shared" si="407"/>
        <v>0</v>
      </c>
      <c r="AE1414" s="23">
        <f t="shared" si="408"/>
        <v>0</v>
      </c>
      <c r="AF1414" s="23">
        <f t="shared" si="409"/>
        <v>0</v>
      </c>
      <c r="AG1414" s="23">
        <f t="shared" si="410"/>
        <v>0</v>
      </c>
      <c r="AH1414" s="23">
        <f t="shared" si="411"/>
        <v>0</v>
      </c>
      <c r="AI1414" s="44" t="str">
        <f t="shared" si="412"/>
        <v>n/a</v>
      </c>
      <c r="AJ1414" s="2" t="str">
        <f t="shared" si="395"/>
        <v>2020-21 Winter</v>
      </c>
      <c r="AK1414" s="2" t="str">
        <f t="shared" si="396"/>
        <v>2019-20 Winter</v>
      </c>
      <c r="AL1414" s="41">
        <v>0</v>
      </c>
    </row>
    <row r="1415" spans="1:38" x14ac:dyDescent="0.3">
      <c r="A1415" s="47">
        <v>43886</v>
      </c>
      <c r="B1415" s="14" t="str">
        <f t="shared" si="397"/>
        <v>Feb</v>
      </c>
      <c r="C1415" s="3"/>
      <c r="D1415" s="3"/>
      <c r="E1415" s="3"/>
      <c r="F1415" s="3"/>
      <c r="G1415" s="3"/>
      <c r="H1415" s="3"/>
      <c r="I1415" s="13">
        <f>VLOOKUP($B1415,'Gas wholesale lookups'!$A$4:$L$15,'Gas wholesale index'!I$2,FALSE)</f>
        <v>208526.18181818182</v>
      </c>
      <c r="J1415" s="13">
        <f>VLOOKUP($B1415,'Gas wholesale lookups'!$A$4:$L$15,'Gas wholesale index'!J$2,FALSE)</f>
        <v>166168.27272727274</v>
      </c>
      <c r="K1415" s="13">
        <f>VLOOKUP($B1415,'Gas wholesale lookups'!$A$4:$L$15,'Gas wholesale index'!K$2,FALSE)</f>
        <v>291847.5</v>
      </c>
      <c r="L1415" s="13">
        <f>VLOOKUP($B1415,'Gas wholesale lookups'!$A$4:$L$15,'Gas wholesale index'!L$2,FALSE)</f>
        <v>332991.45454545453</v>
      </c>
      <c r="M1415" s="13">
        <f>VLOOKUP($B1415,'Gas wholesale lookups'!$A$4:$L$15,'Gas wholesale index'!M$2,FALSE)</f>
        <v>208526.18181818182</v>
      </c>
      <c r="N1415" s="13">
        <f>VLOOKUP($B1415,'Gas wholesale lookups'!$A$4:$L$15,'Gas wholesale index'!N$2,FALSE)</f>
        <v>166168.27272727274</v>
      </c>
      <c r="O1415" s="38">
        <f>VLOOKUP($B1415,'Gas wholesale lookups'!$A$4:$R$15,'Gas wholesale index'!O$2,FALSE)</f>
        <v>0</v>
      </c>
      <c r="P1415" s="38">
        <f>VLOOKUP($B1415,'Gas wholesale lookups'!$A$4:$R$15,'Gas wholesale index'!P$2,FALSE)</f>
        <v>0</v>
      </c>
      <c r="Q1415" s="38">
        <f>VLOOKUP($B1415,'Gas wholesale lookups'!$A$4:$R$15,'Gas wholesale index'!Q$2,FALSE)</f>
        <v>1</v>
      </c>
      <c r="R1415" s="38">
        <f>VLOOKUP($B1415,'Gas wholesale lookups'!$A$4:$R$15,'Gas wholesale index'!R$2,FALSE)</f>
        <v>1</v>
      </c>
      <c r="S1415" s="38">
        <f>VLOOKUP($B1415,'Gas wholesale lookups'!$A$4:$R$15,'Gas wholesale index'!S$2,FALSE)</f>
        <v>1</v>
      </c>
      <c r="T1415" s="38">
        <f>VLOOKUP($B1415,'Gas wholesale lookups'!$A$4:$R$15,'Gas wholesale index'!T$2,FALSE)</f>
        <v>1</v>
      </c>
      <c r="U1415" s="13">
        <f t="shared" si="398"/>
        <v>0</v>
      </c>
      <c r="V1415" s="13">
        <f t="shared" si="399"/>
        <v>0</v>
      </c>
      <c r="W1415" s="13">
        <f t="shared" si="400"/>
        <v>291847.5</v>
      </c>
      <c r="X1415" s="13">
        <f t="shared" si="401"/>
        <v>332991.45454545453</v>
      </c>
      <c r="Y1415" s="13">
        <f t="shared" si="402"/>
        <v>208526.18181818182</v>
      </c>
      <c r="Z1415" s="13">
        <f t="shared" si="403"/>
        <v>166168.27272727274</v>
      </c>
      <c r="AA1415" s="13">
        <f t="shared" si="404"/>
        <v>999533.40909090918</v>
      </c>
      <c r="AB1415" s="23">
        <f t="shared" si="405"/>
        <v>0</v>
      </c>
      <c r="AC1415" s="23">
        <f t="shared" si="406"/>
        <v>0</v>
      </c>
      <c r="AD1415" s="23">
        <f t="shared" si="407"/>
        <v>0</v>
      </c>
      <c r="AE1415" s="23">
        <f t="shared" si="408"/>
        <v>0</v>
      </c>
      <c r="AF1415" s="23">
        <f t="shared" si="409"/>
        <v>0</v>
      </c>
      <c r="AG1415" s="23">
        <f t="shared" si="410"/>
        <v>0</v>
      </c>
      <c r="AH1415" s="23">
        <f t="shared" si="411"/>
        <v>0</v>
      </c>
      <c r="AI1415" s="44" t="str">
        <f t="shared" si="412"/>
        <v>n/a</v>
      </c>
      <c r="AJ1415" s="2" t="str">
        <f t="shared" ref="AJ1415:AJ1478" si="413">IF(AND(MONTH(A1415)=8,MONTH(A1414)=7),YEAR(A1415)+1&amp;"-"&amp;YEAR(A1415)-1998&amp;" Summer",IF(AND(MONTH(A1415)=2,MONTH(A1414)=1),YEAR(A1415)&amp;"-"&amp;YEAR(A1415)-1999&amp;" Winter",AJ1414))</f>
        <v>2020-21 Winter</v>
      </c>
      <c r="AK1415" s="2" t="str">
        <f t="shared" ref="AK1415:AK1478" si="414">IF(AND(MONTH(A1415)=4,MONTH(A1414)=3),YEAR(A1415)&amp;"-"&amp;YEAR(A1415)-1999&amp;" Summer",IF(AND(MONTH(A1415)=10,MONTH(A1414)=9),YEAR(A1415)&amp;"-"&amp;YEAR(A1415)-1999&amp;" Winter",AK1414))</f>
        <v>2019-20 Winter</v>
      </c>
      <c r="AL1415" s="41">
        <v>0</v>
      </c>
    </row>
    <row r="1416" spans="1:38" x14ac:dyDescent="0.3">
      <c r="A1416" s="47">
        <v>43887</v>
      </c>
      <c r="B1416" s="14" t="str">
        <f t="shared" si="397"/>
        <v>Feb</v>
      </c>
      <c r="C1416" s="3"/>
      <c r="D1416" s="3"/>
      <c r="E1416" s="3"/>
      <c r="F1416" s="3"/>
      <c r="G1416" s="3"/>
      <c r="H1416" s="3"/>
      <c r="I1416" s="13">
        <f>VLOOKUP($B1416,'Gas wholesale lookups'!$A$4:$L$15,'Gas wholesale index'!I$2,FALSE)</f>
        <v>208526.18181818182</v>
      </c>
      <c r="J1416" s="13">
        <f>VLOOKUP($B1416,'Gas wholesale lookups'!$A$4:$L$15,'Gas wholesale index'!J$2,FALSE)</f>
        <v>166168.27272727274</v>
      </c>
      <c r="K1416" s="13">
        <f>VLOOKUP($B1416,'Gas wholesale lookups'!$A$4:$L$15,'Gas wholesale index'!K$2,FALSE)</f>
        <v>291847.5</v>
      </c>
      <c r="L1416" s="13">
        <f>VLOOKUP($B1416,'Gas wholesale lookups'!$A$4:$L$15,'Gas wholesale index'!L$2,FALSE)</f>
        <v>332991.45454545453</v>
      </c>
      <c r="M1416" s="13">
        <f>VLOOKUP($B1416,'Gas wholesale lookups'!$A$4:$L$15,'Gas wholesale index'!M$2,FALSE)</f>
        <v>208526.18181818182</v>
      </c>
      <c r="N1416" s="13">
        <f>VLOOKUP($B1416,'Gas wholesale lookups'!$A$4:$L$15,'Gas wholesale index'!N$2,FALSE)</f>
        <v>166168.27272727274</v>
      </c>
      <c r="O1416" s="38">
        <f>VLOOKUP($B1416,'Gas wholesale lookups'!$A$4:$R$15,'Gas wholesale index'!O$2,FALSE)</f>
        <v>0</v>
      </c>
      <c r="P1416" s="38">
        <f>VLOOKUP($B1416,'Gas wholesale lookups'!$A$4:$R$15,'Gas wholesale index'!P$2,FALSE)</f>
        <v>0</v>
      </c>
      <c r="Q1416" s="38">
        <f>VLOOKUP($B1416,'Gas wholesale lookups'!$A$4:$R$15,'Gas wholesale index'!Q$2,FALSE)</f>
        <v>1</v>
      </c>
      <c r="R1416" s="38">
        <f>VLOOKUP($B1416,'Gas wholesale lookups'!$A$4:$R$15,'Gas wholesale index'!R$2,FALSE)</f>
        <v>1</v>
      </c>
      <c r="S1416" s="38">
        <f>VLOOKUP($B1416,'Gas wholesale lookups'!$A$4:$R$15,'Gas wholesale index'!S$2,FALSE)</f>
        <v>1</v>
      </c>
      <c r="T1416" s="38">
        <f>VLOOKUP($B1416,'Gas wholesale lookups'!$A$4:$R$15,'Gas wholesale index'!T$2,FALSE)</f>
        <v>1</v>
      </c>
      <c r="U1416" s="13">
        <f t="shared" si="398"/>
        <v>0</v>
      </c>
      <c r="V1416" s="13">
        <f t="shared" si="399"/>
        <v>0</v>
      </c>
      <c r="W1416" s="13">
        <f t="shared" si="400"/>
        <v>291847.5</v>
      </c>
      <c r="X1416" s="13">
        <f t="shared" si="401"/>
        <v>332991.45454545453</v>
      </c>
      <c r="Y1416" s="13">
        <f t="shared" si="402"/>
        <v>208526.18181818182</v>
      </c>
      <c r="Z1416" s="13">
        <f t="shared" si="403"/>
        <v>166168.27272727274</v>
      </c>
      <c r="AA1416" s="13">
        <f t="shared" si="404"/>
        <v>999533.40909090918</v>
      </c>
      <c r="AB1416" s="23">
        <f t="shared" si="405"/>
        <v>0</v>
      </c>
      <c r="AC1416" s="23">
        <f t="shared" si="406"/>
        <v>0</v>
      </c>
      <c r="AD1416" s="23">
        <f t="shared" si="407"/>
        <v>0</v>
      </c>
      <c r="AE1416" s="23">
        <f t="shared" si="408"/>
        <v>0</v>
      </c>
      <c r="AF1416" s="23">
        <f t="shared" si="409"/>
        <v>0</v>
      </c>
      <c r="AG1416" s="23">
        <f t="shared" si="410"/>
        <v>0</v>
      </c>
      <c r="AH1416" s="23">
        <f t="shared" si="411"/>
        <v>0</v>
      </c>
      <c r="AI1416" s="44" t="str">
        <f t="shared" si="412"/>
        <v>n/a</v>
      </c>
      <c r="AJ1416" s="2" t="str">
        <f t="shared" si="413"/>
        <v>2020-21 Winter</v>
      </c>
      <c r="AK1416" s="2" t="str">
        <f t="shared" si="414"/>
        <v>2019-20 Winter</v>
      </c>
      <c r="AL1416" s="41">
        <v>0</v>
      </c>
    </row>
    <row r="1417" spans="1:38" x14ac:dyDescent="0.3">
      <c r="A1417" s="47">
        <v>43888</v>
      </c>
      <c r="B1417" s="14" t="str">
        <f t="shared" si="397"/>
        <v>Feb</v>
      </c>
      <c r="C1417" s="3"/>
      <c r="D1417" s="3"/>
      <c r="E1417" s="3"/>
      <c r="F1417" s="3"/>
      <c r="G1417" s="3"/>
      <c r="H1417" s="3"/>
      <c r="I1417" s="13">
        <f>VLOOKUP($B1417,'Gas wholesale lookups'!$A$4:$L$15,'Gas wholesale index'!I$2,FALSE)</f>
        <v>208526.18181818182</v>
      </c>
      <c r="J1417" s="13">
        <f>VLOOKUP($B1417,'Gas wholesale lookups'!$A$4:$L$15,'Gas wholesale index'!J$2,FALSE)</f>
        <v>166168.27272727274</v>
      </c>
      <c r="K1417" s="13">
        <f>VLOOKUP($B1417,'Gas wholesale lookups'!$A$4:$L$15,'Gas wholesale index'!K$2,FALSE)</f>
        <v>291847.5</v>
      </c>
      <c r="L1417" s="13">
        <f>VLOOKUP($B1417,'Gas wholesale lookups'!$A$4:$L$15,'Gas wholesale index'!L$2,FALSE)</f>
        <v>332991.45454545453</v>
      </c>
      <c r="M1417" s="13">
        <f>VLOOKUP($B1417,'Gas wholesale lookups'!$A$4:$L$15,'Gas wholesale index'!M$2,FALSE)</f>
        <v>208526.18181818182</v>
      </c>
      <c r="N1417" s="13">
        <f>VLOOKUP($B1417,'Gas wholesale lookups'!$A$4:$L$15,'Gas wholesale index'!N$2,FALSE)</f>
        <v>166168.27272727274</v>
      </c>
      <c r="O1417" s="38">
        <f>VLOOKUP($B1417,'Gas wholesale lookups'!$A$4:$R$15,'Gas wholesale index'!O$2,FALSE)</f>
        <v>0</v>
      </c>
      <c r="P1417" s="38">
        <f>VLOOKUP($B1417,'Gas wholesale lookups'!$A$4:$R$15,'Gas wholesale index'!P$2,FALSE)</f>
        <v>0</v>
      </c>
      <c r="Q1417" s="38">
        <f>VLOOKUP($B1417,'Gas wholesale lookups'!$A$4:$R$15,'Gas wholesale index'!Q$2,FALSE)</f>
        <v>1</v>
      </c>
      <c r="R1417" s="38">
        <f>VLOOKUP($B1417,'Gas wholesale lookups'!$A$4:$R$15,'Gas wholesale index'!R$2,FALSE)</f>
        <v>1</v>
      </c>
      <c r="S1417" s="38">
        <f>VLOOKUP($B1417,'Gas wholesale lookups'!$A$4:$R$15,'Gas wholesale index'!S$2,FALSE)</f>
        <v>1</v>
      </c>
      <c r="T1417" s="38">
        <f>VLOOKUP($B1417,'Gas wholesale lookups'!$A$4:$R$15,'Gas wholesale index'!T$2,FALSE)</f>
        <v>1</v>
      </c>
      <c r="U1417" s="13">
        <f t="shared" si="398"/>
        <v>0</v>
      </c>
      <c r="V1417" s="13">
        <f t="shared" si="399"/>
        <v>0</v>
      </c>
      <c r="W1417" s="13">
        <f t="shared" si="400"/>
        <v>291847.5</v>
      </c>
      <c r="X1417" s="13">
        <f t="shared" si="401"/>
        <v>332991.45454545453</v>
      </c>
      <c r="Y1417" s="13">
        <f t="shared" si="402"/>
        <v>208526.18181818182</v>
      </c>
      <c r="Z1417" s="13">
        <f t="shared" si="403"/>
        <v>166168.27272727274</v>
      </c>
      <c r="AA1417" s="13">
        <f t="shared" si="404"/>
        <v>999533.40909090918</v>
      </c>
      <c r="AB1417" s="23">
        <f t="shared" si="405"/>
        <v>0</v>
      </c>
      <c r="AC1417" s="23">
        <f t="shared" si="406"/>
        <v>0</v>
      </c>
      <c r="AD1417" s="23">
        <f t="shared" si="407"/>
        <v>0</v>
      </c>
      <c r="AE1417" s="23">
        <f t="shared" si="408"/>
        <v>0</v>
      </c>
      <c r="AF1417" s="23">
        <f t="shared" si="409"/>
        <v>0</v>
      </c>
      <c r="AG1417" s="23">
        <f t="shared" si="410"/>
        <v>0</v>
      </c>
      <c r="AH1417" s="23">
        <f t="shared" si="411"/>
        <v>0</v>
      </c>
      <c r="AI1417" s="44" t="str">
        <f t="shared" si="412"/>
        <v>n/a</v>
      </c>
      <c r="AJ1417" s="2" t="str">
        <f t="shared" si="413"/>
        <v>2020-21 Winter</v>
      </c>
      <c r="AK1417" s="2" t="str">
        <f t="shared" si="414"/>
        <v>2019-20 Winter</v>
      </c>
      <c r="AL1417" s="41">
        <v>0</v>
      </c>
    </row>
    <row r="1418" spans="1:38" x14ac:dyDescent="0.3">
      <c r="A1418" s="47">
        <v>43889</v>
      </c>
      <c r="B1418" s="14" t="str">
        <f t="shared" ref="B1418:B1481" si="415">TEXT(A1418,"mmm")</f>
        <v>Feb</v>
      </c>
      <c r="C1418" s="3"/>
      <c r="D1418" s="3"/>
      <c r="E1418" s="3"/>
      <c r="F1418" s="3"/>
      <c r="G1418" s="3"/>
      <c r="H1418" s="3"/>
      <c r="I1418" s="13">
        <f>VLOOKUP($B1418,'Gas wholesale lookups'!$A$4:$L$15,'Gas wholesale index'!I$2,FALSE)</f>
        <v>208526.18181818182</v>
      </c>
      <c r="J1418" s="13">
        <f>VLOOKUP($B1418,'Gas wholesale lookups'!$A$4:$L$15,'Gas wholesale index'!J$2,FALSE)</f>
        <v>166168.27272727274</v>
      </c>
      <c r="K1418" s="13">
        <f>VLOOKUP($B1418,'Gas wholesale lookups'!$A$4:$L$15,'Gas wholesale index'!K$2,FALSE)</f>
        <v>291847.5</v>
      </c>
      <c r="L1418" s="13">
        <f>VLOOKUP($B1418,'Gas wholesale lookups'!$A$4:$L$15,'Gas wholesale index'!L$2,FALSE)</f>
        <v>332991.45454545453</v>
      </c>
      <c r="M1418" s="13">
        <f>VLOOKUP($B1418,'Gas wholesale lookups'!$A$4:$L$15,'Gas wholesale index'!M$2,FALSE)</f>
        <v>208526.18181818182</v>
      </c>
      <c r="N1418" s="13">
        <f>VLOOKUP($B1418,'Gas wholesale lookups'!$A$4:$L$15,'Gas wholesale index'!N$2,FALSE)</f>
        <v>166168.27272727274</v>
      </c>
      <c r="O1418" s="38">
        <f>VLOOKUP($B1418,'Gas wholesale lookups'!$A$4:$R$15,'Gas wholesale index'!O$2,FALSE)</f>
        <v>0</v>
      </c>
      <c r="P1418" s="38">
        <f>VLOOKUP($B1418,'Gas wholesale lookups'!$A$4:$R$15,'Gas wholesale index'!P$2,FALSE)</f>
        <v>0</v>
      </c>
      <c r="Q1418" s="38">
        <f>VLOOKUP($B1418,'Gas wholesale lookups'!$A$4:$R$15,'Gas wholesale index'!Q$2,FALSE)</f>
        <v>1</v>
      </c>
      <c r="R1418" s="38">
        <f>VLOOKUP($B1418,'Gas wholesale lookups'!$A$4:$R$15,'Gas wholesale index'!R$2,FALSE)</f>
        <v>1</v>
      </c>
      <c r="S1418" s="38">
        <f>VLOOKUP($B1418,'Gas wholesale lookups'!$A$4:$R$15,'Gas wholesale index'!S$2,FALSE)</f>
        <v>1</v>
      </c>
      <c r="T1418" s="38">
        <f>VLOOKUP($B1418,'Gas wholesale lookups'!$A$4:$R$15,'Gas wholesale index'!T$2,FALSE)</f>
        <v>1</v>
      </c>
      <c r="U1418" s="13">
        <f t="shared" ref="U1418:U1481" si="416">IF(O1418="","",I1418*O1418)</f>
        <v>0</v>
      </c>
      <c r="V1418" s="13">
        <f t="shared" ref="V1418:V1481" si="417">IF(P1418="","",J1418*P1418)</f>
        <v>0</v>
      </c>
      <c r="W1418" s="13">
        <f t="shared" ref="W1418:W1481" si="418">IF(Q1418="","",K1418*Q1418)</f>
        <v>291847.5</v>
      </c>
      <c r="X1418" s="13">
        <f t="shared" ref="X1418:X1481" si="419">IF(R1418="","",L1418*R1418)</f>
        <v>332991.45454545453</v>
      </c>
      <c r="Y1418" s="13">
        <f t="shared" ref="Y1418:Y1481" si="420">IF(S1418="","",M1418*S1418)</f>
        <v>208526.18181818182</v>
      </c>
      <c r="Z1418" s="13">
        <f t="shared" ref="Z1418:Z1481" si="421">IF(T1418="","",N1418*T1418)</f>
        <v>166168.27272727274</v>
      </c>
      <c r="AA1418" s="13">
        <f t="shared" ref="AA1418:AA1481" si="422">SUM(U1418:Z1418)</f>
        <v>999533.40909090918</v>
      </c>
      <c r="AB1418" s="23">
        <f t="shared" ref="AB1418:AB1481" si="423">IF(U1418="","",U1418*C1418)</f>
        <v>0</v>
      </c>
      <c r="AC1418" s="23">
        <f t="shared" ref="AC1418:AC1481" si="424">IF(V1418="","",V1418*D1418)</f>
        <v>0</v>
      </c>
      <c r="AD1418" s="23">
        <f t="shared" ref="AD1418:AD1481" si="425">IF(W1418="","",W1418*E1418)</f>
        <v>0</v>
      </c>
      <c r="AE1418" s="23">
        <f t="shared" ref="AE1418:AE1481" si="426">IF(X1418="","",X1418*F1418)</f>
        <v>0</v>
      </c>
      <c r="AF1418" s="23">
        <f t="shared" ref="AF1418:AF1481" si="427">IF(Y1418="","",Y1418*G1418)</f>
        <v>0</v>
      </c>
      <c r="AG1418" s="23">
        <f t="shared" ref="AG1418:AG1481" si="428">IF(Z1418="","",Z1418*H1418)</f>
        <v>0</v>
      </c>
      <c r="AH1418" s="23">
        <f t="shared" ref="AH1418:AH1481" si="429">SUM(AB1418:AG1418)</f>
        <v>0</v>
      </c>
      <c r="AI1418" s="44" t="str">
        <f t="shared" ref="AI1418:AI1481" si="430">IF(MIN(C1418:H1418)&lt;1,"n/a",AH1418/AA1418)</f>
        <v>n/a</v>
      </c>
      <c r="AJ1418" s="2" t="str">
        <f t="shared" si="413"/>
        <v>2020-21 Winter</v>
      </c>
      <c r="AK1418" s="2" t="str">
        <f t="shared" si="414"/>
        <v>2019-20 Winter</v>
      </c>
      <c r="AL1418" s="41">
        <v>0</v>
      </c>
    </row>
    <row r="1419" spans="1:38" x14ac:dyDescent="0.3">
      <c r="A1419" s="47">
        <v>43892</v>
      </c>
      <c r="B1419" s="14" t="str">
        <f t="shared" si="415"/>
        <v>Mar</v>
      </c>
      <c r="C1419" s="3"/>
      <c r="D1419" s="3"/>
      <c r="E1419" s="3"/>
      <c r="F1419" s="3"/>
      <c r="G1419" s="3"/>
      <c r="H1419" s="3"/>
      <c r="I1419" s="13">
        <f>VLOOKUP($B1419,'Gas wholesale lookups'!$A$4:$L$15,'Gas wholesale index'!I$2,FALSE)</f>
        <v>208526.18181818182</v>
      </c>
      <c r="J1419" s="13">
        <f>VLOOKUP($B1419,'Gas wholesale lookups'!$A$4:$L$15,'Gas wholesale index'!J$2,FALSE)</f>
        <v>166168.27272727274</v>
      </c>
      <c r="K1419" s="13">
        <f>VLOOKUP($B1419,'Gas wholesale lookups'!$A$4:$L$15,'Gas wholesale index'!K$2,FALSE)</f>
        <v>291847.5</v>
      </c>
      <c r="L1419" s="13">
        <f>VLOOKUP($B1419,'Gas wholesale lookups'!$A$4:$L$15,'Gas wholesale index'!L$2,FALSE)</f>
        <v>332991.45454545453</v>
      </c>
      <c r="M1419" s="13">
        <f>VLOOKUP($B1419,'Gas wholesale lookups'!$A$4:$L$15,'Gas wholesale index'!M$2,FALSE)</f>
        <v>208526.18181818182</v>
      </c>
      <c r="N1419" s="13">
        <f>VLOOKUP($B1419,'Gas wholesale lookups'!$A$4:$L$15,'Gas wholesale index'!N$2,FALSE)</f>
        <v>166168.27272727274</v>
      </c>
      <c r="O1419" s="38">
        <f>VLOOKUP($B1419,'Gas wholesale lookups'!$A$4:$R$15,'Gas wholesale index'!O$2,FALSE)</f>
        <v>0</v>
      </c>
      <c r="P1419" s="38">
        <f>VLOOKUP($B1419,'Gas wholesale lookups'!$A$4:$R$15,'Gas wholesale index'!P$2,FALSE)</f>
        <v>0</v>
      </c>
      <c r="Q1419" s="38">
        <f>VLOOKUP($B1419,'Gas wholesale lookups'!$A$4:$R$15,'Gas wholesale index'!Q$2,FALSE)</f>
        <v>1</v>
      </c>
      <c r="R1419" s="38">
        <f>VLOOKUP($B1419,'Gas wholesale lookups'!$A$4:$R$15,'Gas wholesale index'!R$2,FALSE)</f>
        <v>1</v>
      </c>
      <c r="S1419" s="38">
        <f>VLOOKUP($B1419,'Gas wholesale lookups'!$A$4:$R$15,'Gas wholesale index'!S$2,FALSE)</f>
        <v>1</v>
      </c>
      <c r="T1419" s="38">
        <f>VLOOKUP($B1419,'Gas wholesale lookups'!$A$4:$R$15,'Gas wholesale index'!T$2,FALSE)</f>
        <v>1</v>
      </c>
      <c r="U1419" s="13">
        <f t="shared" si="416"/>
        <v>0</v>
      </c>
      <c r="V1419" s="13">
        <f t="shared" si="417"/>
        <v>0</v>
      </c>
      <c r="W1419" s="13">
        <f t="shared" si="418"/>
        <v>291847.5</v>
      </c>
      <c r="X1419" s="13">
        <f t="shared" si="419"/>
        <v>332991.45454545453</v>
      </c>
      <c r="Y1419" s="13">
        <f t="shared" si="420"/>
        <v>208526.18181818182</v>
      </c>
      <c r="Z1419" s="13">
        <f t="shared" si="421"/>
        <v>166168.27272727274</v>
      </c>
      <c r="AA1419" s="13">
        <f t="shared" si="422"/>
        <v>999533.40909090918</v>
      </c>
      <c r="AB1419" s="23">
        <f t="shared" si="423"/>
        <v>0</v>
      </c>
      <c r="AC1419" s="23">
        <f t="shared" si="424"/>
        <v>0</v>
      </c>
      <c r="AD1419" s="23">
        <f t="shared" si="425"/>
        <v>0</v>
      </c>
      <c r="AE1419" s="23">
        <f t="shared" si="426"/>
        <v>0</v>
      </c>
      <c r="AF1419" s="23">
        <f t="shared" si="427"/>
        <v>0</v>
      </c>
      <c r="AG1419" s="23">
        <f t="shared" si="428"/>
        <v>0</v>
      </c>
      <c r="AH1419" s="23">
        <f t="shared" si="429"/>
        <v>0</v>
      </c>
      <c r="AI1419" s="44" t="str">
        <f t="shared" si="430"/>
        <v>n/a</v>
      </c>
      <c r="AJ1419" s="2" t="str">
        <f t="shared" si="413"/>
        <v>2020-21 Winter</v>
      </c>
      <c r="AK1419" s="2" t="str">
        <f t="shared" si="414"/>
        <v>2019-20 Winter</v>
      </c>
      <c r="AL1419" s="41">
        <v>0</v>
      </c>
    </row>
    <row r="1420" spans="1:38" x14ac:dyDescent="0.3">
      <c r="A1420" s="47">
        <v>43893</v>
      </c>
      <c r="B1420" s="14" t="str">
        <f t="shared" si="415"/>
        <v>Mar</v>
      </c>
      <c r="C1420" s="3"/>
      <c r="D1420" s="3"/>
      <c r="E1420" s="3"/>
      <c r="F1420" s="3"/>
      <c r="G1420" s="3"/>
      <c r="H1420" s="3"/>
      <c r="I1420" s="13">
        <f>VLOOKUP($B1420,'Gas wholesale lookups'!$A$4:$L$15,'Gas wholesale index'!I$2,FALSE)</f>
        <v>208526.18181818182</v>
      </c>
      <c r="J1420" s="13">
        <f>VLOOKUP($B1420,'Gas wholesale lookups'!$A$4:$L$15,'Gas wholesale index'!J$2,FALSE)</f>
        <v>166168.27272727274</v>
      </c>
      <c r="K1420" s="13">
        <f>VLOOKUP($B1420,'Gas wholesale lookups'!$A$4:$L$15,'Gas wholesale index'!K$2,FALSE)</f>
        <v>291847.5</v>
      </c>
      <c r="L1420" s="13">
        <f>VLOOKUP($B1420,'Gas wholesale lookups'!$A$4:$L$15,'Gas wholesale index'!L$2,FALSE)</f>
        <v>332991.45454545453</v>
      </c>
      <c r="M1420" s="13">
        <f>VLOOKUP($B1420,'Gas wholesale lookups'!$A$4:$L$15,'Gas wholesale index'!M$2,FALSE)</f>
        <v>208526.18181818182</v>
      </c>
      <c r="N1420" s="13">
        <f>VLOOKUP($B1420,'Gas wholesale lookups'!$A$4:$L$15,'Gas wholesale index'!N$2,FALSE)</f>
        <v>166168.27272727274</v>
      </c>
      <c r="O1420" s="38">
        <f>VLOOKUP($B1420,'Gas wholesale lookups'!$A$4:$R$15,'Gas wholesale index'!O$2,FALSE)</f>
        <v>0</v>
      </c>
      <c r="P1420" s="38">
        <f>VLOOKUP($B1420,'Gas wholesale lookups'!$A$4:$R$15,'Gas wholesale index'!P$2,FALSE)</f>
        <v>0</v>
      </c>
      <c r="Q1420" s="38">
        <f>VLOOKUP($B1420,'Gas wholesale lookups'!$A$4:$R$15,'Gas wholesale index'!Q$2,FALSE)</f>
        <v>1</v>
      </c>
      <c r="R1420" s="38">
        <f>VLOOKUP($B1420,'Gas wholesale lookups'!$A$4:$R$15,'Gas wholesale index'!R$2,FALSE)</f>
        <v>1</v>
      </c>
      <c r="S1420" s="38">
        <f>VLOOKUP($B1420,'Gas wholesale lookups'!$A$4:$R$15,'Gas wholesale index'!S$2,FALSE)</f>
        <v>1</v>
      </c>
      <c r="T1420" s="38">
        <f>VLOOKUP($B1420,'Gas wholesale lookups'!$A$4:$R$15,'Gas wholesale index'!T$2,FALSE)</f>
        <v>1</v>
      </c>
      <c r="U1420" s="13">
        <f t="shared" si="416"/>
        <v>0</v>
      </c>
      <c r="V1420" s="13">
        <f t="shared" si="417"/>
        <v>0</v>
      </c>
      <c r="W1420" s="13">
        <f t="shared" si="418"/>
        <v>291847.5</v>
      </c>
      <c r="X1420" s="13">
        <f t="shared" si="419"/>
        <v>332991.45454545453</v>
      </c>
      <c r="Y1420" s="13">
        <f t="shared" si="420"/>
        <v>208526.18181818182</v>
      </c>
      <c r="Z1420" s="13">
        <f t="shared" si="421"/>
        <v>166168.27272727274</v>
      </c>
      <c r="AA1420" s="13">
        <f t="shared" si="422"/>
        <v>999533.40909090918</v>
      </c>
      <c r="AB1420" s="23">
        <f t="shared" si="423"/>
        <v>0</v>
      </c>
      <c r="AC1420" s="23">
        <f t="shared" si="424"/>
        <v>0</v>
      </c>
      <c r="AD1420" s="23">
        <f t="shared" si="425"/>
        <v>0</v>
      </c>
      <c r="AE1420" s="23">
        <f t="shared" si="426"/>
        <v>0</v>
      </c>
      <c r="AF1420" s="23">
        <f t="shared" si="427"/>
        <v>0</v>
      </c>
      <c r="AG1420" s="23">
        <f t="shared" si="428"/>
        <v>0</v>
      </c>
      <c r="AH1420" s="23">
        <f t="shared" si="429"/>
        <v>0</v>
      </c>
      <c r="AI1420" s="44" t="str">
        <f t="shared" si="430"/>
        <v>n/a</v>
      </c>
      <c r="AJ1420" s="2" t="str">
        <f t="shared" si="413"/>
        <v>2020-21 Winter</v>
      </c>
      <c r="AK1420" s="2" t="str">
        <f t="shared" si="414"/>
        <v>2019-20 Winter</v>
      </c>
      <c r="AL1420" s="41">
        <v>0</v>
      </c>
    </row>
    <row r="1421" spans="1:38" x14ac:dyDescent="0.3">
      <c r="A1421" s="47">
        <v>43894</v>
      </c>
      <c r="B1421" s="14" t="str">
        <f t="shared" si="415"/>
        <v>Mar</v>
      </c>
      <c r="C1421" s="3"/>
      <c r="D1421" s="3"/>
      <c r="E1421" s="3"/>
      <c r="F1421" s="3"/>
      <c r="G1421" s="3"/>
      <c r="H1421" s="3"/>
      <c r="I1421" s="13">
        <f>VLOOKUP($B1421,'Gas wholesale lookups'!$A$4:$L$15,'Gas wholesale index'!I$2,FALSE)</f>
        <v>208526.18181818182</v>
      </c>
      <c r="J1421" s="13">
        <f>VLOOKUP($B1421,'Gas wholesale lookups'!$A$4:$L$15,'Gas wholesale index'!J$2,FALSE)</f>
        <v>166168.27272727274</v>
      </c>
      <c r="K1421" s="13">
        <f>VLOOKUP($B1421,'Gas wholesale lookups'!$A$4:$L$15,'Gas wholesale index'!K$2,FALSE)</f>
        <v>291847.5</v>
      </c>
      <c r="L1421" s="13">
        <f>VLOOKUP($B1421,'Gas wholesale lookups'!$A$4:$L$15,'Gas wholesale index'!L$2,FALSE)</f>
        <v>332991.45454545453</v>
      </c>
      <c r="M1421" s="13">
        <f>VLOOKUP($B1421,'Gas wholesale lookups'!$A$4:$L$15,'Gas wholesale index'!M$2,FALSE)</f>
        <v>208526.18181818182</v>
      </c>
      <c r="N1421" s="13">
        <f>VLOOKUP($B1421,'Gas wholesale lookups'!$A$4:$L$15,'Gas wholesale index'!N$2,FALSE)</f>
        <v>166168.27272727274</v>
      </c>
      <c r="O1421" s="38">
        <f>VLOOKUP($B1421,'Gas wholesale lookups'!$A$4:$R$15,'Gas wholesale index'!O$2,FALSE)</f>
        <v>0</v>
      </c>
      <c r="P1421" s="38">
        <f>VLOOKUP($B1421,'Gas wholesale lookups'!$A$4:$R$15,'Gas wholesale index'!P$2,FALSE)</f>
        <v>0</v>
      </c>
      <c r="Q1421" s="38">
        <f>VLOOKUP($B1421,'Gas wholesale lookups'!$A$4:$R$15,'Gas wholesale index'!Q$2,FALSE)</f>
        <v>1</v>
      </c>
      <c r="R1421" s="38">
        <f>VLOOKUP($B1421,'Gas wholesale lookups'!$A$4:$R$15,'Gas wholesale index'!R$2,FALSE)</f>
        <v>1</v>
      </c>
      <c r="S1421" s="38">
        <f>VLOOKUP($B1421,'Gas wholesale lookups'!$A$4:$R$15,'Gas wholesale index'!S$2,FALSE)</f>
        <v>1</v>
      </c>
      <c r="T1421" s="38">
        <f>VLOOKUP($B1421,'Gas wholesale lookups'!$A$4:$R$15,'Gas wholesale index'!T$2,FALSE)</f>
        <v>1</v>
      </c>
      <c r="U1421" s="13">
        <f t="shared" si="416"/>
        <v>0</v>
      </c>
      <c r="V1421" s="13">
        <f t="shared" si="417"/>
        <v>0</v>
      </c>
      <c r="W1421" s="13">
        <f t="shared" si="418"/>
        <v>291847.5</v>
      </c>
      <c r="X1421" s="13">
        <f t="shared" si="419"/>
        <v>332991.45454545453</v>
      </c>
      <c r="Y1421" s="13">
        <f t="shared" si="420"/>
        <v>208526.18181818182</v>
      </c>
      <c r="Z1421" s="13">
        <f t="shared" si="421"/>
        <v>166168.27272727274</v>
      </c>
      <c r="AA1421" s="13">
        <f t="shared" si="422"/>
        <v>999533.40909090918</v>
      </c>
      <c r="AB1421" s="23">
        <f t="shared" si="423"/>
        <v>0</v>
      </c>
      <c r="AC1421" s="23">
        <f t="shared" si="424"/>
        <v>0</v>
      </c>
      <c r="AD1421" s="23">
        <f t="shared" si="425"/>
        <v>0</v>
      </c>
      <c r="AE1421" s="23">
        <f t="shared" si="426"/>
        <v>0</v>
      </c>
      <c r="AF1421" s="23">
        <f t="shared" si="427"/>
        <v>0</v>
      </c>
      <c r="AG1421" s="23">
        <f t="shared" si="428"/>
        <v>0</v>
      </c>
      <c r="AH1421" s="23">
        <f t="shared" si="429"/>
        <v>0</v>
      </c>
      <c r="AI1421" s="44" t="str">
        <f t="shared" si="430"/>
        <v>n/a</v>
      </c>
      <c r="AJ1421" s="2" t="str">
        <f t="shared" si="413"/>
        <v>2020-21 Winter</v>
      </c>
      <c r="AK1421" s="2" t="str">
        <f t="shared" si="414"/>
        <v>2019-20 Winter</v>
      </c>
      <c r="AL1421" s="41">
        <v>0</v>
      </c>
    </row>
    <row r="1422" spans="1:38" x14ac:dyDescent="0.3">
      <c r="A1422" s="47">
        <v>43895</v>
      </c>
      <c r="B1422" s="14" t="str">
        <f t="shared" si="415"/>
        <v>Mar</v>
      </c>
      <c r="C1422" s="3"/>
      <c r="D1422" s="3"/>
      <c r="E1422" s="3"/>
      <c r="F1422" s="3"/>
      <c r="G1422" s="3"/>
      <c r="H1422" s="3"/>
      <c r="I1422" s="13">
        <f>VLOOKUP($B1422,'Gas wholesale lookups'!$A$4:$L$15,'Gas wholesale index'!I$2,FALSE)</f>
        <v>208526.18181818182</v>
      </c>
      <c r="J1422" s="13">
        <f>VLOOKUP($B1422,'Gas wholesale lookups'!$A$4:$L$15,'Gas wholesale index'!J$2,FALSE)</f>
        <v>166168.27272727274</v>
      </c>
      <c r="K1422" s="13">
        <f>VLOOKUP($B1422,'Gas wholesale lookups'!$A$4:$L$15,'Gas wholesale index'!K$2,FALSE)</f>
        <v>291847.5</v>
      </c>
      <c r="L1422" s="13">
        <f>VLOOKUP($B1422,'Gas wholesale lookups'!$A$4:$L$15,'Gas wholesale index'!L$2,FALSE)</f>
        <v>332991.45454545453</v>
      </c>
      <c r="M1422" s="13">
        <f>VLOOKUP($B1422,'Gas wholesale lookups'!$A$4:$L$15,'Gas wholesale index'!M$2,FALSE)</f>
        <v>208526.18181818182</v>
      </c>
      <c r="N1422" s="13">
        <f>VLOOKUP($B1422,'Gas wholesale lookups'!$A$4:$L$15,'Gas wholesale index'!N$2,FALSE)</f>
        <v>166168.27272727274</v>
      </c>
      <c r="O1422" s="38">
        <f>VLOOKUP($B1422,'Gas wholesale lookups'!$A$4:$R$15,'Gas wholesale index'!O$2,FALSE)</f>
        <v>0</v>
      </c>
      <c r="P1422" s="38">
        <f>VLOOKUP($B1422,'Gas wholesale lookups'!$A$4:$R$15,'Gas wholesale index'!P$2,FALSE)</f>
        <v>0</v>
      </c>
      <c r="Q1422" s="38">
        <f>VLOOKUP($B1422,'Gas wholesale lookups'!$A$4:$R$15,'Gas wholesale index'!Q$2,FALSE)</f>
        <v>1</v>
      </c>
      <c r="R1422" s="38">
        <f>VLOOKUP($B1422,'Gas wholesale lookups'!$A$4:$R$15,'Gas wholesale index'!R$2,FALSE)</f>
        <v>1</v>
      </c>
      <c r="S1422" s="38">
        <f>VLOOKUP($B1422,'Gas wholesale lookups'!$A$4:$R$15,'Gas wholesale index'!S$2,FALSE)</f>
        <v>1</v>
      </c>
      <c r="T1422" s="38">
        <f>VLOOKUP($B1422,'Gas wholesale lookups'!$A$4:$R$15,'Gas wholesale index'!T$2,FALSE)</f>
        <v>1</v>
      </c>
      <c r="U1422" s="13">
        <f t="shared" si="416"/>
        <v>0</v>
      </c>
      <c r="V1422" s="13">
        <f t="shared" si="417"/>
        <v>0</v>
      </c>
      <c r="W1422" s="13">
        <f t="shared" si="418"/>
        <v>291847.5</v>
      </c>
      <c r="X1422" s="13">
        <f t="shared" si="419"/>
        <v>332991.45454545453</v>
      </c>
      <c r="Y1422" s="13">
        <f t="shared" si="420"/>
        <v>208526.18181818182</v>
      </c>
      <c r="Z1422" s="13">
        <f t="shared" si="421"/>
        <v>166168.27272727274</v>
      </c>
      <c r="AA1422" s="13">
        <f t="shared" si="422"/>
        <v>999533.40909090918</v>
      </c>
      <c r="AB1422" s="23">
        <f t="shared" si="423"/>
        <v>0</v>
      </c>
      <c r="AC1422" s="23">
        <f t="shared" si="424"/>
        <v>0</v>
      </c>
      <c r="AD1422" s="23">
        <f t="shared" si="425"/>
        <v>0</v>
      </c>
      <c r="AE1422" s="23">
        <f t="shared" si="426"/>
        <v>0</v>
      </c>
      <c r="AF1422" s="23">
        <f t="shared" si="427"/>
        <v>0</v>
      </c>
      <c r="AG1422" s="23">
        <f t="shared" si="428"/>
        <v>0</v>
      </c>
      <c r="AH1422" s="23">
        <f t="shared" si="429"/>
        <v>0</v>
      </c>
      <c r="AI1422" s="44" t="str">
        <f t="shared" si="430"/>
        <v>n/a</v>
      </c>
      <c r="AJ1422" s="2" t="str">
        <f t="shared" si="413"/>
        <v>2020-21 Winter</v>
      </c>
      <c r="AK1422" s="2" t="str">
        <f t="shared" si="414"/>
        <v>2019-20 Winter</v>
      </c>
      <c r="AL1422" s="41">
        <v>0</v>
      </c>
    </row>
    <row r="1423" spans="1:38" x14ac:dyDescent="0.3">
      <c r="A1423" s="47">
        <v>43896</v>
      </c>
      <c r="B1423" s="14" t="str">
        <f t="shared" si="415"/>
        <v>Mar</v>
      </c>
      <c r="C1423" s="3"/>
      <c r="D1423" s="3"/>
      <c r="E1423" s="3"/>
      <c r="F1423" s="3"/>
      <c r="G1423" s="3"/>
      <c r="H1423" s="3"/>
      <c r="I1423" s="13">
        <f>VLOOKUP($B1423,'Gas wholesale lookups'!$A$4:$L$15,'Gas wholesale index'!I$2,FALSE)</f>
        <v>208526.18181818182</v>
      </c>
      <c r="J1423" s="13">
        <f>VLOOKUP($B1423,'Gas wholesale lookups'!$A$4:$L$15,'Gas wholesale index'!J$2,FALSE)</f>
        <v>166168.27272727274</v>
      </c>
      <c r="K1423" s="13">
        <f>VLOOKUP($B1423,'Gas wholesale lookups'!$A$4:$L$15,'Gas wholesale index'!K$2,FALSE)</f>
        <v>291847.5</v>
      </c>
      <c r="L1423" s="13">
        <f>VLOOKUP($B1423,'Gas wholesale lookups'!$A$4:$L$15,'Gas wholesale index'!L$2,FALSE)</f>
        <v>332991.45454545453</v>
      </c>
      <c r="M1423" s="13">
        <f>VLOOKUP($B1423,'Gas wholesale lookups'!$A$4:$L$15,'Gas wholesale index'!M$2,FALSE)</f>
        <v>208526.18181818182</v>
      </c>
      <c r="N1423" s="13">
        <f>VLOOKUP($B1423,'Gas wholesale lookups'!$A$4:$L$15,'Gas wholesale index'!N$2,FALSE)</f>
        <v>166168.27272727274</v>
      </c>
      <c r="O1423" s="38">
        <f>VLOOKUP($B1423,'Gas wholesale lookups'!$A$4:$R$15,'Gas wholesale index'!O$2,FALSE)</f>
        <v>0</v>
      </c>
      <c r="P1423" s="38">
        <f>VLOOKUP($B1423,'Gas wholesale lookups'!$A$4:$R$15,'Gas wholesale index'!P$2,FALSE)</f>
        <v>0</v>
      </c>
      <c r="Q1423" s="38">
        <f>VLOOKUP($B1423,'Gas wholesale lookups'!$A$4:$R$15,'Gas wholesale index'!Q$2,FALSE)</f>
        <v>1</v>
      </c>
      <c r="R1423" s="38">
        <f>VLOOKUP($B1423,'Gas wholesale lookups'!$A$4:$R$15,'Gas wholesale index'!R$2,FALSE)</f>
        <v>1</v>
      </c>
      <c r="S1423" s="38">
        <f>VLOOKUP($B1423,'Gas wholesale lookups'!$A$4:$R$15,'Gas wholesale index'!S$2,FALSE)</f>
        <v>1</v>
      </c>
      <c r="T1423" s="38">
        <f>VLOOKUP($B1423,'Gas wholesale lookups'!$A$4:$R$15,'Gas wholesale index'!T$2,FALSE)</f>
        <v>1</v>
      </c>
      <c r="U1423" s="13">
        <f t="shared" si="416"/>
        <v>0</v>
      </c>
      <c r="V1423" s="13">
        <f t="shared" si="417"/>
        <v>0</v>
      </c>
      <c r="W1423" s="13">
        <f t="shared" si="418"/>
        <v>291847.5</v>
      </c>
      <c r="X1423" s="13">
        <f t="shared" si="419"/>
        <v>332991.45454545453</v>
      </c>
      <c r="Y1423" s="13">
        <f t="shared" si="420"/>
        <v>208526.18181818182</v>
      </c>
      <c r="Z1423" s="13">
        <f t="shared" si="421"/>
        <v>166168.27272727274</v>
      </c>
      <c r="AA1423" s="13">
        <f t="shared" si="422"/>
        <v>999533.40909090918</v>
      </c>
      <c r="AB1423" s="23">
        <f t="shared" si="423"/>
        <v>0</v>
      </c>
      <c r="AC1423" s="23">
        <f t="shared" si="424"/>
        <v>0</v>
      </c>
      <c r="AD1423" s="23">
        <f t="shared" si="425"/>
        <v>0</v>
      </c>
      <c r="AE1423" s="23">
        <f t="shared" si="426"/>
        <v>0</v>
      </c>
      <c r="AF1423" s="23">
        <f t="shared" si="427"/>
        <v>0</v>
      </c>
      <c r="AG1423" s="23">
        <f t="shared" si="428"/>
        <v>0</v>
      </c>
      <c r="AH1423" s="23">
        <f t="shared" si="429"/>
        <v>0</v>
      </c>
      <c r="AI1423" s="44" t="str">
        <f t="shared" si="430"/>
        <v>n/a</v>
      </c>
      <c r="AJ1423" s="2" t="str">
        <f t="shared" si="413"/>
        <v>2020-21 Winter</v>
      </c>
      <c r="AK1423" s="2" t="str">
        <f t="shared" si="414"/>
        <v>2019-20 Winter</v>
      </c>
      <c r="AL1423" s="41">
        <v>0</v>
      </c>
    </row>
    <row r="1424" spans="1:38" x14ac:dyDescent="0.3">
      <c r="A1424" s="47">
        <v>43899</v>
      </c>
      <c r="B1424" s="14" t="str">
        <f t="shared" si="415"/>
        <v>Mar</v>
      </c>
      <c r="C1424" s="3"/>
      <c r="D1424" s="3"/>
      <c r="E1424" s="3"/>
      <c r="F1424" s="3"/>
      <c r="G1424" s="3"/>
      <c r="H1424" s="3"/>
      <c r="I1424" s="13">
        <f>VLOOKUP($B1424,'Gas wholesale lookups'!$A$4:$L$15,'Gas wholesale index'!I$2,FALSE)</f>
        <v>208526.18181818182</v>
      </c>
      <c r="J1424" s="13">
        <f>VLOOKUP($B1424,'Gas wholesale lookups'!$A$4:$L$15,'Gas wholesale index'!J$2,FALSE)</f>
        <v>166168.27272727274</v>
      </c>
      <c r="K1424" s="13">
        <f>VLOOKUP($B1424,'Gas wholesale lookups'!$A$4:$L$15,'Gas wholesale index'!K$2,FALSE)</f>
        <v>291847.5</v>
      </c>
      <c r="L1424" s="13">
        <f>VLOOKUP($B1424,'Gas wholesale lookups'!$A$4:$L$15,'Gas wholesale index'!L$2,FALSE)</f>
        <v>332991.45454545453</v>
      </c>
      <c r="M1424" s="13">
        <f>VLOOKUP($B1424,'Gas wholesale lookups'!$A$4:$L$15,'Gas wholesale index'!M$2,FALSE)</f>
        <v>208526.18181818182</v>
      </c>
      <c r="N1424" s="13">
        <f>VLOOKUP($B1424,'Gas wholesale lookups'!$A$4:$L$15,'Gas wholesale index'!N$2,FALSE)</f>
        <v>166168.27272727274</v>
      </c>
      <c r="O1424" s="38">
        <f>VLOOKUP($B1424,'Gas wholesale lookups'!$A$4:$R$15,'Gas wholesale index'!O$2,FALSE)</f>
        <v>0</v>
      </c>
      <c r="P1424" s="38">
        <f>VLOOKUP($B1424,'Gas wholesale lookups'!$A$4:$R$15,'Gas wholesale index'!P$2,FALSE)</f>
        <v>0</v>
      </c>
      <c r="Q1424" s="38">
        <f>VLOOKUP($B1424,'Gas wholesale lookups'!$A$4:$R$15,'Gas wholesale index'!Q$2,FALSE)</f>
        <v>1</v>
      </c>
      <c r="R1424" s="38">
        <f>VLOOKUP($B1424,'Gas wholesale lookups'!$A$4:$R$15,'Gas wholesale index'!R$2,FALSE)</f>
        <v>1</v>
      </c>
      <c r="S1424" s="38">
        <f>VLOOKUP($B1424,'Gas wholesale lookups'!$A$4:$R$15,'Gas wholesale index'!S$2,FALSE)</f>
        <v>1</v>
      </c>
      <c r="T1424" s="38">
        <f>VLOOKUP($B1424,'Gas wholesale lookups'!$A$4:$R$15,'Gas wholesale index'!T$2,FALSE)</f>
        <v>1</v>
      </c>
      <c r="U1424" s="13">
        <f t="shared" si="416"/>
        <v>0</v>
      </c>
      <c r="V1424" s="13">
        <f t="shared" si="417"/>
        <v>0</v>
      </c>
      <c r="W1424" s="13">
        <f t="shared" si="418"/>
        <v>291847.5</v>
      </c>
      <c r="X1424" s="13">
        <f t="shared" si="419"/>
        <v>332991.45454545453</v>
      </c>
      <c r="Y1424" s="13">
        <f t="shared" si="420"/>
        <v>208526.18181818182</v>
      </c>
      <c r="Z1424" s="13">
        <f t="shared" si="421"/>
        <v>166168.27272727274</v>
      </c>
      <c r="AA1424" s="13">
        <f t="shared" si="422"/>
        <v>999533.40909090918</v>
      </c>
      <c r="AB1424" s="23">
        <f t="shared" si="423"/>
        <v>0</v>
      </c>
      <c r="AC1424" s="23">
        <f t="shared" si="424"/>
        <v>0</v>
      </c>
      <c r="AD1424" s="23">
        <f t="shared" si="425"/>
        <v>0</v>
      </c>
      <c r="AE1424" s="23">
        <f t="shared" si="426"/>
        <v>0</v>
      </c>
      <c r="AF1424" s="23">
        <f t="shared" si="427"/>
        <v>0</v>
      </c>
      <c r="AG1424" s="23">
        <f t="shared" si="428"/>
        <v>0</v>
      </c>
      <c r="AH1424" s="23">
        <f t="shared" si="429"/>
        <v>0</v>
      </c>
      <c r="AI1424" s="44" t="str">
        <f t="shared" si="430"/>
        <v>n/a</v>
      </c>
      <c r="AJ1424" s="2" t="str">
        <f t="shared" si="413"/>
        <v>2020-21 Winter</v>
      </c>
      <c r="AK1424" s="2" t="str">
        <f t="shared" si="414"/>
        <v>2019-20 Winter</v>
      </c>
      <c r="AL1424" s="41">
        <v>0</v>
      </c>
    </row>
    <row r="1425" spans="1:38" x14ac:dyDescent="0.3">
      <c r="A1425" s="47">
        <v>43900</v>
      </c>
      <c r="B1425" s="14" t="str">
        <f t="shared" si="415"/>
        <v>Mar</v>
      </c>
      <c r="C1425" s="3"/>
      <c r="D1425" s="3"/>
      <c r="E1425" s="3"/>
      <c r="F1425" s="3"/>
      <c r="G1425" s="3"/>
      <c r="H1425" s="3"/>
      <c r="I1425" s="13">
        <f>VLOOKUP($B1425,'Gas wholesale lookups'!$A$4:$L$15,'Gas wholesale index'!I$2,FALSE)</f>
        <v>208526.18181818182</v>
      </c>
      <c r="J1425" s="13">
        <f>VLOOKUP($B1425,'Gas wholesale lookups'!$A$4:$L$15,'Gas wholesale index'!J$2,FALSE)</f>
        <v>166168.27272727274</v>
      </c>
      <c r="K1425" s="13">
        <f>VLOOKUP($B1425,'Gas wholesale lookups'!$A$4:$L$15,'Gas wholesale index'!K$2,FALSE)</f>
        <v>291847.5</v>
      </c>
      <c r="L1425" s="13">
        <f>VLOOKUP($B1425,'Gas wholesale lookups'!$A$4:$L$15,'Gas wholesale index'!L$2,FALSE)</f>
        <v>332991.45454545453</v>
      </c>
      <c r="M1425" s="13">
        <f>VLOOKUP($B1425,'Gas wholesale lookups'!$A$4:$L$15,'Gas wholesale index'!M$2,FALSE)</f>
        <v>208526.18181818182</v>
      </c>
      <c r="N1425" s="13">
        <f>VLOOKUP($B1425,'Gas wholesale lookups'!$A$4:$L$15,'Gas wholesale index'!N$2,FALSE)</f>
        <v>166168.27272727274</v>
      </c>
      <c r="O1425" s="38">
        <f>VLOOKUP($B1425,'Gas wholesale lookups'!$A$4:$R$15,'Gas wholesale index'!O$2,FALSE)</f>
        <v>0</v>
      </c>
      <c r="P1425" s="38">
        <f>VLOOKUP($B1425,'Gas wholesale lookups'!$A$4:$R$15,'Gas wholesale index'!P$2,FALSE)</f>
        <v>0</v>
      </c>
      <c r="Q1425" s="38">
        <f>VLOOKUP($B1425,'Gas wholesale lookups'!$A$4:$R$15,'Gas wholesale index'!Q$2,FALSE)</f>
        <v>1</v>
      </c>
      <c r="R1425" s="38">
        <f>VLOOKUP($B1425,'Gas wholesale lookups'!$A$4:$R$15,'Gas wholesale index'!R$2,FALSE)</f>
        <v>1</v>
      </c>
      <c r="S1425" s="38">
        <f>VLOOKUP($B1425,'Gas wholesale lookups'!$A$4:$R$15,'Gas wholesale index'!S$2,FALSE)</f>
        <v>1</v>
      </c>
      <c r="T1425" s="38">
        <f>VLOOKUP($B1425,'Gas wholesale lookups'!$A$4:$R$15,'Gas wholesale index'!T$2,FALSE)</f>
        <v>1</v>
      </c>
      <c r="U1425" s="13">
        <f t="shared" si="416"/>
        <v>0</v>
      </c>
      <c r="V1425" s="13">
        <f t="shared" si="417"/>
        <v>0</v>
      </c>
      <c r="W1425" s="13">
        <f t="shared" si="418"/>
        <v>291847.5</v>
      </c>
      <c r="X1425" s="13">
        <f t="shared" si="419"/>
        <v>332991.45454545453</v>
      </c>
      <c r="Y1425" s="13">
        <f t="shared" si="420"/>
        <v>208526.18181818182</v>
      </c>
      <c r="Z1425" s="13">
        <f t="shared" si="421"/>
        <v>166168.27272727274</v>
      </c>
      <c r="AA1425" s="13">
        <f t="shared" si="422"/>
        <v>999533.40909090918</v>
      </c>
      <c r="AB1425" s="23">
        <f t="shared" si="423"/>
        <v>0</v>
      </c>
      <c r="AC1425" s="23">
        <f t="shared" si="424"/>
        <v>0</v>
      </c>
      <c r="AD1425" s="23">
        <f t="shared" si="425"/>
        <v>0</v>
      </c>
      <c r="AE1425" s="23">
        <f t="shared" si="426"/>
        <v>0</v>
      </c>
      <c r="AF1425" s="23">
        <f t="shared" si="427"/>
        <v>0</v>
      </c>
      <c r="AG1425" s="23">
        <f t="shared" si="428"/>
        <v>0</v>
      </c>
      <c r="AH1425" s="23">
        <f t="shared" si="429"/>
        <v>0</v>
      </c>
      <c r="AI1425" s="44" t="str">
        <f t="shared" si="430"/>
        <v>n/a</v>
      </c>
      <c r="AJ1425" s="2" t="str">
        <f t="shared" si="413"/>
        <v>2020-21 Winter</v>
      </c>
      <c r="AK1425" s="2" t="str">
        <f t="shared" si="414"/>
        <v>2019-20 Winter</v>
      </c>
      <c r="AL1425" s="41">
        <v>0</v>
      </c>
    </row>
    <row r="1426" spans="1:38" x14ac:dyDescent="0.3">
      <c r="A1426" s="47">
        <v>43901</v>
      </c>
      <c r="B1426" s="14" t="str">
        <f t="shared" si="415"/>
        <v>Mar</v>
      </c>
      <c r="C1426" s="3"/>
      <c r="D1426" s="3"/>
      <c r="E1426" s="3"/>
      <c r="F1426" s="3"/>
      <c r="G1426" s="3"/>
      <c r="H1426" s="3"/>
      <c r="I1426" s="13">
        <f>VLOOKUP($B1426,'Gas wholesale lookups'!$A$4:$L$15,'Gas wholesale index'!I$2,FALSE)</f>
        <v>208526.18181818182</v>
      </c>
      <c r="J1426" s="13">
        <f>VLOOKUP($B1426,'Gas wholesale lookups'!$A$4:$L$15,'Gas wholesale index'!J$2,FALSE)</f>
        <v>166168.27272727274</v>
      </c>
      <c r="K1426" s="13">
        <f>VLOOKUP($B1426,'Gas wholesale lookups'!$A$4:$L$15,'Gas wholesale index'!K$2,FALSE)</f>
        <v>291847.5</v>
      </c>
      <c r="L1426" s="13">
        <f>VLOOKUP($B1426,'Gas wholesale lookups'!$A$4:$L$15,'Gas wholesale index'!L$2,FALSE)</f>
        <v>332991.45454545453</v>
      </c>
      <c r="M1426" s="13">
        <f>VLOOKUP($B1426,'Gas wholesale lookups'!$A$4:$L$15,'Gas wholesale index'!M$2,FALSE)</f>
        <v>208526.18181818182</v>
      </c>
      <c r="N1426" s="13">
        <f>VLOOKUP($B1426,'Gas wholesale lookups'!$A$4:$L$15,'Gas wholesale index'!N$2,FALSE)</f>
        <v>166168.27272727274</v>
      </c>
      <c r="O1426" s="38">
        <f>VLOOKUP($B1426,'Gas wholesale lookups'!$A$4:$R$15,'Gas wholesale index'!O$2,FALSE)</f>
        <v>0</v>
      </c>
      <c r="P1426" s="38">
        <f>VLOOKUP($B1426,'Gas wholesale lookups'!$A$4:$R$15,'Gas wholesale index'!P$2,FALSE)</f>
        <v>0</v>
      </c>
      <c r="Q1426" s="38">
        <f>VLOOKUP($B1426,'Gas wholesale lookups'!$A$4:$R$15,'Gas wholesale index'!Q$2,FALSE)</f>
        <v>1</v>
      </c>
      <c r="R1426" s="38">
        <f>VLOOKUP($B1426,'Gas wholesale lookups'!$A$4:$R$15,'Gas wholesale index'!R$2,FALSE)</f>
        <v>1</v>
      </c>
      <c r="S1426" s="38">
        <f>VLOOKUP($B1426,'Gas wholesale lookups'!$A$4:$R$15,'Gas wholesale index'!S$2,FALSE)</f>
        <v>1</v>
      </c>
      <c r="T1426" s="38">
        <f>VLOOKUP($B1426,'Gas wholesale lookups'!$A$4:$R$15,'Gas wholesale index'!T$2,FALSE)</f>
        <v>1</v>
      </c>
      <c r="U1426" s="13">
        <f t="shared" si="416"/>
        <v>0</v>
      </c>
      <c r="V1426" s="13">
        <f t="shared" si="417"/>
        <v>0</v>
      </c>
      <c r="W1426" s="13">
        <f t="shared" si="418"/>
        <v>291847.5</v>
      </c>
      <c r="X1426" s="13">
        <f t="shared" si="419"/>
        <v>332991.45454545453</v>
      </c>
      <c r="Y1426" s="13">
        <f t="shared" si="420"/>
        <v>208526.18181818182</v>
      </c>
      <c r="Z1426" s="13">
        <f t="shared" si="421"/>
        <v>166168.27272727274</v>
      </c>
      <c r="AA1426" s="13">
        <f t="shared" si="422"/>
        <v>999533.40909090918</v>
      </c>
      <c r="AB1426" s="23">
        <f t="shared" si="423"/>
        <v>0</v>
      </c>
      <c r="AC1426" s="23">
        <f t="shared" si="424"/>
        <v>0</v>
      </c>
      <c r="AD1426" s="23">
        <f t="shared" si="425"/>
        <v>0</v>
      </c>
      <c r="AE1426" s="23">
        <f t="shared" si="426"/>
        <v>0</v>
      </c>
      <c r="AF1426" s="23">
        <f t="shared" si="427"/>
        <v>0</v>
      </c>
      <c r="AG1426" s="23">
        <f t="shared" si="428"/>
        <v>0</v>
      </c>
      <c r="AH1426" s="23">
        <f t="shared" si="429"/>
        <v>0</v>
      </c>
      <c r="AI1426" s="44" t="str">
        <f t="shared" si="430"/>
        <v>n/a</v>
      </c>
      <c r="AJ1426" s="2" t="str">
        <f t="shared" si="413"/>
        <v>2020-21 Winter</v>
      </c>
      <c r="AK1426" s="2" t="str">
        <f t="shared" si="414"/>
        <v>2019-20 Winter</v>
      </c>
      <c r="AL1426" s="41">
        <v>0</v>
      </c>
    </row>
    <row r="1427" spans="1:38" x14ac:dyDescent="0.3">
      <c r="A1427" s="47">
        <v>43902</v>
      </c>
      <c r="B1427" s="14" t="str">
        <f t="shared" si="415"/>
        <v>Mar</v>
      </c>
      <c r="C1427" s="3"/>
      <c r="D1427" s="3"/>
      <c r="E1427" s="3"/>
      <c r="F1427" s="3"/>
      <c r="G1427" s="3"/>
      <c r="H1427" s="3"/>
      <c r="I1427" s="13">
        <f>VLOOKUP($B1427,'Gas wholesale lookups'!$A$4:$L$15,'Gas wholesale index'!I$2,FALSE)</f>
        <v>208526.18181818182</v>
      </c>
      <c r="J1427" s="13">
        <f>VLOOKUP($B1427,'Gas wholesale lookups'!$A$4:$L$15,'Gas wholesale index'!J$2,FALSE)</f>
        <v>166168.27272727274</v>
      </c>
      <c r="K1427" s="13">
        <f>VLOOKUP($B1427,'Gas wholesale lookups'!$A$4:$L$15,'Gas wholesale index'!K$2,FALSE)</f>
        <v>291847.5</v>
      </c>
      <c r="L1427" s="13">
        <f>VLOOKUP($B1427,'Gas wholesale lookups'!$A$4:$L$15,'Gas wholesale index'!L$2,FALSE)</f>
        <v>332991.45454545453</v>
      </c>
      <c r="M1427" s="13">
        <f>VLOOKUP($B1427,'Gas wholesale lookups'!$A$4:$L$15,'Gas wholesale index'!M$2,FALSE)</f>
        <v>208526.18181818182</v>
      </c>
      <c r="N1427" s="13">
        <f>VLOOKUP($B1427,'Gas wholesale lookups'!$A$4:$L$15,'Gas wholesale index'!N$2,FALSE)</f>
        <v>166168.27272727274</v>
      </c>
      <c r="O1427" s="38">
        <f>VLOOKUP($B1427,'Gas wholesale lookups'!$A$4:$R$15,'Gas wholesale index'!O$2,FALSE)</f>
        <v>0</v>
      </c>
      <c r="P1427" s="38">
        <f>VLOOKUP($B1427,'Gas wholesale lookups'!$A$4:$R$15,'Gas wholesale index'!P$2,FALSE)</f>
        <v>0</v>
      </c>
      <c r="Q1427" s="38">
        <f>VLOOKUP($B1427,'Gas wholesale lookups'!$A$4:$R$15,'Gas wholesale index'!Q$2,FALSE)</f>
        <v>1</v>
      </c>
      <c r="R1427" s="38">
        <f>VLOOKUP($B1427,'Gas wholesale lookups'!$A$4:$R$15,'Gas wholesale index'!R$2,FALSE)</f>
        <v>1</v>
      </c>
      <c r="S1427" s="38">
        <f>VLOOKUP($B1427,'Gas wholesale lookups'!$A$4:$R$15,'Gas wholesale index'!S$2,FALSE)</f>
        <v>1</v>
      </c>
      <c r="T1427" s="38">
        <f>VLOOKUP($B1427,'Gas wholesale lookups'!$A$4:$R$15,'Gas wholesale index'!T$2,FALSE)</f>
        <v>1</v>
      </c>
      <c r="U1427" s="13">
        <f t="shared" si="416"/>
        <v>0</v>
      </c>
      <c r="V1427" s="13">
        <f t="shared" si="417"/>
        <v>0</v>
      </c>
      <c r="W1427" s="13">
        <f t="shared" si="418"/>
        <v>291847.5</v>
      </c>
      <c r="X1427" s="13">
        <f t="shared" si="419"/>
        <v>332991.45454545453</v>
      </c>
      <c r="Y1427" s="13">
        <f t="shared" si="420"/>
        <v>208526.18181818182</v>
      </c>
      <c r="Z1427" s="13">
        <f t="shared" si="421"/>
        <v>166168.27272727274</v>
      </c>
      <c r="AA1427" s="13">
        <f t="shared" si="422"/>
        <v>999533.40909090918</v>
      </c>
      <c r="AB1427" s="23">
        <f t="shared" si="423"/>
        <v>0</v>
      </c>
      <c r="AC1427" s="23">
        <f t="shared" si="424"/>
        <v>0</v>
      </c>
      <c r="AD1427" s="23">
        <f t="shared" si="425"/>
        <v>0</v>
      </c>
      <c r="AE1427" s="23">
        <f t="shared" si="426"/>
        <v>0</v>
      </c>
      <c r="AF1427" s="23">
        <f t="shared" si="427"/>
        <v>0</v>
      </c>
      <c r="AG1427" s="23">
        <f t="shared" si="428"/>
        <v>0</v>
      </c>
      <c r="AH1427" s="23">
        <f t="shared" si="429"/>
        <v>0</v>
      </c>
      <c r="AI1427" s="44" t="str">
        <f t="shared" si="430"/>
        <v>n/a</v>
      </c>
      <c r="AJ1427" s="2" t="str">
        <f t="shared" si="413"/>
        <v>2020-21 Winter</v>
      </c>
      <c r="AK1427" s="2" t="str">
        <f t="shared" si="414"/>
        <v>2019-20 Winter</v>
      </c>
      <c r="AL1427" s="41">
        <v>0</v>
      </c>
    </row>
    <row r="1428" spans="1:38" x14ac:dyDescent="0.3">
      <c r="A1428" s="47">
        <v>43903</v>
      </c>
      <c r="B1428" s="14" t="str">
        <f t="shared" si="415"/>
        <v>Mar</v>
      </c>
      <c r="C1428" s="3"/>
      <c r="D1428" s="3"/>
      <c r="E1428" s="3"/>
      <c r="F1428" s="3"/>
      <c r="G1428" s="3"/>
      <c r="H1428" s="3"/>
      <c r="I1428" s="13">
        <f>VLOOKUP($B1428,'Gas wholesale lookups'!$A$4:$L$15,'Gas wholesale index'!I$2,FALSE)</f>
        <v>208526.18181818182</v>
      </c>
      <c r="J1428" s="13">
        <f>VLOOKUP($B1428,'Gas wholesale lookups'!$A$4:$L$15,'Gas wholesale index'!J$2,FALSE)</f>
        <v>166168.27272727274</v>
      </c>
      <c r="K1428" s="13">
        <f>VLOOKUP($B1428,'Gas wholesale lookups'!$A$4:$L$15,'Gas wholesale index'!K$2,FALSE)</f>
        <v>291847.5</v>
      </c>
      <c r="L1428" s="13">
        <f>VLOOKUP($B1428,'Gas wholesale lookups'!$A$4:$L$15,'Gas wholesale index'!L$2,FALSE)</f>
        <v>332991.45454545453</v>
      </c>
      <c r="M1428" s="13">
        <f>VLOOKUP($B1428,'Gas wholesale lookups'!$A$4:$L$15,'Gas wholesale index'!M$2,FALSE)</f>
        <v>208526.18181818182</v>
      </c>
      <c r="N1428" s="13">
        <f>VLOOKUP($B1428,'Gas wholesale lookups'!$A$4:$L$15,'Gas wholesale index'!N$2,FALSE)</f>
        <v>166168.27272727274</v>
      </c>
      <c r="O1428" s="38">
        <f>VLOOKUP($B1428,'Gas wholesale lookups'!$A$4:$R$15,'Gas wholesale index'!O$2,FALSE)</f>
        <v>0</v>
      </c>
      <c r="P1428" s="38">
        <f>VLOOKUP($B1428,'Gas wholesale lookups'!$A$4:$R$15,'Gas wholesale index'!P$2,FALSE)</f>
        <v>0</v>
      </c>
      <c r="Q1428" s="38">
        <f>VLOOKUP($B1428,'Gas wholesale lookups'!$A$4:$R$15,'Gas wholesale index'!Q$2,FALSE)</f>
        <v>1</v>
      </c>
      <c r="R1428" s="38">
        <f>VLOOKUP($B1428,'Gas wholesale lookups'!$A$4:$R$15,'Gas wholesale index'!R$2,FALSE)</f>
        <v>1</v>
      </c>
      <c r="S1428" s="38">
        <f>VLOOKUP($B1428,'Gas wholesale lookups'!$A$4:$R$15,'Gas wholesale index'!S$2,FALSE)</f>
        <v>1</v>
      </c>
      <c r="T1428" s="38">
        <f>VLOOKUP($B1428,'Gas wholesale lookups'!$A$4:$R$15,'Gas wholesale index'!T$2,FALSE)</f>
        <v>1</v>
      </c>
      <c r="U1428" s="13">
        <f t="shared" si="416"/>
        <v>0</v>
      </c>
      <c r="V1428" s="13">
        <f t="shared" si="417"/>
        <v>0</v>
      </c>
      <c r="W1428" s="13">
        <f t="shared" si="418"/>
        <v>291847.5</v>
      </c>
      <c r="X1428" s="13">
        <f t="shared" si="419"/>
        <v>332991.45454545453</v>
      </c>
      <c r="Y1428" s="13">
        <f t="shared" si="420"/>
        <v>208526.18181818182</v>
      </c>
      <c r="Z1428" s="13">
        <f t="shared" si="421"/>
        <v>166168.27272727274</v>
      </c>
      <c r="AA1428" s="13">
        <f t="shared" si="422"/>
        <v>999533.40909090918</v>
      </c>
      <c r="AB1428" s="23">
        <f t="shared" si="423"/>
        <v>0</v>
      </c>
      <c r="AC1428" s="23">
        <f t="shared" si="424"/>
        <v>0</v>
      </c>
      <c r="AD1428" s="23">
        <f t="shared" si="425"/>
        <v>0</v>
      </c>
      <c r="AE1428" s="23">
        <f t="shared" si="426"/>
        <v>0</v>
      </c>
      <c r="AF1428" s="23">
        <f t="shared" si="427"/>
        <v>0</v>
      </c>
      <c r="AG1428" s="23">
        <f t="shared" si="428"/>
        <v>0</v>
      </c>
      <c r="AH1428" s="23">
        <f t="shared" si="429"/>
        <v>0</v>
      </c>
      <c r="AI1428" s="44" t="str">
        <f t="shared" si="430"/>
        <v>n/a</v>
      </c>
      <c r="AJ1428" s="2" t="str">
        <f t="shared" si="413"/>
        <v>2020-21 Winter</v>
      </c>
      <c r="AK1428" s="2" t="str">
        <f t="shared" si="414"/>
        <v>2019-20 Winter</v>
      </c>
      <c r="AL1428" s="41">
        <v>0</v>
      </c>
    </row>
    <row r="1429" spans="1:38" x14ac:dyDescent="0.3">
      <c r="A1429" s="47">
        <v>43906</v>
      </c>
      <c r="B1429" s="14" t="str">
        <f t="shared" si="415"/>
        <v>Mar</v>
      </c>
      <c r="C1429" s="3"/>
      <c r="D1429" s="3"/>
      <c r="E1429" s="3"/>
      <c r="F1429" s="3"/>
      <c r="G1429" s="3"/>
      <c r="H1429" s="3"/>
      <c r="I1429" s="13">
        <f>VLOOKUP($B1429,'Gas wholesale lookups'!$A$4:$L$15,'Gas wholesale index'!I$2,FALSE)</f>
        <v>208526.18181818182</v>
      </c>
      <c r="J1429" s="13">
        <f>VLOOKUP($B1429,'Gas wholesale lookups'!$A$4:$L$15,'Gas wholesale index'!J$2,FALSE)</f>
        <v>166168.27272727274</v>
      </c>
      <c r="K1429" s="13">
        <f>VLOOKUP($B1429,'Gas wholesale lookups'!$A$4:$L$15,'Gas wholesale index'!K$2,FALSE)</f>
        <v>291847.5</v>
      </c>
      <c r="L1429" s="13">
        <f>VLOOKUP($B1429,'Gas wholesale lookups'!$A$4:$L$15,'Gas wholesale index'!L$2,FALSE)</f>
        <v>332991.45454545453</v>
      </c>
      <c r="M1429" s="13">
        <f>VLOOKUP($B1429,'Gas wholesale lookups'!$A$4:$L$15,'Gas wholesale index'!M$2,FALSE)</f>
        <v>208526.18181818182</v>
      </c>
      <c r="N1429" s="13">
        <f>VLOOKUP($B1429,'Gas wholesale lookups'!$A$4:$L$15,'Gas wholesale index'!N$2,FALSE)</f>
        <v>166168.27272727274</v>
      </c>
      <c r="O1429" s="38">
        <f>VLOOKUP($B1429,'Gas wholesale lookups'!$A$4:$R$15,'Gas wholesale index'!O$2,FALSE)</f>
        <v>0</v>
      </c>
      <c r="P1429" s="38">
        <f>VLOOKUP($B1429,'Gas wholesale lookups'!$A$4:$R$15,'Gas wholesale index'!P$2,FALSE)</f>
        <v>0</v>
      </c>
      <c r="Q1429" s="38">
        <f>VLOOKUP($B1429,'Gas wholesale lookups'!$A$4:$R$15,'Gas wholesale index'!Q$2,FALSE)</f>
        <v>1</v>
      </c>
      <c r="R1429" s="38">
        <f>VLOOKUP($B1429,'Gas wholesale lookups'!$A$4:$R$15,'Gas wholesale index'!R$2,FALSE)</f>
        <v>1</v>
      </c>
      <c r="S1429" s="38">
        <f>VLOOKUP($B1429,'Gas wholesale lookups'!$A$4:$R$15,'Gas wholesale index'!S$2,FALSE)</f>
        <v>1</v>
      </c>
      <c r="T1429" s="38">
        <f>VLOOKUP($B1429,'Gas wholesale lookups'!$A$4:$R$15,'Gas wholesale index'!T$2,FALSE)</f>
        <v>1</v>
      </c>
      <c r="U1429" s="13">
        <f t="shared" si="416"/>
        <v>0</v>
      </c>
      <c r="V1429" s="13">
        <f t="shared" si="417"/>
        <v>0</v>
      </c>
      <c r="W1429" s="13">
        <f t="shared" si="418"/>
        <v>291847.5</v>
      </c>
      <c r="X1429" s="13">
        <f t="shared" si="419"/>
        <v>332991.45454545453</v>
      </c>
      <c r="Y1429" s="13">
        <f t="shared" si="420"/>
        <v>208526.18181818182</v>
      </c>
      <c r="Z1429" s="13">
        <f t="shared" si="421"/>
        <v>166168.27272727274</v>
      </c>
      <c r="AA1429" s="13">
        <f t="shared" si="422"/>
        <v>999533.40909090918</v>
      </c>
      <c r="AB1429" s="23">
        <f t="shared" si="423"/>
        <v>0</v>
      </c>
      <c r="AC1429" s="23">
        <f t="shared" si="424"/>
        <v>0</v>
      </c>
      <c r="AD1429" s="23">
        <f t="shared" si="425"/>
        <v>0</v>
      </c>
      <c r="AE1429" s="23">
        <f t="shared" si="426"/>
        <v>0</v>
      </c>
      <c r="AF1429" s="23">
        <f t="shared" si="427"/>
        <v>0</v>
      </c>
      <c r="AG1429" s="23">
        <f t="shared" si="428"/>
        <v>0</v>
      </c>
      <c r="AH1429" s="23">
        <f t="shared" si="429"/>
        <v>0</v>
      </c>
      <c r="AI1429" s="44" t="str">
        <f t="shared" si="430"/>
        <v>n/a</v>
      </c>
      <c r="AJ1429" s="2" t="str">
        <f t="shared" si="413"/>
        <v>2020-21 Winter</v>
      </c>
      <c r="AK1429" s="2" t="str">
        <f t="shared" si="414"/>
        <v>2019-20 Winter</v>
      </c>
      <c r="AL1429" s="41">
        <v>0</v>
      </c>
    </row>
    <row r="1430" spans="1:38" x14ac:dyDescent="0.3">
      <c r="A1430" s="47">
        <v>43907</v>
      </c>
      <c r="B1430" s="14" t="str">
        <f t="shared" si="415"/>
        <v>Mar</v>
      </c>
      <c r="C1430" s="3"/>
      <c r="D1430" s="3"/>
      <c r="E1430" s="3"/>
      <c r="F1430" s="3"/>
      <c r="G1430" s="3"/>
      <c r="H1430" s="3"/>
      <c r="I1430" s="13">
        <f>VLOOKUP($B1430,'Gas wholesale lookups'!$A$4:$L$15,'Gas wholesale index'!I$2,FALSE)</f>
        <v>208526.18181818182</v>
      </c>
      <c r="J1430" s="13">
        <f>VLOOKUP($B1430,'Gas wholesale lookups'!$A$4:$L$15,'Gas wholesale index'!J$2,FALSE)</f>
        <v>166168.27272727274</v>
      </c>
      <c r="K1430" s="13">
        <f>VLOOKUP($B1430,'Gas wholesale lookups'!$A$4:$L$15,'Gas wholesale index'!K$2,FALSE)</f>
        <v>291847.5</v>
      </c>
      <c r="L1430" s="13">
        <f>VLOOKUP($B1430,'Gas wholesale lookups'!$A$4:$L$15,'Gas wholesale index'!L$2,FALSE)</f>
        <v>332991.45454545453</v>
      </c>
      <c r="M1430" s="13">
        <f>VLOOKUP($B1430,'Gas wholesale lookups'!$A$4:$L$15,'Gas wholesale index'!M$2,FALSE)</f>
        <v>208526.18181818182</v>
      </c>
      <c r="N1430" s="13">
        <f>VLOOKUP($B1430,'Gas wholesale lookups'!$A$4:$L$15,'Gas wholesale index'!N$2,FALSE)</f>
        <v>166168.27272727274</v>
      </c>
      <c r="O1430" s="38">
        <f>VLOOKUP($B1430,'Gas wholesale lookups'!$A$4:$R$15,'Gas wholesale index'!O$2,FALSE)</f>
        <v>0</v>
      </c>
      <c r="P1430" s="38">
        <f>VLOOKUP($B1430,'Gas wholesale lookups'!$A$4:$R$15,'Gas wholesale index'!P$2,FALSE)</f>
        <v>0</v>
      </c>
      <c r="Q1430" s="38">
        <f>VLOOKUP($B1430,'Gas wholesale lookups'!$A$4:$R$15,'Gas wholesale index'!Q$2,FALSE)</f>
        <v>1</v>
      </c>
      <c r="R1430" s="38">
        <f>VLOOKUP($B1430,'Gas wholesale lookups'!$A$4:$R$15,'Gas wholesale index'!R$2,FALSE)</f>
        <v>1</v>
      </c>
      <c r="S1430" s="38">
        <f>VLOOKUP($B1430,'Gas wholesale lookups'!$A$4:$R$15,'Gas wholesale index'!S$2,FALSE)</f>
        <v>1</v>
      </c>
      <c r="T1430" s="38">
        <f>VLOOKUP($B1430,'Gas wholesale lookups'!$A$4:$R$15,'Gas wholesale index'!T$2,FALSE)</f>
        <v>1</v>
      </c>
      <c r="U1430" s="13">
        <f t="shared" si="416"/>
        <v>0</v>
      </c>
      <c r="V1430" s="13">
        <f t="shared" si="417"/>
        <v>0</v>
      </c>
      <c r="W1430" s="13">
        <f t="shared" si="418"/>
        <v>291847.5</v>
      </c>
      <c r="X1430" s="13">
        <f t="shared" si="419"/>
        <v>332991.45454545453</v>
      </c>
      <c r="Y1430" s="13">
        <f t="shared" si="420"/>
        <v>208526.18181818182</v>
      </c>
      <c r="Z1430" s="13">
        <f t="shared" si="421"/>
        <v>166168.27272727274</v>
      </c>
      <c r="AA1430" s="13">
        <f t="shared" si="422"/>
        <v>999533.40909090918</v>
      </c>
      <c r="AB1430" s="23">
        <f t="shared" si="423"/>
        <v>0</v>
      </c>
      <c r="AC1430" s="23">
        <f t="shared" si="424"/>
        <v>0</v>
      </c>
      <c r="AD1430" s="23">
        <f t="shared" si="425"/>
        <v>0</v>
      </c>
      <c r="AE1430" s="23">
        <f t="shared" si="426"/>
        <v>0</v>
      </c>
      <c r="AF1430" s="23">
        <f t="shared" si="427"/>
        <v>0</v>
      </c>
      <c r="AG1430" s="23">
        <f t="shared" si="428"/>
        <v>0</v>
      </c>
      <c r="AH1430" s="23">
        <f t="shared" si="429"/>
        <v>0</v>
      </c>
      <c r="AI1430" s="44" t="str">
        <f t="shared" si="430"/>
        <v>n/a</v>
      </c>
      <c r="AJ1430" s="2" t="str">
        <f t="shared" si="413"/>
        <v>2020-21 Winter</v>
      </c>
      <c r="AK1430" s="2" t="str">
        <f t="shared" si="414"/>
        <v>2019-20 Winter</v>
      </c>
      <c r="AL1430" s="41">
        <v>0</v>
      </c>
    </row>
    <row r="1431" spans="1:38" x14ac:dyDescent="0.3">
      <c r="A1431" s="47">
        <v>43908</v>
      </c>
      <c r="B1431" s="14" t="str">
        <f t="shared" si="415"/>
        <v>Mar</v>
      </c>
      <c r="C1431" s="3"/>
      <c r="D1431" s="3"/>
      <c r="E1431" s="3"/>
      <c r="F1431" s="3"/>
      <c r="G1431" s="3"/>
      <c r="H1431" s="3"/>
      <c r="I1431" s="13">
        <f>VLOOKUP($B1431,'Gas wholesale lookups'!$A$4:$L$15,'Gas wholesale index'!I$2,FALSE)</f>
        <v>208526.18181818182</v>
      </c>
      <c r="J1431" s="13">
        <f>VLOOKUP($B1431,'Gas wholesale lookups'!$A$4:$L$15,'Gas wholesale index'!J$2,FALSE)</f>
        <v>166168.27272727274</v>
      </c>
      <c r="K1431" s="13">
        <f>VLOOKUP($B1431,'Gas wholesale lookups'!$A$4:$L$15,'Gas wholesale index'!K$2,FALSE)</f>
        <v>291847.5</v>
      </c>
      <c r="L1431" s="13">
        <f>VLOOKUP($B1431,'Gas wholesale lookups'!$A$4:$L$15,'Gas wholesale index'!L$2,FALSE)</f>
        <v>332991.45454545453</v>
      </c>
      <c r="M1431" s="13">
        <f>VLOOKUP($B1431,'Gas wholesale lookups'!$A$4:$L$15,'Gas wholesale index'!M$2,FALSE)</f>
        <v>208526.18181818182</v>
      </c>
      <c r="N1431" s="13">
        <f>VLOOKUP($B1431,'Gas wholesale lookups'!$A$4:$L$15,'Gas wholesale index'!N$2,FALSE)</f>
        <v>166168.27272727274</v>
      </c>
      <c r="O1431" s="38">
        <f>VLOOKUP($B1431,'Gas wholesale lookups'!$A$4:$R$15,'Gas wholesale index'!O$2,FALSE)</f>
        <v>0</v>
      </c>
      <c r="P1431" s="38">
        <f>VLOOKUP($B1431,'Gas wholesale lookups'!$A$4:$R$15,'Gas wholesale index'!P$2,FALSE)</f>
        <v>0</v>
      </c>
      <c r="Q1431" s="38">
        <f>VLOOKUP($B1431,'Gas wholesale lookups'!$A$4:$R$15,'Gas wholesale index'!Q$2,FALSE)</f>
        <v>1</v>
      </c>
      <c r="R1431" s="38">
        <f>VLOOKUP($B1431,'Gas wholesale lookups'!$A$4:$R$15,'Gas wholesale index'!R$2,FALSE)</f>
        <v>1</v>
      </c>
      <c r="S1431" s="38">
        <f>VLOOKUP($B1431,'Gas wholesale lookups'!$A$4:$R$15,'Gas wholesale index'!S$2,FALSE)</f>
        <v>1</v>
      </c>
      <c r="T1431" s="38">
        <f>VLOOKUP($B1431,'Gas wholesale lookups'!$A$4:$R$15,'Gas wholesale index'!T$2,FALSE)</f>
        <v>1</v>
      </c>
      <c r="U1431" s="13">
        <f t="shared" si="416"/>
        <v>0</v>
      </c>
      <c r="V1431" s="13">
        <f t="shared" si="417"/>
        <v>0</v>
      </c>
      <c r="W1431" s="13">
        <f t="shared" si="418"/>
        <v>291847.5</v>
      </c>
      <c r="X1431" s="13">
        <f t="shared" si="419"/>
        <v>332991.45454545453</v>
      </c>
      <c r="Y1431" s="13">
        <f t="shared" si="420"/>
        <v>208526.18181818182</v>
      </c>
      <c r="Z1431" s="13">
        <f t="shared" si="421"/>
        <v>166168.27272727274</v>
      </c>
      <c r="AA1431" s="13">
        <f t="shared" si="422"/>
        <v>999533.40909090918</v>
      </c>
      <c r="AB1431" s="23">
        <f t="shared" si="423"/>
        <v>0</v>
      </c>
      <c r="AC1431" s="23">
        <f t="shared" si="424"/>
        <v>0</v>
      </c>
      <c r="AD1431" s="23">
        <f t="shared" si="425"/>
        <v>0</v>
      </c>
      <c r="AE1431" s="23">
        <f t="shared" si="426"/>
        <v>0</v>
      </c>
      <c r="AF1431" s="23">
        <f t="shared" si="427"/>
        <v>0</v>
      </c>
      <c r="AG1431" s="23">
        <f t="shared" si="428"/>
        <v>0</v>
      </c>
      <c r="AH1431" s="23">
        <f t="shared" si="429"/>
        <v>0</v>
      </c>
      <c r="AI1431" s="44" t="str">
        <f t="shared" si="430"/>
        <v>n/a</v>
      </c>
      <c r="AJ1431" s="2" t="str">
        <f t="shared" si="413"/>
        <v>2020-21 Winter</v>
      </c>
      <c r="AK1431" s="2" t="str">
        <f t="shared" si="414"/>
        <v>2019-20 Winter</v>
      </c>
      <c r="AL1431" s="41">
        <v>0</v>
      </c>
    </row>
    <row r="1432" spans="1:38" x14ac:dyDescent="0.3">
      <c r="A1432" s="47">
        <v>43909</v>
      </c>
      <c r="B1432" s="14" t="str">
        <f t="shared" si="415"/>
        <v>Mar</v>
      </c>
      <c r="C1432" s="3"/>
      <c r="D1432" s="3"/>
      <c r="E1432" s="3"/>
      <c r="F1432" s="3"/>
      <c r="G1432" s="3"/>
      <c r="H1432" s="3"/>
      <c r="I1432" s="13">
        <f>VLOOKUP($B1432,'Gas wholesale lookups'!$A$4:$L$15,'Gas wholesale index'!I$2,FALSE)</f>
        <v>208526.18181818182</v>
      </c>
      <c r="J1432" s="13">
        <f>VLOOKUP($B1432,'Gas wholesale lookups'!$A$4:$L$15,'Gas wholesale index'!J$2,FALSE)</f>
        <v>166168.27272727274</v>
      </c>
      <c r="K1432" s="13">
        <f>VLOOKUP($B1432,'Gas wholesale lookups'!$A$4:$L$15,'Gas wholesale index'!K$2,FALSE)</f>
        <v>291847.5</v>
      </c>
      <c r="L1432" s="13">
        <f>VLOOKUP($B1432,'Gas wholesale lookups'!$A$4:$L$15,'Gas wholesale index'!L$2,FALSE)</f>
        <v>332991.45454545453</v>
      </c>
      <c r="M1432" s="13">
        <f>VLOOKUP($B1432,'Gas wholesale lookups'!$A$4:$L$15,'Gas wholesale index'!M$2,FALSE)</f>
        <v>208526.18181818182</v>
      </c>
      <c r="N1432" s="13">
        <f>VLOOKUP($B1432,'Gas wholesale lookups'!$A$4:$L$15,'Gas wholesale index'!N$2,FALSE)</f>
        <v>166168.27272727274</v>
      </c>
      <c r="O1432" s="38">
        <f>VLOOKUP($B1432,'Gas wholesale lookups'!$A$4:$R$15,'Gas wholesale index'!O$2,FALSE)</f>
        <v>0</v>
      </c>
      <c r="P1432" s="38">
        <f>VLOOKUP($B1432,'Gas wholesale lookups'!$A$4:$R$15,'Gas wholesale index'!P$2,FALSE)</f>
        <v>0</v>
      </c>
      <c r="Q1432" s="38">
        <f>VLOOKUP($B1432,'Gas wholesale lookups'!$A$4:$R$15,'Gas wholesale index'!Q$2,FALSE)</f>
        <v>1</v>
      </c>
      <c r="R1432" s="38">
        <f>VLOOKUP($B1432,'Gas wholesale lookups'!$A$4:$R$15,'Gas wholesale index'!R$2,FALSE)</f>
        <v>1</v>
      </c>
      <c r="S1432" s="38">
        <f>VLOOKUP($B1432,'Gas wholesale lookups'!$A$4:$R$15,'Gas wholesale index'!S$2,FALSE)</f>
        <v>1</v>
      </c>
      <c r="T1432" s="38">
        <f>VLOOKUP($B1432,'Gas wholesale lookups'!$A$4:$R$15,'Gas wholesale index'!T$2,FALSE)</f>
        <v>1</v>
      </c>
      <c r="U1432" s="13">
        <f t="shared" si="416"/>
        <v>0</v>
      </c>
      <c r="V1432" s="13">
        <f t="shared" si="417"/>
        <v>0</v>
      </c>
      <c r="W1432" s="13">
        <f t="shared" si="418"/>
        <v>291847.5</v>
      </c>
      <c r="X1432" s="13">
        <f t="shared" si="419"/>
        <v>332991.45454545453</v>
      </c>
      <c r="Y1432" s="13">
        <f t="shared" si="420"/>
        <v>208526.18181818182</v>
      </c>
      <c r="Z1432" s="13">
        <f t="shared" si="421"/>
        <v>166168.27272727274</v>
      </c>
      <c r="AA1432" s="13">
        <f t="shared" si="422"/>
        <v>999533.40909090918</v>
      </c>
      <c r="AB1432" s="23">
        <f t="shared" si="423"/>
        <v>0</v>
      </c>
      <c r="AC1432" s="23">
        <f t="shared" si="424"/>
        <v>0</v>
      </c>
      <c r="AD1432" s="23">
        <f t="shared" si="425"/>
        <v>0</v>
      </c>
      <c r="AE1432" s="23">
        <f t="shared" si="426"/>
        <v>0</v>
      </c>
      <c r="AF1432" s="23">
        <f t="shared" si="427"/>
        <v>0</v>
      </c>
      <c r="AG1432" s="23">
        <f t="shared" si="428"/>
        <v>0</v>
      </c>
      <c r="AH1432" s="23">
        <f t="shared" si="429"/>
        <v>0</v>
      </c>
      <c r="AI1432" s="44" t="str">
        <f t="shared" si="430"/>
        <v>n/a</v>
      </c>
      <c r="AJ1432" s="2" t="str">
        <f t="shared" si="413"/>
        <v>2020-21 Winter</v>
      </c>
      <c r="AK1432" s="2" t="str">
        <f t="shared" si="414"/>
        <v>2019-20 Winter</v>
      </c>
      <c r="AL1432" s="41">
        <v>0</v>
      </c>
    </row>
    <row r="1433" spans="1:38" x14ac:dyDescent="0.3">
      <c r="A1433" s="47">
        <v>43910</v>
      </c>
      <c r="B1433" s="14" t="str">
        <f t="shared" si="415"/>
        <v>Mar</v>
      </c>
      <c r="C1433" s="3"/>
      <c r="D1433" s="3"/>
      <c r="E1433" s="3"/>
      <c r="F1433" s="3"/>
      <c r="G1433" s="3"/>
      <c r="H1433" s="3"/>
      <c r="I1433" s="13">
        <f>VLOOKUP($B1433,'Gas wholesale lookups'!$A$4:$L$15,'Gas wholesale index'!I$2,FALSE)</f>
        <v>208526.18181818182</v>
      </c>
      <c r="J1433" s="13">
        <f>VLOOKUP($B1433,'Gas wholesale lookups'!$A$4:$L$15,'Gas wholesale index'!J$2,FALSE)</f>
        <v>166168.27272727274</v>
      </c>
      <c r="K1433" s="13">
        <f>VLOOKUP($B1433,'Gas wholesale lookups'!$A$4:$L$15,'Gas wholesale index'!K$2,FALSE)</f>
        <v>291847.5</v>
      </c>
      <c r="L1433" s="13">
        <f>VLOOKUP($B1433,'Gas wholesale lookups'!$A$4:$L$15,'Gas wholesale index'!L$2,FALSE)</f>
        <v>332991.45454545453</v>
      </c>
      <c r="M1433" s="13">
        <f>VLOOKUP($B1433,'Gas wholesale lookups'!$A$4:$L$15,'Gas wholesale index'!M$2,FALSE)</f>
        <v>208526.18181818182</v>
      </c>
      <c r="N1433" s="13">
        <f>VLOOKUP($B1433,'Gas wholesale lookups'!$A$4:$L$15,'Gas wholesale index'!N$2,FALSE)</f>
        <v>166168.27272727274</v>
      </c>
      <c r="O1433" s="38">
        <f>VLOOKUP($B1433,'Gas wholesale lookups'!$A$4:$R$15,'Gas wholesale index'!O$2,FALSE)</f>
        <v>0</v>
      </c>
      <c r="P1433" s="38">
        <f>VLOOKUP($B1433,'Gas wholesale lookups'!$A$4:$R$15,'Gas wholesale index'!P$2,FALSE)</f>
        <v>0</v>
      </c>
      <c r="Q1433" s="38">
        <f>VLOOKUP($B1433,'Gas wholesale lookups'!$A$4:$R$15,'Gas wholesale index'!Q$2,FALSE)</f>
        <v>1</v>
      </c>
      <c r="R1433" s="38">
        <f>VLOOKUP($B1433,'Gas wholesale lookups'!$A$4:$R$15,'Gas wholesale index'!R$2,FALSE)</f>
        <v>1</v>
      </c>
      <c r="S1433" s="38">
        <f>VLOOKUP($B1433,'Gas wholesale lookups'!$A$4:$R$15,'Gas wholesale index'!S$2,FALSE)</f>
        <v>1</v>
      </c>
      <c r="T1433" s="38">
        <f>VLOOKUP($B1433,'Gas wholesale lookups'!$A$4:$R$15,'Gas wholesale index'!T$2,FALSE)</f>
        <v>1</v>
      </c>
      <c r="U1433" s="13">
        <f t="shared" si="416"/>
        <v>0</v>
      </c>
      <c r="V1433" s="13">
        <f t="shared" si="417"/>
        <v>0</v>
      </c>
      <c r="W1433" s="13">
        <f t="shared" si="418"/>
        <v>291847.5</v>
      </c>
      <c r="X1433" s="13">
        <f t="shared" si="419"/>
        <v>332991.45454545453</v>
      </c>
      <c r="Y1433" s="13">
        <f t="shared" si="420"/>
        <v>208526.18181818182</v>
      </c>
      <c r="Z1433" s="13">
        <f t="shared" si="421"/>
        <v>166168.27272727274</v>
      </c>
      <c r="AA1433" s="13">
        <f t="shared" si="422"/>
        <v>999533.40909090918</v>
      </c>
      <c r="AB1433" s="23">
        <f t="shared" si="423"/>
        <v>0</v>
      </c>
      <c r="AC1433" s="23">
        <f t="shared" si="424"/>
        <v>0</v>
      </c>
      <c r="AD1433" s="23">
        <f t="shared" si="425"/>
        <v>0</v>
      </c>
      <c r="AE1433" s="23">
        <f t="shared" si="426"/>
        <v>0</v>
      </c>
      <c r="AF1433" s="23">
        <f t="shared" si="427"/>
        <v>0</v>
      </c>
      <c r="AG1433" s="23">
        <f t="shared" si="428"/>
        <v>0</v>
      </c>
      <c r="AH1433" s="23">
        <f t="shared" si="429"/>
        <v>0</v>
      </c>
      <c r="AI1433" s="44" t="str">
        <f t="shared" si="430"/>
        <v>n/a</v>
      </c>
      <c r="AJ1433" s="2" t="str">
        <f t="shared" si="413"/>
        <v>2020-21 Winter</v>
      </c>
      <c r="AK1433" s="2" t="str">
        <f t="shared" si="414"/>
        <v>2019-20 Winter</v>
      </c>
      <c r="AL1433" s="41">
        <v>0</v>
      </c>
    </row>
    <row r="1434" spans="1:38" x14ac:dyDescent="0.3">
      <c r="A1434" s="47">
        <v>43913</v>
      </c>
      <c r="B1434" s="14" t="str">
        <f t="shared" si="415"/>
        <v>Mar</v>
      </c>
      <c r="C1434" s="3"/>
      <c r="D1434" s="3"/>
      <c r="E1434" s="3"/>
      <c r="F1434" s="3"/>
      <c r="G1434" s="3"/>
      <c r="H1434" s="3"/>
      <c r="I1434" s="13">
        <f>VLOOKUP($B1434,'Gas wholesale lookups'!$A$4:$L$15,'Gas wholesale index'!I$2,FALSE)</f>
        <v>208526.18181818182</v>
      </c>
      <c r="J1434" s="13">
        <f>VLOOKUP($B1434,'Gas wholesale lookups'!$A$4:$L$15,'Gas wholesale index'!J$2,FALSE)</f>
        <v>166168.27272727274</v>
      </c>
      <c r="K1434" s="13">
        <f>VLOOKUP($B1434,'Gas wholesale lookups'!$A$4:$L$15,'Gas wholesale index'!K$2,FALSE)</f>
        <v>291847.5</v>
      </c>
      <c r="L1434" s="13">
        <f>VLOOKUP($B1434,'Gas wholesale lookups'!$A$4:$L$15,'Gas wholesale index'!L$2,FALSE)</f>
        <v>332991.45454545453</v>
      </c>
      <c r="M1434" s="13">
        <f>VLOOKUP($B1434,'Gas wholesale lookups'!$A$4:$L$15,'Gas wholesale index'!M$2,FALSE)</f>
        <v>208526.18181818182</v>
      </c>
      <c r="N1434" s="13">
        <f>VLOOKUP($B1434,'Gas wholesale lookups'!$A$4:$L$15,'Gas wholesale index'!N$2,FALSE)</f>
        <v>166168.27272727274</v>
      </c>
      <c r="O1434" s="38">
        <f>VLOOKUP($B1434,'Gas wholesale lookups'!$A$4:$R$15,'Gas wholesale index'!O$2,FALSE)</f>
        <v>0</v>
      </c>
      <c r="P1434" s="38">
        <f>VLOOKUP($B1434,'Gas wholesale lookups'!$A$4:$R$15,'Gas wholesale index'!P$2,FALSE)</f>
        <v>0</v>
      </c>
      <c r="Q1434" s="38">
        <f>VLOOKUP($B1434,'Gas wholesale lookups'!$A$4:$R$15,'Gas wholesale index'!Q$2,FALSE)</f>
        <v>1</v>
      </c>
      <c r="R1434" s="38">
        <f>VLOOKUP($B1434,'Gas wholesale lookups'!$A$4:$R$15,'Gas wholesale index'!R$2,FALSE)</f>
        <v>1</v>
      </c>
      <c r="S1434" s="38">
        <f>VLOOKUP($B1434,'Gas wholesale lookups'!$A$4:$R$15,'Gas wholesale index'!S$2,FALSE)</f>
        <v>1</v>
      </c>
      <c r="T1434" s="38">
        <f>VLOOKUP($B1434,'Gas wholesale lookups'!$A$4:$R$15,'Gas wholesale index'!T$2,FALSE)</f>
        <v>1</v>
      </c>
      <c r="U1434" s="13">
        <f t="shared" si="416"/>
        <v>0</v>
      </c>
      <c r="V1434" s="13">
        <f t="shared" si="417"/>
        <v>0</v>
      </c>
      <c r="W1434" s="13">
        <f t="shared" si="418"/>
        <v>291847.5</v>
      </c>
      <c r="X1434" s="13">
        <f t="shared" si="419"/>
        <v>332991.45454545453</v>
      </c>
      <c r="Y1434" s="13">
        <f t="shared" si="420"/>
        <v>208526.18181818182</v>
      </c>
      <c r="Z1434" s="13">
        <f t="shared" si="421"/>
        <v>166168.27272727274</v>
      </c>
      <c r="AA1434" s="13">
        <f t="shared" si="422"/>
        <v>999533.40909090918</v>
      </c>
      <c r="AB1434" s="23">
        <f t="shared" si="423"/>
        <v>0</v>
      </c>
      <c r="AC1434" s="23">
        <f t="shared" si="424"/>
        <v>0</v>
      </c>
      <c r="AD1434" s="23">
        <f t="shared" si="425"/>
        <v>0</v>
      </c>
      <c r="AE1434" s="23">
        <f t="shared" si="426"/>
        <v>0</v>
      </c>
      <c r="AF1434" s="23">
        <f t="shared" si="427"/>
        <v>0</v>
      </c>
      <c r="AG1434" s="23">
        <f t="shared" si="428"/>
        <v>0</v>
      </c>
      <c r="AH1434" s="23">
        <f t="shared" si="429"/>
        <v>0</v>
      </c>
      <c r="AI1434" s="44" t="str">
        <f t="shared" si="430"/>
        <v>n/a</v>
      </c>
      <c r="AJ1434" s="2" t="str">
        <f t="shared" si="413"/>
        <v>2020-21 Winter</v>
      </c>
      <c r="AK1434" s="2" t="str">
        <f t="shared" si="414"/>
        <v>2019-20 Winter</v>
      </c>
      <c r="AL1434" s="41">
        <v>0</v>
      </c>
    </row>
    <row r="1435" spans="1:38" x14ac:dyDescent="0.3">
      <c r="A1435" s="47">
        <v>43914</v>
      </c>
      <c r="B1435" s="14" t="str">
        <f t="shared" si="415"/>
        <v>Mar</v>
      </c>
      <c r="C1435" s="3"/>
      <c r="D1435" s="3"/>
      <c r="E1435" s="3"/>
      <c r="F1435" s="3"/>
      <c r="G1435" s="3"/>
      <c r="H1435" s="3"/>
      <c r="I1435" s="13">
        <f>VLOOKUP($B1435,'Gas wholesale lookups'!$A$4:$L$15,'Gas wholesale index'!I$2,FALSE)</f>
        <v>208526.18181818182</v>
      </c>
      <c r="J1435" s="13">
        <f>VLOOKUP($B1435,'Gas wholesale lookups'!$A$4:$L$15,'Gas wholesale index'!J$2,FALSE)</f>
        <v>166168.27272727274</v>
      </c>
      <c r="K1435" s="13">
        <f>VLOOKUP($B1435,'Gas wholesale lookups'!$A$4:$L$15,'Gas wholesale index'!K$2,FALSE)</f>
        <v>291847.5</v>
      </c>
      <c r="L1435" s="13">
        <f>VLOOKUP($B1435,'Gas wholesale lookups'!$A$4:$L$15,'Gas wholesale index'!L$2,FALSE)</f>
        <v>332991.45454545453</v>
      </c>
      <c r="M1435" s="13">
        <f>VLOOKUP($B1435,'Gas wholesale lookups'!$A$4:$L$15,'Gas wholesale index'!M$2,FALSE)</f>
        <v>208526.18181818182</v>
      </c>
      <c r="N1435" s="13">
        <f>VLOOKUP($B1435,'Gas wholesale lookups'!$A$4:$L$15,'Gas wholesale index'!N$2,FALSE)</f>
        <v>166168.27272727274</v>
      </c>
      <c r="O1435" s="38">
        <f>VLOOKUP($B1435,'Gas wholesale lookups'!$A$4:$R$15,'Gas wholesale index'!O$2,FALSE)</f>
        <v>0</v>
      </c>
      <c r="P1435" s="38">
        <f>VLOOKUP($B1435,'Gas wholesale lookups'!$A$4:$R$15,'Gas wholesale index'!P$2,FALSE)</f>
        <v>0</v>
      </c>
      <c r="Q1435" s="38">
        <f>VLOOKUP($B1435,'Gas wholesale lookups'!$A$4:$R$15,'Gas wholesale index'!Q$2,FALSE)</f>
        <v>1</v>
      </c>
      <c r="R1435" s="38">
        <f>VLOOKUP($B1435,'Gas wholesale lookups'!$A$4:$R$15,'Gas wholesale index'!R$2,FALSE)</f>
        <v>1</v>
      </c>
      <c r="S1435" s="38">
        <f>VLOOKUP($B1435,'Gas wholesale lookups'!$A$4:$R$15,'Gas wholesale index'!S$2,FALSE)</f>
        <v>1</v>
      </c>
      <c r="T1435" s="38">
        <f>VLOOKUP($B1435,'Gas wholesale lookups'!$A$4:$R$15,'Gas wholesale index'!T$2,FALSE)</f>
        <v>1</v>
      </c>
      <c r="U1435" s="13">
        <f t="shared" si="416"/>
        <v>0</v>
      </c>
      <c r="V1435" s="13">
        <f t="shared" si="417"/>
        <v>0</v>
      </c>
      <c r="W1435" s="13">
        <f t="shared" si="418"/>
        <v>291847.5</v>
      </c>
      <c r="X1435" s="13">
        <f t="shared" si="419"/>
        <v>332991.45454545453</v>
      </c>
      <c r="Y1435" s="13">
        <f t="shared" si="420"/>
        <v>208526.18181818182</v>
      </c>
      <c r="Z1435" s="13">
        <f t="shared" si="421"/>
        <v>166168.27272727274</v>
      </c>
      <c r="AA1435" s="13">
        <f t="shared" si="422"/>
        <v>999533.40909090918</v>
      </c>
      <c r="AB1435" s="23">
        <f t="shared" si="423"/>
        <v>0</v>
      </c>
      <c r="AC1435" s="23">
        <f t="shared" si="424"/>
        <v>0</v>
      </c>
      <c r="AD1435" s="23">
        <f t="shared" si="425"/>
        <v>0</v>
      </c>
      <c r="AE1435" s="23">
        <f t="shared" si="426"/>
        <v>0</v>
      </c>
      <c r="AF1435" s="23">
        <f t="shared" si="427"/>
        <v>0</v>
      </c>
      <c r="AG1435" s="23">
        <f t="shared" si="428"/>
        <v>0</v>
      </c>
      <c r="AH1435" s="23">
        <f t="shared" si="429"/>
        <v>0</v>
      </c>
      <c r="AI1435" s="44" t="str">
        <f t="shared" si="430"/>
        <v>n/a</v>
      </c>
      <c r="AJ1435" s="2" t="str">
        <f t="shared" si="413"/>
        <v>2020-21 Winter</v>
      </c>
      <c r="AK1435" s="2" t="str">
        <f t="shared" si="414"/>
        <v>2019-20 Winter</v>
      </c>
      <c r="AL1435" s="41">
        <v>0</v>
      </c>
    </row>
    <row r="1436" spans="1:38" x14ac:dyDescent="0.3">
      <c r="A1436" s="47">
        <v>43915</v>
      </c>
      <c r="B1436" s="14" t="str">
        <f t="shared" si="415"/>
        <v>Mar</v>
      </c>
      <c r="C1436" s="3"/>
      <c r="D1436" s="3"/>
      <c r="E1436" s="3"/>
      <c r="F1436" s="3"/>
      <c r="G1436" s="3"/>
      <c r="H1436" s="3"/>
      <c r="I1436" s="13">
        <f>VLOOKUP($B1436,'Gas wholesale lookups'!$A$4:$L$15,'Gas wholesale index'!I$2,FALSE)</f>
        <v>208526.18181818182</v>
      </c>
      <c r="J1436" s="13">
        <f>VLOOKUP($B1436,'Gas wholesale lookups'!$A$4:$L$15,'Gas wholesale index'!J$2,FALSE)</f>
        <v>166168.27272727274</v>
      </c>
      <c r="K1436" s="13">
        <f>VLOOKUP($B1436,'Gas wholesale lookups'!$A$4:$L$15,'Gas wholesale index'!K$2,FALSE)</f>
        <v>291847.5</v>
      </c>
      <c r="L1436" s="13">
        <f>VLOOKUP($B1436,'Gas wholesale lookups'!$A$4:$L$15,'Gas wholesale index'!L$2,FALSE)</f>
        <v>332991.45454545453</v>
      </c>
      <c r="M1436" s="13">
        <f>VLOOKUP($B1436,'Gas wholesale lookups'!$A$4:$L$15,'Gas wholesale index'!M$2,FALSE)</f>
        <v>208526.18181818182</v>
      </c>
      <c r="N1436" s="13">
        <f>VLOOKUP($B1436,'Gas wholesale lookups'!$A$4:$L$15,'Gas wholesale index'!N$2,FALSE)</f>
        <v>166168.27272727274</v>
      </c>
      <c r="O1436" s="38">
        <f>VLOOKUP($B1436,'Gas wholesale lookups'!$A$4:$R$15,'Gas wholesale index'!O$2,FALSE)</f>
        <v>0</v>
      </c>
      <c r="P1436" s="38">
        <f>VLOOKUP($B1436,'Gas wholesale lookups'!$A$4:$R$15,'Gas wholesale index'!P$2,FALSE)</f>
        <v>0</v>
      </c>
      <c r="Q1436" s="38">
        <f>VLOOKUP($B1436,'Gas wholesale lookups'!$A$4:$R$15,'Gas wholesale index'!Q$2,FALSE)</f>
        <v>1</v>
      </c>
      <c r="R1436" s="38">
        <f>VLOOKUP($B1436,'Gas wholesale lookups'!$A$4:$R$15,'Gas wholesale index'!R$2,FALSE)</f>
        <v>1</v>
      </c>
      <c r="S1436" s="38">
        <f>VLOOKUP($B1436,'Gas wholesale lookups'!$A$4:$R$15,'Gas wholesale index'!S$2,FALSE)</f>
        <v>1</v>
      </c>
      <c r="T1436" s="38">
        <f>VLOOKUP($B1436,'Gas wholesale lookups'!$A$4:$R$15,'Gas wholesale index'!T$2,FALSE)</f>
        <v>1</v>
      </c>
      <c r="U1436" s="13">
        <f t="shared" si="416"/>
        <v>0</v>
      </c>
      <c r="V1436" s="13">
        <f t="shared" si="417"/>
        <v>0</v>
      </c>
      <c r="W1436" s="13">
        <f t="shared" si="418"/>
        <v>291847.5</v>
      </c>
      <c r="X1436" s="13">
        <f t="shared" si="419"/>
        <v>332991.45454545453</v>
      </c>
      <c r="Y1436" s="13">
        <f t="shared" si="420"/>
        <v>208526.18181818182</v>
      </c>
      <c r="Z1436" s="13">
        <f t="shared" si="421"/>
        <v>166168.27272727274</v>
      </c>
      <c r="AA1436" s="13">
        <f t="shared" si="422"/>
        <v>999533.40909090918</v>
      </c>
      <c r="AB1436" s="23">
        <f t="shared" si="423"/>
        <v>0</v>
      </c>
      <c r="AC1436" s="23">
        <f t="shared" si="424"/>
        <v>0</v>
      </c>
      <c r="AD1436" s="23">
        <f t="shared" si="425"/>
        <v>0</v>
      </c>
      <c r="AE1436" s="23">
        <f t="shared" si="426"/>
        <v>0</v>
      </c>
      <c r="AF1436" s="23">
        <f t="shared" si="427"/>
        <v>0</v>
      </c>
      <c r="AG1436" s="23">
        <f t="shared" si="428"/>
        <v>0</v>
      </c>
      <c r="AH1436" s="23">
        <f t="shared" si="429"/>
        <v>0</v>
      </c>
      <c r="AI1436" s="44" t="str">
        <f t="shared" si="430"/>
        <v>n/a</v>
      </c>
      <c r="AJ1436" s="2" t="str">
        <f t="shared" si="413"/>
        <v>2020-21 Winter</v>
      </c>
      <c r="AK1436" s="2" t="str">
        <f t="shared" si="414"/>
        <v>2019-20 Winter</v>
      </c>
      <c r="AL1436" s="41">
        <v>0</v>
      </c>
    </row>
    <row r="1437" spans="1:38" x14ac:dyDescent="0.3">
      <c r="A1437" s="47">
        <v>43916</v>
      </c>
      <c r="B1437" s="14" t="str">
        <f t="shared" si="415"/>
        <v>Mar</v>
      </c>
      <c r="C1437" s="3"/>
      <c r="D1437" s="3"/>
      <c r="E1437" s="3"/>
      <c r="F1437" s="3"/>
      <c r="G1437" s="3"/>
      <c r="H1437" s="3"/>
      <c r="I1437" s="13">
        <f>VLOOKUP($B1437,'Gas wholesale lookups'!$A$4:$L$15,'Gas wholesale index'!I$2,FALSE)</f>
        <v>208526.18181818182</v>
      </c>
      <c r="J1437" s="13">
        <f>VLOOKUP($B1437,'Gas wholesale lookups'!$A$4:$L$15,'Gas wholesale index'!J$2,FALSE)</f>
        <v>166168.27272727274</v>
      </c>
      <c r="K1437" s="13">
        <f>VLOOKUP($B1437,'Gas wholesale lookups'!$A$4:$L$15,'Gas wholesale index'!K$2,FALSE)</f>
        <v>291847.5</v>
      </c>
      <c r="L1437" s="13">
        <f>VLOOKUP($B1437,'Gas wholesale lookups'!$A$4:$L$15,'Gas wholesale index'!L$2,FALSE)</f>
        <v>332991.45454545453</v>
      </c>
      <c r="M1437" s="13">
        <f>VLOOKUP($B1437,'Gas wholesale lookups'!$A$4:$L$15,'Gas wholesale index'!M$2,FALSE)</f>
        <v>208526.18181818182</v>
      </c>
      <c r="N1437" s="13">
        <f>VLOOKUP($B1437,'Gas wholesale lookups'!$A$4:$L$15,'Gas wholesale index'!N$2,FALSE)</f>
        <v>166168.27272727274</v>
      </c>
      <c r="O1437" s="38">
        <f>VLOOKUP($B1437,'Gas wholesale lookups'!$A$4:$R$15,'Gas wholesale index'!O$2,FALSE)</f>
        <v>0</v>
      </c>
      <c r="P1437" s="38">
        <f>VLOOKUP($B1437,'Gas wholesale lookups'!$A$4:$R$15,'Gas wholesale index'!P$2,FALSE)</f>
        <v>0</v>
      </c>
      <c r="Q1437" s="38">
        <f>VLOOKUP($B1437,'Gas wholesale lookups'!$A$4:$R$15,'Gas wholesale index'!Q$2,FALSE)</f>
        <v>1</v>
      </c>
      <c r="R1437" s="38">
        <f>VLOOKUP($B1437,'Gas wholesale lookups'!$A$4:$R$15,'Gas wholesale index'!R$2,FALSE)</f>
        <v>1</v>
      </c>
      <c r="S1437" s="38">
        <f>VLOOKUP($B1437,'Gas wholesale lookups'!$A$4:$R$15,'Gas wholesale index'!S$2,FALSE)</f>
        <v>1</v>
      </c>
      <c r="T1437" s="38">
        <f>VLOOKUP($B1437,'Gas wholesale lookups'!$A$4:$R$15,'Gas wholesale index'!T$2,FALSE)</f>
        <v>1</v>
      </c>
      <c r="U1437" s="13">
        <f t="shared" si="416"/>
        <v>0</v>
      </c>
      <c r="V1437" s="13">
        <f t="shared" si="417"/>
        <v>0</v>
      </c>
      <c r="W1437" s="13">
        <f t="shared" si="418"/>
        <v>291847.5</v>
      </c>
      <c r="X1437" s="13">
        <f t="shared" si="419"/>
        <v>332991.45454545453</v>
      </c>
      <c r="Y1437" s="13">
        <f t="shared" si="420"/>
        <v>208526.18181818182</v>
      </c>
      <c r="Z1437" s="13">
        <f t="shared" si="421"/>
        <v>166168.27272727274</v>
      </c>
      <c r="AA1437" s="13">
        <f t="shared" si="422"/>
        <v>999533.40909090918</v>
      </c>
      <c r="AB1437" s="23">
        <f t="shared" si="423"/>
        <v>0</v>
      </c>
      <c r="AC1437" s="23">
        <f t="shared" si="424"/>
        <v>0</v>
      </c>
      <c r="AD1437" s="23">
        <f t="shared" si="425"/>
        <v>0</v>
      </c>
      <c r="AE1437" s="23">
        <f t="shared" si="426"/>
        <v>0</v>
      </c>
      <c r="AF1437" s="23">
        <f t="shared" si="427"/>
        <v>0</v>
      </c>
      <c r="AG1437" s="23">
        <f t="shared" si="428"/>
        <v>0</v>
      </c>
      <c r="AH1437" s="23">
        <f t="shared" si="429"/>
        <v>0</v>
      </c>
      <c r="AI1437" s="44" t="str">
        <f t="shared" si="430"/>
        <v>n/a</v>
      </c>
      <c r="AJ1437" s="2" t="str">
        <f t="shared" si="413"/>
        <v>2020-21 Winter</v>
      </c>
      <c r="AK1437" s="2" t="str">
        <f t="shared" si="414"/>
        <v>2019-20 Winter</v>
      </c>
      <c r="AL1437" s="41">
        <v>0</v>
      </c>
    </row>
    <row r="1438" spans="1:38" x14ac:dyDescent="0.3">
      <c r="A1438" s="47">
        <v>43917</v>
      </c>
      <c r="B1438" s="14" t="str">
        <f t="shared" si="415"/>
        <v>Mar</v>
      </c>
      <c r="C1438" s="3"/>
      <c r="D1438" s="3"/>
      <c r="E1438" s="3"/>
      <c r="F1438" s="3"/>
      <c r="G1438" s="3"/>
      <c r="H1438" s="3"/>
      <c r="I1438" s="13">
        <f>VLOOKUP($B1438,'Gas wholesale lookups'!$A$4:$L$15,'Gas wholesale index'!I$2,FALSE)</f>
        <v>208526.18181818182</v>
      </c>
      <c r="J1438" s="13">
        <f>VLOOKUP($B1438,'Gas wholesale lookups'!$A$4:$L$15,'Gas wholesale index'!J$2,FALSE)</f>
        <v>166168.27272727274</v>
      </c>
      <c r="K1438" s="13">
        <f>VLOOKUP($B1438,'Gas wholesale lookups'!$A$4:$L$15,'Gas wholesale index'!K$2,FALSE)</f>
        <v>291847.5</v>
      </c>
      <c r="L1438" s="13">
        <f>VLOOKUP($B1438,'Gas wholesale lookups'!$A$4:$L$15,'Gas wholesale index'!L$2,FALSE)</f>
        <v>332991.45454545453</v>
      </c>
      <c r="M1438" s="13">
        <f>VLOOKUP($B1438,'Gas wholesale lookups'!$A$4:$L$15,'Gas wholesale index'!M$2,FALSE)</f>
        <v>208526.18181818182</v>
      </c>
      <c r="N1438" s="13">
        <f>VLOOKUP($B1438,'Gas wholesale lookups'!$A$4:$L$15,'Gas wholesale index'!N$2,FALSE)</f>
        <v>166168.27272727274</v>
      </c>
      <c r="O1438" s="38">
        <f>VLOOKUP($B1438,'Gas wholesale lookups'!$A$4:$R$15,'Gas wholesale index'!O$2,FALSE)</f>
        <v>0</v>
      </c>
      <c r="P1438" s="38">
        <f>VLOOKUP($B1438,'Gas wholesale lookups'!$A$4:$R$15,'Gas wholesale index'!P$2,FALSE)</f>
        <v>0</v>
      </c>
      <c r="Q1438" s="38">
        <f>VLOOKUP($B1438,'Gas wholesale lookups'!$A$4:$R$15,'Gas wholesale index'!Q$2,FALSE)</f>
        <v>1</v>
      </c>
      <c r="R1438" s="38">
        <f>VLOOKUP($B1438,'Gas wholesale lookups'!$A$4:$R$15,'Gas wholesale index'!R$2,FALSE)</f>
        <v>1</v>
      </c>
      <c r="S1438" s="38">
        <f>VLOOKUP($B1438,'Gas wholesale lookups'!$A$4:$R$15,'Gas wholesale index'!S$2,FALSE)</f>
        <v>1</v>
      </c>
      <c r="T1438" s="38">
        <f>VLOOKUP($B1438,'Gas wholesale lookups'!$A$4:$R$15,'Gas wholesale index'!T$2,FALSE)</f>
        <v>1</v>
      </c>
      <c r="U1438" s="13">
        <f t="shared" si="416"/>
        <v>0</v>
      </c>
      <c r="V1438" s="13">
        <f t="shared" si="417"/>
        <v>0</v>
      </c>
      <c r="W1438" s="13">
        <f t="shared" si="418"/>
        <v>291847.5</v>
      </c>
      <c r="X1438" s="13">
        <f t="shared" si="419"/>
        <v>332991.45454545453</v>
      </c>
      <c r="Y1438" s="13">
        <f t="shared" si="420"/>
        <v>208526.18181818182</v>
      </c>
      <c r="Z1438" s="13">
        <f t="shared" si="421"/>
        <v>166168.27272727274</v>
      </c>
      <c r="AA1438" s="13">
        <f t="shared" si="422"/>
        <v>999533.40909090918</v>
      </c>
      <c r="AB1438" s="23">
        <f t="shared" si="423"/>
        <v>0</v>
      </c>
      <c r="AC1438" s="23">
        <f t="shared" si="424"/>
        <v>0</v>
      </c>
      <c r="AD1438" s="23">
        <f t="shared" si="425"/>
        <v>0</v>
      </c>
      <c r="AE1438" s="23">
        <f t="shared" si="426"/>
        <v>0</v>
      </c>
      <c r="AF1438" s="23">
        <f t="shared" si="427"/>
        <v>0</v>
      </c>
      <c r="AG1438" s="23">
        <f t="shared" si="428"/>
        <v>0</v>
      </c>
      <c r="AH1438" s="23">
        <f t="shared" si="429"/>
        <v>0</v>
      </c>
      <c r="AI1438" s="44" t="str">
        <f t="shared" si="430"/>
        <v>n/a</v>
      </c>
      <c r="AJ1438" s="2" t="str">
        <f t="shared" si="413"/>
        <v>2020-21 Winter</v>
      </c>
      <c r="AK1438" s="2" t="str">
        <f t="shared" si="414"/>
        <v>2019-20 Winter</v>
      </c>
      <c r="AL1438" s="41">
        <v>0</v>
      </c>
    </row>
    <row r="1439" spans="1:38" x14ac:dyDescent="0.3">
      <c r="A1439" s="47">
        <v>43920</v>
      </c>
      <c r="B1439" s="14" t="str">
        <f t="shared" si="415"/>
        <v>Mar</v>
      </c>
      <c r="C1439" s="3"/>
      <c r="D1439" s="3"/>
      <c r="E1439" s="3"/>
      <c r="F1439" s="3"/>
      <c r="G1439" s="3"/>
      <c r="H1439" s="3"/>
      <c r="I1439" s="13">
        <f>VLOOKUP($B1439,'Gas wholesale lookups'!$A$4:$L$15,'Gas wholesale index'!I$2,FALSE)</f>
        <v>208526.18181818182</v>
      </c>
      <c r="J1439" s="13">
        <f>VLOOKUP($B1439,'Gas wholesale lookups'!$A$4:$L$15,'Gas wholesale index'!J$2,FALSE)</f>
        <v>166168.27272727274</v>
      </c>
      <c r="K1439" s="13">
        <f>VLOOKUP($B1439,'Gas wholesale lookups'!$A$4:$L$15,'Gas wholesale index'!K$2,FALSE)</f>
        <v>291847.5</v>
      </c>
      <c r="L1439" s="13">
        <f>VLOOKUP($B1439,'Gas wholesale lookups'!$A$4:$L$15,'Gas wholesale index'!L$2,FALSE)</f>
        <v>332991.45454545453</v>
      </c>
      <c r="M1439" s="13">
        <f>VLOOKUP($B1439,'Gas wholesale lookups'!$A$4:$L$15,'Gas wholesale index'!M$2,FALSE)</f>
        <v>208526.18181818182</v>
      </c>
      <c r="N1439" s="13">
        <f>VLOOKUP($B1439,'Gas wholesale lookups'!$A$4:$L$15,'Gas wholesale index'!N$2,FALSE)</f>
        <v>166168.27272727274</v>
      </c>
      <c r="O1439" s="38">
        <f>VLOOKUP($B1439,'Gas wholesale lookups'!$A$4:$R$15,'Gas wholesale index'!O$2,FALSE)</f>
        <v>0</v>
      </c>
      <c r="P1439" s="38">
        <f>VLOOKUP($B1439,'Gas wholesale lookups'!$A$4:$R$15,'Gas wholesale index'!P$2,FALSE)</f>
        <v>0</v>
      </c>
      <c r="Q1439" s="38">
        <f>VLOOKUP($B1439,'Gas wholesale lookups'!$A$4:$R$15,'Gas wholesale index'!Q$2,FALSE)</f>
        <v>1</v>
      </c>
      <c r="R1439" s="38">
        <f>VLOOKUP($B1439,'Gas wholesale lookups'!$A$4:$R$15,'Gas wholesale index'!R$2,FALSE)</f>
        <v>1</v>
      </c>
      <c r="S1439" s="38">
        <f>VLOOKUP($B1439,'Gas wholesale lookups'!$A$4:$R$15,'Gas wholesale index'!S$2,FALSE)</f>
        <v>1</v>
      </c>
      <c r="T1439" s="38">
        <f>VLOOKUP($B1439,'Gas wholesale lookups'!$A$4:$R$15,'Gas wholesale index'!T$2,FALSE)</f>
        <v>1</v>
      </c>
      <c r="U1439" s="13">
        <f t="shared" si="416"/>
        <v>0</v>
      </c>
      <c r="V1439" s="13">
        <f t="shared" si="417"/>
        <v>0</v>
      </c>
      <c r="W1439" s="13">
        <f t="shared" si="418"/>
        <v>291847.5</v>
      </c>
      <c r="X1439" s="13">
        <f t="shared" si="419"/>
        <v>332991.45454545453</v>
      </c>
      <c r="Y1439" s="13">
        <f t="shared" si="420"/>
        <v>208526.18181818182</v>
      </c>
      <c r="Z1439" s="13">
        <f t="shared" si="421"/>
        <v>166168.27272727274</v>
      </c>
      <c r="AA1439" s="13">
        <f t="shared" si="422"/>
        <v>999533.40909090918</v>
      </c>
      <c r="AB1439" s="23">
        <f t="shared" si="423"/>
        <v>0</v>
      </c>
      <c r="AC1439" s="23">
        <f t="shared" si="424"/>
        <v>0</v>
      </c>
      <c r="AD1439" s="23">
        <f t="shared" si="425"/>
        <v>0</v>
      </c>
      <c r="AE1439" s="23">
        <f t="shared" si="426"/>
        <v>0</v>
      </c>
      <c r="AF1439" s="23">
        <f t="shared" si="427"/>
        <v>0</v>
      </c>
      <c r="AG1439" s="23">
        <f t="shared" si="428"/>
        <v>0</v>
      </c>
      <c r="AH1439" s="23">
        <f t="shared" si="429"/>
        <v>0</v>
      </c>
      <c r="AI1439" s="44" t="str">
        <f t="shared" si="430"/>
        <v>n/a</v>
      </c>
      <c r="AJ1439" s="2" t="str">
        <f t="shared" si="413"/>
        <v>2020-21 Winter</v>
      </c>
      <c r="AK1439" s="2" t="str">
        <f t="shared" si="414"/>
        <v>2019-20 Winter</v>
      </c>
      <c r="AL1439" s="41">
        <v>0</v>
      </c>
    </row>
    <row r="1440" spans="1:38" x14ac:dyDescent="0.3">
      <c r="A1440" s="47">
        <v>43921</v>
      </c>
      <c r="B1440" s="14" t="str">
        <f t="shared" si="415"/>
        <v>Mar</v>
      </c>
      <c r="C1440" s="3"/>
      <c r="D1440" s="3"/>
      <c r="E1440" s="3"/>
      <c r="F1440" s="3"/>
      <c r="G1440" s="3"/>
      <c r="H1440" s="3"/>
      <c r="I1440" s="13">
        <f>VLOOKUP($B1440,'Gas wholesale lookups'!$A$4:$L$15,'Gas wholesale index'!I$2,FALSE)</f>
        <v>208526.18181818182</v>
      </c>
      <c r="J1440" s="13">
        <f>VLOOKUP($B1440,'Gas wholesale lookups'!$A$4:$L$15,'Gas wholesale index'!J$2,FALSE)</f>
        <v>166168.27272727274</v>
      </c>
      <c r="K1440" s="13">
        <f>VLOOKUP($B1440,'Gas wholesale lookups'!$A$4:$L$15,'Gas wholesale index'!K$2,FALSE)</f>
        <v>291847.5</v>
      </c>
      <c r="L1440" s="13">
        <f>VLOOKUP($B1440,'Gas wholesale lookups'!$A$4:$L$15,'Gas wholesale index'!L$2,FALSE)</f>
        <v>332991.45454545453</v>
      </c>
      <c r="M1440" s="13">
        <f>VLOOKUP($B1440,'Gas wholesale lookups'!$A$4:$L$15,'Gas wholesale index'!M$2,FALSE)</f>
        <v>208526.18181818182</v>
      </c>
      <c r="N1440" s="13">
        <f>VLOOKUP($B1440,'Gas wholesale lookups'!$A$4:$L$15,'Gas wholesale index'!N$2,FALSE)</f>
        <v>166168.27272727274</v>
      </c>
      <c r="O1440" s="38">
        <f>VLOOKUP($B1440,'Gas wholesale lookups'!$A$4:$R$15,'Gas wholesale index'!O$2,FALSE)</f>
        <v>0</v>
      </c>
      <c r="P1440" s="38">
        <f>VLOOKUP($B1440,'Gas wholesale lookups'!$A$4:$R$15,'Gas wholesale index'!P$2,FALSE)</f>
        <v>0</v>
      </c>
      <c r="Q1440" s="38">
        <f>VLOOKUP($B1440,'Gas wholesale lookups'!$A$4:$R$15,'Gas wholesale index'!Q$2,FALSE)</f>
        <v>1</v>
      </c>
      <c r="R1440" s="38">
        <f>VLOOKUP($B1440,'Gas wholesale lookups'!$A$4:$R$15,'Gas wholesale index'!R$2,FALSE)</f>
        <v>1</v>
      </c>
      <c r="S1440" s="38">
        <f>VLOOKUP($B1440,'Gas wholesale lookups'!$A$4:$R$15,'Gas wholesale index'!S$2,FALSE)</f>
        <v>1</v>
      </c>
      <c r="T1440" s="38">
        <f>VLOOKUP($B1440,'Gas wholesale lookups'!$A$4:$R$15,'Gas wholesale index'!T$2,FALSE)</f>
        <v>1</v>
      </c>
      <c r="U1440" s="13">
        <f t="shared" si="416"/>
        <v>0</v>
      </c>
      <c r="V1440" s="13">
        <f t="shared" si="417"/>
        <v>0</v>
      </c>
      <c r="W1440" s="13">
        <f t="shared" si="418"/>
        <v>291847.5</v>
      </c>
      <c r="X1440" s="13">
        <f t="shared" si="419"/>
        <v>332991.45454545453</v>
      </c>
      <c r="Y1440" s="13">
        <f t="shared" si="420"/>
        <v>208526.18181818182</v>
      </c>
      <c r="Z1440" s="13">
        <f t="shared" si="421"/>
        <v>166168.27272727274</v>
      </c>
      <c r="AA1440" s="13">
        <f t="shared" si="422"/>
        <v>999533.40909090918</v>
      </c>
      <c r="AB1440" s="23">
        <f t="shared" si="423"/>
        <v>0</v>
      </c>
      <c r="AC1440" s="23">
        <f t="shared" si="424"/>
        <v>0</v>
      </c>
      <c r="AD1440" s="23">
        <f t="shared" si="425"/>
        <v>0</v>
      </c>
      <c r="AE1440" s="23">
        <f t="shared" si="426"/>
        <v>0</v>
      </c>
      <c r="AF1440" s="23">
        <f t="shared" si="427"/>
        <v>0</v>
      </c>
      <c r="AG1440" s="23">
        <f t="shared" si="428"/>
        <v>0</v>
      </c>
      <c r="AH1440" s="23">
        <f t="shared" si="429"/>
        <v>0</v>
      </c>
      <c r="AI1440" s="44" t="str">
        <f t="shared" si="430"/>
        <v>n/a</v>
      </c>
      <c r="AJ1440" s="2" t="str">
        <f t="shared" si="413"/>
        <v>2020-21 Winter</v>
      </c>
      <c r="AK1440" s="2" t="str">
        <f t="shared" si="414"/>
        <v>2019-20 Winter</v>
      </c>
      <c r="AL1440" s="41">
        <v>0</v>
      </c>
    </row>
    <row r="1441" spans="1:38" x14ac:dyDescent="0.3">
      <c r="A1441" s="47">
        <v>43922</v>
      </c>
      <c r="B1441" s="14" t="str">
        <f t="shared" si="415"/>
        <v>Apr</v>
      </c>
      <c r="C1441" s="3"/>
      <c r="D1441" s="3"/>
      <c r="E1441" s="3"/>
      <c r="F1441" s="3"/>
      <c r="G1441" s="3"/>
      <c r="H1441" s="3"/>
      <c r="I1441" s="13">
        <f>VLOOKUP($B1441,'Gas wholesale lookups'!$A$4:$L$15,'Gas wholesale index'!I$2,FALSE)</f>
        <v>166168.27272727274</v>
      </c>
      <c r="J1441" s="13">
        <f>VLOOKUP($B1441,'Gas wholesale lookups'!$A$4:$L$15,'Gas wholesale index'!J$2,FALSE)</f>
        <v>291847.5</v>
      </c>
      <c r="K1441" s="13">
        <f>VLOOKUP($B1441,'Gas wholesale lookups'!$A$4:$L$15,'Gas wholesale index'!K$2,FALSE)</f>
        <v>332991.45454545453</v>
      </c>
      <c r="L1441" s="13">
        <f>VLOOKUP($B1441,'Gas wholesale lookups'!$A$4:$L$15,'Gas wholesale index'!L$2,FALSE)</f>
        <v>208526.18181818182</v>
      </c>
      <c r="M1441" s="13">
        <f>VLOOKUP($B1441,'Gas wholesale lookups'!$A$4:$L$15,'Gas wholesale index'!M$2,FALSE)</f>
        <v>166168.27272727274</v>
      </c>
      <c r="N1441" s="13">
        <f>VLOOKUP($B1441,'Gas wholesale lookups'!$A$4:$L$15,'Gas wholesale index'!N$2,FALSE)</f>
        <v>291847.5</v>
      </c>
      <c r="O1441" s="38">
        <f>VLOOKUP($B1441,'Gas wholesale lookups'!$A$4:$R$15,'Gas wholesale index'!O$2,FALSE)</f>
        <v>0</v>
      </c>
      <c r="P1441" s="38">
        <f>VLOOKUP($B1441,'Gas wholesale lookups'!$A$4:$R$15,'Gas wholesale index'!P$2,FALSE)</f>
        <v>1</v>
      </c>
      <c r="Q1441" s="38">
        <f>VLOOKUP($B1441,'Gas wholesale lookups'!$A$4:$R$15,'Gas wholesale index'!Q$2,FALSE)</f>
        <v>1</v>
      </c>
      <c r="R1441" s="38">
        <f>VLOOKUP($B1441,'Gas wholesale lookups'!$A$4:$R$15,'Gas wholesale index'!R$2,FALSE)</f>
        <v>1</v>
      </c>
      <c r="S1441" s="38">
        <f>VLOOKUP($B1441,'Gas wholesale lookups'!$A$4:$R$15,'Gas wholesale index'!S$2,FALSE)</f>
        <v>1</v>
      </c>
      <c r="T1441" s="38">
        <f>VLOOKUP($B1441,'Gas wholesale lookups'!$A$4:$R$15,'Gas wholesale index'!T$2,FALSE)</f>
        <v>0</v>
      </c>
      <c r="U1441" s="13">
        <f t="shared" si="416"/>
        <v>0</v>
      </c>
      <c r="V1441" s="13">
        <f t="shared" si="417"/>
        <v>291847.5</v>
      </c>
      <c r="W1441" s="13">
        <f t="shared" si="418"/>
        <v>332991.45454545453</v>
      </c>
      <c r="X1441" s="13">
        <f t="shared" si="419"/>
        <v>208526.18181818182</v>
      </c>
      <c r="Y1441" s="13">
        <f t="shared" si="420"/>
        <v>166168.27272727274</v>
      </c>
      <c r="Z1441" s="13">
        <f t="shared" si="421"/>
        <v>0</v>
      </c>
      <c r="AA1441" s="13">
        <f t="shared" si="422"/>
        <v>999533.40909090918</v>
      </c>
      <c r="AB1441" s="23">
        <f t="shared" si="423"/>
        <v>0</v>
      </c>
      <c r="AC1441" s="23">
        <f t="shared" si="424"/>
        <v>0</v>
      </c>
      <c r="AD1441" s="23">
        <f t="shared" si="425"/>
        <v>0</v>
      </c>
      <c r="AE1441" s="23">
        <f t="shared" si="426"/>
        <v>0</v>
      </c>
      <c r="AF1441" s="23">
        <f t="shared" si="427"/>
        <v>0</v>
      </c>
      <c r="AG1441" s="23">
        <f t="shared" si="428"/>
        <v>0</v>
      </c>
      <c r="AH1441" s="23">
        <f t="shared" si="429"/>
        <v>0</v>
      </c>
      <c r="AI1441" s="44" t="str">
        <f t="shared" si="430"/>
        <v>n/a</v>
      </c>
      <c r="AJ1441" s="2" t="str">
        <f t="shared" si="413"/>
        <v>2020-21 Winter</v>
      </c>
      <c r="AK1441" s="2" t="str">
        <f t="shared" si="414"/>
        <v>2020-21 Summer</v>
      </c>
      <c r="AL1441" s="41">
        <v>0</v>
      </c>
    </row>
    <row r="1442" spans="1:38" x14ac:dyDescent="0.3">
      <c r="A1442" s="47">
        <v>43923</v>
      </c>
      <c r="B1442" s="14" t="str">
        <f t="shared" si="415"/>
        <v>Apr</v>
      </c>
      <c r="C1442" s="3"/>
      <c r="D1442" s="3"/>
      <c r="E1442" s="3"/>
      <c r="F1442" s="3"/>
      <c r="G1442" s="3"/>
      <c r="H1442" s="3"/>
      <c r="I1442" s="13">
        <f>VLOOKUP($B1442,'Gas wholesale lookups'!$A$4:$L$15,'Gas wholesale index'!I$2,FALSE)</f>
        <v>166168.27272727274</v>
      </c>
      <c r="J1442" s="13">
        <f>VLOOKUP($B1442,'Gas wholesale lookups'!$A$4:$L$15,'Gas wholesale index'!J$2,FALSE)</f>
        <v>291847.5</v>
      </c>
      <c r="K1442" s="13">
        <f>VLOOKUP($B1442,'Gas wholesale lookups'!$A$4:$L$15,'Gas wholesale index'!K$2,FALSE)</f>
        <v>332991.45454545453</v>
      </c>
      <c r="L1442" s="13">
        <f>VLOOKUP($B1442,'Gas wholesale lookups'!$A$4:$L$15,'Gas wholesale index'!L$2,FALSE)</f>
        <v>208526.18181818182</v>
      </c>
      <c r="M1442" s="13">
        <f>VLOOKUP($B1442,'Gas wholesale lookups'!$A$4:$L$15,'Gas wholesale index'!M$2,FALSE)</f>
        <v>166168.27272727274</v>
      </c>
      <c r="N1442" s="13">
        <f>VLOOKUP($B1442,'Gas wholesale lookups'!$A$4:$L$15,'Gas wholesale index'!N$2,FALSE)</f>
        <v>291847.5</v>
      </c>
      <c r="O1442" s="38">
        <f>VLOOKUP($B1442,'Gas wholesale lookups'!$A$4:$R$15,'Gas wholesale index'!O$2,FALSE)</f>
        <v>0</v>
      </c>
      <c r="P1442" s="38">
        <f>VLOOKUP($B1442,'Gas wholesale lookups'!$A$4:$R$15,'Gas wholesale index'!P$2,FALSE)</f>
        <v>1</v>
      </c>
      <c r="Q1442" s="38">
        <f>VLOOKUP($B1442,'Gas wholesale lookups'!$A$4:$R$15,'Gas wholesale index'!Q$2,FALSE)</f>
        <v>1</v>
      </c>
      <c r="R1442" s="38">
        <f>VLOOKUP($B1442,'Gas wholesale lookups'!$A$4:$R$15,'Gas wholesale index'!R$2,FALSE)</f>
        <v>1</v>
      </c>
      <c r="S1442" s="38">
        <f>VLOOKUP($B1442,'Gas wholesale lookups'!$A$4:$R$15,'Gas wholesale index'!S$2,FALSE)</f>
        <v>1</v>
      </c>
      <c r="T1442" s="38">
        <f>VLOOKUP($B1442,'Gas wholesale lookups'!$A$4:$R$15,'Gas wholesale index'!T$2,FALSE)</f>
        <v>0</v>
      </c>
      <c r="U1442" s="13">
        <f t="shared" si="416"/>
        <v>0</v>
      </c>
      <c r="V1442" s="13">
        <f t="shared" si="417"/>
        <v>291847.5</v>
      </c>
      <c r="W1442" s="13">
        <f t="shared" si="418"/>
        <v>332991.45454545453</v>
      </c>
      <c r="X1442" s="13">
        <f t="shared" si="419"/>
        <v>208526.18181818182</v>
      </c>
      <c r="Y1442" s="13">
        <f t="shared" si="420"/>
        <v>166168.27272727274</v>
      </c>
      <c r="Z1442" s="13">
        <f t="shared" si="421"/>
        <v>0</v>
      </c>
      <c r="AA1442" s="13">
        <f t="shared" si="422"/>
        <v>999533.40909090918</v>
      </c>
      <c r="AB1442" s="23">
        <f t="shared" si="423"/>
        <v>0</v>
      </c>
      <c r="AC1442" s="23">
        <f t="shared" si="424"/>
        <v>0</v>
      </c>
      <c r="AD1442" s="23">
        <f t="shared" si="425"/>
        <v>0</v>
      </c>
      <c r="AE1442" s="23">
        <f t="shared" si="426"/>
        <v>0</v>
      </c>
      <c r="AF1442" s="23">
        <f t="shared" si="427"/>
        <v>0</v>
      </c>
      <c r="AG1442" s="23">
        <f t="shared" si="428"/>
        <v>0</v>
      </c>
      <c r="AH1442" s="23">
        <f t="shared" si="429"/>
        <v>0</v>
      </c>
      <c r="AI1442" s="44" t="str">
        <f t="shared" si="430"/>
        <v>n/a</v>
      </c>
      <c r="AJ1442" s="2" t="str">
        <f t="shared" si="413"/>
        <v>2020-21 Winter</v>
      </c>
      <c r="AK1442" s="2" t="str">
        <f t="shared" si="414"/>
        <v>2020-21 Summer</v>
      </c>
      <c r="AL1442" s="41">
        <v>0</v>
      </c>
    </row>
    <row r="1443" spans="1:38" x14ac:dyDescent="0.3">
      <c r="A1443" s="47">
        <v>43924</v>
      </c>
      <c r="B1443" s="14" t="str">
        <f t="shared" si="415"/>
        <v>Apr</v>
      </c>
      <c r="C1443" s="3"/>
      <c r="D1443" s="3"/>
      <c r="E1443" s="3"/>
      <c r="F1443" s="3"/>
      <c r="G1443" s="3"/>
      <c r="H1443" s="3"/>
      <c r="I1443" s="13">
        <f>VLOOKUP($B1443,'Gas wholesale lookups'!$A$4:$L$15,'Gas wholesale index'!I$2,FALSE)</f>
        <v>166168.27272727274</v>
      </c>
      <c r="J1443" s="13">
        <f>VLOOKUP($B1443,'Gas wholesale lookups'!$A$4:$L$15,'Gas wholesale index'!J$2,FALSE)</f>
        <v>291847.5</v>
      </c>
      <c r="K1443" s="13">
        <f>VLOOKUP($B1443,'Gas wholesale lookups'!$A$4:$L$15,'Gas wholesale index'!K$2,FALSE)</f>
        <v>332991.45454545453</v>
      </c>
      <c r="L1443" s="13">
        <f>VLOOKUP($B1443,'Gas wholesale lookups'!$A$4:$L$15,'Gas wholesale index'!L$2,FALSE)</f>
        <v>208526.18181818182</v>
      </c>
      <c r="M1443" s="13">
        <f>VLOOKUP($B1443,'Gas wholesale lookups'!$A$4:$L$15,'Gas wholesale index'!M$2,FALSE)</f>
        <v>166168.27272727274</v>
      </c>
      <c r="N1443" s="13">
        <f>VLOOKUP($B1443,'Gas wholesale lookups'!$A$4:$L$15,'Gas wholesale index'!N$2,FALSE)</f>
        <v>291847.5</v>
      </c>
      <c r="O1443" s="38">
        <f>VLOOKUP($B1443,'Gas wholesale lookups'!$A$4:$R$15,'Gas wholesale index'!O$2,FALSE)</f>
        <v>0</v>
      </c>
      <c r="P1443" s="38">
        <f>VLOOKUP($B1443,'Gas wholesale lookups'!$A$4:$R$15,'Gas wholesale index'!P$2,FALSE)</f>
        <v>1</v>
      </c>
      <c r="Q1443" s="38">
        <f>VLOOKUP($B1443,'Gas wholesale lookups'!$A$4:$R$15,'Gas wholesale index'!Q$2,FALSE)</f>
        <v>1</v>
      </c>
      <c r="R1443" s="38">
        <f>VLOOKUP($B1443,'Gas wholesale lookups'!$A$4:$R$15,'Gas wholesale index'!R$2,FALSE)</f>
        <v>1</v>
      </c>
      <c r="S1443" s="38">
        <f>VLOOKUP($B1443,'Gas wholesale lookups'!$A$4:$R$15,'Gas wholesale index'!S$2,FALSE)</f>
        <v>1</v>
      </c>
      <c r="T1443" s="38">
        <f>VLOOKUP($B1443,'Gas wholesale lookups'!$A$4:$R$15,'Gas wholesale index'!T$2,FALSE)</f>
        <v>0</v>
      </c>
      <c r="U1443" s="13">
        <f t="shared" si="416"/>
        <v>0</v>
      </c>
      <c r="V1443" s="13">
        <f t="shared" si="417"/>
        <v>291847.5</v>
      </c>
      <c r="W1443" s="13">
        <f t="shared" si="418"/>
        <v>332991.45454545453</v>
      </c>
      <c r="X1443" s="13">
        <f t="shared" si="419"/>
        <v>208526.18181818182</v>
      </c>
      <c r="Y1443" s="13">
        <f t="shared" si="420"/>
        <v>166168.27272727274</v>
      </c>
      <c r="Z1443" s="13">
        <f t="shared" si="421"/>
        <v>0</v>
      </c>
      <c r="AA1443" s="13">
        <f t="shared" si="422"/>
        <v>999533.40909090918</v>
      </c>
      <c r="AB1443" s="23">
        <f t="shared" si="423"/>
        <v>0</v>
      </c>
      <c r="AC1443" s="23">
        <f t="shared" si="424"/>
        <v>0</v>
      </c>
      <c r="AD1443" s="23">
        <f t="shared" si="425"/>
        <v>0</v>
      </c>
      <c r="AE1443" s="23">
        <f t="shared" si="426"/>
        <v>0</v>
      </c>
      <c r="AF1443" s="23">
        <f t="shared" si="427"/>
        <v>0</v>
      </c>
      <c r="AG1443" s="23">
        <f t="shared" si="428"/>
        <v>0</v>
      </c>
      <c r="AH1443" s="23">
        <f t="shared" si="429"/>
        <v>0</v>
      </c>
      <c r="AI1443" s="44" t="str">
        <f t="shared" si="430"/>
        <v>n/a</v>
      </c>
      <c r="AJ1443" s="2" t="str">
        <f t="shared" si="413"/>
        <v>2020-21 Winter</v>
      </c>
      <c r="AK1443" s="2" t="str">
        <f t="shared" si="414"/>
        <v>2020-21 Summer</v>
      </c>
      <c r="AL1443" s="41">
        <v>0</v>
      </c>
    </row>
    <row r="1444" spans="1:38" x14ac:dyDescent="0.3">
      <c r="A1444" s="47">
        <v>43927</v>
      </c>
      <c r="B1444" s="14" t="str">
        <f t="shared" si="415"/>
        <v>Apr</v>
      </c>
      <c r="C1444" s="3"/>
      <c r="D1444" s="3"/>
      <c r="E1444" s="3"/>
      <c r="F1444" s="3"/>
      <c r="G1444" s="3"/>
      <c r="H1444" s="3"/>
      <c r="I1444" s="13">
        <f>VLOOKUP($B1444,'Gas wholesale lookups'!$A$4:$L$15,'Gas wholesale index'!I$2,FALSE)</f>
        <v>166168.27272727274</v>
      </c>
      <c r="J1444" s="13">
        <f>VLOOKUP($B1444,'Gas wholesale lookups'!$A$4:$L$15,'Gas wholesale index'!J$2,FALSE)</f>
        <v>291847.5</v>
      </c>
      <c r="K1444" s="13">
        <f>VLOOKUP($B1444,'Gas wholesale lookups'!$A$4:$L$15,'Gas wholesale index'!K$2,FALSE)</f>
        <v>332991.45454545453</v>
      </c>
      <c r="L1444" s="13">
        <f>VLOOKUP($B1444,'Gas wholesale lookups'!$A$4:$L$15,'Gas wholesale index'!L$2,FALSE)</f>
        <v>208526.18181818182</v>
      </c>
      <c r="M1444" s="13">
        <f>VLOOKUP($B1444,'Gas wholesale lookups'!$A$4:$L$15,'Gas wholesale index'!M$2,FALSE)</f>
        <v>166168.27272727274</v>
      </c>
      <c r="N1444" s="13">
        <f>VLOOKUP($B1444,'Gas wholesale lookups'!$A$4:$L$15,'Gas wholesale index'!N$2,FALSE)</f>
        <v>291847.5</v>
      </c>
      <c r="O1444" s="38">
        <f>VLOOKUP($B1444,'Gas wholesale lookups'!$A$4:$R$15,'Gas wholesale index'!O$2,FALSE)</f>
        <v>0</v>
      </c>
      <c r="P1444" s="38">
        <f>VLOOKUP($B1444,'Gas wholesale lookups'!$A$4:$R$15,'Gas wholesale index'!P$2,FALSE)</f>
        <v>1</v>
      </c>
      <c r="Q1444" s="38">
        <f>VLOOKUP($B1444,'Gas wholesale lookups'!$A$4:$R$15,'Gas wholesale index'!Q$2,FALSE)</f>
        <v>1</v>
      </c>
      <c r="R1444" s="38">
        <f>VLOOKUP($B1444,'Gas wholesale lookups'!$A$4:$R$15,'Gas wholesale index'!R$2,FALSE)</f>
        <v>1</v>
      </c>
      <c r="S1444" s="38">
        <f>VLOOKUP($B1444,'Gas wholesale lookups'!$A$4:$R$15,'Gas wholesale index'!S$2,FALSE)</f>
        <v>1</v>
      </c>
      <c r="T1444" s="38">
        <f>VLOOKUP($B1444,'Gas wholesale lookups'!$A$4:$R$15,'Gas wholesale index'!T$2,FALSE)</f>
        <v>0</v>
      </c>
      <c r="U1444" s="13">
        <f t="shared" si="416"/>
        <v>0</v>
      </c>
      <c r="V1444" s="13">
        <f t="shared" si="417"/>
        <v>291847.5</v>
      </c>
      <c r="W1444" s="13">
        <f t="shared" si="418"/>
        <v>332991.45454545453</v>
      </c>
      <c r="X1444" s="13">
        <f t="shared" si="419"/>
        <v>208526.18181818182</v>
      </c>
      <c r="Y1444" s="13">
        <f t="shared" si="420"/>
        <v>166168.27272727274</v>
      </c>
      <c r="Z1444" s="13">
        <f t="shared" si="421"/>
        <v>0</v>
      </c>
      <c r="AA1444" s="13">
        <f t="shared" si="422"/>
        <v>999533.40909090918</v>
      </c>
      <c r="AB1444" s="23">
        <f t="shared" si="423"/>
        <v>0</v>
      </c>
      <c r="AC1444" s="23">
        <f t="shared" si="424"/>
        <v>0</v>
      </c>
      <c r="AD1444" s="23">
        <f t="shared" si="425"/>
        <v>0</v>
      </c>
      <c r="AE1444" s="23">
        <f t="shared" si="426"/>
        <v>0</v>
      </c>
      <c r="AF1444" s="23">
        <f t="shared" si="427"/>
        <v>0</v>
      </c>
      <c r="AG1444" s="23">
        <f t="shared" si="428"/>
        <v>0</v>
      </c>
      <c r="AH1444" s="23">
        <f t="shared" si="429"/>
        <v>0</v>
      </c>
      <c r="AI1444" s="44" t="str">
        <f t="shared" si="430"/>
        <v>n/a</v>
      </c>
      <c r="AJ1444" s="2" t="str">
        <f t="shared" si="413"/>
        <v>2020-21 Winter</v>
      </c>
      <c r="AK1444" s="2" t="str">
        <f t="shared" si="414"/>
        <v>2020-21 Summer</v>
      </c>
      <c r="AL1444" s="41">
        <v>0</v>
      </c>
    </row>
    <row r="1445" spans="1:38" x14ac:dyDescent="0.3">
      <c r="A1445" s="47">
        <v>43928</v>
      </c>
      <c r="B1445" s="14" t="str">
        <f t="shared" si="415"/>
        <v>Apr</v>
      </c>
      <c r="C1445" s="3"/>
      <c r="D1445" s="3"/>
      <c r="E1445" s="3"/>
      <c r="F1445" s="3"/>
      <c r="G1445" s="3"/>
      <c r="H1445" s="3"/>
      <c r="I1445" s="13">
        <f>VLOOKUP($B1445,'Gas wholesale lookups'!$A$4:$L$15,'Gas wholesale index'!I$2,FALSE)</f>
        <v>166168.27272727274</v>
      </c>
      <c r="J1445" s="13">
        <f>VLOOKUP($B1445,'Gas wholesale lookups'!$A$4:$L$15,'Gas wholesale index'!J$2,FALSE)</f>
        <v>291847.5</v>
      </c>
      <c r="K1445" s="13">
        <f>VLOOKUP($B1445,'Gas wholesale lookups'!$A$4:$L$15,'Gas wholesale index'!K$2,FALSE)</f>
        <v>332991.45454545453</v>
      </c>
      <c r="L1445" s="13">
        <f>VLOOKUP($B1445,'Gas wholesale lookups'!$A$4:$L$15,'Gas wholesale index'!L$2,FALSE)</f>
        <v>208526.18181818182</v>
      </c>
      <c r="M1445" s="13">
        <f>VLOOKUP($B1445,'Gas wholesale lookups'!$A$4:$L$15,'Gas wholesale index'!M$2,FALSE)</f>
        <v>166168.27272727274</v>
      </c>
      <c r="N1445" s="13">
        <f>VLOOKUP($B1445,'Gas wholesale lookups'!$A$4:$L$15,'Gas wholesale index'!N$2,FALSE)</f>
        <v>291847.5</v>
      </c>
      <c r="O1445" s="38">
        <f>VLOOKUP($B1445,'Gas wholesale lookups'!$A$4:$R$15,'Gas wholesale index'!O$2,FALSE)</f>
        <v>0</v>
      </c>
      <c r="P1445" s="38">
        <f>VLOOKUP($B1445,'Gas wholesale lookups'!$A$4:$R$15,'Gas wholesale index'!P$2,FALSE)</f>
        <v>1</v>
      </c>
      <c r="Q1445" s="38">
        <f>VLOOKUP($B1445,'Gas wholesale lookups'!$A$4:$R$15,'Gas wholesale index'!Q$2,FALSE)</f>
        <v>1</v>
      </c>
      <c r="R1445" s="38">
        <f>VLOOKUP($B1445,'Gas wholesale lookups'!$A$4:$R$15,'Gas wholesale index'!R$2,FALSE)</f>
        <v>1</v>
      </c>
      <c r="S1445" s="38">
        <f>VLOOKUP($B1445,'Gas wholesale lookups'!$A$4:$R$15,'Gas wholesale index'!S$2,FALSE)</f>
        <v>1</v>
      </c>
      <c r="T1445" s="38">
        <f>VLOOKUP($B1445,'Gas wholesale lookups'!$A$4:$R$15,'Gas wholesale index'!T$2,FALSE)</f>
        <v>0</v>
      </c>
      <c r="U1445" s="13">
        <f t="shared" si="416"/>
        <v>0</v>
      </c>
      <c r="V1445" s="13">
        <f t="shared" si="417"/>
        <v>291847.5</v>
      </c>
      <c r="W1445" s="13">
        <f t="shared" si="418"/>
        <v>332991.45454545453</v>
      </c>
      <c r="X1445" s="13">
        <f t="shared" si="419"/>
        <v>208526.18181818182</v>
      </c>
      <c r="Y1445" s="13">
        <f t="shared" si="420"/>
        <v>166168.27272727274</v>
      </c>
      <c r="Z1445" s="13">
        <f t="shared" si="421"/>
        <v>0</v>
      </c>
      <c r="AA1445" s="13">
        <f t="shared" si="422"/>
        <v>999533.40909090918</v>
      </c>
      <c r="AB1445" s="23">
        <f t="shared" si="423"/>
        <v>0</v>
      </c>
      <c r="AC1445" s="23">
        <f t="shared" si="424"/>
        <v>0</v>
      </c>
      <c r="AD1445" s="23">
        <f t="shared" si="425"/>
        <v>0</v>
      </c>
      <c r="AE1445" s="23">
        <f t="shared" si="426"/>
        <v>0</v>
      </c>
      <c r="AF1445" s="23">
        <f t="shared" si="427"/>
        <v>0</v>
      </c>
      <c r="AG1445" s="23">
        <f t="shared" si="428"/>
        <v>0</v>
      </c>
      <c r="AH1445" s="23">
        <f t="shared" si="429"/>
        <v>0</v>
      </c>
      <c r="AI1445" s="44" t="str">
        <f t="shared" si="430"/>
        <v>n/a</v>
      </c>
      <c r="AJ1445" s="2" t="str">
        <f t="shared" si="413"/>
        <v>2020-21 Winter</v>
      </c>
      <c r="AK1445" s="2" t="str">
        <f t="shared" si="414"/>
        <v>2020-21 Summer</v>
      </c>
      <c r="AL1445" s="41">
        <v>0</v>
      </c>
    </row>
    <row r="1446" spans="1:38" x14ac:dyDescent="0.3">
      <c r="A1446" s="47">
        <v>43929</v>
      </c>
      <c r="B1446" s="14" t="str">
        <f t="shared" si="415"/>
        <v>Apr</v>
      </c>
      <c r="C1446" s="3"/>
      <c r="D1446" s="3"/>
      <c r="E1446" s="3"/>
      <c r="F1446" s="3"/>
      <c r="G1446" s="3"/>
      <c r="H1446" s="3"/>
      <c r="I1446" s="13">
        <f>VLOOKUP($B1446,'Gas wholesale lookups'!$A$4:$L$15,'Gas wholesale index'!I$2,FALSE)</f>
        <v>166168.27272727274</v>
      </c>
      <c r="J1446" s="13">
        <f>VLOOKUP($B1446,'Gas wholesale lookups'!$A$4:$L$15,'Gas wholesale index'!J$2,FALSE)</f>
        <v>291847.5</v>
      </c>
      <c r="K1446" s="13">
        <f>VLOOKUP($B1446,'Gas wholesale lookups'!$A$4:$L$15,'Gas wholesale index'!K$2,FALSE)</f>
        <v>332991.45454545453</v>
      </c>
      <c r="L1446" s="13">
        <f>VLOOKUP($B1446,'Gas wholesale lookups'!$A$4:$L$15,'Gas wholesale index'!L$2,FALSE)</f>
        <v>208526.18181818182</v>
      </c>
      <c r="M1446" s="13">
        <f>VLOOKUP($B1446,'Gas wholesale lookups'!$A$4:$L$15,'Gas wholesale index'!M$2,FALSE)</f>
        <v>166168.27272727274</v>
      </c>
      <c r="N1446" s="13">
        <f>VLOOKUP($B1446,'Gas wholesale lookups'!$A$4:$L$15,'Gas wholesale index'!N$2,FALSE)</f>
        <v>291847.5</v>
      </c>
      <c r="O1446" s="38">
        <f>VLOOKUP($B1446,'Gas wholesale lookups'!$A$4:$R$15,'Gas wholesale index'!O$2,FALSE)</f>
        <v>0</v>
      </c>
      <c r="P1446" s="38">
        <f>VLOOKUP($B1446,'Gas wholesale lookups'!$A$4:$R$15,'Gas wholesale index'!P$2,FALSE)</f>
        <v>1</v>
      </c>
      <c r="Q1446" s="38">
        <f>VLOOKUP($B1446,'Gas wholesale lookups'!$A$4:$R$15,'Gas wholesale index'!Q$2,FALSE)</f>
        <v>1</v>
      </c>
      <c r="R1446" s="38">
        <f>VLOOKUP($B1446,'Gas wholesale lookups'!$A$4:$R$15,'Gas wholesale index'!R$2,FALSE)</f>
        <v>1</v>
      </c>
      <c r="S1446" s="38">
        <f>VLOOKUP($B1446,'Gas wholesale lookups'!$A$4:$R$15,'Gas wholesale index'!S$2,FALSE)</f>
        <v>1</v>
      </c>
      <c r="T1446" s="38">
        <f>VLOOKUP($B1446,'Gas wholesale lookups'!$A$4:$R$15,'Gas wholesale index'!T$2,FALSE)</f>
        <v>0</v>
      </c>
      <c r="U1446" s="13">
        <f t="shared" si="416"/>
        <v>0</v>
      </c>
      <c r="V1446" s="13">
        <f t="shared" si="417"/>
        <v>291847.5</v>
      </c>
      <c r="W1446" s="13">
        <f t="shared" si="418"/>
        <v>332991.45454545453</v>
      </c>
      <c r="X1446" s="13">
        <f t="shared" si="419"/>
        <v>208526.18181818182</v>
      </c>
      <c r="Y1446" s="13">
        <f t="shared" si="420"/>
        <v>166168.27272727274</v>
      </c>
      <c r="Z1446" s="13">
        <f t="shared" si="421"/>
        <v>0</v>
      </c>
      <c r="AA1446" s="13">
        <f t="shared" si="422"/>
        <v>999533.40909090918</v>
      </c>
      <c r="AB1446" s="23">
        <f t="shared" si="423"/>
        <v>0</v>
      </c>
      <c r="AC1446" s="23">
        <f t="shared" si="424"/>
        <v>0</v>
      </c>
      <c r="AD1446" s="23">
        <f t="shared" si="425"/>
        <v>0</v>
      </c>
      <c r="AE1446" s="23">
        <f t="shared" si="426"/>
        <v>0</v>
      </c>
      <c r="AF1446" s="23">
        <f t="shared" si="427"/>
        <v>0</v>
      </c>
      <c r="AG1446" s="23">
        <f t="shared" si="428"/>
        <v>0</v>
      </c>
      <c r="AH1446" s="23">
        <f t="shared" si="429"/>
        <v>0</v>
      </c>
      <c r="AI1446" s="44" t="str">
        <f t="shared" si="430"/>
        <v>n/a</v>
      </c>
      <c r="AJ1446" s="2" t="str">
        <f t="shared" si="413"/>
        <v>2020-21 Winter</v>
      </c>
      <c r="AK1446" s="2" t="str">
        <f t="shared" si="414"/>
        <v>2020-21 Summer</v>
      </c>
      <c r="AL1446" s="41">
        <v>0</v>
      </c>
    </row>
    <row r="1447" spans="1:38" x14ac:dyDescent="0.3">
      <c r="A1447" s="47">
        <v>43930</v>
      </c>
      <c r="B1447" s="14" t="str">
        <f t="shared" si="415"/>
        <v>Apr</v>
      </c>
      <c r="C1447" s="3"/>
      <c r="D1447" s="3"/>
      <c r="E1447" s="3"/>
      <c r="F1447" s="3"/>
      <c r="G1447" s="3"/>
      <c r="H1447" s="3"/>
      <c r="I1447" s="13">
        <f>VLOOKUP($B1447,'Gas wholesale lookups'!$A$4:$L$15,'Gas wholesale index'!I$2,FALSE)</f>
        <v>166168.27272727274</v>
      </c>
      <c r="J1447" s="13">
        <f>VLOOKUP($B1447,'Gas wholesale lookups'!$A$4:$L$15,'Gas wholesale index'!J$2,FALSE)</f>
        <v>291847.5</v>
      </c>
      <c r="K1447" s="13">
        <f>VLOOKUP($B1447,'Gas wholesale lookups'!$A$4:$L$15,'Gas wholesale index'!K$2,FALSE)</f>
        <v>332991.45454545453</v>
      </c>
      <c r="L1447" s="13">
        <f>VLOOKUP($B1447,'Gas wholesale lookups'!$A$4:$L$15,'Gas wholesale index'!L$2,FALSE)</f>
        <v>208526.18181818182</v>
      </c>
      <c r="M1447" s="13">
        <f>VLOOKUP($B1447,'Gas wholesale lookups'!$A$4:$L$15,'Gas wholesale index'!M$2,FALSE)</f>
        <v>166168.27272727274</v>
      </c>
      <c r="N1447" s="13">
        <f>VLOOKUP($B1447,'Gas wholesale lookups'!$A$4:$L$15,'Gas wholesale index'!N$2,FALSE)</f>
        <v>291847.5</v>
      </c>
      <c r="O1447" s="38">
        <f>VLOOKUP($B1447,'Gas wholesale lookups'!$A$4:$R$15,'Gas wholesale index'!O$2,FALSE)</f>
        <v>0</v>
      </c>
      <c r="P1447" s="38">
        <f>VLOOKUP($B1447,'Gas wholesale lookups'!$A$4:$R$15,'Gas wholesale index'!P$2,FALSE)</f>
        <v>1</v>
      </c>
      <c r="Q1447" s="38">
        <f>VLOOKUP($B1447,'Gas wholesale lookups'!$A$4:$R$15,'Gas wholesale index'!Q$2,FALSE)</f>
        <v>1</v>
      </c>
      <c r="R1447" s="38">
        <f>VLOOKUP($B1447,'Gas wholesale lookups'!$A$4:$R$15,'Gas wholesale index'!R$2,FALSE)</f>
        <v>1</v>
      </c>
      <c r="S1447" s="38">
        <f>VLOOKUP($B1447,'Gas wholesale lookups'!$A$4:$R$15,'Gas wholesale index'!S$2,FALSE)</f>
        <v>1</v>
      </c>
      <c r="T1447" s="38">
        <f>VLOOKUP($B1447,'Gas wholesale lookups'!$A$4:$R$15,'Gas wholesale index'!T$2,FALSE)</f>
        <v>0</v>
      </c>
      <c r="U1447" s="13">
        <f t="shared" si="416"/>
        <v>0</v>
      </c>
      <c r="V1447" s="13">
        <f t="shared" si="417"/>
        <v>291847.5</v>
      </c>
      <c r="W1447" s="13">
        <f t="shared" si="418"/>
        <v>332991.45454545453</v>
      </c>
      <c r="X1447" s="13">
        <f t="shared" si="419"/>
        <v>208526.18181818182</v>
      </c>
      <c r="Y1447" s="13">
        <f t="shared" si="420"/>
        <v>166168.27272727274</v>
      </c>
      <c r="Z1447" s="13">
        <f t="shared" si="421"/>
        <v>0</v>
      </c>
      <c r="AA1447" s="13">
        <f t="shared" si="422"/>
        <v>999533.40909090918</v>
      </c>
      <c r="AB1447" s="23">
        <f t="shared" si="423"/>
        <v>0</v>
      </c>
      <c r="AC1447" s="23">
        <f t="shared" si="424"/>
        <v>0</v>
      </c>
      <c r="AD1447" s="23">
        <f t="shared" si="425"/>
        <v>0</v>
      </c>
      <c r="AE1447" s="23">
        <f t="shared" si="426"/>
        <v>0</v>
      </c>
      <c r="AF1447" s="23">
        <f t="shared" si="427"/>
        <v>0</v>
      </c>
      <c r="AG1447" s="23">
        <f t="shared" si="428"/>
        <v>0</v>
      </c>
      <c r="AH1447" s="23">
        <f t="shared" si="429"/>
        <v>0</v>
      </c>
      <c r="AI1447" s="44" t="str">
        <f t="shared" si="430"/>
        <v>n/a</v>
      </c>
      <c r="AJ1447" s="2" t="str">
        <f t="shared" si="413"/>
        <v>2020-21 Winter</v>
      </c>
      <c r="AK1447" s="2" t="str">
        <f t="shared" si="414"/>
        <v>2020-21 Summer</v>
      </c>
      <c r="AL1447" s="41">
        <v>0</v>
      </c>
    </row>
    <row r="1448" spans="1:38" x14ac:dyDescent="0.3">
      <c r="A1448" s="47">
        <v>43935</v>
      </c>
      <c r="B1448" s="14" t="str">
        <f t="shared" si="415"/>
        <v>Apr</v>
      </c>
      <c r="C1448" s="3"/>
      <c r="D1448" s="3"/>
      <c r="E1448" s="3"/>
      <c r="F1448" s="3"/>
      <c r="G1448" s="3"/>
      <c r="H1448" s="3"/>
      <c r="I1448" s="13">
        <f>VLOOKUP($B1448,'Gas wholesale lookups'!$A$4:$L$15,'Gas wholesale index'!I$2,FALSE)</f>
        <v>166168.27272727274</v>
      </c>
      <c r="J1448" s="13">
        <f>VLOOKUP($B1448,'Gas wholesale lookups'!$A$4:$L$15,'Gas wholesale index'!J$2,FALSE)</f>
        <v>291847.5</v>
      </c>
      <c r="K1448" s="13">
        <f>VLOOKUP($B1448,'Gas wholesale lookups'!$A$4:$L$15,'Gas wholesale index'!K$2,FALSE)</f>
        <v>332991.45454545453</v>
      </c>
      <c r="L1448" s="13">
        <f>VLOOKUP($B1448,'Gas wholesale lookups'!$A$4:$L$15,'Gas wholesale index'!L$2,FALSE)</f>
        <v>208526.18181818182</v>
      </c>
      <c r="M1448" s="13">
        <f>VLOOKUP($B1448,'Gas wholesale lookups'!$A$4:$L$15,'Gas wholesale index'!M$2,FALSE)</f>
        <v>166168.27272727274</v>
      </c>
      <c r="N1448" s="13">
        <f>VLOOKUP($B1448,'Gas wholesale lookups'!$A$4:$L$15,'Gas wholesale index'!N$2,FALSE)</f>
        <v>291847.5</v>
      </c>
      <c r="O1448" s="38">
        <f>VLOOKUP($B1448,'Gas wholesale lookups'!$A$4:$R$15,'Gas wholesale index'!O$2,FALSE)</f>
        <v>0</v>
      </c>
      <c r="P1448" s="38">
        <f>VLOOKUP($B1448,'Gas wholesale lookups'!$A$4:$R$15,'Gas wholesale index'!P$2,FALSE)</f>
        <v>1</v>
      </c>
      <c r="Q1448" s="38">
        <f>VLOOKUP($B1448,'Gas wholesale lookups'!$A$4:$R$15,'Gas wholesale index'!Q$2,FALSE)</f>
        <v>1</v>
      </c>
      <c r="R1448" s="38">
        <f>VLOOKUP($B1448,'Gas wholesale lookups'!$A$4:$R$15,'Gas wholesale index'!R$2,FALSE)</f>
        <v>1</v>
      </c>
      <c r="S1448" s="38">
        <f>VLOOKUP($B1448,'Gas wholesale lookups'!$A$4:$R$15,'Gas wholesale index'!S$2,FALSE)</f>
        <v>1</v>
      </c>
      <c r="T1448" s="38">
        <f>VLOOKUP($B1448,'Gas wholesale lookups'!$A$4:$R$15,'Gas wholesale index'!T$2,FALSE)</f>
        <v>0</v>
      </c>
      <c r="U1448" s="13">
        <f t="shared" si="416"/>
        <v>0</v>
      </c>
      <c r="V1448" s="13">
        <f t="shared" si="417"/>
        <v>291847.5</v>
      </c>
      <c r="W1448" s="13">
        <f t="shared" si="418"/>
        <v>332991.45454545453</v>
      </c>
      <c r="X1448" s="13">
        <f t="shared" si="419"/>
        <v>208526.18181818182</v>
      </c>
      <c r="Y1448" s="13">
        <f t="shared" si="420"/>
        <v>166168.27272727274</v>
      </c>
      <c r="Z1448" s="13">
        <f t="shared" si="421"/>
        <v>0</v>
      </c>
      <c r="AA1448" s="13">
        <f t="shared" si="422"/>
        <v>999533.40909090918</v>
      </c>
      <c r="AB1448" s="23">
        <f t="shared" si="423"/>
        <v>0</v>
      </c>
      <c r="AC1448" s="23">
        <f t="shared" si="424"/>
        <v>0</v>
      </c>
      <c r="AD1448" s="23">
        <f t="shared" si="425"/>
        <v>0</v>
      </c>
      <c r="AE1448" s="23">
        <f t="shared" si="426"/>
        <v>0</v>
      </c>
      <c r="AF1448" s="23">
        <f t="shared" si="427"/>
        <v>0</v>
      </c>
      <c r="AG1448" s="23">
        <f t="shared" si="428"/>
        <v>0</v>
      </c>
      <c r="AH1448" s="23">
        <f t="shared" si="429"/>
        <v>0</v>
      </c>
      <c r="AI1448" s="44" t="str">
        <f t="shared" si="430"/>
        <v>n/a</v>
      </c>
      <c r="AJ1448" s="2" t="str">
        <f t="shared" si="413"/>
        <v>2020-21 Winter</v>
      </c>
      <c r="AK1448" s="2" t="str">
        <f t="shared" si="414"/>
        <v>2020-21 Summer</v>
      </c>
      <c r="AL1448" s="41">
        <v>0</v>
      </c>
    </row>
    <row r="1449" spans="1:38" x14ac:dyDescent="0.3">
      <c r="A1449" s="47">
        <v>43936</v>
      </c>
      <c r="B1449" s="14" t="str">
        <f t="shared" si="415"/>
        <v>Apr</v>
      </c>
      <c r="C1449" s="3"/>
      <c r="D1449" s="3"/>
      <c r="E1449" s="3"/>
      <c r="F1449" s="3"/>
      <c r="G1449" s="3"/>
      <c r="H1449" s="3"/>
      <c r="I1449" s="13">
        <f>VLOOKUP($B1449,'Gas wholesale lookups'!$A$4:$L$15,'Gas wholesale index'!I$2,FALSE)</f>
        <v>166168.27272727274</v>
      </c>
      <c r="J1449" s="13">
        <f>VLOOKUP($B1449,'Gas wholesale lookups'!$A$4:$L$15,'Gas wholesale index'!J$2,FALSE)</f>
        <v>291847.5</v>
      </c>
      <c r="K1449" s="13">
        <f>VLOOKUP($B1449,'Gas wholesale lookups'!$A$4:$L$15,'Gas wholesale index'!K$2,FALSE)</f>
        <v>332991.45454545453</v>
      </c>
      <c r="L1449" s="13">
        <f>VLOOKUP($B1449,'Gas wholesale lookups'!$A$4:$L$15,'Gas wholesale index'!L$2,FALSE)</f>
        <v>208526.18181818182</v>
      </c>
      <c r="M1449" s="13">
        <f>VLOOKUP($B1449,'Gas wholesale lookups'!$A$4:$L$15,'Gas wholesale index'!M$2,FALSE)</f>
        <v>166168.27272727274</v>
      </c>
      <c r="N1449" s="13">
        <f>VLOOKUP($B1449,'Gas wholesale lookups'!$A$4:$L$15,'Gas wholesale index'!N$2,FALSE)</f>
        <v>291847.5</v>
      </c>
      <c r="O1449" s="38">
        <f>VLOOKUP($B1449,'Gas wholesale lookups'!$A$4:$R$15,'Gas wholesale index'!O$2,FALSE)</f>
        <v>0</v>
      </c>
      <c r="P1449" s="38">
        <f>VLOOKUP($B1449,'Gas wholesale lookups'!$A$4:$R$15,'Gas wholesale index'!P$2,FALSE)</f>
        <v>1</v>
      </c>
      <c r="Q1449" s="38">
        <f>VLOOKUP($B1449,'Gas wholesale lookups'!$A$4:$R$15,'Gas wholesale index'!Q$2,FALSE)</f>
        <v>1</v>
      </c>
      <c r="R1449" s="38">
        <f>VLOOKUP($B1449,'Gas wholesale lookups'!$A$4:$R$15,'Gas wholesale index'!R$2,FALSE)</f>
        <v>1</v>
      </c>
      <c r="S1449" s="38">
        <f>VLOOKUP($B1449,'Gas wholesale lookups'!$A$4:$R$15,'Gas wholesale index'!S$2,FALSE)</f>
        <v>1</v>
      </c>
      <c r="T1449" s="38">
        <f>VLOOKUP($B1449,'Gas wholesale lookups'!$A$4:$R$15,'Gas wholesale index'!T$2,FALSE)</f>
        <v>0</v>
      </c>
      <c r="U1449" s="13">
        <f t="shared" si="416"/>
        <v>0</v>
      </c>
      <c r="V1449" s="13">
        <f t="shared" si="417"/>
        <v>291847.5</v>
      </c>
      <c r="W1449" s="13">
        <f t="shared" si="418"/>
        <v>332991.45454545453</v>
      </c>
      <c r="X1449" s="13">
        <f t="shared" si="419"/>
        <v>208526.18181818182</v>
      </c>
      <c r="Y1449" s="13">
        <f t="shared" si="420"/>
        <v>166168.27272727274</v>
      </c>
      <c r="Z1449" s="13">
        <f t="shared" si="421"/>
        <v>0</v>
      </c>
      <c r="AA1449" s="13">
        <f t="shared" si="422"/>
        <v>999533.40909090918</v>
      </c>
      <c r="AB1449" s="23">
        <f t="shared" si="423"/>
        <v>0</v>
      </c>
      <c r="AC1449" s="23">
        <f t="shared" si="424"/>
        <v>0</v>
      </c>
      <c r="AD1449" s="23">
        <f t="shared" si="425"/>
        <v>0</v>
      </c>
      <c r="AE1449" s="23">
        <f t="shared" si="426"/>
        <v>0</v>
      </c>
      <c r="AF1449" s="23">
        <f t="shared" si="427"/>
        <v>0</v>
      </c>
      <c r="AG1449" s="23">
        <f t="shared" si="428"/>
        <v>0</v>
      </c>
      <c r="AH1449" s="23">
        <f t="shared" si="429"/>
        <v>0</v>
      </c>
      <c r="AI1449" s="44" t="str">
        <f t="shared" si="430"/>
        <v>n/a</v>
      </c>
      <c r="AJ1449" s="2" t="str">
        <f t="shared" si="413"/>
        <v>2020-21 Winter</v>
      </c>
      <c r="AK1449" s="2" t="str">
        <f t="shared" si="414"/>
        <v>2020-21 Summer</v>
      </c>
      <c r="AL1449" s="41">
        <v>0</v>
      </c>
    </row>
    <row r="1450" spans="1:38" x14ac:dyDescent="0.3">
      <c r="A1450" s="47">
        <v>43937</v>
      </c>
      <c r="B1450" s="14" t="str">
        <f t="shared" si="415"/>
        <v>Apr</v>
      </c>
      <c r="C1450" s="3"/>
      <c r="D1450" s="3"/>
      <c r="E1450" s="3"/>
      <c r="F1450" s="3"/>
      <c r="G1450" s="3"/>
      <c r="H1450" s="3"/>
      <c r="I1450" s="13">
        <f>VLOOKUP($B1450,'Gas wholesale lookups'!$A$4:$L$15,'Gas wholesale index'!I$2,FALSE)</f>
        <v>166168.27272727274</v>
      </c>
      <c r="J1450" s="13">
        <f>VLOOKUP($B1450,'Gas wholesale lookups'!$A$4:$L$15,'Gas wholesale index'!J$2,FALSE)</f>
        <v>291847.5</v>
      </c>
      <c r="K1450" s="13">
        <f>VLOOKUP($B1450,'Gas wholesale lookups'!$A$4:$L$15,'Gas wholesale index'!K$2,FALSE)</f>
        <v>332991.45454545453</v>
      </c>
      <c r="L1450" s="13">
        <f>VLOOKUP($B1450,'Gas wholesale lookups'!$A$4:$L$15,'Gas wholesale index'!L$2,FALSE)</f>
        <v>208526.18181818182</v>
      </c>
      <c r="M1450" s="13">
        <f>VLOOKUP($B1450,'Gas wholesale lookups'!$A$4:$L$15,'Gas wholesale index'!M$2,FALSE)</f>
        <v>166168.27272727274</v>
      </c>
      <c r="N1450" s="13">
        <f>VLOOKUP($B1450,'Gas wholesale lookups'!$A$4:$L$15,'Gas wholesale index'!N$2,FALSE)</f>
        <v>291847.5</v>
      </c>
      <c r="O1450" s="38">
        <f>VLOOKUP($B1450,'Gas wholesale lookups'!$A$4:$R$15,'Gas wholesale index'!O$2,FALSE)</f>
        <v>0</v>
      </c>
      <c r="P1450" s="38">
        <f>VLOOKUP($B1450,'Gas wholesale lookups'!$A$4:$R$15,'Gas wholesale index'!P$2,FALSE)</f>
        <v>1</v>
      </c>
      <c r="Q1450" s="38">
        <f>VLOOKUP($B1450,'Gas wholesale lookups'!$A$4:$R$15,'Gas wholesale index'!Q$2,FALSE)</f>
        <v>1</v>
      </c>
      <c r="R1450" s="38">
        <f>VLOOKUP($B1450,'Gas wholesale lookups'!$A$4:$R$15,'Gas wholesale index'!R$2,FALSE)</f>
        <v>1</v>
      </c>
      <c r="S1450" s="38">
        <f>VLOOKUP($B1450,'Gas wholesale lookups'!$A$4:$R$15,'Gas wholesale index'!S$2,FALSE)</f>
        <v>1</v>
      </c>
      <c r="T1450" s="38">
        <f>VLOOKUP($B1450,'Gas wholesale lookups'!$A$4:$R$15,'Gas wholesale index'!T$2,FALSE)</f>
        <v>0</v>
      </c>
      <c r="U1450" s="13">
        <f t="shared" si="416"/>
        <v>0</v>
      </c>
      <c r="V1450" s="13">
        <f t="shared" si="417"/>
        <v>291847.5</v>
      </c>
      <c r="W1450" s="13">
        <f t="shared" si="418"/>
        <v>332991.45454545453</v>
      </c>
      <c r="X1450" s="13">
        <f t="shared" si="419"/>
        <v>208526.18181818182</v>
      </c>
      <c r="Y1450" s="13">
        <f t="shared" si="420"/>
        <v>166168.27272727274</v>
      </c>
      <c r="Z1450" s="13">
        <f t="shared" si="421"/>
        <v>0</v>
      </c>
      <c r="AA1450" s="13">
        <f t="shared" si="422"/>
        <v>999533.40909090918</v>
      </c>
      <c r="AB1450" s="23">
        <f t="shared" si="423"/>
        <v>0</v>
      </c>
      <c r="AC1450" s="23">
        <f t="shared" si="424"/>
        <v>0</v>
      </c>
      <c r="AD1450" s="23">
        <f t="shared" si="425"/>
        <v>0</v>
      </c>
      <c r="AE1450" s="23">
        <f t="shared" si="426"/>
        <v>0</v>
      </c>
      <c r="AF1450" s="23">
        <f t="shared" si="427"/>
        <v>0</v>
      </c>
      <c r="AG1450" s="23">
        <f t="shared" si="428"/>
        <v>0</v>
      </c>
      <c r="AH1450" s="23">
        <f t="shared" si="429"/>
        <v>0</v>
      </c>
      <c r="AI1450" s="44" t="str">
        <f t="shared" si="430"/>
        <v>n/a</v>
      </c>
      <c r="AJ1450" s="2" t="str">
        <f t="shared" si="413"/>
        <v>2020-21 Winter</v>
      </c>
      <c r="AK1450" s="2" t="str">
        <f t="shared" si="414"/>
        <v>2020-21 Summer</v>
      </c>
      <c r="AL1450" s="41">
        <v>0</v>
      </c>
    </row>
    <row r="1451" spans="1:38" x14ac:dyDescent="0.3">
      <c r="A1451" s="47">
        <v>43938</v>
      </c>
      <c r="B1451" s="14" t="str">
        <f t="shared" si="415"/>
        <v>Apr</v>
      </c>
      <c r="C1451" s="3"/>
      <c r="D1451" s="3"/>
      <c r="E1451" s="3"/>
      <c r="F1451" s="3"/>
      <c r="G1451" s="3"/>
      <c r="H1451" s="3"/>
      <c r="I1451" s="13">
        <f>VLOOKUP($B1451,'Gas wholesale lookups'!$A$4:$L$15,'Gas wholesale index'!I$2,FALSE)</f>
        <v>166168.27272727274</v>
      </c>
      <c r="J1451" s="13">
        <f>VLOOKUP($B1451,'Gas wholesale lookups'!$A$4:$L$15,'Gas wholesale index'!J$2,FALSE)</f>
        <v>291847.5</v>
      </c>
      <c r="K1451" s="13">
        <f>VLOOKUP($B1451,'Gas wholesale lookups'!$A$4:$L$15,'Gas wholesale index'!K$2,FALSE)</f>
        <v>332991.45454545453</v>
      </c>
      <c r="L1451" s="13">
        <f>VLOOKUP($B1451,'Gas wholesale lookups'!$A$4:$L$15,'Gas wholesale index'!L$2,FALSE)</f>
        <v>208526.18181818182</v>
      </c>
      <c r="M1451" s="13">
        <f>VLOOKUP($B1451,'Gas wholesale lookups'!$A$4:$L$15,'Gas wholesale index'!M$2,FALSE)</f>
        <v>166168.27272727274</v>
      </c>
      <c r="N1451" s="13">
        <f>VLOOKUP($B1451,'Gas wholesale lookups'!$A$4:$L$15,'Gas wholesale index'!N$2,FALSE)</f>
        <v>291847.5</v>
      </c>
      <c r="O1451" s="38">
        <f>VLOOKUP($B1451,'Gas wholesale lookups'!$A$4:$R$15,'Gas wholesale index'!O$2,FALSE)</f>
        <v>0</v>
      </c>
      <c r="P1451" s="38">
        <f>VLOOKUP($B1451,'Gas wholesale lookups'!$A$4:$R$15,'Gas wholesale index'!P$2,FALSE)</f>
        <v>1</v>
      </c>
      <c r="Q1451" s="38">
        <f>VLOOKUP($B1451,'Gas wholesale lookups'!$A$4:$R$15,'Gas wholesale index'!Q$2,FALSE)</f>
        <v>1</v>
      </c>
      <c r="R1451" s="38">
        <f>VLOOKUP($B1451,'Gas wholesale lookups'!$A$4:$R$15,'Gas wholesale index'!R$2,FALSE)</f>
        <v>1</v>
      </c>
      <c r="S1451" s="38">
        <f>VLOOKUP($B1451,'Gas wholesale lookups'!$A$4:$R$15,'Gas wholesale index'!S$2,FALSE)</f>
        <v>1</v>
      </c>
      <c r="T1451" s="38">
        <f>VLOOKUP($B1451,'Gas wholesale lookups'!$A$4:$R$15,'Gas wholesale index'!T$2,FALSE)</f>
        <v>0</v>
      </c>
      <c r="U1451" s="13">
        <f t="shared" si="416"/>
        <v>0</v>
      </c>
      <c r="V1451" s="13">
        <f t="shared" si="417"/>
        <v>291847.5</v>
      </c>
      <c r="W1451" s="13">
        <f t="shared" si="418"/>
        <v>332991.45454545453</v>
      </c>
      <c r="X1451" s="13">
        <f t="shared" si="419"/>
        <v>208526.18181818182</v>
      </c>
      <c r="Y1451" s="13">
        <f t="shared" si="420"/>
        <v>166168.27272727274</v>
      </c>
      <c r="Z1451" s="13">
        <f t="shared" si="421"/>
        <v>0</v>
      </c>
      <c r="AA1451" s="13">
        <f t="shared" si="422"/>
        <v>999533.40909090918</v>
      </c>
      <c r="AB1451" s="23">
        <f t="shared" si="423"/>
        <v>0</v>
      </c>
      <c r="AC1451" s="23">
        <f t="shared" si="424"/>
        <v>0</v>
      </c>
      <c r="AD1451" s="23">
        <f t="shared" si="425"/>
        <v>0</v>
      </c>
      <c r="AE1451" s="23">
        <f t="shared" si="426"/>
        <v>0</v>
      </c>
      <c r="AF1451" s="23">
        <f t="shared" si="427"/>
        <v>0</v>
      </c>
      <c r="AG1451" s="23">
        <f t="shared" si="428"/>
        <v>0</v>
      </c>
      <c r="AH1451" s="23">
        <f t="shared" si="429"/>
        <v>0</v>
      </c>
      <c r="AI1451" s="44" t="str">
        <f t="shared" si="430"/>
        <v>n/a</v>
      </c>
      <c r="AJ1451" s="2" t="str">
        <f t="shared" si="413"/>
        <v>2020-21 Winter</v>
      </c>
      <c r="AK1451" s="2" t="str">
        <f t="shared" si="414"/>
        <v>2020-21 Summer</v>
      </c>
      <c r="AL1451" s="41">
        <v>0</v>
      </c>
    </row>
    <row r="1452" spans="1:38" x14ac:dyDescent="0.3">
      <c r="A1452" s="47">
        <v>43941</v>
      </c>
      <c r="B1452" s="14" t="str">
        <f t="shared" si="415"/>
        <v>Apr</v>
      </c>
      <c r="C1452" s="3"/>
      <c r="D1452" s="3"/>
      <c r="E1452" s="3"/>
      <c r="F1452" s="3"/>
      <c r="G1452" s="3"/>
      <c r="H1452" s="3"/>
      <c r="I1452" s="13">
        <f>VLOOKUP($B1452,'Gas wholesale lookups'!$A$4:$L$15,'Gas wholesale index'!I$2,FALSE)</f>
        <v>166168.27272727274</v>
      </c>
      <c r="J1452" s="13">
        <f>VLOOKUP($B1452,'Gas wholesale lookups'!$A$4:$L$15,'Gas wholesale index'!J$2,FALSE)</f>
        <v>291847.5</v>
      </c>
      <c r="K1452" s="13">
        <f>VLOOKUP($B1452,'Gas wholesale lookups'!$A$4:$L$15,'Gas wholesale index'!K$2,FALSE)</f>
        <v>332991.45454545453</v>
      </c>
      <c r="L1452" s="13">
        <f>VLOOKUP($B1452,'Gas wholesale lookups'!$A$4:$L$15,'Gas wholesale index'!L$2,FALSE)</f>
        <v>208526.18181818182</v>
      </c>
      <c r="M1452" s="13">
        <f>VLOOKUP($B1452,'Gas wholesale lookups'!$A$4:$L$15,'Gas wholesale index'!M$2,FALSE)</f>
        <v>166168.27272727274</v>
      </c>
      <c r="N1452" s="13">
        <f>VLOOKUP($B1452,'Gas wholesale lookups'!$A$4:$L$15,'Gas wholesale index'!N$2,FALSE)</f>
        <v>291847.5</v>
      </c>
      <c r="O1452" s="38">
        <f>VLOOKUP($B1452,'Gas wholesale lookups'!$A$4:$R$15,'Gas wholesale index'!O$2,FALSE)</f>
        <v>0</v>
      </c>
      <c r="P1452" s="38">
        <f>VLOOKUP($B1452,'Gas wholesale lookups'!$A$4:$R$15,'Gas wholesale index'!P$2,FALSE)</f>
        <v>1</v>
      </c>
      <c r="Q1452" s="38">
        <f>VLOOKUP($B1452,'Gas wholesale lookups'!$A$4:$R$15,'Gas wholesale index'!Q$2,FALSE)</f>
        <v>1</v>
      </c>
      <c r="R1452" s="38">
        <f>VLOOKUP($B1452,'Gas wholesale lookups'!$A$4:$R$15,'Gas wholesale index'!R$2,FALSE)</f>
        <v>1</v>
      </c>
      <c r="S1452" s="38">
        <f>VLOOKUP($B1452,'Gas wholesale lookups'!$A$4:$R$15,'Gas wholesale index'!S$2,FALSE)</f>
        <v>1</v>
      </c>
      <c r="T1452" s="38">
        <f>VLOOKUP($B1452,'Gas wholesale lookups'!$A$4:$R$15,'Gas wholesale index'!T$2,FALSE)</f>
        <v>0</v>
      </c>
      <c r="U1452" s="13">
        <f t="shared" si="416"/>
        <v>0</v>
      </c>
      <c r="V1452" s="13">
        <f t="shared" si="417"/>
        <v>291847.5</v>
      </c>
      <c r="W1452" s="13">
        <f t="shared" si="418"/>
        <v>332991.45454545453</v>
      </c>
      <c r="X1452" s="13">
        <f t="shared" si="419"/>
        <v>208526.18181818182</v>
      </c>
      <c r="Y1452" s="13">
        <f t="shared" si="420"/>
        <v>166168.27272727274</v>
      </c>
      <c r="Z1452" s="13">
        <f t="shared" si="421"/>
        <v>0</v>
      </c>
      <c r="AA1452" s="13">
        <f t="shared" si="422"/>
        <v>999533.40909090918</v>
      </c>
      <c r="AB1452" s="23">
        <f t="shared" si="423"/>
        <v>0</v>
      </c>
      <c r="AC1452" s="23">
        <f t="shared" si="424"/>
        <v>0</v>
      </c>
      <c r="AD1452" s="23">
        <f t="shared" si="425"/>
        <v>0</v>
      </c>
      <c r="AE1452" s="23">
        <f t="shared" si="426"/>
        <v>0</v>
      </c>
      <c r="AF1452" s="23">
        <f t="shared" si="427"/>
        <v>0</v>
      </c>
      <c r="AG1452" s="23">
        <f t="shared" si="428"/>
        <v>0</v>
      </c>
      <c r="AH1452" s="23">
        <f t="shared" si="429"/>
        <v>0</v>
      </c>
      <c r="AI1452" s="44" t="str">
        <f t="shared" si="430"/>
        <v>n/a</v>
      </c>
      <c r="AJ1452" s="2" t="str">
        <f t="shared" si="413"/>
        <v>2020-21 Winter</v>
      </c>
      <c r="AK1452" s="2" t="str">
        <f t="shared" si="414"/>
        <v>2020-21 Summer</v>
      </c>
      <c r="AL1452" s="41">
        <v>0</v>
      </c>
    </row>
    <row r="1453" spans="1:38" x14ac:dyDescent="0.3">
      <c r="A1453" s="47">
        <v>43942</v>
      </c>
      <c r="B1453" s="14" t="str">
        <f t="shared" si="415"/>
        <v>Apr</v>
      </c>
      <c r="C1453" s="3"/>
      <c r="D1453" s="3"/>
      <c r="E1453" s="3"/>
      <c r="F1453" s="3"/>
      <c r="G1453" s="3"/>
      <c r="H1453" s="3"/>
      <c r="I1453" s="13">
        <f>VLOOKUP($B1453,'Gas wholesale lookups'!$A$4:$L$15,'Gas wholesale index'!I$2,FALSE)</f>
        <v>166168.27272727274</v>
      </c>
      <c r="J1453" s="13">
        <f>VLOOKUP($B1453,'Gas wholesale lookups'!$A$4:$L$15,'Gas wholesale index'!J$2,FALSE)</f>
        <v>291847.5</v>
      </c>
      <c r="K1453" s="13">
        <f>VLOOKUP($B1453,'Gas wholesale lookups'!$A$4:$L$15,'Gas wholesale index'!K$2,FALSE)</f>
        <v>332991.45454545453</v>
      </c>
      <c r="L1453" s="13">
        <f>VLOOKUP($B1453,'Gas wholesale lookups'!$A$4:$L$15,'Gas wholesale index'!L$2,FALSE)</f>
        <v>208526.18181818182</v>
      </c>
      <c r="M1453" s="13">
        <f>VLOOKUP($B1453,'Gas wholesale lookups'!$A$4:$L$15,'Gas wholesale index'!M$2,FALSE)</f>
        <v>166168.27272727274</v>
      </c>
      <c r="N1453" s="13">
        <f>VLOOKUP($B1453,'Gas wholesale lookups'!$A$4:$L$15,'Gas wholesale index'!N$2,FALSE)</f>
        <v>291847.5</v>
      </c>
      <c r="O1453" s="38">
        <f>VLOOKUP($B1453,'Gas wholesale lookups'!$A$4:$R$15,'Gas wholesale index'!O$2,FALSE)</f>
        <v>0</v>
      </c>
      <c r="P1453" s="38">
        <f>VLOOKUP($B1453,'Gas wholesale lookups'!$A$4:$R$15,'Gas wholesale index'!P$2,FALSE)</f>
        <v>1</v>
      </c>
      <c r="Q1453" s="38">
        <f>VLOOKUP($B1453,'Gas wholesale lookups'!$A$4:$R$15,'Gas wholesale index'!Q$2,FALSE)</f>
        <v>1</v>
      </c>
      <c r="R1453" s="38">
        <f>VLOOKUP($B1453,'Gas wholesale lookups'!$A$4:$R$15,'Gas wholesale index'!R$2,FALSE)</f>
        <v>1</v>
      </c>
      <c r="S1453" s="38">
        <f>VLOOKUP($B1453,'Gas wholesale lookups'!$A$4:$R$15,'Gas wholesale index'!S$2,FALSE)</f>
        <v>1</v>
      </c>
      <c r="T1453" s="38">
        <f>VLOOKUP($B1453,'Gas wholesale lookups'!$A$4:$R$15,'Gas wholesale index'!T$2,FALSE)</f>
        <v>0</v>
      </c>
      <c r="U1453" s="13">
        <f t="shared" si="416"/>
        <v>0</v>
      </c>
      <c r="V1453" s="13">
        <f t="shared" si="417"/>
        <v>291847.5</v>
      </c>
      <c r="W1453" s="13">
        <f t="shared" si="418"/>
        <v>332991.45454545453</v>
      </c>
      <c r="X1453" s="13">
        <f t="shared" si="419"/>
        <v>208526.18181818182</v>
      </c>
      <c r="Y1453" s="13">
        <f t="shared" si="420"/>
        <v>166168.27272727274</v>
      </c>
      <c r="Z1453" s="13">
        <f t="shared" si="421"/>
        <v>0</v>
      </c>
      <c r="AA1453" s="13">
        <f t="shared" si="422"/>
        <v>999533.40909090918</v>
      </c>
      <c r="AB1453" s="23">
        <f t="shared" si="423"/>
        <v>0</v>
      </c>
      <c r="AC1453" s="23">
        <f t="shared" si="424"/>
        <v>0</v>
      </c>
      <c r="AD1453" s="23">
        <f t="shared" si="425"/>
        <v>0</v>
      </c>
      <c r="AE1453" s="23">
        <f t="shared" si="426"/>
        <v>0</v>
      </c>
      <c r="AF1453" s="23">
        <f t="shared" si="427"/>
        <v>0</v>
      </c>
      <c r="AG1453" s="23">
        <f t="shared" si="428"/>
        <v>0</v>
      </c>
      <c r="AH1453" s="23">
        <f t="shared" si="429"/>
        <v>0</v>
      </c>
      <c r="AI1453" s="44" t="str">
        <f t="shared" si="430"/>
        <v>n/a</v>
      </c>
      <c r="AJ1453" s="2" t="str">
        <f t="shared" si="413"/>
        <v>2020-21 Winter</v>
      </c>
      <c r="AK1453" s="2" t="str">
        <f t="shared" si="414"/>
        <v>2020-21 Summer</v>
      </c>
      <c r="AL1453" s="41">
        <v>0</v>
      </c>
    </row>
    <row r="1454" spans="1:38" x14ac:dyDescent="0.3">
      <c r="A1454" s="47">
        <v>43943</v>
      </c>
      <c r="B1454" s="14" t="str">
        <f t="shared" si="415"/>
        <v>Apr</v>
      </c>
      <c r="C1454" s="3"/>
      <c r="D1454" s="3"/>
      <c r="E1454" s="3"/>
      <c r="F1454" s="3"/>
      <c r="G1454" s="3"/>
      <c r="H1454" s="3"/>
      <c r="I1454" s="13">
        <f>VLOOKUP($B1454,'Gas wholesale lookups'!$A$4:$L$15,'Gas wholesale index'!I$2,FALSE)</f>
        <v>166168.27272727274</v>
      </c>
      <c r="J1454" s="13">
        <f>VLOOKUP($B1454,'Gas wholesale lookups'!$A$4:$L$15,'Gas wholesale index'!J$2,FALSE)</f>
        <v>291847.5</v>
      </c>
      <c r="K1454" s="13">
        <f>VLOOKUP($B1454,'Gas wholesale lookups'!$A$4:$L$15,'Gas wholesale index'!K$2,FALSE)</f>
        <v>332991.45454545453</v>
      </c>
      <c r="L1454" s="13">
        <f>VLOOKUP($B1454,'Gas wholesale lookups'!$A$4:$L$15,'Gas wholesale index'!L$2,FALSE)</f>
        <v>208526.18181818182</v>
      </c>
      <c r="M1454" s="13">
        <f>VLOOKUP($B1454,'Gas wholesale lookups'!$A$4:$L$15,'Gas wholesale index'!M$2,FALSE)</f>
        <v>166168.27272727274</v>
      </c>
      <c r="N1454" s="13">
        <f>VLOOKUP($B1454,'Gas wholesale lookups'!$A$4:$L$15,'Gas wholesale index'!N$2,FALSE)</f>
        <v>291847.5</v>
      </c>
      <c r="O1454" s="38">
        <f>VLOOKUP($B1454,'Gas wholesale lookups'!$A$4:$R$15,'Gas wholesale index'!O$2,FALSE)</f>
        <v>0</v>
      </c>
      <c r="P1454" s="38">
        <f>VLOOKUP($B1454,'Gas wholesale lookups'!$A$4:$R$15,'Gas wholesale index'!P$2,FALSE)</f>
        <v>1</v>
      </c>
      <c r="Q1454" s="38">
        <f>VLOOKUP($B1454,'Gas wholesale lookups'!$A$4:$R$15,'Gas wholesale index'!Q$2,FALSE)</f>
        <v>1</v>
      </c>
      <c r="R1454" s="38">
        <f>VLOOKUP($B1454,'Gas wholesale lookups'!$A$4:$R$15,'Gas wholesale index'!R$2,FALSE)</f>
        <v>1</v>
      </c>
      <c r="S1454" s="38">
        <f>VLOOKUP($B1454,'Gas wholesale lookups'!$A$4:$R$15,'Gas wholesale index'!S$2,FALSE)</f>
        <v>1</v>
      </c>
      <c r="T1454" s="38">
        <f>VLOOKUP($B1454,'Gas wholesale lookups'!$A$4:$R$15,'Gas wholesale index'!T$2,FALSE)</f>
        <v>0</v>
      </c>
      <c r="U1454" s="13">
        <f t="shared" si="416"/>
        <v>0</v>
      </c>
      <c r="V1454" s="13">
        <f t="shared" si="417"/>
        <v>291847.5</v>
      </c>
      <c r="W1454" s="13">
        <f t="shared" si="418"/>
        <v>332991.45454545453</v>
      </c>
      <c r="X1454" s="13">
        <f t="shared" si="419"/>
        <v>208526.18181818182</v>
      </c>
      <c r="Y1454" s="13">
        <f t="shared" si="420"/>
        <v>166168.27272727274</v>
      </c>
      <c r="Z1454" s="13">
        <f t="shared" si="421"/>
        <v>0</v>
      </c>
      <c r="AA1454" s="13">
        <f t="shared" si="422"/>
        <v>999533.40909090918</v>
      </c>
      <c r="AB1454" s="23">
        <f t="shared" si="423"/>
        <v>0</v>
      </c>
      <c r="AC1454" s="23">
        <f t="shared" si="424"/>
        <v>0</v>
      </c>
      <c r="AD1454" s="23">
        <f t="shared" si="425"/>
        <v>0</v>
      </c>
      <c r="AE1454" s="23">
        <f t="shared" si="426"/>
        <v>0</v>
      </c>
      <c r="AF1454" s="23">
        <f t="shared" si="427"/>
        <v>0</v>
      </c>
      <c r="AG1454" s="23">
        <f t="shared" si="428"/>
        <v>0</v>
      </c>
      <c r="AH1454" s="23">
        <f t="shared" si="429"/>
        <v>0</v>
      </c>
      <c r="AI1454" s="44" t="str">
        <f t="shared" si="430"/>
        <v>n/a</v>
      </c>
      <c r="AJ1454" s="2" t="str">
        <f t="shared" si="413"/>
        <v>2020-21 Winter</v>
      </c>
      <c r="AK1454" s="2" t="str">
        <f t="shared" si="414"/>
        <v>2020-21 Summer</v>
      </c>
      <c r="AL1454" s="41">
        <v>0</v>
      </c>
    </row>
    <row r="1455" spans="1:38" x14ac:dyDescent="0.3">
      <c r="A1455" s="47">
        <v>43944</v>
      </c>
      <c r="B1455" s="14" t="str">
        <f t="shared" si="415"/>
        <v>Apr</v>
      </c>
      <c r="C1455" s="3"/>
      <c r="D1455" s="3"/>
      <c r="E1455" s="3"/>
      <c r="F1455" s="3"/>
      <c r="G1455" s="3"/>
      <c r="H1455" s="3"/>
      <c r="I1455" s="13">
        <f>VLOOKUP($B1455,'Gas wholesale lookups'!$A$4:$L$15,'Gas wholesale index'!I$2,FALSE)</f>
        <v>166168.27272727274</v>
      </c>
      <c r="J1455" s="13">
        <f>VLOOKUP($B1455,'Gas wholesale lookups'!$A$4:$L$15,'Gas wholesale index'!J$2,FALSE)</f>
        <v>291847.5</v>
      </c>
      <c r="K1455" s="13">
        <f>VLOOKUP($B1455,'Gas wholesale lookups'!$A$4:$L$15,'Gas wholesale index'!K$2,FALSE)</f>
        <v>332991.45454545453</v>
      </c>
      <c r="L1455" s="13">
        <f>VLOOKUP($B1455,'Gas wholesale lookups'!$A$4:$L$15,'Gas wholesale index'!L$2,FALSE)</f>
        <v>208526.18181818182</v>
      </c>
      <c r="M1455" s="13">
        <f>VLOOKUP($B1455,'Gas wholesale lookups'!$A$4:$L$15,'Gas wholesale index'!M$2,FALSE)</f>
        <v>166168.27272727274</v>
      </c>
      <c r="N1455" s="13">
        <f>VLOOKUP($B1455,'Gas wholesale lookups'!$A$4:$L$15,'Gas wholesale index'!N$2,FALSE)</f>
        <v>291847.5</v>
      </c>
      <c r="O1455" s="38">
        <f>VLOOKUP($B1455,'Gas wholesale lookups'!$A$4:$R$15,'Gas wholesale index'!O$2,FALSE)</f>
        <v>0</v>
      </c>
      <c r="P1455" s="38">
        <f>VLOOKUP($B1455,'Gas wholesale lookups'!$A$4:$R$15,'Gas wholesale index'!P$2,FALSE)</f>
        <v>1</v>
      </c>
      <c r="Q1455" s="38">
        <f>VLOOKUP($B1455,'Gas wholesale lookups'!$A$4:$R$15,'Gas wholesale index'!Q$2,FALSE)</f>
        <v>1</v>
      </c>
      <c r="R1455" s="38">
        <f>VLOOKUP($B1455,'Gas wholesale lookups'!$A$4:$R$15,'Gas wholesale index'!R$2,FALSE)</f>
        <v>1</v>
      </c>
      <c r="S1455" s="38">
        <f>VLOOKUP($B1455,'Gas wholesale lookups'!$A$4:$R$15,'Gas wholesale index'!S$2,FALSE)</f>
        <v>1</v>
      </c>
      <c r="T1455" s="38">
        <f>VLOOKUP($B1455,'Gas wholesale lookups'!$A$4:$R$15,'Gas wholesale index'!T$2,FALSE)</f>
        <v>0</v>
      </c>
      <c r="U1455" s="13">
        <f t="shared" si="416"/>
        <v>0</v>
      </c>
      <c r="V1455" s="13">
        <f t="shared" si="417"/>
        <v>291847.5</v>
      </c>
      <c r="W1455" s="13">
        <f t="shared" si="418"/>
        <v>332991.45454545453</v>
      </c>
      <c r="X1455" s="13">
        <f t="shared" si="419"/>
        <v>208526.18181818182</v>
      </c>
      <c r="Y1455" s="13">
        <f t="shared" si="420"/>
        <v>166168.27272727274</v>
      </c>
      <c r="Z1455" s="13">
        <f t="shared" si="421"/>
        <v>0</v>
      </c>
      <c r="AA1455" s="13">
        <f t="shared" si="422"/>
        <v>999533.40909090918</v>
      </c>
      <c r="AB1455" s="23">
        <f t="shared" si="423"/>
        <v>0</v>
      </c>
      <c r="AC1455" s="23">
        <f t="shared" si="424"/>
        <v>0</v>
      </c>
      <c r="AD1455" s="23">
        <f t="shared" si="425"/>
        <v>0</v>
      </c>
      <c r="AE1455" s="23">
        <f t="shared" si="426"/>
        <v>0</v>
      </c>
      <c r="AF1455" s="23">
        <f t="shared" si="427"/>
        <v>0</v>
      </c>
      <c r="AG1455" s="23">
        <f t="shared" si="428"/>
        <v>0</v>
      </c>
      <c r="AH1455" s="23">
        <f t="shared" si="429"/>
        <v>0</v>
      </c>
      <c r="AI1455" s="44" t="str">
        <f t="shared" si="430"/>
        <v>n/a</v>
      </c>
      <c r="AJ1455" s="2" t="str">
        <f t="shared" si="413"/>
        <v>2020-21 Winter</v>
      </c>
      <c r="AK1455" s="2" t="str">
        <f t="shared" si="414"/>
        <v>2020-21 Summer</v>
      </c>
      <c r="AL1455" s="41">
        <v>0</v>
      </c>
    </row>
    <row r="1456" spans="1:38" x14ac:dyDescent="0.3">
      <c r="A1456" s="47">
        <v>43945</v>
      </c>
      <c r="B1456" s="14" t="str">
        <f t="shared" si="415"/>
        <v>Apr</v>
      </c>
      <c r="C1456" s="3"/>
      <c r="D1456" s="3"/>
      <c r="E1456" s="3"/>
      <c r="F1456" s="3"/>
      <c r="G1456" s="3"/>
      <c r="H1456" s="3"/>
      <c r="I1456" s="13">
        <f>VLOOKUP($B1456,'Gas wholesale lookups'!$A$4:$L$15,'Gas wholesale index'!I$2,FALSE)</f>
        <v>166168.27272727274</v>
      </c>
      <c r="J1456" s="13">
        <f>VLOOKUP($B1456,'Gas wholesale lookups'!$A$4:$L$15,'Gas wholesale index'!J$2,FALSE)</f>
        <v>291847.5</v>
      </c>
      <c r="K1456" s="13">
        <f>VLOOKUP($B1456,'Gas wholesale lookups'!$A$4:$L$15,'Gas wholesale index'!K$2,FALSE)</f>
        <v>332991.45454545453</v>
      </c>
      <c r="L1456" s="13">
        <f>VLOOKUP($B1456,'Gas wholesale lookups'!$A$4:$L$15,'Gas wholesale index'!L$2,FALSE)</f>
        <v>208526.18181818182</v>
      </c>
      <c r="M1456" s="13">
        <f>VLOOKUP($B1456,'Gas wholesale lookups'!$A$4:$L$15,'Gas wholesale index'!M$2,FALSE)</f>
        <v>166168.27272727274</v>
      </c>
      <c r="N1456" s="13">
        <f>VLOOKUP($B1456,'Gas wholesale lookups'!$A$4:$L$15,'Gas wholesale index'!N$2,FALSE)</f>
        <v>291847.5</v>
      </c>
      <c r="O1456" s="38">
        <f>VLOOKUP($B1456,'Gas wholesale lookups'!$A$4:$R$15,'Gas wholesale index'!O$2,FALSE)</f>
        <v>0</v>
      </c>
      <c r="P1456" s="38">
        <f>VLOOKUP($B1456,'Gas wholesale lookups'!$A$4:$R$15,'Gas wholesale index'!P$2,FALSE)</f>
        <v>1</v>
      </c>
      <c r="Q1456" s="38">
        <f>VLOOKUP($B1456,'Gas wholesale lookups'!$A$4:$R$15,'Gas wholesale index'!Q$2,FALSE)</f>
        <v>1</v>
      </c>
      <c r="R1456" s="38">
        <f>VLOOKUP($B1456,'Gas wholesale lookups'!$A$4:$R$15,'Gas wholesale index'!R$2,FALSE)</f>
        <v>1</v>
      </c>
      <c r="S1456" s="38">
        <f>VLOOKUP($B1456,'Gas wholesale lookups'!$A$4:$R$15,'Gas wholesale index'!S$2,FALSE)</f>
        <v>1</v>
      </c>
      <c r="T1456" s="38">
        <f>VLOOKUP($B1456,'Gas wholesale lookups'!$A$4:$R$15,'Gas wholesale index'!T$2,FALSE)</f>
        <v>0</v>
      </c>
      <c r="U1456" s="13">
        <f t="shared" si="416"/>
        <v>0</v>
      </c>
      <c r="V1456" s="13">
        <f t="shared" si="417"/>
        <v>291847.5</v>
      </c>
      <c r="W1456" s="13">
        <f t="shared" si="418"/>
        <v>332991.45454545453</v>
      </c>
      <c r="X1456" s="13">
        <f t="shared" si="419"/>
        <v>208526.18181818182</v>
      </c>
      <c r="Y1456" s="13">
        <f t="shared" si="420"/>
        <v>166168.27272727274</v>
      </c>
      <c r="Z1456" s="13">
        <f t="shared" si="421"/>
        <v>0</v>
      </c>
      <c r="AA1456" s="13">
        <f t="shared" si="422"/>
        <v>999533.40909090918</v>
      </c>
      <c r="AB1456" s="23">
        <f t="shared" si="423"/>
        <v>0</v>
      </c>
      <c r="AC1456" s="23">
        <f t="shared" si="424"/>
        <v>0</v>
      </c>
      <c r="AD1456" s="23">
        <f t="shared" si="425"/>
        <v>0</v>
      </c>
      <c r="AE1456" s="23">
        <f t="shared" si="426"/>
        <v>0</v>
      </c>
      <c r="AF1456" s="23">
        <f t="shared" si="427"/>
        <v>0</v>
      </c>
      <c r="AG1456" s="23">
        <f t="shared" si="428"/>
        <v>0</v>
      </c>
      <c r="AH1456" s="23">
        <f t="shared" si="429"/>
        <v>0</v>
      </c>
      <c r="AI1456" s="44" t="str">
        <f t="shared" si="430"/>
        <v>n/a</v>
      </c>
      <c r="AJ1456" s="2" t="str">
        <f t="shared" si="413"/>
        <v>2020-21 Winter</v>
      </c>
      <c r="AK1456" s="2" t="str">
        <f t="shared" si="414"/>
        <v>2020-21 Summer</v>
      </c>
      <c r="AL1456" s="41">
        <v>0</v>
      </c>
    </row>
    <row r="1457" spans="1:38" x14ac:dyDescent="0.3">
      <c r="A1457" s="47">
        <v>43948</v>
      </c>
      <c r="B1457" s="14" t="str">
        <f t="shared" si="415"/>
        <v>Apr</v>
      </c>
      <c r="C1457" s="3"/>
      <c r="D1457" s="3"/>
      <c r="E1457" s="3"/>
      <c r="F1457" s="3"/>
      <c r="G1457" s="3"/>
      <c r="H1457" s="3"/>
      <c r="I1457" s="13">
        <f>VLOOKUP($B1457,'Gas wholesale lookups'!$A$4:$L$15,'Gas wholesale index'!I$2,FALSE)</f>
        <v>166168.27272727274</v>
      </c>
      <c r="J1457" s="13">
        <f>VLOOKUP($B1457,'Gas wholesale lookups'!$A$4:$L$15,'Gas wholesale index'!J$2,FALSE)</f>
        <v>291847.5</v>
      </c>
      <c r="K1457" s="13">
        <f>VLOOKUP($B1457,'Gas wholesale lookups'!$A$4:$L$15,'Gas wholesale index'!K$2,FALSE)</f>
        <v>332991.45454545453</v>
      </c>
      <c r="L1457" s="13">
        <f>VLOOKUP($B1457,'Gas wholesale lookups'!$A$4:$L$15,'Gas wholesale index'!L$2,FALSE)</f>
        <v>208526.18181818182</v>
      </c>
      <c r="M1457" s="13">
        <f>VLOOKUP($B1457,'Gas wholesale lookups'!$A$4:$L$15,'Gas wholesale index'!M$2,FALSE)</f>
        <v>166168.27272727274</v>
      </c>
      <c r="N1457" s="13">
        <f>VLOOKUP($B1457,'Gas wholesale lookups'!$A$4:$L$15,'Gas wholesale index'!N$2,FALSE)</f>
        <v>291847.5</v>
      </c>
      <c r="O1457" s="38">
        <f>VLOOKUP($B1457,'Gas wholesale lookups'!$A$4:$R$15,'Gas wholesale index'!O$2,FALSE)</f>
        <v>0</v>
      </c>
      <c r="P1457" s="38">
        <f>VLOOKUP($B1457,'Gas wholesale lookups'!$A$4:$R$15,'Gas wholesale index'!P$2,FALSE)</f>
        <v>1</v>
      </c>
      <c r="Q1457" s="38">
        <f>VLOOKUP($B1457,'Gas wholesale lookups'!$A$4:$R$15,'Gas wholesale index'!Q$2,FALSE)</f>
        <v>1</v>
      </c>
      <c r="R1457" s="38">
        <f>VLOOKUP($B1457,'Gas wholesale lookups'!$A$4:$R$15,'Gas wholesale index'!R$2,FALSE)</f>
        <v>1</v>
      </c>
      <c r="S1457" s="38">
        <f>VLOOKUP($B1457,'Gas wholesale lookups'!$A$4:$R$15,'Gas wholesale index'!S$2,FALSE)</f>
        <v>1</v>
      </c>
      <c r="T1457" s="38">
        <f>VLOOKUP($B1457,'Gas wholesale lookups'!$A$4:$R$15,'Gas wholesale index'!T$2,FALSE)</f>
        <v>0</v>
      </c>
      <c r="U1457" s="13">
        <f t="shared" si="416"/>
        <v>0</v>
      </c>
      <c r="V1457" s="13">
        <f t="shared" si="417"/>
        <v>291847.5</v>
      </c>
      <c r="W1457" s="13">
        <f t="shared" si="418"/>
        <v>332991.45454545453</v>
      </c>
      <c r="X1457" s="13">
        <f t="shared" si="419"/>
        <v>208526.18181818182</v>
      </c>
      <c r="Y1457" s="13">
        <f t="shared" si="420"/>
        <v>166168.27272727274</v>
      </c>
      <c r="Z1457" s="13">
        <f t="shared" si="421"/>
        <v>0</v>
      </c>
      <c r="AA1457" s="13">
        <f t="shared" si="422"/>
        <v>999533.40909090918</v>
      </c>
      <c r="AB1457" s="23">
        <f t="shared" si="423"/>
        <v>0</v>
      </c>
      <c r="AC1457" s="23">
        <f t="shared" si="424"/>
        <v>0</v>
      </c>
      <c r="AD1457" s="23">
        <f t="shared" si="425"/>
        <v>0</v>
      </c>
      <c r="AE1457" s="23">
        <f t="shared" si="426"/>
        <v>0</v>
      </c>
      <c r="AF1457" s="23">
        <f t="shared" si="427"/>
        <v>0</v>
      </c>
      <c r="AG1457" s="23">
        <f t="shared" si="428"/>
        <v>0</v>
      </c>
      <c r="AH1457" s="23">
        <f t="shared" si="429"/>
        <v>0</v>
      </c>
      <c r="AI1457" s="44" t="str">
        <f t="shared" si="430"/>
        <v>n/a</v>
      </c>
      <c r="AJ1457" s="2" t="str">
        <f t="shared" si="413"/>
        <v>2020-21 Winter</v>
      </c>
      <c r="AK1457" s="2" t="str">
        <f t="shared" si="414"/>
        <v>2020-21 Summer</v>
      </c>
      <c r="AL1457" s="41">
        <v>0</v>
      </c>
    </row>
    <row r="1458" spans="1:38" x14ac:dyDescent="0.3">
      <c r="A1458" s="47">
        <v>43949</v>
      </c>
      <c r="B1458" s="14" t="str">
        <f t="shared" si="415"/>
        <v>Apr</v>
      </c>
      <c r="C1458" s="3"/>
      <c r="D1458" s="3"/>
      <c r="E1458" s="3"/>
      <c r="F1458" s="3"/>
      <c r="G1458" s="3"/>
      <c r="H1458" s="3"/>
      <c r="I1458" s="13">
        <f>VLOOKUP($B1458,'Gas wholesale lookups'!$A$4:$L$15,'Gas wholesale index'!I$2,FALSE)</f>
        <v>166168.27272727274</v>
      </c>
      <c r="J1458" s="13">
        <f>VLOOKUP($B1458,'Gas wholesale lookups'!$A$4:$L$15,'Gas wholesale index'!J$2,FALSE)</f>
        <v>291847.5</v>
      </c>
      <c r="K1458" s="13">
        <f>VLOOKUP($B1458,'Gas wholesale lookups'!$A$4:$L$15,'Gas wholesale index'!K$2,FALSE)</f>
        <v>332991.45454545453</v>
      </c>
      <c r="L1458" s="13">
        <f>VLOOKUP($B1458,'Gas wholesale lookups'!$A$4:$L$15,'Gas wholesale index'!L$2,FALSE)</f>
        <v>208526.18181818182</v>
      </c>
      <c r="M1458" s="13">
        <f>VLOOKUP($B1458,'Gas wholesale lookups'!$A$4:$L$15,'Gas wholesale index'!M$2,FALSE)</f>
        <v>166168.27272727274</v>
      </c>
      <c r="N1458" s="13">
        <f>VLOOKUP($B1458,'Gas wholesale lookups'!$A$4:$L$15,'Gas wholesale index'!N$2,FALSE)</f>
        <v>291847.5</v>
      </c>
      <c r="O1458" s="38">
        <f>VLOOKUP($B1458,'Gas wholesale lookups'!$A$4:$R$15,'Gas wholesale index'!O$2,FALSE)</f>
        <v>0</v>
      </c>
      <c r="P1458" s="38">
        <f>VLOOKUP($B1458,'Gas wholesale lookups'!$A$4:$R$15,'Gas wholesale index'!P$2,FALSE)</f>
        <v>1</v>
      </c>
      <c r="Q1458" s="38">
        <f>VLOOKUP($B1458,'Gas wholesale lookups'!$A$4:$R$15,'Gas wholesale index'!Q$2,FALSE)</f>
        <v>1</v>
      </c>
      <c r="R1458" s="38">
        <f>VLOOKUP($B1458,'Gas wholesale lookups'!$A$4:$R$15,'Gas wholesale index'!R$2,FALSE)</f>
        <v>1</v>
      </c>
      <c r="S1458" s="38">
        <f>VLOOKUP($B1458,'Gas wholesale lookups'!$A$4:$R$15,'Gas wholesale index'!S$2,FALSE)</f>
        <v>1</v>
      </c>
      <c r="T1458" s="38">
        <f>VLOOKUP($B1458,'Gas wholesale lookups'!$A$4:$R$15,'Gas wholesale index'!T$2,FALSE)</f>
        <v>0</v>
      </c>
      <c r="U1458" s="13">
        <f t="shared" si="416"/>
        <v>0</v>
      </c>
      <c r="V1458" s="13">
        <f t="shared" si="417"/>
        <v>291847.5</v>
      </c>
      <c r="W1458" s="13">
        <f t="shared" si="418"/>
        <v>332991.45454545453</v>
      </c>
      <c r="X1458" s="13">
        <f t="shared" si="419"/>
        <v>208526.18181818182</v>
      </c>
      <c r="Y1458" s="13">
        <f t="shared" si="420"/>
        <v>166168.27272727274</v>
      </c>
      <c r="Z1458" s="13">
        <f t="shared" si="421"/>
        <v>0</v>
      </c>
      <c r="AA1458" s="13">
        <f t="shared" si="422"/>
        <v>999533.40909090918</v>
      </c>
      <c r="AB1458" s="23">
        <f t="shared" si="423"/>
        <v>0</v>
      </c>
      <c r="AC1458" s="23">
        <f t="shared" si="424"/>
        <v>0</v>
      </c>
      <c r="AD1458" s="23">
        <f t="shared" si="425"/>
        <v>0</v>
      </c>
      <c r="AE1458" s="23">
        <f t="shared" si="426"/>
        <v>0</v>
      </c>
      <c r="AF1458" s="23">
        <f t="shared" si="427"/>
        <v>0</v>
      </c>
      <c r="AG1458" s="23">
        <f t="shared" si="428"/>
        <v>0</v>
      </c>
      <c r="AH1458" s="23">
        <f t="shared" si="429"/>
        <v>0</v>
      </c>
      <c r="AI1458" s="44" t="str">
        <f t="shared" si="430"/>
        <v>n/a</v>
      </c>
      <c r="AJ1458" s="2" t="str">
        <f t="shared" si="413"/>
        <v>2020-21 Winter</v>
      </c>
      <c r="AK1458" s="2" t="str">
        <f t="shared" si="414"/>
        <v>2020-21 Summer</v>
      </c>
      <c r="AL1458" s="41">
        <v>0</v>
      </c>
    </row>
    <row r="1459" spans="1:38" x14ac:dyDescent="0.3">
      <c r="A1459" s="47">
        <v>43950</v>
      </c>
      <c r="B1459" s="14" t="str">
        <f t="shared" si="415"/>
        <v>Apr</v>
      </c>
      <c r="C1459" s="3"/>
      <c r="D1459" s="3"/>
      <c r="E1459" s="3"/>
      <c r="F1459" s="3"/>
      <c r="G1459" s="3"/>
      <c r="H1459" s="3"/>
      <c r="I1459" s="13">
        <f>VLOOKUP($B1459,'Gas wholesale lookups'!$A$4:$L$15,'Gas wholesale index'!I$2,FALSE)</f>
        <v>166168.27272727274</v>
      </c>
      <c r="J1459" s="13">
        <f>VLOOKUP($B1459,'Gas wholesale lookups'!$A$4:$L$15,'Gas wholesale index'!J$2,FALSE)</f>
        <v>291847.5</v>
      </c>
      <c r="K1459" s="13">
        <f>VLOOKUP($B1459,'Gas wholesale lookups'!$A$4:$L$15,'Gas wholesale index'!K$2,FALSE)</f>
        <v>332991.45454545453</v>
      </c>
      <c r="L1459" s="13">
        <f>VLOOKUP($B1459,'Gas wholesale lookups'!$A$4:$L$15,'Gas wholesale index'!L$2,FALSE)</f>
        <v>208526.18181818182</v>
      </c>
      <c r="M1459" s="13">
        <f>VLOOKUP($B1459,'Gas wholesale lookups'!$A$4:$L$15,'Gas wholesale index'!M$2,FALSE)</f>
        <v>166168.27272727274</v>
      </c>
      <c r="N1459" s="13">
        <f>VLOOKUP($B1459,'Gas wholesale lookups'!$A$4:$L$15,'Gas wholesale index'!N$2,FALSE)</f>
        <v>291847.5</v>
      </c>
      <c r="O1459" s="38">
        <f>VLOOKUP($B1459,'Gas wholesale lookups'!$A$4:$R$15,'Gas wholesale index'!O$2,FALSE)</f>
        <v>0</v>
      </c>
      <c r="P1459" s="38">
        <f>VLOOKUP($B1459,'Gas wholesale lookups'!$A$4:$R$15,'Gas wholesale index'!P$2,FALSE)</f>
        <v>1</v>
      </c>
      <c r="Q1459" s="38">
        <f>VLOOKUP($B1459,'Gas wholesale lookups'!$A$4:$R$15,'Gas wholesale index'!Q$2,FALSE)</f>
        <v>1</v>
      </c>
      <c r="R1459" s="38">
        <f>VLOOKUP($B1459,'Gas wholesale lookups'!$A$4:$R$15,'Gas wholesale index'!R$2,FALSE)</f>
        <v>1</v>
      </c>
      <c r="S1459" s="38">
        <f>VLOOKUP($B1459,'Gas wholesale lookups'!$A$4:$R$15,'Gas wholesale index'!S$2,FALSE)</f>
        <v>1</v>
      </c>
      <c r="T1459" s="38">
        <f>VLOOKUP($B1459,'Gas wholesale lookups'!$A$4:$R$15,'Gas wholesale index'!T$2,FALSE)</f>
        <v>0</v>
      </c>
      <c r="U1459" s="13">
        <f t="shared" si="416"/>
        <v>0</v>
      </c>
      <c r="V1459" s="13">
        <f t="shared" si="417"/>
        <v>291847.5</v>
      </c>
      <c r="W1459" s="13">
        <f t="shared" si="418"/>
        <v>332991.45454545453</v>
      </c>
      <c r="X1459" s="13">
        <f t="shared" si="419"/>
        <v>208526.18181818182</v>
      </c>
      <c r="Y1459" s="13">
        <f t="shared" si="420"/>
        <v>166168.27272727274</v>
      </c>
      <c r="Z1459" s="13">
        <f t="shared" si="421"/>
        <v>0</v>
      </c>
      <c r="AA1459" s="13">
        <f t="shared" si="422"/>
        <v>999533.40909090918</v>
      </c>
      <c r="AB1459" s="23">
        <f t="shared" si="423"/>
        <v>0</v>
      </c>
      <c r="AC1459" s="23">
        <f t="shared" si="424"/>
        <v>0</v>
      </c>
      <c r="AD1459" s="23">
        <f t="shared" si="425"/>
        <v>0</v>
      </c>
      <c r="AE1459" s="23">
        <f t="shared" si="426"/>
        <v>0</v>
      </c>
      <c r="AF1459" s="23">
        <f t="shared" si="427"/>
        <v>0</v>
      </c>
      <c r="AG1459" s="23">
        <f t="shared" si="428"/>
        <v>0</v>
      </c>
      <c r="AH1459" s="23">
        <f t="shared" si="429"/>
        <v>0</v>
      </c>
      <c r="AI1459" s="44" t="str">
        <f t="shared" si="430"/>
        <v>n/a</v>
      </c>
      <c r="AJ1459" s="2" t="str">
        <f t="shared" si="413"/>
        <v>2020-21 Winter</v>
      </c>
      <c r="AK1459" s="2" t="str">
        <f t="shared" si="414"/>
        <v>2020-21 Summer</v>
      </c>
      <c r="AL1459" s="41">
        <v>0</v>
      </c>
    </row>
    <row r="1460" spans="1:38" x14ac:dyDescent="0.3">
      <c r="A1460" s="47">
        <v>43951</v>
      </c>
      <c r="B1460" s="14" t="str">
        <f t="shared" si="415"/>
        <v>Apr</v>
      </c>
      <c r="C1460" s="3"/>
      <c r="D1460" s="3"/>
      <c r="E1460" s="3"/>
      <c r="F1460" s="3"/>
      <c r="G1460" s="3"/>
      <c r="H1460" s="3"/>
      <c r="I1460" s="13">
        <f>VLOOKUP($B1460,'Gas wholesale lookups'!$A$4:$L$15,'Gas wholesale index'!I$2,FALSE)</f>
        <v>166168.27272727274</v>
      </c>
      <c r="J1460" s="13">
        <f>VLOOKUP($B1460,'Gas wholesale lookups'!$A$4:$L$15,'Gas wholesale index'!J$2,FALSE)</f>
        <v>291847.5</v>
      </c>
      <c r="K1460" s="13">
        <f>VLOOKUP($B1460,'Gas wholesale lookups'!$A$4:$L$15,'Gas wholesale index'!K$2,FALSE)</f>
        <v>332991.45454545453</v>
      </c>
      <c r="L1460" s="13">
        <f>VLOOKUP($B1460,'Gas wholesale lookups'!$A$4:$L$15,'Gas wholesale index'!L$2,FALSE)</f>
        <v>208526.18181818182</v>
      </c>
      <c r="M1460" s="13">
        <f>VLOOKUP($B1460,'Gas wholesale lookups'!$A$4:$L$15,'Gas wholesale index'!M$2,FALSE)</f>
        <v>166168.27272727274</v>
      </c>
      <c r="N1460" s="13">
        <f>VLOOKUP($B1460,'Gas wholesale lookups'!$A$4:$L$15,'Gas wholesale index'!N$2,FALSE)</f>
        <v>291847.5</v>
      </c>
      <c r="O1460" s="38">
        <f>VLOOKUP($B1460,'Gas wholesale lookups'!$A$4:$R$15,'Gas wholesale index'!O$2,FALSE)</f>
        <v>0</v>
      </c>
      <c r="P1460" s="38">
        <f>VLOOKUP($B1460,'Gas wholesale lookups'!$A$4:$R$15,'Gas wholesale index'!P$2,FALSE)</f>
        <v>1</v>
      </c>
      <c r="Q1460" s="38">
        <f>VLOOKUP($B1460,'Gas wholesale lookups'!$A$4:$R$15,'Gas wholesale index'!Q$2,FALSE)</f>
        <v>1</v>
      </c>
      <c r="R1460" s="38">
        <f>VLOOKUP($B1460,'Gas wholesale lookups'!$A$4:$R$15,'Gas wholesale index'!R$2,FALSE)</f>
        <v>1</v>
      </c>
      <c r="S1460" s="38">
        <f>VLOOKUP($B1460,'Gas wholesale lookups'!$A$4:$R$15,'Gas wholesale index'!S$2,FALSE)</f>
        <v>1</v>
      </c>
      <c r="T1460" s="38">
        <f>VLOOKUP($B1460,'Gas wholesale lookups'!$A$4:$R$15,'Gas wholesale index'!T$2,FALSE)</f>
        <v>0</v>
      </c>
      <c r="U1460" s="13">
        <f t="shared" si="416"/>
        <v>0</v>
      </c>
      <c r="V1460" s="13">
        <f t="shared" si="417"/>
        <v>291847.5</v>
      </c>
      <c r="W1460" s="13">
        <f t="shared" si="418"/>
        <v>332991.45454545453</v>
      </c>
      <c r="X1460" s="13">
        <f t="shared" si="419"/>
        <v>208526.18181818182</v>
      </c>
      <c r="Y1460" s="13">
        <f t="shared" si="420"/>
        <v>166168.27272727274</v>
      </c>
      <c r="Z1460" s="13">
        <f t="shared" si="421"/>
        <v>0</v>
      </c>
      <c r="AA1460" s="13">
        <f t="shared" si="422"/>
        <v>999533.40909090918</v>
      </c>
      <c r="AB1460" s="23">
        <f t="shared" si="423"/>
        <v>0</v>
      </c>
      <c r="AC1460" s="23">
        <f t="shared" si="424"/>
        <v>0</v>
      </c>
      <c r="AD1460" s="23">
        <f t="shared" si="425"/>
        <v>0</v>
      </c>
      <c r="AE1460" s="23">
        <f t="shared" si="426"/>
        <v>0</v>
      </c>
      <c r="AF1460" s="23">
        <f t="shared" si="427"/>
        <v>0</v>
      </c>
      <c r="AG1460" s="23">
        <f t="shared" si="428"/>
        <v>0</v>
      </c>
      <c r="AH1460" s="23">
        <f t="shared" si="429"/>
        <v>0</v>
      </c>
      <c r="AI1460" s="44" t="str">
        <f t="shared" si="430"/>
        <v>n/a</v>
      </c>
      <c r="AJ1460" s="2" t="str">
        <f t="shared" si="413"/>
        <v>2020-21 Winter</v>
      </c>
      <c r="AK1460" s="2" t="str">
        <f t="shared" si="414"/>
        <v>2020-21 Summer</v>
      </c>
      <c r="AL1460" s="41">
        <v>0</v>
      </c>
    </row>
    <row r="1461" spans="1:38" x14ac:dyDescent="0.3">
      <c r="A1461" s="47">
        <v>43952</v>
      </c>
      <c r="B1461" s="14" t="str">
        <f t="shared" si="415"/>
        <v>May</v>
      </c>
      <c r="C1461" s="3"/>
      <c r="D1461" s="3"/>
      <c r="E1461" s="3"/>
      <c r="F1461" s="3"/>
      <c r="G1461" s="3"/>
      <c r="H1461" s="3"/>
      <c r="I1461" s="13">
        <f>VLOOKUP($B1461,'Gas wholesale lookups'!$A$4:$L$15,'Gas wholesale index'!I$2,FALSE)</f>
        <v>166168.27272727274</v>
      </c>
      <c r="J1461" s="13">
        <f>VLOOKUP($B1461,'Gas wholesale lookups'!$A$4:$L$15,'Gas wholesale index'!J$2,FALSE)</f>
        <v>291847.5</v>
      </c>
      <c r="K1461" s="13">
        <f>VLOOKUP($B1461,'Gas wholesale lookups'!$A$4:$L$15,'Gas wholesale index'!K$2,FALSE)</f>
        <v>332991.45454545453</v>
      </c>
      <c r="L1461" s="13">
        <f>VLOOKUP($B1461,'Gas wholesale lookups'!$A$4:$L$15,'Gas wholesale index'!L$2,FALSE)</f>
        <v>208526.18181818182</v>
      </c>
      <c r="M1461" s="13">
        <f>VLOOKUP($B1461,'Gas wholesale lookups'!$A$4:$L$15,'Gas wholesale index'!M$2,FALSE)</f>
        <v>166168.27272727274</v>
      </c>
      <c r="N1461" s="13">
        <f>VLOOKUP($B1461,'Gas wholesale lookups'!$A$4:$L$15,'Gas wholesale index'!N$2,FALSE)</f>
        <v>291847.5</v>
      </c>
      <c r="O1461" s="38">
        <f>VLOOKUP($B1461,'Gas wholesale lookups'!$A$4:$R$15,'Gas wholesale index'!O$2,FALSE)</f>
        <v>0</v>
      </c>
      <c r="P1461" s="38">
        <f>VLOOKUP($B1461,'Gas wholesale lookups'!$A$4:$R$15,'Gas wholesale index'!P$2,FALSE)</f>
        <v>1</v>
      </c>
      <c r="Q1461" s="38">
        <f>VLOOKUP($B1461,'Gas wholesale lookups'!$A$4:$R$15,'Gas wholesale index'!Q$2,FALSE)</f>
        <v>1</v>
      </c>
      <c r="R1461" s="38">
        <f>VLOOKUP($B1461,'Gas wholesale lookups'!$A$4:$R$15,'Gas wholesale index'!R$2,FALSE)</f>
        <v>1</v>
      </c>
      <c r="S1461" s="38">
        <f>VLOOKUP($B1461,'Gas wholesale lookups'!$A$4:$R$15,'Gas wholesale index'!S$2,FALSE)</f>
        <v>1</v>
      </c>
      <c r="T1461" s="38">
        <f>VLOOKUP($B1461,'Gas wholesale lookups'!$A$4:$R$15,'Gas wholesale index'!T$2,FALSE)</f>
        <v>0</v>
      </c>
      <c r="U1461" s="13">
        <f t="shared" si="416"/>
        <v>0</v>
      </c>
      <c r="V1461" s="13">
        <f t="shared" si="417"/>
        <v>291847.5</v>
      </c>
      <c r="W1461" s="13">
        <f t="shared" si="418"/>
        <v>332991.45454545453</v>
      </c>
      <c r="X1461" s="13">
        <f t="shared" si="419"/>
        <v>208526.18181818182</v>
      </c>
      <c r="Y1461" s="13">
        <f t="shared" si="420"/>
        <v>166168.27272727274</v>
      </c>
      <c r="Z1461" s="13">
        <f t="shared" si="421"/>
        <v>0</v>
      </c>
      <c r="AA1461" s="13">
        <f t="shared" si="422"/>
        <v>999533.40909090918</v>
      </c>
      <c r="AB1461" s="23">
        <f t="shared" si="423"/>
        <v>0</v>
      </c>
      <c r="AC1461" s="23">
        <f t="shared" si="424"/>
        <v>0</v>
      </c>
      <c r="AD1461" s="23">
        <f t="shared" si="425"/>
        <v>0</v>
      </c>
      <c r="AE1461" s="23">
        <f t="shared" si="426"/>
        <v>0</v>
      </c>
      <c r="AF1461" s="23">
        <f t="shared" si="427"/>
        <v>0</v>
      </c>
      <c r="AG1461" s="23">
        <f t="shared" si="428"/>
        <v>0</v>
      </c>
      <c r="AH1461" s="23">
        <f t="shared" si="429"/>
        <v>0</v>
      </c>
      <c r="AI1461" s="44" t="str">
        <f t="shared" si="430"/>
        <v>n/a</v>
      </c>
      <c r="AJ1461" s="2" t="str">
        <f t="shared" si="413"/>
        <v>2020-21 Winter</v>
      </c>
      <c r="AK1461" s="2" t="str">
        <f t="shared" si="414"/>
        <v>2020-21 Summer</v>
      </c>
      <c r="AL1461" s="41">
        <v>0</v>
      </c>
    </row>
    <row r="1462" spans="1:38" x14ac:dyDescent="0.3">
      <c r="A1462" s="47">
        <v>43956</v>
      </c>
      <c r="B1462" s="14" t="str">
        <f t="shared" si="415"/>
        <v>May</v>
      </c>
      <c r="C1462" s="3"/>
      <c r="D1462" s="3"/>
      <c r="E1462" s="3"/>
      <c r="F1462" s="3"/>
      <c r="G1462" s="3"/>
      <c r="H1462" s="3"/>
      <c r="I1462" s="13">
        <f>VLOOKUP($B1462,'Gas wholesale lookups'!$A$4:$L$15,'Gas wholesale index'!I$2,FALSE)</f>
        <v>166168.27272727274</v>
      </c>
      <c r="J1462" s="13">
        <f>VLOOKUP($B1462,'Gas wholesale lookups'!$A$4:$L$15,'Gas wholesale index'!J$2,FALSE)</f>
        <v>291847.5</v>
      </c>
      <c r="K1462" s="13">
        <f>VLOOKUP($B1462,'Gas wholesale lookups'!$A$4:$L$15,'Gas wholesale index'!K$2,FALSE)</f>
        <v>332991.45454545453</v>
      </c>
      <c r="L1462" s="13">
        <f>VLOOKUP($B1462,'Gas wholesale lookups'!$A$4:$L$15,'Gas wholesale index'!L$2,FALSE)</f>
        <v>208526.18181818182</v>
      </c>
      <c r="M1462" s="13">
        <f>VLOOKUP($B1462,'Gas wholesale lookups'!$A$4:$L$15,'Gas wholesale index'!M$2,FALSE)</f>
        <v>166168.27272727274</v>
      </c>
      <c r="N1462" s="13">
        <f>VLOOKUP($B1462,'Gas wholesale lookups'!$A$4:$L$15,'Gas wholesale index'!N$2,FALSE)</f>
        <v>291847.5</v>
      </c>
      <c r="O1462" s="38">
        <f>VLOOKUP($B1462,'Gas wholesale lookups'!$A$4:$R$15,'Gas wholesale index'!O$2,FALSE)</f>
        <v>0</v>
      </c>
      <c r="P1462" s="38">
        <f>VLOOKUP($B1462,'Gas wholesale lookups'!$A$4:$R$15,'Gas wholesale index'!P$2,FALSE)</f>
        <v>1</v>
      </c>
      <c r="Q1462" s="38">
        <f>VLOOKUP($B1462,'Gas wholesale lookups'!$A$4:$R$15,'Gas wholesale index'!Q$2,FALSE)</f>
        <v>1</v>
      </c>
      <c r="R1462" s="38">
        <f>VLOOKUP($B1462,'Gas wholesale lookups'!$A$4:$R$15,'Gas wholesale index'!R$2,FALSE)</f>
        <v>1</v>
      </c>
      <c r="S1462" s="38">
        <f>VLOOKUP($B1462,'Gas wholesale lookups'!$A$4:$R$15,'Gas wholesale index'!S$2,FALSE)</f>
        <v>1</v>
      </c>
      <c r="T1462" s="38">
        <f>VLOOKUP($B1462,'Gas wholesale lookups'!$A$4:$R$15,'Gas wholesale index'!T$2,FALSE)</f>
        <v>0</v>
      </c>
      <c r="U1462" s="13">
        <f t="shared" si="416"/>
        <v>0</v>
      </c>
      <c r="V1462" s="13">
        <f t="shared" si="417"/>
        <v>291847.5</v>
      </c>
      <c r="W1462" s="13">
        <f t="shared" si="418"/>
        <v>332991.45454545453</v>
      </c>
      <c r="X1462" s="13">
        <f t="shared" si="419"/>
        <v>208526.18181818182</v>
      </c>
      <c r="Y1462" s="13">
        <f t="shared" si="420"/>
        <v>166168.27272727274</v>
      </c>
      <c r="Z1462" s="13">
        <f t="shared" si="421"/>
        <v>0</v>
      </c>
      <c r="AA1462" s="13">
        <f t="shared" si="422"/>
        <v>999533.40909090918</v>
      </c>
      <c r="AB1462" s="23">
        <f t="shared" si="423"/>
        <v>0</v>
      </c>
      <c r="AC1462" s="23">
        <f t="shared" si="424"/>
        <v>0</v>
      </c>
      <c r="AD1462" s="23">
        <f t="shared" si="425"/>
        <v>0</v>
      </c>
      <c r="AE1462" s="23">
        <f t="shared" si="426"/>
        <v>0</v>
      </c>
      <c r="AF1462" s="23">
        <f t="shared" si="427"/>
        <v>0</v>
      </c>
      <c r="AG1462" s="23">
        <f t="shared" si="428"/>
        <v>0</v>
      </c>
      <c r="AH1462" s="23">
        <f t="shared" si="429"/>
        <v>0</v>
      </c>
      <c r="AI1462" s="44" t="str">
        <f t="shared" si="430"/>
        <v>n/a</v>
      </c>
      <c r="AJ1462" s="2" t="str">
        <f t="shared" si="413"/>
        <v>2020-21 Winter</v>
      </c>
      <c r="AK1462" s="2" t="str">
        <f t="shared" si="414"/>
        <v>2020-21 Summer</v>
      </c>
      <c r="AL1462" s="41">
        <v>0</v>
      </c>
    </row>
    <row r="1463" spans="1:38" x14ac:dyDescent="0.3">
      <c r="A1463" s="47">
        <v>43957</v>
      </c>
      <c r="B1463" s="14" t="str">
        <f t="shared" si="415"/>
        <v>May</v>
      </c>
      <c r="C1463" s="3"/>
      <c r="D1463" s="3"/>
      <c r="E1463" s="3"/>
      <c r="F1463" s="3"/>
      <c r="G1463" s="3"/>
      <c r="H1463" s="3"/>
      <c r="I1463" s="13">
        <f>VLOOKUP($B1463,'Gas wholesale lookups'!$A$4:$L$15,'Gas wholesale index'!I$2,FALSE)</f>
        <v>166168.27272727274</v>
      </c>
      <c r="J1463" s="13">
        <f>VLOOKUP($B1463,'Gas wholesale lookups'!$A$4:$L$15,'Gas wholesale index'!J$2,FALSE)</f>
        <v>291847.5</v>
      </c>
      <c r="K1463" s="13">
        <f>VLOOKUP($B1463,'Gas wholesale lookups'!$A$4:$L$15,'Gas wholesale index'!K$2,FALSE)</f>
        <v>332991.45454545453</v>
      </c>
      <c r="L1463" s="13">
        <f>VLOOKUP($B1463,'Gas wholesale lookups'!$A$4:$L$15,'Gas wholesale index'!L$2,FALSE)</f>
        <v>208526.18181818182</v>
      </c>
      <c r="M1463" s="13">
        <f>VLOOKUP($B1463,'Gas wholesale lookups'!$A$4:$L$15,'Gas wholesale index'!M$2,FALSE)</f>
        <v>166168.27272727274</v>
      </c>
      <c r="N1463" s="13">
        <f>VLOOKUP($B1463,'Gas wholesale lookups'!$A$4:$L$15,'Gas wholesale index'!N$2,FALSE)</f>
        <v>291847.5</v>
      </c>
      <c r="O1463" s="38">
        <f>VLOOKUP($B1463,'Gas wholesale lookups'!$A$4:$R$15,'Gas wholesale index'!O$2,FALSE)</f>
        <v>0</v>
      </c>
      <c r="P1463" s="38">
        <f>VLOOKUP($B1463,'Gas wholesale lookups'!$A$4:$R$15,'Gas wholesale index'!P$2,FALSE)</f>
        <v>1</v>
      </c>
      <c r="Q1463" s="38">
        <f>VLOOKUP($B1463,'Gas wholesale lookups'!$A$4:$R$15,'Gas wholesale index'!Q$2,FALSE)</f>
        <v>1</v>
      </c>
      <c r="R1463" s="38">
        <f>VLOOKUP($B1463,'Gas wholesale lookups'!$A$4:$R$15,'Gas wholesale index'!R$2,FALSE)</f>
        <v>1</v>
      </c>
      <c r="S1463" s="38">
        <f>VLOOKUP($B1463,'Gas wholesale lookups'!$A$4:$R$15,'Gas wholesale index'!S$2,FALSE)</f>
        <v>1</v>
      </c>
      <c r="T1463" s="38">
        <f>VLOOKUP($B1463,'Gas wholesale lookups'!$A$4:$R$15,'Gas wholesale index'!T$2,FALSE)</f>
        <v>0</v>
      </c>
      <c r="U1463" s="13">
        <f t="shared" si="416"/>
        <v>0</v>
      </c>
      <c r="V1463" s="13">
        <f t="shared" si="417"/>
        <v>291847.5</v>
      </c>
      <c r="W1463" s="13">
        <f t="shared" si="418"/>
        <v>332991.45454545453</v>
      </c>
      <c r="X1463" s="13">
        <f t="shared" si="419"/>
        <v>208526.18181818182</v>
      </c>
      <c r="Y1463" s="13">
        <f t="shared" si="420"/>
        <v>166168.27272727274</v>
      </c>
      <c r="Z1463" s="13">
        <f t="shared" si="421"/>
        <v>0</v>
      </c>
      <c r="AA1463" s="13">
        <f t="shared" si="422"/>
        <v>999533.40909090918</v>
      </c>
      <c r="AB1463" s="23">
        <f t="shared" si="423"/>
        <v>0</v>
      </c>
      <c r="AC1463" s="23">
        <f t="shared" si="424"/>
        <v>0</v>
      </c>
      <c r="AD1463" s="23">
        <f t="shared" si="425"/>
        <v>0</v>
      </c>
      <c r="AE1463" s="23">
        <f t="shared" si="426"/>
        <v>0</v>
      </c>
      <c r="AF1463" s="23">
        <f t="shared" si="427"/>
        <v>0</v>
      </c>
      <c r="AG1463" s="23">
        <f t="shared" si="428"/>
        <v>0</v>
      </c>
      <c r="AH1463" s="23">
        <f t="shared" si="429"/>
        <v>0</v>
      </c>
      <c r="AI1463" s="44" t="str">
        <f t="shared" si="430"/>
        <v>n/a</v>
      </c>
      <c r="AJ1463" s="2" t="str">
        <f t="shared" si="413"/>
        <v>2020-21 Winter</v>
      </c>
      <c r="AK1463" s="2" t="str">
        <f t="shared" si="414"/>
        <v>2020-21 Summer</v>
      </c>
      <c r="AL1463" s="41">
        <v>0</v>
      </c>
    </row>
    <row r="1464" spans="1:38" x14ac:dyDescent="0.3">
      <c r="A1464" s="47">
        <v>43958</v>
      </c>
      <c r="B1464" s="14" t="str">
        <f t="shared" si="415"/>
        <v>May</v>
      </c>
      <c r="C1464" s="3"/>
      <c r="D1464" s="3"/>
      <c r="E1464" s="3"/>
      <c r="F1464" s="3"/>
      <c r="G1464" s="3"/>
      <c r="H1464" s="3"/>
      <c r="I1464" s="13">
        <f>VLOOKUP($B1464,'Gas wholesale lookups'!$A$4:$L$15,'Gas wholesale index'!I$2,FALSE)</f>
        <v>166168.27272727274</v>
      </c>
      <c r="J1464" s="13">
        <f>VLOOKUP($B1464,'Gas wholesale lookups'!$A$4:$L$15,'Gas wholesale index'!J$2,FALSE)</f>
        <v>291847.5</v>
      </c>
      <c r="K1464" s="13">
        <f>VLOOKUP($B1464,'Gas wholesale lookups'!$A$4:$L$15,'Gas wholesale index'!K$2,FALSE)</f>
        <v>332991.45454545453</v>
      </c>
      <c r="L1464" s="13">
        <f>VLOOKUP($B1464,'Gas wholesale lookups'!$A$4:$L$15,'Gas wholesale index'!L$2,FALSE)</f>
        <v>208526.18181818182</v>
      </c>
      <c r="M1464" s="13">
        <f>VLOOKUP($B1464,'Gas wholesale lookups'!$A$4:$L$15,'Gas wholesale index'!M$2,FALSE)</f>
        <v>166168.27272727274</v>
      </c>
      <c r="N1464" s="13">
        <f>VLOOKUP($B1464,'Gas wholesale lookups'!$A$4:$L$15,'Gas wholesale index'!N$2,FALSE)</f>
        <v>291847.5</v>
      </c>
      <c r="O1464" s="38">
        <f>VLOOKUP($B1464,'Gas wholesale lookups'!$A$4:$R$15,'Gas wholesale index'!O$2,FALSE)</f>
        <v>0</v>
      </c>
      <c r="P1464" s="38">
        <f>VLOOKUP($B1464,'Gas wholesale lookups'!$A$4:$R$15,'Gas wholesale index'!P$2,FALSE)</f>
        <v>1</v>
      </c>
      <c r="Q1464" s="38">
        <f>VLOOKUP($B1464,'Gas wholesale lookups'!$A$4:$R$15,'Gas wholesale index'!Q$2,FALSE)</f>
        <v>1</v>
      </c>
      <c r="R1464" s="38">
        <f>VLOOKUP($B1464,'Gas wholesale lookups'!$A$4:$R$15,'Gas wholesale index'!R$2,FALSE)</f>
        <v>1</v>
      </c>
      <c r="S1464" s="38">
        <f>VLOOKUP($B1464,'Gas wholesale lookups'!$A$4:$R$15,'Gas wholesale index'!S$2,FALSE)</f>
        <v>1</v>
      </c>
      <c r="T1464" s="38">
        <f>VLOOKUP($B1464,'Gas wholesale lookups'!$A$4:$R$15,'Gas wholesale index'!T$2,FALSE)</f>
        <v>0</v>
      </c>
      <c r="U1464" s="13">
        <f t="shared" si="416"/>
        <v>0</v>
      </c>
      <c r="V1464" s="13">
        <f t="shared" si="417"/>
        <v>291847.5</v>
      </c>
      <c r="W1464" s="13">
        <f t="shared" si="418"/>
        <v>332991.45454545453</v>
      </c>
      <c r="X1464" s="13">
        <f t="shared" si="419"/>
        <v>208526.18181818182</v>
      </c>
      <c r="Y1464" s="13">
        <f t="shared" si="420"/>
        <v>166168.27272727274</v>
      </c>
      <c r="Z1464" s="13">
        <f t="shared" si="421"/>
        <v>0</v>
      </c>
      <c r="AA1464" s="13">
        <f t="shared" si="422"/>
        <v>999533.40909090918</v>
      </c>
      <c r="AB1464" s="23">
        <f t="shared" si="423"/>
        <v>0</v>
      </c>
      <c r="AC1464" s="23">
        <f t="shared" si="424"/>
        <v>0</v>
      </c>
      <c r="AD1464" s="23">
        <f t="shared" si="425"/>
        <v>0</v>
      </c>
      <c r="AE1464" s="23">
        <f t="shared" si="426"/>
        <v>0</v>
      </c>
      <c r="AF1464" s="23">
        <f t="shared" si="427"/>
        <v>0</v>
      </c>
      <c r="AG1464" s="23">
        <f t="shared" si="428"/>
        <v>0</v>
      </c>
      <c r="AH1464" s="23">
        <f t="shared" si="429"/>
        <v>0</v>
      </c>
      <c r="AI1464" s="44" t="str">
        <f t="shared" si="430"/>
        <v>n/a</v>
      </c>
      <c r="AJ1464" s="2" t="str">
        <f t="shared" si="413"/>
        <v>2020-21 Winter</v>
      </c>
      <c r="AK1464" s="2" t="str">
        <f t="shared" si="414"/>
        <v>2020-21 Summer</v>
      </c>
      <c r="AL1464" s="41">
        <v>0</v>
      </c>
    </row>
    <row r="1465" spans="1:38" x14ac:dyDescent="0.3">
      <c r="A1465" s="47">
        <v>43959</v>
      </c>
      <c r="B1465" s="14" t="str">
        <f t="shared" si="415"/>
        <v>May</v>
      </c>
      <c r="C1465" s="3"/>
      <c r="D1465" s="3"/>
      <c r="E1465" s="3"/>
      <c r="F1465" s="3"/>
      <c r="G1465" s="3"/>
      <c r="H1465" s="3"/>
      <c r="I1465" s="13">
        <f>VLOOKUP($B1465,'Gas wholesale lookups'!$A$4:$L$15,'Gas wholesale index'!I$2,FALSE)</f>
        <v>166168.27272727274</v>
      </c>
      <c r="J1465" s="13">
        <f>VLOOKUP($B1465,'Gas wholesale lookups'!$A$4:$L$15,'Gas wholesale index'!J$2,FALSE)</f>
        <v>291847.5</v>
      </c>
      <c r="K1465" s="13">
        <f>VLOOKUP($B1465,'Gas wholesale lookups'!$A$4:$L$15,'Gas wholesale index'!K$2,FALSE)</f>
        <v>332991.45454545453</v>
      </c>
      <c r="L1465" s="13">
        <f>VLOOKUP($B1465,'Gas wholesale lookups'!$A$4:$L$15,'Gas wholesale index'!L$2,FALSE)</f>
        <v>208526.18181818182</v>
      </c>
      <c r="M1465" s="13">
        <f>VLOOKUP($B1465,'Gas wholesale lookups'!$A$4:$L$15,'Gas wholesale index'!M$2,FALSE)</f>
        <v>166168.27272727274</v>
      </c>
      <c r="N1465" s="13">
        <f>VLOOKUP($B1465,'Gas wholesale lookups'!$A$4:$L$15,'Gas wholesale index'!N$2,FALSE)</f>
        <v>291847.5</v>
      </c>
      <c r="O1465" s="38">
        <f>VLOOKUP($B1465,'Gas wholesale lookups'!$A$4:$R$15,'Gas wholesale index'!O$2,FALSE)</f>
        <v>0</v>
      </c>
      <c r="P1465" s="38">
        <f>VLOOKUP($B1465,'Gas wholesale lookups'!$A$4:$R$15,'Gas wholesale index'!P$2,FALSE)</f>
        <v>1</v>
      </c>
      <c r="Q1465" s="38">
        <f>VLOOKUP($B1465,'Gas wholesale lookups'!$A$4:$R$15,'Gas wholesale index'!Q$2,FALSE)</f>
        <v>1</v>
      </c>
      <c r="R1465" s="38">
        <f>VLOOKUP($B1465,'Gas wholesale lookups'!$A$4:$R$15,'Gas wholesale index'!R$2,FALSE)</f>
        <v>1</v>
      </c>
      <c r="S1465" s="38">
        <f>VLOOKUP($B1465,'Gas wholesale lookups'!$A$4:$R$15,'Gas wholesale index'!S$2,FALSE)</f>
        <v>1</v>
      </c>
      <c r="T1465" s="38">
        <f>VLOOKUP($B1465,'Gas wholesale lookups'!$A$4:$R$15,'Gas wholesale index'!T$2,FALSE)</f>
        <v>0</v>
      </c>
      <c r="U1465" s="13">
        <f t="shared" si="416"/>
        <v>0</v>
      </c>
      <c r="V1465" s="13">
        <f t="shared" si="417"/>
        <v>291847.5</v>
      </c>
      <c r="W1465" s="13">
        <f t="shared" si="418"/>
        <v>332991.45454545453</v>
      </c>
      <c r="X1465" s="13">
        <f t="shared" si="419"/>
        <v>208526.18181818182</v>
      </c>
      <c r="Y1465" s="13">
        <f t="shared" si="420"/>
        <v>166168.27272727274</v>
      </c>
      <c r="Z1465" s="13">
        <f t="shared" si="421"/>
        <v>0</v>
      </c>
      <c r="AA1465" s="13">
        <f t="shared" si="422"/>
        <v>999533.40909090918</v>
      </c>
      <c r="AB1465" s="23">
        <f t="shared" si="423"/>
        <v>0</v>
      </c>
      <c r="AC1465" s="23">
        <f t="shared" si="424"/>
        <v>0</v>
      </c>
      <c r="AD1465" s="23">
        <f t="shared" si="425"/>
        <v>0</v>
      </c>
      <c r="AE1465" s="23">
        <f t="shared" si="426"/>
        <v>0</v>
      </c>
      <c r="AF1465" s="23">
        <f t="shared" si="427"/>
        <v>0</v>
      </c>
      <c r="AG1465" s="23">
        <f t="shared" si="428"/>
        <v>0</v>
      </c>
      <c r="AH1465" s="23">
        <f t="shared" si="429"/>
        <v>0</v>
      </c>
      <c r="AI1465" s="44" t="str">
        <f t="shared" si="430"/>
        <v>n/a</v>
      </c>
      <c r="AJ1465" s="2" t="str">
        <f t="shared" si="413"/>
        <v>2020-21 Winter</v>
      </c>
      <c r="AK1465" s="2" t="str">
        <f t="shared" si="414"/>
        <v>2020-21 Summer</v>
      </c>
      <c r="AL1465" s="41">
        <v>0</v>
      </c>
    </row>
    <row r="1466" spans="1:38" x14ac:dyDescent="0.3">
      <c r="A1466" s="47">
        <v>43962</v>
      </c>
      <c r="B1466" s="14" t="str">
        <f t="shared" si="415"/>
        <v>May</v>
      </c>
      <c r="C1466" s="3"/>
      <c r="D1466" s="3"/>
      <c r="E1466" s="3"/>
      <c r="F1466" s="3"/>
      <c r="G1466" s="3"/>
      <c r="H1466" s="3"/>
      <c r="I1466" s="13">
        <f>VLOOKUP($B1466,'Gas wholesale lookups'!$A$4:$L$15,'Gas wholesale index'!I$2,FALSE)</f>
        <v>166168.27272727274</v>
      </c>
      <c r="J1466" s="13">
        <f>VLOOKUP($B1466,'Gas wholesale lookups'!$A$4:$L$15,'Gas wholesale index'!J$2,FALSE)</f>
        <v>291847.5</v>
      </c>
      <c r="K1466" s="13">
        <f>VLOOKUP($B1466,'Gas wholesale lookups'!$A$4:$L$15,'Gas wholesale index'!K$2,FALSE)</f>
        <v>332991.45454545453</v>
      </c>
      <c r="L1466" s="13">
        <f>VLOOKUP($B1466,'Gas wholesale lookups'!$A$4:$L$15,'Gas wholesale index'!L$2,FALSE)</f>
        <v>208526.18181818182</v>
      </c>
      <c r="M1466" s="13">
        <f>VLOOKUP($B1466,'Gas wholesale lookups'!$A$4:$L$15,'Gas wholesale index'!M$2,FALSE)</f>
        <v>166168.27272727274</v>
      </c>
      <c r="N1466" s="13">
        <f>VLOOKUP($B1466,'Gas wholesale lookups'!$A$4:$L$15,'Gas wholesale index'!N$2,FALSE)</f>
        <v>291847.5</v>
      </c>
      <c r="O1466" s="38">
        <f>VLOOKUP($B1466,'Gas wholesale lookups'!$A$4:$R$15,'Gas wholesale index'!O$2,FALSE)</f>
        <v>0</v>
      </c>
      <c r="P1466" s="38">
        <f>VLOOKUP($B1466,'Gas wholesale lookups'!$A$4:$R$15,'Gas wholesale index'!P$2,FALSE)</f>
        <v>1</v>
      </c>
      <c r="Q1466" s="38">
        <f>VLOOKUP($B1466,'Gas wholesale lookups'!$A$4:$R$15,'Gas wholesale index'!Q$2,FALSE)</f>
        <v>1</v>
      </c>
      <c r="R1466" s="38">
        <f>VLOOKUP($B1466,'Gas wholesale lookups'!$A$4:$R$15,'Gas wholesale index'!R$2,FALSE)</f>
        <v>1</v>
      </c>
      <c r="S1466" s="38">
        <f>VLOOKUP($B1466,'Gas wholesale lookups'!$A$4:$R$15,'Gas wholesale index'!S$2,FALSE)</f>
        <v>1</v>
      </c>
      <c r="T1466" s="38">
        <f>VLOOKUP($B1466,'Gas wholesale lookups'!$A$4:$R$15,'Gas wholesale index'!T$2,FALSE)</f>
        <v>0</v>
      </c>
      <c r="U1466" s="13">
        <f t="shared" si="416"/>
        <v>0</v>
      </c>
      <c r="V1466" s="13">
        <f t="shared" si="417"/>
        <v>291847.5</v>
      </c>
      <c r="W1466" s="13">
        <f t="shared" si="418"/>
        <v>332991.45454545453</v>
      </c>
      <c r="X1466" s="13">
        <f t="shared" si="419"/>
        <v>208526.18181818182</v>
      </c>
      <c r="Y1466" s="13">
        <f t="shared" si="420"/>
        <v>166168.27272727274</v>
      </c>
      <c r="Z1466" s="13">
        <f t="shared" si="421"/>
        <v>0</v>
      </c>
      <c r="AA1466" s="13">
        <f t="shared" si="422"/>
        <v>999533.40909090918</v>
      </c>
      <c r="AB1466" s="23">
        <f t="shared" si="423"/>
        <v>0</v>
      </c>
      <c r="AC1466" s="23">
        <f t="shared" si="424"/>
        <v>0</v>
      </c>
      <c r="AD1466" s="23">
        <f t="shared" si="425"/>
        <v>0</v>
      </c>
      <c r="AE1466" s="23">
        <f t="shared" si="426"/>
        <v>0</v>
      </c>
      <c r="AF1466" s="23">
        <f t="shared" si="427"/>
        <v>0</v>
      </c>
      <c r="AG1466" s="23">
        <f t="shared" si="428"/>
        <v>0</v>
      </c>
      <c r="AH1466" s="23">
        <f t="shared" si="429"/>
        <v>0</v>
      </c>
      <c r="AI1466" s="44" t="str">
        <f t="shared" si="430"/>
        <v>n/a</v>
      </c>
      <c r="AJ1466" s="2" t="str">
        <f t="shared" si="413"/>
        <v>2020-21 Winter</v>
      </c>
      <c r="AK1466" s="2" t="str">
        <f t="shared" si="414"/>
        <v>2020-21 Summer</v>
      </c>
      <c r="AL1466" s="41">
        <v>0</v>
      </c>
    </row>
    <row r="1467" spans="1:38" x14ac:dyDescent="0.3">
      <c r="A1467" s="47">
        <v>43963</v>
      </c>
      <c r="B1467" s="14" t="str">
        <f t="shared" si="415"/>
        <v>May</v>
      </c>
      <c r="C1467" s="3"/>
      <c r="D1467" s="3"/>
      <c r="E1467" s="3"/>
      <c r="F1467" s="3"/>
      <c r="G1467" s="3"/>
      <c r="H1467" s="3"/>
      <c r="I1467" s="13">
        <f>VLOOKUP($B1467,'Gas wholesale lookups'!$A$4:$L$15,'Gas wholesale index'!I$2,FALSE)</f>
        <v>166168.27272727274</v>
      </c>
      <c r="J1467" s="13">
        <f>VLOOKUP($B1467,'Gas wholesale lookups'!$A$4:$L$15,'Gas wholesale index'!J$2,FALSE)</f>
        <v>291847.5</v>
      </c>
      <c r="K1467" s="13">
        <f>VLOOKUP($B1467,'Gas wholesale lookups'!$A$4:$L$15,'Gas wholesale index'!K$2,FALSE)</f>
        <v>332991.45454545453</v>
      </c>
      <c r="L1467" s="13">
        <f>VLOOKUP($B1467,'Gas wholesale lookups'!$A$4:$L$15,'Gas wholesale index'!L$2,FALSE)</f>
        <v>208526.18181818182</v>
      </c>
      <c r="M1467" s="13">
        <f>VLOOKUP($B1467,'Gas wholesale lookups'!$A$4:$L$15,'Gas wholesale index'!M$2,FALSE)</f>
        <v>166168.27272727274</v>
      </c>
      <c r="N1467" s="13">
        <f>VLOOKUP($B1467,'Gas wholesale lookups'!$A$4:$L$15,'Gas wholesale index'!N$2,FALSE)</f>
        <v>291847.5</v>
      </c>
      <c r="O1467" s="38">
        <f>VLOOKUP($B1467,'Gas wholesale lookups'!$A$4:$R$15,'Gas wholesale index'!O$2,FALSE)</f>
        <v>0</v>
      </c>
      <c r="P1467" s="38">
        <f>VLOOKUP($B1467,'Gas wholesale lookups'!$A$4:$R$15,'Gas wholesale index'!P$2,FALSE)</f>
        <v>1</v>
      </c>
      <c r="Q1467" s="38">
        <f>VLOOKUP($B1467,'Gas wholesale lookups'!$A$4:$R$15,'Gas wholesale index'!Q$2,FALSE)</f>
        <v>1</v>
      </c>
      <c r="R1467" s="38">
        <f>VLOOKUP($B1467,'Gas wholesale lookups'!$A$4:$R$15,'Gas wholesale index'!R$2,FALSE)</f>
        <v>1</v>
      </c>
      <c r="S1467" s="38">
        <f>VLOOKUP($B1467,'Gas wholesale lookups'!$A$4:$R$15,'Gas wholesale index'!S$2,FALSE)</f>
        <v>1</v>
      </c>
      <c r="T1467" s="38">
        <f>VLOOKUP($B1467,'Gas wholesale lookups'!$A$4:$R$15,'Gas wholesale index'!T$2,FALSE)</f>
        <v>0</v>
      </c>
      <c r="U1467" s="13">
        <f t="shared" si="416"/>
        <v>0</v>
      </c>
      <c r="V1467" s="13">
        <f t="shared" si="417"/>
        <v>291847.5</v>
      </c>
      <c r="W1467" s="13">
        <f t="shared" si="418"/>
        <v>332991.45454545453</v>
      </c>
      <c r="X1467" s="13">
        <f t="shared" si="419"/>
        <v>208526.18181818182</v>
      </c>
      <c r="Y1467" s="13">
        <f t="shared" si="420"/>
        <v>166168.27272727274</v>
      </c>
      <c r="Z1467" s="13">
        <f t="shared" si="421"/>
        <v>0</v>
      </c>
      <c r="AA1467" s="13">
        <f t="shared" si="422"/>
        <v>999533.40909090918</v>
      </c>
      <c r="AB1467" s="23">
        <f t="shared" si="423"/>
        <v>0</v>
      </c>
      <c r="AC1467" s="23">
        <f t="shared" si="424"/>
        <v>0</v>
      </c>
      <c r="AD1467" s="23">
        <f t="shared" si="425"/>
        <v>0</v>
      </c>
      <c r="AE1467" s="23">
        <f t="shared" si="426"/>
        <v>0</v>
      </c>
      <c r="AF1467" s="23">
        <f t="shared" si="427"/>
        <v>0</v>
      </c>
      <c r="AG1467" s="23">
        <f t="shared" si="428"/>
        <v>0</v>
      </c>
      <c r="AH1467" s="23">
        <f t="shared" si="429"/>
        <v>0</v>
      </c>
      <c r="AI1467" s="44" t="str">
        <f t="shared" si="430"/>
        <v>n/a</v>
      </c>
      <c r="AJ1467" s="2" t="str">
        <f t="shared" si="413"/>
        <v>2020-21 Winter</v>
      </c>
      <c r="AK1467" s="2" t="str">
        <f t="shared" si="414"/>
        <v>2020-21 Summer</v>
      </c>
      <c r="AL1467" s="41">
        <v>0</v>
      </c>
    </row>
    <row r="1468" spans="1:38" x14ac:dyDescent="0.3">
      <c r="A1468" s="47">
        <v>43964</v>
      </c>
      <c r="B1468" s="14" t="str">
        <f t="shared" si="415"/>
        <v>May</v>
      </c>
      <c r="C1468" s="3"/>
      <c r="D1468" s="3"/>
      <c r="E1468" s="3"/>
      <c r="F1468" s="3"/>
      <c r="G1468" s="3"/>
      <c r="H1468" s="3"/>
      <c r="I1468" s="13">
        <f>VLOOKUP($B1468,'Gas wholesale lookups'!$A$4:$L$15,'Gas wholesale index'!I$2,FALSE)</f>
        <v>166168.27272727274</v>
      </c>
      <c r="J1468" s="13">
        <f>VLOOKUP($B1468,'Gas wholesale lookups'!$A$4:$L$15,'Gas wholesale index'!J$2,FALSE)</f>
        <v>291847.5</v>
      </c>
      <c r="K1468" s="13">
        <f>VLOOKUP($B1468,'Gas wholesale lookups'!$A$4:$L$15,'Gas wholesale index'!K$2,FALSE)</f>
        <v>332991.45454545453</v>
      </c>
      <c r="L1468" s="13">
        <f>VLOOKUP($B1468,'Gas wholesale lookups'!$A$4:$L$15,'Gas wholesale index'!L$2,FALSE)</f>
        <v>208526.18181818182</v>
      </c>
      <c r="M1468" s="13">
        <f>VLOOKUP($B1468,'Gas wholesale lookups'!$A$4:$L$15,'Gas wholesale index'!M$2,FALSE)</f>
        <v>166168.27272727274</v>
      </c>
      <c r="N1468" s="13">
        <f>VLOOKUP($B1468,'Gas wholesale lookups'!$A$4:$L$15,'Gas wholesale index'!N$2,FALSE)</f>
        <v>291847.5</v>
      </c>
      <c r="O1468" s="38">
        <f>VLOOKUP($B1468,'Gas wholesale lookups'!$A$4:$R$15,'Gas wholesale index'!O$2,FALSE)</f>
        <v>0</v>
      </c>
      <c r="P1468" s="38">
        <f>VLOOKUP($B1468,'Gas wholesale lookups'!$A$4:$R$15,'Gas wholesale index'!P$2,FALSE)</f>
        <v>1</v>
      </c>
      <c r="Q1468" s="38">
        <f>VLOOKUP($B1468,'Gas wholesale lookups'!$A$4:$R$15,'Gas wholesale index'!Q$2,FALSE)</f>
        <v>1</v>
      </c>
      <c r="R1468" s="38">
        <f>VLOOKUP($B1468,'Gas wholesale lookups'!$A$4:$R$15,'Gas wholesale index'!R$2,FALSE)</f>
        <v>1</v>
      </c>
      <c r="S1468" s="38">
        <f>VLOOKUP($B1468,'Gas wholesale lookups'!$A$4:$R$15,'Gas wholesale index'!S$2,FALSE)</f>
        <v>1</v>
      </c>
      <c r="T1468" s="38">
        <f>VLOOKUP($B1468,'Gas wholesale lookups'!$A$4:$R$15,'Gas wholesale index'!T$2,FALSE)</f>
        <v>0</v>
      </c>
      <c r="U1468" s="13">
        <f t="shared" si="416"/>
        <v>0</v>
      </c>
      <c r="V1468" s="13">
        <f t="shared" si="417"/>
        <v>291847.5</v>
      </c>
      <c r="W1468" s="13">
        <f t="shared" si="418"/>
        <v>332991.45454545453</v>
      </c>
      <c r="X1468" s="13">
        <f t="shared" si="419"/>
        <v>208526.18181818182</v>
      </c>
      <c r="Y1468" s="13">
        <f t="shared" si="420"/>
        <v>166168.27272727274</v>
      </c>
      <c r="Z1468" s="13">
        <f t="shared" si="421"/>
        <v>0</v>
      </c>
      <c r="AA1468" s="13">
        <f t="shared" si="422"/>
        <v>999533.40909090918</v>
      </c>
      <c r="AB1468" s="23">
        <f t="shared" si="423"/>
        <v>0</v>
      </c>
      <c r="AC1468" s="23">
        <f t="shared" si="424"/>
        <v>0</v>
      </c>
      <c r="AD1468" s="23">
        <f t="shared" si="425"/>
        <v>0</v>
      </c>
      <c r="AE1468" s="23">
        <f t="shared" si="426"/>
        <v>0</v>
      </c>
      <c r="AF1468" s="23">
        <f t="shared" si="427"/>
        <v>0</v>
      </c>
      <c r="AG1468" s="23">
        <f t="shared" si="428"/>
        <v>0</v>
      </c>
      <c r="AH1468" s="23">
        <f t="shared" si="429"/>
        <v>0</v>
      </c>
      <c r="AI1468" s="44" t="str">
        <f t="shared" si="430"/>
        <v>n/a</v>
      </c>
      <c r="AJ1468" s="2" t="str">
        <f t="shared" si="413"/>
        <v>2020-21 Winter</v>
      </c>
      <c r="AK1468" s="2" t="str">
        <f t="shared" si="414"/>
        <v>2020-21 Summer</v>
      </c>
      <c r="AL1468" s="41">
        <v>0</v>
      </c>
    </row>
    <row r="1469" spans="1:38" x14ac:dyDescent="0.3">
      <c r="A1469" s="47">
        <v>43965</v>
      </c>
      <c r="B1469" s="14" t="str">
        <f t="shared" si="415"/>
        <v>May</v>
      </c>
      <c r="C1469" s="3"/>
      <c r="D1469" s="3"/>
      <c r="E1469" s="3"/>
      <c r="F1469" s="3"/>
      <c r="G1469" s="3"/>
      <c r="H1469" s="3"/>
      <c r="I1469" s="13">
        <f>VLOOKUP($B1469,'Gas wholesale lookups'!$A$4:$L$15,'Gas wholesale index'!I$2,FALSE)</f>
        <v>166168.27272727274</v>
      </c>
      <c r="J1469" s="13">
        <f>VLOOKUP($B1469,'Gas wholesale lookups'!$A$4:$L$15,'Gas wholesale index'!J$2,FALSE)</f>
        <v>291847.5</v>
      </c>
      <c r="K1469" s="13">
        <f>VLOOKUP($B1469,'Gas wholesale lookups'!$A$4:$L$15,'Gas wholesale index'!K$2,FALSE)</f>
        <v>332991.45454545453</v>
      </c>
      <c r="L1469" s="13">
        <f>VLOOKUP($B1469,'Gas wholesale lookups'!$A$4:$L$15,'Gas wholesale index'!L$2,FALSE)</f>
        <v>208526.18181818182</v>
      </c>
      <c r="M1469" s="13">
        <f>VLOOKUP($B1469,'Gas wholesale lookups'!$A$4:$L$15,'Gas wholesale index'!M$2,FALSE)</f>
        <v>166168.27272727274</v>
      </c>
      <c r="N1469" s="13">
        <f>VLOOKUP($B1469,'Gas wholesale lookups'!$A$4:$L$15,'Gas wholesale index'!N$2,FALSE)</f>
        <v>291847.5</v>
      </c>
      <c r="O1469" s="38">
        <f>VLOOKUP($B1469,'Gas wholesale lookups'!$A$4:$R$15,'Gas wholesale index'!O$2,FALSE)</f>
        <v>0</v>
      </c>
      <c r="P1469" s="38">
        <f>VLOOKUP($B1469,'Gas wholesale lookups'!$A$4:$R$15,'Gas wholesale index'!P$2,FALSE)</f>
        <v>1</v>
      </c>
      <c r="Q1469" s="38">
        <f>VLOOKUP($B1469,'Gas wholesale lookups'!$A$4:$R$15,'Gas wholesale index'!Q$2,FALSE)</f>
        <v>1</v>
      </c>
      <c r="R1469" s="38">
        <f>VLOOKUP($B1469,'Gas wholesale lookups'!$A$4:$R$15,'Gas wholesale index'!R$2,FALSE)</f>
        <v>1</v>
      </c>
      <c r="S1469" s="38">
        <f>VLOOKUP($B1469,'Gas wholesale lookups'!$A$4:$R$15,'Gas wholesale index'!S$2,FALSE)</f>
        <v>1</v>
      </c>
      <c r="T1469" s="38">
        <f>VLOOKUP($B1469,'Gas wholesale lookups'!$A$4:$R$15,'Gas wholesale index'!T$2,FALSE)</f>
        <v>0</v>
      </c>
      <c r="U1469" s="13">
        <f t="shared" si="416"/>
        <v>0</v>
      </c>
      <c r="V1469" s="13">
        <f t="shared" si="417"/>
        <v>291847.5</v>
      </c>
      <c r="W1469" s="13">
        <f t="shared" si="418"/>
        <v>332991.45454545453</v>
      </c>
      <c r="X1469" s="13">
        <f t="shared" si="419"/>
        <v>208526.18181818182</v>
      </c>
      <c r="Y1469" s="13">
        <f t="shared" si="420"/>
        <v>166168.27272727274</v>
      </c>
      <c r="Z1469" s="13">
        <f t="shared" si="421"/>
        <v>0</v>
      </c>
      <c r="AA1469" s="13">
        <f t="shared" si="422"/>
        <v>999533.40909090918</v>
      </c>
      <c r="AB1469" s="23">
        <f t="shared" si="423"/>
        <v>0</v>
      </c>
      <c r="AC1469" s="23">
        <f t="shared" si="424"/>
        <v>0</v>
      </c>
      <c r="AD1469" s="23">
        <f t="shared" si="425"/>
        <v>0</v>
      </c>
      <c r="AE1469" s="23">
        <f t="shared" si="426"/>
        <v>0</v>
      </c>
      <c r="AF1469" s="23">
        <f t="shared" si="427"/>
        <v>0</v>
      </c>
      <c r="AG1469" s="23">
        <f t="shared" si="428"/>
        <v>0</v>
      </c>
      <c r="AH1469" s="23">
        <f t="shared" si="429"/>
        <v>0</v>
      </c>
      <c r="AI1469" s="44" t="str">
        <f t="shared" si="430"/>
        <v>n/a</v>
      </c>
      <c r="AJ1469" s="2" t="str">
        <f t="shared" si="413"/>
        <v>2020-21 Winter</v>
      </c>
      <c r="AK1469" s="2" t="str">
        <f t="shared" si="414"/>
        <v>2020-21 Summer</v>
      </c>
      <c r="AL1469" s="41">
        <v>0</v>
      </c>
    </row>
    <row r="1470" spans="1:38" x14ac:dyDescent="0.3">
      <c r="A1470" s="47">
        <v>43966</v>
      </c>
      <c r="B1470" s="14" t="str">
        <f t="shared" si="415"/>
        <v>May</v>
      </c>
      <c r="C1470" s="3"/>
      <c r="D1470" s="3"/>
      <c r="E1470" s="3"/>
      <c r="F1470" s="3"/>
      <c r="G1470" s="3"/>
      <c r="H1470" s="3"/>
      <c r="I1470" s="13">
        <f>VLOOKUP($B1470,'Gas wholesale lookups'!$A$4:$L$15,'Gas wholesale index'!I$2,FALSE)</f>
        <v>166168.27272727274</v>
      </c>
      <c r="J1470" s="13">
        <f>VLOOKUP($B1470,'Gas wholesale lookups'!$A$4:$L$15,'Gas wholesale index'!J$2,FALSE)</f>
        <v>291847.5</v>
      </c>
      <c r="K1470" s="13">
        <f>VLOOKUP($B1470,'Gas wholesale lookups'!$A$4:$L$15,'Gas wholesale index'!K$2,FALSE)</f>
        <v>332991.45454545453</v>
      </c>
      <c r="L1470" s="13">
        <f>VLOOKUP($B1470,'Gas wholesale lookups'!$A$4:$L$15,'Gas wholesale index'!L$2,FALSE)</f>
        <v>208526.18181818182</v>
      </c>
      <c r="M1470" s="13">
        <f>VLOOKUP($B1470,'Gas wholesale lookups'!$A$4:$L$15,'Gas wholesale index'!M$2,FALSE)</f>
        <v>166168.27272727274</v>
      </c>
      <c r="N1470" s="13">
        <f>VLOOKUP($B1470,'Gas wholesale lookups'!$A$4:$L$15,'Gas wholesale index'!N$2,FALSE)</f>
        <v>291847.5</v>
      </c>
      <c r="O1470" s="38">
        <f>VLOOKUP($B1470,'Gas wholesale lookups'!$A$4:$R$15,'Gas wholesale index'!O$2,FALSE)</f>
        <v>0</v>
      </c>
      <c r="P1470" s="38">
        <f>VLOOKUP($B1470,'Gas wholesale lookups'!$A$4:$R$15,'Gas wholesale index'!P$2,FALSE)</f>
        <v>1</v>
      </c>
      <c r="Q1470" s="38">
        <f>VLOOKUP($B1470,'Gas wholesale lookups'!$A$4:$R$15,'Gas wholesale index'!Q$2,FALSE)</f>
        <v>1</v>
      </c>
      <c r="R1470" s="38">
        <f>VLOOKUP($B1470,'Gas wholesale lookups'!$A$4:$R$15,'Gas wholesale index'!R$2,FALSE)</f>
        <v>1</v>
      </c>
      <c r="S1470" s="38">
        <f>VLOOKUP($B1470,'Gas wholesale lookups'!$A$4:$R$15,'Gas wholesale index'!S$2,FALSE)</f>
        <v>1</v>
      </c>
      <c r="T1470" s="38">
        <f>VLOOKUP($B1470,'Gas wholesale lookups'!$A$4:$R$15,'Gas wholesale index'!T$2,FALSE)</f>
        <v>0</v>
      </c>
      <c r="U1470" s="13">
        <f t="shared" si="416"/>
        <v>0</v>
      </c>
      <c r="V1470" s="13">
        <f t="shared" si="417"/>
        <v>291847.5</v>
      </c>
      <c r="W1470" s="13">
        <f t="shared" si="418"/>
        <v>332991.45454545453</v>
      </c>
      <c r="X1470" s="13">
        <f t="shared" si="419"/>
        <v>208526.18181818182</v>
      </c>
      <c r="Y1470" s="13">
        <f t="shared" si="420"/>
        <v>166168.27272727274</v>
      </c>
      <c r="Z1470" s="13">
        <f t="shared" si="421"/>
        <v>0</v>
      </c>
      <c r="AA1470" s="13">
        <f t="shared" si="422"/>
        <v>999533.40909090918</v>
      </c>
      <c r="AB1470" s="23">
        <f t="shared" si="423"/>
        <v>0</v>
      </c>
      <c r="AC1470" s="23">
        <f t="shared" si="424"/>
        <v>0</v>
      </c>
      <c r="AD1470" s="23">
        <f t="shared" si="425"/>
        <v>0</v>
      </c>
      <c r="AE1470" s="23">
        <f t="shared" si="426"/>
        <v>0</v>
      </c>
      <c r="AF1470" s="23">
        <f t="shared" si="427"/>
        <v>0</v>
      </c>
      <c r="AG1470" s="23">
        <f t="shared" si="428"/>
        <v>0</v>
      </c>
      <c r="AH1470" s="23">
        <f t="shared" si="429"/>
        <v>0</v>
      </c>
      <c r="AI1470" s="44" t="str">
        <f t="shared" si="430"/>
        <v>n/a</v>
      </c>
      <c r="AJ1470" s="2" t="str">
        <f t="shared" si="413"/>
        <v>2020-21 Winter</v>
      </c>
      <c r="AK1470" s="2" t="str">
        <f t="shared" si="414"/>
        <v>2020-21 Summer</v>
      </c>
      <c r="AL1470" s="41">
        <v>0</v>
      </c>
    </row>
    <row r="1471" spans="1:38" x14ac:dyDescent="0.3">
      <c r="A1471" s="47">
        <v>43969</v>
      </c>
      <c r="B1471" s="14" t="str">
        <f t="shared" si="415"/>
        <v>May</v>
      </c>
      <c r="C1471" s="3"/>
      <c r="D1471" s="3"/>
      <c r="E1471" s="3"/>
      <c r="F1471" s="3"/>
      <c r="G1471" s="3"/>
      <c r="H1471" s="3"/>
      <c r="I1471" s="13">
        <f>VLOOKUP($B1471,'Gas wholesale lookups'!$A$4:$L$15,'Gas wholesale index'!I$2,FALSE)</f>
        <v>166168.27272727274</v>
      </c>
      <c r="J1471" s="13">
        <f>VLOOKUP($B1471,'Gas wholesale lookups'!$A$4:$L$15,'Gas wholesale index'!J$2,FALSE)</f>
        <v>291847.5</v>
      </c>
      <c r="K1471" s="13">
        <f>VLOOKUP($B1471,'Gas wholesale lookups'!$A$4:$L$15,'Gas wholesale index'!K$2,FALSE)</f>
        <v>332991.45454545453</v>
      </c>
      <c r="L1471" s="13">
        <f>VLOOKUP($B1471,'Gas wholesale lookups'!$A$4:$L$15,'Gas wholesale index'!L$2,FALSE)</f>
        <v>208526.18181818182</v>
      </c>
      <c r="M1471" s="13">
        <f>VLOOKUP($B1471,'Gas wholesale lookups'!$A$4:$L$15,'Gas wholesale index'!M$2,FALSE)</f>
        <v>166168.27272727274</v>
      </c>
      <c r="N1471" s="13">
        <f>VLOOKUP($B1471,'Gas wholesale lookups'!$A$4:$L$15,'Gas wholesale index'!N$2,FALSE)</f>
        <v>291847.5</v>
      </c>
      <c r="O1471" s="38">
        <f>VLOOKUP($B1471,'Gas wholesale lookups'!$A$4:$R$15,'Gas wholesale index'!O$2,FALSE)</f>
        <v>0</v>
      </c>
      <c r="P1471" s="38">
        <f>VLOOKUP($B1471,'Gas wholesale lookups'!$A$4:$R$15,'Gas wholesale index'!P$2,FALSE)</f>
        <v>1</v>
      </c>
      <c r="Q1471" s="38">
        <f>VLOOKUP($B1471,'Gas wholesale lookups'!$A$4:$R$15,'Gas wholesale index'!Q$2,FALSE)</f>
        <v>1</v>
      </c>
      <c r="R1471" s="38">
        <f>VLOOKUP($B1471,'Gas wholesale lookups'!$A$4:$R$15,'Gas wholesale index'!R$2,FALSE)</f>
        <v>1</v>
      </c>
      <c r="S1471" s="38">
        <f>VLOOKUP($B1471,'Gas wholesale lookups'!$A$4:$R$15,'Gas wholesale index'!S$2,FALSE)</f>
        <v>1</v>
      </c>
      <c r="T1471" s="38">
        <f>VLOOKUP($B1471,'Gas wholesale lookups'!$A$4:$R$15,'Gas wholesale index'!T$2,FALSE)</f>
        <v>0</v>
      </c>
      <c r="U1471" s="13">
        <f t="shared" si="416"/>
        <v>0</v>
      </c>
      <c r="V1471" s="13">
        <f t="shared" si="417"/>
        <v>291847.5</v>
      </c>
      <c r="W1471" s="13">
        <f t="shared" si="418"/>
        <v>332991.45454545453</v>
      </c>
      <c r="X1471" s="13">
        <f t="shared" si="419"/>
        <v>208526.18181818182</v>
      </c>
      <c r="Y1471" s="13">
        <f t="shared" si="420"/>
        <v>166168.27272727274</v>
      </c>
      <c r="Z1471" s="13">
        <f t="shared" si="421"/>
        <v>0</v>
      </c>
      <c r="AA1471" s="13">
        <f t="shared" si="422"/>
        <v>999533.40909090918</v>
      </c>
      <c r="AB1471" s="23">
        <f t="shared" si="423"/>
        <v>0</v>
      </c>
      <c r="AC1471" s="23">
        <f t="shared" si="424"/>
        <v>0</v>
      </c>
      <c r="AD1471" s="23">
        <f t="shared" si="425"/>
        <v>0</v>
      </c>
      <c r="AE1471" s="23">
        <f t="shared" si="426"/>
        <v>0</v>
      </c>
      <c r="AF1471" s="23">
        <f t="shared" si="427"/>
        <v>0</v>
      </c>
      <c r="AG1471" s="23">
        <f t="shared" si="428"/>
        <v>0</v>
      </c>
      <c r="AH1471" s="23">
        <f t="shared" si="429"/>
        <v>0</v>
      </c>
      <c r="AI1471" s="44" t="str">
        <f t="shared" si="430"/>
        <v>n/a</v>
      </c>
      <c r="AJ1471" s="2" t="str">
        <f t="shared" si="413"/>
        <v>2020-21 Winter</v>
      </c>
      <c r="AK1471" s="2" t="str">
        <f t="shared" si="414"/>
        <v>2020-21 Summer</v>
      </c>
      <c r="AL1471" s="41">
        <v>0</v>
      </c>
    </row>
    <row r="1472" spans="1:38" x14ac:dyDescent="0.3">
      <c r="A1472" s="47">
        <v>43970</v>
      </c>
      <c r="B1472" s="14" t="str">
        <f t="shared" si="415"/>
        <v>May</v>
      </c>
      <c r="C1472" s="3"/>
      <c r="D1472" s="3"/>
      <c r="E1472" s="3"/>
      <c r="F1472" s="3"/>
      <c r="G1472" s="3"/>
      <c r="H1472" s="3"/>
      <c r="I1472" s="13">
        <f>VLOOKUP($B1472,'Gas wholesale lookups'!$A$4:$L$15,'Gas wholesale index'!I$2,FALSE)</f>
        <v>166168.27272727274</v>
      </c>
      <c r="J1472" s="13">
        <f>VLOOKUP($B1472,'Gas wholesale lookups'!$A$4:$L$15,'Gas wholesale index'!J$2,FALSE)</f>
        <v>291847.5</v>
      </c>
      <c r="K1472" s="13">
        <f>VLOOKUP($B1472,'Gas wholesale lookups'!$A$4:$L$15,'Gas wholesale index'!K$2,FALSE)</f>
        <v>332991.45454545453</v>
      </c>
      <c r="L1472" s="13">
        <f>VLOOKUP($B1472,'Gas wholesale lookups'!$A$4:$L$15,'Gas wholesale index'!L$2,FALSE)</f>
        <v>208526.18181818182</v>
      </c>
      <c r="M1472" s="13">
        <f>VLOOKUP($B1472,'Gas wholesale lookups'!$A$4:$L$15,'Gas wholesale index'!M$2,FALSE)</f>
        <v>166168.27272727274</v>
      </c>
      <c r="N1472" s="13">
        <f>VLOOKUP($B1472,'Gas wholesale lookups'!$A$4:$L$15,'Gas wholesale index'!N$2,FALSE)</f>
        <v>291847.5</v>
      </c>
      <c r="O1472" s="38">
        <f>VLOOKUP($B1472,'Gas wholesale lookups'!$A$4:$R$15,'Gas wholesale index'!O$2,FALSE)</f>
        <v>0</v>
      </c>
      <c r="P1472" s="38">
        <f>VLOOKUP($B1472,'Gas wholesale lookups'!$A$4:$R$15,'Gas wholesale index'!P$2,FALSE)</f>
        <v>1</v>
      </c>
      <c r="Q1472" s="38">
        <f>VLOOKUP($B1472,'Gas wholesale lookups'!$A$4:$R$15,'Gas wholesale index'!Q$2,FALSE)</f>
        <v>1</v>
      </c>
      <c r="R1472" s="38">
        <f>VLOOKUP($B1472,'Gas wholesale lookups'!$A$4:$R$15,'Gas wholesale index'!R$2,FALSE)</f>
        <v>1</v>
      </c>
      <c r="S1472" s="38">
        <f>VLOOKUP($B1472,'Gas wholesale lookups'!$A$4:$R$15,'Gas wholesale index'!S$2,FALSE)</f>
        <v>1</v>
      </c>
      <c r="T1472" s="38">
        <f>VLOOKUP($B1472,'Gas wholesale lookups'!$A$4:$R$15,'Gas wholesale index'!T$2,FALSE)</f>
        <v>0</v>
      </c>
      <c r="U1472" s="13">
        <f t="shared" si="416"/>
        <v>0</v>
      </c>
      <c r="V1472" s="13">
        <f t="shared" si="417"/>
        <v>291847.5</v>
      </c>
      <c r="W1472" s="13">
        <f t="shared" si="418"/>
        <v>332991.45454545453</v>
      </c>
      <c r="X1472" s="13">
        <f t="shared" si="419"/>
        <v>208526.18181818182</v>
      </c>
      <c r="Y1472" s="13">
        <f t="shared" si="420"/>
        <v>166168.27272727274</v>
      </c>
      <c r="Z1472" s="13">
        <f t="shared" si="421"/>
        <v>0</v>
      </c>
      <c r="AA1472" s="13">
        <f t="shared" si="422"/>
        <v>999533.40909090918</v>
      </c>
      <c r="AB1472" s="23">
        <f t="shared" si="423"/>
        <v>0</v>
      </c>
      <c r="AC1472" s="23">
        <f t="shared" si="424"/>
        <v>0</v>
      </c>
      <c r="AD1472" s="23">
        <f t="shared" si="425"/>
        <v>0</v>
      </c>
      <c r="AE1472" s="23">
        <f t="shared" si="426"/>
        <v>0</v>
      </c>
      <c r="AF1472" s="23">
        <f t="shared" si="427"/>
        <v>0</v>
      </c>
      <c r="AG1472" s="23">
        <f t="shared" si="428"/>
        <v>0</v>
      </c>
      <c r="AH1472" s="23">
        <f t="shared" si="429"/>
        <v>0</v>
      </c>
      <c r="AI1472" s="44" t="str">
        <f t="shared" si="430"/>
        <v>n/a</v>
      </c>
      <c r="AJ1472" s="2" t="str">
        <f t="shared" si="413"/>
        <v>2020-21 Winter</v>
      </c>
      <c r="AK1472" s="2" t="str">
        <f t="shared" si="414"/>
        <v>2020-21 Summer</v>
      </c>
      <c r="AL1472" s="41">
        <v>0</v>
      </c>
    </row>
    <row r="1473" spans="1:38" x14ac:dyDescent="0.3">
      <c r="A1473" s="47">
        <v>43971</v>
      </c>
      <c r="B1473" s="14" t="str">
        <f t="shared" si="415"/>
        <v>May</v>
      </c>
      <c r="C1473" s="3"/>
      <c r="D1473" s="3"/>
      <c r="E1473" s="3"/>
      <c r="F1473" s="3"/>
      <c r="G1473" s="3"/>
      <c r="H1473" s="3"/>
      <c r="I1473" s="13">
        <f>VLOOKUP($B1473,'Gas wholesale lookups'!$A$4:$L$15,'Gas wholesale index'!I$2,FALSE)</f>
        <v>166168.27272727274</v>
      </c>
      <c r="J1473" s="13">
        <f>VLOOKUP($B1473,'Gas wholesale lookups'!$A$4:$L$15,'Gas wholesale index'!J$2,FALSE)</f>
        <v>291847.5</v>
      </c>
      <c r="K1473" s="13">
        <f>VLOOKUP($B1473,'Gas wholesale lookups'!$A$4:$L$15,'Gas wholesale index'!K$2,FALSE)</f>
        <v>332991.45454545453</v>
      </c>
      <c r="L1473" s="13">
        <f>VLOOKUP($B1473,'Gas wholesale lookups'!$A$4:$L$15,'Gas wholesale index'!L$2,FALSE)</f>
        <v>208526.18181818182</v>
      </c>
      <c r="M1473" s="13">
        <f>VLOOKUP($B1473,'Gas wholesale lookups'!$A$4:$L$15,'Gas wholesale index'!M$2,FALSE)</f>
        <v>166168.27272727274</v>
      </c>
      <c r="N1473" s="13">
        <f>VLOOKUP($B1473,'Gas wholesale lookups'!$A$4:$L$15,'Gas wholesale index'!N$2,FALSE)</f>
        <v>291847.5</v>
      </c>
      <c r="O1473" s="38">
        <f>VLOOKUP($B1473,'Gas wholesale lookups'!$A$4:$R$15,'Gas wholesale index'!O$2,FALSE)</f>
        <v>0</v>
      </c>
      <c r="P1473" s="38">
        <f>VLOOKUP($B1473,'Gas wholesale lookups'!$A$4:$R$15,'Gas wholesale index'!P$2,FALSE)</f>
        <v>1</v>
      </c>
      <c r="Q1473" s="38">
        <f>VLOOKUP($B1473,'Gas wholesale lookups'!$A$4:$R$15,'Gas wholesale index'!Q$2,FALSE)</f>
        <v>1</v>
      </c>
      <c r="R1473" s="38">
        <f>VLOOKUP($B1473,'Gas wholesale lookups'!$A$4:$R$15,'Gas wholesale index'!R$2,FALSE)</f>
        <v>1</v>
      </c>
      <c r="S1473" s="38">
        <f>VLOOKUP($B1473,'Gas wholesale lookups'!$A$4:$R$15,'Gas wholesale index'!S$2,FALSE)</f>
        <v>1</v>
      </c>
      <c r="T1473" s="38">
        <f>VLOOKUP($B1473,'Gas wholesale lookups'!$A$4:$R$15,'Gas wholesale index'!T$2,FALSE)</f>
        <v>0</v>
      </c>
      <c r="U1473" s="13">
        <f t="shared" si="416"/>
        <v>0</v>
      </c>
      <c r="V1473" s="13">
        <f t="shared" si="417"/>
        <v>291847.5</v>
      </c>
      <c r="W1473" s="13">
        <f t="shared" si="418"/>
        <v>332991.45454545453</v>
      </c>
      <c r="X1473" s="13">
        <f t="shared" si="419"/>
        <v>208526.18181818182</v>
      </c>
      <c r="Y1473" s="13">
        <f t="shared" si="420"/>
        <v>166168.27272727274</v>
      </c>
      <c r="Z1473" s="13">
        <f t="shared" si="421"/>
        <v>0</v>
      </c>
      <c r="AA1473" s="13">
        <f t="shared" si="422"/>
        <v>999533.40909090918</v>
      </c>
      <c r="AB1473" s="23">
        <f t="shared" si="423"/>
        <v>0</v>
      </c>
      <c r="AC1473" s="23">
        <f t="shared" si="424"/>
        <v>0</v>
      </c>
      <c r="AD1473" s="23">
        <f t="shared" si="425"/>
        <v>0</v>
      </c>
      <c r="AE1473" s="23">
        <f t="shared" si="426"/>
        <v>0</v>
      </c>
      <c r="AF1473" s="23">
        <f t="shared" si="427"/>
        <v>0</v>
      </c>
      <c r="AG1473" s="23">
        <f t="shared" si="428"/>
        <v>0</v>
      </c>
      <c r="AH1473" s="23">
        <f t="shared" si="429"/>
        <v>0</v>
      </c>
      <c r="AI1473" s="44" t="str">
        <f t="shared" si="430"/>
        <v>n/a</v>
      </c>
      <c r="AJ1473" s="2" t="str">
        <f t="shared" si="413"/>
        <v>2020-21 Winter</v>
      </c>
      <c r="AK1473" s="2" t="str">
        <f t="shared" si="414"/>
        <v>2020-21 Summer</v>
      </c>
      <c r="AL1473" s="41">
        <v>0</v>
      </c>
    </row>
    <row r="1474" spans="1:38" x14ac:dyDescent="0.3">
      <c r="A1474" s="47">
        <v>43972</v>
      </c>
      <c r="B1474" s="14" t="str">
        <f t="shared" si="415"/>
        <v>May</v>
      </c>
      <c r="C1474" s="3"/>
      <c r="D1474" s="3"/>
      <c r="E1474" s="3"/>
      <c r="F1474" s="3"/>
      <c r="G1474" s="3"/>
      <c r="H1474" s="3"/>
      <c r="I1474" s="13">
        <f>VLOOKUP($B1474,'Gas wholesale lookups'!$A$4:$L$15,'Gas wholesale index'!I$2,FALSE)</f>
        <v>166168.27272727274</v>
      </c>
      <c r="J1474" s="13">
        <f>VLOOKUP($B1474,'Gas wholesale lookups'!$A$4:$L$15,'Gas wholesale index'!J$2,FALSE)</f>
        <v>291847.5</v>
      </c>
      <c r="K1474" s="13">
        <f>VLOOKUP($B1474,'Gas wholesale lookups'!$A$4:$L$15,'Gas wholesale index'!K$2,FALSE)</f>
        <v>332991.45454545453</v>
      </c>
      <c r="L1474" s="13">
        <f>VLOOKUP($B1474,'Gas wholesale lookups'!$A$4:$L$15,'Gas wholesale index'!L$2,FALSE)</f>
        <v>208526.18181818182</v>
      </c>
      <c r="M1474" s="13">
        <f>VLOOKUP($B1474,'Gas wholesale lookups'!$A$4:$L$15,'Gas wholesale index'!M$2,FALSE)</f>
        <v>166168.27272727274</v>
      </c>
      <c r="N1474" s="13">
        <f>VLOOKUP($B1474,'Gas wholesale lookups'!$A$4:$L$15,'Gas wholesale index'!N$2,FALSE)</f>
        <v>291847.5</v>
      </c>
      <c r="O1474" s="38">
        <f>VLOOKUP($B1474,'Gas wholesale lookups'!$A$4:$R$15,'Gas wholesale index'!O$2,FALSE)</f>
        <v>0</v>
      </c>
      <c r="P1474" s="38">
        <f>VLOOKUP($B1474,'Gas wholesale lookups'!$A$4:$R$15,'Gas wholesale index'!P$2,FALSE)</f>
        <v>1</v>
      </c>
      <c r="Q1474" s="38">
        <f>VLOOKUP($B1474,'Gas wholesale lookups'!$A$4:$R$15,'Gas wholesale index'!Q$2,FALSE)</f>
        <v>1</v>
      </c>
      <c r="R1474" s="38">
        <f>VLOOKUP($B1474,'Gas wholesale lookups'!$A$4:$R$15,'Gas wholesale index'!R$2,FALSE)</f>
        <v>1</v>
      </c>
      <c r="S1474" s="38">
        <f>VLOOKUP($B1474,'Gas wholesale lookups'!$A$4:$R$15,'Gas wholesale index'!S$2,FALSE)</f>
        <v>1</v>
      </c>
      <c r="T1474" s="38">
        <f>VLOOKUP($B1474,'Gas wholesale lookups'!$A$4:$R$15,'Gas wholesale index'!T$2,FALSE)</f>
        <v>0</v>
      </c>
      <c r="U1474" s="13">
        <f t="shared" si="416"/>
        <v>0</v>
      </c>
      <c r="V1474" s="13">
        <f t="shared" si="417"/>
        <v>291847.5</v>
      </c>
      <c r="W1474" s="13">
        <f t="shared" si="418"/>
        <v>332991.45454545453</v>
      </c>
      <c r="X1474" s="13">
        <f t="shared" si="419"/>
        <v>208526.18181818182</v>
      </c>
      <c r="Y1474" s="13">
        <f t="shared" si="420"/>
        <v>166168.27272727274</v>
      </c>
      <c r="Z1474" s="13">
        <f t="shared" si="421"/>
        <v>0</v>
      </c>
      <c r="AA1474" s="13">
        <f t="shared" si="422"/>
        <v>999533.40909090918</v>
      </c>
      <c r="AB1474" s="23">
        <f t="shared" si="423"/>
        <v>0</v>
      </c>
      <c r="AC1474" s="23">
        <f t="shared" si="424"/>
        <v>0</v>
      </c>
      <c r="AD1474" s="23">
        <f t="shared" si="425"/>
        <v>0</v>
      </c>
      <c r="AE1474" s="23">
        <f t="shared" si="426"/>
        <v>0</v>
      </c>
      <c r="AF1474" s="23">
        <f t="shared" si="427"/>
        <v>0</v>
      </c>
      <c r="AG1474" s="23">
        <f t="shared" si="428"/>
        <v>0</v>
      </c>
      <c r="AH1474" s="23">
        <f t="shared" si="429"/>
        <v>0</v>
      </c>
      <c r="AI1474" s="44" t="str">
        <f t="shared" si="430"/>
        <v>n/a</v>
      </c>
      <c r="AJ1474" s="2" t="str">
        <f t="shared" si="413"/>
        <v>2020-21 Winter</v>
      </c>
      <c r="AK1474" s="2" t="str">
        <f t="shared" si="414"/>
        <v>2020-21 Summer</v>
      </c>
      <c r="AL1474" s="41">
        <v>0</v>
      </c>
    </row>
    <row r="1475" spans="1:38" x14ac:dyDescent="0.3">
      <c r="A1475" s="47">
        <v>43973</v>
      </c>
      <c r="B1475" s="14" t="str">
        <f t="shared" si="415"/>
        <v>May</v>
      </c>
      <c r="C1475" s="3"/>
      <c r="D1475" s="3"/>
      <c r="E1475" s="3"/>
      <c r="F1475" s="3"/>
      <c r="G1475" s="3"/>
      <c r="H1475" s="3"/>
      <c r="I1475" s="13">
        <f>VLOOKUP($B1475,'Gas wholesale lookups'!$A$4:$L$15,'Gas wholesale index'!I$2,FALSE)</f>
        <v>166168.27272727274</v>
      </c>
      <c r="J1475" s="13">
        <f>VLOOKUP($B1475,'Gas wholesale lookups'!$A$4:$L$15,'Gas wholesale index'!J$2,FALSE)</f>
        <v>291847.5</v>
      </c>
      <c r="K1475" s="13">
        <f>VLOOKUP($B1475,'Gas wholesale lookups'!$A$4:$L$15,'Gas wholesale index'!K$2,FALSE)</f>
        <v>332991.45454545453</v>
      </c>
      <c r="L1475" s="13">
        <f>VLOOKUP($B1475,'Gas wholesale lookups'!$A$4:$L$15,'Gas wholesale index'!L$2,FALSE)</f>
        <v>208526.18181818182</v>
      </c>
      <c r="M1475" s="13">
        <f>VLOOKUP($B1475,'Gas wholesale lookups'!$A$4:$L$15,'Gas wholesale index'!M$2,FALSE)</f>
        <v>166168.27272727274</v>
      </c>
      <c r="N1475" s="13">
        <f>VLOOKUP($B1475,'Gas wholesale lookups'!$A$4:$L$15,'Gas wholesale index'!N$2,FALSE)</f>
        <v>291847.5</v>
      </c>
      <c r="O1475" s="38">
        <f>VLOOKUP($B1475,'Gas wholesale lookups'!$A$4:$R$15,'Gas wholesale index'!O$2,FALSE)</f>
        <v>0</v>
      </c>
      <c r="P1475" s="38">
        <f>VLOOKUP($B1475,'Gas wholesale lookups'!$A$4:$R$15,'Gas wholesale index'!P$2,FALSE)</f>
        <v>1</v>
      </c>
      <c r="Q1475" s="38">
        <f>VLOOKUP($B1475,'Gas wholesale lookups'!$A$4:$R$15,'Gas wholesale index'!Q$2,FALSE)</f>
        <v>1</v>
      </c>
      <c r="R1475" s="38">
        <f>VLOOKUP($B1475,'Gas wholesale lookups'!$A$4:$R$15,'Gas wholesale index'!R$2,FALSE)</f>
        <v>1</v>
      </c>
      <c r="S1475" s="38">
        <f>VLOOKUP($B1475,'Gas wholesale lookups'!$A$4:$R$15,'Gas wholesale index'!S$2,FALSE)</f>
        <v>1</v>
      </c>
      <c r="T1475" s="38">
        <f>VLOOKUP($B1475,'Gas wholesale lookups'!$A$4:$R$15,'Gas wholesale index'!T$2,FALSE)</f>
        <v>0</v>
      </c>
      <c r="U1475" s="13">
        <f t="shared" si="416"/>
        <v>0</v>
      </c>
      <c r="V1475" s="13">
        <f t="shared" si="417"/>
        <v>291847.5</v>
      </c>
      <c r="W1475" s="13">
        <f t="shared" si="418"/>
        <v>332991.45454545453</v>
      </c>
      <c r="X1475" s="13">
        <f t="shared" si="419"/>
        <v>208526.18181818182</v>
      </c>
      <c r="Y1475" s="13">
        <f t="shared" si="420"/>
        <v>166168.27272727274</v>
      </c>
      <c r="Z1475" s="13">
        <f t="shared" si="421"/>
        <v>0</v>
      </c>
      <c r="AA1475" s="13">
        <f t="shared" si="422"/>
        <v>999533.40909090918</v>
      </c>
      <c r="AB1475" s="23">
        <f t="shared" si="423"/>
        <v>0</v>
      </c>
      <c r="AC1475" s="23">
        <f t="shared" si="424"/>
        <v>0</v>
      </c>
      <c r="AD1475" s="23">
        <f t="shared" si="425"/>
        <v>0</v>
      </c>
      <c r="AE1475" s="23">
        <f t="shared" si="426"/>
        <v>0</v>
      </c>
      <c r="AF1475" s="23">
        <f t="shared" si="427"/>
        <v>0</v>
      </c>
      <c r="AG1475" s="23">
        <f t="shared" si="428"/>
        <v>0</v>
      </c>
      <c r="AH1475" s="23">
        <f t="shared" si="429"/>
        <v>0</v>
      </c>
      <c r="AI1475" s="44" t="str">
        <f t="shared" si="430"/>
        <v>n/a</v>
      </c>
      <c r="AJ1475" s="2" t="str">
        <f t="shared" si="413"/>
        <v>2020-21 Winter</v>
      </c>
      <c r="AK1475" s="2" t="str">
        <f t="shared" si="414"/>
        <v>2020-21 Summer</v>
      </c>
      <c r="AL1475" s="41">
        <v>0</v>
      </c>
    </row>
    <row r="1476" spans="1:38" x14ac:dyDescent="0.3">
      <c r="A1476" s="47">
        <v>43977</v>
      </c>
      <c r="B1476" s="14" t="str">
        <f t="shared" si="415"/>
        <v>May</v>
      </c>
      <c r="C1476" s="3"/>
      <c r="D1476" s="3"/>
      <c r="E1476" s="3"/>
      <c r="F1476" s="3"/>
      <c r="G1476" s="3"/>
      <c r="H1476" s="3"/>
      <c r="I1476" s="13">
        <f>VLOOKUP($B1476,'Gas wholesale lookups'!$A$4:$L$15,'Gas wholesale index'!I$2,FALSE)</f>
        <v>166168.27272727274</v>
      </c>
      <c r="J1476" s="13">
        <f>VLOOKUP($B1476,'Gas wholesale lookups'!$A$4:$L$15,'Gas wholesale index'!J$2,FALSE)</f>
        <v>291847.5</v>
      </c>
      <c r="K1476" s="13">
        <f>VLOOKUP($B1476,'Gas wholesale lookups'!$A$4:$L$15,'Gas wholesale index'!K$2,FALSE)</f>
        <v>332991.45454545453</v>
      </c>
      <c r="L1476" s="13">
        <f>VLOOKUP($B1476,'Gas wholesale lookups'!$A$4:$L$15,'Gas wholesale index'!L$2,FALSE)</f>
        <v>208526.18181818182</v>
      </c>
      <c r="M1476" s="13">
        <f>VLOOKUP($B1476,'Gas wholesale lookups'!$A$4:$L$15,'Gas wholesale index'!M$2,FALSE)</f>
        <v>166168.27272727274</v>
      </c>
      <c r="N1476" s="13">
        <f>VLOOKUP($B1476,'Gas wholesale lookups'!$A$4:$L$15,'Gas wholesale index'!N$2,FALSE)</f>
        <v>291847.5</v>
      </c>
      <c r="O1476" s="38">
        <f>VLOOKUP($B1476,'Gas wholesale lookups'!$A$4:$R$15,'Gas wholesale index'!O$2,FALSE)</f>
        <v>0</v>
      </c>
      <c r="P1476" s="38">
        <f>VLOOKUP($B1476,'Gas wholesale lookups'!$A$4:$R$15,'Gas wholesale index'!P$2,FALSE)</f>
        <v>1</v>
      </c>
      <c r="Q1476" s="38">
        <f>VLOOKUP($B1476,'Gas wholesale lookups'!$A$4:$R$15,'Gas wholesale index'!Q$2,FALSE)</f>
        <v>1</v>
      </c>
      <c r="R1476" s="38">
        <f>VLOOKUP($B1476,'Gas wholesale lookups'!$A$4:$R$15,'Gas wholesale index'!R$2,FALSE)</f>
        <v>1</v>
      </c>
      <c r="S1476" s="38">
        <f>VLOOKUP($B1476,'Gas wholesale lookups'!$A$4:$R$15,'Gas wholesale index'!S$2,FALSE)</f>
        <v>1</v>
      </c>
      <c r="T1476" s="38">
        <f>VLOOKUP($B1476,'Gas wholesale lookups'!$A$4:$R$15,'Gas wholesale index'!T$2,FALSE)</f>
        <v>0</v>
      </c>
      <c r="U1476" s="13">
        <f t="shared" si="416"/>
        <v>0</v>
      </c>
      <c r="V1476" s="13">
        <f t="shared" si="417"/>
        <v>291847.5</v>
      </c>
      <c r="W1476" s="13">
        <f t="shared" si="418"/>
        <v>332991.45454545453</v>
      </c>
      <c r="X1476" s="13">
        <f t="shared" si="419"/>
        <v>208526.18181818182</v>
      </c>
      <c r="Y1476" s="13">
        <f t="shared" si="420"/>
        <v>166168.27272727274</v>
      </c>
      <c r="Z1476" s="13">
        <f t="shared" si="421"/>
        <v>0</v>
      </c>
      <c r="AA1476" s="13">
        <f t="shared" si="422"/>
        <v>999533.40909090918</v>
      </c>
      <c r="AB1476" s="23">
        <f t="shared" si="423"/>
        <v>0</v>
      </c>
      <c r="AC1476" s="23">
        <f t="shared" si="424"/>
        <v>0</v>
      </c>
      <c r="AD1476" s="23">
        <f t="shared" si="425"/>
        <v>0</v>
      </c>
      <c r="AE1476" s="23">
        <f t="shared" si="426"/>
        <v>0</v>
      </c>
      <c r="AF1476" s="23">
        <f t="shared" si="427"/>
        <v>0</v>
      </c>
      <c r="AG1476" s="23">
        <f t="shared" si="428"/>
        <v>0</v>
      </c>
      <c r="AH1476" s="23">
        <f t="shared" si="429"/>
        <v>0</v>
      </c>
      <c r="AI1476" s="44" t="str">
        <f t="shared" si="430"/>
        <v>n/a</v>
      </c>
      <c r="AJ1476" s="2" t="str">
        <f t="shared" si="413"/>
        <v>2020-21 Winter</v>
      </c>
      <c r="AK1476" s="2" t="str">
        <f t="shared" si="414"/>
        <v>2020-21 Summer</v>
      </c>
      <c r="AL1476" s="41">
        <v>0</v>
      </c>
    </row>
    <row r="1477" spans="1:38" x14ac:dyDescent="0.3">
      <c r="A1477" s="47">
        <v>43978</v>
      </c>
      <c r="B1477" s="14" t="str">
        <f t="shared" si="415"/>
        <v>May</v>
      </c>
      <c r="C1477" s="3"/>
      <c r="D1477" s="3"/>
      <c r="E1477" s="3"/>
      <c r="F1477" s="3"/>
      <c r="G1477" s="3"/>
      <c r="H1477" s="3"/>
      <c r="I1477" s="13">
        <f>VLOOKUP($B1477,'Gas wholesale lookups'!$A$4:$L$15,'Gas wholesale index'!I$2,FALSE)</f>
        <v>166168.27272727274</v>
      </c>
      <c r="J1477" s="13">
        <f>VLOOKUP($B1477,'Gas wholesale lookups'!$A$4:$L$15,'Gas wholesale index'!J$2,FALSE)</f>
        <v>291847.5</v>
      </c>
      <c r="K1477" s="13">
        <f>VLOOKUP($B1477,'Gas wholesale lookups'!$A$4:$L$15,'Gas wholesale index'!K$2,FALSE)</f>
        <v>332991.45454545453</v>
      </c>
      <c r="L1477" s="13">
        <f>VLOOKUP($B1477,'Gas wholesale lookups'!$A$4:$L$15,'Gas wholesale index'!L$2,FALSE)</f>
        <v>208526.18181818182</v>
      </c>
      <c r="M1477" s="13">
        <f>VLOOKUP($B1477,'Gas wholesale lookups'!$A$4:$L$15,'Gas wholesale index'!M$2,FALSE)</f>
        <v>166168.27272727274</v>
      </c>
      <c r="N1477" s="13">
        <f>VLOOKUP($B1477,'Gas wholesale lookups'!$A$4:$L$15,'Gas wholesale index'!N$2,FALSE)</f>
        <v>291847.5</v>
      </c>
      <c r="O1477" s="38">
        <f>VLOOKUP($B1477,'Gas wholesale lookups'!$A$4:$R$15,'Gas wholesale index'!O$2,FALSE)</f>
        <v>0</v>
      </c>
      <c r="P1477" s="38">
        <f>VLOOKUP($B1477,'Gas wholesale lookups'!$A$4:$R$15,'Gas wholesale index'!P$2,FALSE)</f>
        <v>1</v>
      </c>
      <c r="Q1477" s="38">
        <f>VLOOKUP($B1477,'Gas wholesale lookups'!$A$4:$R$15,'Gas wholesale index'!Q$2,FALSE)</f>
        <v>1</v>
      </c>
      <c r="R1477" s="38">
        <f>VLOOKUP($B1477,'Gas wholesale lookups'!$A$4:$R$15,'Gas wholesale index'!R$2,FALSE)</f>
        <v>1</v>
      </c>
      <c r="S1477" s="38">
        <f>VLOOKUP($B1477,'Gas wholesale lookups'!$A$4:$R$15,'Gas wholesale index'!S$2,FALSE)</f>
        <v>1</v>
      </c>
      <c r="T1477" s="38">
        <f>VLOOKUP($B1477,'Gas wholesale lookups'!$A$4:$R$15,'Gas wholesale index'!T$2,FALSE)</f>
        <v>0</v>
      </c>
      <c r="U1477" s="13">
        <f t="shared" si="416"/>
        <v>0</v>
      </c>
      <c r="V1477" s="13">
        <f t="shared" si="417"/>
        <v>291847.5</v>
      </c>
      <c r="W1477" s="13">
        <f t="shared" si="418"/>
        <v>332991.45454545453</v>
      </c>
      <c r="X1477" s="13">
        <f t="shared" si="419"/>
        <v>208526.18181818182</v>
      </c>
      <c r="Y1477" s="13">
        <f t="shared" si="420"/>
        <v>166168.27272727274</v>
      </c>
      <c r="Z1477" s="13">
        <f t="shared" si="421"/>
        <v>0</v>
      </c>
      <c r="AA1477" s="13">
        <f t="shared" si="422"/>
        <v>999533.40909090918</v>
      </c>
      <c r="AB1477" s="23">
        <f t="shared" si="423"/>
        <v>0</v>
      </c>
      <c r="AC1477" s="23">
        <f t="shared" si="424"/>
        <v>0</v>
      </c>
      <c r="AD1477" s="23">
        <f t="shared" si="425"/>
        <v>0</v>
      </c>
      <c r="AE1477" s="23">
        <f t="shared" si="426"/>
        <v>0</v>
      </c>
      <c r="AF1477" s="23">
        <f t="shared" si="427"/>
        <v>0</v>
      </c>
      <c r="AG1477" s="23">
        <f t="shared" si="428"/>
        <v>0</v>
      </c>
      <c r="AH1477" s="23">
        <f t="shared" si="429"/>
        <v>0</v>
      </c>
      <c r="AI1477" s="44" t="str">
        <f t="shared" si="430"/>
        <v>n/a</v>
      </c>
      <c r="AJ1477" s="2" t="str">
        <f t="shared" si="413"/>
        <v>2020-21 Winter</v>
      </c>
      <c r="AK1477" s="2" t="str">
        <f t="shared" si="414"/>
        <v>2020-21 Summer</v>
      </c>
      <c r="AL1477" s="41">
        <v>0</v>
      </c>
    </row>
    <row r="1478" spans="1:38" x14ac:dyDescent="0.3">
      <c r="A1478" s="47">
        <v>43979</v>
      </c>
      <c r="B1478" s="14" t="str">
        <f t="shared" si="415"/>
        <v>May</v>
      </c>
      <c r="C1478" s="3"/>
      <c r="D1478" s="3"/>
      <c r="E1478" s="3"/>
      <c r="F1478" s="3"/>
      <c r="G1478" s="3"/>
      <c r="H1478" s="3"/>
      <c r="I1478" s="13">
        <f>VLOOKUP($B1478,'Gas wholesale lookups'!$A$4:$L$15,'Gas wholesale index'!I$2,FALSE)</f>
        <v>166168.27272727274</v>
      </c>
      <c r="J1478" s="13">
        <f>VLOOKUP($B1478,'Gas wholesale lookups'!$A$4:$L$15,'Gas wholesale index'!J$2,FALSE)</f>
        <v>291847.5</v>
      </c>
      <c r="K1478" s="13">
        <f>VLOOKUP($B1478,'Gas wholesale lookups'!$A$4:$L$15,'Gas wholesale index'!K$2,FALSE)</f>
        <v>332991.45454545453</v>
      </c>
      <c r="L1478" s="13">
        <f>VLOOKUP($B1478,'Gas wholesale lookups'!$A$4:$L$15,'Gas wholesale index'!L$2,FALSE)</f>
        <v>208526.18181818182</v>
      </c>
      <c r="M1478" s="13">
        <f>VLOOKUP($B1478,'Gas wholesale lookups'!$A$4:$L$15,'Gas wholesale index'!M$2,FALSE)</f>
        <v>166168.27272727274</v>
      </c>
      <c r="N1478" s="13">
        <f>VLOOKUP($B1478,'Gas wholesale lookups'!$A$4:$L$15,'Gas wholesale index'!N$2,FALSE)</f>
        <v>291847.5</v>
      </c>
      <c r="O1478" s="38">
        <f>VLOOKUP($B1478,'Gas wholesale lookups'!$A$4:$R$15,'Gas wholesale index'!O$2,FALSE)</f>
        <v>0</v>
      </c>
      <c r="P1478" s="38">
        <f>VLOOKUP($B1478,'Gas wholesale lookups'!$A$4:$R$15,'Gas wholesale index'!P$2,FALSE)</f>
        <v>1</v>
      </c>
      <c r="Q1478" s="38">
        <f>VLOOKUP($B1478,'Gas wholesale lookups'!$A$4:$R$15,'Gas wholesale index'!Q$2,FALSE)</f>
        <v>1</v>
      </c>
      <c r="R1478" s="38">
        <f>VLOOKUP($B1478,'Gas wholesale lookups'!$A$4:$R$15,'Gas wholesale index'!R$2,FALSE)</f>
        <v>1</v>
      </c>
      <c r="S1478" s="38">
        <f>VLOOKUP($B1478,'Gas wholesale lookups'!$A$4:$R$15,'Gas wholesale index'!S$2,FALSE)</f>
        <v>1</v>
      </c>
      <c r="T1478" s="38">
        <f>VLOOKUP($B1478,'Gas wholesale lookups'!$A$4:$R$15,'Gas wholesale index'!T$2,FALSE)</f>
        <v>0</v>
      </c>
      <c r="U1478" s="13">
        <f t="shared" si="416"/>
        <v>0</v>
      </c>
      <c r="V1478" s="13">
        <f t="shared" si="417"/>
        <v>291847.5</v>
      </c>
      <c r="W1478" s="13">
        <f t="shared" si="418"/>
        <v>332991.45454545453</v>
      </c>
      <c r="X1478" s="13">
        <f t="shared" si="419"/>
        <v>208526.18181818182</v>
      </c>
      <c r="Y1478" s="13">
        <f t="shared" si="420"/>
        <v>166168.27272727274</v>
      </c>
      <c r="Z1478" s="13">
        <f t="shared" si="421"/>
        <v>0</v>
      </c>
      <c r="AA1478" s="13">
        <f t="shared" si="422"/>
        <v>999533.40909090918</v>
      </c>
      <c r="AB1478" s="23">
        <f t="shared" si="423"/>
        <v>0</v>
      </c>
      <c r="AC1478" s="23">
        <f t="shared" si="424"/>
        <v>0</v>
      </c>
      <c r="AD1478" s="23">
        <f t="shared" si="425"/>
        <v>0</v>
      </c>
      <c r="AE1478" s="23">
        <f t="shared" si="426"/>
        <v>0</v>
      </c>
      <c r="AF1478" s="23">
        <f t="shared" si="427"/>
        <v>0</v>
      </c>
      <c r="AG1478" s="23">
        <f t="shared" si="428"/>
        <v>0</v>
      </c>
      <c r="AH1478" s="23">
        <f t="shared" si="429"/>
        <v>0</v>
      </c>
      <c r="AI1478" s="44" t="str">
        <f t="shared" si="430"/>
        <v>n/a</v>
      </c>
      <c r="AJ1478" s="2" t="str">
        <f t="shared" si="413"/>
        <v>2020-21 Winter</v>
      </c>
      <c r="AK1478" s="2" t="str">
        <f t="shared" si="414"/>
        <v>2020-21 Summer</v>
      </c>
      <c r="AL1478" s="41">
        <v>0</v>
      </c>
    </row>
    <row r="1479" spans="1:38" x14ac:dyDescent="0.3">
      <c r="A1479" s="47">
        <v>43980</v>
      </c>
      <c r="B1479" s="14" t="str">
        <f t="shared" si="415"/>
        <v>May</v>
      </c>
      <c r="C1479" s="3"/>
      <c r="D1479" s="3"/>
      <c r="E1479" s="3"/>
      <c r="F1479" s="3"/>
      <c r="G1479" s="3"/>
      <c r="H1479" s="3"/>
      <c r="I1479" s="13">
        <f>VLOOKUP($B1479,'Gas wholesale lookups'!$A$4:$L$15,'Gas wholesale index'!I$2,FALSE)</f>
        <v>166168.27272727274</v>
      </c>
      <c r="J1479" s="13">
        <f>VLOOKUP($B1479,'Gas wholesale lookups'!$A$4:$L$15,'Gas wholesale index'!J$2,FALSE)</f>
        <v>291847.5</v>
      </c>
      <c r="K1479" s="13">
        <f>VLOOKUP($B1479,'Gas wholesale lookups'!$A$4:$L$15,'Gas wholesale index'!K$2,FALSE)</f>
        <v>332991.45454545453</v>
      </c>
      <c r="L1479" s="13">
        <f>VLOOKUP($B1479,'Gas wholesale lookups'!$A$4:$L$15,'Gas wholesale index'!L$2,FALSE)</f>
        <v>208526.18181818182</v>
      </c>
      <c r="M1479" s="13">
        <f>VLOOKUP($B1479,'Gas wholesale lookups'!$A$4:$L$15,'Gas wholesale index'!M$2,FALSE)</f>
        <v>166168.27272727274</v>
      </c>
      <c r="N1479" s="13">
        <f>VLOOKUP($B1479,'Gas wholesale lookups'!$A$4:$L$15,'Gas wholesale index'!N$2,FALSE)</f>
        <v>291847.5</v>
      </c>
      <c r="O1479" s="38">
        <f>VLOOKUP($B1479,'Gas wholesale lookups'!$A$4:$R$15,'Gas wholesale index'!O$2,FALSE)</f>
        <v>0</v>
      </c>
      <c r="P1479" s="38">
        <f>VLOOKUP($B1479,'Gas wholesale lookups'!$A$4:$R$15,'Gas wholesale index'!P$2,FALSE)</f>
        <v>1</v>
      </c>
      <c r="Q1479" s="38">
        <f>VLOOKUP($B1479,'Gas wholesale lookups'!$A$4:$R$15,'Gas wholesale index'!Q$2,FALSE)</f>
        <v>1</v>
      </c>
      <c r="R1479" s="38">
        <f>VLOOKUP($B1479,'Gas wholesale lookups'!$A$4:$R$15,'Gas wholesale index'!R$2,FALSE)</f>
        <v>1</v>
      </c>
      <c r="S1479" s="38">
        <f>VLOOKUP($B1479,'Gas wholesale lookups'!$A$4:$R$15,'Gas wholesale index'!S$2,FALSE)</f>
        <v>1</v>
      </c>
      <c r="T1479" s="38">
        <f>VLOOKUP($B1479,'Gas wholesale lookups'!$A$4:$R$15,'Gas wholesale index'!T$2,FALSE)</f>
        <v>0</v>
      </c>
      <c r="U1479" s="13">
        <f t="shared" si="416"/>
        <v>0</v>
      </c>
      <c r="V1479" s="13">
        <f t="shared" si="417"/>
        <v>291847.5</v>
      </c>
      <c r="W1479" s="13">
        <f t="shared" si="418"/>
        <v>332991.45454545453</v>
      </c>
      <c r="X1479" s="13">
        <f t="shared" si="419"/>
        <v>208526.18181818182</v>
      </c>
      <c r="Y1479" s="13">
        <f t="shared" si="420"/>
        <v>166168.27272727274</v>
      </c>
      <c r="Z1479" s="13">
        <f t="shared" si="421"/>
        <v>0</v>
      </c>
      <c r="AA1479" s="13">
        <f t="shared" si="422"/>
        <v>999533.40909090918</v>
      </c>
      <c r="AB1479" s="23">
        <f t="shared" si="423"/>
        <v>0</v>
      </c>
      <c r="AC1479" s="23">
        <f t="shared" si="424"/>
        <v>0</v>
      </c>
      <c r="AD1479" s="23">
        <f t="shared" si="425"/>
        <v>0</v>
      </c>
      <c r="AE1479" s="23">
        <f t="shared" si="426"/>
        <v>0</v>
      </c>
      <c r="AF1479" s="23">
        <f t="shared" si="427"/>
        <v>0</v>
      </c>
      <c r="AG1479" s="23">
        <f t="shared" si="428"/>
        <v>0</v>
      </c>
      <c r="AH1479" s="23">
        <f t="shared" si="429"/>
        <v>0</v>
      </c>
      <c r="AI1479" s="44" t="str">
        <f t="shared" si="430"/>
        <v>n/a</v>
      </c>
      <c r="AJ1479" s="2" t="str">
        <f t="shared" ref="AJ1479:AJ1524" si="431">IF(AND(MONTH(A1479)=8,MONTH(A1478)=7),YEAR(A1479)+1&amp;"-"&amp;YEAR(A1479)-1998&amp;" Summer",IF(AND(MONTH(A1479)=2,MONTH(A1478)=1),YEAR(A1479)&amp;"-"&amp;YEAR(A1479)-1999&amp;" Winter",AJ1478))</f>
        <v>2020-21 Winter</v>
      </c>
      <c r="AK1479" s="2" t="str">
        <f t="shared" ref="AK1479:AK1524" si="432">IF(AND(MONTH(A1479)=4,MONTH(A1478)=3),YEAR(A1479)&amp;"-"&amp;YEAR(A1479)-1999&amp;" Summer",IF(AND(MONTH(A1479)=10,MONTH(A1478)=9),YEAR(A1479)&amp;"-"&amp;YEAR(A1479)-1999&amp;" Winter",AK1478))</f>
        <v>2020-21 Summer</v>
      </c>
      <c r="AL1479" s="41">
        <v>0</v>
      </c>
    </row>
    <row r="1480" spans="1:38" x14ac:dyDescent="0.3">
      <c r="A1480" s="47">
        <v>43983</v>
      </c>
      <c r="B1480" s="14" t="str">
        <f t="shared" si="415"/>
        <v>Jun</v>
      </c>
      <c r="C1480" s="3"/>
      <c r="D1480" s="3"/>
      <c r="E1480" s="3"/>
      <c r="F1480" s="3"/>
      <c r="G1480" s="3"/>
      <c r="H1480" s="3"/>
      <c r="I1480" s="13">
        <f>VLOOKUP($B1480,'Gas wholesale lookups'!$A$4:$L$15,'Gas wholesale index'!I$2,FALSE)</f>
        <v>166168.27272727274</v>
      </c>
      <c r="J1480" s="13">
        <f>VLOOKUP($B1480,'Gas wholesale lookups'!$A$4:$L$15,'Gas wholesale index'!J$2,FALSE)</f>
        <v>291847.5</v>
      </c>
      <c r="K1480" s="13">
        <f>VLOOKUP($B1480,'Gas wholesale lookups'!$A$4:$L$15,'Gas wholesale index'!K$2,FALSE)</f>
        <v>332991.45454545453</v>
      </c>
      <c r="L1480" s="13">
        <f>VLOOKUP($B1480,'Gas wholesale lookups'!$A$4:$L$15,'Gas wholesale index'!L$2,FALSE)</f>
        <v>208526.18181818182</v>
      </c>
      <c r="M1480" s="13">
        <f>VLOOKUP($B1480,'Gas wholesale lookups'!$A$4:$L$15,'Gas wholesale index'!M$2,FALSE)</f>
        <v>166168.27272727274</v>
      </c>
      <c r="N1480" s="13">
        <f>VLOOKUP($B1480,'Gas wholesale lookups'!$A$4:$L$15,'Gas wholesale index'!N$2,FALSE)</f>
        <v>291847.5</v>
      </c>
      <c r="O1480" s="38">
        <f>VLOOKUP($B1480,'Gas wholesale lookups'!$A$4:$R$15,'Gas wholesale index'!O$2,FALSE)</f>
        <v>0</v>
      </c>
      <c r="P1480" s="38">
        <f>VLOOKUP($B1480,'Gas wholesale lookups'!$A$4:$R$15,'Gas wholesale index'!P$2,FALSE)</f>
        <v>1</v>
      </c>
      <c r="Q1480" s="38">
        <f>VLOOKUP($B1480,'Gas wholesale lookups'!$A$4:$R$15,'Gas wholesale index'!Q$2,FALSE)</f>
        <v>1</v>
      </c>
      <c r="R1480" s="38">
        <f>VLOOKUP($B1480,'Gas wholesale lookups'!$A$4:$R$15,'Gas wholesale index'!R$2,FALSE)</f>
        <v>1</v>
      </c>
      <c r="S1480" s="38">
        <f>VLOOKUP($B1480,'Gas wholesale lookups'!$A$4:$R$15,'Gas wholesale index'!S$2,FALSE)</f>
        <v>1</v>
      </c>
      <c r="T1480" s="38">
        <f>VLOOKUP($B1480,'Gas wholesale lookups'!$A$4:$R$15,'Gas wholesale index'!T$2,FALSE)</f>
        <v>0</v>
      </c>
      <c r="U1480" s="13">
        <f t="shared" si="416"/>
        <v>0</v>
      </c>
      <c r="V1480" s="13">
        <f t="shared" si="417"/>
        <v>291847.5</v>
      </c>
      <c r="W1480" s="13">
        <f t="shared" si="418"/>
        <v>332991.45454545453</v>
      </c>
      <c r="X1480" s="13">
        <f t="shared" si="419"/>
        <v>208526.18181818182</v>
      </c>
      <c r="Y1480" s="13">
        <f t="shared" si="420"/>
        <v>166168.27272727274</v>
      </c>
      <c r="Z1480" s="13">
        <f t="shared" si="421"/>
        <v>0</v>
      </c>
      <c r="AA1480" s="13">
        <f t="shared" si="422"/>
        <v>999533.40909090918</v>
      </c>
      <c r="AB1480" s="23">
        <f t="shared" si="423"/>
        <v>0</v>
      </c>
      <c r="AC1480" s="23">
        <f t="shared" si="424"/>
        <v>0</v>
      </c>
      <c r="AD1480" s="23">
        <f t="shared" si="425"/>
        <v>0</v>
      </c>
      <c r="AE1480" s="23">
        <f t="shared" si="426"/>
        <v>0</v>
      </c>
      <c r="AF1480" s="23">
        <f t="shared" si="427"/>
        <v>0</v>
      </c>
      <c r="AG1480" s="23">
        <f t="shared" si="428"/>
        <v>0</v>
      </c>
      <c r="AH1480" s="23">
        <f t="shared" si="429"/>
        <v>0</v>
      </c>
      <c r="AI1480" s="44" t="str">
        <f t="shared" si="430"/>
        <v>n/a</v>
      </c>
      <c r="AJ1480" s="2" t="str">
        <f t="shared" si="431"/>
        <v>2020-21 Winter</v>
      </c>
      <c r="AK1480" s="2" t="str">
        <f t="shared" si="432"/>
        <v>2020-21 Summer</v>
      </c>
      <c r="AL1480" s="41">
        <v>0</v>
      </c>
    </row>
    <row r="1481" spans="1:38" x14ac:dyDescent="0.3">
      <c r="A1481" s="47">
        <v>43984</v>
      </c>
      <c r="B1481" s="14" t="str">
        <f t="shared" si="415"/>
        <v>Jun</v>
      </c>
      <c r="C1481" s="3"/>
      <c r="D1481" s="3"/>
      <c r="E1481" s="3"/>
      <c r="F1481" s="3"/>
      <c r="G1481" s="3"/>
      <c r="H1481" s="3"/>
      <c r="I1481" s="13">
        <f>VLOOKUP($B1481,'Gas wholesale lookups'!$A$4:$L$15,'Gas wholesale index'!I$2,FALSE)</f>
        <v>166168.27272727274</v>
      </c>
      <c r="J1481" s="13">
        <f>VLOOKUP($B1481,'Gas wholesale lookups'!$A$4:$L$15,'Gas wholesale index'!J$2,FALSE)</f>
        <v>291847.5</v>
      </c>
      <c r="K1481" s="13">
        <f>VLOOKUP($B1481,'Gas wholesale lookups'!$A$4:$L$15,'Gas wholesale index'!K$2,FALSE)</f>
        <v>332991.45454545453</v>
      </c>
      <c r="L1481" s="13">
        <f>VLOOKUP($B1481,'Gas wholesale lookups'!$A$4:$L$15,'Gas wholesale index'!L$2,FALSE)</f>
        <v>208526.18181818182</v>
      </c>
      <c r="M1481" s="13">
        <f>VLOOKUP($B1481,'Gas wholesale lookups'!$A$4:$L$15,'Gas wholesale index'!M$2,FALSE)</f>
        <v>166168.27272727274</v>
      </c>
      <c r="N1481" s="13">
        <f>VLOOKUP($B1481,'Gas wholesale lookups'!$A$4:$L$15,'Gas wholesale index'!N$2,FALSE)</f>
        <v>291847.5</v>
      </c>
      <c r="O1481" s="38">
        <f>VLOOKUP($B1481,'Gas wholesale lookups'!$A$4:$R$15,'Gas wholesale index'!O$2,FALSE)</f>
        <v>0</v>
      </c>
      <c r="P1481" s="38">
        <f>VLOOKUP($B1481,'Gas wholesale lookups'!$A$4:$R$15,'Gas wholesale index'!P$2,FALSE)</f>
        <v>1</v>
      </c>
      <c r="Q1481" s="38">
        <f>VLOOKUP($B1481,'Gas wholesale lookups'!$A$4:$R$15,'Gas wholesale index'!Q$2,FALSE)</f>
        <v>1</v>
      </c>
      <c r="R1481" s="38">
        <f>VLOOKUP($B1481,'Gas wholesale lookups'!$A$4:$R$15,'Gas wholesale index'!R$2,FALSE)</f>
        <v>1</v>
      </c>
      <c r="S1481" s="38">
        <f>VLOOKUP($B1481,'Gas wholesale lookups'!$A$4:$R$15,'Gas wholesale index'!S$2,FALSE)</f>
        <v>1</v>
      </c>
      <c r="T1481" s="38">
        <f>VLOOKUP($B1481,'Gas wholesale lookups'!$A$4:$R$15,'Gas wholesale index'!T$2,FALSE)</f>
        <v>0</v>
      </c>
      <c r="U1481" s="13">
        <f t="shared" si="416"/>
        <v>0</v>
      </c>
      <c r="V1481" s="13">
        <f t="shared" si="417"/>
        <v>291847.5</v>
      </c>
      <c r="W1481" s="13">
        <f t="shared" si="418"/>
        <v>332991.45454545453</v>
      </c>
      <c r="X1481" s="13">
        <f t="shared" si="419"/>
        <v>208526.18181818182</v>
      </c>
      <c r="Y1481" s="13">
        <f t="shared" si="420"/>
        <v>166168.27272727274</v>
      </c>
      <c r="Z1481" s="13">
        <f t="shared" si="421"/>
        <v>0</v>
      </c>
      <c r="AA1481" s="13">
        <f t="shared" si="422"/>
        <v>999533.40909090918</v>
      </c>
      <c r="AB1481" s="23">
        <f t="shared" si="423"/>
        <v>0</v>
      </c>
      <c r="AC1481" s="23">
        <f t="shared" si="424"/>
        <v>0</v>
      </c>
      <c r="AD1481" s="23">
        <f t="shared" si="425"/>
        <v>0</v>
      </c>
      <c r="AE1481" s="23">
        <f t="shared" si="426"/>
        <v>0</v>
      </c>
      <c r="AF1481" s="23">
        <f t="shared" si="427"/>
        <v>0</v>
      </c>
      <c r="AG1481" s="23">
        <f t="shared" si="428"/>
        <v>0</v>
      </c>
      <c r="AH1481" s="23">
        <f t="shared" si="429"/>
        <v>0</v>
      </c>
      <c r="AI1481" s="44" t="str">
        <f t="shared" si="430"/>
        <v>n/a</v>
      </c>
      <c r="AJ1481" s="2" t="str">
        <f t="shared" si="431"/>
        <v>2020-21 Winter</v>
      </c>
      <c r="AK1481" s="2" t="str">
        <f t="shared" si="432"/>
        <v>2020-21 Summer</v>
      </c>
      <c r="AL1481" s="41">
        <v>0</v>
      </c>
    </row>
    <row r="1482" spans="1:38" x14ac:dyDescent="0.3">
      <c r="A1482" s="47">
        <v>43985</v>
      </c>
      <c r="B1482" s="14" t="str">
        <f t="shared" ref="B1482:B1524" si="433">TEXT(A1482,"mmm")</f>
        <v>Jun</v>
      </c>
      <c r="C1482" s="3"/>
      <c r="D1482" s="3"/>
      <c r="E1482" s="3"/>
      <c r="F1482" s="3"/>
      <c r="G1482" s="3"/>
      <c r="H1482" s="3"/>
      <c r="I1482" s="13">
        <f>VLOOKUP($B1482,'Gas wholesale lookups'!$A$4:$L$15,'Gas wholesale index'!I$2,FALSE)</f>
        <v>166168.27272727274</v>
      </c>
      <c r="J1482" s="13">
        <f>VLOOKUP($B1482,'Gas wholesale lookups'!$A$4:$L$15,'Gas wholesale index'!J$2,FALSE)</f>
        <v>291847.5</v>
      </c>
      <c r="K1482" s="13">
        <f>VLOOKUP($B1482,'Gas wholesale lookups'!$A$4:$L$15,'Gas wholesale index'!K$2,FALSE)</f>
        <v>332991.45454545453</v>
      </c>
      <c r="L1482" s="13">
        <f>VLOOKUP($B1482,'Gas wholesale lookups'!$A$4:$L$15,'Gas wholesale index'!L$2,FALSE)</f>
        <v>208526.18181818182</v>
      </c>
      <c r="M1482" s="13">
        <f>VLOOKUP($B1482,'Gas wholesale lookups'!$A$4:$L$15,'Gas wholesale index'!M$2,FALSE)</f>
        <v>166168.27272727274</v>
      </c>
      <c r="N1482" s="13">
        <f>VLOOKUP($B1482,'Gas wholesale lookups'!$A$4:$L$15,'Gas wholesale index'!N$2,FALSE)</f>
        <v>291847.5</v>
      </c>
      <c r="O1482" s="38">
        <f>VLOOKUP($B1482,'Gas wholesale lookups'!$A$4:$R$15,'Gas wholesale index'!O$2,FALSE)</f>
        <v>0</v>
      </c>
      <c r="P1482" s="38">
        <f>VLOOKUP($B1482,'Gas wholesale lookups'!$A$4:$R$15,'Gas wholesale index'!P$2,FALSE)</f>
        <v>1</v>
      </c>
      <c r="Q1482" s="38">
        <f>VLOOKUP($B1482,'Gas wholesale lookups'!$A$4:$R$15,'Gas wholesale index'!Q$2,FALSE)</f>
        <v>1</v>
      </c>
      <c r="R1482" s="38">
        <f>VLOOKUP($B1482,'Gas wholesale lookups'!$A$4:$R$15,'Gas wholesale index'!R$2,FALSE)</f>
        <v>1</v>
      </c>
      <c r="S1482" s="38">
        <f>VLOOKUP($B1482,'Gas wholesale lookups'!$A$4:$R$15,'Gas wholesale index'!S$2,FALSE)</f>
        <v>1</v>
      </c>
      <c r="T1482" s="38">
        <f>VLOOKUP($B1482,'Gas wholesale lookups'!$A$4:$R$15,'Gas wholesale index'!T$2,FALSE)</f>
        <v>0</v>
      </c>
      <c r="U1482" s="13">
        <f t="shared" ref="U1482:U1524" si="434">IF(O1482="","",I1482*O1482)</f>
        <v>0</v>
      </c>
      <c r="V1482" s="13">
        <f t="shared" ref="V1482:V1524" si="435">IF(P1482="","",J1482*P1482)</f>
        <v>291847.5</v>
      </c>
      <c r="W1482" s="13">
        <f t="shared" ref="W1482:W1524" si="436">IF(Q1482="","",K1482*Q1482)</f>
        <v>332991.45454545453</v>
      </c>
      <c r="X1482" s="13">
        <f t="shared" ref="X1482:X1524" si="437">IF(R1482="","",L1482*R1482)</f>
        <v>208526.18181818182</v>
      </c>
      <c r="Y1482" s="13">
        <f t="shared" ref="Y1482:Y1524" si="438">IF(S1482="","",M1482*S1482)</f>
        <v>166168.27272727274</v>
      </c>
      <c r="Z1482" s="13">
        <f t="shared" ref="Z1482:Z1524" si="439">IF(T1482="","",N1482*T1482)</f>
        <v>0</v>
      </c>
      <c r="AA1482" s="13">
        <f t="shared" ref="AA1482:AA1524" si="440">SUM(U1482:Z1482)</f>
        <v>999533.40909090918</v>
      </c>
      <c r="AB1482" s="23">
        <f t="shared" ref="AB1482:AB1524" si="441">IF(U1482="","",U1482*C1482)</f>
        <v>0</v>
      </c>
      <c r="AC1482" s="23">
        <f t="shared" ref="AC1482:AC1524" si="442">IF(V1482="","",V1482*D1482)</f>
        <v>0</v>
      </c>
      <c r="AD1482" s="23">
        <f t="shared" ref="AD1482:AD1524" si="443">IF(W1482="","",W1482*E1482)</f>
        <v>0</v>
      </c>
      <c r="AE1482" s="23">
        <f t="shared" ref="AE1482:AE1524" si="444">IF(X1482="","",X1482*F1482)</f>
        <v>0</v>
      </c>
      <c r="AF1482" s="23">
        <f t="shared" ref="AF1482:AF1524" si="445">IF(Y1482="","",Y1482*G1482)</f>
        <v>0</v>
      </c>
      <c r="AG1482" s="23">
        <f t="shared" ref="AG1482:AG1524" si="446">IF(Z1482="","",Z1482*H1482)</f>
        <v>0</v>
      </c>
      <c r="AH1482" s="23">
        <f t="shared" ref="AH1482:AH1524" si="447">SUM(AB1482:AG1482)</f>
        <v>0</v>
      </c>
      <c r="AI1482" s="44" t="str">
        <f t="shared" ref="AI1482:AI1524" si="448">IF(MIN(C1482:H1482)&lt;1,"n/a",AH1482/AA1482)</f>
        <v>n/a</v>
      </c>
      <c r="AJ1482" s="2" t="str">
        <f t="shared" si="431"/>
        <v>2020-21 Winter</v>
      </c>
      <c r="AK1482" s="2" t="str">
        <f t="shared" si="432"/>
        <v>2020-21 Summer</v>
      </c>
      <c r="AL1482" s="41">
        <v>0</v>
      </c>
    </row>
    <row r="1483" spans="1:38" x14ac:dyDescent="0.3">
      <c r="A1483" s="47">
        <v>43986</v>
      </c>
      <c r="B1483" s="14" t="str">
        <f t="shared" si="433"/>
        <v>Jun</v>
      </c>
      <c r="C1483" s="3"/>
      <c r="D1483" s="3"/>
      <c r="E1483" s="3"/>
      <c r="F1483" s="3"/>
      <c r="G1483" s="3"/>
      <c r="H1483" s="3"/>
      <c r="I1483" s="13">
        <f>VLOOKUP($B1483,'Gas wholesale lookups'!$A$4:$L$15,'Gas wholesale index'!I$2,FALSE)</f>
        <v>166168.27272727274</v>
      </c>
      <c r="J1483" s="13">
        <f>VLOOKUP($B1483,'Gas wholesale lookups'!$A$4:$L$15,'Gas wholesale index'!J$2,FALSE)</f>
        <v>291847.5</v>
      </c>
      <c r="K1483" s="13">
        <f>VLOOKUP($B1483,'Gas wholesale lookups'!$A$4:$L$15,'Gas wholesale index'!K$2,FALSE)</f>
        <v>332991.45454545453</v>
      </c>
      <c r="L1483" s="13">
        <f>VLOOKUP($B1483,'Gas wholesale lookups'!$A$4:$L$15,'Gas wholesale index'!L$2,FALSE)</f>
        <v>208526.18181818182</v>
      </c>
      <c r="M1483" s="13">
        <f>VLOOKUP($B1483,'Gas wholesale lookups'!$A$4:$L$15,'Gas wholesale index'!M$2,FALSE)</f>
        <v>166168.27272727274</v>
      </c>
      <c r="N1483" s="13">
        <f>VLOOKUP($B1483,'Gas wholesale lookups'!$A$4:$L$15,'Gas wholesale index'!N$2,FALSE)</f>
        <v>291847.5</v>
      </c>
      <c r="O1483" s="38">
        <f>VLOOKUP($B1483,'Gas wholesale lookups'!$A$4:$R$15,'Gas wholesale index'!O$2,FALSE)</f>
        <v>0</v>
      </c>
      <c r="P1483" s="38">
        <f>VLOOKUP($B1483,'Gas wholesale lookups'!$A$4:$R$15,'Gas wholesale index'!P$2,FALSE)</f>
        <v>1</v>
      </c>
      <c r="Q1483" s="38">
        <f>VLOOKUP($B1483,'Gas wholesale lookups'!$A$4:$R$15,'Gas wholesale index'!Q$2,FALSE)</f>
        <v>1</v>
      </c>
      <c r="R1483" s="38">
        <f>VLOOKUP($B1483,'Gas wholesale lookups'!$A$4:$R$15,'Gas wholesale index'!R$2,FALSE)</f>
        <v>1</v>
      </c>
      <c r="S1483" s="38">
        <f>VLOOKUP($B1483,'Gas wholesale lookups'!$A$4:$R$15,'Gas wholesale index'!S$2,FALSE)</f>
        <v>1</v>
      </c>
      <c r="T1483" s="38">
        <f>VLOOKUP($B1483,'Gas wholesale lookups'!$A$4:$R$15,'Gas wholesale index'!T$2,FALSE)</f>
        <v>0</v>
      </c>
      <c r="U1483" s="13">
        <f t="shared" si="434"/>
        <v>0</v>
      </c>
      <c r="V1483" s="13">
        <f t="shared" si="435"/>
        <v>291847.5</v>
      </c>
      <c r="W1483" s="13">
        <f t="shared" si="436"/>
        <v>332991.45454545453</v>
      </c>
      <c r="X1483" s="13">
        <f t="shared" si="437"/>
        <v>208526.18181818182</v>
      </c>
      <c r="Y1483" s="13">
        <f t="shared" si="438"/>
        <v>166168.27272727274</v>
      </c>
      <c r="Z1483" s="13">
        <f t="shared" si="439"/>
        <v>0</v>
      </c>
      <c r="AA1483" s="13">
        <f t="shared" si="440"/>
        <v>999533.40909090918</v>
      </c>
      <c r="AB1483" s="23">
        <f t="shared" si="441"/>
        <v>0</v>
      </c>
      <c r="AC1483" s="23">
        <f t="shared" si="442"/>
        <v>0</v>
      </c>
      <c r="AD1483" s="23">
        <f t="shared" si="443"/>
        <v>0</v>
      </c>
      <c r="AE1483" s="23">
        <f t="shared" si="444"/>
        <v>0</v>
      </c>
      <c r="AF1483" s="23">
        <f t="shared" si="445"/>
        <v>0</v>
      </c>
      <c r="AG1483" s="23">
        <f t="shared" si="446"/>
        <v>0</v>
      </c>
      <c r="AH1483" s="23">
        <f t="shared" si="447"/>
        <v>0</v>
      </c>
      <c r="AI1483" s="44" t="str">
        <f t="shared" si="448"/>
        <v>n/a</v>
      </c>
      <c r="AJ1483" s="2" t="str">
        <f t="shared" si="431"/>
        <v>2020-21 Winter</v>
      </c>
      <c r="AK1483" s="2" t="str">
        <f t="shared" si="432"/>
        <v>2020-21 Summer</v>
      </c>
      <c r="AL1483" s="41">
        <v>0</v>
      </c>
    </row>
    <row r="1484" spans="1:38" x14ac:dyDescent="0.3">
      <c r="A1484" s="47">
        <v>43987</v>
      </c>
      <c r="B1484" s="14" t="str">
        <f t="shared" si="433"/>
        <v>Jun</v>
      </c>
      <c r="C1484" s="3"/>
      <c r="D1484" s="3"/>
      <c r="E1484" s="3"/>
      <c r="F1484" s="3"/>
      <c r="G1484" s="3"/>
      <c r="H1484" s="3"/>
      <c r="I1484" s="13">
        <f>VLOOKUP($B1484,'Gas wholesale lookups'!$A$4:$L$15,'Gas wholesale index'!I$2,FALSE)</f>
        <v>166168.27272727274</v>
      </c>
      <c r="J1484" s="13">
        <f>VLOOKUP($B1484,'Gas wholesale lookups'!$A$4:$L$15,'Gas wholesale index'!J$2,FALSE)</f>
        <v>291847.5</v>
      </c>
      <c r="K1484" s="13">
        <f>VLOOKUP($B1484,'Gas wholesale lookups'!$A$4:$L$15,'Gas wholesale index'!K$2,FALSE)</f>
        <v>332991.45454545453</v>
      </c>
      <c r="L1484" s="13">
        <f>VLOOKUP($B1484,'Gas wholesale lookups'!$A$4:$L$15,'Gas wholesale index'!L$2,FALSE)</f>
        <v>208526.18181818182</v>
      </c>
      <c r="M1484" s="13">
        <f>VLOOKUP($B1484,'Gas wholesale lookups'!$A$4:$L$15,'Gas wholesale index'!M$2,FALSE)</f>
        <v>166168.27272727274</v>
      </c>
      <c r="N1484" s="13">
        <f>VLOOKUP($B1484,'Gas wholesale lookups'!$A$4:$L$15,'Gas wholesale index'!N$2,FALSE)</f>
        <v>291847.5</v>
      </c>
      <c r="O1484" s="38">
        <f>VLOOKUP($B1484,'Gas wholesale lookups'!$A$4:$R$15,'Gas wholesale index'!O$2,FALSE)</f>
        <v>0</v>
      </c>
      <c r="P1484" s="38">
        <f>VLOOKUP($B1484,'Gas wholesale lookups'!$A$4:$R$15,'Gas wholesale index'!P$2,FALSE)</f>
        <v>1</v>
      </c>
      <c r="Q1484" s="38">
        <f>VLOOKUP($B1484,'Gas wholesale lookups'!$A$4:$R$15,'Gas wholesale index'!Q$2,FALSE)</f>
        <v>1</v>
      </c>
      <c r="R1484" s="38">
        <f>VLOOKUP($B1484,'Gas wholesale lookups'!$A$4:$R$15,'Gas wholesale index'!R$2,FALSE)</f>
        <v>1</v>
      </c>
      <c r="S1484" s="38">
        <f>VLOOKUP($B1484,'Gas wholesale lookups'!$A$4:$R$15,'Gas wholesale index'!S$2,FALSE)</f>
        <v>1</v>
      </c>
      <c r="T1484" s="38">
        <f>VLOOKUP($B1484,'Gas wholesale lookups'!$A$4:$R$15,'Gas wholesale index'!T$2,FALSE)</f>
        <v>0</v>
      </c>
      <c r="U1484" s="13">
        <f t="shared" si="434"/>
        <v>0</v>
      </c>
      <c r="V1484" s="13">
        <f t="shared" si="435"/>
        <v>291847.5</v>
      </c>
      <c r="W1484" s="13">
        <f t="shared" si="436"/>
        <v>332991.45454545453</v>
      </c>
      <c r="X1484" s="13">
        <f t="shared" si="437"/>
        <v>208526.18181818182</v>
      </c>
      <c r="Y1484" s="13">
        <f t="shared" si="438"/>
        <v>166168.27272727274</v>
      </c>
      <c r="Z1484" s="13">
        <f t="shared" si="439"/>
        <v>0</v>
      </c>
      <c r="AA1484" s="13">
        <f t="shared" si="440"/>
        <v>999533.40909090918</v>
      </c>
      <c r="AB1484" s="23">
        <f t="shared" si="441"/>
        <v>0</v>
      </c>
      <c r="AC1484" s="23">
        <f t="shared" si="442"/>
        <v>0</v>
      </c>
      <c r="AD1484" s="23">
        <f t="shared" si="443"/>
        <v>0</v>
      </c>
      <c r="AE1484" s="23">
        <f t="shared" si="444"/>
        <v>0</v>
      </c>
      <c r="AF1484" s="23">
        <f t="shared" si="445"/>
        <v>0</v>
      </c>
      <c r="AG1484" s="23">
        <f t="shared" si="446"/>
        <v>0</v>
      </c>
      <c r="AH1484" s="23">
        <f t="shared" si="447"/>
        <v>0</v>
      </c>
      <c r="AI1484" s="44" t="str">
        <f t="shared" si="448"/>
        <v>n/a</v>
      </c>
      <c r="AJ1484" s="2" t="str">
        <f t="shared" si="431"/>
        <v>2020-21 Winter</v>
      </c>
      <c r="AK1484" s="2" t="str">
        <f t="shared" si="432"/>
        <v>2020-21 Summer</v>
      </c>
      <c r="AL1484" s="41">
        <v>0</v>
      </c>
    </row>
    <row r="1485" spans="1:38" x14ac:dyDescent="0.3">
      <c r="A1485" s="47">
        <v>43990</v>
      </c>
      <c r="B1485" s="14" t="str">
        <f t="shared" si="433"/>
        <v>Jun</v>
      </c>
      <c r="C1485" s="3"/>
      <c r="D1485" s="3"/>
      <c r="E1485" s="3"/>
      <c r="F1485" s="3"/>
      <c r="G1485" s="3"/>
      <c r="H1485" s="3"/>
      <c r="I1485" s="13">
        <f>VLOOKUP($B1485,'Gas wholesale lookups'!$A$4:$L$15,'Gas wholesale index'!I$2,FALSE)</f>
        <v>166168.27272727274</v>
      </c>
      <c r="J1485" s="13">
        <f>VLOOKUP($B1485,'Gas wholesale lookups'!$A$4:$L$15,'Gas wholesale index'!J$2,FALSE)</f>
        <v>291847.5</v>
      </c>
      <c r="K1485" s="13">
        <f>VLOOKUP($B1485,'Gas wholesale lookups'!$A$4:$L$15,'Gas wholesale index'!K$2,FALSE)</f>
        <v>332991.45454545453</v>
      </c>
      <c r="L1485" s="13">
        <f>VLOOKUP($B1485,'Gas wholesale lookups'!$A$4:$L$15,'Gas wholesale index'!L$2,FALSE)</f>
        <v>208526.18181818182</v>
      </c>
      <c r="M1485" s="13">
        <f>VLOOKUP($B1485,'Gas wholesale lookups'!$A$4:$L$15,'Gas wholesale index'!M$2,FALSE)</f>
        <v>166168.27272727274</v>
      </c>
      <c r="N1485" s="13">
        <f>VLOOKUP($B1485,'Gas wholesale lookups'!$A$4:$L$15,'Gas wholesale index'!N$2,FALSE)</f>
        <v>291847.5</v>
      </c>
      <c r="O1485" s="38">
        <f>VLOOKUP($B1485,'Gas wholesale lookups'!$A$4:$R$15,'Gas wholesale index'!O$2,FALSE)</f>
        <v>0</v>
      </c>
      <c r="P1485" s="38">
        <f>VLOOKUP($B1485,'Gas wholesale lookups'!$A$4:$R$15,'Gas wholesale index'!P$2,FALSE)</f>
        <v>1</v>
      </c>
      <c r="Q1485" s="38">
        <f>VLOOKUP($B1485,'Gas wholesale lookups'!$A$4:$R$15,'Gas wholesale index'!Q$2,FALSE)</f>
        <v>1</v>
      </c>
      <c r="R1485" s="38">
        <f>VLOOKUP($B1485,'Gas wholesale lookups'!$A$4:$R$15,'Gas wholesale index'!R$2,FALSE)</f>
        <v>1</v>
      </c>
      <c r="S1485" s="38">
        <f>VLOOKUP($B1485,'Gas wholesale lookups'!$A$4:$R$15,'Gas wholesale index'!S$2,FALSE)</f>
        <v>1</v>
      </c>
      <c r="T1485" s="38">
        <f>VLOOKUP($B1485,'Gas wholesale lookups'!$A$4:$R$15,'Gas wholesale index'!T$2,FALSE)</f>
        <v>0</v>
      </c>
      <c r="U1485" s="13">
        <f t="shared" si="434"/>
        <v>0</v>
      </c>
      <c r="V1485" s="13">
        <f t="shared" si="435"/>
        <v>291847.5</v>
      </c>
      <c r="W1485" s="13">
        <f t="shared" si="436"/>
        <v>332991.45454545453</v>
      </c>
      <c r="X1485" s="13">
        <f t="shared" si="437"/>
        <v>208526.18181818182</v>
      </c>
      <c r="Y1485" s="13">
        <f t="shared" si="438"/>
        <v>166168.27272727274</v>
      </c>
      <c r="Z1485" s="13">
        <f t="shared" si="439"/>
        <v>0</v>
      </c>
      <c r="AA1485" s="13">
        <f t="shared" si="440"/>
        <v>999533.40909090918</v>
      </c>
      <c r="AB1485" s="23">
        <f t="shared" si="441"/>
        <v>0</v>
      </c>
      <c r="AC1485" s="23">
        <f t="shared" si="442"/>
        <v>0</v>
      </c>
      <c r="AD1485" s="23">
        <f t="shared" si="443"/>
        <v>0</v>
      </c>
      <c r="AE1485" s="23">
        <f t="shared" si="444"/>
        <v>0</v>
      </c>
      <c r="AF1485" s="23">
        <f t="shared" si="445"/>
        <v>0</v>
      </c>
      <c r="AG1485" s="23">
        <f t="shared" si="446"/>
        <v>0</v>
      </c>
      <c r="AH1485" s="23">
        <f t="shared" si="447"/>
        <v>0</v>
      </c>
      <c r="AI1485" s="44" t="str">
        <f t="shared" si="448"/>
        <v>n/a</v>
      </c>
      <c r="AJ1485" s="2" t="str">
        <f t="shared" si="431"/>
        <v>2020-21 Winter</v>
      </c>
      <c r="AK1485" s="2" t="str">
        <f t="shared" si="432"/>
        <v>2020-21 Summer</v>
      </c>
      <c r="AL1485" s="41">
        <v>0</v>
      </c>
    </row>
    <row r="1486" spans="1:38" x14ac:dyDescent="0.3">
      <c r="A1486" s="47">
        <v>43991</v>
      </c>
      <c r="B1486" s="14" t="str">
        <f t="shared" si="433"/>
        <v>Jun</v>
      </c>
      <c r="C1486" s="3"/>
      <c r="D1486" s="3"/>
      <c r="E1486" s="3"/>
      <c r="F1486" s="3"/>
      <c r="G1486" s="3"/>
      <c r="H1486" s="3"/>
      <c r="I1486" s="13">
        <f>VLOOKUP($B1486,'Gas wholesale lookups'!$A$4:$L$15,'Gas wholesale index'!I$2,FALSE)</f>
        <v>166168.27272727274</v>
      </c>
      <c r="J1486" s="13">
        <f>VLOOKUP($B1486,'Gas wholesale lookups'!$A$4:$L$15,'Gas wholesale index'!J$2,FALSE)</f>
        <v>291847.5</v>
      </c>
      <c r="K1486" s="13">
        <f>VLOOKUP($B1486,'Gas wholesale lookups'!$A$4:$L$15,'Gas wholesale index'!K$2,FALSE)</f>
        <v>332991.45454545453</v>
      </c>
      <c r="L1486" s="13">
        <f>VLOOKUP($B1486,'Gas wholesale lookups'!$A$4:$L$15,'Gas wholesale index'!L$2,FALSE)</f>
        <v>208526.18181818182</v>
      </c>
      <c r="M1486" s="13">
        <f>VLOOKUP($B1486,'Gas wholesale lookups'!$A$4:$L$15,'Gas wholesale index'!M$2,FALSE)</f>
        <v>166168.27272727274</v>
      </c>
      <c r="N1486" s="13">
        <f>VLOOKUP($B1486,'Gas wholesale lookups'!$A$4:$L$15,'Gas wholesale index'!N$2,FALSE)</f>
        <v>291847.5</v>
      </c>
      <c r="O1486" s="38">
        <f>VLOOKUP($B1486,'Gas wholesale lookups'!$A$4:$R$15,'Gas wholesale index'!O$2,FALSE)</f>
        <v>0</v>
      </c>
      <c r="P1486" s="38">
        <f>VLOOKUP($B1486,'Gas wholesale lookups'!$A$4:$R$15,'Gas wholesale index'!P$2,FALSE)</f>
        <v>1</v>
      </c>
      <c r="Q1486" s="38">
        <f>VLOOKUP($B1486,'Gas wholesale lookups'!$A$4:$R$15,'Gas wholesale index'!Q$2,FALSE)</f>
        <v>1</v>
      </c>
      <c r="R1486" s="38">
        <f>VLOOKUP($B1486,'Gas wholesale lookups'!$A$4:$R$15,'Gas wholesale index'!R$2,FALSE)</f>
        <v>1</v>
      </c>
      <c r="S1486" s="38">
        <f>VLOOKUP($B1486,'Gas wholesale lookups'!$A$4:$R$15,'Gas wholesale index'!S$2,FALSE)</f>
        <v>1</v>
      </c>
      <c r="T1486" s="38">
        <f>VLOOKUP($B1486,'Gas wholesale lookups'!$A$4:$R$15,'Gas wholesale index'!T$2,FALSE)</f>
        <v>0</v>
      </c>
      <c r="U1486" s="13">
        <f t="shared" si="434"/>
        <v>0</v>
      </c>
      <c r="V1486" s="13">
        <f t="shared" si="435"/>
        <v>291847.5</v>
      </c>
      <c r="W1486" s="13">
        <f t="shared" si="436"/>
        <v>332991.45454545453</v>
      </c>
      <c r="X1486" s="13">
        <f t="shared" si="437"/>
        <v>208526.18181818182</v>
      </c>
      <c r="Y1486" s="13">
        <f t="shared" si="438"/>
        <v>166168.27272727274</v>
      </c>
      <c r="Z1486" s="13">
        <f t="shared" si="439"/>
        <v>0</v>
      </c>
      <c r="AA1486" s="13">
        <f t="shared" si="440"/>
        <v>999533.40909090918</v>
      </c>
      <c r="AB1486" s="23">
        <f t="shared" si="441"/>
        <v>0</v>
      </c>
      <c r="AC1486" s="23">
        <f t="shared" si="442"/>
        <v>0</v>
      </c>
      <c r="AD1486" s="23">
        <f t="shared" si="443"/>
        <v>0</v>
      </c>
      <c r="AE1486" s="23">
        <f t="shared" si="444"/>
        <v>0</v>
      </c>
      <c r="AF1486" s="23">
        <f t="shared" si="445"/>
        <v>0</v>
      </c>
      <c r="AG1486" s="23">
        <f t="shared" si="446"/>
        <v>0</v>
      </c>
      <c r="AH1486" s="23">
        <f t="shared" si="447"/>
        <v>0</v>
      </c>
      <c r="AI1486" s="44" t="str">
        <f t="shared" si="448"/>
        <v>n/a</v>
      </c>
      <c r="AJ1486" s="2" t="str">
        <f t="shared" si="431"/>
        <v>2020-21 Winter</v>
      </c>
      <c r="AK1486" s="2" t="str">
        <f t="shared" si="432"/>
        <v>2020-21 Summer</v>
      </c>
      <c r="AL1486" s="41">
        <v>0</v>
      </c>
    </row>
    <row r="1487" spans="1:38" x14ac:dyDescent="0.3">
      <c r="A1487" s="47">
        <v>43992</v>
      </c>
      <c r="B1487" s="14" t="str">
        <f t="shared" si="433"/>
        <v>Jun</v>
      </c>
      <c r="C1487" s="3"/>
      <c r="D1487" s="3"/>
      <c r="E1487" s="3"/>
      <c r="F1487" s="3"/>
      <c r="G1487" s="3"/>
      <c r="H1487" s="3"/>
      <c r="I1487" s="13">
        <f>VLOOKUP($B1487,'Gas wholesale lookups'!$A$4:$L$15,'Gas wholesale index'!I$2,FALSE)</f>
        <v>166168.27272727274</v>
      </c>
      <c r="J1487" s="13">
        <f>VLOOKUP($B1487,'Gas wholesale lookups'!$A$4:$L$15,'Gas wholesale index'!J$2,FALSE)</f>
        <v>291847.5</v>
      </c>
      <c r="K1487" s="13">
        <f>VLOOKUP($B1487,'Gas wholesale lookups'!$A$4:$L$15,'Gas wholesale index'!K$2,FALSE)</f>
        <v>332991.45454545453</v>
      </c>
      <c r="L1487" s="13">
        <f>VLOOKUP($B1487,'Gas wholesale lookups'!$A$4:$L$15,'Gas wholesale index'!L$2,FALSE)</f>
        <v>208526.18181818182</v>
      </c>
      <c r="M1487" s="13">
        <f>VLOOKUP($B1487,'Gas wholesale lookups'!$A$4:$L$15,'Gas wholesale index'!M$2,FALSE)</f>
        <v>166168.27272727274</v>
      </c>
      <c r="N1487" s="13">
        <f>VLOOKUP($B1487,'Gas wholesale lookups'!$A$4:$L$15,'Gas wholesale index'!N$2,FALSE)</f>
        <v>291847.5</v>
      </c>
      <c r="O1487" s="38">
        <f>VLOOKUP($B1487,'Gas wholesale lookups'!$A$4:$R$15,'Gas wholesale index'!O$2,FALSE)</f>
        <v>0</v>
      </c>
      <c r="P1487" s="38">
        <f>VLOOKUP($B1487,'Gas wholesale lookups'!$A$4:$R$15,'Gas wholesale index'!P$2,FALSE)</f>
        <v>1</v>
      </c>
      <c r="Q1487" s="38">
        <f>VLOOKUP($B1487,'Gas wholesale lookups'!$A$4:$R$15,'Gas wholesale index'!Q$2,FALSE)</f>
        <v>1</v>
      </c>
      <c r="R1487" s="38">
        <f>VLOOKUP($B1487,'Gas wholesale lookups'!$A$4:$R$15,'Gas wholesale index'!R$2,FALSE)</f>
        <v>1</v>
      </c>
      <c r="S1487" s="38">
        <f>VLOOKUP($B1487,'Gas wholesale lookups'!$A$4:$R$15,'Gas wholesale index'!S$2,FALSE)</f>
        <v>1</v>
      </c>
      <c r="T1487" s="38">
        <f>VLOOKUP($B1487,'Gas wholesale lookups'!$A$4:$R$15,'Gas wholesale index'!T$2,FALSE)</f>
        <v>0</v>
      </c>
      <c r="U1487" s="13">
        <f t="shared" si="434"/>
        <v>0</v>
      </c>
      <c r="V1487" s="13">
        <f t="shared" si="435"/>
        <v>291847.5</v>
      </c>
      <c r="W1487" s="13">
        <f t="shared" si="436"/>
        <v>332991.45454545453</v>
      </c>
      <c r="X1487" s="13">
        <f t="shared" si="437"/>
        <v>208526.18181818182</v>
      </c>
      <c r="Y1487" s="13">
        <f t="shared" si="438"/>
        <v>166168.27272727274</v>
      </c>
      <c r="Z1487" s="13">
        <f t="shared" si="439"/>
        <v>0</v>
      </c>
      <c r="AA1487" s="13">
        <f t="shared" si="440"/>
        <v>999533.40909090918</v>
      </c>
      <c r="AB1487" s="23">
        <f t="shared" si="441"/>
        <v>0</v>
      </c>
      <c r="AC1487" s="23">
        <f t="shared" si="442"/>
        <v>0</v>
      </c>
      <c r="AD1487" s="23">
        <f t="shared" si="443"/>
        <v>0</v>
      </c>
      <c r="AE1487" s="23">
        <f t="shared" si="444"/>
        <v>0</v>
      </c>
      <c r="AF1487" s="23">
        <f t="shared" si="445"/>
        <v>0</v>
      </c>
      <c r="AG1487" s="23">
        <f t="shared" si="446"/>
        <v>0</v>
      </c>
      <c r="AH1487" s="23">
        <f t="shared" si="447"/>
        <v>0</v>
      </c>
      <c r="AI1487" s="44" t="str">
        <f t="shared" si="448"/>
        <v>n/a</v>
      </c>
      <c r="AJ1487" s="2" t="str">
        <f t="shared" si="431"/>
        <v>2020-21 Winter</v>
      </c>
      <c r="AK1487" s="2" t="str">
        <f t="shared" si="432"/>
        <v>2020-21 Summer</v>
      </c>
      <c r="AL1487" s="41">
        <v>0</v>
      </c>
    </row>
    <row r="1488" spans="1:38" x14ac:dyDescent="0.3">
      <c r="A1488" s="47">
        <v>43993</v>
      </c>
      <c r="B1488" s="14" t="str">
        <f t="shared" si="433"/>
        <v>Jun</v>
      </c>
      <c r="C1488" s="3"/>
      <c r="D1488" s="3"/>
      <c r="E1488" s="3"/>
      <c r="F1488" s="3"/>
      <c r="G1488" s="3"/>
      <c r="H1488" s="3"/>
      <c r="I1488" s="13">
        <f>VLOOKUP($B1488,'Gas wholesale lookups'!$A$4:$L$15,'Gas wholesale index'!I$2,FALSE)</f>
        <v>166168.27272727274</v>
      </c>
      <c r="J1488" s="13">
        <f>VLOOKUP($B1488,'Gas wholesale lookups'!$A$4:$L$15,'Gas wholesale index'!J$2,FALSE)</f>
        <v>291847.5</v>
      </c>
      <c r="K1488" s="13">
        <f>VLOOKUP($B1488,'Gas wholesale lookups'!$A$4:$L$15,'Gas wholesale index'!K$2,FALSE)</f>
        <v>332991.45454545453</v>
      </c>
      <c r="L1488" s="13">
        <f>VLOOKUP($B1488,'Gas wholesale lookups'!$A$4:$L$15,'Gas wholesale index'!L$2,FALSE)</f>
        <v>208526.18181818182</v>
      </c>
      <c r="M1488" s="13">
        <f>VLOOKUP($B1488,'Gas wholesale lookups'!$A$4:$L$15,'Gas wholesale index'!M$2,FALSE)</f>
        <v>166168.27272727274</v>
      </c>
      <c r="N1488" s="13">
        <f>VLOOKUP($B1488,'Gas wholesale lookups'!$A$4:$L$15,'Gas wholesale index'!N$2,FALSE)</f>
        <v>291847.5</v>
      </c>
      <c r="O1488" s="38">
        <f>VLOOKUP($B1488,'Gas wholesale lookups'!$A$4:$R$15,'Gas wholesale index'!O$2,FALSE)</f>
        <v>0</v>
      </c>
      <c r="P1488" s="38">
        <f>VLOOKUP($B1488,'Gas wholesale lookups'!$A$4:$R$15,'Gas wholesale index'!P$2,FALSE)</f>
        <v>1</v>
      </c>
      <c r="Q1488" s="38">
        <f>VLOOKUP($B1488,'Gas wholesale lookups'!$A$4:$R$15,'Gas wholesale index'!Q$2,FALSE)</f>
        <v>1</v>
      </c>
      <c r="R1488" s="38">
        <f>VLOOKUP($B1488,'Gas wholesale lookups'!$A$4:$R$15,'Gas wholesale index'!R$2,FALSE)</f>
        <v>1</v>
      </c>
      <c r="S1488" s="38">
        <f>VLOOKUP($B1488,'Gas wholesale lookups'!$A$4:$R$15,'Gas wholesale index'!S$2,FALSE)</f>
        <v>1</v>
      </c>
      <c r="T1488" s="38">
        <f>VLOOKUP($B1488,'Gas wholesale lookups'!$A$4:$R$15,'Gas wholesale index'!T$2,FALSE)</f>
        <v>0</v>
      </c>
      <c r="U1488" s="13">
        <f t="shared" si="434"/>
        <v>0</v>
      </c>
      <c r="V1488" s="13">
        <f t="shared" si="435"/>
        <v>291847.5</v>
      </c>
      <c r="W1488" s="13">
        <f t="shared" si="436"/>
        <v>332991.45454545453</v>
      </c>
      <c r="X1488" s="13">
        <f t="shared" si="437"/>
        <v>208526.18181818182</v>
      </c>
      <c r="Y1488" s="13">
        <f t="shared" si="438"/>
        <v>166168.27272727274</v>
      </c>
      <c r="Z1488" s="13">
        <f t="shared" si="439"/>
        <v>0</v>
      </c>
      <c r="AA1488" s="13">
        <f t="shared" si="440"/>
        <v>999533.40909090918</v>
      </c>
      <c r="AB1488" s="23">
        <f t="shared" si="441"/>
        <v>0</v>
      </c>
      <c r="AC1488" s="23">
        <f t="shared" si="442"/>
        <v>0</v>
      </c>
      <c r="AD1488" s="23">
        <f t="shared" si="443"/>
        <v>0</v>
      </c>
      <c r="AE1488" s="23">
        <f t="shared" si="444"/>
        <v>0</v>
      </c>
      <c r="AF1488" s="23">
        <f t="shared" si="445"/>
        <v>0</v>
      </c>
      <c r="AG1488" s="23">
        <f t="shared" si="446"/>
        <v>0</v>
      </c>
      <c r="AH1488" s="23">
        <f t="shared" si="447"/>
        <v>0</v>
      </c>
      <c r="AI1488" s="44" t="str">
        <f t="shared" si="448"/>
        <v>n/a</v>
      </c>
      <c r="AJ1488" s="2" t="str">
        <f t="shared" si="431"/>
        <v>2020-21 Winter</v>
      </c>
      <c r="AK1488" s="2" t="str">
        <f t="shared" si="432"/>
        <v>2020-21 Summer</v>
      </c>
      <c r="AL1488" s="41">
        <v>0</v>
      </c>
    </row>
    <row r="1489" spans="1:38" x14ac:dyDescent="0.3">
      <c r="A1489" s="47">
        <v>43994</v>
      </c>
      <c r="B1489" s="14" t="str">
        <f t="shared" si="433"/>
        <v>Jun</v>
      </c>
      <c r="C1489" s="3"/>
      <c r="D1489" s="3"/>
      <c r="E1489" s="3"/>
      <c r="F1489" s="3"/>
      <c r="G1489" s="3"/>
      <c r="H1489" s="3"/>
      <c r="I1489" s="13">
        <f>VLOOKUP($B1489,'Gas wholesale lookups'!$A$4:$L$15,'Gas wholesale index'!I$2,FALSE)</f>
        <v>166168.27272727274</v>
      </c>
      <c r="J1489" s="13">
        <f>VLOOKUP($B1489,'Gas wholesale lookups'!$A$4:$L$15,'Gas wholesale index'!J$2,FALSE)</f>
        <v>291847.5</v>
      </c>
      <c r="K1489" s="13">
        <f>VLOOKUP($B1489,'Gas wholesale lookups'!$A$4:$L$15,'Gas wholesale index'!K$2,FALSE)</f>
        <v>332991.45454545453</v>
      </c>
      <c r="L1489" s="13">
        <f>VLOOKUP($B1489,'Gas wholesale lookups'!$A$4:$L$15,'Gas wholesale index'!L$2,FALSE)</f>
        <v>208526.18181818182</v>
      </c>
      <c r="M1489" s="13">
        <f>VLOOKUP($B1489,'Gas wholesale lookups'!$A$4:$L$15,'Gas wholesale index'!M$2,FALSE)</f>
        <v>166168.27272727274</v>
      </c>
      <c r="N1489" s="13">
        <f>VLOOKUP($B1489,'Gas wholesale lookups'!$A$4:$L$15,'Gas wholesale index'!N$2,FALSE)</f>
        <v>291847.5</v>
      </c>
      <c r="O1489" s="38">
        <f>VLOOKUP($B1489,'Gas wholesale lookups'!$A$4:$R$15,'Gas wholesale index'!O$2,FALSE)</f>
        <v>0</v>
      </c>
      <c r="P1489" s="38">
        <f>VLOOKUP($B1489,'Gas wholesale lookups'!$A$4:$R$15,'Gas wholesale index'!P$2,FALSE)</f>
        <v>1</v>
      </c>
      <c r="Q1489" s="38">
        <f>VLOOKUP($B1489,'Gas wholesale lookups'!$A$4:$R$15,'Gas wholesale index'!Q$2,FALSE)</f>
        <v>1</v>
      </c>
      <c r="R1489" s="38">
        <f>VLOOKUP($B1489,'Gas wholesale lookups'!$A$4:$R$15,'Gas wholesale index'!R$2,FALSE)</f>
        <v>1</v>
      </c>
      <c r="S1489" s="38">
        <f>VLOOKUP($B1489,'Gas wholesale lookups'!$A$4:$R$15,'Gas wholesale index'!S$2,FALSE)</f>
        <v>1</v>
      </c>
      <c r="T1489" s="38">
        <f>VLOOKUP($B1489,'Gas wholesale lookups'!$A$4:$R$15,'Gas wholesale index'!T$2,FALSE)</f>
        <v>0</v>
      </c>
      <c r="U1489" s="13">
        <f t="shared" si="434"/>
        <v>0</v>
      </c>
      <c r="V1489" s="13">
        <f t="shared" si="435"/>
        <v>291847.5</v>
      </c>
      <c r="W1489" s="13">
        <f t="shared" si="436"/>
        <v>332991.45454545453</v>
      </c>
      <c r="X1489" s="13">
        <f t="shared" si="437"/>
        <v>208526.18181818182</v>
      </c>
      <c r="Y1489" s="13">
        <f t="shared" si="438"/>
        <v>166168.27272727274</v>
      </c>
      <c r="Z1489" s="13">
        <f t="shared" si="439"/>
        <v>0</v>
      </c>
      <c r="AA1489" s="13">
        <f t="shared" si="440"/>
        <v>999533.40909090918</v>
      </c>
      <c r="AB1489" s="23">
        <f t="shared" si="441"/>
        <v>0</v>
      </c>
      <c r="AC1489" s="23">
        <f t="shared" si="442"/>
        <v>0</v>
      </c>
      <c r="AD1489" s="23">
        <f t="shared" si="443"/>
        <v>0</v>
      </c>
      <c r="AE1489" s="23">
        <f t="shared" si="444"/>
        <v>0</v>
      </c>
      <c r="AF1489" s="23">
        <f t="shared" si="445"/>
        <v>0</v>
      </c>
      <c r="AG1489" s="23">
        <f t="shared" si="446"/>
        <v>0</v>
      </c>
      <c r="AH1489" s="23">
        <f t="shared" si="447"/>
        <v>0</v>
      </c>
      <c r="AI1489" s="44" t="str">
        <f t="shared" si="448"/>
        <v>n/a</v>
      </c>
      <c r="AJ1489" s="2" t="str">
        <f t="shared" si="431"/>
        <v>2020-21 Winter</v>
      </c>
      <c r="AK1489" s="2" t="str">
        <f t="shared" si="432"/>
        <v>2020-21 Summer</v>
      </c>
      <c r="AL1489" s="41">
        <v>0</v>
      </c>
    </row>
    <row r="1490" spans="1:38" x14ac:dyDescent="0.3">
      <c r="A1490" s="47">
        <v>43997</v>
      </c>
      <c r="B1490" s="14" t="str">
        <f t="shared" si="433"/>
        <v>Jun</v>
      </c>
      <c r="C1490" s="3"/>
      <c r="D1490" s="3"/>
      <c r="E1490" s="3"/>
      <c r="F1490" s="3"/>
      <c r="G1490" s="3"/>
      <c r="H1490" s="3"/>
      <c r="I1490" s="13">
        <f>VLOOKUP($B1490,'Gas wholesale lookups'!$A$4:$L$15,'Gas wholesale index'!I$2,FALSE)</f>
        <v>166168.27272727274</v>
      </c>
      <c r="J1490" s="13">
        <f>VLOOKUP($B1490,'Gas wholesale lookups'!$A$4:$L$15,'Gas wholesale index'!J$2,FALSE)</f>
        <v>291847.5</v>
      </c>
      <c r="K1490" s="13">
        <f>VLOOKUP($B1490,'Gas wholesale lookups'!$A$4:$L$15,'Gas wholesale index'!K$2,FALSE)</f>
        <v>332991.45454545453</v>
      </c>
      <c r="L1490" s="13">
        <f>VLOOKUP($B1490,'Gas wholesale lookups'!$A$4:$L$15,'Gas wholesale index'!L$2,FALSE)</f>
        <v>208526.18181818182</v>
      </c>
      <c r="M1490" s="13">
        <f>VLOOKUP($B1490,'Gas wholesale lookups'!$A$4:$L$15,'Gas wholesale index'!M$2,FALSE)</f>
        <v>166168.27272727274</v>
      </c>
      <c r="N1490" s="13">
        <f>VLOOKUP($B1490,'Gas wholesale lookups'!$A$4:$L$15,'Gas wholesale index'!N$2,FALSE)</f>
        <v>291847.5</v>
      </c>
      <c r="O1490" s="38">
        <f>VLOOKUP($B1490,'Gas wholesale lookups'!$A$4:$R$15,'Gas wholesale index'!O$2,FALSE)</f>
        <v>0</v>
      </c>
      <c r="P1490" s="38">
        <f>VLOOKUP($B1490,'Gas wholesale lookups'!$A$4:$R$15,'Gas wholesale index'!P$2,FALSE)</f>
        <v>1</v>
      </c>
      <c r="Q1490" s="38">
        <f>VLOOKUP($B1490,'Gas wholesale lookups'!$A$4:$R$15,'Gas wholesale index'!Q$2,FALSE)</f>
        <v>1</v>
      </c>
      <c r="R1490" s="38">
        <f>VLOOKUP($B1490,'Gas wholesale lookups'!$A$4:$R$15,'Gas wholesale index'!R$2,FALSE)</f>
        <v>1</v>
      </c>
      <c r="S1490" s="38">
        <f>VLOOKUP($B1490,'Gas wholesale lookups'!$A$4:$R$15,'Gas wholesale index'!S$2,FALSE)</f>
        <v>1</v>
      </c>
      <c r="T1490" s="38">
        <f>VLOOKUP($B1490,'Gas wholesale lookups'!$A$4:$R$15,'Gas wholesale index'!T$2,FALSE)</f>
        <v>0</v>
      </c>
      <c r="U1490" s="13">
        <f t="shared" si="434"/>
        <v>0</v>
      </c>
      <c r="V1490" s="13">
        <f t="shared" si="435"/>
        <v>291847.5</v>
      </c>
      <c r="W1490" s="13">
        <f t="shared" si="436"/>
        <v>332991.45454545453</v>
      </c>
      <c r="X1490" s="13">
        <f t="shared" si="437"/>
        <v>208526.18181818182</v>
      </c>
      <c r="Y1490" s="13">
        <f t="shared" si="438"/>
        <v>166168.27272727274</v>
      </c>
      <c r="Z1490" s="13">
        <f t="shared" si="439"/>
        <v>0</v>
      </c>
      <c r="AA1490" s="13">
        <f t="shared" si="440"/>
        <v>999533.40909090918</v>
      </c>
      <c r="AB1490" s="23">
        <f t="shared" si="441"/>
        <v>0</v>
      </c>
      <c r="AC1490" s="23">
        <f t="shared" si="442"/>
        <v>0</v>
      </c>
      <c r="AD1490" s="23">
        <f t="shared" si="443"/>
        <v>0</v>
      </c>
      <c r="AE1490" s="23">
        <f t="shared" si="444"/>
        <v>0</v>
      </c>
      <c r="AF1490" s="23">
        <f t="shared" si="445"/>
        <v>0</v>
      </c>
      <c r="AG1490" s="23">
        <f t="shared" si="446"/>
        <v>0</v>
      </c>
      <c r="AH1490" s="23">
        <f t="shared" si="447"/>
        <v>0</v>
      </c>
      <c r="AI1490" s="44" t="str">
        <f t="shared" si="448"/>
        <v>n/a</v>
      </c>
      <c r="AJ1490" s="2" t="str">
        <f t="shared" si="431"/>
        <v>2020-21 Winter</v>
      </c>
      <c r="AK1490" s="2" t="str">
        <f t="shared" si="432"/>
        <v>2020-21 Summer</v>
      </c>
      <c r="AL1490" s="41">
        <v>0</v>
      </c>
    </row>
    <row r="1491" spans="1:38" x14ac:dyDescent="0.3">
      <c r="A1491" s="47">
        <v>43998</v>
      </c>
      <c r="B1491" s="14" t="str">
        <f t="shared" si="433"/>
        <v>Jun</v>
      </c>
      <c r="C1491" s="3"/>
      <c r="D1491" s="3"/>
      <c r="E1491" s="3"/>
      <c r="F1491" s="3"/>
      <c r="G1491" s="3"/>
      <c r="H1491" s="3"/>
      <c r="I1491" s="13">
        <f>VLOOKUP($B1491,'Gas wholesale lookups'!$A$4:$L$15,'Gas wholesale index'!I$2,FALSE)</f>
        <v>166168.27272727274</v>
      </c>
      <c r="J1491" s="13">
        <f>VLOOKUP($B1491,'Gas wholesale lookups'!$A$4:$L$15,'Gas wholesale index'!J$2,FALSE)</f>
        <v>291847.5</v>
      </c>
      <c r="K1491" s="13">
        <f>VLOOKUP($B1491,'Gas wholesale lookups'!$A$4:$L$15,'Gas wholesale index'!K$2,FALSE)</f>
        <v>332991.45454545453</v>
      </c>
      <c r="L1491" s="13">
        <f>VLOOKUP($B1491,'Gas wholesale lookups'!$A$4:$L$15,'Gas wholesale index'!L$2,FALSE)</f>
        <v>208526.18181818182</v>
      </c>
      <c r="M1491" s="13">
        <f>VLOOKUP($B1491,'Gas wholesale lookups'!$A$4:$L$15,'Gas wholesale index'!M$2,FALSE)</f>
        <v>166168.27272727274</v>
      </c>
      <c r="N1491" s="13">
        <f>VLOOKUP($B1491,'Gas wholesale lookups'!$A$4:$L$15,'Gas wholesale index'!N$2,FALSE)</f>
        <v>291847.5</v>
      </c>
      <c r="O1491" s="38">
        <f>VLOOKUP($B1491,'Gas wholesale lookups'!$A$4:$R$15,'Gas wholesale index'!O$2,FALSE)</f>
        <v>0</v>
      </c>
      <c r="P1491" s="38">
        <f>VLOOKUP($B1491,'Gas wholesale lookups'!$A$4:$R$15,'Gas wholesale index'!P$2,FALSE)</f>
        <v>1</v>
      </c>
      <c r="Q1491" s="38">
        <f>VLOOKUP($B1491,'Gas wholesale lookups'!$A$4:$R$15,'Gas wholesale index'!Q$2,FALSE)</f>
        <v>1</v>
      </c>
      <c r="R1491" s="38">
        <f>VLOOKUP($B1491,'Gas wholesale lookups'!$A$4:$R$15,'Gas wholesale index'!R$2,FALSE)</f>
        <v>1</v>
      </c>
      <c r="S1491" s="38">
        <f>VLOOKUP($B1491,'Gas wholesale lookups'!$A$4:$R$15,'Gas wholesale index'!S$2,FALSE)</f>
        <v>1</v>
      </c>
      <c r="T1491" s="38">
        <f>VLOOKUP($B1491,'Gas wholesale lookups'!$A$4:$R$15,'Gas wholesale index'!T$2,FALSE)</f>
        <v>0</v>
      </c>
      <c r="U1491" s="13">
        <f t="shared" si="434"/>
        <v>0</v>
      </c>
      <c r="V1491" s="13">
        <f t="shared" si="435"/>
        <v>291847.5</v>
      </c>
      <c r="W1491" s="13">
        <f t="shared" si="436"/>
        <v>332991.45454545453</v>
      </c>
      <c r="X1491" s="13">
        <f t="shared" si="437"/>
        <v>208526.18181818182</v>
      </c>
      <c r="Y1491" s="13">
        <f t="shared" si="438"/>
        <v>166168.27272727274</v>
      </c>
      <c r="Z1491" s="13">
        <f t="shared" si="439"/>
        <v>0</v>
      </c>
      <c r="AA1491" s="13">
        <f t="shared" si="440"/>
        <v>999533.40909090918</v>
      </c>
      <c r="AB1491" s="23">
        <f t="shared" si="441"/>
        <v>0</v>
      </c>
      <c r="AC1491" s="23">
        <f t="shared" si="442"/>
        <v>0</v>
      </c>
      <c r="AD1491" s="23">
        <f t="shared" si="443"/>
        <v>0</v>
      </c>
      <c r="AE1491" s="23">
        <f t="shared" si="444"/>
        <v>0</v>
      </c>
      <c r="AF1491" s="23">
        <f t="shared" si="445"/>
        <v>0</v>
      </c>
      <c r="AG1491" s="23">
        <f t="shared" si="446"/>
        <v>0</v>
      </c>
      <c r="AH1491" s="23">
        <f t="shared" si="447"/>
        <v>0</v>
      </c>
      <c r="AI1491" s="44" t="str">
        <f t="shared" si="448"/>
        <v>n/a</v>
      </c>
      <c r="AJ1491" s="2" t="str">
        <f t="shared" si="431"/>
        <v>2020-21 Winter</v>
      </c>
      <c r="AK1491" s="2" t="str">
        <f t="shared" si="432"/>
        <v>2020-21 Summer</v>
      </c>
      <c r="AL1491" s="41">
        <v>0</v>
      </c>
    </row>
    <row r="1492" spans="1:38" x14ac:dyDescent="0.3">
      <c r="A1492" s="47">
        <v>43999</v>
      </c>
      <c r="B1492" s="14" t="str">
        <f t="shared" si="433"/>
        <v>Jun</v>
      </c>
      <c r="C1492" s="3"/>
      <c r="D1492" s="3"/>
      <c r="E1492" s="3"/>
      <c r="F1492" s="3"/>
      <c r="G1492" s="3"/>
      <c r="H1492" s="3"/>
      <c r="I1492" s="13">
        <f>VLOOKUP($B1492,'Gas wholesale lookups'!$A$4:$L$15,'Gas wholesale index'!I$2,FALSE)</f>
        <v>166168.27272727274</v>
      </c>
      <c r="J1492" s="13">
        <f>VLOOKUP($B1492,'Gas wholesale lookups'!$A$4:$L$15,'Gas wholesale index'!J$2,FALSE)</f>
        <v>291847.5</v>
      </c>
      <c r="K1492" s="13">
        <f>VLOOKUP($B1492,'Gas wholesale lookups'!$A$4:$L$15,'Gas wholesale index'!K$2,FALSE)</f>
        <v>332991.45454545453</v>
      </c>
      <c r="L1492" s="13">
        <f>VLOOKUP($B1492,'Gas wholesale lookups'!$A$4:$L$15,'Gas wholesale index'!L$2,FALSE)</f>
        <v>208526.18181818182</v>
      </c>
      <c r="M1492" s="13">
        <f>VLOOKUP($B1492,'Gas wholesale lookups'!$A$4:$L$15,'Gas wholesale index'!M$2,FALSE)</f>
        <v>166168.27272727274</v>
      </c>
      <c r="N1492" s="13">
        <f>VLOOKUP($B1492,'Gas wholesale lookups'!$A$4:$L$15,'Gas wholesale index'!N$2,FALSE)</f>
        <v>291847.5</v>
      </c>
      <c r="O1492" s="38">
        <f>VLOOKUP($B1492,'Gas wholesale lookups'!$A$4:$R$15,'Gas wholesale index'!O$2,FALSE)</f>
        <v>0</v>
      </c>
      <c r="P1492" s="38">
        <f>VLOOKUP($B1492,'Gas wholesale lookups'!$A$4:$R$15,'Gas wholesale index'!P$2,FALSE)</f>
        <v>1</v>
      </c>
      <c r="Q1492" s="38">
        <f>VLOOKUP($B1492,'Gas wholesale lookups'!$A$4:$R$15,'Gas wholesale index'!Q$2,FALSE)</f>
        <v>1</v>
      </c>
      <c r="R1492" s="38">
        <f>VLOOKUP($B1492,'Gas wholesale lookups'!$A$4:$R$15,'Gas wholesale index'!R$2,FALSE)</f>
        <v>1</v>
      </c>
      <c r="S1492" s="38">
        <f>VLOOKUP($B1492,'Gas wholesale lookups'!$A$4:$R$15,'Gas wholesale index'!S$2,FALSE)</f>
        <v>1</v>
      </c>
      <c r="T1492" s="38">
        <f>VLOOKUP($B1492,'Gas wholesale lookups'!$A$4:$R$15,'Gas wholesale index'!T$2,FALSE)</f>
        <v>0</v>
      </c>
      <c r="U1492" s="13">
        <f t="shared" si="434"/>
        <v>0</v>
      </c>
      <c r="V1492" s="13">
        <f t="shared" si="435"/>
        <v>291847.5</v>
      </c>
      <c r="W1492" s="13">
        <f t="shared" si="436"/>
        <v>332991.45454545453</v>
      </c>
      <c r="X1492" s="13">
        <f t="shared" si="437"/>
        <v>208526.18181818182</v>
      </c>
      <c r="Y1492" s="13">
        <f t="shared" si="438"/>
        <v>166168.27272727274</v>
      </c>
      <c r="Z1492" s="13">
        <f t="shared" si="439"/>
        <v>0</v>
      </c>
      <c r="AA1492" s="13">
        <f t="shared" si="440"/>
        <v>999533.40909090918</v>
      </c>
      <c r="AB1492" s="23">
        <f t="shared" si="441"/>
        <v>0</v>
      </c>
      <c r="AC1492" s="23">
        <f t="shared" si="442"/>
        <v>0</v>
      </c>
      <c r="AD1492" s="23">
        <f t="shared" si="443"/>
        <v>0</v>
      </c>
      <c r="AE1492" s="23">
        <f t="shared" si="444"/>
        <v>0</v>
      </c>
      <c r="AF1492" s="23">
        <f t="shared" si="445"/>
        <v>0</v>
      </c>
      <c r="AG1492" s="23">
        <f t="shared" si="446"/>
        <v>0</v>
      </c>
      <c r="AH1492" s="23">
        <f t="shared" si="447"/>
        <v>0</v>
      </c>
      <c r="AI1492" s="44" t="str">
        <f t="shared" si="448"/>
        <v>n/a</v>
      </c>
      <c r="AJ1492" s="2" t="str">
        <f t="shared" si="431"/>
        <v>2020-21 Winter</v>
      </c>
      <c r="AK1492" s="2" t="str">
        <f t="shared" si="432"/>
        <v>2020-21 Summer</v>
      </c>
      <c r="AL1492" s="41">
        <v>0</v>
      </c>
    </row>
    <row r="1493" spans="1:38" x14ac:dyDescent="0.3">
      <c r="A1493" s="47">
        <v>44000</v>
      </c>
      <c r="B1493" s="14" t="str">
        <f t="shared" si="433"/>
        <v>Jun</v>
      </c>
      <c r="C1493" s="3"/>
      <c r="D1493" s="3"/>
      <c r="E1493" s="3"/>
      <c r="F1493" s="3"/>
      <c r="G1493" s="3"/>
      <c r="H1493" s="3"/>
      <c r="I1493" s="13">
        <f>VLOOKUP($B1493,'Gas wholesale lookups'!$A$4:$L$15,'Gas wholesale index'!I$2,FALSE)</f>
        <v>166168.27272727274</v>
      </c>
      <c r="J1493" s="13">
        <f>VLOOKUP($B1493,'Gas wholesale lookups'!$A$4:$L$15,'Gas wholesale index'!J$2,FALSE)</f>
        <v>291847.5</v>
      </c>
      <c r="K1493" s="13">
        <f>VLOOKUP($B1493,'Gas wholesale lookups'!$A$4:$L$15,'Gas wholesale index'!K$2,FALSE)</f>
        <v>332991.45454545453</v>
      </c>
      <c r="L1493" s="13">
        <f>VLOOKUP($B1493,'Gas wholesale lookups'!$A$4:$L$15,'Gas wholesale index'!L$2,FALSE)</f>
        <v>208526.18181818182</v>
      </c>
      <c r="M1493" s="13">
        <f>VLOOKUP($B1493,'Gas wholesale lookups'!$A$4:$L$15,'Gas wholesale index'!M$2,FALSE)</f>
        <v>166168.27272727274</v>
      </c>
      <c r="N1493" s="13">
        <f>VLOOKUP($B1493,'Gas wholesale lookups'!$A$4:$L$15,'Gas wholesale index'!N$2,FALSE)</f>
        <v>291847.5</v>
      </c>
      <c r="O1493" s="38">
        <f>VLOOKUP($B1493,'Gas wholesale lookups'!$A$4:$R$15,'Gas wholesale index'!O$2,FALSE)</f>
        <v>0</v>
      </c>
      <c r="P1493" s="38">
        <f>VLOOKUP($B1493,'Gas wholesale lookups'!$A$4:$R$15,'Gas wholesale index'!P$2,FALSE)</f>
        <v>1</v>
      </c>
      <c r="Q1493" s="38">
        <f>VLOOKUP($B1493,'Gas wholesale lookups'!$A$4:$R$15,'Gas wholesale index'!Q$2,FALSE)</f>
        <v>1</v>
      </c>
      <c r="R1493" s="38">
        <f>VLOOKUP($B1493,'Gas wholesale lookups'!$A$4:$R$15,'Gas wholesale index'!R$2,FALSE)</f>
        <v>1</v>
      </c>
      <c r="S1493" s="38">
        <f>VLOOKUP($B1493,'Gas wholesale lookups'!$A$4:$R$15,'Gas wholesale index'!S$2,FALSE)</f>
        <v>1</v>
      </c>
      <c r="T1493" s="38">
        <f>VLOOKUP($B1493,'Gas wholesale lookups'!$A$4:$R$15,'Gas wholesale index'!T$2,FALSE)</f>
        <v>0</v>
      </c>
      <c r="U1493" s="13">
        <f t="shared" si="434"/>
        <v>0</v>
      </c>
      <c r="V1493" s="13">
        <f t="shared" si="435"/>
        <v>291847.5</v>
      </c>
      <c r="W1493" s="13">
        <f t="shared" si="436"/>
        <v>332991.45454545453</v>
      </c>
      <c r="X1493" s="13">
        <f t="shared" si="437"/>
        <v>208526.18181818182</v>
      </c>
      <c r="Y1493" s="13">
        <f t="shared" si="438"/>
        <v>166168.27272727274</v>
      </c>
      <c r="Z1493" s="13">
        <f t="shared" si="439"/>
        <v>0</v>
      </c>
      <c r="AA1493" s="13">
        <f t="shared" si="440"/>
        <v>999533.40909090918</v>
      </c>
      <c r="AB1493" s="23">
        <f t="shared" si="441"/>
        <v>0</v>
      </c>
      <c r="AC1493" s="23">
        <f t="shared" si="442"/>
        <v>0</v>
      </c>
      <c r="AD1493" s="23">
        <f t="shared" si="443"/>
        <v>0</v>
      </c>
      <c r="AE1493" s="23">
        <f t="shared" si="444"/>
        <v>0</v>
      </c>
      <c r="AF1493" s="23">
        <f t="shared" si="445"/>
        <v>0</v>
      </c>
      <c r="AG1493" s="23">
        <f t="shared" si="446"/>
        <v>0</v>
      </c>
      <c r="AH1493" s="23">
        <f t="shared" si="447"/>
        <v>0</v>
      </c>
      <c r="AI1493" s="44" t="str">
        <f t="shared" si="448"/>
        <v>n/a</v>
      </c>
      <c r="AJ1493" s="2" t="str">
        <f t="shared" si="431"/>
        <v>2020-21 Winter</v>
      </c>
      <c r="AK1493" s="2" t="str">
        <f t="shared" si="432"/>
        <v>2020-21 Summer</v>
      </c>
      <c r="AL1493" s="41">
        <v>0</v>
      </c>
    </row>
    <row r="1494" spans="1:38" x14ac:dyDescent="0.3">
      <c r="A1494" s="47">
        <v>44001</v>
      </c>
      <c r="B1494" s="14" t="str">
        <f t="shared" si="433"/>
        <v>Jun</v>
      </c>
      <c r="C1494" s="3"/>
      <c r="D1494" s="3"/>
      <c r="E1494" s="3"/>
      <c r="F1494" s="3"/>
      <c r="G1494" s="3"/>
      <c r="H1494" s="3"/>
      <c r="I1494" s="13">
        <f>VLOOKUP($B1494,'Gas wholesale lookups'!$A$4:$L$15,'Gas wholesale index'!I$2,FALSE)</f>
        <v>166168.27272727274</v>
      </c>
      <c r="J1494" s="13">
        <f>VLOOKUP($B1494,'Gas wholesale lookups'!$A$4:$L$15,'Gas wholesale index'!J$2,FALSE)</f>
        <v>291847.5</v>
      </c>
      <c r="K1494" s="13">
        <f>VLOOKUP($B1494,'Gas wholesale lookups'!$A$4:$L$15,'Gas wholesale index'!K$2,FALSE)</f>
        <v>332991.45454545453</v>
      </c>
      <c r="L1494" s="13">
        <f>VLOOKUP($B1494,'Gas wholesale lookups'!$A$4:$L$15,'Gas wholesale index'!L$2,FALSE)</f>
        <v>208526.18181818182</v>
      </c>
      <c r="M1494" s="13">
        <f>VLOOKUP($B1494,'Gas wholesale lookups'!$A$4:$L$15,'Gas wholesale index'!M$2,FALSE)</f>
        <v>166168.27272727274</v>
      </c>
      <c r="N1494" s="13">
        <f>VLOOKUP($B1494,'Gas wholesale lookups'!$A$4:$L$15,'Gas wholesale index'!N$2,FALSE)</f>
        <v>291847.5</v>
      </c>
      <c r="O1494" s="38">
        <f>VLOOKUP($B1494,'Gas wholesale lookups'!$A$4:$R$15,'Gas wholesale index'!O$2,FALSE)</f>
        <v>0</v>
      </c>
      <c r="P1494" s="38">
        <f>VLOOKUP($B1494,'Gas wholesale lookups'!$A$4:$R$15,'Gas wholesale index'!P$2,FALSE)</f>
        <v>1</v>
      </c>
      <c r="Q1494" s="38">
        <f>VLOOKUP($B1494,'Gas wholesale lookups'!$A$4:$R$15,'Gas wholesale index'!Q$2,FALSE)</f>
        <v>1</v>
      </c>
      <c r="R1494" s="38">
        <f>VLOOKUP($B1494,'Gas wholesale lookups'!$A$4:$R$15,'Gas wholesale index'!R$2,FALSE)</f>
        <v>1</v>
      </c>
      <c r="S1494" s="38">
        <f>VLOOKUP($B1494,'Gas wholesale lookups'!$A$4:$R$15,'Gas wholesale index'!S$2,FALSE)</f>
        <v>1</v>
      </c>
      <c r="T1494" s="38">
        <f>VLOOKUP($B1494,'Gas wholesale lookups'!$A$4:$R$15,'Gas wholesale index'!T$2,FALSE)</f>
        <v>0</v>
      </c>
      <c r="U1494" s="13">
        <f t="shared" si="434"/>
        <v>0</v>
      </c>
      <c r="V1494" s="13">
        <f t="shared" si="435"/>
        <v>291847.5</v>
      </c>
      <c r="W1494" s="13">
        <f t="shared" si="436"/>
        <v>332991.45454545453</v>
      </c>
      <c r="X1494" s="13">
        <f t="shared" si="437"/>
        <v>208526.18181818182</v>
      </c>
      <c r="Y1494" s="13">
        <f t="shared" si="438"/>
        <v>166168.27272727274</v>
      </c>
      <c r="Z1494" s="13">
        <f t="shared" si="439"/>
        <v>0</v>
      </c>
      <c r="AA1494" s="13">
        <f t="shared" si="440"/>
        <v>999533.40909090918</v>
      </c>
      <c r="AB1494" s="23">
        <f t="shared" si="441"/>
        <v>0</v>
      </c>
      <c r="AC1494" s="23">
        <f t="shared" si="442"/>
        <v>0</v>
      </c>
      <c r="AD1494" s="23">
        <f t="shared" si="443"/>
        <v>0</v>
      </c>
      <c r="AE1494" s="23">
        <f t="shared" si="444"/>
        <v>0</v>
      </c>
      <c r="AF1494" s="23">
        <f t="shared" si="445"/>
        <v>0</v>
      </c>
      <c r="AG1494" s="23">
        <f t="shared" si="446"/>
        <v>0</v>
      </c>
      <c r="AH1494" s="23">
        <f t="shared" si="447"/>
        <v>0</v>
      </c>
      <c r="AI1494" s="44" t="str">
        <f t="shared" si="448"/>
        <v>n/a</v>
      </c>
      <c r="AJ1494" s="2" t="str">
        <f t="shared" si="431"/>
        <v>2020-21 Winter</v>
      </c>
      <c r="AK1494" s="2" t="str">
        <f t="shared" si="432"/>
        <v>2020-21 Summer</v>
      </c>
      <c r="AL1494" s="41">
        <v>0</v>
      </c>
    </row>
    <row r="1495" spans="1:38" x14ac:dyDescent="0.3">
      <c r="A1495" s="47">
        <v>44004</v>
      </c>
      <c r="B1495" s="14" t="str">
        <f t="shared" si="433"/>
        <v>Jun</v>
      </c>
      <c r="C1495" s="3"/>
      <c r="D1495" s="3"/>
      <c r="E1495" s="3"/>
      <c r="F1495" s="3"/>
      <c r="G1495" s="3"/>
      <c r="H1495" s="3"/>
      <c r="I1495" s="13">
        <f>VLOOKUP($B1495,'Gas wholesale lookups'!$A$4:$L$15,'Gas wholesale index'!I$2,FALSE)</f>
        <v>166168.27272727274</v>
      </c>
      <c r="J1495" s="13">
        <f>VLOOKUP($B1495,'Gas wholesale lookups'!$A$4:$L$15,'Gas wholesale index'!J$2,FALSE)</f>
        <v>291847.5</v>
      </c>
      <c r="K1495" s="13">
        <f>VLOOKUP($B1495,'Gas wholesale lookups'!$A$4:$L$15,'Gas wholesale index'!K$2,FALSE)</f>
        <v>332991.45454545453</v>
      </c>
      <c r="L1495" s="13">
        <f>VLOOKUP($B1495,'Gas wholesale lookups'!$A$4:$L$15,'Gas wholesale index'!L$2,FALSE)</f>
        <v>208526.18181818182</v>
      </c>
      <c r="M1495" s="13">
        <f>VLOOKUP($B1495,'Gas wholesale lookups'!$A$4:$L$15,'Gas wholesale index'!M$2,FALSE)</f>
        <v>166168.27272727274</v>
      </c>
      <c r="N1495" s="13">
        <f>VLOOKUP($B1495,'Gas wholesale lookups'!$A$4:$L$15,'Gas wholesale index'!N$2,FALSE)</f>
        <v>291847.5</v>
      </c>
      <c r="O1495" s="38">
        <f>VLOOKUP($B1495,'Gas wholesale lookups'!$A$4:$R$15,'Gas wholesale index'!O$2,FALSE)</f>
        <v>0</v>
      </c>
      <c r="P1495" s="38">
        <f>VLOOKUP($B1495,'Gas wholesale lookups'!$A$4:$R$15,'Gas wholesale index'!P$2,FALSE)</f>
        <v>1</v>
      </c>
      <c r="Q1495" s="38">
        <f>VLOOKUP($B1495,'Gas wholesale lookups'!$A$4:$R$15,'Gas wholesale index'!Q$2,FALSE)</f>
        <v>1</v>
      </c>
      <c r="R1495" s="38">
        <f>VLOOKUP($B1495,'Gas wholesale lookups'!$A$4:$R$15,'Gas wholesale index'!R$2,FALSE)</f>
        <v>1</v>
      </c>
      <c r="S1495" s="38">
        <f>VLOOKUP($B1495,'Gas wholesale lookups'!$A$4:$R$15,'Gas wholesale index'!S$2,FALSE)</f>
        <v>1</v>
      </c>
      <c r="T1495" s="38">
        <f>VLOOKUP($B1495,'Gas wholesale lookups'!$A$4:$R$15,'Gas wholesale index'!T$2,FALSE)</f>
        <v>0</v>
      </c>
      <c r="U1495" s="13">
        <f t="shared" si="434"/>
        <v>0</v>
      </c>
      <c r="V1495" s="13">
        <f t="shared" si="435"/>
        <v>291847.5</v>
      </c>
      <c r="W1495" s="13">
        <f t="shared" si="436"/>
        <v>332991.45454545453</v>
      </c>
      <c r="X1495" s="13">
        <f t="shared" si="437"/>
        <v>208526.18181818182</v>
      </c>
      <c r="Y1495" s="13">
        <f t="shared" si="438"/>
        <v>166168.27272727274</v>
      </c>
      <c r="Z1495" s="13">
        <f t="shared" si="439"/>
        <v>0</v>
      </c>
      <c r="AA1495" s="13">
        <f t="shared" si="440"/>
        <v>999533.40909090918</v>
      </c>
      <c r="AB1495" s="23">
        <f t="shared" si="441"/>
        <v>0</v>
      </c>
      <c r="AC1495" s="23">
        <f t="shared" si="442"/>
        <v>0</v>
      </c>
      <c r="AD1495" s="23">
        <f t="shared" si="443"/>
        <v>0</v>
      </c>
      <c r="AE1495" s="23">
        <f t="shared" si="444"/>
        <v>0</v>
      </c>
      <c r="AF1495" s="23">
        <f t="shared" si="445"/>
        <v>0</v>
      </c>
      <c r="AG1495" s="23">
        <f t="shared" si="446"/>
        <v>0</v>
      </c>
      <c r="AH1495" s="23">
        <f t="shared" si="447"/>
        <v>0</v>
      </c>
      <c r="AI1495" s="44" t="str">
        <f t="shared" si="448"/>
        <v>n/a</v>
      </c>
      <c r="AJ1495" s="2" t="str">
        <f t="shared" si="431"/>
        <v>2020-21 Winter</v>
      </c>
      <c r="AK1495" s="2" t="str">
        <f t="shared" si="432"/>
        <v>2020-21 Summer</v>
      </c>
      <c r="AL1495" s="41">
        <v>0</v>
      </c>
    </row>
    <row r="1496" spans="1:38" x14ac:dyDescent="0.3">
      <c r="A1496" s="47">
        <v>44005</v>
      </c>
      <c r="B1496" s="14" t="str">
        <f t="shared" si="433"/>
        <v>Jun</v>
      </c>
      <c r="C1496" s="3"/>
      <c r="D1496" s="3"/>
      <c r="E1496" s="3"/>
      <c r="F1496" s="3"/>
      <c r="G1496" s="3"/>
      <c r="H1496" s="3"/>
      <c r="I1496" s="13">
        <f>VLOOKUP($B1496,'Gas wholesale lookups'!$A$4:$L$15,'Gas wholesale index'!I$2,FALSE)</f>
        <v>166168.27272727274</v>
      </c>
      <c r="J1496" s="13">
        <f>VLOOKUP($B1496,'Gas wholesale lookups'!$A$4:$L$15,'Gas wholesale index'!J$2,FALSE)</f>
        <v>291847.5</v>
      </c>
      <c r="K1496" s="13">
        <f>VLOOKUP($B1496,'Gas wholesale lookups'!$A$4:$L$15,'Gas wholesale index'!K$2,FALSE)</f>
        <v>332991.45454545453</v>
      </c>
      <c r="L1496" s="13">
        <f>VLOOKUP($B1496,'Gas wholesale lookups'!$A$4:$L$15,'Gas wholesale index'!L$2,FALSE)</f>
        <v>208526.18181818182</v>
      </c>
      <c r="M1496" s="13">
        <f>VLOOKUP($B1496,'Gas wholesale lookups'!$A$4:$L$15,'Gas wholesale index'!M$2,FALSE)</f>
        <v>166168.27272727274</v>
      </c>
      <c r="N1496" s="13">
        <f>VLOOKUP($B1496,'Gas wholesale lookups'!$A$4:$L$15,'Gas wholesale index'!N$2,FALSE)</f>
        <v>291847.5</v>
      </c>
      <c r="O1496" s="38">
        <f>VLOOKUP($B1496,'Gas wholesale lookups'!$A$4:$R$15,'Gas wholesale index'!O$2,FALSE)</f>
        <v>0</v>
      </c>
      <c r="P1496" s="38">
        <f>VLOOKUP($B1496,'Gas wholesale lookups'!$A$4:$R$15,'Gas wholesale index'!P$2,FALSE)</f>
        <v>1</v>
      </c>
      <c r="Q1496" s="38">
        <f>VLOOKUP($B1496,'Gas wholesale lookups'!$A$4:$R$15,'Gas wholesale index'!Q$2,FALSE)</f>
        <v>1</v>
      </c>
      <c r="R1496" s="38">
        <f>VLOOKUP($B1496,'Gas wholesale lookups'!$A$4:$R$15,'Gas wholesale index'!R$2,FALSE)</f>
        <v>1</v>
      </c>
      <c r="S1496" s="38">
        <f>VLOOKUP($B1496,'Gas wholesale lookups'!$A$4:$R$15,'Gas wholesale index'!S$2,FALSE)</f>
        <v>1</v>
      </c>
      <c r="T1496" s="38">
        <f>VLOOKUP($B1496,'Gas wholesale lookups'!$A$4:$R$15,'Gas wholesale index'!T$2,FALSE)</f>
        <v>0</v>
      </c>
      <c r="U1496" s="13">
        <f t="shared" si="434"/>
        <v>0</v>
      </c>
      <c r="V1496" s="13">
        <f t="shared" si="435"/>
        <v>291847.5</v>
      </c>
      <c r="W1496" s="13">
        <f t="shared" si="436"/>
        <v>332991.45454545453</v>
      </c>
      <c r="X1496" s="13">
        <f t="shared" si="437"/>
        <v>208526.18181818182</v>
      </c>
      <c r="Y1496" s="13">
        <f t="shared" si="438"/>
        <v>166168.27272727274</v>
      </c>
      <c r="Z1496" s="13">
        <f t="shared" si="439"/>
        <v>0</v>
      </c>
      <c r="AA1496" s="13">
        <f t="shared" si="440"/>
        <v>999533.40909090918</v>
      </c>
      <c r="AB1496" s="23">
        <f t="shared" si="441"/>
        <v>0</v>
      </c>
      <c r="AC1496" s="23">
        <f t="shared" si="442"/>
        <v>0</v>
      </c>
      <c r="AD1496" s="23">
        <f t="shared" si="443"/>
        <v>0</v>
      </c>
      <c r="AE1496" s="23">
        <f t="shared" si="444"/>
        <v>0</v>
      </c>
      <c r="AF1496" s="23">
        <f t="shared" si="445"/>
        <v>0</v>
      </c>
      <c r="AG1496" s="23">
        <f t="shared" si="446"/>
        <v>0</v>
      </c>
      <c r="AH1496" s="23">
        <f t="shared" si="447"/>
        <v>0</v>
      </c>
      <c r="AI1496" s="44" t="str">
        <f t="shared" si="448"/>
        <v>n/a</v>
      </c>
      <c r="AJ1496" s="2" t="str">
        <f t="shared" si="431"/>
        <v>2020-21 Winter</v>
      </c>
      <c r="AK1496" s="2" t="str">
        <f t="shared" si="432"/>
        <v>2020-21 Summer</v>
      </c>
      <c r="AL1496" s="41">
        <v>0</v>
      </c>
    </row>
    <row r="1497" spans="1:38" x14ac:dyDescent="0.3">
      <c r="A1497" s="47">
        <v>44006</v>
      </c>
      <c r="B1497" s="14" t="str">
        <f t="shared" si="433"/>
        <v>Jun</v>
      </c>
      <c r="C1497" s="3"/>
      <c r="D1497" s="3"/>
      <c r="E1497" s="3"/>
      <c r="F1497" s="3"/>
      <c r="G1497" s="3"/>
      <c r="H1497" s="3"/>
      <c r="I1497" s="13">
        <f>VLOOKUP($B1497,'Gas wholesale lookups'!$A$4:$L$15,'Gas wholesale index'!I$2,FALSE)</f>
        <v>166168.27272727274</v>
      </c>
      <c r="J1497" s="13">
        <f>VLOOKUP($B1497,'Gas wholesale lookups'!$A$4:$L$15,'Gas wholesale index'!J$2,FALSE)</f>
        <v>291847.5</v>
      </c>
      <c r="K1497" s="13">
        <f>VLOOKUP($B1497,'Gas wholesale lookups'!$A$4:$L$15,'Gas wholesale index'!K$2,FALSE)</f>
        <v>332991.45454545453</v>
      </c>
      <c r="L1497" s="13">
        <f>VLOOKUP($B1497,'Gas wholesale lookups'!$A$4:$L$15,'Gas wholesale index'!L$2,FALSE)</f>
        <v>208526.18181818182</v>
      </c>
      <c r="M1497" s="13">
        <f>VLOOKUP($B1497,'Gas wholesale lookups'!$A$4:$L$15,'Gas wholesale index'!M$2,FALSE)</f>
        <v>166168.27272727274</v>
      </c>
      <c r="N1497" s="13">
        <f>VLOOKUP($B1497,'Gas wholesale lookups'!$A$4:$L$15,'Gas wholesale index'!N$2,FALSE)</f>
        <v>291847.5</v>
      </c>
      <c r="O1497" s="38">
        <f>VLOOKUP($B1497,'Gas wholesale lookups'!$A$4:$R$15,'Gas wholesale index'!O$2,FALSE)</f>
        <v>0</v>
      </c>
      <c r="P1497" s="38">
        <f>VLOOKUP($B1497,'Gas wholesale lookups'!$A$4:$R$15,'Gas wholesale index'!P$2,FALSE)</f>
        <v>1</v>
      </c>
      <c r="Q1497" s="38">
        <f>VLOOKUP($B1497,'Gas wholesale lookups'!$A$4:$R$15,'Gas wholesale index'!Q$2,FALSE)</f>
        <v>1</v>
      </c>
      <c r="R1497" s="38">
        <f>VLOOKUP($B1497,'Gas wholesale lookups'!$A$4:$R$15,'Gas wholesale index'!R$2,FALSE)</f>
        <v>1</v>
      </c>
      <c r="S1497" s="38">
        <f>VLOOKUP($B1497,'Gas wholesale lookups'!$A$4:$R$15,'Gas wholesale index'!S$2,FALSE)</f>
        <v>1</v>
      </c>
      <c r="T1497" s="38">
        <f>VLOOKUP($B1497,'Gas wholesale lookups'!$A$4:$R$15,'Gas wholesale index'!T$2,FALSE)</f>
        <v>0</v>
      </c>
      <c r="U1497" s="13">
        <f t="shared" si="434"/>
        <v>0</v>
      </c>
      <c r="V1497" s="13">
        <f t="shared" si="435"/>
        <v>291847.5</v>
      </c>
      <c r="W1497" s="13">
        <f t="shared" si="436"/>
        <v>332991.45454545453</v>
      </c>
      <c r="X1497" s="13">
        <f t="shared" si="437"/>
        <v>208526.18181818182</v>
      </c>
      <c r="Y1497" s="13">
        <f t="shared" si="438"/>
        <v>166168.27272727274</v>
      </c>
      <c r="Z1497" s="13">
        <f t="shared" si="439"/>
        <v>0</v>
      </c>
      <c r="AA1497" s="13">
        <f t="shared" si="440"/>
        <v>999533.40909090918</v>
      </c>
      <c r="AB1497" s="23">
        <f t="shared" si="441"/>
        <v>0</v>
      </c>
      <c r="AC1497" s="23">
        <f t="shared" si="442"/>
        <v>0</v>
      </c>
      <c r="AD1497" s="23">
        <f t="shared" si="443"/>
        <v>0</v>
      </c>
      <c r="AE1497" s="23">
        <f t="shared" si="444"/>
        <v>0</v>
      </c>
      <c r="AF1497" s="23">
        <f t="shared" si="445"/>
        <v>0</v>
      </c>
      <c r="AG1497" s="23">
        <f t="shared" si="446"/>
        <v>0</v>
      </c>
      <c r="AH1497" s="23">
        <f t="shared" si="447"/>
        <v>0</v>
      </c>
      <c r="AI1497" s="44" t="str">
        <f t="shared" si="448"/>
        <v>n/a</v>
      </c>
      <c r="AJ1497" s="2" t="str">
        <f t="shared" si="431"/>
        <v>2020-21 Winter</v>
      </c>
      <c r="AK1497" s="2" t="str">
        <f t="shared" si="432"/>
        <v>2020-21 Summer</v>
      </c>
      <c r="AL1497" s="41">
        <v>0</v>
      </c>
    </row>
    <row r="1498" spans="1:38" x14ac:dyDescent="0.3">
      <c r="A1498" s="47">
        <v>44007</v>
      </c>
      <c r="B1498" s="14" t="str">
        <f t="shared" si="433"/>
        <v>Jun</v>
      </c>
      <c r="C1498" s="3"/>
      <c r="D1498" s="3"/>
      <c r="E1498" s="3"/>
      <c r="F1498" s="3"/>
      <c r="G1498" s="3"/>
      <c r="H1498" s="3"/>
      <c r="I1498" s="13">
        <f>VLOOKUP($B1498,'Gas wholesale lookups'!$A$4:$L$15,'Gas wholesale index'!I$2,FALSE)</f>
        <v>166168.27272727274</v>
      </c>
      <c r="J1498" s="13">
        <f>VLOOKUP($B1498,'Gas wholesale lookups'!$A$4:$L$15,'Gas wholesale index'!J$2,FALSE)</f>
        <v>291847.5</v>
      </c>
      <c r="K1498" s="13">
        <f>VLOOKUP($B1498,'Gas wholesale lookups'!$A$4:$L$15,'Gas wholesale index'!K$2,FALSE)</f>
        <v>332991.45454545453</v>
      </c>
      <c r="L1498" s="13">
        <f>VLOOKUP($B1498,'Gas wholesale lookups'!$A$4:$L$15,'Gas wholesale index'!L$2,FALSE)</f>
        <v>208526.18181818182</v>
      </c>
      <c r="M1498" s="13">
        <f>VLOOKUP($B1498,'Gas wholesale lookups'!$A$4:$L$15,'Gas wholesale index'!M$2,FALSE)</f>
        <v>166168.27272727274</v>
      </c>
      <c r="N1498" s="13">
        <f>VLOOKUP($B1498,'Gas wholesale lookups'!$A$4:$L$15,'Gas wholesale index'!N$2,FALSE)</f>
        <v>291847.5</v>
      </c>
      <c r="O1498" s="38">
        <f>VLOOKUP($B1498,'Gas wholesale lookups'!$A$4:$R$15,'Gas wholesale index'!O$2,FALSE)</f>
        <v>0</v>
      </c>
      <c r="P1498" s="38">
        <f>VLOOKUP($B1498,'Gas wholesale lookups'!$A$4:$R$15,'Gas wholesale index'!P$2,FALSE)</f>
        <v>1</v>
      </c>
      <c r="Q1498" s="38">
        <f>VLOOKUP($B1498,'Gas wholesale lookups'!$A$4:$R$15,'Gas wholesale index'!Q$2,FALSE)</f>
        <v>1</v>
      </c>
      <c r="R1498" s="38">
        <f>VLOOKUP($B1498,'Gas wholesale lookups'!$A$4:$R$15,'Gas wholesale index'!R$2,FALSE)</f>
        <v>1</v>
      </c>
      <c r="S1498" s="38">
        <f>VLOOKUP($B1498,'Gas wholesale lookups'!$A$4:$R$15,'Gas wholesale index'!S$2,FALSE)</f>
        <v>1</v>
      </c>
      <c r="T1498" s="38">
        <f>VLOOKUP($B1498,'Gas wholesale lookups'!$A$4:$R$15,'Gas wholesale index'!T$2,FALSE)</f>
        <v>0</v>
      </c>
      <c r="U1498" s="13">
        <f t="shared" si="434"/>
        <v>0</v>
      </c>
      <c r="V1498" s="13">
        <f t="shared" si="435"/>
        <v>291847.5</v>
      </c>
      <c r="W1498" s="13">
        <f t="shared" si="436"/>
        <v>332991.45454545453</v>
      </c>
      <c r="X1498" s="13">
        <f t="shared" si="437"/>
        <v>208526.18181818182</v>
      </c>
      <c r="Y1498" s="13">
        <f t="shared" si="438"/>
        <v>166168.27272727274</v>
      </c>
      <c r="Z1498" s="13">
        <f t="shared" si="439"/>
        <v>0</v>
      </c>
      <c r="AA1498" s="13">
        <f t="shared" si="440"/>
        <v>999533.40909090918</v>
      </c>
      <c r="AB1498" s="23">
        <f t="shared" si="441"/>
        <v>0</v>
      </c>
      <c r="AC1498" s="23">
        <f t="shared" si="442"/>
        <v>0</v>
      </c>
      <c r="AD1498" s="23">
        <f t="shared" si="443"/>
        <v>0</v>
      </c>
      <c r="AE1498" s="23">
        <f t="shared" si="444"/>
        <v>0</v>
      </c>
      <c r="AF1498" s="23">
        <f t="shared" si="445"/>
        <v>0</v>
      </c>
      <c r="AG1498" s="23">
        <f t="shared" si="446"/>
        <v>0</v>
      </c>
      <c r="AH1498" s="23">
        <f t="shared" si="447"/>
        <v>0</v>
      </c>
      <c r="AI1498" s="44" t="str">
        <f t="shared" si="448"/>
        <v>n/a</v>
      </c>
      <c r="AJ1498" s="2" t="str">
        <f t="shared" si="431"/>
        <v>2020-21 Winter</v>
      </c>
      <c r="AK1498" s="2" t="str">
        <f t="shared" si="432"/>
        <v>2020-21 Summer</v>
      </c>
      <c r="AL1498" s="41">
        <v>0</v>
      </c>
    </row>
    <row r="1499" spans="1:38" x14ac:dyDescent="0.3">
      <c r="A1499" s="47">
        <v>44008</v>
      </c>
      <c r="B1499" s="14" t="str">
        <f t="shared" si="433"/>
        <v>Jun</v>
      </c>
      <c r="C1499" s="3"/>
      <c r="D1499" s="3"/>
      <c r="E1499" s="3"/>
      <c r="F1499" s="3"/>
      <c r="G1499" s="3"/>
      <c r="H1499" s="3"/>
      <c r="I1499" s="13">
        <f>VLOOKUP($B1499,'Gas wholesale lookups'!$A$4:$L$15,'Gas wholesale index'!I$2,FALSE)</f>
        <v>166168.27272727274</v>
      </c>
      <c r="J1499" s="13">
        <f>VLOOKUP($B1499,'Gas wholesale lookups'!$A$4:$L$15,'Gas wholesale index'!J$2,FALSE)</f>
        <v>291847.5</v>
      </c>
      <c r="K1499" s="13">
        <f>VLOOKUP($B1499,'Gas wholesale lookups'!$A$4:$L$15,'Gas wholesale index'!K$2,FALSE)</f>
        <v>332991.45454545453</v>
      </c>
      <c r="L1499" s="13">
        <f>VLOOKUP($B1499,'Gas wholesale lookups'!$A$4:$L$15,'Gas wholesale index'!L$2,FALSE)</f>
        <v>208526.18181818182</v>
      </c>
      <c r="M1499" s="13">
        <f>VLOOKUP($B1499,'Gas wholesale lookups'!$A$4:$L$15,'Gas wholesale index'!M$2,FALSE)</f>
        <v>166168.27272727274</v>
      </c>
      <c r="N1499" s="13">
        <f>VLOOKUP($B1499,'Gas wholesale lookups'!$A$4:$L$15,'Gas wholesale index'!N$2,FALSE)</f>
        <v>291847.5</v>
      </c>
      <c r="O1499" s="38">
        <f>VLOOKUP($B1499,'Gas wholesale lookups'!$A$4:$R$15,'Gas wholesale index'!O$2,FALSE)</f>
        <v>0</v>
      </c>
      <c r="P1499" s="38">
        <f>VLOOKUP($B1499,'Gas wholesale lookups'!$A$4:$R$15,'Gas wholesale index'!P$2,FALSE)</f>
        <v>1</v>
      </c>
      <c r="Q1499" s="38">
        <f>VLOOKUP($B1499,'Gas wholesale lookups'!$A$4:$R$15,'Gas wholesale index'!Q$2,FALSE)</f>
        <v>1</v>
      </c>
      <c r="R1499" s="38">
        <f>VLOOKUP($B1499,'Gas wholesale lookups'!$A$4:$R$15,'Gas wholesale index'!R$2,FALSE)</f>
        <v>1</v>
      </c>
      <c r="S1499" s="38">
        <f>VLOOKUP($B1499,'Gas wholesale lookups'!$A$4:$R$15,'Gas wholesale index'!S$2,FALSE)</f>
        <v>1</v>
      </c>
      <c r="T1499" s="38">
        <f>VLOOKUP($B1499,'Gas wholesale lookups'!$A$4:$R$15,'Gas wholesale index'!T$2,FALSE)</f>
        <v>0</v>
      </c>
      <c r="U1499" s="13">
        <f t="shared" si="434"/>
        <v>0</v>
      </c>
      <c r="V1499" s="13">
        <f t="shared" si="435"/>
        <v>291847.5</v>
      </c>
      <c r="W1499" s="13">
        <f t="shared" si="436"/>
        <v>332991.45454545453</v>
      </c>
      <c r="X1499" s="13">
        <f t="shared" si="437"/>
        <v>208526.18181818182</v>
      </c>
      <c r="Y1499" s="13">
        <f t="shared" si="438"/>
        <v>166168.27272727274</v>
      </c>
      <c r="Z1499" s="13">
        <f t="shared" si="439"/>
        <v>0</v>
      </c>
      <c r="AA1499" s="13">
        <f t="shared" si="440"/>
        <v>999533.40909090918</v>
      </c>
      <c r="AB1499" s="23">
        <f t="shared" si="441"/>
        <v>0</v>
      </c>
      <c r="AC1499" s="23">
        <f t="shared" si="442"/>
        <v>0</v>
      </c>
      <c r="AD1499" s="23">
        <f t="shared" si="443"/>
        <v>0</v>
      </c>
      <c r="AE1499" s="23">
        <f t="shared" si="444"/>
        <v>0</v>
      </c>
      <c r="AF1499" s="23">
        <f t="shared" si="445"/>
        <v>0</v>
      </c>
      <c r="AG1499" s="23">
        <f t="shared" si="446"/>
        <v>0</v>
      </c>
      <c r="AH1499" s="23">
        <f t="shared" si="447"/>
        <v>0</v>
      </c>
      <c r="AI1499" s="44" t="str">
        <f t="shared" si="448"/>
        <v>n/a</v>
      </c>
      <c r="AJ1499" s="2" t="str">
        <f t="shared" si="431"/>
        <v>2020-21 Winter</v>
      </c>
      <c r="AK1499" s="2" t="str">
        <f t="shared" si="432"/>
        <v>2020-21 Summer</v>
      </c>
      <c r="AL1499" s="41">
        <v>0</v>
      </c>
    </row>
    <row r="1500" spans="1:38" x14ac:dyDescent="0.3">
      <c r="A1500" s="47">
        <v>44011</v>
      </c>
      <c r="B1500" s="14" t="str">
        <f t="shared" si="433"/>
        <v>Jun</v>
      </c>
      <c r="C1500" s="3"/>
      <c r="D1500" s="3"/>
      <c r="E1500" s="3"/>
      <c r="F1500" s="3"/>
      <c r="G1500" s="3"/>
      <c r="H1500" s="3"/>
      <c r="I1500" s="13">
        <f>VLOOKUP($B1500,'Gas wholesale lookups'!$A$4:$L$15,'Gas wholesale index'!I$2,FALSE)</f>
        <v>166168.27272727274</v>
      </c>
      <c r="J1500" s="13">
        <f>VLOOKUP($B1500,'Gas wholesale lookups'!$A$4:$L$15,'Gas wholesale index'!J$2,FALSE)</f>
        <v>291847.5</v>
      </c>
      <c r="K1500" s="13">
        <f>VLOOKUP($B1500,'Gas wholesale lookups'!$A$4:$L$15,'Gas wholesale index'!K$2,FALSE)</f>
        <v>332991.45454545453</v>
      </c>
      <c r="L1500" s="13">
        <f>VLOOKUP($B1500,'Gas wholesale lookups'!$A$4:$L$15,'Gas wholesale index'!L$2,FALSE)</f>
        <v>208526.18181818182</v>
      </c>
      <c r="M1500" s="13">
        <f>VLOOKUP($B1500,'Gas wholesale lookups'!$A$4:$L$15,'Gas wholesale index'!M$2,FALSE)</f>
        <v>166168.27272727274</v>
      </c>
      <c r="N1500" s="13">
        <f>VLOOKUP($B1500,'Gas wholesale lookups'!$A$4:$L$15,'Gas wholesale index'!N$2,FALSE)</f>
        <v>291847.5</v>
      </c>
      <c r="O1500" s="38">
        <f>VLOOKUP($B1500,'Gas wholesale lookups'!$A$4:$R$15,'Gas wholesale index'!O$2,FALSE)</f>
        <v>0</v>
      </c>
      <c r="P1500" s="38">
        <f>VLOOKUP($B1500,'Gas wholesale lookups'!$A$4:$R$15,'Gas wholesale index'!P$2,FALSE)</f>
        <v>1</v>
      </c>
      <c r="Q1500" s="38">
        <f>VLOOKUP($B1500,'Gas wholesale lookups'!$A$4:$R$15,'Gas wholesale index'!Q$2,FALSE)</f>
        <v>1</v>
      </c>
      <c r="R1500" s="38">
        <f>VLOOKUP($B1500,'Gas wholesale lookups'!$A$4:$R$15,'Gas wholesale index'!R$2,FALSE)</f>
        <v>1</v>
      </c>
      <c r="S1500" s="38">
        <f>VLOOKUP($B1500,'Gas wholesale lookups'!$A$4:$R$15,'Gas wholesale index'!S$2,FALSE)</f>
        <v>1</v>
      </c>
      <c r="T1500" s="38">
        <f>VLOOKUP($B1500,'Gas wholesale lookups'!$A$4:$R$15,'Gas wholesale index'!T$2,FALSE)</f>
        <v>0</v>
      </c>
      <c r="U1500" s="13">
        <f t="shared" si="434"/>
        <v>0</v>
      </c>
      <c r="V1500" s="13">
        <f t="shared" si="435"/>
        <v>291847.5</v>
      </c>
      <c r="W1500" s="13">
        <f t="shared" si="436"/>
        <v>332991.45454545453</v>
      </c>
      <c r="X1500" s="13">
        <f t="shared" si="437"/>
        <v>208526.18181818182</v>
      </c>
      <c r="Y1500" s="13">
        <f t="shared" si="438"/>
        <v>166168.27272727274</v>
      </c>
      <c r="Z1500" s="13">
        <f t="shared" si="439"/>
        <v>0</v>
      </c>
      <c r="AA1500" s="13">
        <f t="shared" si="440"/>
        <v>999533.40909090918</v>
      </c>
      <c r="AB1500" s="23">
        <f t="shared" si="441"/>
        <v>0</v>
      </c>
      <c r="AC1500" s="23">
        <f t="shared" si="442"/>
        <v>0</v>
      </c>
      <c r="AD1500" s="23">
        <f t="shared" si="443"/>
        <v>0</v>
      </c>
      <c r="AE1500" s="23">
        <f t="shared" si="444"/>
        <v>0</v>
      </c>
      <c r="AF1500" s="23">
        <f t="shared" si="445"/>
        <v>0</v>
      </c>
      <c r="AG1500" s="23">
        <f t="shared" si="446"/>
        <v>0</v>
      </c>
      <c r="AH1500" s="23">
        <f t="shared" si="447"/>
        <v>0</v>
      </c>
      <c r="AI1500" s="44" t="str">
        <f t="shared" si="448"/>
        <v>n/a</v>
      </c>
      <c r="AJ1500" s="2" t="str">
        <f t="shared" si="431"/>
        <v>2020-21 Winter</v>
      </c>
      <c r="AK1500" s="2" t="str">
        <f t="shared" si="432"/>
        <v>2020-21 Summer</v>
      </c>
      <c r="AL1500" s="41">
        <v>0</v>
      </c>
    </row>
    <row r="1501" spans="1:38" x14ac:dyDescent="0.3">
      <c r="A1501" s="47">
        <v>44012</v>
      </c>
      <c r="B1501" s="14" t="str">
        <f t="shared" si="433"/>
        <v>Jun</v>
      </c>
      <c r="C1501" s="3"/>
      <c r="D1501" s="3"/>
      <c r="E1501" s="3"/>
      <c r="F1501" s="3"/>
      <c r="G1501" s="3"/>
      <c r="H1501" s="3"/>
      <c r="I1501" s="13">
        <f>VLOOKUP($B1501,'Gas wholesale lookups'!$A$4:$L$15,'Gas wholesale index'!I$2,FALSE)</f>
        <v>166168.27272727274</v>
      </c>
      <c r="J1501" s="13">
        <f>VLOOKUP($B1501,'Gas wholesale lookups'!$A$4:$L$15,'Gas wholesale index'!J$2,FALSE)</f>
        <v>291847.5</v>
      </c>
      <c r="K1501" s="13">
        <f>VLOOKUP($B1501,'Gas wholesale lookups'!$A$4:$L$15,'Gas wholesale index'!K$2,FALSE)</f>
        <v>332991.45454545453</v>
      </c>
      <c r="L1501" s="13">
        <f>VLOOKUP($B1501,'Gas wholesale lookups'!$A$4:$L$15,'Gas wholesale index'!L$2,FALSE)</f>
        <v>208526.18181818182</v>
      </c>
      <c r="M1501" s="13">
        <f>VLOOKUP($B1501,'Gas wholesale lookups'!$A$4:$L$15,'Gas wholesale index'!M$2,FALSE)</f>
        <v>166168.27272727274</v>
      </c>
      <c r="N1501" s="13">
        <f>VLOOKUP($B1501,'Gas wholesale lookups'!$A$4:$L$15,'Gas wholesale index'!N$2,FALSE)</f>
        <v>291847.5</v>
      </c>
      <c r="O1501" s="38">
        <f>VLOOKUP($B1501,'Gas wholesale lookups'!$A$4:$R$15,'Gas wholesale index'!O$2,FALSE)</f>
        <v>0</v>
      </c>
      <c r="P1501" s="38">
        <f>VLOOKUP($B1501,'Gas wholesale lookups'!$A$4:$R$15,'Gas wholesale index'!P$2,FALSE)</f>
        <v>1</v>
      </c>
      <c r="Q1501" s="38">
        <f>VLOOKUP($B1501,'Gas wholesale lookups'!$A$4:$R$15,'Gas wholesale index'!Q$2,FALSE)</f>
        <v>1</v>
      </c>
      <c r="R1501" s="38">
        <f>VLOOKUP($B1501,'Gas wholesale lookups'!$A$4:$R$15,'Gas wholesale index'!R$2,FALSE)</f>
        <v>1</v>
      </c>
      <c r="S1501" s="38">
        <f>VLOOKUP($B1501,'Gas wholesale lookups'!$A$4:$R$15,'Gas wholesale index'!S$2,FALSE)</f>
        <v>1</v>
      </c>
      <c r="T1501" s="38">
        <f>VLOOKUP($B1501,'Gas wholesale lookups'!$A$4:$R$15,'Gas wholesale index'!T$2,FALSE)</f>
        <v>0</v>
      </c>
      <c r="U1501" s="13">
        <f t="shared" si="434"/>
        <v>0</v>
      </c>
      <c r="V1501" s="13">
        <f t="shared" si="435"/>
        <v>291847.5</v>
      </c>
      <c r="W1501" s="13">
        <f t="shared" si="436"/>
        <v>332991.45454545453</v>
      </c>
      <c r="X1501" s="13">
        <f t="shared" si="437"/>
        <v>208526.18181818182</v>
      </c>
      <c r="Y1501" s="13">
        <f t="shared" si="438"/>
        <v>166168.27272727274</v>
      </c>
      <c r="Z1501" s="13">
        <f t="shared" si="439"/>
        <v>0</v>
      </c>
      <c r="AA1501" s="13">
        <f t="shared" si="440"/>
        <v>999533.40909090918</v>
      </c>
      <c r="AB1501" s="23">
        <f t="shared" si="441"/>
        <v>0</v>
      </c>
      <c r="AC1501" s="23">
        <f t="shared" si="442"/>
        <v>0</v>
      </c>
      <c r="AD1501" s="23">
        <f t="shared" si="443"/>
        <v>0</v>
      </c>
      <c r="AE1501" s="23">
        <f t="shared" si="444"/>
        <v>0</v>
      </c>
      <c r="AF1501" s="23">
        <f t="shared" si="445"/>
        <v>0</v>
      </c>
      <c r="AG1501" s="23">
        <f t="shared" si="446"/>
        <v>0</v>
      </c>
      <c r="AH1501" s="23">
        <f t="shared" si="447"/>
        <v>0</v>
      </c>
      <c r="AI1501" s="44" t="str">
        <f t="shared" si="448"/>
        <v>n/a</v>
      </c>
      <c r="AJ1501" s="2" t="str">
        <f t="shared" si="431"/>
        <v>2020-21 Winter</v>
      </c>
      <c r="AK1501" s="2" t="str">
        <f t="shared" si="432"/>
        <v>2020-21 Summer</v>
      </c>
      <c r="AL1501" s="41">
        <v>0</v>
      </c>
    </row>
    <row r="1502" spans="1:38" x14ac:dyDescent="0.3">
      <c r="A1502" s="47">
        <v>44013</v>
      </c>
      <c r="B1502" s="14" t="str">
        <f t="shared" si="433"/>
        <v>Jul</v>
      </c>
      <c r="C1502" s="3"/>
      <c r="D1502" s="3"/>
      <c r="E1502" s="3"/>
      <c r="F1502" s="3"/>
      <c r="G1502" s="3"/>
      <c r="H1502" s="3"/>
      <c r="I1502" s="13">
        <f>VLOOKUP($B1502,'Gas wholesale lookups'!$A$4:$L$15,'Gas wholesale index'!I$2,FALSE)</f>
        <v>291847.5</v>
      </c>
      <c r="J1502" s="13">
        <f>VLOOKUP($B1502,'Gas wholesale lookups'!$A$4:$L$15,'Gas wholesale index'!J$2,FALSE)</f>
        <v>332991.45454545453</v>
      </c>
      <c r="K1502" s="13">
        <f>VLOOKUP($B1502,'Gas wholesale lookups'!$A$4:$L$15,'Gas wholesale index'!K$2,FALSE)</f>
        <v>208526.18181818182</v>
      </c>
      <c r="L1502" s="13">
        <f>VLOOKUP($B1502,'Gas wholesale lookups'!$A$4:$L$15,'Gas wholesale index'!L$2,FALSE)</f>
        <v>166168.27272727274</v>
      </c>
      <c r="M1502" s="13">
        <f>VLOOKUP($B1502,'Gas wholesale lookups'!$A$4:$L$15,'Gas wholesale index'!M$2,FALSE)</f>
        <v>291847.5</v>
      </c>
      <c r="N1502" s="13">
        <f>VLOOKUP($B1502,'Gas wholesale lookups'!$A$4:$L$15,'Gas wholesale index'!N$2,FALSE)</f>
        <v>332991.45454545453</v>
      </c>
      <c r="O1502" s="38">
        <f>VLOOKUP($B1502,'Gas wholesale lookups'!$A$4:$R$15,'Gas wholesale index'!O$2,FALSE)</f>
        <v>1</v>
      </c>
      <c r="P1502" s="38">
        <f>VLOOKUP($B1502,'Gas wholesale lookups'!$A$4:$R$15,'Gas wholesale index'!P$2,FALSE)</f>
        <v>1</v>
      </c>
      <c r="Q1502" s="38">
        <f>VLOOKUP($B1502,'Gas wholesale lookups'!$A$4:$R$15,'Gas wholesale index'!Q$2,FALSE)</f>
        <v>1</v>
      </c>
      <c r="R1502" s="38">
        <f>VLOOKUP($B1502,'Gas wholesale lookups'!$A$4:$R$15,'Gas wholesale index'!R$2,FALSE)</f>
        <v>1</v>
      </c>
      <c r="S1502" s="38">
        <f>VLOOKUP($B1502,'Gas wholesale lookups'!$A$4:$R$15,'Gas wholesale index'!S$2,FALSE)</f>
        <v>0</v>
      </c>
      <c r="T1502" s="38">
        <f>VLOOKUP($B1502,'Gas wholesale lookups'!$A$4:$R$15,'Gas wholesale index'!T$2,FALSE)</f>
        <v>0</v>
      </c>
      <c r="U1502" s="13">
        <f t="shared" si="434"/>
        <v>291847.5</v>
      </c>
      <c r="V1502" s="13">
        <f t="shared" si="435"/>
        <v>332991.45454545453</v>
      </c>
      <c r="W1502" s="13">
        <f t="shared" si="436"/>
        <v>208526.18181818182</v>
      </c>
      <c r="X1502" s="13">
        <f t="shared" si="437"/>
        <v>166168.27272727274</v>
      </c>
      <c r="Y1502" s="13">
        <f t="shared" si="438"/>
        <v>0</v>
      </c>
      <c r="Z1502" s="13">
        <f t="shared" si="439"/>
        <v>0</v>
      </c>
      <c r="AA1502" s="13">
        <f t="shared" si="440"/>
        <v>999533.40909090918</v>
      </c>
      <c r="AB1502" s="23">
        <f t="shared" si="441"/>
        <v>0</v>
      </c>
      <c r="AC1502" s="23">
        <f t="shared" si="442"/>
        <v>0</v>
      </c>
      <c r="AD1502" s="23">
        <f t="shared" si="443"/>
        <v>0</v>
      </c>
      <c r="AE1502" s="23">
        <f t="shared" si="444"/>
        <v>0</v>
      </c>
      <c r="AF1502" s="23">
        <f t="shared" si="445"/>
        <v>0</v>
      </c>
      <c r="AG1502" s="23">
        <f t="shared" si="446"/>
        <v>0</v>
      </c>
      <c r="AH1502" s="23">
        <f t="shared" si="447"/>
        <v>0</v>
      </c>
      <c r="AI1502" s="44" t="str">
        <f t="shared" si="448"/>
        <v>n/a</v>
      </c>
      <c r="AJ1502" s="2" t="str">
        <f t="shared" si="431"/>
        <v>2020-21 Winter</v>
      </c>
      <c r="AK1502" s="2" t="str">
        <f t="shared" si="432"/>
        <v>2020-21 Summer</v>
      </c>
      <c r="AL1502" s="41">
        <v>0</v>
      </c>
    </row>
    <row r="1503" spans="1:38" x14ac:dyDescent="0.3">
      <c r="A1503" s="47">
        <v>44014</v>
      </c>
      <c r="B1503" s="14" t="str">
        <f t="shared" si="433"/>
        <v>Jul</v>
      </c>
      <c r="C1503" s="3"/>
      <c r="D1503" s="3"/>
      <c r="E1503" s="3"/>
      <c r="F1503" s="3"/>
      <c r="G1503" s="3"/>
      <c r="H1503" s="3"/>
      <c r="I1503" s="13">
        <f>VLOOKUP($B1503,'Gas wholesale lookups'!$A$4:$L$15,'Gas wholesale index'!I$2,FALSE)</f>
        <v>291847.5</v>
      </c>
      <c r="J1503" s="13">
        <f>VLOOKUP($B1503,'Gas wholesale lookups'!$A$4:$L$15,'Gas wholesale index'!J$2,FALSE)</f>
        <v>332991.45454545453</v>
      </c>
      <c r="K1503" s="13">
        <f>VLOOKUP($B1503,'Gas wholesale lookups'!$A$4:$L$15,'Gas wholesale index'!K$2,FALSE)</f>
        <v>208526.18181818182</v>
      </c>
      <c r="L1503" s="13">
        <f>VLOOKUP($B1503,'Gas wholesale lookups'!$A$4:$L$15,'Gas wholesale index'!L$2,FALSE)</f>
        <v>166168.27272727274</v>
      </c>
      <c r="M1503" s="13">
        <f>VLOOKUP($B1503,'Gas wholesale lookups'!$A$4:$L$15,'Gas wholesale index'!M$2,FALSE)</f>
        <v>291847.5</v>
      </c>
      <c r="N1503" s="13">
        <f>VLOOKUP($B1503,'Gas wholesale lookups'!$A$4:$L$15,'Gas wholesale index'!N$2,FALSE)</f>
        <v>332991.45454545453</v>
      </c>
      <c r="O1503" s="38">
        <f>VLOOKUP($B1503,'Gas wholesale lookups'!$A$4:$R$15,'Gas wholesale index'!O$2,FALSE)</f>
        <v>1</v>
      </c>
      <c r="P1503" s="38">
        <f>VLOOKUP($B1503,'Gas wholesale lookups'!$A$4:$R$15,'Gas wholesale index'!P$2,FALSE)</f>
        <v>1</v>
      </c>
      <c r="Q1503" s="38">
        <f>VLOOKUP($B1503,'Gas wholesale lookups'!$A$4:$R$15,'Gas wholesale index'!Q$2,FALSE)</f>
        <v>1</v>
      </c>
      <c r="R1503" s="38">
        <f>VLOOKUP($B1503,'Gas wholesale lookups'!$A$4:$R$15,'Gas wholesale index'!R$2,FALSE)</f>
        <v>1</v>
      </c>
      <c r="S1503" s="38">
        <f>VLOOKUP($B1503,'Gas wholesale lookups'!$A$4:$R$15,'Gas wholesale index'!S$2,FALSE)</f>
        <v>0</v>
      </c>
      <c r="T1503" s="38">
        <f>VLOOKUP($B1503,'Gas wholesale lookups'!$A$4:$R$15,'Gas wholesale index'!T$2,FALSE)</f>
        <v>0</v>
      </c>
      <c r="U1503" s="13">
        <f t="shared" si="434"/>
        <v>291847.5</v>
      </c>
      <c r="V1503" s="13">
        <f t="shared" si="435"/>
        <v>332991.45454545453</v>
      </c>
      <c r="W1503" s="13">
        <f t="shared" si="436"/>
        <v>208526.18181818182</v>
      </c>
      <c r="X1503" s="13">
        <f t="shared" si="437"/>
        <v>166168.27272727274</v>
      </c>
      <c r="Y1503" s="13">
        <f t="shared" si="438"/>
        <v>0</v>
      </c>
      <c r="Z1503" s="13">
        <f t="shared" si="439"/>
        <v>0</v>
      </c>
      <c r="AA1503" s="13">
        <f t="shared" si="440"/>
        <v>999533.40909090918</v>
      </c>
      <c r="AB1503" s="23">
        <f t="shared" si="441"/>
        <v>0</v>
      </c>
      <c r="AC1503" s="23">
        <f t="shared" si="442"/>
        <v>0</v>
      </c>
      <c r="AD1503" s="23">
        <f t="shared" si="443"/>
        <v>0</v>
      </c>
      <c r="AE1503" s="23">
        <f t="shared" si="444"/>
        <v>0</v>
      </c>
      <c r="AF1503" s="23">
        <f t="shared" si="445"/>
        <v>0</v>
      </c>
      <c r="AG1503" s="23">
        <f t="shared" si="446"/>
        <v>0</v>
      </c>
      <c r="AH1503" s="23">
        <f t="shared" si="447"/>
        <v>0</v>
      </c>
      <c r="AI1503" s="44" t="str">
        <f t="shared" si="448"/>
        <v>n/a</v>
      </c>
      <c r="AJ1503" s="2" t="str">
        <f t="shared" si="431"/>
        <v>2020-21 Winter</v>
      </c>
      <c r="AK1503" s="2" t="str">
        <f t="shared" si="432"/>
        <v>2020-21 Summer</v>
      </c>
      <c r="AL1503" s="41">
        <v>0</v>
      </c>
    </row>
    <row r="1504" spans="1:38" x14ac:dyDescent="0.3">
      <c r="A1504" s="47">
        <v>44015</v>
      </c>
      <c r="B1504" s="14" t="str">
        <f t="shared" si="433"/>
        <v>Jul</v>
      </c>
      <c r="C1504" s="3"/>
      <c r="D1504" s="3"/>
      <c r="E1504" s="3"/>
      <c r="F1504" s="3"/>
      <c r="G1504" s="3"/>
      <c r="H1504" s="3"/>
      <c r="I1504" s="13">
        <f>VLOOKUP($B1504,'Gas wholesale lookups'!$A$4:$L$15,'Gas wholesale index'!I$2,FALSE)</f>
        <v>291847.5</v>
      </c>
      <c r="J1504" s="13">
        <f>VLOOKUP($B1504,'Gas wholesale lookups'!$A$4:$L$15,'Gas wholesale index'!J$2,FALSE)</f>
        <v>332991.45454545453</v>
      </c>
      <c r="K1504" s="13">
        <f>VLOOKUP($B1504,'Gas wholesale lookups'!$A$4:$L$15,'Gas wholesale index'!K$2,FALSE)</f>
        <v>208526.18181818182</v>
      </c>
      <c r="L1504" s="13">
        <f>VLOOKUP($B1504,'Gas wholesale lookups'!$A$4:$L$15,'Gas wholesale index'!L$2,FALSE)</f>
        <v>166168.27272727274</v>
      </c>
      <c r="M1504" s="13">
        <f>VLOOKUP($B1504,'Gas wholesale lookups'!$A$4:$L$15,'Gas wholesale index'!M$2,FALSE)</f>
        <v>291847.5</v>
      </c>
      <c r="N1504" s="13">
        <f>VLOOKUP($B1504,'Gas wholesale lookups'!$A$4:$L$15,'Gas wholesale index'!N$2,FALSE)</f>
        <v>332991.45454545453</v>
      </c>
      <c r="O1504" s="38">
        <f>VLOOKUP($B1504,'Gas wholesale lookups'!$A$4:$R$15,'Gas wholesale index'!O$2,FALSE)</f>
        <v>1</v>
      </c>
      <c r="P1504" s="38">
        <f>VLOOKUP($B1504,'Gas wholesale lookups'!$A$4:$R$15,'Gas wholesale index'!P$2,FALSE)</f>
        <v>1</v>
      </c>
      <c r="Q1504" s="38">
        <f>VLOOKUP($B1504,'Gas wholesale lookups'!$A$4:$R$15,'Gas wholesale index'!Q$2,FALSE)</f>
        <v>1</v>
      </c>
      <c r="R1504" s="38">
        <f>VLOOKUP($B1504,'Gas wholesale lookups'!$A$4:$R$15,'Gas wholesale index'!R$2,FALSE)</f>
        <v>1</v>
      </c>
      <c r="S1504" s="38">
        <f>VLOOKUP($B1504,'Gas wholesale lookups'!$A$4:$R$15,'Gas wholesale index'!S$2,FALSE)</f>
        <v>0</v>
      </c>
      <c r="T1504" s="38">
        <f>VLOOKUP($B1504,'Gas wholesale lookups'!$A$4:$R$15,'Gas wholesale index'!T$2,FALSE)</f>
        <v>0</v>
      </c>
      <c r="U1504" s="13">
        <f t="shared" si="434"/>
        <v>291847.5</v>
      </c>
      <c r="V1504" s="13">
        <f t="shared" si="435"/>
        <v>332991.45454545453</v>
      </c>
      <c r="W1504" s="13">
        <f t="shared" si="436"/>
        <v>208526.18181818182</v>
      </c>
      <c r="X1504" s="13">
        <f t="shared" si="437"/>
        <v>166168.27272727274</v>
      </c>
      <c r="Y1504" s="13">
        <f t="shared" si="438"/>
        <v>0</v>
      </c>
      <c r="Z1504" s="13">
        <f t="shared" si="439"/>
        <v>0</v>
      </c>
      <c r="AA1504" s="13">
        <f t="shared" si="440"/>
        <v>999533.40909090918</v>
      </c>
      <c r="AB1504" s="23">
        <f t="shared" si="441"/>
        <v>0</v>
      </c>
      <c r="AC1504" s="23">
        <f t="shared" si="442"/>
        <v>0</v>
      </c>
      <c r="AD1504" s="23">
        <f t="shared" si="443"/>
        <v>0</v>
      </c>
      <c r="AE1504" s="23">
        <f t="shared" si="444"/>
        <v>0</v>
      </c>
      <c r="AF1504" s="23">
        <f t="shared" si="445"/>
        <v>0</v>
      </c>
      <c r="AG1504" s="23">
        <f t="shared" si="446"/>
        <v>0</v>
      </c>
      <c r="AH1504" s="23">
        <f t="shared" si="447"/>
        <v>0</v>
      </c>
      <c r="AI1504" s="44" t="str">
        <f t="shared" si="448"/>
        <v>n/a</v>
      </c>
      <c r="AJ1504" s="2" t="str">
        <f t="shared" si="431"/>
        <v>2020-21 Winter</v>
      </c>
      <c r="AK1504" s="2" t="str">
        <f t="shared" si="432"/>
        <v>2020-21 Summer</v>
      </c>
      <c r="AL1504" s="41">
        <v>0</v>
      </c>
    </row>
    <row r="1505" spans="1:38" x14ac:dyDescent="0.3">
      <c r="A1505" s="47">
        <v>44018</v>
      </c>
      <c r="B1505" s="14" t="str">
        <f t="shared" si="433"/>
        <v>Jul</v>
      </c>
      <c r="C1505" s="3"/>
      <c r="D1505" s="3"/>
      <c r="E1505" s="3"/>
      <c r="F1505" s="3"/>
      <c r="G1505" s="3"/>
      <c r="H1505" s="3"/>
      <c r="I1505" s="13">
        <f>VLOOKUP($B1505,'Gas wholesale lookups'!$A$4:$L$15,'Gas wholesale index'!I$2,FALSE)</f>
        <v>291847.5</v>
      </c>
      <c r="J1505" s="13">
        <f>VLOOKUP($B1505,'Gas wholesale lookups'!$A$4:$L$15,'Gas wholesale index'!J$2,FALSE)</f>
        <v>332991.45454545453</v>
      </c>
      <c r="K1505" s="13">
        <f>VLOOKUP($B1505,'Gas wholesale lookups'!$A$4:$L$15,'Gas wholesale index'!K$2,FALSE)</f>
        <v>208526.18181818182</v>
      </c>
      <c r="L1505" s="13">
        <f>VLOOKUP($B1505,'Gas wholesale lookups'!$A$4:$L$15,'Gas wholesale index'!L$2,FALSE)</f>
        <v>166168.27272727274</v>
      </c>
      <c r="M1505" s="13">
        <f>VLOOKUP($B1505,'Gas wholesale lookups'!$A$4:$L$15,'Gas wholesale index'!M$2,FALSE)</f>
        <v>291847.5</v>
      </c>
      <c r="N1505" s="13">
        <f>VLOOKUP($B1505,'Gas wholesale lookups'!$A$4:$L$15,'Gas wholesale index'!N$2,FALSE)</f>
        <v>332991.45454545453</v>
      </c>
      <c r="O1505" s="38">
        <f>VLOOKUP($B1505,'Gas wholesale lookups'!$A$4:$R$15,'Gas wholesale index'!O$2,FALSE)</f>
        <v>1</v>
      </c>
      <c r="P1505" s="38">
        <f>VLOOKUP($B1505,'Gas wholesale lookups'!$A$4:$R$15,'Gas wholesale index'!P$2,FALSE)</f>
        <v>1</v>
      </c>
      <c r="Q1505" s="38">
        <f>VLOOKUP($B1505,'Gas wholesale lookups'!$A$4:$R$15,'Gas wholesale index'!Q$2,FALSE)</f>
        <v>1</v>
      </c>
      <c r="R1505" s="38">
        <f>VLOOKUP($B1505,'Gas wholesale lookups'!$A$4:$R$15,'Gas wholesale index'!R$2,FALSE)</f>
        <v>1</v>
      </c>
      <c r="S1505" s="38">
        <f>VLOOKUP($B1505,'Gas wholesale lookups'!$A$4:$R$15,'Gas wholesale index'!S$2,FALSE)</f>
        <v>0</v>
      </c>
      <c r="T1505" s="38">
        <f>VLOOKUP($B1505,'Gas wholesale lookups'!$A$4:$R$15,'Gas wholesale index'!T$2,FALSE)</f>
        <v>0</v>
      </c>
      <c r="U1505" s="13">
        <f t="shared" si="434"/>
        <v>291847.5</v>
      </c>
      <c r="V1505" s="13">
        <f t="shared" si="435"/>
        <v>332991.45454545453</v>
      </c>
      <c r="W1505" s="13">
        <f t="shared" si="436"/>
        <v>208526.18181818182</v>
      </c>
      <c r="X1505" s="13">
        <f t="shared" si="437"/>
        <v>166168.27272727274</v>
      </c>
      <c r="Y1505" s="13">
        <f t="shared" si="438"/>
        <v>0</v>
      </c>
      <c r="Z1505" s="13">
        <f t="shared" si="439"/>
        <v>0</v>
      </c>
      <c r="AA1505" s="13">
        <f t="shared" si="440"/>
        <v>999533.40909090918</v>
      </c>
      <c r="AB1505" s="23">
        <f t="shared" si="441"/>
        <v>0</v>
      </c>
      <c r="AC1505" s="23">
        <f t="shared" si="442"/>
        <v>0</v>
      </c>
      <c r="AD1505" s="23">
        <f t="shared" si="443"/>
        <v>0</v>
      </c>
      <c r="AE1505" s="23">
        <f t="shared" si="444"/>
        <v>0</v>
      </c>
      <c r="AF1505" s="23">
        <f t="shared" si="445"/>
        <v>0</v>
      </c>
      <c r="AG1505" s="23">
        <f t="shared" si="446"/>
        <v>0</v>
      </c>
      <c r="AH1505" s="23">
        <f t="shared" si="447"/>
        <v>0</v>
      </c>
      <c r="AI1505" s="44" t="str">
        <f t="shared" si="448"/>
        <v>n/a</v>
      </c>
      <c r="AJ1505" s="2" t="str">
        <f t="shared" si="431"/>
        <v>2020-21 Winter</v>
      </c>
      <c r="AK1505" s="2" t="str">
        <f t="shared" si="432"/>
        <v>2020-21 Summer</v>
      </c>
      <c r="AL1505" s="41">
        <v>0</v>
      </c>
    </row>
    <row r="1506" spans="1:38" x14ac:dyDescent="0.3">
      <c r="A1506" s="47">
        <v>44019</v>
      </c>
      <c r="B1506" s="14" t="str">
        <f t="shared" si="433"/>
        <v>Jul</v>
      </c>
      <c r="C1506" s="3"/>
      <c r="D1506" s="3"/>
      <c r="E1506" s="3"/>
      <c r="F1506" s="3"/>
      <c r="G1506" s="3"/>
      <c r="H1506" s="3"/>
      <c r="I1506" s="13">
        <f>VLOOKUP($B1506,'Gas wholesale lookups'!$A$4:$L$15,'Gas wholesale index'!I$2,FALSE)</f>
        <v>291847.5</v>
      </c>
      <c r="J1506" s="13">
        <f>VLOOKUP($B1506,'Gas wholesale lookups'!$A$4:$L$15,'Gas wholesale index'!J$2,FALSE)</f>
        <v>332991.45454545453</v>
      </c>
      <c r="K1506" s="13">
        <f>VLOOKUP($B1506,'Gas wholesale lookups'!$A$4:$L$15,'Gas wholesale index'!K$2,FALSE)</f>
        <v>208526.18181818182</v>
      </c>
      <c r="L1506" s="13">
        <f>VLOOKUP($B1506,'Gas wholesale lookups'!$A$4:$L$15,'Gas wholesale index'!L$2,FALSE)</f>
        <v>166168.27272727274</v>
      </c>
      <c r="M1506" s="13">
        <f>VLOOKUP($B1506,'Gas wholesale lookups'!$A$4:$L$15,'Gas wholesale index'!M$2,FALSE)</f>
        <v>291847.5</v>
      </c>
      <c r="N1506" s="13">
        <f>VLOOKUP($B1506,'Gas wholesale lookups'!$A$4:$L$15,'Gas wholesale index'!N$2,FALSE)</f>
        <v>332991.45454545453</v>
      </c>
      <c r="O1506" s="38">
        <f>VLOOKUP($B1506,'Gas wholesale lookups'!$A$4:$R$15,'Gas wholesale index'!O$2,FALSE)</f>
        <v>1</v>
      </c>
      <c r="P1506" s="38">
        <f>VLOOKUP($B1506,'Gas wholesale lookups'!$A$4:$R$15,'Gas wholesale index'!P$2,FALSE)</f>
        <v>1</v>
      </c>
      <c r="Q1506" s="38">
        <f>VLOOKUP($B1506,'Gas wholesale lookups'!$A$4:$R$15,'Gas wholesale index'!Q$2,FALSE)</f>
        <v>1</v>
      </c>
      <c r="R1506" s="38">
        <f>VLOOKUP($B1506,'Gas wholesale lookups'!$A$4:$R$15,'Gas wholesale index'!R$2,FALSE)</f>
        <v>1</v>
      </c>
      <c r="S1506" s="38">
        <f>VLOOKUP($B1506,'Gas wholesale lookups'!$A$4:$R$15,'Gas wholesale index'!S$2,FALSE)</f>
        <v>0</v>
      </c>
      <c r="T1506" s="38">
        <f>VLOOKUP($B1506,'Gas wholesale lookups'!$A$4:$R$15,'Gas wholesale index'!T$2,FALSE)</f>
        <v>0</v>
      </c>
      <c r="U1506" s="13">
        <f t="shared" si="434"/>
        <v>291847.5</v>
      </c>
      <c r="V1506" s="13">
        <f t="shared" si="435"/>
        <v>332991.45454545453</v>
      </c>
      <c r="W1506" s="13">
        <f t="shared" si="436"/>
        <v>208526.18181818182</v>
      </c>
      <c r="X1506" s="13">
        <f t="shared" si="437"/>
        <v>166168.27272727274</v>
      </c>
      <c r="Y1506" s="13">
        <f t="shared" si="438"/>
        <v>0</v>
      </c>
      <c r="Z1506" s="13">
        <f t="shared" si="439"/>
        <v>0</v>
      </c>
      <c r="AA1506" s="13">
        <f t="shared" si="440"/>
        <v>999533.40909090918</v>
      </c>
      <c r="AB1506" s="23">
        <f t="shared" si="441"/>
        <v>0</v>
      </c>
      <c r="AC1506" s="23">
        <f t="shared" si="442"/>
        <v>0</v>
      </c>
      <c r="AD1506" s="23">
        <f t="shared" si="443"/>
        <v>0</v>
      </c>
      <c r="AE1506" s="23">
        <f t="shared" si="444"/>
        <v>0</v>
      </c>
      <c r="AF1506" s="23">
        <f t="shared" si="445"/>
        <v>0</v>
      </c>
      <c r="AG1506" s="23">
        <f t="shared" si="446"/>
        <v>0</v>
      </c>
      <c r="AH1506" s="23">
        <f t="shared" si="447"/>
        <v>0</v>
      </c>
      <c r="AI1506" s="44" t="str">
        <f t="shared" si="448"/>
        <v>n/a</v>
      </c>
      <c r="AJ1506" s="2" t="str">
        <f t="shared" si="431"/>
        <v>2020-21 Winter</v>
      </c>
      <c r="AK1506" s="2" t="str">
        <f t="shared" si="432"/>
        <v>2020-21 Summer</v>
      </c>
      <c r="AL1506" s="41">
        <v>0</v>
      </c>
    </row>
    <row r="1507" spans="1:38" x14ac:dyDescent="0.3">
      <c r="A1507" s="47">
        <v>44020</v>
      </c>
      <c r="B1507" s="14" t="str">
        <f t="shared" si="433"/>
        <v>Jul</v>
      </c>
      <c r="C1507" s="3"/>
      <c r="D1507" s="3"/>
      <c r="E1507" s="3"/>
      <c r="F1507" s="3"/>
      <c r="G1507" s="3"/>
      <c r="H1507" s="3"/>
      <c r="I1507" s="13">
        <f>VLOOKUP($B1507,'Gas wholesale lookups'!$A$4:$L$15,'Gas wholesale index'!I$2,FALSE)</f>
        <v>291847.5</v>
      </c>
      <c r="J1507" s="13">
        <f>VLOOKUP($B1507,'Gas wholesale lookups'!$A$4:$L$15,'Gas wholesale index'!J$2,FALSE)</f>
        <v>332991.45454545453</v>
      </c>
      <c r="K1507" s="13">
        <f>VLOOKUP($B1507,'Gas wholesale lookups'!$A$4:$L$15,'Gas wholesale index'!K$2,FALSE)</f>
        <v>208526.18181818182</v>
      </c>
      <c r="L1507" s="13">
        <f>VLOOKUP($B1507,'Gas wholesale lookups'!$A$4:$L$15,'Gas wholesale index'!L$2,FALSE)</f>
        <v>166168.27272727274</v>
      </c>
      <c r="M1507" s="13">
        <f>VLOOKUP($B1507,'Gas wholesale lookups'!$A$4:$L$15,'Gas wholesale index'!M$2,FALSE)</f>
        <v>291847.5</v>
      </c>
      <c r="N1507" s="13">
        <f>VLOOKUP($B1507,'Gas wholesale lookups'!$A$4:$L$15,'Gas wholesale index'!N$2,FALSE)</f>
        <v>332991.45454545453</v>
      </c>
      <c r="O1507" s="38">
        <f>VLOOKUP($B1507,'Gas wholesale lookups'!$A$4:$R$15,'Gas wholesale index'!O$2,FALSE)</f>
        <v>1</v>
      </c>
      <c r="P1507" s="38">
        <f>VLOOKUP($B1507,'Gas wholesale lookups'!$A$4:$R$15,'Gas wholesale index'!P$2,FALSE)</f>
        <v>1</v>
      </c>
      <c r="Q1507" s="38">
        <f>VLOOKUP($B1507,'Gas wholesale lookups'!$A$4:$R$15,'Gas wholesale index'!Q$2,FALSE)</f>
        <v>1</v>
      </c>
      <c r="R1507" s="38">
        <f>VLOOKUP($B1507,'Gas wholesale lookups'!$A$4:$R$15,'Gas wholesale index'!R$2,FALSE)</f>
        <v>1</v>
      </c>
      <c r="S1507" s="38">
        <f>VLOOKUP($B1507,'Gas wholesale lookups'!$A$4:$R$15,'Gas wholesale index'!S$2,FALSE)</f>
        <v>0</v>
      </c>
      <c r="T1507" s="38">
        <f>VLOOKUP($B1507,'Gas wholesale lookups'!$A$4:$R$15,'Gas wholesale index'!T$2,FALSE)</f>
        <v>0</v>
      </c>
      <c r="U1507" s="13">
        <f t="shared" si="434"/>
        <v>291847.5</v>
      </c>
      <c r="V1507" s="13">
        <f t="shared" si="435"/>
        <v>332991.45454545453</v>
      </c>
      <c r="W1507" s="13">
        <f t="shared" si="436"/>
        <v>208526.18181818182</v>
      </c>
      <c r="X1507" s="13">
        <f t="shared" si="437"/>
        <v>166168.27272727274</v>
      </c>
      <c r="Y1507" s="13">
        <f t="shared" si="438"/>
        <v>0</v>
      </c>
      <c r="Z1507" s="13">
        <f t="shared" si="439"/>
        <v>0</v>
      </c>
      <c r="AA1507" s="13">
        <f t="shared" si="440"/>
        <v>999533.40909090918</v>
      </c>
      <c r="AB1507" s="23">
        <f t="shared" si="441"/>
        <v>0</v>
      </c>
      <c r="AC1507" s="23">
        <f t="shared" si="442"/>
        <v>0</v>
      </c>
      <c r="AD1507" s="23">
        <f t="shared" si="443"/>
        <v>0</v>
      </c>
      <c r="AE1507" s="23">
        <f t="shared" si="444"/>
        <v>0</v>
      </c>
      <c r="AF1507" s="23">
        <f t="shared" si="445"/>
        <v>0</v>
      </c>
      <c r="AG1507" s="23">
        <f t="shared" si="446"/>
        <v>0</v>
      </c>
      <c r="AH1507" s="23">
        <f t="shared" si="447"/>
        <v>0</v>
      </c>
      <c r="AI1507" s="44" t="str">
        <f t="shared" si="448"/>
        <v>n/a</v>
      </c>
      <c r="AJ1507" s="2" t="str">
        <f t="shared" si="431"/>
        <v>2020-21 Winter</v>
      </c>
      <c r="AK1507" s="2" t="str">
        <f t="shared" si="432"/>
        <v>2020-21 Summer</v>
      </c>
      <c r="AL1507" s="41">
        <v>0</v>
      </c>
    </row>
    <row r="1508" spans="1:38" x14ac:dyDescent="0.3">
      <c r="A1508" s="47">
        <v>44021</v>
      </c>
      <c r="B1508" s="14" t="str">
        <f t="shared" si="433"/>
        <v>Jul</v>
      </c>
      <c r="C1508" s="3"/>
      <c r="D1508" s="3"/>
      <c r="E1508" s="3"/>
      <c r="F1508" s="3"/>
      <c r="G1508" s="3"/>
      <c r="H1508" s="3"/>
      <c r="I1508" s="13">
        <f>VLOOKUP($B1508,'Gas wholesale lookups'!$A$4:$L$15,'Gas wholesale index'!I$2,FALSE)</f>
        <v>291847.5</v>
      </c>
      <c r="J1508" s="13">
        <f>VLOOKUP($B1508,'Gas wholesale lookups'!$A$4:$L$15,'Gas wholesale index'!J$2,FALSE)</f>
        <v>332991.45454545453</v>
      </c>
      <c r="K1508" s="13">
        <f>VLOOKUP($B1508,'Gas wholesale lookups'!$A$4:$L$15,'Gas wholesale index'!K$2,FALSE)</f>
        <v>208526.18181818182</v>
      </c>
      <c r="L1508" s="13">
        <f>VLOOKUP($B1508,'Gas wholesale lookups'!$A$4:$L$15,'Gas wholesale index'!L$2,FALSE)</f>
        <v>166168.27272727274</v>
      </c>
      <c r="M1508" s="13">
        <f>VLOOKUP($B1508,'Gas wholesale lookups'!$A$4:$L$15,'Gas wholesale index'!M$2,FALSE)</f>
        <v>291847.5</v>
      </c>
      <c r="N1508" s="13">
        <f>VLOOKUP($B1508,'Gas wholesale lookups'!$A$4:$L$15,'Gas wholesale index'!N$2,FALSE)</f>
        <v>332991.45454545453</v>
      </c>
      <c r="O1508" s="38">
        <f>VLOOKUP($B1508,'Gas wholesale lookups'!$A$4:$R$15,'Gas wholesale index'!O$2,FALSE)</f>
        <v>1</v>
      </c>
      <c r="P1508" s="38">
        <f>VLOOKUP($B1508,'Gas wholesale lookups'!$A$4:$R$15,'Gas wholesale index'!P$2,FALSE)</f>
        <v>1</v>
      </c>
      <c r="Q1508" s="38">
        <f>VLOOKUP($B1508,'Gas wholesale lookups'!$A$4:$R$15,'Gas wholesale index'!Q$2,FALSE)</f>
        <v>1</v>
      </c>
      <c r="R1508" s="38">
        <f>VLOOKUP($B1508,'Gas wholesale lookups'!$A$4:$R$15,'Gas wholesale index'!R$2,FALSE)</f>
        <v>1</v>
      </c>
      <c r="S1508" s="38">
        <f>VLOOKUP($B1508,'Gas wholesale lookups'!$A$4:$R$15,'Gas wholesale index'!S$2,FALSE)</f>
        <v>0</v>
      </c>
      <c r="T1508" s="38">
        <f>VLOOKUP($B1508,'Gas wholesale lookups'!$A$4:$R$15,'Gas wholesale index'!T$2,FALSE)</f>
        <v>0</v>
      </c>
      <c r="U1508" s="13">
        <f t="shared" si="434"/>
        <v>291847.5</v>
      </c>
      <c r="V1508" s="13">
        <f t="shared" si="435"/>
        <v>332991.45454545453</v>
      </c>
      <c r="W1508" s="13">
        <f t="shared" si="436"/>
        <v>208526.18181818182</v>
      </c>
      <c r="X1508" s="13">
        <f t="shared" si="437"/>
        <v>166168.27272727274</v>
      </c>
      <c r="Y1508" s="13">
        <f t="shared" si="438"/>
        <v>0</v>
      </c>
      <c r="Z1508" s="13">
        <f t="shared" si="439"/>
        <v>0</v>
      </c>
      <c r="AA1508" s="13">
        <f t="shared" si="440"/>
        <v>999533.40909090918</v>
      </c>
      <c r="AB1508" s="23">
        <f t="shared" si="441"/>
        <v>0</v>
      </c>
      <c r="AC1508" s="23">
        <f t="shared" si="442"/>
        <v>0</v>
      </c>
      <c r="AD1508" s="23">
        <f t="shared" si="443"/>
        <v>0</v>
      </c>
      <c r="AE1508" s="23">
        <f t="shared" si="444"/>
        <v>0</v>
      </c>
      <c r="AF1508" s="23">
        <f t="shared" si="445"/>
        <v>0</v>
      </c>
      <c r="AG1508" s="23">
        <f t="shared" si="446"/>
        <v>0</v>
      </c>
      <c r="AH1508" s="23">
        <f t="shared" si="447"/>
        <v>0</v>
      </c>
      <c r="AI1508" s="44" t="str">
        <f t="shared" si="448"/>
        <v>n/a</v>
      </c>
      <c r="AJ1508" s="2" t="str">
        <f t="shared" si="431"/>
        <v>2020-21 Winter</v>
      </c>
      <c r="AK1508" s="2" t="str">
        <f t="shared" si="432"/>
        <v>2020-21 Summer</v>
      </c>
      <c r="AL1508" s="41">
        <v>0</v>
      </c>
    </row>
    <row r="1509" spans="1:38" x14ac:dyDescent="0.3">
      <c r="A1509" s="47">
        <v>44022</v>
      </c>
      <c r="B1509" s="14" t="str">
        <f t="shared" si="433"/>
        <v>Jul</v>
      </c>
      <c r="C1509" s="3"/>
      <c r="D1509" s="3"/>
      <c r="E1509" s="3"/>
      <c r="F1509" s="3"/>
      <c r="G1509" s="3"/>
      <c r="H1509" s="3"/>
      <c r="I1509" s="13">
        <f>VLOOKUP($B1509,'Gas wholesale lookups'!$A$4:$L$15,'Gas wholesale index'!I$2,FALSE)</f>
        <v>291847.5</v>
      </c>
      <c r="J1509" s="13">
        <f>VLOOKUP($B1509,'Gas wholesale lookups'!$A$4:$L$15,'Gas wholesale index'!J$2,FALSE)</f>
        <v>332991.45454545453</v>
      </c>
      <c r="K1509" s="13">
        <f>VLOOKUP($B1509,'Gas wholesale lookups'!$A$4:$L$15,'Gas wholesale index'!K$2,FALSE)</f>
        <v>208526.18181818182</v>
      </c>
      <c r="L1509" s="13">
        <f>VLOOKUP($B1509,'Gas wholesale lookups'!$A$4:$L$15,'Gas wholesale index'!L$2,FALSE)</f>
        <v>166168.27272727274</v>
      </c>
      <c r="M1509" s="13">
        <f>VLOOKUP($B1509,'Gas wholesale lookups'!$A$4:$L$15,'Gas wholesale index'!M$2,FALSE)</f>
        <v>291847.5</v>
      </c>
      <c r="N1509" s="13">
        <f>VLOOKUP($B1509,'Gas wholesale lookups'!$A$4:$L$15,'Gas wholesale index'!N$2,FALSE)</f>
        <v>332991.45454545453</v>
      </c>
      <c r="O1509" s="38">
        <f>VLOOKUP($B1509,'Gas wholesale lookups'!$A$4:$R$15,'Gas wholesale index'!O$2,FALSE)</f>
        <v>1</v>
      </c>
      <c r="P1509" s="38">
        <f>VLOOKUP($B1509,'Gas wholesale lookups'!$A$4:$R$15,'Gas wholesale index'!P$2,FALSE)</f>
        <v>1</v>
      </c>
      <c r="Q1509" s="38">
        <f>VLOOKUP($B1509,'Gas wholesale lookups'!$A$4:$R$15,'Gas wholesale index'!Q$2,FALSE)</f>
        <v>1</v>
      </c>
      <c r="R1509" s="38">
        <f>VLOOKUP($B1509,'Gas wholesale lookups'!$A$4:$R$15,'Gas wholesale index'!R$2,FALSE)</f>
        <v>1</v>
      </c>
      <c r="S1509" s="38">
        <f>VLOOKUP($B1509,'Gas wholesale lookups'!$A$4:$R$15,'Gas wholesale index'!S$2,FALSE)</f>
        <v>0</v>
      </c>
      <c r="T1509" s="38">
        <f>VLOOKUP($B1509,'Gas wholesale lookups'!$A$4:$R$15,'Gas wholesale index'!T$2,FALSE)</f>
        <v>0</v>
      </c>
      <c r="U1509" s="13">
        <f t="shared" si="434"/>
        <v>291847.5</v>
      </c>
      <c r="V1509" s="13">
        <f t="shared" si="435"/>
        <v>332991.45454545453</v>
      </c>
      <c r="W1509" s="13">
        <f t="shared" si="436"/>
        <v>208526.18181818182</v>
      </c>
      <c r="X1509" s="13">
        <f t="shared" si="437"/>
        <v>166168.27272727274</v>
      </c>
      <c r="Y1509" s="13">
        <f t="shared" si="438"/>
        <v>0</v>
      </c>
      <c r="Z1509" s="13">
        <f t="shared" si="439"/>
        <v>0</v>
      </c>
      <c r="AA1509" s="13">
        <f t="shared" si="440"/>
        <v>999533.40909090918</v>
      </c>
      <c r="AB1509" s="23">
        <f t="shared" si="441"/>
        <v>0</v>
      </c>
      <c r="AC1509" s="23">
        <f t="shared" si="442"/>
        <v>0</v>
      </c>
      <c r="AD1509" s="23">
        <f t="shared" si="443"/>
        <v>0</v>
      </c>
      <c r="AE1509" s="23">
        <f t="shared" si="444"/>
        <v>0</v>
      </c>
      <c r="AF1509" s="23">
        <f t="shared" si="445"/>
        <v>0</v>
      </c>
      <c r="AG1509" s="23">
        <f t="shared" si="446"/>
        <v>0</v>
      </c>
      <c r="AH1509" s="23">
        <f t="shared" si="447"/>
        <v>0</v>
      </c>
      <c r="AI1509" s="44" t="str">
        <f t="shared" si="448"/>
        <v>n/a</v>
      </c>
      <c r="AJ1509" s="2" t="str">
        <f t="shared" si="431"/>
        <v>2020-21 Winter</v>
      </c>
      <c r="AK1509" s="2" t="str">
        <f t="shared" si="432"/>
        <v>2020-21 Summer</v>
      </c>
      <c r="AL1509" s="41">
        <v>0</v>
      </c>
    </row>
    <row r="1510" spans="1:38" x14ac:dyDescent="0.3">
      <c r="A1510" s="47">
        <v>44025</v>
      </c>
      <c r="B1510" s="14" t="str">
        <f t="shared" si="433"/>
        <v>Jul</v>
      </c>
      <c r="C1510" s="3"/>
      <c r="D1510" s="3"/>
      <c r="E1510" s="3"/>
      <c r="F1510" s="3"/>
      <c r="G1510" s="3"/>
      <c r="H1510" s="3"/>
      <c r="I1510" s="13">
        <f>VLOOKUP($B1510,'Gas wholesale lookups'!$A$4:$L$15,'Gas wholesale index'!I$2,FALSE)</f>
        <v>291847.5</v>
      </c>
      <c r="J1510" s="13">
        <f>VLOOKUP($B1510,'Gas wholesale lookups'!$A$4:$L$15,'Gas wholesale index'!J$2,FALSE)</f>
        <v>332991.45454545453</v>
      </c>
      <c r="K1510" s="13">
        <f>VLOOKUP($B1510,'Gas wholesale lookups'!$A$4:$L$15,'Gas wholesale index'!K$2,FALSE)</f>
        <v>208526.18181818182</v>
      </c>
      <c r="L1510" s="13">
        <f>VLOOKUP($B1510,'Gas wholesale lookups'!$A$4:$L$15,'Gas wholesale index'!L$2,FALSE)</f>
        <v>166168.27272727274</v>
      </c>
      <c r="M1510" s="13">
        <f>VLOOKUP($B1510,'Gas wholesale lookups'!$A$4:$L$15,'Gas wholesale index'!M$2,FALSE)</f>
        <v>291847.5</v>
      </c>
      <c r="N1510" s="13">
        <f>VLOOKUP($B1510,'Gas wholesale lookups'!$A$4:$L$15,'Gas wholesale index'!N$2,FALSE)</f>
        <v>332991.45454545453</v>
      </c>
      <c r="O1510" s="38">
        <f>VLOOKUP($B1510,'Gas wholesale lookups'!$A$4:$R$15,'Gas wholesale index'!O$2,FALSE)</f>
        <v>1</v>
      </c>
      <c r="P1510" s="38">
        <f>VLOOKUP($B1510,'Gas wholesale lookups'!$A$4:$R$15,'Gas wholesale index'!P$2,FALSE)</f>
        <v>1</v>
      </c>
      <c r="Q1510" s="38">
        <f>VLOOKUP($B1510,'Gas wholesale lookups'!$A$4:$R$15,'Gas wholesale index'!Q$2,FALSE)</f>
        <v>1</v>
      </c>
      <c r="R1510" s="38">
        <f>VLOOKUP($B1510,'Gas wholesale lookups'!$A$4:$R$15,'Gas wholesale index'!R$2,FALSE)</f>
        <v>1</v>
      </c>
      <c r="S1510" s="38">
        <f>VLOOKUP($B1510,'Gas wholesale lookups'!$A$4:$R$15,'Gas wholesale index'!S$2,FALSE)</f>
        <v>0</v>
      </c>
      <c r="T1510" s="38">
        <f>VLOOKUP($B1510,'Gas wholesale lookups'!$A$4:$R$15,'Gas wholesale index'!T$2,FALSE)</f>
        <v>0</v>
      </c>
      <c r="U1510" s="13">
        <f t="shared" si="434"/>
        <v>291847.5</v>
      </c>
      <c r="V1510" s="13">
        <f t="shared" si="435"/>
        <v>332991.45454545453</v>
      </c>
      <c r="W1510" s="13">
        <f t="shared" si="436"/>
        <v>208526.18181818182</v>
      </c>
      <c r="X1510" s="13">
        <f t="shared" si="437"/>
        <v>166168.27272727274</v>
      </c>
      <c r="Y1510" s="13">
        <f t="shared" si="438"/>
        <v>0</v>
      </c>
      <c r="Z1510" s="13">
        <f t="shared" si="439"/>
        <v>0</v>
      </c>
      <c r="AA1510" s="13">
        <f t="shared" si="440"/>
        <v>999533.40909090918</v>
      </c>
      <c r="AB1510" s="23">
        <f t="shared" si="441"/>
        <v>0</v>
      </c>
      <c r="AC1510" s="23">
        <f t="shared" si="442"/>
        <v>0</v>
      </c>
      <c r="AD1510" s="23">
        <f t="shared" si="443"/>
        <v>0</v>
      </c>
      <c r="AE1510" s="23">
        <f t="shared" si="444"/>
        <v>0</v>
      </c>
      <c r="AF1510" s="23">
        <f t="shared" si="445"/>
        <v>0</v>
      </c>
      <c r="AG1510" s="23">
        <f t="shared" si="446"/>
        <v>0</v>
      </c>
      <c r="AH1510" s="23">
        <f t="shared" si="447"/>
        <v>0</v>
      </c>
      <c r="AI1510" s="44" t="str">
        <f t="shared" si="448"/>
        <v>n/a</v>
      </c>
      <c r="AJ1510" s="2" t="str">
        <f t="shared" si="431"/>
        <v>2020-21 Winter</v>
      </c>
      <c r="AK1510" s="2" t="str">
        <f t="shared" si="432"/>
        <v>2020-21 Summer</v>
      </c>
      <c r="AL1510" s="41">
        <v>0</v>
      </c>
    </row>
    <row r="1511" spans="1:38" x14ac:dyDescent="0.3">
      <c r="A1511" s="47">
        <v>44026</v>
      </c>
      <c r="B1511" s="14" t="str">
        <f t="shared" si="433"/>
        <v>Jul</v>
      </c>
      <c r="C1511" s="3"/>
      <c r="D1511" s="3"/>
      <c r="E1511" s="3"/>
      <c r="F1511" s="3"/>
      <c r="G1511" s="3"/>
      <c r="H1511" s="3"/>
      <c r="I1511" s="13">
        <f>VLOOKUP($B1511,'Gas wholesale lookups'!$A$4:$L$15,'Gas wholesale index'!I$2,FALSE)</f>
        <v>291847.5</v>
      </c>
      <c r="J1511" s="13">
        <f>VLOOKUP($B1511,'Gas wholesale lookups'!$A$4:$L$15,'Gas wholesale index'!J$2,FALSE)</f>
        <v>332991.45454545453</v>
      </c>
      <c r="K1511" s="13">
        <f>VLOOKUP($B1511,'Gas wholesale lookups'!$A$4:$L$15,'Gas wholesale index'!K$2,FALSE)</f>
        <v>208526.18181818182</v>
      </c>
      <c r="L1511" s="13">
        <f>VLOOKUP($B1511,'Gas wholesale lookups'!$A$4:$L$15,'Gas wholesale index'!L$2,FALSE)</f>
        <v>166168.27272727274</v>
      </c>
      <c r="M1511" s="13">
        <f>VLOOKUP($B1511,'Gas wholesale lookups'!$A$4:$L$15,'Gas wholesale index'!M$2,FALSE)</f>
        <v>291847.5</v>
      </c>
      <c r="N1511" s="13">
        <f>VLOOKUP($B1511,'Gas wholesale lookups'!$A$4:$L$15,'Gas wholesale index'!N$2,FALSE)</f>
        <v>332991.45454545453</v>
      </c>
      <c r="O1511" s="38">
        <f>VLOOKUP($B1511,'Gas wholesale lookups'!$A$4:$R$15,'Gas wholesale index'!O$2,FALSE)</f>
        <v>1</v>
      </c>
      <c r="P1511" s="38">
        <f>VLOOKUP($B1511,'Gas wholesale lookups'!$A$4:$R$15,'Gas wholesale index'!P$2,FALSE)</f>
        <v>1</v>
      </c>
      <c r="Q1511" s="38">
        <f>VLOOKUP($B1511,'Gas wholesale lookups'!$A$4:$R$15,'Gas wholesale index'!Q$2,FALSE)</f>
        <v>1</v>
      </c>
      <c r="R1511" s="38">
        <f>VLOOKUP($B1511,'Gas wholesale lookups'!$A$4:$R$15,'Gas wholesale index'!R$2,FALSE)</f>
        <v>1</v>
      </c>
      <c r="S1511" s="38">
        <f>VLOOKUP($B1511,'Gas wholesale lookups'!$A$4:$R$15,'Gas wholesale index'!S$2,FALSE)</f>
        <v>0</v>
      </c>
      <c r="T1511" s="38">
        <f>VLOOKUP($B1511,'Gas wholesale lookups'!$A$4:$R$15,'Gas wholesale index'!T$2,FALSE)</f>
        <v>0</v>
      </c>
      <c r="U1511" s="13">
        <f t="shared" si="434"/>
        <v>291847.5</v>
      </c>
      <c r="V1511" s="13">
        <f t="shared" si="435"/>
        <v>332991.45454545453</v>
      </c>
      <c r="W1511" s="13">
        <f t="shared" si="436"/>
        <v>208526.18181818182</v>
      </c>
      <c r="X1511" s="13">
        <f t="shared" si="437"/>
        <v>166168.27272727274</v>
      </c>
      <c r="Y1511" s="13">
        <f t="shared" si="438"/>
        <v>0</v>
      </c>
      <c r="Z1511" s="13">
        <f t="shared" si="439"/>
        <v>0</v>
      </c>
      <c r="AA1511" s="13">
        <f t="shared" si="440"/>
        <v>999533.40909090918</v>
      </c>
      <c r="AB1511" s="23">
        <f t="shared" si="441"/>
        <v>0</v>
      </c>
      <c r="AC1511" s="23">
        <f t="shared" si="442"/>
        <v>0</v>
      </c>
      <c r="AD1511" s="23">
        <f t="shared" si="443"/>
        <v>0</v>
      </c>
      <c r="AE1511" s="23">
        <f t="shared" si="444"/>
        <v>0</v>
      </c>
      <c r="AF1511" s="23">
        <f t="shared" si="445"/>
        <v>0</v>
      </c>
      <c r="AG1511" s="23">
        <f t="shared" si="446"/>
        <v>0</v>
      </c>
      <c r="AH1511" s="23">
        <f t="shared" si="447"/>
        <v>0</v>
      </c>
      <c r="AI1511" s="44" t="str">
        <f t="shared" si="448"/>
        <v>n/a</v>
      </c>
      <c r="AJ1511" s="2" t="str">
        <f t="shared" si="431"/>
        <v>2020-21 Winter</v>
      </c>
      <c r="AK1511" s="2" t="str">
        <f t="shared" si="432"/>
        <v>2020-21 Summer</v>
      </c>
      <c r="AL1511" s="41">
        <v>0</v>
      </c>
    </row>
    <row r="1512" spans="1:38" x14ac:dyDescent="0.3">
      <c r="A1512" s="47">
        <v>44027</v>
      </c>
      <c r="B1512" s="14" t="str">
        <f t="shared" si="433"/>
        <v>Jul</v>
      </c>
      <c r="C1512" s="3"/>
      <c r="D1512" s="3"/>
      <c r="E1512" s="3"/>
      <c r="F1512" s="3"/>
      <c r="G1512" s="3"/>
      <c r="H1512" s="3"/>
      <c r="I1512" s="13">
        <f>VLOOKUP($B1512,'Gas wholesale lookups'!$A$4:$L$15,'Gas wholesale index'!I$2,FALSE)</f>
        <v>291847.5</v>
      </c>
      <c r="J1512" s="13">
        <f>VLOOKUP($B1512,'Gas wholesale lookups'!$A$4:$L$15,'Gas wholesale index'!J$2,FALSE)</f>
        <v>332991.45454545453</v>
      </c>
      <c r="K1512" s="13">
        <f>VLOOKUP($B1512,'Gas wholesale lookups'!$A$4:$L$15,'Gas wholesale index'!K$2,FALSE)</f>
        <v>208526.18181818182</v>
      </c>
      <c r="L1512" s="13">
        <f>VLOOKUP($B1512,'Gas wholesale lookups'!$A$4:$L$15,'Gas wholesale index'!L$2,FALSE)</f>
        <v>166168.27272727274</v>
      </c>
      <c r="M1512" s="13">
        <f>VLOOKUP($B1512,'Gas wholesale lookups'!$A$4:$L$15,'Gas wholesale index'!M$2,FALSE)</f>
        <v>291847.5</v>
      </c>
      <c r="N1512" s="13">
        <f>VLOOKUP($B1512,'Gas wholesale lookups'!$A$4:$L$15,'Gas wholesale index'!N$2,FALSE)</f>
        <v>332991.45454545453</v>
      </c>
      <c r="O1512" s="38">
        <f>VLOOKUP($B1512,'Gas wholesale lookups'!$A$4:$R$15,'Gas wholesale index'!O$2,FALSE)</f>
        <v>1</v>
      </c>
      <c r="P1512" s="38">
        <f>VLOOKUP($B1512,'Gas wholesale lookups'!$A$4:$R$15,'Gas wholesale index'!P$2,FALSE)</f>
        <v>1</v>
      </c>
      <c r="Q1512" s="38">
        <f>VLOOKUP($B1512,'Gas wholesale lookups'!$A$4:$R$15,'Gas wholesale index'!Q$2,FALSE)</f>
        <v>1</v>
      </c>
      <c r="R1512" s="38">
        <f>VLOOKUP($B1512,'Gas wholesale lookups'!$A$4:$R$15,'Gas wholesale index'!R$2,FALSE)</f>
        <v>1</v>
      </c>
      <c r="S1512" s="38">
        <f>VLOOKUP($B1512,'Gas wholesale lookups'!$A$4:$R$15,'Gas wholesale index'!S$2,FALSE)</f>
        <v>0</v>
      </c>
      <c r="T1512" s="38">
        <f>VLOOKUP($B1512,'Gas wholesale lookups'!$A$4:$R$15,'Gas wholesale index'!T$2,FALSE)</f>
        <v>0</v>
      </c>
      <c r="U1512" s="13">
        <f t="shared" si="434"/>
        <v>291847.5</v>
      </c>
      <c r="V1512" s="13">
        <f t="shared" si="435"/>
        <v>332991.45454545453</v>
      </c>
      <c r="W1512" s="13">
        <f t="shared" si="436"/>
        <v>208526.18181818182</v>
      </c>
      <c r="X1512" s="13">
        <f t="shared" si="437"/>
        <v>166168.27272727274</v>
      </c>
      <c r="Y1512" s="13">
        <f t="shared" si="438"/>
        <v>0</v>
      </c>
      <c r="Z1512" s="13">
        <f t="shared" si="439"/>
        <v>0</v>
      </c>
      <c r="AA1512" s="13">
        <f t="shared" si="440"/>
        <v>999533.40909090918</v>
      </c>
      <c r="AB1512" s="23">
        <f t="shared" si="441"/>
        <v>0</v>
      </c>
      <c r="AC1512" s="23">
        <f t="shared" si="442"/>
        <v>0</v>
      </c>
      <c r="AD1512" s="23">
        <f t="shared" si="443"/>
        <v>0</v>
      </c>
      <c r="AE1512" s="23">
        <f t="shared" si="444"/>
        <v>0</v>
      </c>
      <c r="AF1512" s="23">
        <f t="shared" si="445"/>
        <v>0</v>
      </c>
      <c r="AG1512" s="23">
        <f t="shared" si="446"/>
        <v>0</v>
      </c>
      <c r="AH1512" s="23">
        <f t="shared" si="447"/>
        <v>0</v>
      </c>
      <c r="AI1512" s="44" t="str">
        <f t="shared" si="448"/>
        <v>n/a</v>
      </c>
      <c r="AJ1512" s="2" t="str">
        <f t="shared" si="431"/>
        <v>2020-21 Winter</v>
      </c>
      <c r="AK1512" s="2" t="str">
        <f t="shared" si="432"/>
        <v>2020-21 Summer</v>
      </c>
      <c r="AL1512" s="41">
        <v>0</v>
      </c>
    </row>
    <row r="1513" spans="1:38" x14ac:dyDescent="0.3">
      <c r="A1513" s="47">
        <v>44028</v>
      </c>
      <c r="B1513" s="14" t="str">
        <f t="shared" si="433"/>
        <v>Jul</v>
      </c>
      <c r="C1513" s="3"/>
      <c r="D1513" s="3"/>
      <c r="E1513" s="3"/>
      <c r="F1513" s="3"/>
      <c r="G1513" s="3"/>
      <c r="H1513" s="3"/>
      <c r="I1513" s="13">
        <f>VLOOKUP($B1513,'Gas wholesale lookups'!$A$4:$L$15,'Gas wholesale index'!I$2,FALSE)</f>
        <v>291847.5</v>
      </c>
      <c r="J1513" s="13">
        <f>VLOOKUP($B1513,'Gas wholesale lookups'!$A$4:$L$15,'Gas wholesale index'!J$2,FALSE)</f>
        <v>332991.45454545453</v>
      </c>
      <c r="K1513" s="13">
        <f>VLOOKUP($B1513,'Gas wholesale lookups'!$A$4:$L$15,'Gas wholesale index'!K$2,FALSE)</f>
        <v>208526.18181818182</v>
      </c>
      <c r="L1513" s="13">
        <f>VLOOKUP($B1513,'Gas wholesale lookups'!$A$4:$L$15,'Gas wholesale index'!L$2,FALSE)</f>
        <v>166168.27272727274</v>
      </c>
      <c r="M1513" s="13">
        <f>VLOOKUP($B1513,'Gas wholesale lookups'!$A$4:$L$15,'Gas wholesale index'!M$2,FALSE)</f>
        <v>291847.5</v>
      </c>
      <c r="N1513" s="13">
        <f>VLOOKUP($B1513,'Gas wholesale lookups'!$A$4:$L$15,'Gas wholesale index'!N$2,FALSE)</f>
        <v>332991.45454545453</v>
      </c>
      <c r="O1513" s="38">
        <f>VLOOKUP($B1513,'Gas wholesale lookups'!$A$4:$R$15,'Gas wholesale index'!O$2,FALSE)</f>
        <v>1</v>
      </c>
      <c r="P1513" s="38">
        <f>VLOOKUP($B1513,'Gas wholesale lookups'!$A$4:$R$15,'Gas wholesale index'!P$2,FALSE)</f>
        <v>1</v>
      </c>
      <c r="Q1513" s="38">
        <f>VLOOKUP($B1513,'Gas wholesale lookups'!$A$4:$R$15,'Gas wholesale index'!Q$2,FALSE)</f>
        <v>1</v>
      </c>
      <c r="R1513" s="38">
        <f>VLOOKUP($B1513,'Gas wholesale lookups'!$A$4:$R$15,'Gas wholesale index'!R$2,FALSE)</f>
        <v>1</v>
      </c>
      <c r="S1513" s="38">
        <f>VLOOKUP($B1513,'Gas wholesale lookups'!$A$4:$R$15,'Gas wholesale index'!S$2,FALSE)</f>
        <v>0</v>
      </c>
      <c r="T1513" s="38">
        <f>VLOOKUP($B1513,'Gas wholesale lookups'!$A$4:$R$15,'Gas wholesale index'!T$2,FALSE)</f>
        <v>0</v>
      </c>
      <c r="U1513" s="13">
        <f t="shared" si="434"/>
        <v>291847.5</v>
      </c>
      <c r="V1513" s="13">
        <f t="shared" si="435"/>
        <v>332991.45454545453</v>
      </c>
      <c r="W1513" s="13">
        <f t="shared" si="436"/>
        <v>208526.18181818182</v>
      </c>
      <c r="X1513" s="13">
        <f t="shared" si="437"/>
        <v>166168.27272727274</v>
      </c>
      <c r="Y1513" s="13">
        <f t="shared" si="438"/>
        <v>0</v>
      </c>
      <c r="Z1513" s="13">
        <f t="shared" si="439"/>
        <v>0</v>
      </c>
      <c r="AA1513" s="13">
        <f t="shared" si="440"/>
        <v>999533.40909090918</v>
      </c>
      <c r="AB1513" s="23">
        <f t="shared" si="441"/>
        <v>0</v>
      </c>
      <c r="AC1513" s="23">
        <f t="shared" si="442"/>
        <v>0</v>
      </c>
      <c r="AD1513" s="23">
        <f t="shared" si="443"/>
        <v>0</v>
      </c>
      <c r="AE1513" s="23">
        <f t="shared" si="444"/>
        <v>0</v>
      </c>
      <c r="AF1513" s="23">
        <f t="shared" si="445"/>
        <v>0</v>
      </c>
      <c r="AG1513" s="23">
        <f t="shared" si="446"/>
        <v>0</v>
      </c>
      <c r="AH1513" s="23">
        <f t="shared" si="447"/>
        <v>0</v>
      </c>
      <c r="AI1513" s="44" t="str">
        <f t="shared" si="448"/>
        <v>n/a</v>
      </c>
      <c r="AJ1513" s="2" t="str">
        <f t="shared" si="431"/>
        <v>2020-21 Winter</v>
      </c>
      <c r="AK1513" s="2" t="str">
        <f t="shared" si="432"/>
        <v>2020-21 Summer</v>
      </c>
      <c r="AL1513" s="41">
        <v>0</v>
      </c>
    </row>
    <row r="1514" spans="1:38" x14ac:dyDescent="0.3">
      <c r="A1514" s="47">
        <v>44029</v>
      </c>
      <c r="B1514" s="14" t="str">
        <f t="shared" si="433"/>
        <v>Jul</v>
      </c>
      <c r="C1514" s="3"/>
      <c r="D1514" s="3"/>
      <c r="E1514" s="3"/>
      <c r="F1514" s="3"/>
      <c r="G1514" s="3"/>
      <c r="H1514" s="3"/>
      <c r="I1514" s="13">
        <f>VLOOKUP($B1514,'Gas wholesale lookups'!$A$4:$L$15,'Gas wholesale index'!I$2,FALSE)</f>
        <v>291847.5</v>
      </c>
      <c r="J1514" s="13">
        <f>VLOOKUP($B1514,'Gas wholesale lookups'!$A$4:$L$15,'Gas wholesale index'!J$2,FALSE)</f>
        <v>332991.45454545453</v>
      </c>
      <c r="K1514" s="13">
        <f>VLOOKUP($B1514,'Gas wholesale lookups'!$A$4:$L$15,'Gas wholesale index'!K$2,FALSE)</f>
        <v>208526.18181818182</v>
      </c>
      <c r="L1514" s="13">
        <f>VLOOKUP($B1514,'Gas wholesale lookups'!$A$4:$L$15,'Gas wholesale index'!L$2,FALSE)</f>
        <v>166168.27272727274</v>
      </c>
      <c r="M1514" s="13">
        <f>VLOOKUP($B1514,'Gas wholesale lookups'!$A$4:$L$15,'Gas wholesale index'!M$2,FALSE)</f>
        <v>291847.5</v>
      </c>
      <c r="N1514" s="13">
        <f>VLOOKUP($B1514,'Gas wholesale lookups'!$A$4:$L$15,'Gas wholesale index'!N$2,FALSE)</f>
        <v>332991.45454545453</v>
      </c>
      <c r="O1514" s="38">
        <f>VLOOKUP($B1514,'Gas wholesale lookups'!$A$4:$R$15,'Gas wholesale index'!O$2,FALSE)</f>
        <v>1</v>
      </c>
      <c r="P1514" s="38">
        <f>VLOOKUP($B1514,'Gas wholesale lookups'!$A$4:$R$15,'Gas wholesale index'!P$2,FALSE)</f>
        <v>1</v>
      </c>
      <c r="Q1514" s="38">
        <f>VLOOKUP($B1514,'Gas wholesale lookups'!$A$4:$R$15,'Gas wholesale index'!Q$2,FALSE)</f>
        <v>1</v>
      </c>
      <c r="R1514" s="38">
        <f>VLOOKUP($B1514,'Gas wholesale lookups'!$A$4:$R$15,'Gas wholesale index'!R$2,FALSE)</f>
        <v>1</v>
      </c>
      <c r="S1514" s="38">
        <f>VLOOKUP($B1514,'Gas wholesale lookups'!$A$4:$R$15,'Gas wholesale index'!S$2,FALSE)</f>
        <v>0</v>
      </c>
      <c r="T1514" s="38">
        <f>VLOOKUP($B1514,'Gas wholesale lookups'!$A$4:$R$15,'Gas wholesale index'!T$2,FALSE)</f>
        <v>0</v>
      </c>
      <c r="U1514" s="13">
        <f t="shared" si="434"/>
        <v>291847.5</v>
      </c>
      <c r="V1514" s="13">
        <f t="shared" si="435"/>
        <v>332991.45454545453</v>
      </c>
      <c r="W1514" s="13">
        <f t="shared" si="436"/>
        <v>208526.18181818182</v>
      </c>
      <c r="X1514" s="13">
        <f t="shared" si="437"/>
        <v>166168.27272727274</v>
      </c>
      <c r="Y1514" s="13">
        <f t="shared" si="438"/>
        <v>0</v>
      </c>
      <c r="Z1514" s="13">
        <f t="shared" si="439"/>
        <v>0</v>
      </c>
      <c r="AA1514" s="13">
        <f t="shared" si="440"/>
        <v>999533.40909090918</v>
      </c>
      <c r="AB1514" s="23">
        <f t="shared" si="441"/>
        <v>0</v>
      </c>
      <c r="AC1514" s="23">
        <f t="shared" si="442"/>
        <v>0</v>
      </c>
      <c r="AD1514" s="23">
        <f t="shared" si="443"/>
        <v>0</v>
      </c>
      <c r="AE1514" s="23">
        <f t="shared" si="444"/>
        <v>0</v>
      </c>
      <c r="AF1514" s="23">
        <f t="shared" si="445"/>
        <v>0</v>
      </c>
      <c r="AG1514" s="23">
        <f t="shared" si="446"/>
        <v>0</v>
      </c>
      <c r="AH1514" s="23">
        <f t="shared" si="447"/>
        <v>0</v>
      </c>
      <c r="AI1514" s="44" t="str">
        <f t="shared" si="448"/>
        <v>n/a</v>
      </c>
      <c r="AJ1514" s="2" t="str">
        <f t="shared" si="431"/>
        <v>2020-21 Winter</v>
      </c>
      <c r="AK1514" s="2" t="str">
        <f t="shared" si="432"/>
        <v>2020-21 Summer</v>
      </c>
      <c r="AL1514" s="41">
        <v>0</v>
      </c>
    </row>
    <row r="1515" spans="1:38" x14ac:dyDescent="0.3">
      <c r="A1515" s="47">
        <v>44032</v>
      </c>
      <c r="B1515" s="14" t="str">
        <f t="shared" si="433"/>
        <v>Jul</v>
      </c>
      <c r="C1515" s="3"/>
      <c r="D1515" s="3"/>
      <c r="E1515" s="3"/>
      <c r="F1515" s="3"/>
      <c r="G1515" s="3"/>
      <c r="H1515" s="3"/>
      <c r="I1515" s="13">
        <f>VLOOKUP($B1515,'Gas wholesale lookups'!$A$4:$L$15,'Gas wholesale index'!I$2,FALSE)</f>
        <v>291847.5</v>
      </c>
      <c r="J1515" s="13">
        <f>VLOOKUP($B1515,'Gas wholesale lookups'!$A$4:$L$15,'Gas wholesale index'!J$2,FALSE)</f>
        <v>332991.45454545453</v>
      </c>
      <c r="K1515" s="13">
        <f>VLOOKUP($B1515,'Gas wholesale lookups'!$A$4:$L$15,'Gas wholesale index'!K$2,FALSE)</f>
        <v>208526.18181818182</v>
      </c>
      <c r="L1515" s="13">
        <f>VLOOKUP($B1515,'Gas wholesale lookups'!$A$4:$L$15,'Gas wholesale index'!L$2,FALSE)</f>
        <v>166168.27272727274</v>
      </c>
      <c r="M1515" s="13">
        <f>VLOOKUP($B1515,'Gas wholesale lookups'!$A$4:$L$15,'Gas wholesale index'!M$2,FALSE)</f>
        <v>291847.5</v>
      </c>
      <c r="N1515" s="13">
        <f>VLOOKUP($B1515,'Gas wholesale lookups'!$A$4:$L$15,'Gas wholesale index'!N$2,FALSE)</f>
        <v>332991.45454545453</v>
      </c>
      <c r="O1515" s="38">
        <f>VLOOKUP($B1515,'Gas wholesale lookups'!$A$4:$R$15,'Gas wholesale index'!O$2,FALSE)</f>
        <v>1</v>
      </c>
      <c r="P1515" s="38">
        <f>VLOOKUP($B1515,'Gas wholesale lookups'!$A$4:$R$15,'Gas wholesale index'!P$2,FALSE)</f>
        <v>1</v>
      </c>
      <c r="Q1515" s="38">
        <f>VLOOKUP($B1515,'Gas wholesale lookups'!$A$4:$R$15,'Gas wholesale index'!Q$2,FALSE)</f>
        <v>1</v>
      </c>
      <c r="R1515" s="38">
        <f>VLOOKUP($B1515,'Gas wholesale lookups'!$A$4:$R$15,'Gas wholesale index'!R$2,FALSE)</f>
        <v>1</v>
      </c>
      <c r="S1515" s="38">
        <f>VLOOKUP($B1515,'Gas wholesale lookups'!$A$4:$R$15,'Gas wholesale index'!S$2,FALSE)</f>
        <v>0</v>
      </c>
      <c r="T1515" s="38">
        <f>VLOOKUP($B1515,'Gas wholesale lookups'!$A$4:$R$15,'Gas wholesale index'!T$2,FALSE)</f>
        <v>0</v>
      </c>
      <c r="U1515" s="13">
        <f t="shared" si="434"/>
        <v>291847.5</v>
      </c>
      <c r="V1515" s="13">
        <f t="shared" si="435"/>
        <v>332991.45454545453</v>
      </c>
      <c r="W1515" s="13">
        <f t="shared" si="436"/>
        <v>208526.18181818182</v>
      </c>
      <c r="X1515" s="13">
        <f t="shared" si="437"/>
        <v>166168.27272727274</v>
      </c>
      <c r="Y1515" s="13">
        <f t="shared" si="438"/>
        <v>0</v>
      </c>
      <c r="Z1515" s="13">
        <f t="shared" si="439"/>
        <v>0</v>
      </c>
      <c r="AA1515" s="13">
        <f t="shared" si="440"/>
        <v>999533.40909090918</v>
      </c>
      <c r="AB1515" s="23">
        <f t="shared" si="441"/>
        <v>0</v>
      </c>
      <c r="AC1515" s="23">
        <f t="shared" si="442"/>
        <v>0</v>
      </c>
      <c r="AD1515" s="23">
        <f t="shared" si="443"/>
        <v>0</v>
      </c>
      <c r="AE1515" s="23">
        <f t="shared" si="444"/>
        <v>0</v>
      </c>
      <c r="AF1515" s="23">
        <f t="shared" si="445"/>
        <v>0</v>
      </c>
      <c r="AG1515" s="23">
        <f t="shared" si="446"/>
        <v>0</v>
      </c>
      <c r="AH1515" s="23">
        <f t="shared" si="447"/>
        <v>0</v>
      </c>
      <c r="AI1515" s="44" t="str">
        <f t="shared" si="448"/>
        <v>n/a</v>
      </c>
      <c r="AJ1515" s="2" t="str">
        <f t="shared" si="431"/>
        <v>2020-21 Winter</v>
      </c>
      <c r="AK1515" s="2" t="str">
        <f t="shared" si="432"/>
        <v>2020-21 Summer</v>
      </c>
      <c r="AL1515" s="41">
        <v>0</v>
      </c>
    </row>
    <row r="1516" spans="1:38" x14ac:dyDescent="0.3">
      <c r="A1516" s="47">
        <v>44033</v>
      </c>
      <c r="B1516" s="14" t="str">
        <f t="shared" si="433"/>
        <v>Jul</v>
      </c>
      <c r="C1516" s="3"/>
      <c r="D1516" s="3"/>
      <c r="E1516" s="3"/>
      <c r="F1516" s="3"/>
      <c r="G1516" s="3"/>
      <c r="H1516" s="3"/>
      <c r="I1516" s="13">
        <f>VLOOKUP($B1516,'Gas wholesale lookups'!$A$4:$L$15,'Gas wholesale index'!I$2,FALSE)</f>
        <v>291847.5</v>
      </c>
      <c r="J1516" s="13">
        <f>VLOOKUP($B1516,'Gas wholesale lookups'!$A$4:$L$15,'Gas wholesale index'!J$2,FALSE)</f>
        <v>332991.45454545453</v>
      </c>
      <c r="K1516" s="13">
        <f>VLOOKUP($B1516,'Gas wholesale lookups'!$A$4:$L$15,'Gas wholesale index'!K$2,FALSE)</f>
        <v>208526.18181818182</v>
      </c>
      <c r="L1516" s="13">
        <f>VLOOKUP($B1516,'Gas wholesale lookups'!$A$4:$L$15,'Gas wholesale index'!L$2,FALSE)</f>
        <v>166168.27272727274</v>
      </c>
      <c r="M1516" s="13">
        <f>VLOOKUP($B1516,'Gas wholesale lookups'!$A$4:$L$15,'Gas wholesale index'!M$2,FALSE)</f>
        <v>291847.5</v>
      </c>
      <c r="N1516" s="13">
        <f>VLOOKUP($B1516,'Gas wholesale lookups'!$A$4:$L$15,'Gas wholesale index'!N$2,FALSE)</f>
        <v>332991.45454545453</v>
      </c>
      <c r="O1516" s="38">
        <f>VLOOKUP($B1516,'Gas wholesale lookups'!$A$4:$R$15,'Gas wholesale index'!O$2,FALSE)</f>
        <v>1</v>
      </c>
      <c r="P1516" s="38">
        <f>VLOOKUP($B1516,'Gas wholesale lookups'!$A$4:$R$15,'Gas wholesale index'!P$2,FALSE)</f>
        <v>1</v>
      </c>
      <c r="Q1516" s="38">
        <f>VLOOKUP($B1516,'Gas wholesale lookups'!$A$4:$R$15,'Gas wholesale index'!Q$2,FALSE)</f>
        <v>1</v>
      </c>
      <c r="R1516" s="38">
        <f>VLOOKUP($B1516,'Gas wholesale lookups'!$A$4:$R$15,'Gas wholesale index'!R$2,FALSE)</f>
        <v>1</v>
      </c>
      <c r="S1516" s="38">
        <f>VLOOKUP($B1516,'Gas wholesale lookups'!$A$4:$R$15,'Gas wholesale index'!S$2,FALSE)</f>
        <v>0</v>
      </c>
      <c r="T1516" s="38">
        <f>VLOOKUP($B1516,'Gas wholesale lookups'!$A$4:$R$15,'Gas wholesale index'!T$2,FALSE)</f>
        <v>0</v>
      </c>
      <c r="U1516" s="13">
        <f t="shared" si="434"/>
        <v>291847.5</v>
      </c>
      <c r="V1516" s="13">
        <f t="shared" si="435"/>
        <v>332991.45454545453</v>
      </c>
      <c r="W1516" s="13">
        <f t="shared" si="436"/>
        <v>208526.18181818182</v>
      </c>
      <c r="X1516" s="13">
        <f t="shared" si="437"/>
        <v>166168.27272727274</v>
      </c>
      <c r="Y1516" s="13">
        <f t="shared" si="438"/>
        <v>0</v>
      </c>
      <c r="Z1516" s="13">
        <f t="shared" si="439"/>
        <v>0</v>
      </c>
      <c r="AA1516" s="13">
        <f t="shared" si="440"/>
        <v>999533.40909090918</v>
      </c>
      <c r="AB1516" s="23">
        <f t="shared" si="441"/>
        <v>0</v>
      </c>
      <c r="AC1516" s="23">
        <f t="shared" si="442"/>
        <v>0</v>
      </c>
      <c r="AD1516" s="23">
        <f t="shared" si="443"/>
        <v>0</v>
      </c>
      <c r="AE1516" s="23">
        <f t="shared" si="444"/>
        <v>0</v>
      </c>
      <c r="AF1516" s="23">
        <f t="shared" si="445"/>
        <v>0</v>
      </c>
      <c r="AG1516" s="23">
        <f t="shared" si="446"/>
        <v>0</v>
      </c>
      <c r="AH1516" s="23">
        <f t="shared" si="447"/>
        <v>0</v>
      </c>
      <c r="AI1516" s="44" t="str">
        <f t="shared" si="448"/>
        <v>n/a</v>
      </c>
      <c r="AJ1516" s="2" t="str">
        <f t="shared" si="431"/>
        <v>2020-21 Winter</v>
      </c>
      <c r="AK1516" s="2" t="str">
        <f t="shared" si="432"/>
        <v>2020-21 Summer</v>
      </c>
      <c r="AL1516" s="41">
        <v>0</v>
      </c>
    </row>
    <row r="1517" spans="1:38" x14ac:dyDescent="0.3">
      <c r="A1517" s="47">
        <v>44034</v>
      </c>
      <c r="B1517" s="14" t="str">
        <f t="shared" si="433"/>
        <v>Jul</v>
      </c>
      <c r="C1517" s="3"/>
      <c r="D1517" s="3"/>
      <c r="E1517" s="3"/>
      <c r="F1517" s="3"/>
      <c r="G1517" s="3"/>
      <c r="H1517" s="3"/>
      <c r="I1517" s="13">
        <f>VLOOKUP($B1517,'Gas wholesale lookups'!$A$4:$L$15,'Gas wholesale index'!I$2,FALSE)</f>
        <v>291847.5</v>
      </c>
      <c r="J1517" s="13">
        <f>VLOOKUP($B1517,'Gas wholesale lookups'!$A$4:$L$15,'Gas wholesale index'!J$2,FALSE)</f>
        <v>332991.45454545453</v>
      </c>
      <c r="K1517" s="13">
        <f>VLOOKUP($B1517,'Gas wholesale lookups'!$A$4:$L$15,'Gas wholesale index'!K$2,FALSE)</f>
        <v>208526.18181818182</v>
      </c>
      <c r="L1517" s="13">
        <f>VLOOKUP($B1517,'Gas wholesale lookups'!$A$4:$L$15,'Gas wholesale index'!L$2,FALSE)</f>
        <v>166168.27272727274</v>
      </c>
      <c r="M1517" s="13">
        <f>VLOOKUP($B1517,'Gas wholesale lookups'!$A$4:$L$15,'Gas wholesale index'!M$2,FALSE)</f>
        <v>291847.5</v>
      </c>
      <c r="N1517" s="13">
        <f>VLOOKUP($B1517,'Gas wholesale lookups'!$A$4:$L$15,'Gas wholesale index'!N$2,FALSE)</f>
        <v>332991.45454545453</v>
      </c>
      <c r="O1517" s="38">
        <f>VLOOKUP($B1517,'Gas wholesale lookups'!$A$4:$R$15,'Gas wholesale index'!O$2,FALSE)</f>
        <v>1</v>
      </c>
      <c r="P1517" s="38">
        <f>VLOOKUP($B1517,'Gas wholesale lookups'!$A$4:$R$15,'Gas wholesale index'!P$2,FALSE)</f>
        <v>1</v>
      </c>
      <c r="Q1517" s="38">
        <f>VLOOKUP($B1517,'Gas wholesale lookups'!$A$4:$R$15,'Gas wholesale index'!Q$2,FALSE)</f>
        <v>1</v>
      </c>
      <c r="R1517" s="38">
        <f>VLOOKUP($B1517,'Gas wholesale lookups'!$A$4:$R$15,'Gas wholesale index'!R$2,FALSE)</f>
        <v>1</v>
      </c>
      <c r="S1517" s="38">
        <f>VLOOKUP($B1517,'Gas wholesale lookups'!$A$4:$R$15,'Gas wholesale index'!S$2,FALSE)</f>
        <v>0</v>
      </c>
      <c r="T1517" s="38">
        <f>VLOOKUP($B1517,'Gas wholesale lookups'!$A$4:$R$15,'Gas wholesale index'!T$2,FALSE)</f>
        <v>0</v>
      </c>
      <c r="U1517" s="13">
        <f t="shared" si="434"/>
        <v>291847.5</v>
      </c>
      <c r="V1517" s="13">
        <f t="shared" si="435"/>
        <v>332991.45454545453</v>
      </c>
      <c r="W1517" s="13">
        <f t="shared" si="436"/>
        <v>208526.18181818182</v>
      </c>
      <c r="X1517" s="13">
        <f t="shared" si="437"/>
        <v>166168.27272727274</v>
      </c>
      <c r="Y1517" s="13">
        <f t="shared" si="438"/>
        <v>0</v>
      </c>
      <c r="Z1517" s="13">
        <f t="shared" si="439"/>
        <v>0</v>
      </c>
      <c r="AA1517" s="13">
        <f t="shared" si="440"/>
        <v>999533.40909090918</v>
      </c>
      <c r="AB1517" s="23">
        <f t="shared" si="441"/>
        <v>0</v>
      </c>
      <c r="AC1517" s="23">
        <f t="shared" si="442"/>
        <v>0</v>
      </c>
      <c r="AD1517" s="23">
        <f t="shared" si="443"/>
        <v>0</v>
      </c>
      <c r="AE1517" s="23">
        <f t="shared" si="444"/>
        <v>0</v>
      </c>
      <c r="AF1517" s="23">
        <f t="shared" si="445"/>
        <v>0</v>
      </c>
      <c r="AG1517" s="23">
        <f t="shared" si="446"/>
        <v>0</v>
      </c>
      <c r="AH1517" s="23">
        <f t="shared" si="447"/>
        <v>0</v>
      </c>
      <c r="AI1517" s="44" t="str">
        <f t="shared" si="448"/>
        <v>n/a</v>
      </c>
      <c r="AJ1517" s="2" t="str">
        <f t="shared" si="431"/>
        <v>2020-21 Winter</v>
      </c>
      <c r="AK1517" s="2" t="str">
        <f t="shared" si="432"/>
        <v>2020-21 Summer</v>
      </c>
      <c r="AL1517" s="41">
        <v>0</v>
      </c>
    </row>
    <row r="1518" spans="1:38" x14ac:dyDescent="0.3">
      <c r="A1518" s="47">
        <v>44035</v>
      </c>
      <c r="B1518" s="14" t="str">
        <f t="shared" si="433"/>
        <v>Jul</v>
      </c>
      <c r="C1518" s="3"/>
      <c r="D1518" s="3"/>
      <c r="E1518" s="3"/>
      <c r="F1518" s="3"/>
      <c r="G1518" s="3"/>
      <c r="H1518" s="3"/>
      <c r="I1518" s="13">
        <f>VLOOKUP($B1518,'Gas wholesale lookups'!$A$4:$L$15,'Gas wholesale index'!I$2,FALSE)</f>
        <v>291847.5</v>
      </c>
      <c r="J1518" s="13">
        <f>VLOOKUP($B1518,'Gas wholesale lookups'!$A$4:$L$15,'Gas wholesale index'!J$2,FALSE)</f>
        <v>332991.45454545453</v>
      </c>
      <c r="K1518" s="13">
        <f>VLOOKUP($B1518,'Gas wholesale lookups'!$A$4:$L$15,'Gas wholesale index'!K$2,FALSE)</f>
        <v>208526.18181818182</v>
      </c>
      <c r="L1518" s="13">
        <f>VLOOKUP($B1518,'Gas wholesale lookups'!$A$4:$L$15,'Gas wholesale index'!L$2,FALSE)</f>
        <v>166168.27272727274</v>
      </c>
      <c r="M1518" s="13">
        <f>VLOOKUP($B1518,'Gas wholesale lookups'!$A$4:$L$15,'Gas wholesale index'!M$2,FALSE)</f>
        <v>291847.5</v>
      </c>
      <c r="N1518" s="13">
        <f>VLOOKUP($B1518,'Gas wholesale lookups'!$A$4:$L$15,'Gas wholesale index'!N$2,FALSE)</f>
        <v>332991.45454545453</v>
      </c>
      <c r="O1518" s="38">
        <f>VLOOKUP($B1518,'Gas wholesale lookups'!$A$4:$R$15,'Gas wholesale index'!O$2,FALSE)</f>
        <v>1</v>
      </c>
      <c r="P1518" s="38">
        <f>VLOOKUP($B1518,'Gas wholesale lookups'!$A$4:$R$15,'Gas wholesale index'!P$2,FALSE)</f>
        <v>1</v>
      </c>
      <c r="Q1518" s="38">
        <f>VLOOKUP($B1518,'Gas wholesale lookups'!$A$4:$R$15,'Gas wholesale index'!Q$2,FALSE)</f>
        <v>1</v>
      </c>
      <c r="R1518" s="38">
        <f>VLOOKUP($B1518,'Gas wholesale lookups'!$A$4:$R$15,'Gas wholesale index'!R$2,FALSE)</f>
        <v>1</v>
      </c>
      <c r="S1518" s="38">
        <f>VLOOKUP($B1518,'Gas wholesale lookups'!$A$4:$R$15,'Gas wholesale index'!S$2,FALSE)</f>
        <v>0</v>
      </c>
      <c r="T1518" s="38">
        <f>VLOOKUP($B1518,'Gas wholesale lookups'!$A$4:$R$15,'Gas wholesale index'!T$2,FALSE)</f>
        <v>0</v>
      </c>
      <c r="U1518" s="13">
        <f t="shared" si="434"/>
        <v>291847.5</v>
      </c>
      <c r="V1518" s="13">
        <f t="shared" si="435"/>
        <v>332991.45454545453</v>
      </c>
      <c r="W1518" s="13">
        <f t="shared" si="436"/>
        <v>208526.18181818182</v>
      </c>
      <c r="X1518" s="13">
        <f t="shared" si="437"/>
        <v>166168.27272727274</v>
      </c>
      <c r="Y1518" s="13">
        <f t="shared" si="438"/>
        <v>0</v>
      </c>
      <c r="Z1518" s="13">
        <f t="shared" si="439"/>
        <v>0</v>
      </c>
      <c r="AA1518" s="13">
        <f t="shared" si="440"/>
        <v>999533.40909090918</v>
      </c>
      <c r="AB1518" s="23">
        <f t="shared" si="441"/>
        <v>0</v>
      </c>
      <c r="AC1518" s="23">
        <f t="shared" si="442"/>
        <v>0</v>
      </c>
      <c r="AD1518" s="23">
        <f t="shared" si="443"/>
        <v>0</v>
      </c>
      <c r="AE1518" s="23">
        <f t="shared" si="444"/>
        <v>0</v>
      </c>
      <c r="AF1518" s="23">
        <f t="shared" si="445"/>
        <v>0</v>
      </c>
      <c r="AG1518" s="23">
        <f t="shared" si="446"/>
        <v>0</v>
      </c>
      <c r="AH1518" s="23">
        <f t="shared" si="447"/>
        <v>0</v>
      </c>
      <c r="AI1518" s="44" t="str">
        <f t="shared" si="448"/>
        <v>n/a</v>
      </c>
      <c r="AJ1518" s="2" t="str">
        <f t="shared" si="431"/>
        <v>2020-21 Winter</v>
      </c>
      <c r="AK1518" s="2" t="str">
        <f t="shared" si="432"/>
        <v>2020-21 Summer</v>
      </c>
      <c r="AL1518" s="41">
        <v>0</v>
      </c>
    </row>
    <row r="1519" spans="1:38" x14ac:dyDescent="0.3">
      <c r="A1519" s="47">
        <v>44036</v>
      </c>
      <c r="B1519" s="14" t="str">
        <f t="shared" si="433"/>
        <v>Jul</v>
      </c>
      <c r="C1519" s="3"/>
      <c r="D1519" s="3"/>
      <c r="E1519" s="3"/>
      <c r="F1519" s="3"/>
      <c r="G1519" s="3"/>
      <c r="H1519" s="3"/>
      <c r="I1519" s="13">
        <f>VLOOKUP($B1519,'Gas wholesale lookups'!$A$4:$L$15,'Gas wholesale index'!I$2,FALSE)</f>
        <v>291847.5</v>
      </c>
      <c r="J1519" s="13">
        <f>VLOOKUP($B1519,'Gas wholesale lookups'!$A$4:$L$15,'Gas wholesale index'!J$2,FALSE)</f>
        <v>332991.45454545453</v>
      </c>
      <c r="K1519" s="13">
        <f>VLOOKUP($B1519,'Gas wholesale lookups'!$A$4:$L$15,'Gas wholesale index'!K$2,FALSE)</f>
        <v>208526.18181818182</v>
      </c>
      <c r="L1519" s="13">
        <f>VLOOKUP($B1519,'Gas wholesale lookups'!$A$4:$L$15,'Gas wholesale index'!L$2,FALSE)</f>
        <v>166168.27272727274</v>
      </c>
      <c r="M1519" s="13">
        <f>VLOOKUP($B1519,'Gas wholesale lookups'!$A$4:$L$15,'Gas wholesale index'!M$2,FALSE)</f>
        <v>291847.5</v>
      </c>
      <c r="N1519" s="13">
        <f>VLOOKUP($B1519,'Gas wholesale lookups'!$A$4:$L$15,'Gas wholesale index'!N$2,FALSE)</f>
        <v>332991.45454545453</v>
      </c>
      <c r="O1519" s="38">
        <f>VLOOKUP($B1519,'Gas wholesale lookups'!$A$4:$R$15,'Gas wholesale index'!O$2,FALSE)</f>
        <v>1</v>
      </c>
      <c r="P1519" s="38">
        <f>VLOOKUP($B1519,'Gas wholesale lookups'!$A$4:$R$15,'Gas wholesale index'!P$2,FALSE)</f>
        <v>1</v>
      </c>
      <c r="Q1519" s="38">
        <f>VLOOKUP($B1519,'Gas wholesale lookups'!$A$4:$R$15,'Gas wholesale index'!Q$2,FALSE)</f>
        <v>1</v>
      </c>
      <c r="R1519" s="38">
        <f>VLOOKUP($B1519,'Gas wholesale lookups'!$A$4:$R$15,'Gas wholesale index'!R$2,FALSE)</f>
        <v>1</v>
      </c>
      <c r="S1519" s="38">
        <f>VLOOKUP($B1519,'Gas wholesale lookups'!$A$4:$R$15,'Gas wholesale index'!S$2,FALSE)</f>
        <v>0</v>
      </c>
      <c r="T1519" s="38">
        <f>VLOOKUP($B1519,'Gas wholesale lookups'!$A$4:$R$15,'Gas wholesale index'!T$2,FALSE)</f>
        <v>0</v>
      </c>
      <c r="U1519" s="13">
        <f t="shared" si="434"/>
        <v>291847.5</v>
      </c>
      <c r="V1519" s="13">
        <f t="shared" si="435"/>
        <v>332991.45454545453</v>
      </c>
      <c r="W1519" s="13">
        <f t="shared" si="436"/>
        <v>208526.18181818182</v>
      </c>
      <c r="X1519" s="13">
        <f t="shared" si="437"/>
        <v>166168.27272727274</v>
      </c>
      <c r="Y1519" s="13">
        <f t="shared" si="438"/>
        <v>0</v>
      </c>
      <c r="Z1519" s="13">
        <f t="shared" si="439"/>
        <v>0</v>
      </c>
      <c r="AA1519" s="13">
        <f t="shared" si="440"/>
        <v>999533.40909090918</v>
      </c>
      <c r="AB1519" s="23">
        <f t="shared" si="441"/>
        <v>0</v>
      </c>
      <c r="AC1519" s="23">
        <f t="shared" si="442"/>
        <v>0</v>
      </c>
      <c r="AD1519" s="23">
        <f t="shared" si="443"/>
        <v>0</v>
      </c>
      <c r="AE1519" s="23">
        <f t="shared" si="444"/>
        <v>0</v>
      </c>
      <c r="AF1519" s="23">
        <f t="shared" si="445"/>
        <v>0</v>
      </c>
      <c r="AG1519" s="23">
        <f t="shared" si="446"/>
        <v>0</v>
      </c>
      <c r="AH1519" s="23">
        <f t="shared" si="447"/>
        <v>0</v>
      </c>
      <c r="AI1519" s="44" t="str">
        <f t="shared" si="448"/>
        <v>n/a</v>
      </c>
      <c r="AJ1519" s="2" t="str">
        <f t="shared" si="431"/>
        <v>2020-21 Winter</v>
      </c>
      <c r="AK1519" s="2" t="str">
        <f t="shared" si="432"/>
        <v>2020-21 Summer</v>
      </c>
      <c r="AL1519" s="41">
        <v>0</v>
      </c>
    </row>
    <row r="1520" spans="1:38" x14ac:dyDescent="0.3">
      <c r="A1520" s="47">
        <v>44039</v>
      </c>
      <c r="B1520" s="14" t="str">
        <f t="shared" si="433"/>
        <v>Jul</v>
      </c>
      <c r="C1520" s="3"/>
      <c r="D1520" s="3"/>
      <c r="E1520" s="3"/>
      <c r="F1520" s="3"/>
      <c r="G1520" s="3"/>
      <c r="H1520" s="3"/>
      <c r="I1520" s="13">
        <f>VLOOKUP($B1520,'Gas wholesale lookups'!$A$4:$L$15,'Gas wholesale index'!I$2,FALSE)</f>
        <v>291847.5</v>
      </c>
      <c r="J1520" s="13">
        <f>VLOOKUP($B1520,'Gas wholesale lookups'!$A$4:$L$15,'Gas wholesale index'!J$2,FALSE)</f>
        <v>332991.45454545453</v>
      </c>
      <c r="K1520" s="13">
        <f>VLOOKUP($B1520,'Gas wholesale lookups'!$A$4:$L$15,'Gas wholesale index'!K$2,FALSE)</f>
        <v>208526.18181818182</v>
      </c>
      <c r="L1520" s="13">
        <f>VLOOKUP($B1520,'Gas wholesale lookups'!$A$4:$L$15,'Gas wholesale index'!L$2,FALSE)</f>
        <v>166168.27272727274</v>
      </c>
      <c r="M1520" s="13">
        <f>VLOOKUP($B1520,'Gas wholesale lookups'!$A$4:$L$15,'Gas wholesale index'!M$2,FALSE)</f>
        <v>291847.5</v>
      </c>
      <c r="N1520" s="13">
        <f>VLOOKUP($B1520,'Gas wholesale lookups'!$A$4:$L$15,'Gas wholesale index'!N$2,FALSE)</f>
        <v>332991.45454545453</v>
      </c>
      <c r="O1520" s="38">
        <f>VLOOKUP($B1520,'Gas wholesale lookups'!$A$4:$R$15,'Gas wholesale index'!O$2,FALSE)</f>
        <v>1</v>
      </c>
      <c r="P1520" s="38">
        <f>VLOOKUP($B1520,'Gas wholesale lookups'!$A$4:$R$15,'Gas wholesale index'!P$2,FALSE)</f>
        <v>1</v>
      </c>
      <c r="Q1520" s="38">
        <f>VLOOKUP($B1520,'Gas wholesale lookups'!$A$4:$R$15,'Gas wholesale index'!Q$2,FALSE)</f>
        <v>1</v>
      </c>
      <c r="R1520" s="38">
        <f>VLOOKUP($B1520,'Gas wholesale lookups'!$A$4:$R$15,'Gas wholesale index'!R$2,FALSE)</f>
        <v>1</v>
      </c>
      <c r="S1520" s="38">
        <f>VLOOKUP($B1520,'Gas wholesale lookups'!$A$4:$R$15,'Gas wholesale index'!S$2,FALSE)</f>
        <v>0</v>
      </c>
      <c r="T1520" s="38">
        <f>VLOOKUP($B1520,'Gas wholesale lookups'!$A$4:$R$15,'Gas wholesale index'!T$2,FALSE)</f>
        <v>0</v>
      </c>
      <c r="U1520" s="13">
        <f t="shared" si="434"/>
        <v>291847.5</v>
      </c>
      <c r="V1520" s="13">
        <f t="shared" si="435"/>
        <v>332991.45454545453</v>
      </c>
      <c r="W1520" s="13">
        <f t="shared" si="436"/>
        <v>208526.18181818182</v>
      </c>
      <c r="X1520" s="13">
        <f t="shared" si="437"/>
        <v>166168.27272727274</v>
      </c>
      <c r="Y1520" s="13">
        <f t="shared" si="438"/>
        <v>0</v>
      </c>
      <c r="Z1520" s="13">
        <f t="shared" si="439"/>
        <v>0</v>
      </c>
      <c r="AA1520" s="13">
        <f t="shared" si="440"/>
        <v>999533.40909090918</v>
      </c>
      <c r="AB1520" s="23">
        <f t="shared" si="441"/>
        <v>0</v>
      </c>
      <c r="AC1520" s="23">
        <f t="shared" si="442"/>
        <v>0</v>
      </c>
      <c r="AD1520" s="23">
        <f t="shared" si="443"/>
        <v>0</v>
      </c>
      <c r="AE1520" s="23">
        <f t="shared" si="444"/>
        <v>0</v>
      </c>
      <c r="AF1520" s="23">
        <f t="shared" si="445"/>
        <v>0</v>
      </c>
      <c r="AG1520" s="23">
        <f t="shared" si="446"/>
        <v>0</v>
      </c>
      <c r="AH1520" s="23">
        <f t="shared" si="447"/>
        <v>0</v>
      </c>
      <c r="AI1520" s="44" t="str">
        <f t="shared" si="448"/>
        <v>n/a</v>
      </c>
      <c r="AJ1520" s="2" t="str">
        <f t="shared" si="431"/>
        <v>2020-21 Winter</v>
      </c>
      <c r="AK1520" s="2" t="str">
        <f t="shared" si="432"/>
        <v>2020-21 Summer</v>
      </c>
      <c r="AL1520" s="41">
        <v>0</v>
      </c>
    </row>
    <row r="1521" spans="1:38" x14ac:dyDescent="0.3">
      <c r="A1521" s="47">
        <v>44040</v>
      </c>
      <c r="B1521" s="14" t="str">
        <f t="shared" si="433"/>
        <v>Jul</v>
      </c>
      <c r="C1521" s="3"/>
      <c r="D1521" s="3"/>
      <c r="E1521" s="3"/>
      <c r="F1521" s="3"/>
      <c r="G1521" s="3"/>
      <c r="H1521" s="3"/>
      <c r="I1521" s="13">
        <f>VLOOKUP($B1521,'Gas wholesale lookups'!$A$4:$L$15,'Gas wholesale index'!I$2,FALSE)</f>
        <v>291847.5</v>
      </c>
      <c r="J1521" s="13">
        <f>VLOOKUP($B1521,'Gas wholesale lookups'!$A$4:$L$15,'Gas wholesale index'!J$2,FALSE)</f>
        <v>332991.45454545453</v>
      </c>
      <c r="K1521" s="13">
        <f>VLOOKUP($B1521,'Gas wholesale lookups'!$A$4:$L$15,'Gas wholesale index'!K$2,FALSE)</f>
        <v>208526.18181818182</v>
      </c>
      <c r="L1521" s="13">
        <f>VLOOKUP($B1521,'Gas wholesale lookups'!$A$4:$L$15,'Gas wholesale index'!L$2,FALSE)</f>
        <v>166168.27272727274</v>
      </c>
      <c r="M1521" s="13">
        <f>VLOOKUP($B1521,'Gas wholesale lookups'!$A$4:$L$15,'Gas wholesale index'!M$2,FALSE)</f>
        <v>291847.5</v>
      </c>
      <c r="N1521" s="13">
        <f>VLOOKUP($B1521,'Gas wholesale lookups'!$A$4:$L$15,'Gas wholesale index'!N$2,FALSE)</f>
        <v>332991.45454545453</v>
      </c>
      <c r="O1521" s="38">
        <f>VLOOKUP($B1521,'Gas wholesale lookups'!$A$4:$R$15,'Gas wholesale index'!O$2,FALSE)</f>
        <v>1</v>
      </c>
      <c r="P1521" s="38">
        <f>VLOOKUP($B1521,'Gas wholesale lookups'!$A$4:$R$15,'Gas wholesale index'!P$2,FALSE)</f>
        <v>1</v>
      </c>
      <c r="Q1521" s="38">
        <f>VLOOKUP($B1521,'Gas wholesale lookups'!$A$4:$R$15,'Gas wholesale index'!Q$2,FALSE)</f>
        <v>1</v>
      </c>
      <c r="R1521" s="38">
        <f>VLOOKUP($B1521,'Gas wholesale lookups'!$A$4:$R$15,'Gas wholesale index'!R$2,FALSE)</f>
        <v>1</v>
      </c>
      <c r="S1521" s="38">
        <f>VLOOKUP($B1521,'Gas wholesale lookups'!$A$4:$R$15,'Gas wholesale index'!S$2,FALSE)</f>
        <v>0</v>
      </c>
      <c r="T1521" s="38">
        <f>VLOOKUP($B1521,'Gas wholesale lookups'!$A$4:$R$15,'Gas wholesale index'!T$2,FALSE)</f>
        <v>0</v>
      </c>
      <c r="U1521" s="13">
        <f t="shared" si="434"/>
        <v>291847.5</v>
      </c>
      <c r="V1521" s="13">
        <f t="shared" si="435"/>
        <v>332991.45454545453</v>
      </c>
      <c r="W1521" s="13">
        <f t="shared" si="436"/>
        <v>208526.18181818182</v>
      </c>
      <c r="X1521" s="13">
        <f t="shared" si="437"/>
        <v>166168.27272727274</v>
      </c>
      <c r="Y1521" s="13">
        <f t="shared" si="438"/>
        <v>0</v>
      </c>
      <c r="Z1521" s="13">
        <f t="shared" si="439"/>
        <v>0</v>
      </c>
      <c r="AA1521" s="13">
        <f t="shared" si="440"/>
        <v>999533.40909090918</v>
      </c>
      <c r="AB1521" s="23">
        <f t="shared" si="441"/>
        <v>0</v>
      </c>
      <c r="AC1521" s="23">
        <f t="shared" si="442"/>
        <v>0</v>
      </c>
      <c r="AD1521" s="23">
        <f t="shared" si="443"/>
        <v>0</v>
      </c>
      <c r="AE1521" s="23">
        <f t="shared" si="444"/>
        <v>0</v>
      </c>
      <c r="AF1521" s="23">
        <f t="shared" si="445"/>
        <v>0</v>
      </c>
      <c r="AG1521" s="23">
        <f t="shared" si="446"/>
        <v>0</v>
      </c>
      <c r="AH1521" s="23">
        <f t="shared" si="447"/>
        <v>0</v>
      </c>
      <c r="AI1521" s="44" t="str">
        <f t="shared" si="448"/>
        <v>n/a</v>
      </c>
      <c r="AJ1521" s="2" t="str">
        <f t="shared" si="431"/>
        <v>2020-21 Winter</v>
      </c>
      <c r="AK1521" s="2" t="str">
        <f t="shared" si="432"/>
        <v>2020-21 Summer</v>
      </c>
      <c r="AL1521" s="41">
        <v>0</v>
      </c>
    </row>
    <row r="1522" spans="1:38" x14ac:dyDescent="0.3">
      <c r="A1522" s="47">
        <v>44041</v>
      </c>
      <c r="B1522" s="14" t="str">
        <f t="shared" si="433"/>
        <v>Jul</v>
      </c>
      <c r="C1522" s="3"/>
      <c r="D1522" s="3"/>
      <c r="E1522" s="3"/>
      <c r="F1522" s="3"/>
      <c r="G1522" s="3"/>
      <c r="H1522" s="3"/>
      <c r="I1522" s="13">
        <f>VLOOKUP($B1522,'Gas wholesale lookups'!$A$4:$L$15,'Gas wholesale index'!I$2,FALSE)</f>
        <v>291847.5</v>
      </c>
      <c r="J1522" s="13">
        <f>VLOOKUP($B1522,'Gas wholesale lookups'!$A$4:$L$15,'Gas wholesale index'!J$2,FALSE)</f>
        <v>332991.45454545453</v>
      </c>
      <c r="K1522" s="13">
        <f>VLOOKUP($B1522,'Gas wholesale lookups'!$A$4:$L$15,'Gas wholesale index'!K$2,FALSE)</f>
        <v>208526.18181818182</v>
      </c>
      <c r="L1522" s="13">
        <f>VLOOKUP($B1522,'Gas wholesale lookups'!$A$4:$L$15,'Gas wholesale index'!L$2,FALSE)</f>
        <v>166168.27272727274</v>
      </c>
      <c r="M1522" s="13">
        <f>VLOOKUP($B1522,'Gas wholesale lookups'!$A$4:$L$15,'Gas wholesale index'!M$2,FALSE)</f>
        <v>291847.5</v>
      </c>
      <c r="N1522" s="13">
        <f>VLOOKUP($B1522,'Gas wholesale lookups'!$A$4:$L$15,'Gas wholesale index'!N$2,FALSE)</f>
        <v>332991.45454545453</v>
      </c>
      <c r="O1522" s="38">
        <f>VLOOKUP($B1522,'Gas wholesale lookups'!$A$4:$R$15,'Gas wholesale index'!O$2,FALSE)</f>
        <v>1</v>
      </c>
      <c r="P1522" s="38">
        <f>VLOOKUP($B1522,'Gas wholesale lookups'!$A$4:$R$15,'Gas wholesale index'!P$2,FALSE)</f>
        <v>1</v>
      </c>
      <c r="Q1522" s="38">
        <f>VLOOKUP($B1522,'Gas wholesale lookups'!$A$4:$R$15,'Gas wholesale index'!Q$2,FALSE)</f>
        <v>1</v>
      </c>
      <c r="R1522" s="38">
        <f>VLOOKUP($B1522,'Gas wholesale lookups'!$A$4:$R$15,'Gas wholesale index'!R$2,FALSE)</f>
        <v>1</v>
      </c>
      <c r="S1522" s="38">
        <f>VLOOKUP($B1522,'Gas wholesale lookups'!$A$4:$R$15,'Gas wholesale index'!S$2,FALSE)</f>
        <v>0</v>
      </c>
      <c r="T1522" s="38">
        <f>VLOOKUP($B1522,'Gas wholesale lookups'!$A$4:$R$15,'Gas wholesale index'!T$2,FALSE)</f>
        <v>0</v>
      </c>
      <c r="U1522" s="13">
        <f t="shared" si="434"/>
        <v>291847.5</v>
      </c>
      <c r="V1522" s="13">
        <f t="shared" si="435"/>
        <v>332991.45454545453</v>
      </c>
      <c r="W1522" s="13">
        <f t="shared" si="436"/>
        <v>208526.18181818182</v>
      </c>
      <c r="X1522" s="13">
        <f t="shared" si="437"/>
        <v>166168.27272727274</v>
      </c>
      <c r="Y1522" s="13">
        <f t="shared" si="438"/>
        <v>0</v>
      </c>
      <c r="Z1522" s="13">
        <f t="shared" si="439"/>
        <v>0</v>
      </c>
      <c r="AA1522" s="13">
        <f t="shared" si="440"/>
        <v>999533.40909090918</v>
      </c>
      <c r="AB1522" s="23">
        <f t="shared" si="441"/>
        <v>0</v>
      </c>
      <c r="AC1522" s="23">
        <f t="shared" si="442"/>
        <v>0</v>
      </c>
      <c r="AD1522" s="23">
        <f t="shared" si="443"/>
        <v>0</v>
      </c>
      <c r="AE1522" s="23">
        <f t="shared" si="444"/>
        <v>0</v>
      </c>
      <c r="AF1522" s="23">
        <f t="shared" si="445"/>
        <v>0</v>
      </c>
      <c r="AG1522" s="23">
        <f t="shared" si="446"/>
        <v>0</v>
      </c>
      <c r="AH1522" s="23">
        <f t="shared" si="447"/>
        <v>0</v>
      </c>
      <c r="AI1522" s="44" t="str">
        <f t="shared" si="448"/>
        <v>n/a</v>
      </c>
      <c r="AJ1522" s="2" t="str">
        <f t="shared" si="431"/>
        <v>2020-21 Winter</v>
      </c>
      <c r="AK1522" s="2" t="str">
        <f t="shared" si="432"/>
        <v>2020-21 Summer</v>
      </c>
      <c r="AL1522" s="41">
        <v>0</v>
      </c>
    </row>
    <row r="1523" spans="1:38" x14ac:dyDescent="0.3">
      <c r="A1523" s="47">
        <v>44042</v>
      </c>
      <c r="B1523" s="14" t="str">
        <f t="shared" si="433"/>
        <v>Jul</v>
      </c>
      <c r="C1523" s="3"/>
      <c r="D1523" s="3"/>
      <c r="E1523" s="3"/>
      <c r="F1523" s="3"/>
      <c r="G1523" s="3"/>
      <c r="H1523" s="3"/>
      <c r="I1523" s="13">
        <f>VLOOKUP($B1523,'Gas wholesale lookups'!$A$4:$L$15,'Gas wholesale index'!I$2,FALSE)</f>
        <v>291847.5</v>
      </c>
      <c r="J1523" s="13">
        <f>VLOOKUP($B1523,'Gas wholesale lookups'!$A$4:$L$15,'Gas wholesale index'!J$2,FALSE)</f>
        <v>332991.45454545453</v>
      </c>
      <c r="K1523" s="13">
        <f>VLOOKUP($B1523,'Gas wholesale lookups'!$A$4:$L$15,'Gas wholesale index'!K$2,FALSE)</f>
        <v>208526.18181818182</v>
      </c>
      <c r="L1523" s="13">
        <f>VLOOKUP($B1523,'Gas wholesale lookups'!$A$4:$L$15,'Gas wholesale index'!L$2,FALSE)</f>
        <v>166168.27272727274</v>
      </c>
      <c r="M1523" s="13">
        <f>VLOOKUP($B1523,'Gas wholesale lookups'!$A$4:$L$15,'Gas wholesale index'!M$2,FALSE)</f>
        <v>291847.5</v>
      </c>
      <c r="N1523" s="13">
        <f>VLOOKUP($B1523,'Gas wholesale lookups'!$A$4:$L$15,'Gas wholesale index'!N$2,FALSE)</f>
        <v>332991.45454545453</v>
      </c>
      <c r="O1523" s="38">
        <f>VLOOKUP($B1523,'Gas wholesale lookups'!$A$4:$R$15,'Gas wholesale index'!O$2,FALSE)</f>
        <v>1</v>
      </c>
      <c r="P1523" s="38">
        <f>VLOOKUP($B1523,'Gas wholesale lookups'!$A$4:$R$15,'Gas wholesale index'!P$2,FALSE)</f>
        <v>1</v>
      </c>
      <c r="Q1523" s="38">
        <f>VLOOKUP($B1523,'Gas wholesale lookups'!$A$4:$R$15,'Gas wholesale index'!Q$2,FALSE)</f>
        <v>1</v>
      </c>
      <c r="R1523" s="38">
        <f>VLOOKUP($B1523,'Gas wholesale lookups'!$A$4:$R$15,'Gas wholesale index'!R$2,FALSE)</f>
        <v>1</v>
      </c>
      <c r="S1523" s="38">
        <f>VLOOKUP($B1523,'Gas wholesale lookups'!$A$4:$R$15,'Gas wholesale index'!S$2,FALSE)</f>
        <v>0</v>
      </c>
      <c r="T1523" s="38">
        <f>VLOOKUP($B1523,'Gas wholesale lookups'!$A$4:$R$15,'Gas wholesale index'!T$2,FALSE)</f>
        <v>0</v>
      </c>
      <c r="U1523" s="13">
        <f t="shared" si="434"/>
        <v>291847.5</v>
      </c>
      <c r="V1523" s="13">
        <f t="shared" si="435"/>
        <v>332991.45454545453</v>
      </c>
      <c r="W1523" s="13">
        <f t="shared" si="436"/>
        <v>208526.18181818182</v>
      </c>
      <c r="X1523" s="13">
        <f t="shared" si="437"/>
        <v>166168.27272727274</v>
      </c>
      <c r="Y1523" s="13">
        <f t="shared" si="438"/>
        <v>0</v>
      </c>
      <c r="Z1523" s="13">
        <f t="shared" si="439"/>
        <v>0</v>
      </c>
      <c r="AA1523" s="13">
        <f t="shared" si="440"/>
        <v>999533.40909090918</v>
      </c>
      <c r="AB1523" s="23">
        <f t="shared" si="441"/>
        <v>0</v>
      </c>
      <c r="AC1523" s="23">
        <f t="shared" si="442"/>
        <v>0</v>
      </c>
      <c r="AD1523" s="23">
        <f t="shared" si="443"/>
        <v>0</v>
      </c>
      <c r="AE1523" s="23">
        <f t="shared" si="444"/>
        <v>0</v>
      </c>
      <c r="AF1523" s="23">
        <f t="shared" si="445"/>
        <v>0</v>
      </c>
      <c r="AG1523" s="23">
        <f t="shared" si="446"/>
        <v>0</v>
      </c>
      <c r="AH1523" s="23">
        <f t="shared" si="447"/>
        <v>0</v>
      </c>
      <c r="AI1523" s="44" t="str">
        <f t="shared" si="448"/>
        <v>n/a</v>
      </c>
      <c r="AJ1523" s="2" t="str">
        <f t="shared" si="431"/>
        <v>2020-21 Winter</v>
      </c>
      <c r="AK1523" s="2" t="str">
        <f t="shared" si="432"/>
        <v>2020-21 Summer</v>
      </c>
      <c r="AL1523" s="41">
        <v>0</v>
      </c>
    </row>
    <row r="1524" spans="1:38" x14ac:dyDescent="0.3">
      <c r="A1524" s="47">
        <v>44043</v>
      </c>
      <c r="B1524" s="14" t="str">
        <f t="shared" si="433"/>
        <v>Jul</v>
      </c>
      <c r="C1524" s="3"/>
      <c r="D1524" s="3"/>
      <c r="E1524" s="3"/>
      <c r="F1524" s="3"/>
      <c r="G1524" s="3"/>
      <c r="H1524" s="3"/>
      <c r="I1524" s="13">
        <f>VLOOKUP($B1524,'Gas wholesale lookups'!$A$4:$L$15,'Gas wholesale index'!I$2,FALSE)</f>
        <v>291847.5</v>
      </c>
      <c r="J1524" s="13">
        <f>VLOOKUP($B1524,'Gas wholesale lookups'!$A$4:$L$15,'Gas wholesale index'!J$2,FALSE)</f>
        <v>332991.45454545453</v>
      </c>
      <c r="K1524" s="13">
        <f>VLOOKUP($B1524,'Gas wholesale lookups'!$A$4:$L$15,'Gas wholesale index'!K$2,FALSE)</f>
        <v>208526.18181818182</v>
      </c>
      <c r="L1524" s="13">
        <f>VLOOKUP($B1524,'Gas wholesale lookups'!$A$4:$L$15,'Gas wholesale index'!L$2,FALSE)</f>
        <v>166168.27272727274</v>
      </c>
      <c r="M1524" s="13">
        <f>VLOOKUP($B1524,'Gas wholesale lookups'!$A$4:$L$15,'Gas wholesale index'!M$2,FALSE)</f>
        <v>291847.5</v>
      </c>
      <c r="N1524" s="13">
        <f>VLOOKUP($B1524,'Gas wholesale lookups'!$A$4:$L$15,'Gas wholesale index'!N$2,FALSE)</f>
        <v>332991.45454545453</v>
      </c>
      <c r="O1524" s="38">
        <f>VLOOKUP($B1524,'Gas wholesale lookups'!$A$4:$R$15,'Gas wholesale index'!O$2,FALSE)</f>
        <v>1</v>
      </c>
      <c r="P1524" s="38">
        <f>VLOOKUP($B1524,'Gas wholesale lookups'!$A$4:$R$15,'Gas wholesale index'!P$2,FALSE)</f>
        <v>1</v>
      </c>
      <c r="Q1524" s="38">
        <f>VLOOKUP($B1524,'Gas wholesale lookups'!$A$4:$R$15,'Gas wholesale index'!Q$2,FALSE)</f>
        <v>1</v>
      </c>
      <c r="R1524" s="38">
        <f>VLOOKUP($B1524,'Gas wholesale lookups'!$A$4:$R$15,'Gas wholesale index'!R$2,FALSE)</f>
        <v>1</v>
      </c>
      <c r="S1524" s="38">
        <f>VLOOKUP($B1524,'Gas wholesale lookups'!$A$4:$R$15,'Gas wholesale index'!S$2,FALSE)</f>
        <v>0</v>
      </c>
      <c r="T1524" s="38">
        <f>VLOOKUP($B1524,'Gas wholesale lookups'!$A$4:$R$15,'Gas wholesale index'!T$2,FALSE)</f>
        <v>0</v>
      </c>
      <c r="U1524" s="13">
        <f t="shared" si="434"/>
        <v>291847.5</v>
      </c>
      <c r="V1524" s="13">
        <f t="shared" si="435"/>
        <v>332991.45454545453</v>
      </c>
      <c r="W1524" s="13">
        <f t="shared" si="436"/>
        <v>208526.18181818182</v>
      </c>
      <c r="X1524" s="13">
        <f t="shared" si="437"/>
        <v>166168.27272727274</v>
      </c>
      <c r="Y1524" s="13">
        <f t="shared" si="438"/>
        <v>0</v>
      </c>
      <c r="Z1524" s="13">
        <f t="shared" si="439"/>
        <v>0</v>
      </c>
      <c r="AA1524" s="13">
        <f t="shared" si="440"/>
        <v>999533.40909090918</v>
      </c>
      <c r="AB1524" s="23">
        <f t="shared" si="441"/>
        <v>0</v>
      </c>
      <c r="AC1524" s="23">
        <f t="shared" si="442"/>
        <v>0</v>
      </c>
      <c r="AD1524" s="23">
        <f t="shared" si="443"/>
        <v>0</v>
      </c>
      <c r="AE1524" s="23">
        <f t="shared" si="444"/>
        <v>0</v>
      </c>
      <c r="AF1524" s="23">
        <f t="shared" si="445"/>
        <v>0</v>
      </c>
      <c r="AG1524" s="23">
        <f t="shared" si="446"/>
        <v>0</v>
      </c>
      <c r="AH1524" s="23">
        <f t="shared" si="447"/>
        <v>0</v>
      </c>
      <c r="AI1524" s="44" t="str">
        <f t="shared" si="448"/>
        <v>n/a</v>
      </c>
      <c r="AJ1524" s="2" t="str">
        <f t="shared" si="431"/>
        <v>2020-21 Winter</v>
      </c>
      <c r="AK1524" s="2" t="str">
        <f t="shared" si="432"/>
        <v>2020-21 Summer</v>
      </c>
      <c r="AL1524" s="41">
        <v>0</v>
      </c>
    </row>
    <row r="1525" spans="1:38" x14ac:dyDescent="0.3"/>
    <row r="1526" spans="1:38" hidden="1" x14ac:dyDescent="0.3"/>
    <row r="1527" spans="1:38" hidden="1" x14ac:dyDescent="0.3"/>
    <row r="1528" spans="1:38" hidden="1" x14ac:dyDescent="0.3"/>
    <row r="1529" spans="1:38" hidden="1" x14ac:dyDescent="0.3"/>
    <row r="1530" spans="1:38" hidden="1" x14ac:dyDescent="0.3"/>
    <row r="1531" spans="1:38" hidden="1" x14ac:dyDescent="0.3"/>
    <row r="1532" spans="1:38" hidden="1" x14ac:dyDescent="0.3"/>
    <row r="1533" spans="1:38" hidden="1" x14ac:dyDescent="0.3"/>
    <row r="1534" spans="1:38" hidden="1" x14ac:dyDescent="0.3"/>
    <row r="1535" spans="1:38" hidden="1" x14ac:dyDescent="0.3"/>
    <row r="1536" spans="1:38" hidden="1" x14ac:dyDescent="0.3"/>
    <row r="1537" hidden="1" x14ac:dyDescent="0.3"/>
    <row r="1538" hidden="1" x14ac:dyDescent="0.3"/>
    <row r="1539" hidden="1" x14ac:dyDescent="0.3"/>
    <row r="1540" hidden="1" x14ac:dyDescent="0.3"/>
    <row r="1541" hidden="1" x14ac:dyDescent="0.3"/>
    <row r="1542" hidden="1" x14ac:dyDescent="0.3"/>
    <row r="1543" hidden="1" x14ac:dyDescent="0.3"/>
    <row r="1544" hidden="1" x14ac:dyDescent="0.3"/>
    <row r="1545" hidden="1" x14ac:dyDescent="0.3"/>
    <row r="1546" hidden="1" x14ac:dyDescent="0.3"/>
    <row r="1547" hidden="1" x14ac:dyDescent="0.3"/>
    <row r="1548" hidden="1" x14ac:dyDescent="0.3"/>
    <row r="1549" hidden="1" x14ac:dyDescent="0.3"/>
    <row r="1550" hidden="1" x14ac:dyDescent="0.3"/>
    <row r="1551" hidden="1" x14ac:dyDescent="0.3"/>
    <row r="1552" hidden="1" x14ac:dyDescent="0.3"/>
    <row r="1553" hidden="1" x14ac:dyDescent="0.3"/>
    <row r="1554" hidden="1" x14ac:dyDescent="0.3"/>
    <row r="1555" hidden="1" x14ac:dyDescent="0.3"/>
    <row r="1556" hidden="1" x14ac:dyDescent="0.3"/>
    <row r="1557" hidden="1" x14ac:dyDescent="0.3"/>
    <row r="1558" hidden="1" x14ac:dyDescent="0.3"/>
    <row r="1559" hidden="1" x14ac:dyDescent="0.3"/>
    <row r="1560" hidden="1" x14ac:dyDescent="0.3"/>
    <row r="1561" hidden="1" x14ac:dyDescent="0.3"/>
    <row r="1562" hidden="1" x14ac:dyDescent="0.3"/>
    <row r="1563" hidden="1" x14ac:dyDescent="0.3"/>
    <row r="1564" hidden="1" x14ac:dyDescent="0.3"/>
    <row r="1565" hidden="1" x14ac:dyDescent="0.3"/>
    <row r="1566" hidden="1" x14ac:dyDescent="0.3"/>
    <row r="1567" hidden="1" x14ac:dyDescent="0.3"/>
    <row r="1568" hidden="1" x14ac:dyDescent="0.3"/>
    <row r="1569" hidden="1" x14ac:dyDescent="0.3"/>
    <row r="1570" hidden="1" x14ac:dyDescent="0.3"/>
    <row r="1571" hidden="1" x14ac:dyDescent="0.3"/>
    <row r="1572" hidden="1" x14ac:dyDescent="0.3"/>
    <row r="1573" hidden="1" x14ac:dyDescent="0.3"/>
    <row r="1574" hidden="1" x14ac:dyDescent="0.3"/>
    <row r="1575" hidden="1" x14ac:dyDescent="0.3"/>
    <row r="1576" hidden="1" x14ac:dyDescent="0.3"/>
    <row r="1577" hidden="1" x14ac:dyDescent="0.3"/>
    <row r="1578" hidden="1" x14ac:dyDescent="0.3"/>
    <row r="1579" hidden="1" x14ac:dyDescent="0.3"/>
    <row r="1580" hidden="1" x14ac:dyDescent="0.3"/>
    <row r="1581" hidden="1" x14ac:dyDescent="0.3"/>
    <row r="1582" hidden="1" x14ac:dyDescent="0.3"/>
    <row r="1583" hidden="1" x14ac:dyDescent="0.3"/>
    <row r="1584" hidden="1" x14ac:dyDescent="0.3"/>
    <row r="1585" hidden="1" x14ac:dyDescent="0.3"/>
    <row r="1586" hidden="1" x14ac:dyDescent="0.3"/>
    <row r="1587" hidden="1" x14ac:dyDescent="0.3"/>
    <row r="1588" hidden="1" x14ac:dyDescent="0.3"/>
    <row r="1589" hidden="1" x14ac:dyDescent="0.3"/>
    <row r="1590" hidden="1" x14ac:dyDescent="0.3"/>
    <row r="1591" hidden="1" x14ac:dyDescent="0.3"/>
    <row r="1592" hidden="1" x14ac:dyDescent="0.3"/>
    <row r="1593" hidden="1" x14ac:dyDescent="0.3"/>
    <row r="1594" hidden="1" x14ac:dyDescent="0.3"/>
    <row r="1595" hidden="1" x14ac:dyDescent="0.3"/>
    <row r="1596" hidden="1" x14ac:dyDescent="0.3"/>
    <row r="1597" hidden="1" x14ac:dyDescent="0.3"/>
    <row r="1598" hidden="1" x14ac:dyDescent="0.3"/>
    <row r="1599" hidden="1" x14ac:dyDescent="0.3"/>
    <row r="1600" hidden="1" x14ac:dyDescent="0.3"/>
    <row r="1601" hidden="1" x14ac:dyDescent="0.3"/>
    <row r="1602" hidden="1" x14ac:dyDescent="0.3"/>
    <row r="1603" hidden="1" x14ac:dyDescent="0.3"/>
    <row r="1604" hidden="1" x14ac:dyDescent="0.3"/>
    <row r="1605" hidden="1" x14ac:dyDescent="0.3"/>
    <row r="1606" hidden="1" x14ac:dyDescent="0.3"/>
    <row r="1607" hidden="1" x14ac:dyDescent="0.3"/>
    <row r="1608" hidden="1" x14ac:dyDescent="0.3"/>
    <row r="1609" hidden="1" x14ac:dyDescent="0.3"/>
    <row r="1610" hidden="1" x14ac:dyDescent="0.3"/>
    <row r="1611" hidden="1" x14ac:dyDescent="0.3"/>
    <row r="1612" hidden="1" x14ac:dyDescent="0.3"/>
    <row r="1613" hidden="1" x14ac:dyDescent="0.3"/>
    <row r="1614" hidden="1" x14ac:dyDescent="0.3"/>
    <row r="1615" hidden="1" x14ac:dyDescent="0.3"/>
    <row r="1616" hidden="1" x14ac:dyDescent="0.3"/>
    <row r="1617" hidden="1" x14ac:dyDescent="0.3"/>
    <row r="1618" hidden="1" x14ac:dyDescent="0.3"/>
    <row r="1619" hidden="1" x14ac:dyDescent="0.3"/>
    <row r="1620" hidden="1" x14ac:dyDescent="0.3"/>
    <row r="1621" hidden="1" x14ac:dyDescent="0.3"/>
    <row r="1622" hidden="1" x14ac:dyDescent="0.3"/>
    <row r="1623" hidden="1" x14ac:dyDescent="0.3"/>
    <row r="1624" hidden="1" x14ac:dyDescent="0.3"/>
    <row r="1625" hidden="1" x14ac:dyDescent="0.3"/>
    <row r="1626" hidden="1" x14ac:dyDescent="0.3"/>
    <row r="1627" hidden="1" x14ac:dyDescent="0.3"/>
    <row r="1628" hidden="1" x14ac:dyDescent="0.3"/>
    <row r="1629" hidden="1" x14ac:dyDescent="0.3"/>
    <row r="1630" hidden="1" x14ac:dyDescent="0.3"/>
    <row r="1631" hidden="1" x14ac:dyDescent="0.3"/>
    <row r="1632" hidden="1" x14ac:dyDescent="0.3"/>
    <row r="1633" hidden="1" x14ac:dyDescent="0.3"/>
    <row r="1634" hidden="1" x14ac:dyDescent="0.3"/>
    <row r="1635" hidden="1" x14ac:dyDescent="0.3"/>
    <row r="1636" hidden="1" x14ac:dyDescent="0.3"/>
    <row r="1637" hidden="1" x14ac:dyDescent="0.3"/>
    <row r="1638" hidden="1" x14ac:dyDescent="0.3"/>
    <row r="1639" hidden="1" x14ac:dyDescent="0.3"/>
    <row r="1640" hidden="1" x14ac:dyDescent="0.3"/>
    <row r="1641" hidden="1" x14ac:dyDescent="0.3"/>
    <row r="1642" hidden="1" x14ac:dyDescent="0.3"/>
    <row r="1643" hidden="1" x14ac:dyDescent="0.3"/>
    <row r="1644" hidden="1" x14ac:dyDescent="0.3"/>
    <row r="1645" hidden="1" x14ac:dyDescent="0.3"/>
    <row r="1646" hidden="1" x14ac:dyDescent="0.3"/>
    <row r="1647" hidden="1" x14ac:dyDescent="0.3"/>
    <row r="1648" hidden="1" x14ac:dyDescent="0.3"/>
    <row r="1649" hidden="1" x14ac:dyDescent="0.3"/>
    <row r="1650" hidden="1" x14ac:dyDescent="0.3"/>
    <row r="1651" hidden="1" x14ac:dyDescent="0.3"/>
    <row r="1652" hidden="1" x14ac:dyDescent="0.3"/>
    <row r="1653" hidden="1" x14ac:dyDescent="0.3"/>
    <row r="1654" hidden="1" x14ac:dyDescent="0.3"/>
    <row r="1655" hidden="1" x14ac:dyDescent="0.3"/>
    <row r="1656" hidden="1" x14ac:dyDescent="0.3"/>
    <row r="1657" hidden="1" x14ac:dyDescent="0.3"/>
    <row r="1658" hidden="1" x14ac:dyDescent="0.3"/>
    <row r="1659" hidden="1" x14ac:dyDescent="0.3"/>
    <row r="1660" hidden="1" x14ac:dyDescent="0.3"/>
    <row r="1661" hidden="1" x14ac:dyDescent="0.3"/>
    <row r="1662" hidden="1" x14ac:dyDescent="0.3"/>
    <row r="1663" hidden="1" x14ac:dyDescent="0.3"/>
    <row r="1664" hidden="1" x14ac:dyDescent="0.3"/>
    <row r="1665" hidden="1" x14ac:dyDescent="0.3"/>
    <row r="1666" hidden="1" x14ac:dyDescent="0.3"/>
    <row r="1667" hidden="1" x14ac:dyDescent="0.3"/>
    <row r="1668" hidden="1" x14ac:dyDescent="0.3"/>
    <row r="1669" hidden="1" x14ac:dyDescent="0.3"/>
    <row r="1670" hidden="1" x14ac:dyDescent="0.3"/>
    <row r="1671" hidden="1" x14ac:dyDescent="0.3"/>
    <row r="1672" hidden="1" x14ac:dyDescent="0.3"/>
    <row r="1673" hidden="1" x14ac:dyDescent="0.3"/>
    <row r="1674" hidden="1" x14ac:dyDescent="0.3"/>
    <row r="1675" hidden="1" x14ac:dyDescent="0.3"/>
    <row r="1676" hidden="1" x14ac:dyDescent="0.3"/>
    <row r="1677" hidden="1" x14ac:dyDescent="0.3"/>
    <row r="1678" hidden="1" x14ac:dyDescent="0.3"/>
    <row r="1679" hidden="1" x14ac:dyDescent="0.3"/>
    <row r="1680" hidden="1" x14ac:dyDescent="0.3"/>
    <row r="1681" hidden="1" x14ac:dyDescent="0.3"/>
    <row r="1682" hidden="1" x14ac:dyDescent="0.3"/>
    <row r="1683" hidden="1" x14ac:dyDescent="0.3"/>
    <row r="1684" hidden="1" x14ac:dyDescent="0.3"/>
    <row r="1685" hidden="1" x14ac:dyDescent="0.3"/>
    <row r="1686" hidden="1" x14ac:dyDescent="0.3"/>
    <row r="1687" hidden="1" x14ac:dyDescent="0.3"/>
    <row r="1688" hidden="1" x14ac:dyDescent="0.3"/>
    <row r="1689" hidden="1" x14ac:dyDescent="0.3"/>
    <row r="1690" hidden="1" x14ac:dyDescent="0.3"/>
    <row r="1691" hidden="1" x14ac:dyDescent="0.3"/>
    <row r="1692" hidden="1" x14ac:dyDescent="0.3"/>
    <row r="1693" hidden="1" x14ac:dyDescent="0.3"/>
    <row r="1694" hidden="1" x14ac:dyDescent="0.3"/>
    <row r="1695" hidden="1" x14ac:dyDescent="0.3"/>
    <row r="1696" hidden="1" x14ac:dyDescent="0.3"/>
    <row r="1697" hidden="1" x14ac:dyDescent="0.3"/>
    <row r="1698" hidden="1" x14ac:dyDescent="0.3"/>
    <row r="1699" hidden="1" x14ac:dyDescent="0.3"/>
    <row r="1700" hidden="1" x14ac:dyDescent="0.3"/>
    <row r="1701" hidden="1" x14ac:dyDescent="0.3"/>
    <row r="1702" hidden="1" x14ac:dyDescent="0.3"/>
    <row r="1703" hidden="1" x14ac:dyDescent="0.3"/>
    <row r="1704" hidden="1" x14ac:dyDescent="0.3"/>
    <row r="1705" hidden="1" x14ac:dyDescent="0.3"/>
    <row r="1706" hidden="1" x14ac:dyDescent="0.3"/>
    <row r="1707" hidden="1" x14ac:dyDescent="0.3"/>
    <row r="1708" hidden="1" x14ac:dyDescent="0.3"/>
    <row r="1709" hidden="1" x14ac:dyDescent="0.3"/>
    <row r="1710" hidden="1" x14ac:dyDescent="0.3"/>
    <row r="1711" hidden="1" x14ac:dyDescent="0.3"/>
    <row r="1712" hidden="1" x14ac:dyDescent="0.3"/>
    <row r="1713" hidden="1" x14ac:dyDescent="0.3"/>
    <row r="1714" hidden="1" x14ac:dyDescent="0.3"/>
    <row r="1715" hidden="1" x14ac:dyDescent="0.3"/>
    <row r="1716" hidden="1" x14ac:dyDescent="0.3"/>
    <row r="1717" hidden="1" x14ac:dyDescent="0.3"/>
    <row r="1718" hidden="1" x14ac:dyDescent="0.3"/>
    <row r="1719" hidden="1" x14ac:dyDescent="0.3"/>
    <row r="1720" hidden="1" x14ac:dyDescent="0.3"/>
    <row r="1721" hidden="1" x14ac:dyDescent="0.3"/>
    <row r="1722" hidden="1" x14ac:dyDescent="0.3"/>
    <row r="1723" hidden="1" x14ac:dyDescent="0.3"/>
    <row r="1724" hidden="1" x14ac:dyDescent="0.3"/>
    <row r="1725" hidden="1" x14ac:dyDescent="0.3"/>
    <row r="1726" hidden="1" x14ac:dyDescent="0.3"/>
    <row r="1727" hidden="1" x14ac:dyDescent="0.3"/>
    <row r="1728" hidden="1" x14ac:dyDescent="0.3"/>
    <row r="1729" hidden="1" x14ac:dyDescent="0.3"/>
    <row r="1730" hidden="1" x14ac:dyDescent="0.3"/>
    <row r="1731" hidden="1" x14ac:dyDescent="0.3"/>
    <row r="1732" hidden="1" x14ac:dyDescent="0.3"/>
    <row r="1733" hidden="1" x14ac:dyDescent="0.3"/>
    <row r="1734" hidden="1" x14ac:dyDescent="0.3"/>
    <row r="1735" hidden="1" x14ac:dyDescent="0.3"/>
    <row r="1736" hidden="1" x14ac:dyDescent="0.3"/>
    <row r="1737" hidden="1" x14ac:dyDescent="0.3"/>
    <row r="1738" hidden="1" x14ac:dyDescent="0.3"/>
    <row r="1739" hidden="1" x14ac:dyDescent="0.3"/>
    <row r="1740" hidden="1" x14ac:dyDescent="0.3"/>
    <row r="1741" hidden="1" x14ac:dyDescent="0.3"/>
    <row r="1742" hidden="1" x14ac:dyDescent="0.3"/>
    <row r="1743" hidden="1" x14ac:dyDescent="0.3"/>
    <row r="1744" hidden="1" x14ac:dyDescent="0.3"/>
    <row r="1745" hidden="1" x14ac:dyDescent="0.3"/>
    <row r="1746" hidden="1" x14ac:dyDescent="0.3"/>
    <row r="1747" hidden="1" x14ac:dyDescent="0.3"/>
    <row r="1748" hidden="1" x14ac:dyDescent="0.3"/>
    <row r="1749" hidden="1" x14ac:dyDescent="0.3"/>
    <row r="1750" hidden="1" x14ac:dyDescent="0.3"/>
    <row r="1751" hidden="1" x14ac:dyDescent="0.3"/>
    <row r="1752" hidden="1" x14ac:dyDescent="0.3"/>
    <row r="1753" hidden="1" x14ac:dyDescent="0.3"/>
    <row r="1754" hidden="1" x14ac:dyDescent="0.3"/>
    <row r="1755" hidden="1" x14ac:dyDescent="0.3"/>
    <row r="1756" hidden="1" x14ac:dyDescent="0.3"/>
    <row r="1757" hidden="1" x14ac:dyDescent="0.3"/>
    <row r="1758" hidden="1" x14ac:dyDescent="0.3"/>
    <row r="1759" hidden="1" x14ac:dyDescent="0.3"/>
    <row r="1760" hidden="1" x14ac:dyDescent="0.3"/>
    <row r="1761" hidden="1" x14ac:dyDescent="0.3"/>
    <row r="1762" hidden="1" x14ac:dyDescent="0.3"/>
    <row r="1763" hidden="1" x14ac:dyDescent="0.3"/>
    <row r="1764" hidden="1" x14ac:dyDescent="0.3"/>
    <row r="1765" hidden="1" x14ac:dyDescent="0.3"/>
    <row r="1766" hidden="1" x14ac:dyDescent="0.3"/>
    <row r="1767" hidden="1" x14ac:dyDescent="0.3"/>
    <row r="1768" hidden="1" x14ac:dyDescent="0.3"/>
    <row r="1769" hidden="1" x14ac:dyDescent="0.3"/>
    <row r="1770" hidden="1" x14ac:dyDescent="0.3"/>
    <row r="1771" hidden="1" x14ac:dyDescent="0.3"/>
    <row r="1772" hidden="1" x14ac:dyDescent="0.3"/>
    <row r="1773" hidden="1" x14ac:dyDescent="0.3"/>
    <row r="1774" hidden="1" x14ac:dyDescent="0.3"/>
    <row r="1775" hidden="1" x14ac:dyDescent="0.3"/>
    <row r="1776" hidden="1" x14ac:dyDescent="0.3"/>
    <row r="1777" hidden="1" x14ac:dyDescent="0.3"/>
    <row r="1778" hidden="1" x14ac:dyDescent="0.3"/>
    <row r="1779" hidden="1" x14ac:dyDescent="0.3"/>
    <row r="1780" hidden="1" x14ac:dyDescent="0.3"/>
    <row r="1781" hidden="1" x14ac:dyDescent="0.3"/>
    <row r="1782" hidden="1" x14ac:dyDescent="0.3"/>
    <row r="1783" hidden="1" x14ac:dyDescent="0.3"/>
    <row r="1784" hidden="1" x14ac:dyDescent="0.3"/>
    <row r="1785" hidden="1" x14ac:dyDescent="0.3"/>
    <row r="1786" hidden="1" x14ac:dyDescent="0.3"/>
    <row r="1787" hidden="1" x14ac:dyDescent="0.3"/>
    <row r="1788" hidden="1" x14ac:dyDescent="0.3"/>
    <row r="1789" hidden="1" x14ac:dyDescent="0.3"/>
    <row r="1790" hidden="1" x14ac:dyDescent="0.3"/>
    <row r="1791" hidden="1" x14ac:dyDescent="0.3"/>
    <row r="1792" hidden="1" x14ac:dyDescent="0.3"/>
    <row r="1793" hidden="1" x14ac:dyDescent="0.3"/>
    <row r="1794" hidden="1" x14ac:dyDescent="0.3"/>
    <row r="1795" hidden="1" x14ac:dyDescent="0.3"/>
    <row r="1796" hidden="1" x14ac:dyDescent="0.3"/>
    <row r="1797" hidden="1" x14ac:dyDescent="0.3"/>
    <row r="1798" hidden="1" x14ac:dyDescent="0.3"/>
    <row r="1799" hidden="1" x14ac:dyDescent="0.3"/>
    <row r="1800" hidden="1" x14ac:dyDescent="0.3"/>
    <row r="1801" hidden="1" x14ac:dyDescent="0.3"/>
    <row r="1802" hidden="1" x14ac:dyDescent="0.3"/>
    <row r="1803" hidden="1" x14ac:dyDescent="0.3"/>
    <row r="1804" hidden="1" x14ac:dyDescent="0.3"/>
    <row r="1805" hidden="1" x14ac:dyDescent="0.3"/>
    <row r="1806" hidden="1" x14ac:dyDescent="0.3"/>
    <row r="1807" hidden="1" x14ac:dyDescent="0.3"/>
    <row r="1808" hidden="1" x14ac:dyDescent="0.3"/>
    <row r="1809" hidden="1" x14ac:dyDescent="0.3"/>
    <row r="1810" hidden="1" x14ac:dyDescent="0.3"/>
    <row r="1811" hidden="1" x14ac:dyDescent="0.3"/>
    <row r="1812" hidden="1" x14ac:dyDescent="0.3"/>
    <row r="1813" hidden="1" x14ac:dyDescent="0.3"/>
    <row r="1814" hidden="1" x14ac:dyDescent="0.3"/>
    <row r="1815" hidden="1" x14ac:dyDescent="0.3"/>
    <row r="1816" hidden="1" x14ac:dyDescent="0.3"/>
    <row r="1817" hidden="1" x14ac:dyDescent="0.3"/>
    <row r="1818" hidden="1" x14ac:dyDescent="0.3"/>
    <row r="1819" hidden="1" x14ac:dyDescent="0.3"/>
    <row r="1820" hidden="1" x14ac:dyDescent="0.3"/>
    <row r="1821" hidden="1" x14ac:dyDescent="0.3"/>
    <row r="1822" hidden="1" x14ac:dyDescent="0.3"/>
    <row r="1823" hidden="1" x14ac:dyDescent="0.3"/>
    <row r="1824" hidden="1" x14ac:dyDescent="0.3"/>
    <row r="1825" hidden="1" x14ac:dyDescent="0.3"/>
    <row r="1826" hidden="1" x14ac:dyDescent="0.3"/>
    <row r="1827" hidden="1" x14ac:dyDescent="0.3"/>
    <row r="1828" hidden="1" x14ac:dyDescent="0.3"/>
    <row r="1829" hidden="1" x14ac:dyDescent="0.3"/>
    <row r="1830" hidden="1" x14ac:dyDescent="0.3"/>
    <row r="1831" hidden="1" x14ac:dyDescent="0.3"/>
    <row r="1832" hidden="1" x14ac:dyDescent="0.3"/>
    <row r="1833" hidden="1" x14ac:dyDescent="0.3"/>
    <row r="1834" hidden="1" x14ac:dyDescent="0.3"/>
    <row r="1835" hidden="1" x14ac:dyDescent="0.3"/>
    <row r="1836" hidden="1" x14ac:dyDescent="0.3"/>
    <row r="1837" hidden="1" x14ac:dyDescent="0.3"/>
    <row r="1838" hidden="1" x14ac:dyDescent="0.3"/>
    <row r="1839" hidden="1" x14ac:dyDescent="0.3"/>
    <row r="1840" hidden="1" x14ac:dyDescent="0.3"/>
    <row r="1841" hidden="1" x14ac:dyDescent="0.3"/>
    <row r="1842" hidden="1" x14ac:dyDescent="0.3"/>
    <row r="1843" hidden="1" x14ac:dyDescent="0.3"/>
    <row r="1844" hidden="1" x14ac:dyDescent="0.3"/>
    <row r="1845" hidden="1" x14ac:dyDescent="0.3"/>
    <row r="1846" hidden="1" x14ac:dyDescent="0.3"/>
    <row r="1847" hidden="1" x14ac:dyDescent="0.3"/>
    <row r="1848" hidden="1" x14ac:dyDescent="0.3"/>
    <row r="1849" hidden="1" x14ac:dyDescent="0.3"/>
    <row r="1850" hidden="1" x14ac:dyDescent="0.3"/>
    <row r="1851" hidden="1" x14ac:dyDescent="0.3"/>
    <row r="1852" hidden="1" x14ac:dyDescent="0.3"/>
    <row r="1853" hidden="1" x14ac:dyDescent="0.3"/>
    <row r="1854" hidden="1" x14ac:dyDescent="0.3"/>
    <row r="1855" hidden="1" x14ac:dyDescent="0.3"/>
    <row r="1856" hidden="1" x14ac:dyDescent="0.3"/>
    <row r="1857" hidden="1" x14ac:dyDescent="0.3"/>
    <row r="1858" hidden="1" x14ac:dyDescent="0.3"/>
    <row r="1859" hidden="1" x14ac:dyDescent="0.3"/>
    <row r="1860" hidden="1" x14ac:dyDescent="0.3"/>
    <row r="1861" hidden="1" x14ac:dyDescent="0.3"/>
    <row r="1862" hidden="1" x14ac:dyDescent="0.3"/>
    <row r="1863" hidden="1" x14ac:dyDescent="0.3"/>
    <row r="1864" hidden="1" x14ac:dyDescent="0.3"/>
    <row r="1865" hidden="1" x14ac:dyDescent="0.3"/>
    <row r="1866" hidden="1" x14ac:dyDescent="0.3"/>
    <row r="1867" hidden="1" x14ac:dyDescent="0.3"/>
    <row r="1868" hidden="1" x14ac:dyDescent="0.3"/>
    <row r="1869" hidden="1" x14ac:dyDescent="0.3"/>
    <row r="1870" hidden="1" x14ac:dyDescent="0.3"/>
    <row r="1871" hidden="1" x14ac:dyDescent="0.3"/>
    <row r="1872" hidden="1" x14ac:dyDescent="0.3"/>
    <row r="1873" hidden="1" x14ac:dyDescent="0.3"/>
    <row r="1874" hidden="1" x14ac:dyDescent="0.3"/>
    <row r="1875" hidden="1" x14ac:dyDescent="0.3"/>
    <row r="1876" hidden="1" x14ac:dyDescent="0.3"/>
    <row r="1877" hidden="1" x14ac:dyDescent="0.3"/>
    <row r="1878" hidden="1" x14ac:dyDescent="0.3"/>
    <row r="1879" hidden="1" x14ac:dyDescent="0.3"/>
    <row r="1880" hidden="1" x14ac:dyDescent="0.3"/>
    <row r="1881" hidden="1" x14ac:dyDescent="0.3"/>
    <row r="1882" hidden="1" x14ac:dyDescent="0.3"/>
    <row r="1883" hidden="1" x14ac:dyDescent="0.3"/>
    <row r="1884" hidden="1" x14ac:dyDescent="0.3"/>
    <row r="1885" hidden="1" x14ac:dyDescent="0.3"/>
    <row r="1886" hidden="1" x14ac:dyDescent="0.3"/>
    <row r="1887" hidden="1" x14ac:dyDescent="0.3"/>
    <row r="1888" hidden="1" x14ac:dyDescent="0.3"/>
    <row r="1889" hidden="1" x14ac:dyDescent="0.3"/>
    <row r="1890" hidden="1" x14ac:dyDescent="0.3"/>
    <row r="1891" hidden="1" x14ac:dyDescent="0.3"/>
    <row r="1892" hidden="1" x14ac:dyDescent="0.3"/>
    <row r="1893" hidden="1" x14ac:dyDescent="0.3"/>
    <row r="1894" hidden="1" x14ac:dyDescent="0.3"/>
    <row r="1895" hidden="1" x14ac:dyDescent="0.3"/>
    <row r="1896" hidden="1" x14ac:dyDescent="0.3"/>
    <row r="1897" hidden="1" x14ac:dyDescent="0.3"/>
    <row r="1898" hidden="1" x14ac:dyDescent="0.3"/>
    <row r="1899" hidden="1" x14ac:dyDescent="0.3"/>
    <row r="1900" hidden="1" x14ac:dyDescent="0.3"/>
    <row r="1901" hidden="1" x14ac:dyDescent="0.3"/>
    <row r="1902" hidden="1" x14ac:dyDescent="0.3"/>
    <row r="1903" hidden="1" x14ac:dyDescent="0.3"/>
    <row r="1904" hidden="1" x14ac:dyDescent="0.3"/>
    <row r="1905" hidden="1" x14ac:dyDescent="0.3"/>
    <row r="1906" hidden="1" x14ac:dyDescent="0.3"/>
    <row r="1907" hidden="1" x14ac:dyDescent="0.3"/>
    <row r="1908" hidden="1" x14ac:dyDescent="0.3"/>
    <row r="1909" hidden="1" x14ac:dyDescent="0.3"/>
    <row r="1910" hidden="1" x14ac:dyDescent="0.3"/>
    <row r="1911" hidden="1" x14ac:dyDescent="0.3"/>
    <row r="1912" hidden="1" x14ac:dyDescent="0.3"/>
    <row r="1913" hidden="1" x14ac:dyDescent="0.3"/>
    <row r="1914" hidden="1" x14ac:dyDescent="0.3"/>
    <row r="1915" hidden="1" x14ac:dyDescent="0.3"/>
    <row r="1916" hidden="1" x14ac:dyDescent="0.3"/>
    <row r="1917" hidden="1" x14ac:dyDescent="0.3"/>
    <row r="1918" hidden="1" x14ac:dyDescent="0.3"/>
    <row r="1919" hidden="1" x14ac:dyDescent="0.3"/>
    <row r="1920" hidden="1" x14ac:dyDescent="0.3"/>
    <row r="1921" hidden="1" x14ac:dyDescent="0.3"/>
    <row r="1922" hidden="1" x14ac:dyDescent="0.3"/>
    <row r="1923" hidden="1" x14ac:dyDescent="0.3"/>
    <row r="1924" hidden="1" x14ac:dyDescent="0.3"/>
    <row r="1925" hidden="1" x14ac:dyDescent="0.3"/>
    <row r="1926" hidden="1" x14ac:dyDescent="0.3"/>
    <row r="1927" hidden="1" x14ac:dyDescent="0.3"/>
    <row r="1928" hidden="1" x14ac:dyDescent="0.3"/>
    <row r="1929" hidden="1" x14ac:dyDescent="0.3"/>
    <row r="1930" hidden="1" x14ac:dyDescent="0.3"/>
    <row r="1931" hidden="1" x14ac:dyDescent="0.3"/>
    <row r="1932" hidden="1" x14ac:dyDescent="0.3"/>
    <row r="1933" hidden="1" x14ac:dyDescent="0.3"/>
    <row r="1934" hidden="1" x14ac:dyDescent="0.3"/>
    <row r="1935" hidden="1" x14ac:dyDescent="0.3"/>
    <row r="1936" hidden="1" x14ac:dyDescent="0.3"/>
    <row r="1937" hidden="1" x14ac:dyDescent="0.3"/>
    <row r="1938" hidden="1" x14ac:dyDescent="0.3"/>
    <row r="1939" hidden="1" x14ac:dyDescent="0.3"/>
    <row r="1940" hidden="1" x14ac:dyDescent="0.3"/>
    <row r="1941" hidden="1" x14ac:dyDescent="0.3"/>
    <row r="1942" hidden="1" x14ac:dyDescent="0.3"/>
    <row r="1943" hidden="1" x14ac:dyDescent="0.3"/>
    <row r="1944" hidden="1" x14ac:dyDescent="0.3"/>
    <row r="1945" hidden="1" x14ac:dyDescent="0.3"/>
    <row r="1946" hidden="1" x14ac:dyDescent="0.3"/>
    <row r="1947" hidden="1" x14ac:dyDescent="0.3"/>
    <row r="1948" hidden="1" x14ac:dyDescent="0.3"/>
    <row r="1949" hidden="1" x14ac:dyDescent="0.3"/>
    <row r="1950" hidden="1" x14ac:dyDescent="0.3"/>
    <row r="1951" hidden="1" x14ac:dyDescent="0.3"/>
    <row r="1952" hidden="1" x14ac:dyDescent="0.3"/>
    <row r="1953" hidden="1" x14ac:dyDescent="0.3"/>
    <row r="1954" hidden="1" x14ac:dyDescent="0.3"/>
    <row r="1955" hidden="1" x14ac:dyDescent="0.3"/>
    <row r="1956" hidden="1" x14ac:dyDescent="0.3"/>
    <row r="1957" hidden="1" x14ac:dyDescent="0.3"/>
    <row r="1958" hidden="1" x14ac:dyDescent="0.3"/>
    <row r="1959" hidden="1" x14ac:dyDescent="0.3"/>
    <row r="1960" hidden="1" x14ac:dyDescent="0.3"/>
    <row r="1961" hidden="1" x14ac:dyDescent="0.3"/>
    <row r="1962" hidden="1" x14ac:dyDescent="0.3"/>
    <row r="1963" hidden="1" x14ac:dyDescent="0.3"/>
    <row r="1964" hidden="1" x14ac:dyDescent="0.3"/>
    <row r="1965" hidden="1" x14ac:dyDescent="0.3"/>
    <row r="1966" hidden="1" x14ac:dyDescent="0.3"/>
    <row r="1967" hidden="1" x14ac:dyDescent="0.3"/>
    <row r="1968" hidden="1" x14ac:dyDescent="0.3"/>
    <row r="1969" hidden="1" x14ac:dyDescent="0.3"/>
    <row r="1970" hidden="1" x14ac:dyDescent="0.3"/>
    <row r="1971" hidden="1" x14ac:dyDescent="0.3"/>
    <row r="1972" hidden="1" x14ac:dyDescent="0.3"/>
    <row r="1973" hidden="1" x14ac:dyDescent="0.3"/>
    <row r="1974" hidden="1" x14ac:dyDescent="0.3"/>
    <row r="1975" hidden="1" x14ac:dyDescent="0.3"/>
    <row r="1976" hidden="1" x14ac:dyDescent="0.3"/>
    <row r="1977" hidden="1" x14ac:dyDescent="0.3"/>
    <row r="1978" hidden="1" x14ac:dyDescent="0.3"/>
    <row r="1979" hidden="1" x14ac:dyDescent="0.3"/>
    <row r="1980" hidden="1" x14ac:dyDescent="0.3"/>
    <row r="1981" hidden="1" x14ac:dyDescent="0.3"/>
    <row r="1982" hidden="1" x14ac:dyDescent="0.3"/>
    <row r="1983" hidden="1" x14ac:dyDescent="0.3"/>
    <row r="1984" hidden="1" x14ac:dyDescent="0.3"/>
    <row r="1985" hidden="1" x14ac:dyDescent="0.3"/>
    <row r="1986" hidden="1" x14ac:dyDescent="0.3"/>
    <row r="1987" hidden="1" x14ac:dyDescent="0.3"/>
    <row r="1988" hidden="1" x14ac:dyDescent="0.3"/>
    <row r="1989" hidden="1" x14ac:dyDescent="0.3"/>
    <row r="1990" hidden="1" x14ac:dyDescent="0.3"/>
    <row r="1991" hidden="1" x14ac:dyDescent="0.3"/>
    <row r="1992" hidden="1" x14ac:dyDescent="0.3"/>
    <row r="1993" hidden="1" x14ac:dyDescent="0.3"/>
    <row r="1994" hidden="1" x14ac:dyDescent="0.3"/>
    <row r="1995" hidden="1" x14ac:dyDescent="0.3"/>
    <row r="1996" hidden="1" x14ac:dyDescent="0.3"/>
    <row r="1997" hidden="1" x14ac:dyDescent="0.3"/>
    <row r="1998" hidden="1" x14ac:dyDescent="0.3"/>
    <row r="1999" hidden="1" x14ac:dyDescent="0.3"/>
    <row r="2000" hidden="1" x14ac:dyDescent="0.3"/>
    <row r="2001" hidden="1" x14ac:dyDescent="0.3"/>
    <row r="2002" hidden="1" x14ac:dyDescent="0.3"/>
    <row r="2003" hidden="1" x14ac:dyDescent="0.3"/>
    <row r="2004" hidden="1" x14ac:dyDescent="0.3"/>
    <row r="2005" hidden="1" x14ac:dyDescent="0.3"/>
    <row r="2006" hidden="1" x14ac:dyDescent="0.3"/>
    <row r="2007" hidden="1" x14ac:dyDescent="0.3"/>
    <row r="2008" hidden="1" x14ac:dyDescent="0.3"/>
    <row r="2009" hidden="1" x14ac:dyDescent="0.3"/>
    <row r="2010" hidden="1" x14ac:dyDescent="0.3"/>
    <row r="2011" hidden="1" x14ac:dyDescent="0.3"/>
    <row r="2012" hidden="1" x14ac:dyDescent="0.3"/>
    <row r="2013" hidden="1" x14ac:dyDescent="0.3"/>
    <row r="2014" hidden="1" x14ac:dyDescent="0.3"/>
    <row r="2015" hidden="1" x14ac:dyDescent="0.3"/>
    <row r="2016" hidden="1" x14ac:dyDescent="0.3"/>
    <row r="2017" hidden="1" x14ac:dyDescent="0.3"/>
    <row r="2018" hidden="1" x14ac:dyDescent="0.3"/>
    <row r="2019" hidden="1" x14ac:dyDescent="0.3"/>
    <row r="2020" hidden="1" x14ac:dyDescent="0.3"/>
    <row r="2021" hidden="1" x14ac:dyDescent="0.3"/>
    <row r="2022" hidden="1" x14ac:dyDescent="0.3"/>
    <row r="2023" hidden="1" x14ac:dyDescent="0.3"/>
    <row r="2024" hidden="1" x14ac:dyDescent="0.3"/>
    <row r="2025" hidden="1" x14ac:dyDescent="0.3"/>
    <row r="2026" hidden="1" x14ac:dyDescent="0.3"/>
    <row r="2027" hidden="1" x14ac:dyDescent="0.3"/>
    <row r="2028" hidden="1" x14ac:dyDescent="0.3"/>
    <row r="2029" hidden="1" x14ac:dyDescent="0.3"/>
    <row r="2030" hidden="1" x14ac:dyDescent="0.3"/>
    <row r="2031" hidden="1" x14ac:dyDescent="0.3"/>
    <row r="2032" hidden="1" x14ac:dyDescent="0.3"/>
    <row r="2033" hidden="1" x14ac:dyDescent="0.3"/>
    <row r="2034" hidden="1" x14ac:dyDescent="0.3"/>
    <row r="2035" hidden="1" x14ac:dyDescent="0.3"/>
    <row r="2036" hidden="1" x14ac:dyDescent="0.3"/>
    <row r="2037" hidden="1" x14ac:dyDescent="0.3"/>
    <row r="2038" hidden="1" x14ac:dyDescent="0.3"/>
    <row r="2039" hidden="1" x14ac:dyDescent="0.3"/>
    <row r="2040" hidden="1" x14ac:dyDescent="0.3"/>
    <row r="2041" hidden="1" x14ac:dyDescent="0.3"/>
    <row r="2042" hidden="1" x14ac:dyDescent="0.3"/>
    <row r="2043" hidden="1" x14ac:dyDescent="0.3"/>
    <row r="2044" hidden="1" x14ac:dyDescent="0.3"/>
    <row r="2045" hidden="1" x14ac:dyDescent="0.3"/>
    <row r="2046" hidden="1" x14ac:dyDescent="0.3"/>
    <row r="2047" hidden="1" x14ac:dyDescent="0.3"/>
    <row r="2048" hidden="1" x14ac:dyDescent="0.3"/>
    <row r="2049" hidden="1" x14ac:dyDescent="0.3"/>
    <row r="2050" hidden="1" x14ac:dyDescent="0.3"/>
    <row r="2051" hidden="1" x14ac:dyDescent="0.3"/>
    <row r="2052" hidden="1" x14ac:dyDescent="0.3"/>
    <row r="2053" hidden="1" x14ac:dyDescent="0.3"/>
    <row r="2054" hidden="1" x14ac:dyDescent="0.3"/>
    <row r="2055" hidden="1" x14ac:dyDescent="0.3"/>
    <row r="2056" hidden="1" x14ac:dyDescent="0.3"/>
    <row r="2057" hidden="1" x14ac:dyDescent="0.3"/>
    <row r="2058" hidden="1" x14ac:dyDescent="0.3"/>
    <row r="2059" hidden="1" x14ac:dyDescent="0.3"/>
    <row r="2060" hidden="1" x14ac:dyDescent="0.3"/>
    <row r="2061" hidden="1" x14ac:dyDescent="0.3"/>
    <row r="2062" hidden="1" x14ac:dyDescent="0.3"/>
    <row r="2063" hidden="1" x14ac:dyDescent="0.3"/>
    <row r="2064" hidden="1" x14ac:dyDescent="0.3"/>
    <row r="2065" hidden="1" x14ac:dyDescent="0.3"/>
    <row r="2066" hidden="1" x14ac:dyDescent="0.3"/>
    <row r="2067" hidden="1" x14ac:dyDescent="0.3"/>
    <row r="2068" hidden="1" x14ac:dyDescent="0.3"/>
    <row r="2069" hidden="1" x14ac:dyDescent="0.3"/>
    <row r="2070" hidden="1" x14ac:dyDescent="0.3"/>
    <row r="2071" hidden="1" x14ac:dyDescent="0.3"/>
    <row r="2072" hidden="1" x14ac:dyDescent="0.3"/>
    <row r="2073" hidden="1" x14ac:dyDescent="0.3"/>
    <row r="2074" hidden="1" x14ac:dyDescent="0.3"/>
    <row r="2075" hidden="1" x14ac:dyDescent="0.3"/>
    <row r="2076" hidden="1" x14ac:dyDescent="0.3"/>
    <row r="2077" hidden="1" x14ac:dyDescent="0.3"/>
    <row r="2078" hidden="1" x14ac:dyDescent="0.3"/>
    <row r="2079" hidden="1" x14ac:dyDescent="0.3"/>
    <row r="2080" hidden="1" x14ac:dyDescent="0.3"/>
    <row r="2081" hidden="1" x14ac:dyDescent="0.3"/>
    <row r="2082" hidden="1" x14ac:dyDescent="0.3"/>
    <row r="2083" hidden="1" x14ac:dyDescent="0.3"/>
    <row r="2084" hidden="1" x14ac:dyDescent="0.3"/>
    <row r="2085" hidden="1" x14ac:dyDescent="0.3"/>
    <row r="2086" hidden="1" x14ac:dyDescent="0.3"/>
    <row r="2087" hidden="1" x14ac:dyDescent="0.3"/>
    <row r="2088" hidden="1" x14ac:dyDescent="0.3"/>
    <row r="2089" hidden="1" x14ac:dyDescent="0.3"/>
    <row r="2090" hidden="1" x14ac:dyDescent="0.3"/>
    <row r="2091" hidden="1" x14ac:dyDescent="0.3"/>
    <row r="2092" hidden="1" x14ac:dyDescent="0.3"/>
    <row r="2093" hidden="1" x14ac:dyDescent="0.3"/>
    <row r="2094" hidden="1" x14ac:dyDescent="0.3"/>
    <row r="2095" hidden="1" x14ac:dyDescent="0.3"/>
    <row r="2096" hidden="1" x14ac:dyDescent="0.3"/>
    <row r="2097" hidden="1" x14ac:dyDescent="0.3"/>
    <row r="2098" hidden="1" x14ac:dyDescent="0.3"/>
    <row r="2099" hidden="1" x14ac:dyDescent="0.3"/>
    <row r="2100" hidden="1" x14ac:dyDescent="0.3"/>
    <row r="2101" hidden="1" x14ac:dyDescent="0.3"/>
    <row r="2102" hidden="1" x14ac:dyDescent="0.3"/>
    <row r="2103" hidden="1" x14ac:dyDescent="0.3"/>
    <row r="2104" hidden="1" x14ac:dyDescent="0.3"/>
    <row r="2105" hidden="1" x14ac:dyDescent="0.3"/>
    <row r="2106" hidden="1" x14ac:dyDescent="0.3"/>
    <row r="2107" hidden="1" x14ac:dyDescent="0.3"/>
    <row r="2108" hidden="1" x14ac:dyDescent="0.3"/>
    <row r="2109" hidden="1" x14ac:dyDescent="0.3"/>
    <row r="2110" hidden="1" x14ac:dyDescent="0.3"/>
    <row r="2111" hidden="1" x14ac:dyDescent="0.3"/>
    <row r="2112" hidden="1" x14ac:dyDescent="0.3"/>
    <row r="2113" hidden="1" x14ac:dyDescent="0.3"/>
    <row r="2114" hidden="1" x14ac:dyDescent="0.3"/>
    <row r="2115" hidden="1" x14ac:dyDescent="0.3"/>
    <row r="2116" hidden="1" x14ac:dyDescent="0.3"/>
    <row r="2117" hidden="1" x14ac:dyDescent="0.3"/>
    <row r="2118" hidden="1" x14ac:dyDescent="0.3"/>
    <row r="2119" hidden="1" x14ac:dyDescent="0.3"/>
    <row r="2120" hidden="1" x14ac:dyDescent="0.3"/>
    <row r="2121" hidden="1" x14ac:dyDescent="0.3"/>
    <row r="2122" hidden="1" x14ac:dyDescent="0.3"/>
    <row r="2123" hidden="1" x14ac:dyDescent="0.3"/>
    <row r="2124" hidden="1" x14ac:dyDescent="0.3"/>
    <row r="2125" hidden="1" x14ac:dyDescent="0.3"/>
    <row r="2126" hidden="1" x14ac:dyDescent="0.3"/>
    <row r="2127" hidden="1" x14ac:dyDescent="0.3"/>
    <row r="2128" hidden="1" x14ac:dyDescent="0.3"/>
    <row r="2129" hidden="1" x14ac:dyDescent="0.3"/>
    <row r="2130" hidden="1" x14ac:dyDescent="0.3"/>
    <row r="2131" hidden="1" x14ac:dyDescent="0.3"/>
    <row r="2132" hidden="1" x14ac:dyDescent="0.3"/>
    <row r="2133" hidden="1" x14ac:dyDescent="0.3"/>
    <row r="2134" hidden="1" x14ac:dyDescent="0.3"/>
    <row r="2135" hidden="1" x14ac:dyDescent="0.3"/>
    <row r="2136" hidden="1" x14ac:dyDescent="0.3"/>
    <row r="2137" hidden="1" x14ac:dyDescent="0.3"/>
    <row r="2138" hidden="1" x14ac:dyDescent="0.3"/>
    <row r="2139" hidden="1" x14ac:dyDescent="0.3"/>
    <row r="2140" hidden="1" x14ac:dyDescent="0.3"/>
    <row r="2141" hidden="1" x14ac:dyDescent="0.3"/>
    <row r="2142" hidden="1" x14ac:dyDescent="0.3"/>
    <row r="2143" hidden="1" x14ac:dyDescent="0.3"/>
    <row r="2144" hidden="1" x14ac:dyDescent="0.3"/>
    <row r="2145" hidden="1" x14ac:dyDescent="0.3"/>
    <row r="2146" hidden="1" x14ac:dyDescent="0.3"/>
    <row r="2147" hidden="1" x14ac:dyDescent="0.3"/>
    <row r="2148" hidden="1" x14ac:dyDescent="0.3"/>
    <row r="2149" hidden="1" x14ac:dyDescent="0.3"/>
    <row r="2150" hidden="1" x14ac:dyDescent="0.3"/>
    <row r="2151" hidden="1" x14ac:dyDescent="0.3"/>
    <row r="2152" hidden="1" x14ac:dyDescent="0.3"/>
    <row r="2153" hidden="1" x14ac:dyDescent="0.3"/>
    <row r="2154" hidden="1" x14ac:dyDescent="0.3"/>
    <row r="2155" hidden="1" x14ac:dyDescent="0.3"/>
    <row r="2156" hidden="1" x14ac:dyDescent="0.3"/>
    <row r="2157" hidden="1" x14ac:dyDescent="0.3"/>
    <row r="2158" hidden="1" x14ac:dyDescent="0.3"/>
    <row r="2159" hidden="1" x14ac:dyDescent="0.3"/>
    <row r="2160" hidden="1" x14ac:dyDescent="0.3"/>
    <row r="2161" hidden="1" x14ac:dyDescent="0.3"/>
    <row r="2162" hidden="1" x14ac:dyDescent="0.3"/>
    <row r="2163" hidden="1" x14ac:dyDescent="0.3"/>
    <row r="2164" hidden="1" x14ac:dyDescent="0.3"/>
    <row r="2165" hidden="1" x14ac:dyDescent="0.3"/>
    <row r="2166" hidden="1" x14ac:dyDescent="0.3"/>
    <row r="2167" hidden="1" x14ac:dyDescent="0.3"/>
    <row r="2168" hidden="1" x14ac:dyDescent="0.3"/>
    <row r="2169" hidden="1" x14ac:dyDescent="0.3"/>
    <row r="2170" hidden="1" x14ac:dyDescent="0.3"/>
    <row r="2171" hidden="1" x14ac:dyDescent="0.3"/>
    <row r="2172" hidden="1" x14ac:dyDescent="0.3"/>
    <row r="2173" hidden="1" x14ac:dyDescent="0.3"/>
    <row r="2174" hidden="1" x14ac:dyDescent="0.3"/>
    <row r="2175" hidden="1" x14ac:dyDescent="0.3"/>
    <row r="2176" hidden="1" x14ac:dyDescent="0.3"/>
    <row r="2177" hidden="1" x14ac:dyDescent="0.3"/>
    <row r="2178" hidden="1" x14ac:dyDescent="0.3"/>
    <row r="2179" hidden="1" x14ac:dyDescent="0.3"/>
    <row r="2180" hidden="1" x14ac:dyDescent="0.3"/>
    <row r="2181" hidden="1" x14ac:dyDescent="0.3"/>
    <row r="2182" hidden="1" x14ac:dyDescent="0.3"/>
    <row r="2183" hidden="1" x14ac:dyDescent="0.3"/>
    <row r="2184" hidden="1" x14ac:dyDescent="0.3"/>
    <row r="2185" hidden="1" x14ac:dyDescent="0.3"/>
    <row r="2186" hidden="1" x14ac:dyDescent="0.3"/>
    <row r="2187" hidden="1" x14ac:dyDescent="0.3"/>
    <row r="2188" hidden="1" x14ac:dyDescent="0.3"/>
    <row r="2189" hidden="1" x14ac:dyDescent="0.3"/>
    <row r="2190" hidden="1" x14ac:dyDescent="0.3"/>
    <row r="2191" hidden="1" x14ac:dyDescent="0.3"/>
    <row r="2192" hidden="1" x14ac:dyDescent="0.3"/>
    <row r="2193" hidden="1" x14ac:dyDescent="0.3"/>
    <row r="2194" hidden="1" x14ac:dyDescent="0.3"/>
    <row r="2195" hidden="1" x14ac:dyDescent="0.3"/>
    <row r="2196" hidden="1" x14ac:dyDescent="0.3"/>
    <row r="2197" hidden="1" x14ac:dyDescent="0.3"/>
    <row r="2198" hidden="1" x14ac:dyDescent="0.3"/>
    <row r="2199" hidden="1" x14ac:dyDescent="0.3"/>
    <row r="2200" hidden="1" x14ac:dyDescent="0.3"/>
    <row r="2201" hidden="1" x14ac:dyDescent="0.3"/>
    <row r="2202" hidden="1" x14ac:dyDescent="0.3"/>
    <row r="2203" hidden="1" x14ac:dyDescent="0.3"/>
    <row r="2204" hidden="1" x14ac:dyDescent="0.3"/>
    <row r="2205" hidden="1" x14ac:dyDescent="0.3"/>
    <row r="2206" hidden="1" x14ac:dyDescent="0.3"/>
    <row r="2207" hidden="1" x14ac:dyDescent="0.3"/>
    <row r="2208" hidden="1" x14ac:dyDescent="0.3"/>
    <row r="2209" hidden="1" x14ac:dyDescent="0.3"/>
    <row r="2210" hidden="1" x14ac:dyDescent="0.3"/>
    <row r="2211" hidden="1" x14ac:dyDescent="0.3"/>
    <row r="2212" hidden="1" x14ac:dyDescent="0.3"/>
    <row r="2213" hidden="1" x14ac:dyDescent="0.3"/>
    <row r="2214" hidden="1" x14ac:dyDescent="0.3"/>
    <row r="2215" hidden="1" x14ac:dyDescent="0.3"/>
    <row r="2216" hidden="1" x14ac:dyDescent="0.3"/>
    <row r="2217" hidden="1" x14ac:dyDescent="0.3"/>
    <row r="2218" hidden="1" x14ac:dyDescent="0.3"/>
    <row r="2219" hidden="1" x14ac:dyDescent="0.3"/>
    <row r="2220" hidden="1" x14ac:dyDescent="0.3"/>
    <row r="2221" hidden="1" x14ac:dyDescent="0.3"/>
    <row r="2222" hidden="1" x14ac:dyDescent="0.3"/>
    <row r="2223" hidden="1" x14ac:dyDescent="0.3"/>
    <row r="2224" hidden="1" x14ac:dyDescent="0.3"/>
    <row r="2225" hidden="1" x14ac:dyDescent="0.3"/>
    <row r="2226" hidden="1" x14ac:dyDescent="0.3"/>
    <row r="2227" hidden="1" x14ac:dyDescent="0.3"/>
    <row r="2228" hidden="1" x14ac:dyDescent="0.3"/>
    <row r="2229" hidden="1" x14ac:dyDescent="0.3"/>
    <row r="2230" hidden="1" x14ac:dyDescent="0.3"/>
    <row r="2231" hidden="1" x14ac:dyDescent="0.3"/>
    <row r="2232" hidden="1" x14ac:dyDescent="0.3"/>
    <row r="2233" hidden="1" x14ac:dyDescent="0.3"/>
    <row r="2234" hidden="1" x14ac:dyDescent="0.3"/>
    <row r="2235" hidden="1" x14ac:dyDescent="0.3"/>
    <row r="2236" hidden="1" x14ac:dyDescent="0.3"/>
    <row r="2237" hidden="1" x14ac:dyDescent="0.3"/>
    <row r="2238" hidden="1" x14ac:dyDescent="0.3"/>
    <row r="2239" hidden="1" x14ac:dyDescent="0.3"/>
    <row r="2240" hidden="1" x14ac:dyDescent="0.3"/>
    <row r="2241" hidden="1" x14ac:dyDescent="0.3"/>
    <row r="2242" hidden="1" x14ac:dyDescent="0.3"/>
    <row r="2243" hidden="1" x14ac:dyDescent="0.3"/>
    <row r="2244" hidden="1" x14ac:dyDescent="0.3"/>
    <row r="2245" hidden="1" x14ac:dyDescent="0.3"/>
    <row r="2246" hidden="1" x14ac:dyDescent="0.3"/>
    <row r="2247" hidden="1" x14ac:dyDescent="0.3"/>
    <row r="2248" hidden="1" x14ac:dyDescent="0.3"/>
    <row r="2249" hidden="1" x14ac:dyDescent="0.3"/>
    <row r="2250" hidden="1" x14ac:dyDescent="0.3"/>
    <row r="2251" hidden="1" x14ac:dyDescent="0.3"/>
    <row r="2252" hidden="1" x14ac:dyDescent="0.3"/>
    <row r="2253" hidden="1" x14ac:dyDescent="0.3"/>
    <row r="2254" hidden="1" x14ac:dyDescent="0.3"/>
    <row r="2255" hidden="1" x14ac:dyDescent="0.3"/>
    <row r="2256" hidden="1" x14ac:dyDescent="0.3"/>
    <row r="2257" hidden="1" x14ac:dyDescent="0.3"/>
    <row r="2258" hidden="1" x14ac:dyDescent="0.3"/>
    <row r="2259" hidden="1" x14ac:dyDescent="0.3"/>
    <row r="2260" hidden="1" x14ac:dyDescent="0.3"/>
    <row r="2261" hidden="1" x14ac:dyDescent="0.3"/>
    <row r="2262" hidden="1" x14ac:dyDescent="0.3"/>
    <row r="2263" hidden="1" x14ac:dyDescent="0.3"/>
    <row r="2264" hidden="1" x14ac:dyDescent="0.3"/>
    <row r="2265" hidden="1" x14ac:dyDescent="0.3"/>
    <row r="2266" hidden="1" x14ac:dyDescent="0.3"/>
    <row r="2267" hidden="1" x14ac:dyDescent="0.3"/>
    <row r="2268" hidden="1" x14ac:dyDescent="0.3"/>
    <row r="2269" hidden="1" x14ac:dyDescent="0.3"/>
    <row r="2270" hidden="1" x14ac:dyDescent="0.3"/>
    <row r="2271" hidden="1" x14ac:dyDescent="0.3"/>
    <row r="2272" hidden="1" x14ac:dyDescent="0.3"/>
    <row r="2273" hidden="1" x14ac:dyDescent="0.3"/>
    <row r="2274" hidden="1" x14ac:dyDescent="0.3"/>
    <row r="2275" hidden="1" x14ac:dyDescent="0.3"/>
    <row r="2276" hidden="1" x14ac:dyDescent="0.3"/>
    <row r="2277" hidden="1" x14ac:dyDescent="0.3"/>
    <row r="2278" hidden="1" x14ac:dyDescent="0.3"/>
    <row r="2279" hidden="1" x14ac:dyDescent="0.3"/>
    <row r="2280" hidden="1" x14ac:dyDescent="0.3"/>
    <row r="2281" hidden="1" x14ac:dyDescent="0.3"/>
    <row r="2282" hidden="1" x14ac:dyDescent="0.3"/>
    <row r="2283" hidden="1" x14ac:dyDescent="0.3"/>
    <row r="2284" hidden="1" x14ac:dyDescent="0.3"/>
    <row r="2285" hidden="1" x14ac:dyDescent="0.3"/>
    <row r="2286" hidden="1" x14ac:dyDescent="0.3"/>
    <row r="2287" hidden="1" x14ac:dyDescent="0.3"/>
    <row r="2288" hidden="1" x14ac:dyDescent="0.3"/>
    <row r="2289" hidden="1" x14ac:dyDescent="0.3"/>
    <row r="2290" hidden="1" x14ac:dyDescent="0.3"/>
    <row r="2291" hidden="1" x14ac:dyDescent="0.3"/>
    <row r="2292" hidden="1" x14ac:dyDescent="0.3"/>
    <row r="2293" hidden="1" x14ac:dyDescent="0.3"/>
    <row r="2294" hidden="1" x14ac:dyDescent="0.3"/>
    <row r="2295" hidden="1" x14ac:dyDescent="0.3"/>
    <row r="2296" hidden="1" x14ac:dyDescent="0.3"/>
    <row r="2297" hidden="1" x14ac:dyDescent="0.3"/>
    <row r="2298" hidden="1" x14ac:dyDescent="0.3"/>
    <row r="2299" hidden="1" x14ac:dyDescent="0.3"/>
    <row r="2300" hidden="1" x14ac:dyDescent="0.3"/>
    <row r="2301" hidden="1" x14ac:dyDescent="0.3"/>
    <row r="2302" hidden="1" x14ac:dyDescent="0.3"/>
    <row r="2303" hidden="1" x14ac:dyDescent="0.3"/>
    <row r="2304" hidden="1" x14ac:dyDescent="0.3"/>
    <row r="2305" hidden="1" x14ac:dyDescent="0.3"/>
    <row r="2306" hidden="1" x14ac:dyDescent="0.3"/>
    <row r="2307" hidden="1" x14ac:dyDescent="0.3"/>
    <row r="2308" hidden="1" x14ac:dyDescent="0.3"/>
    <row r="2309" hidden="1" x14ac:dyDescent="0.3"/>
    <row r="2310" hidden="1" x14ac:dyDescent="0.3"/>
    <row r="2311" hidden="1" x14ac:dyDescent="0.3"/>
    <row r="2312" hidden="1" x14ac:dyDescent="0.3"/>
    <row r="2313" hidden="1" x14ac:dyDescent="0.3"/>
    <row r="2314" hidden="1" x14ac:dyDescent="0.3"/>
    <row r="2315" hidden="1" x14ac:dyDescent="0.3"/>
    <row r="2316" hidden="1" x14ac:dyDescent="0.3"/>
    <row r="2317" hidden="1" x14ac:dyDescent="0.3"/>
    <row r="2318" hidden="1" x14ac:dyDescent="0.3"/>
    <row r="2319" hidden="1" x14ac:dyDescent="0.3"/>
    <row r="2320" hidden="1" x14ac:dyDescent="0.3"/>
    <row r="2321" hidden="1" x14ac:dyDescent="0.3"/>
    <row r="2322" hidden="1" x14ac:dyDescent="0.3"/>
    <row r="2323" hidden="1" x14ac:dyDescent="0.3"/>
    <row r="2324" hidden="1" x14ac:dyDescent="0.3"/>
    <row r="2325" hidden="1" x14ac:dyDescent="0.3"/>
    <row r="2326" hidden="1" x14ac:dyDescent="0.3"/>
    <row r="2327" hidden="1" x14ac:dyDescent="0.3"/>
    <row r="2328" hidden="1" x14ac:dyDescent="0.3"/>
    <row r="2329" hidden="1" x14ac:dyDescent="0.3"/>
    <row r="2330" hidden="1" x14ac:dyDescent="0.3"/>
    <row r="2331" hidden="1" x14ac:dyDescent="0.3"/>
    <row r="2332" hidden="1" x14ac:dyDescent="0.3"/>
    <row r="2333" hidden="1" x14ac:dyDescent="0.3"/>
    <row r="2334" hidden="1" x14ac:dyDescent="0.3"/>
    <row r="2335" hidden="1" x14ac:dyDescent="0.3"/>
    <row r="2336" hidden="1" x14ac:dyDescent="0.3"/>
    <row r="2337" hidden="1" x14ac:dyDescent="0.3"/>
    <row r="2338" hidden="1" x14ac:dyDescent="0.3"/>
    <row r="2339" hidden="1" x14ac:dyDescent="0.3"/>
    <row r="2340" hidden="1" x14ac:dyDescent="0.3"/>
    <row r="2341" hidden="1" x14ac:dyDescent="0.3"/>
    <row r="2342" hidden="1" x14ac:dyDescent="0.3"/>
    <row r="2343" hidden="1" x14ac:dyDescent="0.3"/>
    <row r="2344" hidden="1" x14ac:dyDescent="0.3"/>
    <row r="2345" hidden="1" x14ac:dyDescent="0.3"/>
    <row r="2346" hidden="1" x14ac:dyDescent="0.3"/>
    <row r="2347" hidden="1" x14ac:dyDescent="0.3"/>
    <row r="2348" hidden="1" x14ac:dyDescent="0.3"/>
    <row r="2349" hidden="1" x14ac:dyDescent="0.3"/>
    <row r="2350" hidden="1" x14ac:dyDescent="0.3"/>
    <row r="2351" hidden="1" x14ac:dyDescent="0.3"/>
    <row r="2352" hidden="1" x14ac:dyDescent="0.3"/>
    <row r="2353" hidden="1" x14ac:dyDescent="0.3"/>
    <row r="2354" hidden="1" x14ac:dyDescent="0.3"/>
    <row r="2355" hidden="1" x14ac:dyDescent="0.3"/>
    <row r="2356" hidden="1" x14ac:dyDescent="0.3"/>
    <row r="2357" hidden="1" x14ac:dyDescent="0.3"/>
    <row r="2358" hidden="1" x14ac:dyDescent="0.3"/>
    <row r="2359" hidden="1" x14ac:dyDescent="0.3"/>
    <row r="2360" hidden="1" x14ac:dyDescent="0.3"/>
    <row r="2361" hidden="1" x14ac:dyDescent="0.3"/>
    <row r="2362" hidden="1" x14ac:dyDescent="0.3"/>
    <row r="2363" hidden="1" x14ac:dyDescent="0.3"/>
    <row r="2364" hidden="1" x14ac:dyDescent="0.3"/>
    <row r="2365" hidden="1" x14ac:dyDescent="0.3"/>
    <row r="2366" hidden="1" x14ac:dyDescent="0.3"/>
    <row r="2367" hidden="1" x14ac:dyDescent="0.3"/>
    <row r="2368" hidden="1" x14ac:dyDescent="0.3"/>
    <row r="2369" hidden="1" x14ac:dyDescent="0.3"/>
    <row r="2370" hidden="1" x14ac:dyDescent="0.3"/>
    <row r="2371" hidden="1" x14ac:dyDescent="0.3"/>
    <row r="2372" hidden="1" x14ac:dyDescent="0.3"/>
    <row r="2373" hidden="1" x14ac:dyDescent="0.3"/>
    <row r="2374" hidden="1" x14ac:dyDescent="0.3"/>
    <row r="2375" hidden="1" x14ac:dyDescent="0.3"/>
    <row r="2376" hidden="1" x14ac:dyDescent="0.3"/>
    <row r="2377" hidden="1" x14ac:dyDescent="0.3"/>
    <row r="2378" hidden="1" x14ac:dyDescent="0.3"/>
    <row r="2379" hidden="1" x14ac:dyDescent="0.3"/>
    <row r="2380" hidden="1" x14ac:dyDescent="0.3"/>
    <row r="2381" hidden="1" x14ac:dyDescent="0.3"/>
    <row r="2382" hidden="1" x14ac:dyDescent="0.3"/>
    <row r="2383" hidden="1" x14ac:dyDescent="0.3"/>
    <row r="2384" hidden="1" x14ac:dyDescent="0.3"/>
    <row r="2385" hidden="1" x14ac:dyDescent="0.3"/>
    <row r="2386" hidden="1" x14ac:dyDescent="0.3"/>
    <row r="2387" hidden="1" x14ac:dyDescent="0.3"/>
    <row r="2388" hidden="1" x14ac:dyDescent="0.3"/>
    <row r="2389" hidden="1" x14ac:dyDescent="0.3"/>
    <row r="2390" hidden="1" x14ac:dyDescent="0.3"/>
    <row r="2391" hidden="1" x14ac:dyDescent="0.3"/>
    <row r="2392" hidden="1" x14ac:dyDescent="0.3"/>
    <row r="2393" hidden="1" x14ac:dyDescent="0.3"/>
    <row r="2394" hidden="1" x14ac:dyDescent="0.3"/>
    <row r="2395" hidden="1" x14ac:dyDescent="0.3"/>
    <row r="2396" hidden="1" x14ac:dyDescent="0.3"/>
    <row r="2397" hidden="1" x14ac:dyDescent="0.3"/>
    <row r="2398" hidden="1" x14ac:dyDescent="0.3"/>
    <row r="2399" hidden="1" x14ac:dyDescent="0.3"/>
    <row r="2400" hidden="1" x14ac:dyDescent="0.3"/>
    <row r="2401" hidden="1" x14ac:dyDescent="0.3"/>
    <row r="2402" hidden="1" x14ac:dyDescent="0.3"/>
    <row r="2403" hidden="1" x14ac:dyDescent="0.3"/>
    <row r="2404" hidden="1" x14ac:dyDescent="0.3"/>
    <row r="2405" hidden="1" x14ac:dyDescent="0.3"/>
    <row r="2406" hidden="1" x14ac:dyDescent="0.3"/>
    <row r="2407" hidden="1" x14ac:dyDescent="0.3"/>
    <row r="2408" hidden="1" x14ac:dyDescent="0.3"/>
    <row r="2409" hidden="1" x14ac:dyDescent="0.3"/>
    <row r="2410" hidden="1" x14ac:dyDescent="0.3"/>
    <row r="2411" hidden="1" x14ac:dyDescent="0.3"/>
    <row r="2412" hidden="1" x14ac:dyDescent="0.3"/>
    <row r="2413" hidden="1" x14ac:dyDescent="0.3"/>
    <row r="2414" hidden="1" x14ac:dyDescent="0.3"/>
    <row r="2415" hidden="1" x14ac:dyDescent="0.3"/>
    <row r="2416" hidden="1" x14ac:dyDescent="0.3"/>
    <row r="2417" hidden="1" x14ac:dyDescent="0.3"/>
    <row r="2418" hidden="1" x14ac:dyDescent="0.3"/>
    <row r="2419" hidden="1" x14ac:dyDescent="0.3"/>
    <row r="2420" hidden="1" x14ac:dyDescent="0.3"/>
    <row r="2421" hidden="1" x14ac:dyDescent="0.3"/>
    <row r="2422" hidden="1" x14ac:dyDescent="0.3"/>
    <row r="2423" hidden="1" x14ac:dyDescent="0.3"/>
    <row r="2424" hidden="1" x14ac:dyDescent="0.3"/>
    <row r="2425" hidden="1" x14ac:dyDescent="0.3"/>
    <row r="2426" hidden="1" x14ac:dyDescent="0.3"/>
    <row r="2427" hidden="1" x14ac:dyDescent="0.3"/>
    <row r="2428" hidden="1" x14ac:dyDescent="0.3"/>
    <row r="2429" hidden="1" x14ac:dyDescent="0.3"/>
    <row r="2430" hidden="1" x14ac:dyDescent="0.3"/>
    <row r="2431" hidden="1" x14ac:dyDescent="0.3"/>
    <row r="2432" hidden="1" x14ac:dyDescent="0.3"/>
    <row r="2433" hidden="1" x14ac:dyDescent="0.3"/>
    <row r="2434" hidden="1" x14ac:dyDescent="0.3"/>
    <row r="2435" hidden="1" x14ac:dyDescent="0.3"/>
    <row r="2436" hidden="1" x14ac:dyDescent="0.3"/>
    <row r="2437" hidden="1" x14ac:dyDescent="0.3"/>
    <row r="2438" hidden="1" x14ac:dyDescent="0.3"/>
    <row r="2439" hidden="1" x14ac:dyDescent="0.3"/>
    <row r="2440" hidden="1" x14ac:dyDescent="0.3"/>
    <row r="2441" hidden="1" x14ac:dyDescent="0.3"/>
    <row r="2442" hidden="1" x14ac:dyDescent="0.3"/>
    <row r="2443" hidden="1" x14ac:dyDescent="0.3"/>
    <row r="2444" hidden="1" x14ac:dyDescent="0.3"/>
    <row r="2445" hidden="1" x14ac:dyDescent="0.3"/>
    <row r="2446" hidden="1" x14ac:dyDescent="0.3"/>
    <row r="2447" hidden="1" x14ac:dyDescent="0.3"/>
    <row r="2448" hidden="1" x14ac:dyDescent="0.3"/>
    <row r="2449" hidden="1" x14ac:dyDescent="0.3"/>
    <row r="2450" hidden="1" x14ac:dyDescent="0.3"/>
    <row r="2451" hidden="1" x14ac:dyDescent="0.3"/>
    <row r="2452" hidden="1" x14ac:dyDescent="0.3"/>
    <row r="2453" hidden="1" x14ac:dyDescent="0.3"/>
    <row r="2454" hidden="1" x14ac:dyDescent="0.3"/>
    <row r="2455" hidden="1" x14ac:dyDescent="0.3"/>
    <row r="2456" hidden="1" x14ac:dyDescent="0.3"/>
    <row r="2457" hidden="1" x14ac:dyDescent="0.3"/>
    <row r="2458" hidden="1" x14ac:dyDescent="0.3"/>
    <row r="2459" hidden="1" x14ac:dyDescent="0.3"/>
    <row r="2460" hidden="1" x14ac:dyDescent="0.3"/>
    <row r="2461" hidden="1" x14ac:dyDescent="0.3"/>
    <row r="2462" hidden="1" x14ac:dyDescent="0.3"/>
    <row r="2463" hidden="1" x14ac:dyDescent="0.3"/>
    <row r="2464" hidden="1" x14ac:dyDescent="0.3"/>
    <row r="2465" hidden="1" x14ac:dyDescent="0.3"/>
    <row r="2466" hidden="1" x14ac:dyDescent="0.3"/>
    <row r="2467" hidden="1" x14ac:dyDescent="0.3"/>
    <row r="2468" hidden="1" x14ac:dyDescent="0.3"/>
    <row r="2469" hidden="1" x14ac:dyDescent="0.3"/>
    <row r="2470" hidden="1" x14ac:dyDescent="0.3"/>
    <row r="2471" hidden="1" x14ac:dyDescent="0.3"/>
    <row r="2472" hidden="1" x14ac:dyDescent="0.3"/>
    <row r="2473" hidden="1" x14ac:dyDescent="0.3"/>
    <row r="2474" hidden="1" x14ac:dyDescent="0.3"/>
    <row r="2475" hidden="1" x14ac:dyDescent="0.3"/>
    <row r="2476" hidden="1" x14ac:dyDescent="0.3"/>
    <row r="2477" hidden="1" x14ac:dyDescent="0.3"/>
    <row r="2478" hidden="1" x14ac:dyDescent="0.3"/>
    <row r="2479" hidden="1" x14ac:dyDescent="0.3"/>
    <row r="2480" hidden="1" x14ac:dyDescent="0.3"/>
    <row r="2481" hidden="1" x14ac:dyDescent="0.3"/>
    <row r="2482" hidden="1" x14ac:dyDescent="0.3"/>
    <row r="2483" hidden="1" x14ac:dyDescent="0.3"/>
    <row r="2484" hidden="1" x14ac:dyDescent="0.3"/>
    <row r="2485" hidden="1" x14ac:dyDescent="0.3"/>
    <row r="2486" hidden="1" x14ac:dyDescent="0.3"/>
    <row r="2487" hidden="1" x14ac:dyDescent="0.3"/>
    <row r="2488" hidden="1" x14ac:dyDescent="0.3"/>
    <row r="2489" hidden="1" x14ac:dyDescent="0.3"/>
    <row r="2490" hidden="1" x14ac:dyDescent="0.3"/>
    <row r="2491" hidden="1" x14ac:dyDescent="0.3"/>
    <row r="2492" hidden="1" x14ac:dyDescent="0.3"/>
    <row r="2493" hidden="1" x14ac:dyDescent="0.3"/>
    <row r="2494" hidden="1" x14ac:dyDescent="0.3"/>
    <row r="2495" hidden="1" x14ac:dyDescent="0.3"/>
    <row r="2496" hidden="1" x14ac:dyDescent="0.3"/>
    <row r="2497" hidden="1" x14ac:dyDescent="0.3"/>
    <row r="2498" hidden="1" x14ac:dyDescent="0.3"/>
    <row r="2499" hidden="1" x14ac:dyDescent="0.3"/>
    <row r="2500" hidden="1" x14ac:dyDescent="0.3"/>
    <row r="2501" hidden="1" x14ac:dyDescent="0.3"/>
    <row r="2502" hidden="1" x14ac:dyDescent="0.3"/>
    <row r="2503" hidden="1" x14ac:dyDescent="0.3"/>
    <row r="2504" hidden="1" x14ac:dyDescent="0.3"/>
    <row r="2505" hidden="1" x14ac:dyDescent="0.3"/>
    <row r="2506" hidden="1" x14ac:dyDescent="0.3"/>
    <row r="2507" hidden="1" x14ac:dyDescent="0.3"/>
    <row r="2508" hidden="1" x14ac:dyDescent="0.3"/>
    <row r="2509" hidden="1" x14ac:dyDescent="0.3"/>
    <row r="2510" hidden="1" x14ac:dyDescent="0.3"/>
    <row r="2511" hidden="1" x14ac:dyDescent="0.3"/>
    <row r="2512" hidden="1" x14ac:dyDescent="0.3"/>
    <row r="2513" hidden="1" x14ac:dyDescent="0.3"/>
    <row r="2514" hidden="1" x14ac:dyDescent="0.3"/>
    <row r="2515" hidden="1" x14ac:dyDescent="0.3"/>
    <row r="2516" hidden="1" x14ac:dyDescent="0.3"/>
    <row r="2517" hidden="1" x14ac:dyDescent="0.3"/>
    <row r="2518" hidden="1" x14ac:dyDescent="0.3"/>
    <row r="2519" hidden="1" x14ac:dyDescent="0.3"/>
    <row r="2520" hidden="1" x14ac:dyDescent="0.3"/>
    <row r="2521" hidden="1" x14ac:dyDescent="0.3"/>
    <row r="2522" hidden="1" x14ac:dyDescent="0.3"/>
    <row r="2523" hidden="1" x14ac:dyDescent="0.3"/>
    <row r="2524" hidden="1" x14ac:dyDescent="0.3"/>
    <row r="2525" hidden="1" x14ac:dyDescent="0.3"/>
    <row r="2526" hidden="1" x14ac:dyDescent="0.3"/>
    <row r="2527" hidden="1" x14ac:dyDescent="0.3"/>
    <row r="2528" hidden="1" x14ac:dyDescent="0.3"/>
    <row r="2529" hidden="1" x14ac:dyDescent="0.3"/>
    <row r="2530" hidden="1" x14ac:dyDescent="0.3"/>
    <row r="2531" hidden="1" x14ac:dyDescent="0.3"/>
    <row r="2532" hidden="1" x14ac:dyDescent="0.3"/>
    <row r="2533" hidden="1" x14ac:dyDescent="0.3"/>
    <row r="2534" hidden="1" x14ac:dyDescent="0.3"/>
    <row r="2535" hidden="1" x14ac:dyDescent="0.3"/>
    <row r="2536" hidden="1" x14ac:dyDescent="0.3"/>
    <row r="2537" hidden="1" x14ac:dyDescent="0.3"/>
    <row r="2538" hidden="1" x14ac:dyDescent="0.3"/>
    <row r="2539" hidden="1" x14ac:dyDescent="0.3"/>
    <row r="2540" hidden="1" x14ac:dyDescent="0.3"/>
    <row r="2541" hidden="1" x14ac:dyDescent="0.3"/>
    <row r="2542" hidden="1" x14ac:dyDescent="0.3"/>
    <row r="2543" hidden="1" x14ac:dyDescent="0.3"/>
    <row r="2544" hidden="1" x14ac:dyDescent="0.3"/>
    <row r="2545" hidden="1" x14ac:dyDescent="0.3"/>
    <row r="2546" hidden="1" x14ac:dyDescent="0.3"/>
    <row r="2547" hidden="1" x14ac:dyDescent="0.3"/>
    <row r="2548" hidden="1" x14ac:dyDescent="0.3"/>
    <row r="2549" hidden="1" x14ac:dyDescent="0.3"/>
    <row r="2550" hidden="1" x14ac:dyDescent="0.3"/>
    <row r="2551" hidden="1" x14ac:dyDescent="0.3"/>
    <row r="2552" hidden="1" x14ac:dyDescent="0.3"/>
    <row r="2553" hidden="1" x14ac:dyDescent="0.3"/>
    <row r="2554" hidden="1" x14ac:dyDescent="0.3"/>
    <row r="2555" hidden="1" x14ac:dyDescent="0.3"/>
    <row r="2556" hidden="1" x14ac:dyDescent="0.3"/>
    <row r="2557" hidden="1" x14ac:dyDescent="0.3"/>
    <row r="2558" hidden="1" x14ac:dyDescent="0.3"/>
    <row r="2559" hidden="1" x14ac:dyDescent="0.3"/>
    <row r="2560" hidden="1" x14ac:dyDescent="0.3"/>
    <row r="2561" hidden="1" x14ac:dyDescent="0.3"/>
    <row r="2562" hidden="1" x14ac:dyDescent="0.3"/>
    <row r="2563" hidden="1" x14ac:dyDescent="0.3"/>
    <row r="2564" hidden="1" x14ac:dyDescent="0.3"/>
    <row r="2565" hidden="1" x14ac:dyDescent="0.3"/>
    <row r="2566" hidden="1" x14ac:dyDescent="0.3"/>
    <row r="2567" hidden="1" x14ac:dyDescent="0.3"/>
    <row r="2568" hidden="1" x14ac:dyDescent="0.3"/>
    <row r="2569" hidden="1" x14ac:dyDescent="0.3"/>
    <row r="2570" hidden="1" x14ac:dyDescent="0.3"/>
    <row r="2571" hidden="1" x14ac:dyDescent="0.3"/>
    <row r="2572" hidden="1" x14ac:dyDescent="0.3"/>
    <row r="2573" hidden="1" x14ac:dyDescent="0.3"/>
    <row r="2574" hidden="1" x14ac:dyDescent="0.3"/>
    <row r="2575" hidden="1" x14ac:dyDescent="0.3"/>
    <row r="2576" hidden="1" x14ac:dyDescent="0.3"/>
    <row r="2577" hidden="1" x14ac:dyDescent="0.3"/>
    <row r="2578" hidden="1" x14ac:dyDescent="0.3"/>
    <row r="2579" hidden="1" x14ac:dyDescent="0.3"/>
    <row r="2580" hidden="1" x14ac:dyDescent="0.3"/>
    <row r="2581" hidden="1" x14ac:dyDescent="0.3"/>
    <row r="2582" hidden="1" x14ac:dyDescent="0.3"/>
    <row r="2583" hidden="1" x14ac:dyDescent="0.3"/>
    <row r="2584" hidden="1" x14ac:dyDescent="0.3"/>
    <row r="2585" hidden="1" x14ac:dyDescent="0.3"/>
    <row r="2586" hidden="1" x14ac:dyDescent="0.3"/>
    <row r="2587" hidden="1" x14ac:dyDescent="0.3"/>
    <row r="2588" hidden="1" x14ac:dyDescent="0.3"/>
    <row r="2589" hidden="1" x14ac:dyDescent="0.3"/>
    <row r="2590" hidden="1" x14ac:dyDescent="0.3"/>
    <row r="2591" hidden="1" x14ac:dyDescent="0.3"/>
    <row r="2592" hidden="1" x14ac:dyDescent="0.3"/>
    <row r="2593" hidden="1" x14ac:dyDescent="0.3"/>
    <row r="2594" hidden="1" x14ac:dyDescent="0.3"/>
    <row r="2595" hidden="1" x14ac:dyDescent="0.3"/>
    <row r="2596" hidden="1" x14ac:dyDescent="0.3"/>
    <row r="2597" hidden="1" x14ac:dyDescent="0.3"/>
    <row r="2598" hidden="1" x14ac:dyDescent="0.3"/>
    <row r="2599" hidden="1" x14ac:dyDescent="0.3"/>
    <row r="2600" hidden="1" x14ac:dyDescent="0.3"/>
    <row r="2601" hidden="1" x14ac:dyDescent="0.3"/>
    <row r="2602" hidden="1" x14ac:dyDescent="0.3"/>
    <row r="2603" hidden="1" x14ac:dyDescent="0.3"/>
    <row r="2604" hidden="1" x14ac:dyDescent="0.3"/>
    <row r="2605" hidden="1" x14ac:dyDescent="0.3"/>
    <row r="2606" hidden="1" x14ac:dyDescent="0.3"/>
    <row r="2607" hidden="1" x14ac:dyDescent="0.3"/>
    <row r="2608" hidden="1" x14ac:dyDescent="0.3"/>
    <row r="2609" hidden="1" x14ac:dyDescent="0.3"/>
    <row r="2610" hidden="1" x14ac:dyDescent="0.3"/>
    <row r="2611" hidden="1" x14ac:dyDescent="0.3"/>
    <row r="2612" hidden="1" x14ac:dyDescent="0.3"/>
    <row r="2613" hidden="1" x14ac:dyDescent="0.3"/>
    <row r="2614" hidden="1" x14ac:dyDescent="0.3"/>
    <row r="2615" hidden="1" x14ac:dyDescent="0.3"/>
    <row r="2616" hidden="1" x14ac:dyDescent="0.3"/>
    <row r="2617" hidden="1" x14ac:dyDescent="0.3"/>
    <row r="2618" hidden="1" x14ac:dyDescent="0.3"/>
    <row r="2619" hidden="1" x14ac:dyDescent="0.3"/>
    <row r="2620" hidden="1" x14ac:dyDescent="0.3"/>
    <row r="2621" hidden="1" x14ac:dyDescent="0.3"/>
    <row r="2622" hidden="1" x14ac:dyDescent="0.3"/>
    <row r="2623" hidden="1" x14ac:dyDescent="0.3"/>
    <row r="2624" hidden="1" x14ac:dyDescent="0.3"/>
    <row r="2625" hidden="1" x14ac:dyDescent="0.3"/>
    <row r="2626" hidden="1" x14ac:dyDescent="0.3"/>
    <row r="2627" hidden="1" x14ac:dyDescent="0.3"/>
    <row r="2628" hidden="1" x14ac:dyDescent="0.3"/>
    <row r="2629" hidden="1" x14ac:dyDescent="0.3"/>
    <row r="2630" hidden="1" x14ac:dyDescent="0.3"/>
    <row r="2631" hidden="1" x14ac:dyDescent="0.3"/>
    <row r="2632" hidden="1" x14ac:dyDescent="0.3"/>
    <row r="2633" hidden="1" x14ac:dyDescent="0.3"/>
    <row r="2634" hidden="1" x14ac:dyDescent="0.3"/>
    <row r="2635" hidden="1" x14ac:dyDescent="0.3"/>
    <row r="2636" hidden="1" x14ac:dyDescent="0.3"/>
    <row r="2637" hidden="1" x14ac:dyDescent="0.3"/>
    <row r="2638" hidden="1" x14ac:dyDescent="0.3"/>
    <row r="2639" hidden="1" x14ac:dyDescent="0.3"/>
    <row r="2640" hidden="1" x14ac:dyDescent="0.3"/>
    <row r="2641" hidden="1" x14ac:dyDescent="0.3"/>
    <row r="2642" hidden="1" x14ac:dyDescent="0.3"/>
    <row r="2643" hidden="1" x14ac:dyDescent="0.3"/>
    <row r="2644" hidden="1" x14ac:dyDescent="0.3"/>
    <row r="2645" hidden="1" x14ac:dyDescent="0.3"/>
    <row r="2646" hidden="1" x14ac:dyDescent="0.3"/>
    <row r="2647" hidden="1" x14ac:dyDescent="0.3"/>
    <row r="2648" hidden="1" x14ac:dyDescent="0.3"/>
    <row r="2649" hidden="1" x14ac:dyDescent="0.3"/>
    <row r="2650" hidden="1" x14ac:dyDescent="0.3"/>
    <row r="2651" hidden="1" x14ac:dyDescent="0.3"/>
    <row r="2652" hidden="1" x14ac:dyDescent="0.3"/>
    <row r="2653" hidden="1" x14ac:dyDescent="0.3"/>
    <row r="2654" hidden="1" x14ac:dyDescent="0.3"/>
    <row r="2655" hidden="1" x14ac:dyDescent="0.3"/>
    <row r="2656" hidden="1" x14ac:dyDescent="0.3"/>
    <row r="2657" hidden="1" x14ac:dyDescent="0.3"/>
    <row r="2658" hidden="1" x14ac:dyDescent="0.3"/>
    <row r="2659" hidden="1" x14ac:dyDescent="0.3"/>
    <row r="2660" hidden="1" x14ac:dyDescent="0.3"/>
    <row r="2661" hidden="1" x14ac:dyDescent="0.3"/>
    <row r="2662" hidden="1" x14ac:dyDescent="0.3"/>
    <row r="2663" hidden="1" x14ac:dyDescent="0.3"/>
    <row r="2664" hidden="1" x14ac:dyDescent="0.3"/>
    <row r="2665" hidden="1" x14ac:dyDescent="0.3"/>
    <row r="2666" hidden="1" x14ac:dyDescent="0.3"/>
    <row r="2667" hidden="1" x14ac:dyDescent="0.3"/>
    <row r="2668" hidden="1" x14ac:dyDescent="0.3"/>
    <row r="2669" hidden="1" x14ac:dyDescent="0.3"/>
    <row r="2670" hidden="1" x14ac:dyDescent="0.3"/>
    <row r="2671" hidden="1" x14ac:dyDescent="0.3"/>
    <row r="2672" hidden="1" x14ac:dyDescent="0.3"/>
    <row r="2673" hidden="1" x14ac:dyDescent="0.3"/>
    <row r="2674" hidden="1" x14ac:dyDescent="0.3"/>
    <row r="2675" hidden="1" x14ac:dyDescent="0.3"/>
    <row r="2676" hidden="1" x14ac:dyDescent="0.3"/>
    <row r="2677" hidden="1" x14ac:dyDescent="0.3"/>
    <row r="2678" hidden="1" x14ac:dyDescent="0.3"/>
    <row r="2679" hidden="1" x14ac:dyDescent="0.3"/>
    <row r="2680" hidden="1" x14ac:dyDescent="0.3"/>
    <row r="2681" hidden="1" x14ac:dyDescent="0.3"/>
    <row r="2682" hidden="1" x14ac:dyDescent="0.3"/>
    <row r="2683" hidden="1" x14ac:dyDescent="0.3"/>
    <row r="2684" hidden="1" x14ac:dyDescent="0.3"/>
    <row r="2685" hidden="1" x14ac:dyDescent="0.3"/>
    <row r="2686" hidden="1" x14ac:dyDescent="0.3"/>
    <row r="2687" hidden="1" x14ac:dyDescent="0.3"/>
    <row r="2688" hidden="1" x14ac:dyDescent="0.3"/>
    <row r="2689" hidden="1" x14ac:dyDescent="0.3"/>
    <row r="2690" hidden="1" x14ac:dyDescent="0.3"/>
    <row r="2691" hidden="1" x14ac:dyDescent="0.3"/>
    <row r="2692" hidden="1" x14ac:dyDescent="0.3"/>
    <row r="2693" hidden="1" x14ac:dyDescent="0.3"/>
    <row r="2694" hidden="1" x14ac:dyDescent="0.3"/>
    <row r="2695" hidden="1" x14ac:dyDescent="0.3"/>
    <row r="2696" hidden="1" x14ac:dyDescent="0.3"/>
    <row r="2697" hidden="1" x14ac:dyDescent="0.3"/>
    <row r="2698" hidden="1" x14ac:dyDescent="0.3"/>
    <row r="2699" hidden="1" x14ac:dyDescent="0.3"/>
    <row r="2700" hidden="1" x14ac:dyDescent="0.3"/>
    <row r="2701" hidden="1" x14ac:dyDescent="0.3"/>
    <row r="2702" hidden="1" x14ac:dyDescent="0.3"/>
    <row r="2703" hidden="1" x14ac:dyDescent="0.3"/>
    <row r="2704" hidden="1" x14ac:dyDescent="0.3"/>
    <row r="2705" hidden="1" x14ac:dyDescent="0.3"/>
    <row r="2706" hidden="1" x14ac:dyDescent="0.3"/>
    <row r="2707" hidden="1" x14ac:dyDescent="0.3"/>
    <row r="2708" hidden="1" x14ac:dyDescent="0.3"/>
    <row r="2709" hidden="1" x14ac:dyDescent="0.3"/>
    <row r="2710" hidden="1" x14ac:dyDescent="0.3"/>
    <row r="2711" hidden="1" x14ac:dyDescent="0.3"/>
    <row r="2712" hidden="1" x14ac:dyDescent="0.3"/>
    <row r="2713" hidden="1" x14ac:dyDescent="0.3"/>
    <row r="2714" hidden="1" x14ac:dyDescent="0.3"/>
    <row r="2715" hidden="1" x14ac:dyDescent="0.3"/>
    <row r="2716" hidden="1" x14ac:dyDescent="0.3"/>
    <row r="2717" hidden="1" x14ac:dyDescent="0.3"/>
    <row r="2718" hidden="1" x14ac:dyDescent="0.3"/>
    <row r="2719" hidden="1" x14ac:dyDescent="0.3"/>
    <row r="2720" hidden="1" x14ac:dyDescent="0.3"/>
    <row r="2721" hidden="1" x14ac:dyDescent="0.3"/>
    <row r="2722" hidden="1" x14ac:dyDescent="0.3"/>
    <row r="2723" hidden="1" x14ac:dyDescent="0.3"/>
    <row r="2724" hidden="1" x14ac:dyDescent="0.3"/>
    <row r="2725" hidden="1" x14ac:dyDescent="0.3"/>
    <row r="2726" hidden="1" x14ac:dyDescent="0.3"/>
    <row r="2727" hidden="1" x14ac:dyDescent="0.3"/>
    <row r="2728" hidden="1" x14ac:dyDescent="0.3"/>
    <row r="2729" hidden="1" x14ac:dyDescent="0.3"/>
    <row r="2730" hidden="1" x14ac:dyDescent="0.3"/>
    <row r="2731" hidden="1" x14ac:dyDescent="0.3"/>
    <row r="2732" hidden="1" x14ac:dyDescent="0.3"/>
    <row r="2733" hidden="1" x14ac:dyDescent="0.3"/>
    <row r="2734" hidden="1" x14ac:dyDescent="0.3"/>
    <row r="2735" hidden="1" x14ac:dyDescent="0.3"/>
    <row r="2736" hidden="1" x14ac:dyDescent="0.3"/>
    <row r="2737" hidden="1" x14ac:dyDescent="0.3"/>
    <row r="2738" hidden="1" x14ac:dyDescent="0.3"/>
    <row r="2739" hidden="1" x14ac:dyDescent="0.3"/>
    <row r="2740" hidden="1" x14ac:dyDescent="0.3"/>
    <row r="2741" hidden="1" x14ac:dyDescent="0.3"/>
    <row r="2742" hidden="1" x14ac:dyDescent="0.3"/>
    <row r="2743" hidden="1" x14ac:dyDescent="0.3"/>
    <row r="2744" hidden="1" x14ac:dyDescent="0.3"/>
    <row r="2745" hidden="1" x14ac:dyDescent="0.3"/>
    <row r="2746" hidden="1" x14ac:dyDescent="0.3"/>
    <row r="2747" hidden="1" x14ac:dyDescent="0.3"/>
    <row r="2748" hidden="1" x14ac:dyDescent="0.3"/>
    <row r="2749" hidden="1" x14ac:dyDescent="0.3"/>
    <row r="2750" hidden="1" x14ac:dyDescent="0.3"/>
    <row r="2751" hidden="1" x14ac:dyDescent="0.3"/>
    <row r="2752" hidden="1" x14ac:dyDescent="0.3"/>
    <row r="2753" hidden="1" x14ac:dyDescent="0.3"/>
    <row r="2754" hidden="1" x14ac:dyDescent="0.3"/>
    <row r="2755" hidden="1" x14ac:dyDescent="0.3"/>
    <row r="2756" hidden="1" x14ac:dyDescent="0.3"/>
    <row r="2757" hidden="1" x14ac:dyDescent="0.3"/>
    <row r="2758" hidden="1" x14ac:dyDescent="0.3"/>
    <row r="2759" hidden="1" x14ac:dyDescent="0.3"/>
    <row r="2760" hidden="1" x14ac:dyDescent="0.3"/>
    <row r="2761" hidden="1" x14ac:dyDescent="0.3"/>
    <row r="2762" hidden="1" x14ac:dyDescent="0.3"/>
    <row r="2763" hidden="1" x14ac:dyDescent="0.3"/>
    <row r="2764" hidden="1" x14ac:dyDescent="0.3"/>
    <row r="2765" hidden="1" x14ac:dyDescent="0.3"/>
    <row r="2766" hidden="1" x14ac:dyDescent="0.3"/>
    <row r="2767" hidden="1" x14ac:dyDescent="0.3"/>
    <row r="2768" hidden="1" x14ac:dyDescent="0.3"/>
    <row r="2769" hidden="1" x14ac:dyDescent="0.3"/>
    <row r="2770" hidden="1" x14ac:dyDescent="0.3"/>
    <row r="2771" hidden="1" x14ac:dyDescent="0.3"/>
    <row r="2772" hidden="1" x14ac:dyDescent="0.3"/>
    <row r="2773" hidden="1" x14ac:dyDescent="0.3"/>
    <row r="2774" hidden="1" x14ac:dyDescent="0.3"/>
    <row r="2775" hidden="1" x14ac:dyDescent="0.3"/>
    <row r="2776" hidden="1" x14ac:dyDescent="0.3"/>
    <row r="2777" hidden="1" x14ac:dyDescent="0.3"/>
    <row r="2778" hidden="1" x14ac:dyDescent="0.3"/>
    <row r="2779" hidden="1" x14ac:dyDescent="0.3"/>
    <row r="2780" hidden="1" x14ac:dyDescent="0.3"/>
    <row r="2781" hidden="1" x14ac:dyDescent="0.3"/>
    <row r="2782" hidden="1" x14ac:dyDescent="0.3"/>
    <row r="2783" hidden="1" x14ac:dyDescent="0.3"/>
    <row r="2784" hidden="1" x14ac:dyDescent="0.3"/>
    <row r="2785" hidden="1" x14ac:dyDescent="0.3"/>
    <row r="2786" hidden="1" x14ac:dyDescent="0.3"/>
    <row r="2787" hidden="1" x14ac:dyDescent="0.3"/>
    <row r="2788" hidden="1" x14ac:dyDescent="0.3"/>
    <row r="2789" hidden="1" x14ac:dyDescent="0.3"/>
    <row r="2790" hidden="1" x14ac:dyDescent="0.3"/>
    <row r="2791" hidden="1" x14ac:dyDescent="0.3"/>
    <row r="2792" hidden="1" x14ac:dyDescent="0.3"/>
    <row r="2793" hidden="1" x14ac:dyDescent="0.3"/>
    <row r="2794" hidden="1" x14ac:dyDescent="0.3"/>
    <row r="2795" hidden="1" x14ac:dyDescent="0.3"/>
    <row r="2796" hidden="1" x14ac:dyDescent="0.3"/>
    <row r="2797" hidden="1" x14ac:dyDescent="0.3"/>
    <row r="2798" hidden="1" x14ac:dyDescent="0.3"/>
    <row r="2799" hidden="1" x14ac:dyDescent="0.3"/>
    <row r="2800" hidden="1" x14ac:dyDescent="0.3"/>
    <row r="2801" hidden="1" x14ac:dyDescent="0.3"/>
    <row r="2802" hidden="1" x14ac:dyDescent="0.3"/>
    <row r="2803" hidden="1" x14ac:dyDescent="0.3"/>
    <row r="2804" hidden="1" x14ac:dyDescent="0.3"/>
    <row r="2805" hidden="1" x14ac:dyDescent="0.3"/>
    <row r="2806" hidden="1" x14ac:dyDescent="0.3"/>
    <row r="2807" hidden="1" x14ac:dyDescent="0.3"/>
    <row r="2808" hidden="1" x14ac:dyDescent="0.3"/>
    <row r="2809" hidden="1" x14ac:dyDescent="0.3"/>
    <row r="2810" hidden="1" x14ac:dyDescent="0.3"/>
    <row r="2811" hidden="1" x14ac:dyDescent="0.3"/>
    <row r="2812" hidden="1" x14ac:dyDescent="0.3"/>
    <row r="2813" hidden="1" x14ac:dyDescent="0.3"/>
    <row r="2814" hidden="1" x14ac:dyDescent="0.3"/>
    <row r="2815" hidden="1" x14ac:dyDescent="0.3"/>
    <row r="2816" hidden="1" x14ac:dyDescent="0.3"/>
    <row r="2817" hidden="1" x14ac:dyDescent="0.3"/>
    <row r="2818" hidden="1" x14ac:dyDescent="0.3"/>
    <row r="2819" hidden="1" x14ac:dyDescent="0.3"/>
    <row r="2820" hidden="1" x14ac:dyDescent="0.3"/>
    <row r="2821" hidden="1" x14ac:dyDescent="0.3"/>
    <row r="2822" hidden="1" x14ac:dyDescent="0.3"/>
    <row r="2823" hidden="1" x14ac:dyDescent="0.3"/>
    <row r="2824" hidden="1" x14ac:dyDescent="0.3"/>
    <row r="2825" hidden="1" x14ac:dyDescent="0.3"/>
    <row r="2826" hidden="1" x14ac:dyDescent="0.3"/>
    <row r="2827" hidden="1" x14ac:dyDescent="0.3"/>
    <row r="2828" hidden="1" x14ac:dyDescent="0.3"/>
    <row r="2829" hidden="1" x14ac:dyDescent="0.3"/>
    <row r="2830" hidden="1" x14ac:dyDescent="0.3"/>
    <row r="2831" hidden="1" x14ac:dyDescent="0.3"/>
    <row r="2832" hidden="1" x14ac:dyDescent="0.3"/>
    <row r="2833" hidden="1" x14ac:dyDescent="0.3"/>
    <row r="2834" hidden="1" x14ac:dyDescent="0.3"/>
    <row r="2835" hidden="1" x14ac:dyDescent="0.3"/>
    <row r="2836" hidden="1" x14ac:dyDescent="0.3"/>
    <row r="2837" hidden="1" x14ac:dyDescent="0.3"/>
    <row r="2838" hidden="1" x14ac:dyDescent="0.3"/>
    <row r="2839" hidden="1" x14ac:dyDescent="0.3"/>
    <row r="2840" hidden="1" x14ac:dyDescent="0.3"/>
    <row r="2841" hidden="1" x14ac:dyDescent="0.3"/>
    <row r="2842" hidden="1" x14ac:dyDescent="0.3"/>
    <row r="2843" hidden="1" x14ac:dyDescent="0.3"/>
    <row r="2844" hidden="1" x14ac:dyDescent="0.3"/>
    <row r="2845" hidden="1" x14ac:dyDescent="0.3"/>
    <row r="2846" hidden="1" x14ac:dyDescent="0.3"/>
    <row r="2847" hidden="1" x14ac:dyDescent="0.3"/>
    <row r="2848" hidden="1" x14ac:dyDescent="0.3"/>
    <row r="2849" hidden="1" x14ac:dyDescent="0.3"/>
    <row r="2850" hidden="1" x14ac:dyDescent="0.3"/>
    <row r="2851" hidden="1" x14ac:dyDescent="0.3"/>
    <row r="2852" hidden="1" x14ac:dyDescent="0.3"/>
    <row r="2853" hidden="1" x14ac:dyDescent="0.3"/>
    <row r="2854" hidden="1" x14ac:dyDescent="0.3"/>
    <row r="2855" hidden="1" x14ac:dyDescent="0.3"/>
    <row r="2856" hidden="1" x14ac:dyDescent="0.3"/>
    <row r="2857" hidden="1" x14ac:dyDescent="0.3"/>
    <row r="2858" hidden="1" x14ac:dyDescent="0.3"/>
    <row r="2859" hidden="1" x14ac:dyDescent="0.3"/>
    <row r="2860" hidden="1" x14ac:dyDescent="0.3"/>
    <row r="2861" hidden="1" x14ac:dyDescent="0.3"/>
    <row r="2862" hidden="1" x14ac:dyDescent="0.3"/>
    <row r="2863" hidden="1" x14ac:dyDescent="0.3"/>
    <row r="2864" hidden="1" x14ac:dyDescent="0.3"/>
    <row r="2865" hidden="1" x14ac:dyDescent="0.3"/>
    <row r="2866" hidden="1" x14ac:dyDescent="0.3"/>
    <row r="2867" hidden="1" x14ac:dyDescent="0.3"/>
    <row r="2868" hidden="1" x14ac:dyDescent="0.3"/>
    <row r="2869" hidden="1" x14ac:dyDescent="0.3"/>
    <row r="2870" hidden="1" x14ac:dyDescent="0.3"/>
    <row r="2871" hidden="1" x14ac:dyDescent="0.3"/>
    <row r="2872" hidden="1" x14ac:dyDescent="0.3"/>
    <row r="2873" hidden="1" x14ac:dyDescent="0.3"/>
    <row r="2874" hidden="1" x14ac:dyDescent="0.3"/>
    <row r="2875" hidden="1" x14ac:dyDescent="0.3"/>
    <row r="2876" hidden="1" x14ac:dyDescent="0.3"/>
    <row r="2877" hidden="1" x14ac:dyDescent="0.3"/>
    <row r="2878" hidden="1" x14ac:dyDescent="0.3"/>
    <row r="2879" hidden="1" x14ac:dyDescent="0.3"/>
    <row r="2880" hidden="1" x14ac:dyDescent="0.3"/>
    <row r="2881" hidden="1" x14ac:dyDescent="0.3"/>
    <row r="2882" hidden="1" x14ac:dyDescent="0.3"/>
    <row r="2883" hidden="1" x14ac:dyDescent="0.3"/>
    <row r="2884" hidden="1" x14ac:dyDescent="0.3"/>
    <row r="2885" hidden="1" x14ac:dyDescent="0.3"/>
    <row r="2886" hidden="1" x14ac:dyDescent="0.3"/>
    <row r="2887" hidden="1" x14ac:dyDescent="0.3"/>
    <row r="2888" hidden="1" x14ac:dyDescent="0.3"/>
  </sheetData>
  <mergeCells count="13">
    <mergeCell ref="C1:H1"/>
    <mergeCell ref="C2:H2"/>
    <mergeCell ref="AK3:AK4"/>
    <mergeCell ref="AL3:AL4"/>
    <mergeCell ref="AI3:AI4"/>
    <mergeCell ref="AJ3:AJ4"/>
    <mergeCell ref="I3:N3"/>
    <mergeCell ref="O3:T3"/>
    <mergeCell ref="U3:Z3"/>
    <mergeCell ref="AA3:AA4"/>
    <mergeCell ref="AB3:AG3"/>
    <mergeCell ref="AH3:AH4"/>
    <mergeCell ref="C3:H3"/>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theme="7"/>
  </sheetPr>
  <dimension ref="A1:Q29"/>
  <sheetViews>
    <sheetView workbookViewId="0">
      <selection activeCell="B4" sqref="B4"/>
    </sheetView>
  </sheetViews>
  <sheetFormatPr defaultColWidth="0" defaultRowHeight="14.4" zeroHeight="1" x14ac:dyDescent="0.3"/>
  <cols>
    <col min="1" max="1" width="1.6640625" customWidth="1"/>
    <col min="2" max="2" width="12.33203125" customWidth="1"/>
    <col min="3" max="3" width="5.6640625" customWidth="1"/>
    <col min="4" max="4" width="3.6640625" customWidth="1"/>
    <col min="5" max="17" width="9.109375" customWidth="1"/>
    <col min="18" max="16384" width="9.109375" hidden="1"/>
  </cols>
  <sheetData>
    <row r="1" spans="1:17" x14ac:dyDescent="0.3">
      <c r="A1" s="7" t="s">
        <v>178</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ht="28.8" x14ac:dyDescent="0.3">
      <c r="A3" s="8"/>
      <c r="B3" s="8"/>
      <c r="C3" s="8"/>
      <c r="D3" s="8"/>
      <c r="E3" s="89" t="s">
        <v>225</v>
      </c>
      <c r="F3" s="79"/>
      <c r="G3" s="77" t="s">
        <v>204</v>
      </c>
      <c r="H3" s="77" t="s">
        <v>205</v>
      </c>
      <c r="I3" s="77" t="s">
        <v>206</v>
      </c>
      <c r="J3" s="77" t="s">
        <v>207</v>
      </c>
      <c r="K3" s="77" t="s">
        <v>208</v>
      </c>
      <c r="L3" s="77" t="s">
        <v>209</v>
      </c>
      <c r="M3" s="77" t="s">
        <v>210</v>
      </c>
      <c r="N3" s="77" t="s">
        <v>211</v>
      </c>
      <c r="O3" s="77" t="s">
        <v>212</v>
      </c>
      <c r="P3" s="77" t="s">
        <v>213</v>
      </c>
      <c r="Q3" s="8"/>
    </row>
    <row r="4" spans="1:17" x14ac:dyDescent="0.3">
      <c r="A4" s="8"/>
      <c r="B4" s="41" t="s">
        <v>335</v>
      </c>
      <c r="C4" s="8"/>
      <c r="D4" s="8"/>
      <c r="E4" s="8"/>
      <c r="F4" s="18"/>
      <c r="G4" s="32"/>
      <c r="H4" s="32"/>
      <c r="I4" s="32"/>
      <c r="J4" s="32"/>
      <c r="K4" s="8"/>
      <c r="L4" s="8"/>
      <c r="M4" s="8"/>
      <c r="N4" s="8"/>
      <c r="O4" s="8"/>
      <c r="P4" s="8"/>
      <c r="Q4" s="8"/>
    </row>
    <row r="5" spans="1:17" x14ac:dyDescent="0.3">
      <c r="A5" s="8"/>
      <c r="B5" s="8"/>
      <c r="C5" s="8"/>
      <c r="D5" s="8"/>
      <c r="E5" s="8"/>
      <c r="F5" s="18"/>
      <c r="G5" s="8"/>
      <c r="H5" s="8"/>
      <c r="I5" s="8"/>
      <c r="J5" s="8"/>
      <c r="K5" s="8"/>
      <c r="L5" s="8"/>
      <c r="M5" s="8"/>
      <c r="N5" s="8"/>
      <c r="O5" s="8"/>
      <c r="P5" s="8"/>
      <c r="Q5" s="8"/>
    </row>
    <row r="6" spans="1:17" x14ac:dyDescent="0.3">
      <c r="A6" s="8"/>
      <c r="B6" s="8" t="s">
        <v>0</v>
      </c>
      <c r="C6" s="88" t="s">
        <v>171</v>
      </c>
      <c r="D6" s="88">
        <f>ROW(D6)-ROW(D$3)+1</f>
        <v>4</v>
      </c>
      <c r="E6" s="19">
        <f>IF(B4=$B$22,SUMPRODUCT('Elec wholesale index'!AC:AC,'Elec wholesale index'!AF:AF)/SUM('Elec wholesale index'!AF:AF),E16)</f>
        <v>51.81580718940549</v>
      </c>
      <c r="F6" s="8"/>
      <c r="G6" s="19">
        <f>IF($B$4=$B$22,SUMIF('Elec wholesale index'!$AD:$AD,'Wholesale index summary'!G3,'Elec wholesale index'!$AC:$AC)/COUNTIF('Elec wholesale index'!$AD:$AD,'Wholesale index summary'!G3),G16)</f>
        <v>41.797832039273395</v>
      </c>
      <c r="H6" s="19">
        <f>IF($B$4=$B$22,SUMIF('Elec wholesale index'!$AD:$AD,'Wholesale index summary'!H3,'Elec wholesale index'!$AC:$AC)/COUNTIF('Elec wholesale index'!$AD:$AD,'Wholesale index summary'!H3),H16)</f>
        <v>0</v>
      </c>
      <c r="I6" s="19">
        <f>IF($B$4=$B$22,SUMIF('Elec wholesale index'!$AD:$AD,'Wholesale index summary'!I3,'Elec wholesale index'!$AC:$AC)/COUNTIF('Elec wholesale index'!$AD:$AD,'Wholesale index summary'!I3),I16)</f>
        <v>0</v>
      </c>
      <c r="J6" s="19">
        <f>IF($B$4=$B$22,SUMIF('Elec wholesale index'!$AD:$AD,'Wholesale index summary'!J3,'Elec wholesale index'!$AC:$AC)/COUNTIF('Elec wholesale index'!$AD:$AD,'Wholesale index summary'!J3),J16)</f>
        <v>0</v>
      </c>
      <c r="K6" s="19">
        <f>IF($B$4=$B$22,SUMIF('Elec wholesale index'!$AD:$AD,'Wholesale index summary'!K3,'Elec wholesale index'!$AC:$AC)/COUNTIF('Elec wholesale index'!$AD:$AD,'Wholesale index summary'!K3),K16)</f>
        <v>0</v>
      </c>
      <c r="L6" s="19">
        <f>IF($B$4=$B$22,SUMIF('Elec wholesale index'!$AD:$AD,'Wholesale index summary'!L3,'Elec wholesale index'!$AC:$AC)/COUNTIF('Elec wholesale index'!$AD:$AD,'Wholesale index summary'!L3),L16)</f>
        <v>0</v>
      </c>
      <c r="M6" s="19">
        <f>IF($B$4=$B$22,SUMIF('Elec wholesale index'!$AD:$AD,'Wholesale index summary'!M3,'Elec wholesale index'!$AC:$AC)/COUNTIF('Elec wholesale index'!$AD:$AD,'Wholesale index summary'!M3),M16)</f>
        <v>0</v>
      </c>
      <c r="N6" s="19">
        <f>IF($B$4=$B$22,SUMIF('Elec wholesale index'!$AD:$AD,'Wholesale index summary'!N3,'Elec wholesale index'!$AC:$AC)/COUNTIF('Elec wholesale index'!$AD:$AD,'Wholesale index summary'!N3),N16)</f>
        <v>0</v>
      </c>
      <c r="O6" s="19">
        <f>IF($B$4=$B$22,SUMIF('Elec wholesale index'!$AD:$AD,'Wholesale index summary'!O3,'Elec wholesale index'!$AC:$AC)/COUNTIF('Elec wholesale index'!$AD:$AD,'Wholesale index summary'!O3),O16)</f>
        <v>0</v>
      </c>
      <c r="P6" s="19">
        <f>IF($B$4=$B$22,SUMIF('Elec wholesale index'!$AD:$AD,'Wholesale index summary'!P3,'Elec wholesale index'!$AC:$AC)/COUNTIF('Elec wholesale index'!$AD:$AD,'Wholesale index summary'!P3),P16)</f>
        <v>0</v>
      </c>
      <c r="Q6" s="8"/>
    </row>
    <row r="7" spans="1:17" x14ac:dyDescent="0.3">
      <c r="A7" s="8"/>
      <c r="B7" s="8" t="s">
        <v>22</v>
      </c>
      <c r="C7" s="88" t="s">
        <v>173</v>
      </c>
      <c r="D7" s="88">
        <f>ROW(D7)-ROW(D$3)+1</f>
        <v>5</v>
      </c>
      <c r="E7" s="19">
        <f>E6</f>
        <v>51.81580718940549</v>
      </c>
      <c r="F7" s="8"/>
      <c r="G7" s="19">
        <f t="shared" ref="G7:P7" si="0">G6</f>
        <v>41.797832039273395</v>
      </c>
      <c r="H7" s="19">
        <f t="shared" si="0"/>
        <v>0</v>
      </c>
      <c r="I7" s="19">
        <f t="shared" si="0"/>
        <v>0</v>
      </c>
      <c r="J7" s="19">
        <f t="shared" si="0"/>
        <v>0</v>
      </c>
      <c r="K7" s="19">
        <f t="shared" si="0"/>
        <v>0</v>
      </c>
      <c r="L7" s="19">
        <f t="shared" si="0"/>
        <v>0</v>
      </c>
      <c r="M7" s="19">
        <f t="shared" si="0"/>
        <v>0</v>
      </c>
      <c r="N7" s="19">
        <f t="shared" si="0"/>
        <v>0</v>
      </c>
      <c r="O7" s="19">
        <f t="shared" si="0"/>
        <v>0</v>
      </c>
      <c r="P7" s="19">
        <f t="shared" si="0"/>
        <v>0</v>
      </c>
      <c r="Q7" s="8"/>
    </row>
    <row r="8" spans="1:17" x14ac:dyDescent="0.3">
      <c r="A8" s="8"/>
      <c r="B8" s="8" t="s">
        <v>5</v>
      </c>
      <c r="C8" s="88" t="s">
        <v>172</v>
      </c>
      <c r="D8" s="88">
        <f>ROW(D8)-ROW(D$3)+1</f>
        <v>6</v>
      </c>
      <c r="E8" s="19">
        <f>IF(B4=$B$22,SUMPRODUCT('Gas wholesale index'!AI:AI,'Gas wholesale index'!AL:AL)/SUM('Gas wholesale index'!AL:AL),E18)</f>
        <v>56.331028179143843</v>
      </c>
      <c r="F8" s="8"/>
      <c r="G8" s="19">
        <f>IF($B$4=$B$22,SUMIF('Gas wholesale index'!$AJ:$AJ,'Wholesale index summary'!G3,'Gas wholesale index'!$AI:$AI)/COUNTIF('Gas wholesale index'!$AJ:$AJ,'Wholesale index summary'!G3),G18)</f>
        <v>38.979055476351576</v>
      </c>
      <c r="H8" s="19">
        <f>IF($B$4=$B$22,SUMIF('Gas wholesale index'!$AJ:$AJ,'Wholesale index summary'!H3,'Gas wholesale index'!$AI:$AI)/COUNTIF('Gas wholesale index'!$AJ:$AJ,'Wholesale index summary'!H3),H18)</f>
        <v>0</v>
      </c>
      <c r="I8" s="19">
        <f>IF($B$4=$B$22,SUMIF('Gas wholesale index'!$AJ:$AJ,'Wholesale index summary'!I3,'Gas wholesale index'!$AI:$AI)/COUNTIF('Gas wholesale index'!$AJ:$AJ,'Wholesale index summary'!I3),I18)</f>
        <v>0</v>
      </c>
      <c r="J8" s="19">
        <f>IF($B$4=$B$22,SUMIF('Gas wholesale index'!$AJ:$AJ,'Wholesale index summary'!J3,'Gas wholesale index'!$AI:$AI)/COUNTIF('Gas wholesale index'!$AJ:$AJ,'Wholesale index summary'!J3),J18)</f>
        <v>0</v>
      </c>
      <c r="K8" s="19">
        <f>IF($B$4=$B$22,SUMIF('Gas wholesale index'!$AJ:$AJ,'Wholesale index summary'!K3,'Gas wholesale index'!$AI:$AI)/COUNTIF('Gas wholesale index'!$AJ:$AJ,'Wholesale index summary'!K3),K18)</f>
        <v>0</v>
      </c>
      <c r="L8" s="19">
        <f>IF($B$4=$B$22,SUMIF('Gas wholesale index'!$AJ:$AJ,'Wholesale index summary'!L3,'Gas wholesale index'!$AI:$AI)/COUNTIF('Gas wholesale index'!$AJ:$AJ,'Wholesale index summary'!L3),L18)</f>
        <v>0</v>
      </c>
      <c r="M8" s="19">
        <f>IF($B$4=$B$22,SUMIF('Gas wholesale index'!$AJ:$AJ,'Wholesale index summary'!M3,'Gas wholesale index'!$AI:$AI)/COUNTIF('Gas wholesale index'!$AJ:$AJ,'Wholesale index summary'!M3),M18)</f>
        <v>0</v>
      </c>
      <c r="N8" s="19">
        <f>IF($B$4=$B$22,SUMIF('Gas wholesale index'!$AJ:$AJ,'Wholesale index summary'!N3,'Gas wholesale index'!$AI:$AI)/COUNTIF('Gas wholesale index'!$AJ:$AJ,'Wholesale index summary'!N3),N18)</f>
        <v>0</v>
      </c>
      <c r="O8" s="19">
        <f>IF($B$4=$B$22,SUMIF('Gas wholesale index'!$AJ:$AJ,'Wholesale index summary'!O3,'Gas wholesale index'!$AI:$AI)/COUNTIF('Gas wholesale index'!$AJ:$AJ,'Wholesale index summary'!O3),O18)</f>
        <v>0</v>
      </c>
      <c r="P8" s="19">
        <f>IF($B$4=$B$22,SUMIF('Gas wholesale index'!$AJ:$AJ,'Wholesale index summary'!P3,'Gas wholesale index'!$AI:$AI)/COUNTIF('Gas wholesale index'!$AJ:$AJ,'Wholesale index summary'!P3),P18)</f>
        <v>0</v>
      </c>
      <c r="Q8" s="8"/>
    </row>
    <row r="9" spans="1:17" x14ac:dyDescent="0.3">
      <c r="A9" s="8"/>
      <c r="B9" s="8"/>
      <c r="C9" s="8"/>
      <c r="D9" s="8"/>
      <c r="E9" s="8"/>
      <c r="F9" s="8"/>
      <c r="G9" s="8"/>
      <c r="H9" s="8"/>
      <c r="I9" s="8"/>
      <c r="J9" s="8"/>
      <c r="K9" s="8"/>
      <c r="L9" s="8"/>
      <c r="M9" s="8"/>
      <c r="N9" s="8"/>
      <c r="O9" s="8"/>
      <c r="P9" s="8"/>
      <c r="Q9" s="8"/>
    </row>
    <row r="10" spans="1:17" x14ac:dyDescent="0.3">
      <c r="A10" s="8"/>
      <c r="B10" s="8" t="s">
        <v>279</v>
      </c>
      <c r="C10" s="8"/>
      <c r="D10" s="8"/>
      <c r="E10" s="103">
        <v>2.9307110999999999</v>
      </c>
      <c r="F10" s="8"/>
      <c r="G10" s="8"/>
      <c r="H10" s="8"/>
      <c r="I10" s="8"/>
      <c r="J10" s="8"/>
      <c r="K10" s="8"/>
      <c r="L10" s="8"/>
      <c r="M10" s="8"/>
      <c r="N10" s="8"/>
      <c r="O10" s="8"/>
      <c r="P10" s="8"/>
      <c r="Q10" s="8"/>
    </row>
    <row r="11" spans="1:17" x14ac:dyDescent="0.3">
      <c r="A11" s="8"/>
      <c r="B11" s="8"/>
      <c r="C11" s="8"/>
      <c r="D11" s="8"/>
      <c r="E11" s="8"/>
      <c r="F11" s="8"/>
      <c r="G11" s="8"/>
      <c r="H11" s="8"/>
      <c r="I11" s="8"/>
      <c r="J11" s="8"/>
      <c r="K11" s="8"/>
      <c r="L11" s="8"/>
      <c r="M11" s="8"/>
      <c r="N11" s="8"/>
      <c r="O11" s="8"/>
      <c r="P11" s="8"/>
      <c r="Q11" s="8"/>
    </row>
    <row r="12" spans="1:17" x14ac:dyDescent="0.3">
      <c r="A12" s="8"/>
      <c r="B12" s="8" t="s">
        <v>280</v>
      </c>
      <c r="C12" s="102" t="s">
        <v>281</v>
      </c>
      <c r="D12" s="8"/>
      <c r="E12" s="4">
        <f>E8/$E$10</f>
        <v>19.220942036608058</v>
      </c>
      <c r="F12" s="8"/>
      <c r="G12" s="4">
        <f t="shared" ref="G12:P12" si="1">G8/$E$10</f>
        <v>13.30020399361492</v>
      </c>
      <c r="H12" s="4">
        <f t="shared" si="1"/>
        <v>0</v>
      </c>
      <c r="I12" s="4">
        <f t="shared" si="1"/>
        <v>0</v>
      </c>
      <c r="J12" s="4">
        <f t="shared" si="1"/>
        <v>0</v>
      </c>
      <c r="K12" s="4">
        <f t="shared" si="1"/>
        <v>0</v>
      </c>
      <c r="L12" s="4">
        <f t="shared" si="1"/>
        <v>0</v>
      </c>
      <c r="M12" s="4">
        <f t="shared" si="1"/>
        <v>0</v>
      </c>
      <c r="N12" s="4">
        <f t="shared" si="1"/>
        <v>0</v>
      </c>
      <c r="O12" s="4">
        <f t="shared" si="1"/>
        <v>0</v>
      </c>
      <c r="P12" s="4">
        <f t="shared" si="1"/>
        <v>0</v>
      </c>
      <c r="Q12" s="8"/>
    </row>
    <row r="13" spans="1:17" x14ac:dyDescent="0.3">
      <c r="A13" s="8"/>
      <c r="B13" s="8"/>
      <c r="C13" s="8"/>
      <c r="D13" s="8"/>
      <c r="E13" s="8"/>
      <c r="F13" s="8"/>
      <c r="G13" s="8"/>
      <c r="H13" s="8"/>
      <c r="I13" s="8"/>
      <c r="J13" s="8"/>
      <c r="K13" s="8"/>
      <c r="L13" s="8"/>
      <c r="M13" s="8"/>
      <c r="N13" s="8"/>
      <c r="O13" s="8"/>
      <c r="P13" s="8"/>
      <c r="Q13" s="8"/>
    </row>
    <row r="14" spans="1:17" x14ac:dyDescent="0.3">
      <c r="A14" s="8"/>
      <c r="B14" s="7" t="s">
        <v>333</v>
      </c>
      <c r="C14" s="8"/>
      <c r="D14" s="8"/>
      <c r="E14" s="8"/>
      <c r="F14" s="8"/>
      <c r="G14" s="8"/>
      <c r="H14" s="8"/>
      <c r="I14" s="8"/>
      <c r="J14" s="8"/>
      <c r="K14" s="8"/>
      <c r="L14" s="8"/>
      <c r="M14" s="8"/>
      <c r="N14" s="8"/>
      <c r="O14" s="8"/>
      <c r="P14" s="8"/>
      <c r="Q14" s="8"/>
    </row>
    <row r="15" spans="1:17" x14ac:dyDescent="0.3">
      <c r="A15" s="8"/>
      <c r="B15" s="8"/>
      <c r="C15" s="8"/>
      <c r="D15" s="8"/>
      <c r="E15" s="8"/>
      <c r="F15" s="8"/>
      <c r="G15" s="8"/>
      <c r="H15" s="8"/>
      <c r="I15" s="8"/>
      <c r="J15" s="8"/>
      <c r="K15" s="8"/>
      <c r="L15" s="8"/>
      <c r="M15" s="8"/>
      <c r="N15" s="8"/>
      <c r="O15" s="8"/>
      <c r="P15" s="8"/>
      <c r="Q15" s="8"/>
    </row>
    <row r="16" spans="1:17" x14ac:dyDescent="0.3">
      <c r="A16" s="8"/>
      <c r="B16" s="8" t="s">
        <v>0</v>
      </c>
      <c r="C16" s="104" t="s">
        <v>171</v>
      </c>
      <c r="D16" s="104">
        <v>4</v>
      </c>
      <c r="E16" s="42">
        <v>51.81580718940549</v>
      </c>
      <c r="F16" s="8"/>
      <c r="G16" s="42">
        <v>41.797832039273395</v>
      </c>
      <c r="H16" s="42"/>
      <c r="I16" s="42"/>
      <c r="J16" s="42"/>
      <c r="K16" s="42"/>
      <c r="L16" s="42"/>
      <c r="M16" s="42"/>
      <c r="N16" s="42"/>
      <c r="O16" s="42"/>
      <c r="P16" s="42"/>
      <c r="Q16" s="8"/>
    </row>
    <row r="17" spans="1:17" x14ac:dyDescent="0.3">
      <c r="A17" s="8"/>
      <c r="B17" s="8" t="s">
        <v>22</v>
      </c>
      <c r="C17" s="104" t="s">
        <v>173</v>
      </c>
      <c r="D17" s="104">
        <v>5</v>
      </c>
      <c r="E17" s="42">
        <v>51.81580718940549</v>
      </c>
      <c r="F17" s="8"/>
      <c r="G17" s="42">
        <v>41.797832039273395</v>
      </c>
      <c r="H17" s="42"/>
      <c r="I17" s="42"/>
      <c r="J17" s="42"/>
      <c r="K17" s="42"/>
      <c r="L17" s="42"/>
      <c r="M17" s="42"/>
      <c r="N17" s="42"/>
      <c r="O17" s="42"/>
      <c r="P17" s="42"/>
      <c r="Q17" s="8"/>
    </row>
    <row r="18" spans="1:17" x14ac:dyDescent="0.3">
      <c r="A18" s="8"/>
      <c r="B18" s="8" t="s">
        <v>5</v>
      </c>
      <c r="C18" s="104" t="s">
        <v>172</v>
      </c>
      <c r="D18" s="104">
        <v>6</v>
      </c>
      <c r="E18" s="42">
        <v>56.331028179143843</v>
      </c>
      <c r="F18" s="8"/>
      <c r="G18" s="42">
        <v>38.979055476351576</v>
      </c>
      <c r="H18" s="42"/>
      <c r="I18" s="42"/>
      <c r="J18" s="42"/>
      <c r="K18" s="42"/>
      <c r="L18" s="42"/>
      <c r="M18" s="42"/>
      <c r="N18" s="42"/>
      <c r="O18" s="42"/>
      <c r="P18" s="42"/>
      <c r="Q18" s="8"/>
    </row>
    <row r="19" spans="1:17" x14ac:dyDescent="0.3">
      <c r="A19" s="8"/>
      <c r="B19" s="8"/>
      <c r="C19" s="8"/>
      <c r="D19" s="8"/>
      <c r="E19" s="8"/>
      <c r="F19" s="8"/>
      <c r="G19" s="8"/>
      <c r="H19" s="8"/>
      <c r="I19" s="8"/>
      <c r="J19" s="8"/>
      <c r="K19" s="8"/>
      <c r="L19" s="8"/>
      <c r="M19" s="8"/>
      <c r="N19" s="8"/>
      <c r="O19" s="8"/>
      <c r="P19" s="8"/>
      <c r="Q19" s="8"/>
    </row>
    <row r="20" spans="1:17" x14ac:dyDescent="0.3">
      <c r="A20" s="8"/>
      <c r="B20" s="8"/>
      <c r="C20" s="8"/>
      <c r="D20" s="8"/>
      <c r="E20" s="8"/>
      <c r="F20" s="8"/>
      <c r="G20" s="8"/>
      <c r="H20" s="8"/>
      <c r="I20" s="8"/>
      <c r="J20" s="8"/>
      <c r="K20" s="8"/>
      <c r="L20" s="8"/>
      <c r="M20" s="8"/>
      <c r="N20" s="8"/>
      <c r="O20" s="8"/>
      <c r="P20" s="8"/>
      <c r="Q20" s="8"/>
    </row>
    <row r="21" spans="1:17" hidden="1" x14ac:dyDescent="0.3">
      <c r="A21" s="8"/>
      <c r="B21" s="8"/>
      <c r="C21" s="8"/>
      <c r="D21" s="8"/>
      <c r="E21" s="8"/>
      <c r="F21" s="8"/>
      <c r="G21" s="8"/>
      <c r="H21" s="8"/>
      <c r="I21" s="8"/>
      <c r="J21" s="8"/>
      <c r="K21" s="8"/>
      <c r="L21" s="8"/>
      <c r="M21" s="8"/>
      <c r="N21" s="8"/>
      <c r="O21" s="8"/>
      <c r="P21" s="8"/>
      <c r="Q21" s="8"/>
    </row>
    <row r="22" spans="1:17" hidden="1" x14ac:dyDescent="0.3">
      <c r="B22" t="s">
        <v>334</v>
      </c>
    </row>
    <row r="23" spans="1:17" hidden="1" x14ac:dyDescent="0.3">
      <c r="B23" t="s">
        <v>335</v>
      </c>
    </row>
    <row r="24" spans="1:17" hidden="1" x14ac:dyDescent="0.3"/>
    <row r="25" spans="1:17" hidden="1" x14ac:dyDescent="0.3"/>
    <row r="26" spans="1:17" hidden="1" x14ac:dyDescent="0.3"/>
    <row r="27" spans="1:17" hidden="1" x14ac:dyDescent="0.3"/>
    <row r="28" spans="1:17" hidden="1" x14ac:dyDescent="0.3"/>
    <row r="29" spans="1:17" hidden="1" x14ac:dyDescent="0.3"/>
  </sheetData>
  <dataValidations count="1">
    <dataValidation type="list" allowBlank="1" showInputMessage="1" showErrorMessage="1" sqref="B4">
      <formula1>$B$22:$B$23</formula1>
    </dataValidation>
  </dataValidations>
  <pageMargins left="0.7" right="0.7" top="0.75" bottom="0.75" header="0.3" footer="0.3"/>
  <pageSetup paperSize="9"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8"/>
  </sheetPr>
  <dimension ref="B1:B3"/>
  <sheetViews>
    <sheetView workbookViewId="0"/>
  </sheetViews>
  <sheetFormatPr defaultColWidth="9.109375" defaultRowHeight="14.4" x14ac:dyDescent="0.3"/>
  <cols>
    <col min="1" max="1" width="20.6640625" style="8" customWidth="1"/>
    <col min="2" max="2" width="100.6640625" style="8" customWidth="1"/>
    <col min="3" max="3" width="20.6640625" style="8" customWidth="1"/>
    <col min="4" max="16384" width="9.109375" style="8"/>
  </cols>
  <sheetData>
    <row r="1" spans="2:2" ht="90" customHeight="1" x14ac:dyDescent="0.3"/>
    <row r="2" spans="2:2" ht="28.8" x14ac:dyDescent="0.3">
      <c r="B2" s="125" t="s">
        <v>339</v>
      </c>
    </row>
    <row r="3" spans="2:2" ht="90" customHeight="1" x14ac:dyDescent="0.3"/>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8"/>
  </sheetPr>
  <dimension ref="A2:Q156"/>
  <sheetViews>
    <sheetView workbookViewId="0">
      <pane xSplit="4" ySplit="2" topLeftCell="E3" activePane="bottomRight" state="frozen"/>
      <selection activeCell="J1048576" sqref="J1048576"/>
      <selection pane="topRight" activeCell="J1048576" sqref="J1048576"/>
      <selection pane="bottomLeft" activeCell="J1048576" sqref="J1048576"/>
      <selection pane="bottomRight" activeCell="E3" sqref="E3"/>
    </sheetView>
  </sheetViews>
  <sheetFormatPr defaultColWidth="0" defaultRowHeight="14.4" x14ac:dyDescent="0.3"/>
  <cols>
    <col min="1" max="1" width="9.109375" style="8" customWidth="1"/>
    <col min="2" max="2" width="16.44140625" style="8" bestFit="1" customWidth="1"/>
    <col min="3" max="3" width="25.88671875" style="8" customWidth="1"/>
    <col min="4" max="4" width="10.6640625" style="8" customWidth="1"/>
    <col min="5" max="17" width="9.109375" style="8" customWidth="1"/>
    <col min="18" max="16384" width="9.109375" hidden="1"/>
  </cols>
  <sheetData>
    <row r="2" spans="1:16" ht="28.8" x14ac:dyDescent="0.3">
      <c r="A2" s="99" t="s">
        <v>273</v>
      </c>
      <c r="B2" s="78" t="s">
        <v>272</v>
      </c>
      <c r="C2" s="78" t="s">
        <v>242</v>
      </c>
      <c r="D2" s="78" t="s">
        <v>274</v>
      </c>
      <c r="E2" s="78" t="s">
        <v>225</v>
      </c>
      <c r="F2" s="98" t="s">
        <v>253</v>
      </c>
      <c r="G2" s="96" t="s">
        <v>204</v>
      </c>
      <c r="H2" s="96" t="s">
        <v>205</v>
      </c>
      <c r="I2" s="96" t="s">
        <v>206</v>
      </c>
      <c r="J2" s="96" t="s">
        <v>207</v>
      </c>
      <c r="K2" s="96" t="s">
        <v>208</v>
      </c>
      <c r="L2" s="96" t="s">
        <v>209</v>
      </c>
      <c r="M2" s="96" t="s">
        <v>210</v>
      </c>
      <c r="N2" s="96" t="s">
        <v>211</v>
      </c>
      <c r="O2" s="96" t="s">
        <v>212</v>
      </c>
      <c r="P2" s="96" t="s">
        <v>213</v>
      </c>
    </row>
    <row r="3" spans="1:16" x14ac:dyDescent="0.3">
      <c r="A3" s="95" t="s">
        <v>254</v>
      </c>
      <c r="B3" s="8" t="s">
        <v>226</v>
      </c>
      <c r="C3" s="8" t="s">
        <v>240</v>
      </c>
      <c r="E3" s="42">
        <v>9.3249144752648725</v>
      </c>
      <c r="G3" s="42">
        <v>9.3654144760373494</v>
      </c>
      <c r="H3" s="42"/>
      <c r="I3" s="42"/>
      <c r="J3" s="42"/>
      <c r="K3" s="42"/>
      <c r="L3" s="42"/>
      <c r="M3" s="42"/>
      <c r="N3" s="42"/>
      <c r="O3" s="42"/>
      <c r="P3" s="42"/>
    </row>
    <row r="4" spans="1:16" x14ac:dyDescent="0.3">
      <c r="A4" s="95" t="s">
        <v>255</v>
      </c>
      <c r="B4" s="8" t="s">
        <v>227</v>
      </c>
      <c r="C4" s="8" t="s">
        <v>240</v>
      </c>
      <c r="E4" s="42">
        <v>10.081211756628019</v>
      </c>
      <c r="G4" s="42">
        <v>10.121711756676298</v>
      </c>
      <c r="H4" s="42"/>
      <c r="I4" s="42"/>
      <c r="J4" s="42"/>
      <c r="K4" s="42"/>
      <c r="L4" s="42"/>
      <c r="M4" s="42"/>
      <c r="N4" s="42"/>
      <c r="O4" s="42"/>
      <c r="P4" s="42"/>
    </row>
    <row r="5" spans="1:16" x14ac:dyDescent="0.3">
      <c r="A5" s="95" t="s">
        <v>256</v>
      </c>
      <c r="B5" s="8" t="s">
        <v>228</v>
      </c>
      <c r="C5" s="8" t="s">
        <v>240</v>
      </c>
      <c r="E5" s="42">
        <v>11.089704486607536</v>
      </c>
      <c r="G5" s="42">
        <v>11.130204484395721</v>
      </c>
      <c r="H5" s="42"/>
      <c r="I5" s="42"/>
      <c r="J5" s="42"/>
      <c r="K5" s="42"/>
      <c r="L5" s="42"/>
      <c r="M5" s="42"/>
      <c r="N5" s="42"/>
      <c r="O5" s="42"/>
      <c r="P5" s="42"/>
    </row>
    <row r="6" spans="1:16" x14ac:dyDescent="0.3">
      <c r="A6" s="95" t="s">
        <v>257</v>
      </c>
      <c r="B6" s="8" t="s">
        <v>229</v>
      </c>
      <c r="C6" s="8" t="s">
        <v>240</v>
      </c>
      <c r="E6" s="42">
        <v>14.45122792255707</v>
      </c>
      <c r="G6" s="42">
        <v>14.491727923160566</v>
      </c>
      <c r="H6" s="42"/>
      <c r="I6" s="42"/>
      <c r="J6" s="42"/>
      <c r="K6" s="42"/>
      <c r="L6" s="42"/>
      <c r="M6" s="42"/>
      <c r="N6" s="42"/>
      <c r="O6" s="42"/>
      <c r="P6" s="42"/>
    </row>
    <row r="7" spans="1:16" x14ac:dyDescent="0.3">
      <c r="A7" s="95" t="s">
        <v>258</v>
      </c>
      <c r="B7" s="8" t="s">
        <v>230</v>
      </c>
      <c r="C7" s="8" t="s">
        <v>240</v>
      </c>
      <c r="E7" s="42">
        <v>11.934410947611303</v>
      </c>
      <c r="G7" s="42">
        <v>11.974910947676934</v>
      </c>
      <c r="H7" s="42"/>
      <c r="I7" s="42"/>
      <c r="J7" s="42"/>
      <c r="K7" s="42"/>
      <c r="L7" s="42"/>
      <c r="M7" s="42"/>
      <c r="N7" s="42"/>
      <c r="O7" s="42"/>
      <c r="P7" s="42"/>
    </row>
    <row r="8" spans="1:16" x14ac:dyDescent="0.3">
      <c r="A8" s="95" t="s">
        <v>259</v>
      </c>
      <c r="B8" s="8" t="s">
        <v>231</v>
      </c>
      <c r="C8" s="8" t="s">
        <v>240</v>
      </c>
      <c r="E8" s="42">
        <v>6.2495844231917239</v>
      </c>
      <c r="G8" s="42">
        <v>6.2900844231917237</v>
      </c>
      <c r="H8" s="42"/>
      <c r="I8" s="42"/>
      <c r="J8" s="42"/>
      <c r="K8" s="42"/>
      <c r="L8" s="42"/>
      <c r="M8" s="42"/>
      <c r="N8" s="42"/>
      <c r="O8" s="42"/>
      <c r="P8" s="42"/>
    </row>
    <row r="9" spans="1:16" x14ac:dyDescent="0.3">
      <c r="A9" s="95" t="s">
        <v>260</v>
      </c>
      <c r="B9" s="8" t="s">
        <v>232</v>
      </c>
      <c r="C9" s="8" t="s">
        <v>240</v>
      </c>
      <c r="E9" s="42">
        <v>5.0939069111247131</v>
      </c>
      <c r="G9" s="42">
        <v>5.1344069111247137</v>
      </c>
      <c r="H9" s="42"/>
      <c r="I9" s="42"/>
      <c r="J9" s="42"/>
      <c r="K9" s="42"/>
      <c r="L9" s="42"/>
      <c r="M9" s="42"/>
      <c r="N9" s="42"/>
      <c r="O9" s="42"/>
      <c r="P9" s="42"/>
    </row>
    <row r="10" spans="1:16" x14ac:dyDescent="0.3">
      <c r="A10" s="95" t="s">
        <v>261</v>
      </c>
      <c r="B10" s="8" t="s">
        <v>233</v>
      </c>
      <c r="C10" s="8" t="s">
        <v>240</v>
      </c>
      <c r="E10" s="42">
        <v>13.810519031812598</v>
      </c>
      <c r="G10" s="42">
        <v>13.851019030023984</v>
      </c>
      <c r="H10" s="42"/>
      <c r="I10" s="42"/>
      <c r="J10" s="42"/>
      <c r="K10" s="42"/>
      <c r="L10" s="42"/>
      <c r="M10" s="42"/>
      <c r="N10" s="42"/>
      <c r="O10" s="42"/>
      <c r="P10" s="42"/>
    </row>
    <row r="11" spans="1:16" x14ac:dyDescent="0.3">
      <c r="A11" s="95" t="s">
        <v>262</v>
      </c>
      <c r="B11" s="8" t="s">
        <v>234</v>
      </c>
      <c r="C11" s="8" t="s">
        <v>240</v>
      </c>
      <c r="E11" s="42">
        <v>12.310853285104931</v>
      </c>
      <c r="G11" s="42">
        <v>12.351353285415733</v>
      </c>
      <c r="H11" s="42"/>
      <c r="I11" s="42"/>
      <c r="J11" s="42"/>
      <c r="K11" s="42"/>
      <c r="L11" s="42"/>
      <c r="M11" s="42"/>
      <c r="N11" s="42"/>
      <c r="O11" s="42"/>
      <c r="P11" s="42"/>
    </row>
    <row r="12" spans="1:16" x14ac:dyDescent="0.3">
      <c r="A12" s="95" t="s">
        <v>263</v>
      </c>
      <c r="B12" s="8" t="s">
        <v>235</v>
      </c>
      <c r="C12" s="8" t="s">
        <v>240</v>
      </c>
      <c r="E12" s="42">
        <v>5.0956327137747888</v>
      </c>
      <c r="G12" s="42">
        <v>5.1361327150662728</v>
      </c>
      <c r="H12" s="42"/>
      <c r="I12" s="42"/>
      <c r="J12" s="42"/>
      <c r="K12" s="42"/>
      <c r="L12" s="42"/>
      <c r="M12" s="42"/>
      <c r="N12" s="42"/>
      <c r="O12" s="42"/>
      <c r="P12" s="42"/>
    </row>
    <row r="13" spans="1:16" x14ac:dyDescent="0.3">
      <c r="A13" s="95" t="s">
        <v>264</v>
      </c>
      <c r="B13" s="8" t="s">
        <v>236</v>
      </c>
      <c r="C13" s="8" t="s">
        <v>240</v>
      </c>
      <c r="E13" s="42">
        <v>6.1887644629788854</v>
      </c>
      <c r="G13" s="42">
        <v>6.2292644616270527</v>
      </c>
      <c r="H13" s="42"/>
      <c r="I13" s="42"/>
      <c r="J13" s="42"/>
      <c r="K13" s="42"/>
      <c r="L13" s="42"/>
      <c r="M13" s="42"/>
      <c r="N13" s="42"/>
      <c r="O13" s="42"/>
      <c r="P13" s="42"/>
    </row>
    <row r="14" spans="1:16" x14ac:dyDescent="0.3">
      <c r="A14" s="95" t="s">
        <v>265</v>
      </c>
      <c r="B14" s="8" t="s">
        <v>237</v>
      </c>
      <c r="C14" s="8" t="s">
        <v>240</v>
      </c>
      <c r="E14" s="42">
        <v>13.816437887708171</v>
      </c>
      <c r="G14" s="42">
        <v>13.856937885632144</v>
      </c>
      <c r="H14" s="42"/>
      <c r="I14" s="42"/>
      <c r="J14" s="42"/>
      <c r="K14" s="42"/>
      <c r="L14" s="42"/>
      <c r="M14" s="42"/>
      <c r="N14" s="42"/>
      <c r="O14" s="42"/>
      <c r="P14" s="42"/>
    </row>
    <row r="15" spans="1:16" x14ac:dyDescent="0.3">
      <c r="A15" s="95" t="s">
        <v>266</v>
      </c>
      <c r="B15" s="8" t="s">
        <v>238</v>
      </c>
      <c r="C15" s="8" t="s">
        <v>240</v>
      </c>
      <c r="E15" s="42">
        <v>14.807145562592353</v>
      </c>
      <c r="G15" s="42">
        <v>14.847645562688918</v>
      </c>
      <c r="H15" s="42"/>
      <c r="I15" s="42"/>
      <c r="J15" s="42"/>
      <c r="K15" s="42"/>
      <c r="L15" s="42"/>
      <c r="M15" s="42"/>
      <c r="N15" s="42"/>
      <c r="O15" s="42"/>
      <c r="P15" s="42"/>
    </row>
    <row r="16" spans="1:16" x14ac:dyDescent="0.3">
      <c r="A16" s="95" t="s">
        <v>267</v>
      </c>
      <c r="B16" s="8" t="s">
        <v>239</v>
      </c>
      <c r="C16" s="8" t="s">
        <v>240</v>
      </c>
      <c r="E16" s="42">
        <v>8.4413060058867408</v>
      </c>
      <c r="G16" s="42">
        <v>8.4818060042935084</v>
      </c>
      <c r="H16" s="42"/>
      <c r="I16" s="42"/>
      <c r="J16" s="42"/>
      <c r="K16" s="42"/>
      <c r="L16" s="42"/>
      <c r="M16" s="42"/>
      <c r="N16" s="42"/>
      <c r="O16" s="42"/>
      <c r="P16" s="42"/>
    </row>
    <row r="17" spans="1:16" x14ac:dyDescent="0.3">
      <c r="A17" s="95" t="s">
        <v>268</v>
      </c>
      <c r="B17" s="8" t="s">
        <v>226</v>
      </c>
      <c r="C17" s="8" t="s">
        <v>241</v>
      </c>
      <c r="E17" s="42">
        <v>128.94734402701846</v>
      </c>
      <c r="G17" s="42">
        <v>125.17185096588648</v>
      </c>
      <c r="H17" s="42"/>
      <c r="I17" s="42"/>
      <c r="J17" s="42"/>
      <c r="K17" s="42"/>
      <c r="L17" s="42"/>
      <c r="M17" s="42"/>
      <c r="N17" s="42"/>
      <c r="O17" s="42"/>
      <c r="P17" s="42"/>
    </row>
    <row r="18" spans="1:16" x14ac:dyDescent="0.3">
      <c r="A18" s="95" t="s">
        <v>254</v>
      </c>
      <c r="B18" s="8" t="s">
        <v>227</v>
      </c>
      <c r="C18" s="8" t="s">
        <v>241</v>
      </c>
      <c r="E18" s="42">
        <v>118.25272842883166</v>
      </c>
      <c r="G18" s="42">
        <v>115.74899695212562</v>
      </c>
      <c r="H18" s="42"/>
      <c r="I18" s="42"/>
      <c r="J18" s="42"/>
      <c r="K18" s="42"/>
      <c r="L18" s="42"/>
      <c r="M18" s="42"/>
      <c r="N18" s="42"/>
      <c r="O18" s="42"/>
      <c r="P18" s="42"/>
    </row>
    <row r="19" spans="1:16" x14ac:dyDescent="0.3">
      <c r="A19" s="95" t="s">
        <v>255</v>
      </c>
      <c r="B19" s="8" t="s">
        <v>228</v>
      </c>
      <c r="C19" s="8" t="s">
        <v>241</v>
      </c>
      <c r="E19" s="42">
        <v>140.37396955252646</v>
      </c>
      <c r="G19" s="42">
        <v>138.59507189843035</v>
      </c>
      <c r="H19" s="42"/>
      <c r="I19" s="42"/>
      <c r="J19" s="42"/>
      <c r="K19" s="42"/>
      <c r="L19" s="42"/>
      <c r="M19" s="42"/>
      <c r="N19" s="42"/>
      <c r="O19" s="42"/>
      <c r="P19" s="42"/>
    </row>
    <row r="20" spans="1:16" x14ac:dyDescent="0.3">
      <c r="A20" s="95" t="s">
        <v>256</v>
      </c>
      <c r="B20" s="8" t="s">
        <v>229</v>
      </c>
      <c r="C20" s="8" t="s">
        <v>241</v>
      </c>
      <c r="E20" s="42">
        <v>124.5378935156693</v>
      </c>
      <c r="G20" s="42">
        <v>122.54298428689403</v>
      </c>
      <c r="H20" s="42"/>
      <c r="I20" s="42"/>
      <c r="J20" s="42"/>
      <c r="K20" s="42"/>
      <c r="L20" s="42"/>
      <c r="M20" s="42"/>
      <c r="N20" s="42"/>
      <c r="O20" s="42"/>
      <c r="P20" s="42"/>
    </row>
    <row r="21" spans="1:16" x14ac:dyDescent="0.3">
      <c r="A21" s="95" t="s">
        <v>257</v>
      </c>
      <c r="B21" s="8" t="s">
        <v>230</v>
      </c>
      <c r="C21" s="8" t="s">
        <v>241</v>
      </c>
      <c r="E21" s="42">
        <v>124.91351236856232</v>
      </c>
      <c r="G21" s="42">
        <v>126.39566710919837</v>
      </c>
      <c r="H21" s="42"/>
      <c r="I21" s="42"/>
      <c r="J21" s="42"/>
      <c r="K21" s="42"/>
      <c r="L21" s="42"/>
      <c r="M21" s="42"/>
      <c r="N21" s="42"/>
      <c r="O21" s="42"/>
      <c r="P21" s="42"/>
    </row>
    <row r="22" spans="1:16" x14ac:dyDescent="0.3">
      <c r="A22" s="95" t="s">
        <v>258</v>
      </c>
      <c r="B22" s="8" t="s">
        <v>231</v>
      </c>
      <c r="C22" s="8" t="s">
        <v>241</v>
      </c>
      <c r="E22" s="42">
        <v>132.58660324758768</v>
      </c>
      <c r="G22" s="42">
        <v>137.20690891496133</v>
      </c>
      <c r="H22" s="42"/>
      <c r="I22" s="42"/>
      <c r="J22" s="42"/>
      <c r="K22" s="42"/>
      <c r="L22" s="42"/>
      <c r="M22" s="42"/>
      <c r="N22" s="42"/>
      <c r="O22" s="42"/>
      <c r="P22" s="42"/>
    </row>
    <row r="23" spans="1:16" x14ac:dyDescent="0.3">
      <c r="A23" s="95" t="s">
        <v>259</v>
      </c>
      <c r="B23" s="8" t="s">
        <v>232</v>
      </c>
      <c r="C23" s="8" t="s">
        <v>241</v>
      </c>
      <c r="E23" s="42">
        <v>116.93496981215088</v>
      </c>
      <c r="G23" s="42">
        <v>123.10170967741931</v>
      </c>
      <c r="H23" s="42"/>
      <c r="I23" s="42"/>
      <c r="J23" s="42"/>
      <c r="K23" s="42"/>
      <c r="L23" s="42"/>
      <c r="M23" s="42"/>
      <c r="N23" s="42"/>
      <c r="O23" s="42"/>
      <c r="P23" s="42"/>
    </row>
    <row r="24" spans="1:16" x14ac:dyDescent="0.3">
      <c r="A24" s="95" t="s">
        <v>260</v>
      </c>
      <c r="B24" s="8" t="s">
        <v>233</v>
      </c>
      <c r="C24" s="8" t="s">
        <v>241</v>
      </c>
      <c r="E24" s="42">
        <v>126.84125530508341</v>
      </c>
      <c r="G24" s="42">
        <v>123.87094557652765</v>
      </c>
      <c r="H24" s="42"/>
      <c r="I24" s="42"/>
      <c r="J24" s="42"/>
      <c r="K24" s="42"/>
      <c r="L24" s="42"/>
      <c r="M24" s="42"/>
      <c r="N24" s="42"/>
      <c r="O24" s="42"/>
      <c r="P24" s="42"/>
    </row>
    <row r="25" spans="1:16" x14ac:dyDescent="0.3">
      <c r="A25" s="95" t="s">
        <v>261</v>
      </c>
      <c r="B25" s="8" t="s">
        <v>234</v>
      </c>
      <c r="C25" s="8" t="s">
        <v>241</v>
      </c>
      <c r="E25" s="42">
        <v>132.1725760039883</v>
      </c>
      <c r="G25" s="42">
        <v>134.98023544923655</v>
      </c>
      <c r="H25" s="42"/>
      <c r="I25" s="42"/>
      <c r="J25" s="42"/>
      <c r="K25" s="42"/>
      <c r="L25" s="42"/>
      <c r="M25" s="42"/>
      <c r="N25" s="42"/>
      <c r="O25" s="42"/>
      <c r="P25" s="42"/>
    </row>
    <row r="26" spans="1:16" x14ac:dyDescent="0.3">
      <c r="A26" s="95" t="s">
        <v>262</v>
      </c>
      <c r="B26" s="8" t="s">
        <v>235</v>
      </c>
      <c r="C26" s="8" t="s">
        <v>241</v>
      </c>
      <c r="E26" s="42">
        <v>116.97349799257103</v>
      </c>
      <c r="G26" s="42">
        <v>123.13712974930132</v>
      </c>
      <c r="H26" s="42"/>
      <c r="I26" s="42"/>
      <c r="J26" s="42"/>
      <c r="K26" s="42"/>
      <c r="L26" s="42"/>
      <c r="M26" s="42"/>
      <c r="N26" s="42"/>
      <c r="O26" s="42"/>
      <c r="P26" s="42"/>
    </row>
    <row r="27" spans="1:16" x14ac:dyDescent="0.3">
      <c r="A27" s="95" t="s">
        <v>263</v>
      </c>
      <c r="B27" s="8" t="s">
        <v>236</v>
      </c>
      <c r="C27" s="8" t="s">
        <v>241</v>
      </c>
      <c r="E27" s="42">
        <v>126.32484410643517</v>
      </c>
      <c r="G27" s="42">
        <v>129.74194579988986</v>
      </c>
      <c r="H27" s="42"/>
      <c r="I27" s="42"/>
      <c r="J27" s="42"/>
      <c r="K27" s="42"/>
      <c r="L27" s="42"/>
      <c r="M27" s="42"/>
      <c r="N27" s="42"/>
      <c r="O27" s="42"/>
      <c r="P27" s="42"/>
    </row>
    <row r="28" spans="1:16" x14ac:dyDescent="0.3">
      <c r="A28" s="95" t="s">
        <v>264</v>
      </c>
      <c r="B28" s="8" t="s">
        <v>237</v>
      </c>
      <c r="C28" s="8" t="s">
        <v>241</v>
      </c>
      <c r="E28" s="42">
        <v>134.2717633388404</v>
      </c>
      <c r="G28" s="42">
        <v>137.89535250270231</v>
      </c>
      <c r="H28" s="42"/>
      <c r="I28" s="42"/>
      <c r="J28" s="42"/>
      <c r="K28" s="42"/>
      <c r="L28" s="42"/>
      <c r="M28" s="42"/>
      <c r="N28" s="42"/>
      <c r="O28" s="42"/>
      <c r="P28" s="42"/>
    </row>
    <row r="29" spans="1:16" x14ac:dyDescent="0.3">
      <c r="A29" s="95" t="s">
        <v>265</v>
      </c>
      <c r="B29" s="8" t="s">
        <v>238</v>
      </c>
      <c r="C29" s="8" t="s">
        <v>241</v>
      </c>
      <c r="E29" s="42">
        <v>140.36664096006717</v>
      </c>
      <c r="G29" s="42">
        <v>141.52438946403868</v>
      </c>
      <c r="H29" s="42"/>
      <c r="I29" s="42"/>
      <c r="J29" s="42"/>
      <c r="K29" s="42"/>
      <c r="L29" s="42"/>
      <c r="M29" s="42"/>
      <c r="N29" s="42"/>
      <c r="O29" s="42"/>
      <c r="P29" s="42"/>
    </row>
    <row r="30" spans="1:16" x14ac:dyDescent="0.3">
      <c r="A30" s="95" t="s">
        <v>266</v>
      </c>
      <c r="B30" s="8" t="s">
        <v>239</v>
      </c>
      <c r="C30" s="8" t="s">
        <v>241</v>
      </c>
      <c r="E30" s="42">
        <v>119.10461177995565</v>
      </c>
      <c r="G30" s="42">
        <v>120.20796412771585</v>
      </c>
      <c r="H30" s="42"/>
      <c r="I30" s="42"/>
      <c r="J30" s="42"/>
      <c r="K30" s="42"/>
      <c r="L30" s="42"/>
      <c r="M30" s="42"/>
      <c r="N30" s="42"/>
      <c r="O30" s="42"/>
      <c r="P30" s="42"/>
    </row>
    <row r="31" spans="1:16" x14ac:dyDescent="0.3">
      <c r="B31" s="8" t="s">
        <v>226</v>
      </c>
      <c r="C31" s="8" t="s">
        <v>269</v>
      </c>
      <c r="D31" s="8" t="s">
        <v>84</v>
      </c>
      <c r="E31" s="19">
        <f>E3+E17</f>
        <v>138.27225850228334</v>
      </c>
      <c r="G31" s="19">
        <f t="shared" ref="G31:P31" si="0">G3+G17</f>
        <v>134.53726544192384</v>
      </c>
      <c r="H31" s="19">
        <f t="shared" si="0"/>
        <v>0</v>
      </c>
      <c r="I31" s="19">
        <f t="shared" si="0"/>
        <v>0</v>
      </c>
      <c r="J31" s="19">
        <f t="shared" si="0"/>
        <v>0</v>
      </c>
      <c r="K31" s="19">
        <f t="shared" si="0"/>
        <v>0</v>
      </c>
      <c r="L31" s="19">
        <f t="shared" si="0"/>
        <v>0</v>
      </c>
      <c r="M31" s="19">
        <f t="shared" si="0"/>
        <v>0</v>
      </c>
      <c r="N31" s="19">
        <f t="shared" si="0"/>
        <v>0</v>
      </c>
      <c r="O31" s="19">
        <f t="shared" si="0"/>
        <v>0</v>
      </c>
      <c r="P31" s="19">
        <f t="shared" si="0"/>
        <v>0</v>
      </c>
    </row>
    <row r="32" spans="1:16" x14ac:dyDescent="0.3">
      <c r="B32" s="8" t="s">
        <v>227</v>
      </c>
      <c r="C32" s="8" t="s">
        <v>269</v>
      </c>
      <c r="D32" s="8" t="s">
        <v>87</v>
      </c>
      <c r="E32" s="19">
        <f t="shared" ref="E32:P44" si="1">E4+E18</f>
        <v>128.33394018545968</v>
      </c>
      <c r="G32" s="19">
        <f t="shared" si="1"/>
        <v>125.87070870880191</v>
      </c>
      <c r="H32" s="19">
        <f t="shared" si="1"/>
        <v>0</v>
      </c>
      <c r="I32" s="19">
        <f t="shared" si="1"/>
        <v>0</v>
      </c>
      <c r="J32" s="19">
        <f t="shared" si="1"/>
        <v>0</v>
      </c>
      <c r="K32" s="19">
        <f t="shared" si="1"/>
        <v>0</v>
      </c>
      <c r="L32" s="19">
        <f t="shared" si="1"/>
        <v>0</v>
      </c>
      <c r="M32" s="19">
        <f t="shared" si="1"/>
        <v>0</v>
      </c>
      <c r="N32" s="19">
        <f t="shared" si="1"/>
        <v>0</v>
      </c>
      <c r="O32" s="19">
        <f t="shared" si="1"/>
        <v>0</v>
      </c>
      <c r="P32" s="19">
        <f t="shared" si="1"/>
        <v>0</v>
      </c>
    </row>
    <row r="33" spans="2:16" x14ac:dyDescent="0.3">
      <c r="B33" s="8" t="s">
        <v>228</v>
      </c>
      <c r="C33" s="8" t="s">
        <v>269</v>
      </c>
      <c r="D33" s="8" t="s">
        <v>121</v>
      </c>
      <c r="E33" s="19">
        <f t="shared" si="1"/>
        <v>151.46367403913399</v>
      </c>
      <c r="G33" s="19">
        <f t="shared" si="1"/>
        <v>149.72527638282608</v>
      </c>
      <c r="H33" s="19">
        <f t="shared" si="1"/>
        <v>0</v>
      </c>
      <c r="I33" s="19">
        <f t="shared" si="1"/>
        <v>0</v>
      </c>
      <c r="J33" s="19">
        <f t="shared" si="1"/>
        <v>0</v>
      </c>
      <c r="K33" s="19">
        <f t="shared" si="1"/>
        <v>0</v>
      </c>
      <c r="L33" s="19">
        <f t="shared" si="1"/>
        <v>0</v>
      </c>
      <c r="M33" s="19">
        <f t="shared" si="1"/>
        <v>0</v>
      </c>
      <c r="N33" s="19">
        <f t="shared" si="1"/>
        <v>0</v>
      </c>
      <c r="O33" s="19">
        <f t="shared" si="1"/>
        <v>0</v>
      </c>
      <c r="P33" s="19">
        <f t="shared" si="1"/>
        <v>0</v>
      </c>
    </row>
    <row r="34" spans="2:16" x14ac:dyDescent="0.3">
      <c r="B34" s="8" t="s">
        <v>229</v>
      </c>
      <c r="C34" s="8" t="s">
        <v>269</v>
      </c>
      <c r="D34" s="8" t="s">
        <v>33</v>
      </c>
      <c r="E34" s="19">
        <f t="shared" si="1"/>
        <v>138.98912143822636</v>
      </c>
      <c r="G34" s="19">
        <f t="shared" si="1"/>
        <v>137.03471221005458</v>
      </c>
      <c r="H34" s="19">
        <f t="shared" si="1"/>
        <v>0</v>
      </c>
      <c r="I34" s="19">
        <f t="shared" si="1"/>
        <v>0</v>
      </c>
      <c r="J34" s="19">
        <f t="shared" si="1"/>
        <v>0</v>
      </c>
      <c r="K34" s="19">
        <f t="shared" si="1"/>
        <v>0</v>
      </c>
      <c r="L34" s="19">
        <f t="shared" si="1"/>
        <v>0</v>
      </c>
      <c r="M34" s="19">
        <f t="shared" si="1"/>
        <v>0</v>
      </c>
      <c r="N34" s="19">
        <f t="shared" si="1"/>
        <v>0</v>
      </c>
      <c r="O34" s="19">
        <f t="shared" si="1"/>
        <v>0</v>
      </c>
      <c r="P34" s="19">
        <f t="shared" si="1"/>
        <v>0</v>
      </c>
    </row>
    <row r="35" spans="2:16" x14ac:dyDescent="0.3">
      <c r="B35" s="8" t="s">
        <v>230</v>
      </c>
      <c r="C35" s="8" t="s">
        <v>269</v>
      </c>
      <c r="D35" s="8" t="s">
        <v>90</v>
      </c>
      <c r="E35" s="19">
        <f t="shared" si="1"/>
        <v>136.84792331617362</v>
      </c>
      <c r="G35" s="19">
        <f t="shared" si="1"/>
        <v>138.3705780568753</v>
      </c>
      <c r="H35" s="19">
        <f t="shared" si="1"/>
        <v>0</v>
      </c>
      <c r="I35" s="19">
        <f t="shared" si="1"/>
        <v>0</v>
      </c>
      <c r="J35" s="19">
        <f t="shared" si="1"/>
        <v>0</v>
      </c>
      <c r="K35" s="19">
        <f t="shared" si="1"/>
        <v>0</v>
      </c>
      <c r="L35" s="19">
        <f t="shared" si="1"/>
        <v>0</v>
      </c>
      <c r="M35" s="19">
        <f t="shared" si="1"/>
        <v>0</v>
      </c>
      <c r="N35" s="19">
        <f t="shared" si="1"/>
        <v>0</v>
      </c>
      <c r="O35" s="19">
        <f t="shared" si="1"/>
        <v>0</v>
      </c>
      <c r="P35" s="19">
        <f t="shared" si="1"/>
        <v>0</v>
      </c>
    </row>
    <row r="36" spans="2:16" x14ac:dyDescent="0.3">
      <c r="B36" s="8" t="s">
        <v>231</v>
      </c>
      <c r="C36" s="8" t="s">
        <v>269</v>
      </c>
      <c r="D36" s="8" t="s">
        <v>93</v>
      </c>
      <c r="E36" s="19">
        <f t="shared" si="1"/>
        <v>138.8361876707794</v>
      </c>
      <c r="G36" s="19">
        <f t="shared" si="1"/>
        <v>143.49699333815306</v>
      </c>
      <c r="H36" s="19">
        <f t="shared" si="1"/>
        <v>0</v>
      </c>
      <c r="I36" s="19">
        <f t="shared" si="1"/>
        <v>0</v>
      </c>
      <c r="J36" s="19">
        <f t="shared" si="1"/>
        <v>0</v>
      </c>
      <c r="K36" s="19">
        <f t="shared" si="1"/>
        <v>0</v>
      </c>
      <c r="L36" s="19">
        <f t="shared" si="1"/>
        <v>0</v>
      </c>
      <c r="M36" s="19">
        <f t="shared" si="1"/>
        <v>0</v>
      </c>
      <c r="N36" s="19">
        <f t="shared" si="1"/>
        <v>0</v>
      </c>
      <c r="O36" s="19">
        <f t="shared" si="1"/>
        <v>0</v>
      </c>
      <c r="P36" s="19">
        <f t="shared" si="1"/>
        <v>0</v>
      </c>
    </row>
    <row r="37" spans="2:16" x14ac:dyDescent="0.3">
      <c r="B37" s="8" t="s">
        <v>232</v>
      </c>
      <c r="C37" s="8" t="s">
        <v>269</v>
      </c>
      <c r="D37" s="8" t="s">
        <v>96</v>
      </c>
      <c r="E37" s="19">
        <f t="shared" si="1"/>
        <v>122.0288767232756</v>
      </c>
      <c r="G37" s="19">
        <f t="shared" si="1"/>
        <v>128.23611658854401</v>
      </c>
      <c r="H37" s="19">
        <f t="shared" si="1"/>
        <v>0</v>
      </c>
      <c r="I37" s="19">
        <f t="shared" si="1"/>
        <v>0</v>
      </c>
      <c r="J37" s="19">
        <f t="shared" si="1"/>
        <v>0</v>
      </c>
      <c r="K37" s="19">
        <f t="shared" si="1"/>
        <v>0</v>
      </c>
      <c r="L37" s="19">
        <f t="shared" si="1"/>
        <v>0</v>
      </c>
      <c r="M37" s="19">
        <f t="shared" si="1"/>
        <v>0</v>
      </c>
      <c r="N37" s="19">
        <f t="shared" si="1"/>
        <v>0</v>
      </c>
      <c r="O37" s="19">
        <f t="shared" si="1"/>
        <v>0</v>
      </c>
      <c r="P37" s="19">
        <f t="shared" si="1"/>
        <v>0</v>
      </c>
    </row>
    <row r="38" spans="2:16" x14ac:dyDescent="0.3">
      <c r="B38" s="8" t="s">
        <v>233</v>
      </c>
      <c r="C38" s="8" t="s">
        <v>269</v>
      </c>
      <c r="D38" s="8" t="s">
        <v>100</v>
      </c>
      <c r="E38" s="19">
        <f t="shared" si="1"/>
        <v>140.65177433689601</v>
      </c>
      <c r="G38" s="19">
        <f t="shared" si="1"/>
        <v>137.72196460655164</v>
      </c>
      <c r="H38" s="19">
        <f t="shared" si="1"/>
        <v>0</v>
      </c>
      <c r="I38" s="19">
        <f t="shared" si="1"/>
        <v>0</v>
      </c>
      <c r="J38" s="19">
        <f t="shared" si="1"/>
        <v>0</v>
      </c>
      <c r="K38" s="19">
        <f t="shared" si="1"/>
        <v>0</v>
      </c>
      <c r="L38" s="19">
        <f t="shared" si="1"/>
        <v>0</v>
      </c>
      <c r="M38" s="19">
        <f t="shared" si="1"/>
        <v>0</v>
      </c>
      <c r="N38" s="19">
        <f t="shared" si="1"/>
        <v>0</v>
      </c>
      <c r="O38" s="19">
        <f t="shared" si="1"/>
        <v>0</v>
      </c>
      <c r="P38" s="19">
        <f t="shared" si="1"/>
        <v>0</v>
      </c>
    </row>
    <row r="39" spans="2:16" x14ac:dyDescent="0.3">
      <c r="B39" s="8" t="s">
        <v>234</v>
      </c>
      <c r="C39" s="8" t="s">
        <v>269</v>
      </c>
      <c r="D39" s="8" t="s">
        <v>103</v>
      </c>
      <c r="E39" s="19">
        <f t="shared" si="1"/>
        <v>144.48342928909324</v>
      </c>
      <c r="G39" s="19">
        <f t="shared" si="1"/>
        <v>147.33158873465229</v>
      </c>
      <c r="H39" s="19">
        <f t="shared" si="1"/>
        <v>0</v>
      </c>
      <c r="I39" s="19">
        <f t="shared" si="1"/>
        <v>0</v>
      </c>
      <c r="J39" s="19">
        <f t="shared" si="1"/>
        <v>0</v>
      </c>
      <c r="K39" s="19">
        <f t="shared" si="1"/>
        <v>0</v>
      </c>
      <c r="L39" s="19">
        <f t="shared" si="1"/>
        <v>0</v>
      </c>
      <c r="M39" s="19">
        <f t="shared" si="1"/>
        <v>0</v>
      </c>
      <c r="N39" s="19">
        <f t="shared" si="1"/>
        <v>0</v>
      </c>
      <c r="O39" s="19">
        <f t="shared" si="1"/>
        <v>0</v>
      </c>
      <c r="P39" s="19">
        <f t="shared" si="1"/>
        <v>0</v>
      </c>
    </row>
    <row r="40" spans="2:16" x14ac:dyDescent="0.3">
      <c r="B40" s="8" t="s">
        <v>235</v>
      </c>
      <c r="C40" s="8" t="s">
        <v>269</v>
      </c>
      <c r="D40" s="8" t="s">
        <v>106</v>
      </c>
      <c r="E40" s="19">
        <f t="shared" si="1"/>
        <v>122.06913070634582</v>
      </c>
      <c r="G40" s="19">
        <f t="shared" si="1"/>
        <v>128.2732624643676</v>
      </c>
      <c r="H40" s="19">
        <f t="shared" si="1"/>
        <v>0</v>
      </c>
      <c r="I40" s="19">
        <f t="shared" si="1"/>
        <v>0</v>
      </c>
      <c r="J40" s="19">
        <f t="shared" si="1"/>
        <v>0</v>
      </c>
      <c r="K40" s="19">
        <f t="shared" si="1"/>
        <v>0</v>
      </c>
      <c r="L40" s="19">
        <f t="shared" si="1"/>
        <v>0</v>
      </c>
      <c r="M40" s="19">
        <f t="shared" si="1"/>
        <v>0</v>
      </c>
      <c r="N40" s="19">
        <f t="shared" si="1"/>
        <v>0</v>
      </c>
      <c r="O40" s="19">
        <f t="shared" si="1"/>
        <v>0</v>
      </c>
      <c r="P40" s="19">
        <f t="shared" si="1"/>
        <v>0</v>
      </c>
    </row>
    <row r="41" spans="2:16" x14ac:dyDescent="0.3">
      <c r="B41" s="8" t="s">
        <v>236</v>
      </c>
      <c r="C41" s="8" t="s">
        <v>269</v>
      </c>
      <c r="D41" s="8" t="s">
        <v>109</v>
      </c>
      <c r="E41" s="19">
        <f t="shared" si="1"/>
        <v>132.51360856941406</v>
      </c>
      <c r="G41" s="19">
        <f t="shared" si="1"/>
        <v>135.97121026151692</v>
      </c>
      <c r="H41" s="19">
        <f t="shared" si="1"/>
        <v>0</v>
      </c>
      <c r="I41" s="19">
        <f t="shared" si="1"/>
        <v>0</v>
      </c>
      <c r="J41" s="19">
        <f t="shared" si="1"/>
        <v>0</v>
      </c>
      <c r="K41" s="19">
        <f t="shared" si="1"/>
        <v>0</v>
      </c>
      <c r="L41" s="19">
        <f t="shared" si="1"/>
        <v>0</v>
      </c>
      <c r="M41" s="19">
        <f t="shared" si="1"/>
        <v>0</v>
      </c>
      <c r="N41" s="19">
        <f t="shared" si="1"/>
        <v>0</v>
      </c>
      <c r="O41" s="19">
        <f t="shared" si="1"/>
        <v>0</v>
      </c>
      <c r="P41" s="19">
        <f t="shared" si="1"/>
        <v>0</v>
      </c>
    </row>
    <row r="42" spans="2:16" x14ac:dyDescent="0.3">
      <c r="B42" s="8" t="s">
        <v>237</v>
      </c>
      <c r="C42" s="8" t="s">
        <v>269</v>
      </c>
      <c r="D42" s="8" t="s">
        <v>112</v>
      </c>
      <c r="E42" s="19">
        <f t="shared" si="1"/>
        <v>148.08820122654856</v>
      </c>
      <c r="G42" s="19">
        <f t="shared" si="1"/>
        <v>151.75229038833444</v>
      </c>
      <c r="H42" s="19">
        <f t="shared" si="1"/>
        <v>0</v>
      </c>
      <c r="I42" s="19">
        <f t="shared" si="1"/>
        <v>0</v>
      </c>
      <c r="J42" s="19">
        <f t="shared" si="1"/>
        <v>0</v>
      </c>
      <c r="K42" s="19">
        <f t="shared" si="1"/>
        <v>0</v>
      </c>
      <c r="L42" s="19">
        <f t="shared" si="1"/>
        <v>0</v>
      </c>
      <c r="M42" s="19">
        <f t="shared" si="1"/>
        <v>0</v>
      </c>
      <c r="N42" s="19">
        <f t="shared" si="1"/>
        <v>0</v>
      </c>
      <c r="O42" s="19">
        <f t="shared" si="1"/>
        <v>0</v>
      </c>
      <c r="P42" s="19">
        <f t="shared" si="1"/>
        <v>0</v>
      </c>
    </row>
    <row r="43" spans="2:16" x14ac:dyDescent="0.3">
      <c r="B43" s="8" t="s">
        <v>238</v>
      </c>
      <c r="C43" s="8" t="s">
        <v>269</v>
      </c>
      <c r="D43" s="8" t="s">
        <v>115</v>
      </c>
      <c r="E43" s="19">
        <f t="shared" si="1"/>
        <v>155.17378652265953</v>
      </c>
      <c r="G43" s="19">
        <f t="shared" si="1"/>
        <v>156.37203502672759</v>
      </c>
      <c r="H43" s="19">
        <f t="shared" si="1"/>
        <v>0</v>
      </c>
      <c r="I43" s="19">
        <f t="shared" si="1"/>
        <v>0</v>
      </c>
      <c r="J43" s="19">
        <f t="shared" si="1"/>
        <v>0</v>
      </c>
      <c r="K43" s="19">
        <f t="shared" si="1"/>
        <v>0</v>
      </c>
      <c r="L43" s="19">
        <f t="shared" si="1"/>
        <v>0</v>
      </c>
      <c r="M43" s="19">
        <f t="shared" si="1"/>
        <v>0</v>
      </c>
      <c r="N43" s="19">
        <f t="shared" si="1"/>
        <v>0</v>
      </c>
      <c r="O43" s="19">
        <f t="shared" si="1"/>
        <v>0</v>
      </c>
      <c r="P43" s="19">
        <f t="shared" si="1"/>
        <v>0</v>
      </c>
    </row>
    <row r="44" spans="2:16" x14ac:dyDescent="0.3">
      <c r="B44" s="8" t="s">
        <v>239</v>
      </c>
      <c r="C44" s="8" t="s">
        <v>269</v>
      </c>
      <c r="D44" s="8" t="s">
        <v>118</v>
      </c>
      <c r="E44" s="19">
        <f t="shared" si="1"/>
        <v>127.54591778584239</v>
      </c>
      <c r="G44" s="19">
        <f t="shared" si="1"/>
        <v>128.68977013200936</v>
      </c>
      <c r="H44" s="19">
        <f t="shared" si="1"/>
        <v>0</v>
      </c>
      <c r="I44" s="19">
        <f t="shared" si="1"/>
        <v>0</v>
      </c>
      <c r="J44" s="19">
        <f t="shared" si="1"/>
        <v>0</v>
      </c>
      <c r="K44" s="19">
        <f t="shared" si="1"/>
        <v>0</v>
      </c>
      <c r="L44" s="19">
        <f t="shared" si="1"/>
        <v>0</v>
      </c>
      <c r="M44" s="19">
        <f t="shared" si="1"/>
        <v>0</v>
      </c>
      <c r="N44" s="19">
        <f t="shared" si="1"/>
        <v>0</v>
      </c>
      <c r="O44" s="19">
        <f t="shared" si="1"/>
        <v>0</v>
      </c>
      <c r="P44" s="19">
        <f t="shared" si="1"/>
        <v>0</v>
      </c>
    </row>
    <row r="45" spans="2:16" x14ac:dyDescent="0.3">
      <c r="B45" s="8" t="s">
        <v>226</v>
      </c>
      <c r="C45" s="8" t="s">
        <v>247</v>
      </c>
      <c r="E45" s="42">
        <v>34.532017057801582</v>
      </c>
      <c r="G45" s="42">
        <v>39.598188360079632</v>
      </c>
      <c r="H45" s="42"/>
      <c r="I45" s="42"/>
      <c r="J45" s="42"/>
      <c r="K45" s="42"/>
      <c r="L45" s="42"/>
      <c r="M45" s="42"/>
      <c r="N45" s="42"/>
      <c r="O45" s="42"/>
      <c r="P45" s="42"/>
    </row>
    <row r="46" spans="2:16" x14ac:dyDescent="0.3">
      <c r="B46" s="8" t="s">
        <v>227</v>
      </c>
      <c r="C46" s="8" t="s">
        <v>247</v>
      </c>
      <c r="E46" s="42">
        <v>32.421741962364877</v>
      </c>
      <c r="G46" s="42">
        <v>39.521793348697067</v>
      </c>
      <c r="H46" s="42"/>
      <c r="I46" s="42"/>
      <c r="J46" s="42"/>
      <c r="K46" s="42"/>
      <c r="L46" s="42"/>
      <c r="M46" s="42"/>
      <c r="N46" s="42"/>
      <c r="O46" s="42"/>
      <c r="P46" s="42"/>
    </row>
    <row r="47" spans="2:16" x14ac:dyDescent="0.3">
      <c r="B47" s="8" t="s">
        <v>228</v>
      </c>
      <c r="C47" s="8" t="s">
        <v>247</v>
      </c>
      <c r="E47" s="42">
        <v>37.461630297867643</v>
      </c>
      <c r="G47" s="42">
        <v>40.565926328531845</v>
      </c>
      <c r="H47" s="42"/>
      <c r="I47" s="42"/>
      <c r="J47" s="42"/>
      <c r="K47" s="42"/>
      <c r="L47" s="42"/>
      <c r="M47" s="42"/>
      <c r="N47" s="42"/>
      <c r="O47" s="42"/>
      <c r="P47" s="42"/>
    </row>
    <row r="48" spans="2:16" x14ac:dyDescent="0.3">
      <c r="B48" s="8" t="s">
        <v>229</v>
      </c>
      <c r="C48" s="8" t="s">
        <v>247</v>
      </c>
      <c r="E48" s="42">
        <v>35.050297663851836</v>
      </c>
      <c r="G48" s="42">
        <v>39.983134602247929</v>
      </c>
      <c r="H48" s="42"/>
      <c r="I48" s="42"/>
      <c r="J48" s="42"/>
      <c r="K48" s="42"/>
      <c r="L48" s="42"/>
      <c r="M48" s="42"/>
      <c r="N48" s="42"/>
      <c r="O48" s="42"/>
      <c r="P48" s="42"/>
    </row>
    <row r="49" spans="2:16" x14ac:dyDescent="0.3">
      <c r="B49" s="8" t="s">
        <v>230</v>
      </c>
      <c r="C49" s="8" t="s">
        <v>247</v>
      </c>
      <c r="E49" s="42">
        <v>33.846702414443662</v>
      </c>
      <c r="G49" s="42">
        <v>39.175315561447007</v>
      </c>
      <c r="H49" s="42"/>
      <c r="I49" s="42"/>
      <c r="J49" s="42"/>
      <c r="K49" s="42"/>
      <c r="L49" s="42"/>
      <c r="M49" s="42"/>
      <c r="N49" s="42"/>
      <c r="O49" s="42"/>
      <c r="P49" s="42"/>
    </row>
    <row r="50" spans="2:16" x14ac:dyDescent="0.3">
      <c r="B50" s="8" t="s">
        <v>231</v>
      </c>
      <c r="C50" s="8" t="s">
        <v>247</v>
      </c>
      <c r="E50" s="42">
        <v>26.775266080588011</v>
      </c>
      <c r="G50" s="42">
        <v>42.32678271444103</v>
      </c>
      <c r="H50" s="42"/>
      <c r="I50" s="42"/>
      <c r="J50" s="42"/>
      <c r="K50" s="42"/>
      <c r="L50" s="42"/>
      <c r="M50" s="42"/>
      <c r="N50" s="42"/>
      <c r="O50" s="42"/>
      <c r="P50" s="42"/>
    </row>
    <row r="51" spans="2:16" x14ac:dyDescent="0.3">
      <c r="B51" s="8" t="s">
        <v>232</v>
      </c>
      <c r="C51" s="8" t="s">
        <v>247</v>
      </c>
      <c r="E51" s="42">
        <v>21.111376176490676</v>
      </c>
      <c r="G51" s="42">
        <v>35.919130961851714</v>
      </c>
      <c r="H51" s="42"/>
      <c r="I51" s="42"/>
      <c r="J51" s="42"/>
      <c r="K51" s="42"/>
      <c r="L51" s="42"/>
      <c r="M51" s="42"/>
      <c r="N51" s="42"/>
      <c r="O51" s="42"/>
      <c r="P51" s="42"/>
    </row>
    <row r="52" spans="2:16" x14ac:dyDescent="0.3">
      <c r="B52" s="8" t="s">
        <v>233</v>
      </c>
      <c r="C52" s="8" t="s">
        <v>247</v>
      </c>
      <c r="E52" s="42">
        <v>30.57673184143469</v>
      </c>
      <c r="G52" s="42">
        <v>35.712782298996302</v>
      </c>
      <c r="H52" s="42"/>
      <c r="I52" s="42"/>
      <c r="J52" s="42"/>
      <c r="K52" s="42"/>
      <c r="L52" s="42"/>
      <c r="M52" s="42"/>
      <c r="N52" s="42"/>
      <c r="O52" s="42"/>
      <c r="P52" s="42"/>
    </row>
    <row r="53" spans="2:16" x14ac:dyDescent="0.3">
      <c r="B53" s="8" t="s">
        <v>234</v>
      </c>
      <c r="C53" s="8" t="s">
        <v>247</v>
      </c>
      <c r="E53" s="42">
        <v>36.149079949114459</v>
      </c>
      <c r="G53" s="42">
        <v>41.392109314476826</v>
      </c>
      <c r="H53" s="42"/>
      <c r="I53" s="42"/>
      <c r="J53" s="42"/>
      <c r="K53" s="42"/>
      <c r="L53" s="42"/>
      <c r="M53" s="42"/>
      <c r="N53" s="42"/>
      <c r="O53" s="42"/>
      <c r="P53" s="42"/>
    </row>
    <row r="54" spans="2:16" x14ac:dyDescent="0.3">
      <c r="B54" s="8" t="s">
        <v>235</v>
      </c>
      <c r="C54" s="8" t="s">
        <v>247</v>
      </c>
      <c r="E54" s="42">
        <v>21.786422836716739</v>
      </c>
      <c r="G54" s="42">
        <v>37.985240804528154</v>
      </c>
      <c r="H54" s="42"/>
      <c r="I54" s="42"/>
      <c r="J54" s="42"/>
      <c r="K54" s="42"/>
      <c r="L54" s="42"/>
      <c r="M54" s="42"/>
      <c r="N54" s="42"/>
      <c r="O54" s="42"/>
      <c r="P54" s="42"/>
    </row>
    <row r="55" spans="2:16" x14ac:dyDescent="0.3">
      <c r="B55" s="8" t="s">
        <v>236</v>
      </c>
      <c r="C55" s="8" t="s">
        <v>247</v>
      </c>
      <c r="E55" s="42">
        <v>32.307513479590419</v>
      </c>
      <c r="G55" s="42">
        <v>39.40316651152218</v>
      </c>
      <c r="H55" s="42"/>
      <c r="I55" s="42"/>
      <c r="J55" s="42"/>
      <c r="K55" s="42"/>
      <c r="L55" s="42"/>
      <c r="M55" s="42"/>
      <c r="N55" s="42"/>
      <c r="O55" s="42"/>
      <c r="P55" s="42"/>
    </row>
    <row r="56" spans="2:16" x14ac:dyDescent="0.3">
      <c r="B56" s="8" t="s">
        <v>237</v>
      </c>
      <c r="C56" s="8" t="s">
        <v>247</v>
      </c>
      <c r="E56" s="42">
        <v>35.753647898622773</v>
      </c>
      <c r="G56" s="42">
        <v>42.32524264497907</v>
      </c>
      <c r="H56" s="42"/>
      <c r="I56" s="42"/>
      <c r="J56" s="42"/>
      <c r="K56" s="42"/>
      <c r="L56" s="42"/>
      <c r="M56" s="42"/>
      <c r="N56" s="42"/>
      <c r="O56" s="42"/>
      <c r="P56" s="42"/>
    </row>
    <row r="57" spans="2:16" x14ac:dyDescent="0.3">
      <c r="B57" s="8" t="s">
        <v>238</v>
      </c>
      <c r="C57" s="8" t="s">
        <v>247</v>
      </c>
      <c r="E57" s="42">
        <v>37.545798080530055</v>
      </c>
      <c r="G57" s="42">
        <v>39.983826387146166</v>
      </c>
      <c r="H57" s="42"/>
      <c r="I57" s="42"/>
      <c r="J57" s="42"/>
      <c r="K57" s="42"/>
      <c r="L57" s="42"/>
      <c r="M57" s="42"/>
      <c r="N57" s="42"/>
      <c r="O57" s="42"/>
      <c r="P57" s="42"/>
    </row>
    <row r="58" spans="2:16" x14ac:dyDescent="0.3">
      <c r="B58" s="8" t="s">
        <v>239</v>
      </c>
      <c r="C58" s="8" t="s">
        <v>247</v>
      </c>
      <c r="E58" s="42">
        <v>32.733062707955277</v>
      </c>
      <c r="G58" s="42">
        <v>41.266918583113231</v>
      </c>
      <c r="H58" s="42"/>
      <c r="I58" s="42"/>
      <c r="J58" s="42"/>
      <c r="K58" s="42"/>
      <c r="L58" s="42"/>
      <c r="M58" s="42"/>
      <c r="N58" s="42"/>
      <c r="O58" s="42"/>
      <c r="P58" s="42"/>
    </row>
    <row r="59" spans="2:16" x14ac:dyDescent="0.3">
      <c r="B59" s="8" t="s">
        <v>226</v>
      </c>
      <c r="C59" s="8" t="s">
        <v>248</v>
      </c>
      <c r="E59" s="42">
        <v>40.473941970148083</v>
      </c>
      <c r="G59" s="42">
        <v>46.411849476564832</v>
      </c>
      <c r="H59" s="42"/>
      <c r="I59" s="42"/>
      <c r="J59" s="42"/>
      <c r="K59" s="42"/>
      <c r="L59" s="42"/>
      <c r="M59" s="42"/>
      <c r="N59" s="42"/>
      <c r="O59" s="42"/>
      <c r="P59" s="42"/>
    </row>
    <row r="60" spans="2:16" x14ac:dyDescent="0.3">
      <c r="B60" s="8" t="s">
        <v>227</v>
      </c>
      <c r="C60" s="8" t="s">
        <v>248</v>
      </c>
      <c r="E60" s="42">
        <v>38.000551793988137</v>
      </c>
      <c r="G60" s="42">
        <v>46.322309173942742</v>
      </c>
      <c r="H60" s="42"/>
      <c r="I60" s="42"/>
      <c r="J60" s="42"/>
      <c r="K60" s="42"/>
      <c r="L60" s="42"/>
      <c r="M60" s="42"/>
      <c r="N60" s="42"/>
      <c r="O60" s="42"/>
      <c r="P60" s="42"/>
    </row>
    <row r="61" spans="2:16" x14ac:dyDescent="0.3">
      <c r="B61" s="8" t="s">
        <v>228</v>
      </c>
      <c r="C61" s="8" t="s">
        <v>248</v>
      </c>
      <c r="E61" s="42">
        <v>43.907653822975483</v>
      </c>
      <c r="G61" s="42">
        <v>47.546106137908474</v>
      </c>
      <c r="H61" s="42"/>
      <c r="I61" s="42"/>
      <c r="J61" s="42"/>
      <c r="K61" s="42"/>
      <c r="L61" s="42"/>
      <c r="M61" s="42"/>
      <c r="N61" s="42"/>
      <c r="O61" s="42"/>
      <c r="P61" s="42"/>
    </row>
    <row r="62" spans="2:16" x14ac:dyDescent="0.3">
      <c r="B62" s="8" t="s">
        <v>229</v>
      </c>
      <c r="C62" s="8" t="s">
        <v>248</v>
      </c>
      <c r="E62" s="42">
        <v>41.081403131145962</v>
      </c>
      <c r="G62" s="42">
        <v>46.863033426841085</v>
      </c>
      <c r="H62" s="42"/>
      <c r="I62" s="42"/>
      <c r="J62" s="42"/>
      <c r="K62" s="42"/>
      <c r="L62" s="42"/>
      <c r="M62" s="42"/>
      <c r="N62" s="42"/>
      <c r="O62" s="42"/>
      <c r="P62" s="42"/>
    </row>
    <row r="63" spans="2:16" x14ac:dyDescent="0.3">
      <c r="B63" s="8" t="s">
        <v>230</v>
      </c>
      <c r="C63" s="8" t="s">
        <v>248</v>
      </c>
      <c r="E63" s="42">
        <v>39.670705221477043</v>
      </c>
      <c r="G63" s="42">
        <v>45.916212946443736</v>
      </c>
      <c r="H63" s="42"/>
      <c r="I63" s="42"/>
      <c r="J63" s="42"/>
      <c r="K63" s="42"/>
      <c r="L63" s="42"/>
      <c r="M63" s="42"/>
      <c r="N63" s="42"/>
      <c r="O63" s="42"/>
      <c r="P63" s="42"/>
    </row>
    <row r="64" spans="2:16" x14ac:dyDescent="0.3">
      <c r="B64" s="8" t="s">
        <v>231</v>
      </c>
      <c r="C64" s="8" t="s">
        <v>248</v>
      </c>
      <c r="E64" s="42">
        <v>31.382486686689514</v>
      </c>
      <c r="G64" s="42">
        <v>49.609953119732893</v>
      </c>
      <c r="H64" s="42"/>
      <c r="I64" s="42"/>
      <c r="J64" s="42"/>
      <c r="K64" s="42"/>
      <c r="L64" s="42"/>
      <c r="M64" s="42"/>
      <c r="N64" s="42"/>
      <c r="O64" s="42"/>
      <c r="P64" s="42"/>
    </row>
    <row r="65" spans="2:16" x14ac:dyDescent="0.3">
      <c r="B65" s="8" t="s">
        <v>232</v>
      </c>
      <c r="C65" s="8" t="s">
        <v>248</v>
      </c>
      <c r="E65" s="42">
        <v>24.744011125877968</v>
      </c>
      <c r="G65" s="42">
        <v>42.099736593281058</v>
      </c>
      <c r="H65" s="42"/>
      <c r="I65" s="42"/>
      <c r="J65" s="42"/>
      <c r="K65" s="42"/>
      <c r="L65" s="42"/>
      <c r="M65" s="42"/>
      <c r="N65" s="42"/>
      <c r="O65" s="42"/>
      <c r="P65" s="42"/>
    </row>
    <row r="66" spans="2:16" x14ac:dyDescent="0.3">
      <c r="B66" s="8" t="s">
        <v>233</v>
      </c>
      <c r="C66" s="8" t="s">
        <v>248</v>
      </c>
      <c r="E66" s="42">
        <v>35.838070742161086</v>
      </c>
      <c r="G66" s="42">
        <v>41.857881511602862</v>
      </c>
      <c r="H66" s="42"/>
      <c r="I66" s="42"/>
      <c r="J66" s="42"/>
      <c r="K66" s="42"/>
      <c r="L66" s="42"/>
      <c r="M66" s="42"/>
      <c r="N66" s="42"/>
      <c r="O66" s="42"/>
      <c r="P66" s="42"/>
    </row>
    <row r="67" spans="2:16" x14ac:dyDescent="0.3">
      <c r="B67" s="8" t="s">
        <v>234</v>
      </c>
      <c r="C67" s="8" t="s">
        <v>248</v>
      </c>
      <c r="E67" s="42">
        <v>42.369252907691205</v>
      </c>
      <c r="G67" s="42">
        <v>48.514450447882872</v>
      </c>
      <c r="H67" s="42"/>
      <c r="I67" s="42"/>
      <c r="J67" s="42"/>
      <c r="K67" s="42"/>
      <c r="L67" s="42"/>
      <c r="M67" s="42"/>
      <c r="N67" s="42"/>
      <c r="O67" s="42"/>
      <c r="P67" s="42"/>
    </row>
    <row r="68" spans="2:16" x14ac:dyDescent="0.3">
      <c r="B68" s="8" t="s">
        <v>235</v>
      </c>
      <c r="C68" s="8" t="s">
        <v>248</v>
      </c>
      <c r="E68" s="42">
        <v>25.535213079340437</v>
      </c>
      <c r="G68" s="42">
        <v>44.521362000695419</v>
      </c>
      <c r="H68" s="42"/>
      <c r="I68" s="42"/>
      <c r="J68" s="42"/>
      <c r="K68" s="42"/>
      <c r="L68" s="42"/>
      <c r="M68" s="42"/>
      <c r="N68" s="42"/>
      <c r="O68" s="42"/>
      <c r="P68" s="42"/>
    </row>
    <row r="69" spans="2:16" x14ac:dyDescent="0.3">
      <c r="B69" s="8" t="s">
        <v>236</v>
      </c>
      <c r="C69" s="8" t="s">
        <v>248</v>
      </c>
      <c r="E69" s="42">
        <v>37.866668013744054</v>
      </c>
      <c r="G69" s="42">
        <v>46.183270214362643</v>
      </c>
      <c r="H69" s="42"/>
      <c r="I69" s="42"/>
      <c r="J69" s="42"/>
      <c r="K69" s="42"/>
      <c r="L69" s="42"/>
      <c r="M69" s="42"/>
      <c r="N69" s="42"/>
      <c r="O69" s="42"/>
      <c r="P69" s="42"/>
    </row>
    <row r="70" spans="2:16" x14ac:dyDescent="0.3">
      <c r="B70" s="8" t="s">
        <v>237</v>
      </c>
      <c r="C70" s="8" t="s">
        <v>248</v>
      </c>
      <c r="E70" s="42">
        <v>41.905778855829496</v>
      </c>
      <c r="G70" s="42">
        <v>49.608148050485731</v>
      </c>
      <c r="H70" s="42"/>
      <c r="I70" s="42"/>
      <c r="J70" s="42"/>
      <c r="K70" s="42"/>
      <c r="L70" s="42"/>
      <c r="M70" s="42"/>
      <c r="N70" s="42"/>
      <c r="O70" s="42"/>
      <c r="P70" s="42"/>
    </row>
    <row r="71" spans="2:16" x14ac:dyDescent="0.3">
      <c r="B71" s="8" t="s">
        <v>238</v>
      </c>
      <c r="C71" s="8" t="s">
        <v>248</v>
      </c>
      <c r="E71" s="42">
        <v>44.006304357797482</v>
      </c>
      <c r="G71" s="42">
        <v>46.86384424718154</v>
      </c>
      <c r="H71" s="42"/>
      <c r="I71" s="42"/>
      <c r="J71" s="42"/>
      <c r="K71" s="42"/>
      <c r="L71" s="42"/>
      <c r="M71" s="42"/>
      <c r="N71" s="42"/>
      <c r="O71" s="42"/>
      <c r="P71" s="42"/>
    </row>
    <row r="72" spans="2:16" x14ac:dyDescent="0.3">
      <c r="B72" s="8" t="s">
        <v>239</v>
      </c>
      <c r="C72" s="8" t="s">
        <v>248</v>
      </c>
      <c r="E72" s="42">
        <v>38.365441506918543</v>
      </c>
      <c r="G72" s="42">
        <v>48.367718144700888</v>
      </c>
      <c r="H72" s="42"/>
      <c r="I72" s="42"/>
      <c r="J72" s="42"/>
      <c r="K72" s="42"/>
      <c r="L72" s="42"/>
      <c r="M72" s="42"/>
      <c r="N72" s="42"/>
      <c r="O72" s="42"/>
      <c r="P72" s="42"/>
    </row>
    <row r="73" spans="2:16" x14ac:dyDescent="0.3">
      <c r="B73" s="8" t="s">
        <v>226</v>
      </c>
      <c r="C73" s="8" t="s">
        <v>245</v>
      </c>
      <c r="E73" s="42">
        <v>78.078500000000005</v>
      </c>
      <c r="G73" s="42">
        <v>80.913499999999999</v>
      </c>
      <c r="H73" s="42"/>
      <c r="I73" s="42"/>
      <c r="J73" s="42"/>
      <c r="K73" s="42"/>
      <c r="L73" s="42"/>
      <c r="M73" s="42"/>
      <c r="N73" s="42"/>
      <c r="O73" s="42"/>
      <c r="P73" s="42"/>
    </row>
    <row r="74" spans="2:16" x14ac:dyDescent="0.3">
      <c r="B74" s="8" t="s">
        <v>227</v>
      </c>
      <c r="C74" s="8" t="s">
        <v>245</v>
      </c>
      <c r="E74" s="42">
        <v>77.782499999999999</v>
      </c>
      <c r="G74" s="42">
        <v>85.024000000000001</v>
      </c>
      <c r="H74" s="42"/>
      <c r="I74" s="42"/>
      <c r="J74" s="42"/>
      <c r="K74" s="42"/>
      <c r="L74" s="42"/>
      <c r="M74" s="42"/>
      <c r="N74" s="42"/>
      <c r="O74" s="42"/>
      <c r="P74" s="42"/>
    </row>
    <row r="75" spans="2:16" x14ac:dyDescent="0.3">
      <c r="B75" s="8" t="s">
        <v>228</v>
      </c>
      <c r="C75" s="8" t="s">
        <v>245</v>
      </c>
      <c r="E75" s="42">
        <v>67.200500000000005</v>
      </c>
      <c r="G75" s="42">
        <v>68.378</v>
      </c>
      <c r="H75" s="42"/>
      <c r="I75" s="42"/>
      <c r="J75" s="42"/>
      <c r="K75" s="42"/>
      <c r="L75" s="42"/>
      <c r="M75" s="42"/>
      <c r="N75" s="42"/>
      <c r="O75" s="42"/>
      <c r="P75" s="42"/>
    </row>
    <row r="76" spans="2:16" x14ac:dyDescent="0.3">
      <c r="B76" s="8" t="s">
        <v>229</v>
      </c>
      <c r="C76" s="8" t="s">
        <v>245</v>
      </c>
      <c r="E76" s="42">
        <v>124.17249999999999</v>
      </c>
      <c r="G76" s="42">
        <v>111.39499999999998</v>
      </c>
      <c r="H76" s="42"/>
      <c r="I76" s="42"/>
      <c r="J76" s="42"/>
      <c r="K76" s="42"/>
      <c r="L76" s="42"/>
      <c r="M76" s="42"/>
      <c r="N76" s="42"/>
      <c r="O76" s="42"/>
      <c r="P76" s="42"/>
    </row>
    <row r="77" spans="2:16" x14ac:dyDescent="0.3">
      <c r="B77" s="8" t="s">
        <v>230</v>
      </c>
      <c r="C77" s="8" t="s">
        <v>245</v>
      </c>
      <c r="E77" s="42">
        <v>81.707999999999998</v>
      </c>
      <c r="G77" s="42">
        <v>95.171000000000006</v>
      </c>
      <c r="H77" s="42"/>
      <c r="I77" s="42"/>
      <c r="J77" s="42"/>
      <c r="K77" s="42"/>
      <c r="L77" s="42"/>
      <c r="M77" s="42"/>
      <c r="N77" s="42"/>
      <c r="O77" s="42"/>
      <c r="P77" s="42"/>
    </row>
    <row r="78" spans="2:16" x14ac:dyDescent="0.3">
      <c r="B78" s="8" t="s">
        <v>231</v>
      </c>
      <c r="C78" s="8" t="s">
        <v>245</v>
      </c>
      <c r="E78" s="42">
        <v>99.630500000000012</v>
      </c>
      <c r="G78" s="42">
        <v>99.66</v>
      </c>
      <c r="H78" s="42"/>
      <c r="I78" s="42"/>
      <c r="J78" s="42"/>
      <c r="K78" s="42"/>
      <c r="L78" s="42"/>
      <c r="M78" s="42"/>
      <c r="N78" s="42"/>
      <c r="O78" s="42"/>
      <c r="P78" s="42"/>
    </row>
    <row r="79" spans="2:16" x14ac:dyDescent="0.3">
      <c r="B79" s="8" t="s">
        <v>232</v>
      </c>
      <c r="C79" s="8" t="s">
        <v>245</v>
      </c>
      <c r="E79" s="42">
        <v>125.3125</v>
      </c>
      <c r="G79" s="42">
        <v>140.6765</v>
      </c>
      <c r="H79" s="42"/>
      <c r="I79" s="42"/>
      <c r="J79" s="42"/>
      <c r="K79" s="42"/>
      <c r="L79" s="42"/>
      <c r="M79" s="42"/>
      <c r="N79" s="42"/>
      <c r="O79" s="42"/>
      <c r="P79" s="42"/>
    </row>
    <row r="80" spans="2:16" x14ac:dyDescent="0.3">
      <c r="B80" s="8" t="s">
        <v>233</v>
      </c>
      <c r="C80" s="8" t="s">
        <v>245</v>
      </c>
      <c r="E80" s="42">
        <v>91.179999999999993</v>
      </c>
      <c r="G80" s="42">
        <v>94.953000000000003</v>
      </c>
      <c r="H80" s="42"/>
      <c r="I80" s="42"/>
      <c r="J80" s="42"/>
      <c r="K80" s="42"/>
      <c r="L80" s="42"/>
      <c r="M80" s="42"/>
      <c r="N80" s="42"/>
      <c r="O80" s="42"/>
      <c r="P80" s="42"/>
    </row>
    <row r="81" spans="2:16" x14ac:dyDescent="0.3">
      <c r="B81" s="8" t="s">
        <v>234</v>
      </c>
      <c r="C81" s="8" t="s">
        <v>245</v>
      </c>
      <c r="E81" s="42">
        <v>88.030500000000004</v>
      </c>
      <c r="G81" s="42">
        <v>96.338999999999999</v>
      </c>
      <c r="H81" s="42"/>
      <c r="I81" s="42"/>
      <c r="J81" s="42"/>
      <c r="K81" s="42"/>
      <c r="L81" s="42"/>
      <c r="M81" s="42"/>
      <c r="N81" s="42"/>
      <c r="O81" s="42"/>
      <c r="P81" s="42"/>
    </row>
    <row r="82" spans="2:16" x14ac:dyDescent="0.3">
      <c r="B82" s="8" t="s">
        <v>235</v>
      </c>
      <c r="C82" s="8" t="s">
        <v>245</v>
      </c>
      <c r="E82" s="42">
        <v>98.757499999999993</v>
      </c>
      <c r="G82" s="42">
        <v>97.980500000000006</v>
      </c>
      <c r="H82" s="42"/>
      <c r="I82" s="42"/>
      <c r="J82" s="42"/>
      <c r="K82" s="42"/>
      <c r="L82" s="42"/>
      <c r="M82" s="42"/>
      <c r="N82" s="42"/>
      <c r="O82" s="42"/>
      <c r="P82" s="42"/>
    </row>
    <row r="83" spans="2:16" x14ac:dyDescent="0.3">
      <c r="B83" s="8" t="s">
        <v>236</v>
      </c>
      <c r="C83" s="8" t="s">
        <v>245</v>
      </c>
      <c r="E83" s="42">
        <v>98.426500000000004</v>
      </c>
      <c r="G83" s="42">
        <v>114.98200000000001</v>
      </c>
      <c r="H83" s="42"/>
      <c r="I83" s="42"/>
      <c r="J83" s="42"/>
      <c r="K83" s="42"/>
      <c r="L83" s="42"/>
      <c r="M83" s="42"/>
      <c r="N83" s="42"/>
      <c r="O83" s="42"/>
      <c r="P83" s="42"/>
    </row>
    <row r="84" spans="2:16" x14ac:dyDescent="0.3">
      <c r="B84" s="8" t="s">
        <v>237</v>
      </c>
      <c r="C84" s="8" t="s">
        <v>245</v>
      </c>
      <c r="E84" s="42">
        <v>109.76400000000001</v>
      </c>
      <c r="G84" s="42">
        <v>124.816</v>
      </c>
      <c r="H84" s="42"/>
      <c r="I84" s="42"/>
      <c r="J84" s="42"/>
      <c r="K84" s="42"/>
      <c r="L84" s="42"/>
      <c r="M84" s="42"/>
      <c r="N84" s="42"/>
      <c r="O84" s="42"/>
      <c r="P84" s="42"/>
    </row>
    <row r="85" spans="2:16" x14ac:dyDescent="0.3">
      <c r="B85" s="8" t="s">
        <v>238</v>
      </c>
      <c r="C85" s="8" t="s">
        <v>245</v>
      </c>
      <c r="E85" s="42">
        <v>82.376999999999995</v>
      </c>
      <c r="G85" s="42">
        <v>88.9255</v>
      </c>
      <c r="H85" s="42"/>
      <c r="I85" s="42"/>
      <c r="J85" s="42"/>
      <c r="K85" s="42"/>
      <c r="L85" s="42"/>
      <c r="M85" s="42"/>
      <c r="N85" s="42"/>
      <c r="O85" s="42"/>
      <c r="P85" s="42"/>
    </row>
    <row r="86" spans="2:16" x14ac:dyDescent="0.3">
      <c r="B86" s="8" t="s">
        <v>239</v>
      </c>
      <c r="C86" s="8" t="s">
        <v>245</v>
      </c>
      <c r="E86" s="42">
        <v>85.399499999999989</v>
      </c>
      <c r="G86" s="42">
        <v>81.845500000000001</v>
      </c>
      <c r="H86" s="42"/>
      <c r="I86" s="42"/>
      <c r="J86" s="42"/>
      <c r="K86" s="42"/>
      <c r="L86" s="42"/>
      <c r="M86" s="42"/>
      <c r="N86" s="42"/>
      <c r="O86" s="42"/>
      <c r="P86" s="42"/>
    </row>
    <row r="87" spans="2:16" x14ac:dyDescent="0.3">
      <c r="B87" s="8" t="s">
        <v>226</v>
      </c>
      <c r="C87" s="8" t="s">
        <v>246</v>
      </c>
      <c r="E87" s="42">
        <v>82.576499999999996</v>
      </c>
      <c r="G87" s="42">
        <v>85.109500000000011</v>
      </c>
      <c r="H87" s="42"/>
      <c r="I87" s="42"/>
      <c r="J87" s="42"/>
      <c r="K87" s="42"/>
      <c r="L87" s="42"/>
      <c r="M87" s="42"/>
      <c r="N87" s="42"/>
      <c r="O87" s="42"/>
      <c r="P87" s="42"/>
    </row>
    <row r="88" spans="2:16" x14ac:dyDescent="0.3">
      <c r="B88" s="8" t="s">
        <v>227</v>
      </c>
      <c r="C88" s="8" t="s">
        <v>246</v>
      </c>
      <c r="E88" s="42">
        <v>79.850379999999987</v>
      </c>
      <c r="G88" s="42">
        <v>88.509440000000012</v>
      </c>
      <c r="H88" s="42"/>
      <c r="I88" s="42"/>
      <c r="J88" s="42"/>
      <c r="K88" s="42"/>
      <c r="L88" s="42"/>
      <c r="M88" s="42"/>
      <c r="N88" s="42"/>
      <c r="O88" s="42"/>
      <c r="P88" s="42"/>
    </row>
    <row r="89" spans="2:16" x14ac:dyDescent="0.3">
      <c r="B89" s="8" t="s">
        <v>228</v>
      </c>
      <c r="C89" s="8" t="s">
        <v>246</v>
      </c>
      <c r="E89" s="42">
        <v>71.500740000000008</v>
      </c>
      <c r="G89" s="42">
        <v>71.941479999999999</v>
      </c>
      <c r="H89" s="42"/>
      <c r="I89" s="42"/>
      <c r="J89" s="42"/>
      <c r="K89" s="42"/>
      <c r="L89" s="42"/>
      <c r="M89" s="42"/>
      <c r="N89" s="42"/>
      <c r="O89" s="42"/>
      <c r="P89" s="42"/>
    </row>
    <row r="90" spans="2:16" x14ac:dyDescent="0.3">
      <c r="B90" s="8" t="s">
        <v>229</v>
      </c>
      <c r="C90" s="8" t="s">
        <v>246</v>
      </c>
      <c r="E90" s="42">
        <v>133.53938000000002</v>
      </c>
      <c r="G90" s="42">
        <v>120.33839999999999</v>
      </c>
      <c r="H90" s="42"/>
      <c r="I90" s="42"/>
      <c r="J90" s="42"/>
      <c r="K90" s="42"/>
      <c r="L90" s="42"/>
      <c r="M90" s="42"/>
      <c r="N90" s="42"/>
      <c r="O90" s="42"/>
      <c r="P90" s="42"/>
    </row>
    <row r="91" spans="2:16" x14ac:dyDescent="0.3">
      <c r="B91" s="8" t="s">
        <v>230</v>
      </c>
      <c r="C91" s="8" t="s">
        <v>246</v>
      </c>
      <c r="E91" s="42">
        <v>83.041799999999995</v>
      </c>
      <c r="G91" s="42">
        <v>96.86760000000001</v>
      </c>
      <c r="H91" s="42"/>
      <c r="I91" s="42"/>
      <c r="J91" s="42"/>
      <c r="K91" s="42"/>
      <c r="L91" s="42"/>
      <c r="M91" s="42"/>
      <c r="N91" s="42"/>
      <c r="O91" s="42"/>
      <c r="P91" s="42"/>
    </row>
    <row r="92" spans="2:16" x14ac:dyDescent="0.3">
      <c r="B92" s="8" t="s">
        <v>231</v>
      </c>
      <c r="C92" s="8" t="s">
        <v>246</v>
      </c>
      <c r="E92" s="42">
        <v>110.64673999999999</v>
      </c>
      <c r="G92" s="42">
        <v>105.33652000000001</v>
      </c>
      <c r="H92" s="42"/>
      <c r="I92" s="42"/>
      <c r="J92" s="42"/>
      <c r="K92" s="42"/>
      <c r="L92" s="42"/>
      <c r="M92" s="42"/>
      <c r="N92" s="42"/>
      <c r="O92" s="42"/>
      <c r="P92" s="42"/>
    </row>
    <row r="93" spans="2:16" x14ac:dyDescent="0.3">
      <c r="B93" s="8" t="s">
        <v>232</v>
      </c>
      <c r="C93" s="8" t="s">
        <v>246</v>
      </c>
      <c r="E93" s="42">
        <v>144.95046000000002</v>
      </c>
      <c r="G93" s="42">
        <v>158.22814</v>
      </c>
      <c r="H93" s="42"/>
      <c r="I93" s="42"/>
      <c r="J93" s="42"/>
      <c r="K93" s="42"/>
      <c r="L93" s="42"/>
      <c r="M93" s="42"/>
      <c r="N93" s="42"/>
      <c r="O93" s="42"/>
      <c r="P93" s="42"/>
    </row>
    <row r="94" spans="2:16" x14ac:dyDescent="0.3">
      <c r="B94" s="8" t="s">
        <v>233</v>
      </c>
      <c r="C94" s="8" t="s">
        <v>246</v>
      </c>
      <c r="E94" s="42">
        <v>85.961199999999991</v>
      </c>
      <c r="G94" s="42">
        <v>97.90916</v>
      </c>
      <c r="H94" s="42"/>
      <c r="I94" s="42"/>
      <c r="J94" s="42"/>
      <c r="K94" s="42"/>
      <c r="L94" s="42"/>
      <c r="M94" s="42"/>
      <c r="N94" s="42"/>
      <c r="O94" s="42"/>
      <c r="P94" s="42"/>
    </row>
    <row r="95" spans="2:16" x14ac:dyDescent="0.3">
      <c r="B95" s="8" t="s">
        <v>234</v>
      </c>
      <c r="C95" s="8" t="s">
        <v>246</v>
      </c>
      <c r="E95" s="42">
        <v>95.422460000000001</v>
      </c>
      <c r="G95" s="42">
        <v>103.9896</v>
      </c>
      <c r="H95" s="42"/>
      <c r="I95" s="42"/>
      <c r="J95" s="42"/>
      <c r="K95" s="42"/>
      <c r="L95" s="42"/>
      <c r="M95" s="42"/>
      <c r="N95" s="42"/>
      <c r="O95" s="42"/>
      <c r="P95" s="42"/>
    </row>
    <row r="96" spans="2:16" x14ac:dyDescent="0.3">
      <c r="B96" s="8" t="s">
        <v>235</v>
      </c>
      <c r="C96" s="8" t="s">
        <v>246</v>
      </c>
      <c r="E96" s="42">
        <v>112.12617999999999</v>
      </c>
      <c r="G96" s="42">
        <v>109.46429999999999</v>
      </c>
      <c r="H96" s="42"/>
      <c r="I96" s="42"/>
      <c r="J96" s="42"/>
      <c r="K96" s="42"/>
      <c r="L96" s="42"/>
      <c r="M96" s="42"/>
      <c r="N96" s="42"/>
      <c r="O96" s="42"/>
      <c r="P96" s="42"/>
    </row>
    <row r="97" spans="2:16" x14ac:dyDescent="0.3">
      <c r="B97" s="8" t="s">
        <v>236</v>
      </c>
      <c r="C97" s="8" t="s">
        <v>246</v>
      </c>
      <c r="E97" s="42">
        <v>98.664059999999992</v>
      </c>
      <c r="G97" s="42">
        <v>115.11839999999998</v>
      </c>
      <c r="H97" s="42"/>
      <c r="I97" s="42"/>
      <c r="J97" s="42"/>
      <c r="K97" s="42"/>
      <c r="L97" s="42"/>
      <c r="M97" s="42"/>
      <c r="N97" s="42"/>
      <c r="O97" s="42"/>
      <c r="P97" s="42"/>
    </row>
    <row r="98" spans="2:16" x14ac:dyDescent="0.3">
      <c r="B98" s="8" t="s">
        <v>237</v>
      </c>
      <c r="C98" s="8" t="s">
        <v>246</v>
      </c>
      <c r="E98" s="42">
        <v>115.89451999999997</v>
      </c>
      <c r="G98" s="42">
        <v>130.73728</v>
      </c>
      <c r="H98" s="42"/>
      <c r="I98" s="42"/>
      <c r="J98" s="42"/>
      <c r="K98" s="42"/>
      <c r="L98" s="42"/>
      <c r="M98" s="42"/>
      <c r="N98" s="42"/>
      <c r="O98" s="42"/>
      <c r="P98" s="42"/>
    </row>
    <row r="99" spans="2:16" x14ac:dyDescent="0.3">
      <c r="B99" s="8" t="s">
        <v>238</v>
      </c>
      <c r="C99" s="8" t="s">
        <v>246</v>
      </c>
      <c r="E99" s="42">
        <v>80.073120000000003</v>
      </c>
      <c r="G99" s="42">
        <v>84.776260000000008</v>
      </c>
      <c r="H99" s="42"/>
      <c r="I99" s="42"/>
      <c r="J99" s="42"/>
      <c r="K99" s="42"/>
      <c r="L99" s="42"/>
      <c r="M99" s="42"/>
      <c r="N99" s="42"/>
      <c r="O99" s="42"/>
      <c r="P99" s="42"/>
    </row>
    <row r="100" spans="2:16" x14ac:dyDescent="0.3">
      <c r="B100" s="8" t="s">
        <v>239</v>
      </c>
      <c r="C100" s="8" t="s">
        <v>246</v>
      </c>
      <c r="E100" s="42">
        <v>91.270960000000002</v>
      </c>
      <c r="G100" s="42">
        <v>85.412660000000002</v>
      </c>
      <c r="H100" s="42"/>
      <c r="I100" s="42"/>
      <c r="J100" s="42"/>
      <c r="K100" s="42"/>
      <c r="L100" s="42"/>
      <c r="M100" s="42"/>
      <c r="N100" s="42"/>
      <c r="O100" s="42"/>
      <c r="P100" s="42"/>
    </row>
    <row r="101" spans="2:16" x14ac:dyDescent="0.3">
      <c r="B101" s="8" t="s">
        <v>226</v>
      </c>
      <c r="C101" s="8" t="s">
        <v>275</v>
      </c>
      <c r="E101" s="42">
        <v>7.3577673439221645</v>
      </c>
      <c r="G101" s="42">
        <v>7.3367536700842226</v>
      </c>
      <c r="H101" s="42"/>
      <c r="I101" s="42"/>
      <c r="J101" s="42"/>
      <c r="K101" s="42"/>
      <c r="L101" s="42"/>
      <c r="M101" s="42"/>
      <c r="N101" s="42"/>
      <c r="O101" s="42"/>
      <c r="P101" s="42"/>
    </row>
    <row r="102" spans="2:16" x14ac:dyDescent="0.3">
      <c r="B102" s="8" t="s">
        <v>227</v>
      </c>
      <c r="C102" s="8" t="s">
        <v>275</v>
      </c>
      <c r="E102" s="42">
        <v>7.3175975495058481</v>
      </c>
      <c r="G102" s="42">
        <v>7.2966986000018714</v>
      </c>
      <c r="H102" s="42"/>
      <c r="I102" s="42"/>
      <c r="J102" s="42"/>
      <c r="K102" s="42"/>
      <c r="L102" s="42"/>
      <c r="M102" s="42"/>
      <c r="N102" s="42"/>
      <c r="O102" s="42"/>
      <c r="P102" s="42"/>
    </row>
    <row r="103" spans="2:16" x14ac:dyDescent="0.3">
      <c r="B103" s="8" t="s">
        <v>228</v>
      </c>
      <c r="C103" s="8" t="s">
        <v>275</v>
      </c>
      <c r="E103" s="42">
        <v>7.3577673439221645</v>
      </c>
      <c r="G103" s="42">
        <v>7.3367536700842226</v>
      </c>
      <c r="H103" s="42"/>
      <c r="I103" s="42"/>
      <c r="J103" s="42"/>
      <c r="K103" s="42"/>
      <c r="L103" s="42"/>
      <c r="M103" s="42"/>
      <c r="N103" s="42"/>
      <c r="O103" s="42"/>
      <c r="P103" s="42"/>
    </row>
    <row r="104" spans="2:16" x14ac:dyDescent="0.3">
      <c r="B104" s="8" t="s">
        <v>229</v>
      </c>
      <c r="C104" s="8" t="s">
        <v>275</v>
      </c>
      <c r="E104" s="42">
        <v>7.2841227208255832</v>
      </c>
      <c r="G104" s="42">
        <v>7.2633193749332445</v>
      </c>
      <c r="H104" s="42"/>
      <c r="I104" s="42"/>
      <c r="J104" s="42"/>
      <c r="K104" s="42"/>
      <c r="L104" s="42"/>
      <c r="M104" s="42"/>
      <c r="N104" s="42"/>
      <c r="O104" s="42"/>
      <c r="P104" s="42"/>
    </row>
    <row r="105" spans="2:16" x14ac:dyDescent="0.3">
      <c r="B105" s="8" t="s">
        <v>230</v>
      </c>
      <c r="C105" s="8" t="s">
        <v>275</v>
      </c>
      <c r="E105" s="42">
        <v>7.2774277550895308</v>
      </c>
      <c r="G105" s="42">
        <v>7.2566435299195193</v>
      </c>
      <c r="H105" s="42"/>
      <c r="I105" s="42"/>
      <c r="J105" s="42"/>
      <c r="K105" s="42"/>
      <c r="L105" s="42"/>
      <c r="M105" s="42"/>
      <c r="N105" s="42"/>
      <c r="O105" s="42"/>
      <c r="P105" s="42"/>
    </row>
    <row r="106" spans="2:16" x14ac:dyDescent="0.3">
      <c r="B106" s="8" t="s">
        <v>231</v>
      </c>
      <c r="C106" s="8" t="s">
        <v>275</v>
      </c>
      <c r="E106" s="42">
        <v>7.3845472068663769</v>
      </c>
      <c r="G106" s="42">
        <v>7.3634570501391252</v>
      </c>
      <c r="H106" s="42"/>
      <c r="I106" s="42"/>
      <c r="J106" s="42"/>
      <c r="K106" s="42"/>
      <c r="L106" s="42"/>
      <c r="M106" s="42"/>
      <c r="N106" s="42"/>
      <c r="O106" s="42"/>
      <c r="P106" s="42"/>
    </row>
    <row r="107" spans="2:16" x14ac:dyDescent="0.3">
      <c r="B107" s="8" t="s">
        <v>232</v>
      </c>
      <c r="C107" s="8" t="s">
        <v>275</v>
      </c>
      <c r="E107" s="42">
        <v>7.3510723781861138</v>
      </c>
      <c r="G107" s="42">
        <v>7.3300778250704992</v>
      </c>
      <c r="H107" s="42"/>
      <c r="I107" s="42"/>
      <c r="J107" s="42"/>
      <c r="K107" s="42"/>
      <c r="L107" s="42"/>
      <c r="M107" s="42"/>
      <c r="N107" s="42"/>
      <c r="O107" s="42"/>
      <c r="P107" s="42"/>
    </row>
    <row r="108" spans="2:16" x14ac:dyDescent="0.3">
      <c r="B108" s="8" t="s">
        <v>233</v>
      </c>
      <c r="C108" s="8" t="s">
        <v>275</v>
      </c>
      <c r="E108" s="42">
        <v>7.4113270698105893</v>
      </c>
      <c r="G108" s="42">
        <v>7.3901604301940269</v>
      </c>
      <c r="H108" s="42"/>
      <c r="I108" s="42"/>
      <c r="J108" s="42"/>
      <c r="K108" s="42"/>
      <c r="L108" s="42"/>
      <c r="M108" s="42"/>
      <c r="N108" s="42"/>
      <c r="O108" s="42"/>
      <c r="P108" s="42"/>
    </row>
    <row r="109" spans="2:16" x14ac:dyDescent="0.3">
      <c r="B109" s="8" t="s">
        <v>234</v>
      </c>
      <c r="C109" s="8" t="s">
        <v>275</v>
      </c>
      <c r="E109" s="42">
        <v>7.3443774124500596</v>
      </c>
      <c r="G109" s="42">
        <v>7.3234019800567722</v>
      </c>
      <c r="H109" s="42"/>
      <c r="I109" s="42"/>
      <c r="J109" s="42"/>
      <c r="K109" s="42"/>
      <c r="L109" s="42"/>
      <c r="M109" s="42"/>
      <c r="N109" s="42"/>
      <c r="O109" s="42"/>
      <c r="P109" s="42"/>
    </row>
    <row r="110" spans="2:16" x14ac:dyDescent="0.3">
      <c r="B110" s="8" t="s">
        <v>235</v>
      </c>
      <c r="C110" s="8" t="s">
        <v>275</v>
      </c>
      <c r="E110" s="42">
        <v>7.2238680292011059</v>
      </c>
      <c r="G110" s="42">
        <v>7.2032367698097142</v>
      </c>
      <c r="H110" s="42"/>
      <c r="I110" s="42"/>
      <c r="J110" s="42"/>
      <c r="K110" s="42"/>
      <c r="L110" s="42"/>
      <c r="M110" s="42"/>
      <c r="N110" s="42"/>
      <c r="O110" s="42"/>
      <c r="P110" s="42"/>
    </row>
    <row r="111" spans="2:16" x14ac:dyDescent="0.3">
      <c r="B111" s="8" t="s">
        <v>236</v>
      </c>
      <c r="C111" s="8" t="s">
        <v>275</v>
      </c>
      <c r="E111" s="42">
        <v>7.2640378236174241</v>
      </c>
      <c r="G111" s="42">
        <v>7.243291839892068</v>
      </c>
      <c r="H111" s="42"/>
      <c r="I111" s="42"/>
      <c r="J111" s="42"/>
      <c r="K111" s="42"/>
      <c r="L111" s="42"/>
      <c r="M111" s="42"/>
      <c r="N111" s="42"/>
      <c r="O111" s="42"/>
      <c r="P111" s="42"/>
    </row>
    <row r="112" spans="2:16" x14ac:dyDescent="0.3">
      <c r="B112" s="8" t="s">
        <v>237</v>
      </c>
      <c r="C112" s="8" t="s">
        <v>275</v>
      </c>
      <c r="E112" s="42">
        <v>7.2640378236174241</v>
      </c>
      <c r="G112" s="42">
        <v>7.243291839892068</v>
      </c>
      <c r="H112" s="42"/>
      <c r="I112" s="42"/>
      <c r="J112" s="42"/>
      <c r="K112" s="42"/>
      <c r="L112" s="42"/>
      <c r="M112" s="42"/>
      <c r="N112" s="42"/>
      <c r="O112" s="42"/>
      <c r="P112" s="42"/>
    </row>
    <row r="113" spans="2:16" x14ac:dyDescent="0.3">
      <c r="B113" s="8" t="s">
        <v>238</v>
      </c>
      <c r="C113" s="8" t="s">
        <v>275</v>
      </c>
      <c r="E113" s="42">
        <v>7.2774277550895308</v>
      </c>
      <c r="G113" s="42">
        <v>7.2566435299195193</v>
      </c>
      <c r="H113" s="42"/>
      <c r="I113" s="42"/>
      <c r="J113" s="42"/>
      <c r="K113" s="42"/>
      <c r="L113" s="42"/>
      <c r="M113" s="42"/>
      <c r="N113" s="42"/>
      <c r="O113" s="42"/>
      <c r="P113" s="42"/>
    </row>
    <row r="114" spans="2:16" x14ac:dyDescent="0.3">
      <c r="B114" s="8" t="s">
        <v>239</v>
      </c>
      <c r="C114" s="8" t="s">
        <v>275</v>
      </c>
      <c r="E114" s="42">
        <v>7.4448018984908542</v>
      </c>
      <c r="G114" s="42">
        <v>7.4235396552626547</v>
      </c>
      <c r="H114" s="42"/>
      <c r="I114" s="42"/>
      <c r="J114" s="42"/>
      <c r="K114" s="42"/>
      <c r="L114" s="42"/>
      <c r="M114" s="42"/>
      <c r="N114" s="42"/>
      <c r="O114" s="42"/>
      <c r="P114" s="42"/>
    </row>
    <row r="115" spans="2:16" x14ac:dyDescent="0.3">
      <c r="B115" s="8" t="s">
        <v>226</v>
      </c>
      <c r="C115" s="8" t="s">
        <v>276</v>
      </c>
      <c r="E115" s="42">
        <v>10.576790556888112</v>
      </c>
      <c r="G115" s="42">
        <v>10.546583400746071</v>
      </c>
      <c r="H115" s="42"/>
      <c r="I115" s="42"/>
      <c r="J115" s="42"/>
      <c r="K115" s="42"/>
      <c r="L115" s="42"/>
      <c r="M115" s="42"/>
      <c r="N115" s="42"/>
      <c r="O115" s="42"/>
      <c r="P115" s="42"/>
    </row>
    <row r="116" spans="2:16" x14ac:dyDescent="0.3">
      <c r="B116" s="8" t="s">
        <v>227</v>
      </c>
      <c r="C116" s="8" t="s">
        <v>276</v>
      </c>
      <c r="E116" s="42">
        <v>10.519046477414657</v>
      </c>
      <c r="G116" s="42">
        <v>10.489004237502691</v>
      </c>
      <c r="H116" s="42"/>
      <c r="I116" s="42"/>
      <c r="J116" s="42"/>
      <c r="K116" s="42"/>
      <c r="L116" s="42"/>
      <c r="M116" s="42"/>
      <c r="N116" s="42"/>
      <c r="O116" s="42"/>
      <c r="P116" s="42"/>
    </row>
    <row r="117" spans="2:16" x14ac:dyDescent="0.3">
      <c r="B117" s="8" t="s">
        <v>228</v>
      </c>
      <c r="C117" s="8" t="s">
        <v>276</v>
      </c>
      <c r="E117" s="42">
        <v>10.576790556888112</v>
      </c>
      <c r="G117" s="42">
        <v>10.546583400746071</v>
      </c>
      <c r="H117" s="42"/>
      <c r="I117" s="42"/>
      <c r="J117" s="42"/>
      <c r="K117" s="42"/>
      <c r="L117" s="42"/>
      <c r="M117" s="42"/>
      <c r="N117" s="42"/>
      <c r="O117" s="42"/>
      <c r="P117" s="42"/>
    </row>
    <row r="118" spans="2:16" x14ac:dyDescent="0.3">
      <c r="B118" s="8" t="s">
        <v>229</v>
      </c>
      <c r="C118" s="8" t="s">
        <v>276</v>
      </c>
      <c r="E118" s="42">
        <v>10.470926411186777</v>
      </c>
      <c r="G118" s="42">
        <v>10.44102160146654</v>
      </c>
      <c r="H118" s="42"/>
      <c r="I118" s="42"/>
      <c r="J118" s="42"/>
      <c r="K118" s="42"/>
      <c r="L118" s="42"/>
      <c r="M118" s="42"/>
      <c r="N118" s="42"/>
      <c r="O118" s="42"/>
      <c r="P118" s="42"/>
    </row>
    <row r="119" spans="2:16" x14ac:dyDescent="0.3">
      <c r="B119" s="8" t="s">
        <v>230</v>
      </c>
      <c r="C119" s="8" t="s">
        <v>276</v>
      </c>
      <c r="E119" s="42">
        <v>10.4613023979412</v>
      </c>
      <c r="G119" s="42">
        <v>10.431425074259307</v>
      </c>
      <c r="H119" s="42"/>
      <c r="I119" s="42"/>
      <c r="J119" s="42"/>
      <c r="K119" s="42"/>
      <c r="L119" s="42"/>
      <c r="M119" s="42"/>
      <c r="N119" s="42"/>
      <c r="O119" s="42"/>
      <c r="P119" s="42"/>
    </row>
    <row r="120" spans="2:16" x14ac:dyDescent="0.3">
      <c r="B120" s="8" t="s">
        <v>231</v>
      </c>
      <c r="C120" s="8" t="s">
        <v>276</v>
      </c>
      <c r="E120" s="42">
        <v>10.615286609870418</v>
      </c>
      <c r="G120" s="42">
        <v>10.584969509574993</v>
      </c>
      <c r="H120" s="42"/>
      <c r="I120" s="42"/>
      <c r="J120" s="42"/>
      <c r="K120" s="42"/>
      <c r="L120" s="42"/>
      <c r="M120" s="42"/>
      <c r="N120" s="42"/>
      <c r="O120" s="42"/>
      <c r="P120" s="42"/>
    </row>
    <row r="121" spans="2:16" x14ac:dyDescent="0.3">
      <c r="B121" s="8" t="s">
        <v>232</v>
      </c>
      <c r="C121" s="8" t="s">
        <v>276</v>
      </c>
      <c r="E121" s="42">
        <v>10.567166543642536</v>
      </c>
      <c r="G121" s="42">
        <v>10.53698687353884</v>
      </c>
      <c r="H121" s="42"/>
      <c r="I121" s="42"/>
      <c r="J121" s="42"/>
      <c r="K121" s="42"/>
      <c r="L121" s="42"/>
      <c r="M121" s="42"/>
      <c r="N121" s="42"/>
      <c r="O121" s="42"/>
      <c r="P121" s="42"/>
    </row>
    <row r="122" spans="2:16" x14ac:dyDescent="0.3">
      <c r="B122" s="8" t="s">
        <v>233</v>
      </c>
      <c r="C122" s="8" t="s">
        <v>276</v>
      </c>
      <c r="E122" s="42">
        <v>10.653782662852722</v>
      </c>
      <c r="G122" s="42">
        <v>10.623355618403915</v>
      </c>
      <c r="H122" s="42"/>
      <c r="I122" s="42"/>
      <c r="J122" s="42"/>
      <c r="K122" s="42"/>
      <c r="L122" s="42"/>
      <c r="M122" s="42"/>
      <c r="N122" s="42"/>
      <c r="O122" s="42"/>
      <c r="P122" s="42"/>
    </row>
    <row r="123" spans="2:16" x14ac:dyDescent="0.3">
      <c r="B123" s="8" t="s">
        <v>234</v>
      </c>
      <c r="C123" s="8" t="s">
        <v>276</v>
      </c>
      <c r="E123" s="42">
        <v>10.55754253039696</v>
      </c>
      <c r="G123" s="42">
        <v>10.527390346331611</v>
      </c>
      <c r="H123" s="42"/>
      <c r="I123" s="42"/>
      <c r="J123" s="42"/>
      <c r="K123" s="42"/>
      <c r="L123" s="42"/>
      <c r="M123" s="42"/>
      <c r="N123" s="42"/>
      <c r="O123" s="42"/>
      <c r="P123" s="42"/>
    </row>
    <row r="124" spans="2:16" x14ac:dyDescent="0.3">
      <c r="B124" s="8" t="s">
        <v>235</v>
      </c>
      <c r="C124" s="8" t="s">
        <v>276</v>
      </c>
      <c r="E124" s="42">
        <v>10.38431029197659</v>
      </c>
      <c r="G124" s="42">
        <v>10.354652856601465</v>
      </c>
      <c r="H124" s="42"/>
      <c r="I124" s="42"/>
      <c r="J124" s="42"/>
      <c r="K124" s="42"/>
      <c r="L124" s="42"/>
      <c r="M124" s="42"/>
      <c r="N124" s="42"/>
      <c r="O124" s="42"/>
      <c r="P124" s="42"/>
    </row>
    <row r="125" spans="2:16" x14ac:dyDescent="0.3">
      <c r="B125" s="8" t="s">
        <v>236</v>
      </c>
      <c r="C125" s="8" t="s">
        <v>276</v>
      </c>
      <c r="E125" s="42">
        <v>10.442054371450046</v>
      </c>
      <c r="G125" s="42">
        <v>10.412232019844847</v>
      </c>
      <c r="H125" s="42"/>
      <c r="I125" s="42"/>
      <c r="J125" s="42"/>
      <c r="K125" s="42"/>
      <c r="L125" s="42"/>
      <c r="M125" s="42"/>
      <c r="N125" s="42"/>
      <c r="O125" s="42"/>
      <c r="P125" s="42"/>
    </row>
    <row r="126" spans="2:16" x14ac:dyDescent="0.3">
      <c r="B126" s="8" t="s">
        <v>237</v>
      </c>
      <c r="C126" s="8" t="s">
        <v>276</v>
      </c>
      <c r="E126" s="42">
        <v>10.442054371450046</v>
      </c>
      <c r="G126" s="42">
        <v>10.412232019844847</v>
      </c>
      <c r="H126" s="42"/>
      <c r="I126" s="42"/>
      <c r="J126" s="42"/>
      <c r="K126" s="42"/>
      <c r="L126" s="42"/>
      <c r="M126" s="42"/>
      <c r="N126" s="42"/>
      <c r="O126" s="42"/>
      <c r="P126" s="42"/>
    </row>
    <row r="127" spans="2:16" x14ac:dyDescent="0.3">
      <c r="B127" s="8" t="s">
        <v>238</v>
      </c>
      <c r="C127" s="8" t="s">
        <v>276</v>
      </c>
      <c r="E127" s="42">
        <v>10.4613023979412</v>
      </c>
      <c r="G127" s="42">
        <v>10.431425074259307</v>
      </c>
      <c r="H127" s="42"/>
      <c r="I127" s="42"/>
      <c r="J127" s="42"/>
      <c r="K127" s="42"/>
      <c r="L127" s="42"/>
      <c r="M127" s="42"/>
      <c r="N127" s="42"/>
      <c r="O127" s="42"/>
      <c r="P127" s="42"/>
    </row>
    <row r="128" spans="2:16" x14ac:dyDescent="0.3">
      <c r="B128" s="8" t="s">
        <v>239</v>
      </c>
      <c r="C128" s="8" t="s">
        <v>276</v>
      </c>
      <c r="E128" s="42">
        <v>10.701902729080603</v>
      </c>
      <c r="G128" s="42">
        <v>10.671338254440066</v>
      </c>
      <c r="H128" s="42"/>
      <c r="I128" s="42"/>
      <c r="J128" s="42"/>
      <c r="K128" s="42"/>
      <c r="L128" s="42"/>
      <c r="M128" s="42"/>
      <c r="N128" s="42"/>
      <c r="O128" s="42"/>
      <c r="P128" s="42"/>
    </row>
    <row r="129" spans="2:16" x14ac:dyDescent="0.3">
      <c r="B129" s="8" t="s">
        <v>226</v>
      </c>
      <c r="C129" s="8" t="s">
        <v>270</v>
      </c>
      <c r="D129" s="8" t="s">
        <v>83</v>
      </c>
      <c r="E129" s="19">
        <f>SUM(E45,E73,E101)</f>
        <v>119.96828440172375</v>
      </c>
      <c r="G129" s="19">
        <f t="shared" ref="G129:P129" si="2">SUM(G45,G73,G101)</f>
        <v>127.84844203016385</v>
      </c>
      <c r="H129" s="19">
        <f t="shared" si="2"/>
        <v>0</v>
      </c>
      <c r="I129" s="19">
        <f t="shared" si="2"/>
        <v>0</v>
      </c>
      <c r="J129" s="19">
        <f t="shared" si="2"/>
        <v>0</v>
      </c>
      <c r="K129" s="19">
        <f t="shared" si="2"/>
        <v>0</v>
      </c>
      <c r="L129" s="19">
        <f t="shared" si="2"/>
        <v>0</v>
      </c>
      <c r="M129" s="19">
        <f t="shared" si="2"/>
        <v>0</v>
      </c>
      <c r="N129" s="19">
        <f t="shared" si="2"/>
        <v>0</v>
      </c>
      <c r="O129" s="19">
        <f t="shared" si="2"/>
        <v>0</v>
      </c>
      <c r="P129" s="19">
        <f t="shared" si="2"/>
        <v>0</v>
      </c>
    </row>
    <row r="130" spans="2:16" x14ac:dyDescent="0.3">
      <c r="B130" s="8" t="s">
        <v>227</v>
      </c>
      <c r="C130" s="8" t="s">
        <v>270</v>
      </c>
      <c r="D130" s="8" t="s">
        <v>86</v>
      </c>
      <c r="E130" s="19">
        <f t="shared" ref="E130:P142" si="3">SUM(E46,E74,E102)</f>
        <v>117.52183951187072</v>
      </c>
      <c r="G130" s="19">
        <f t="shared" si="3"/>
        <v>131.84249194869892</v>
      </c>
      <c r="H130" s="19">
        <f t="shared" si="3"/>
        <v>0</v>
      </c>
      <c r="I130" s="19">
        <f t="shared" si="3"/>
        <v>0</v>
      </c>
      <c r="J130" s="19">
        <f t="shared" si="3"/>
        <v>0</v>
      </c>
      <c r="K130" s="19">
        <f t="shared" si="3"/>
        <v>0</v>
      </c>
      <c r="L130" s="19">
        <f t="shared" si="3"/>
        <v>0</v>
      </c>
      <c r="M130" s="19">
        <f t="shared" si="3"/>
        <v>0</v>
      </c>
      <c r="N130" s="19">
        <f t="shared" si="3"/>
        <v>0</v>
      </c>
      <c r="O130" s="19">
        <f t="shared" si="3"/>
        <v>0</v>
      </c>
      <c r="P130" s="19">
        <f t="shared" si="3"/>
        <v>0</v>
      </c>
    </row>
    <row r="131" spans="2:16" x14ac:dyDescent="0.3">
      <c r="B131" s="8" t="s">
        <v>228</v>
      </c>
      <c r="C131" s="8" t="s">
        <v>270</v>
      </c>
      <c r="D131" s="8" t="s">
        <v>120</v>
      </c>
      <c r="E131" s="19">
        <f t="shared" si="3"/>
        <v>112.01989764178981</v>
      </c>
      <c r="G131" s="19">
        <f t="shared" si="3"/>
        <v>116.28067999861607</v>
      </c>
      <c r="H131" s="19">
        <f t="shared" si="3"/>
        <v>0</v>
      </c>
      <c r="I131" s="19">
        <f t="shared" si="3"/>
        <v>0</v>
      </c>
      <c r="J131" s="19">
        <f t="shared" si="3"/>
        <v>0</v>
      </c>
      <c r="K131" s="19">
        <f t="shared" si="3"/>
        <v>0</v>
      </c>
      <c r="L131" s="19">
        <f t="shared" si="3"/>
        <v>0</v>
      </c>
      <c r="M131" s="19">
        <f t="shared" si="3"/>
        <v>0</v>
      </c>
      <c r="N131" s="19">
        <f t="shared" si="3"/>
        <v>0</v>
      </c>
      <c r="O131" s="19">
        <f t="shared" si="3"/>
        <v>0</v>
      </c>
      <c r="P131" s="19">
        <f t="shared" si="3"/>
        <v>0</v>
      </c>
    </row>
    <row r="132" spans="2:16" x14ac:dyDescent="0.3">
      <c r="B132" s="8" t="s">
        <v>229</v>
      </c>
      <c r="C132" s="8" t="s">
        <v>270</v>
      </c>
      <c r="D132" s="8" t="s">
        <v>32</v>
      </c>
      <c r="E132" s="19">
        <f t="shared" si="3"/>
        <v>166.50692038467741</v>
      </c>
      <c r="G132" s="19">
        <f t="shared" si="3"/>
        <v>158.64145397718116</v>
      </c>
      <c r="H132" s="19">
        <f t="shared" si="3"/>
        <v>0</v>
      </c>
      <c r="I132" s="19">
        <f t="shared" si="3"/>
        <v>0</v>
      </c>
      <c r="J132" s="19">
        <f t="shared" si="3"/>
        <v>0</v>
      </c>
      <c r="K132" s="19">
        <f t="shared" si="3"/>
        <v>0</v>
      </c>
      <c r="L132" s="19">
        <f t="shared" si="3"/>
        <v>0</v>
      </c>
      <c r="M132" s="19">
        <f t="shared" si="3"/>
        <v>0</v>
      </c>
      <c r="N132" s="19">
        <f t="shared" si="3"/>
        <v>0</v>
      </c>
      <c r="O132" s="19">
        <f t="shared" si="3"/>
        <v>0</v>
      </c>
      <c r="P132" s="19">
        <f t="shared" si="3"/>
        <v>0</v>
      </c>
    </row>
    <row r="133" spans="2:16" x14ac:dyDescent="0.3">
      <c r="B133" s="8" t="s">
        <v>230</v>
      </c>
      <c r="C133" s="8" t="s">
        <v>270</v>
      </c>
      <c r="D133" s="8" t="s">
        <v>89</v>
      </c>
      <c r="E133" s="19">
        <f t="shared" si="3"/>
        <v>122.83213016953319</v>
      </c>
      <c r="G133" s="19">
        <f t="shared" si="3"/>
        <v>141.60295909136653</v>
      </c>
      <c r="H133" s="19">
        <f t="shared" si="3"/>
        <v>0</v>
      </c>
      <c r="I133" s="19">
        <f t="shared" si="3"/>
        <v>0</v>
      </c>
      <c r="J133" s="19">
        <f t="shared" si="3"/>
        <v>0</v>
      </c>
      <c r="K133" s="19">
        <f t="shared" si="3"/>
        <v>0</v>
      </c>
      <c r="L133" s="19">
        <f t="shared" si="3"/>
        <v>0</v>
      </c>
      <c r="M133" s="19">
        <f t="shared" si="3"/>
        <v>0</v>
      </c>
      <c r="N133" s="19">
        <f t="shared" si="3"/>
        <v>0</v>
      </c>
      <c r="O133" s="19">
        <f t="shared" si="3"/>
        <v>0</v>
      </c>
      <c r="P133" s="19">
        <f t="shared" si="3"/>
        <v>0</v>
      </c>
    </row>
    <row r="134" spans="2:16" x14ac:dyDescent="0.3">
      <c r="B134" s="8" t="s">
        <v>231</v>
      </c>
      <c r="C134" s="8" t="s">
        <v>270</v>
      </c>
      <c r="D134" s="8" t="s">
        <v>92</v>
      </c>
      <c r="E134" s="19">
        <f t="shared" si="3"/>
        <v>133.79031328745441</v>
      </c>
      <c r="G134" s="19">
        <f t="shared" si="3"/>
        <v>149.35023976458015</v>
      </c>
      <c r="H134" s="19">
        <f t="shared" si="3"/>
        <v>0</v>
      </c>
      <c r="I134" s="19">
        <f t="shared" si="3"/>
        <v>0</v>
      </c>
      <c r="J134" s="19">
        <f t="shared" si="3"/>
        <v>0</v>
      </c>
      <c r="K134" s="19">
        <f t="shared" si="3"/>
        <v>0</v>
      </c>
      <c r="L134" s="19">
        <f t="shared" si="3"/>
        <v>0</v>
      </c>
      <c r="M134" s="19">
        <f t="shared" si="3"/>
        <v>0</v>
      </c>
      <c r="N134" s="19">
        <f t="shared" si="3"/>
        <v>0</v>
      </c>
      <c r="O134" s="19">
        <f t="shared" si="3"/>
        <v>0</v>
      </c>
      <c r="P134" s="19">
        <f t="shared" si="3"/>
        <v>0</v>
      </c>
    </row>
    <row r="135" spans="2:16" x14ac:dyDescent="0.3">
      <c r="B135" s="8" t="s">
        <v>232</v>
      </c>
      <c r="C135" s="8" t="s">
        <v>270</v>
      </c>
      <c r="D135" s="8" t="s">
        <v>95</v>
      </c>
      <c r="E135" s="19">
        <f t="shared" si="3"/>
        <v>153.77494855467677</v>
      </c>
      <c r="G135" s="19">
        <f t="shared" si="3"/>
        <v>183.92570878692223</v>
      </c>
      <c r="H135" s="19">
        <f t="shared" si="3"/>
        <v>0</v>
      </c>
      <c r="I135" s="19">
        <f t="shared" si="3"/>
        <v>0</v>
      </c>
      <c r="J135" s="19">
        <f t="shared" si="3"/>
        <v>0</v>
      </c>
      <c r="K135" s="19">
        <f t="shared" si="3"/>
        <v>0</v>
      </c>
      <c r="L135" s="19">
        <f t="shared" si="3"/>
        <v>0</v>
      </c>
      <c r="M135" s="19">
        <f t="shared" si="3"/>
        <v>0</v>
      </c>
      <c r="N135" s="19">
        <f t="shared" si="3"/>
        <v>0</v>
      </c>
      <c r="O135" s="19">
        <f t="shared" si="3"/>
        <v>0</v>
      </c>
      <c r="P135" s="19">
        <f t="shared" si="3"/>
        <v>0</v>
      </c>
    </row>
    <row r="136" spans="2:16" x14ac:dyDescent="0.3">
      <c r="B136" s="8" t="s">
        <v>233</v>
      </c>
      <c r="C136" s="8" t="s">
        <v>270</v>
      </c>
      <c r="D136" s="8" t="s">
        <v>99</v>
      </c>
      <c r="E136" s="19">
        <f t="shared" si="3"/>
        <v>129.16805891124528</v>
      </c>
      <c r="G136" s="19">
        <f t="shared" si="3"/>
        <v>138.05594272919032</v>
      </c>
      <c r="H136" s="19">
        <f t="shared" si="3"/>
        <v>0</v>
      </c>
      <c r="I136" s="19">
        <f t="shared" si="3"/>
        <v>0</v>
      </c>
      <c r="J136" s="19">
        <f t="shared" si="3"/>
        <v>0</v>
      </c>
      <c r="K136" s="19">
        <f t="shared" si="3"/>
        <v>0</v>
      </c>
      <c r="L136" s="19">
        <f t="shared" si="3"/>
        <v>0</v>
      </c>
      <c r="M136" s="19">
        <f t="shared" si="3"/>
        <v>0</v>
      </c>
      <c r="N136" s="19">
        <f t="shared" si="3"/>
        <v>0</v>
      </c>
      <c r="O136" s="19">
        <f t="shared" si="3"/>
        <v>0</v>
      </c>
      <c r="P136" s="19">
        <f t="shared" si="3"/>
        <v>0</v>
      </c>
    </row>
    <row r="137" spans="2:16" x14ac:dyDescent="0.3">
      <c r="B137" s="8" t="s">
        <v>234</v>
      </c>
      <c r="C137" s="8" t="s">
        <v>270</v>
      </c>
      <c r="D137" s="8" t="s">
        <v>102</v>
      </c>
      <c r="E137" s="19">
        <f t="shared" si="3"/>
        <v>131.52395736156453</v>
      </c>
      <c r="G137" s="19">
        <f t="shared" si="3"/>
        <v>145.0545112945336</v>
      </c>
      <c r="H137" s="19">
        <f t="shared" si="3"/>
        <v>0</v>
      </c>
      <c r="I137" s="19">
        <f t="shared" si="3"/>
        <v>0</v>
      </c>
      <c r="J137" s="19">
        <f t="shared" si="3"/>
        <v>0</v>
      </c>
      <c r="K137" s="19">
        <f t="shared" si="3"/>
        <v>0</v>
      </c>
      <c r="L137" s="19">
        <f t="shared" si="3"/>
        <v>0</v>
      </c>
      <c r="M137" s="19">
        <f t="shared" si="3"/>
        <v>0</v>
      </c>
      <c r="N137" s="19">
        <f t="shared" si="3"/>
        <v>0</v>
      </c>
      <c r="O137" s="19">
        <f t="shared" si="3"/>
        <v>0</v>
      </c>
      <c r="P137" s="19">
        <f t="shared" si="3"/>
        <v>0</v>
      </c>
    </row>
    <row r="138" spans="2:16" x14ac:dyDescent="0.3">
      <c r="B138" s="8" t="s">
        <v>235</v>
      </c>
      <c r="C138" s="8" t="s">
        <v>270</v>
      </c>
      <c r="D138" s="8" t="s">
        <v>105</v>
      </c>
      <c r="E138" s="19">
        <f t="shared" si="3"/>
        <v>127.76779086591783</v>
      </c>
      <c r="G138" s="19">
        <f t="shared" si="3"/>
        <v>143.16897757433787</v>
      </c>
      <c r="H138" s="19">
        <f t="shared" si="3"/>
        <v>0</v>
      </c>
      <c r="I138" s="19">
        <f t="shared" si="3"/>
        <v>0</v>
      </c>
      <c r="J138" s="19">
        <f t="shared" si="3"/>
        <v>0</v>
      </c>
      <c r="K138" s="19">
        <f t="shared" si="3"/>
        <v>0</v>
      </c>
      <c r="L138" s="19">
        <f t="shared" si="3"/>
        <v>0</v>
      </c>
      <c r="M138" s="19">
        <f t="shared" si="3"/>
        <v>0</v>
      </c>
      <c r="N138" s="19">
        <f t="shared" si="3"/>
        <v>0</v>
      </c>
      <c r="O138" s="19">
        <f t="shared" si="3"/>
        <v>0</v>
      </c>
      <c r="P138" s="19">
        <f t="shared" si="3"/>
        <v>0</v>
      </c>
    </row>
    <row r="139" spans="2:16" x14ac:dyDescent="0.3">
      <c r="B139" s="8" t="s">
        <v>236</v>
      </c>
      <c r="C139" s="8" t="s">
        <v>270</v>
      </c>
      <c r="D139" s="8" t="s">
        <v>108</v>
      </c>
      <c r="E139" s="19">
        <f t="shared" si="3"/>
        <v>137.99805130320786</v>
      </c>
      <c r="G139" s="19">
        <f t="shared" si="3"/>
        <v>161.62845835141425</v>
      </c>
      <c r="H139" s="19">
        <f t="shared" si="3"/>
        <v>0</v>
      </c>
      <c r="I139" s="19">
        <f t="shared" si="3"/>
        <v>0</v>
      </c>
      <c r="J139" s="19">
        <f t="shared" si="3"/>
        <v>0</v>
      </c>
      <c r="K139" s="19">
        <f t="shared" si="3"/>
        <v>0</v>
      </c>
      <c r="L139" s="19">
        <f t="shared" si="3"/>
        <v>0</v>
      </c>
      <c r="M139" s="19">
        <f t="shared" si="3"/>
        <v>0</v>
      </c>
      <c r="N139" s="19">
        <f t="shared" si="3"/>
        <v>0</v>
      </c>
      <c r="O139" s="19">
        <f t="shared" si="3"/>
        <v>0</v>
      </c>
      <c r="P139" s="19">
        <f t="shared" si="3"/>
        <v>0</v>
      </c>
    </row>
    <row r="140" spans="2:16" x14ac:dyDescent="0.3">
      <c r="B140" s="8" t="s">
        <v>237</v>
      </c>
      <c r="C140" s="8" t="s">
        <v>270</v>
      </c>
      <c r="D140" s="8" t="s">
        <v>111</v>
      </c>
      <c r="E140" s="19">
        <f t="shared" si="3"/>
        <v>152.78168572224021</v>
      </c>
      <c r="G140" s="19">
        <f t="shared" si="3"/>
        <v>174.38453448487112</v>
      </c>
      <c r="H140" s="19">
        <f t="shared" si="3"/>
        <v>0</v>
      </c>
      <c r="I140" s="19">
        <f t="shared" si="3"/>
        <v>0</v>
      </c>
      <c r="J140" s="19">
        <f t="shared" si="3"/>
        <v>0</v>
      </c>
      <c r="K140" s="19">
        <f t="shared" si="3"/>
        <v>0</v>
      </c>
      <c r="L140" s="19">
        <f t="shared" si="3"/>
        <v>0</v>
      </c>
      <c r="M140" s="19">
        <f t="shared" si="3"/>
        <v>0</v>
      </c>
      <c r="N140" s="19">
        <f t="shared" si="3"/>
        <v>0</v>
      </c>
      <c r="O140" s="19">
        <f t="shared" si="3"/>
        <v>0</v>
      </c>
      <c r="P140" s="19">
        <f t="shared" si="3"/>
        <v>0</v>
      </c>
    </row>
    <row r="141" spans="2:16" x14ac:dyDescent="0.3">
      <c r="B141" s="8" t="s">
        <v>238</v>
      </c>
      <c r="C141" s="8" t="s">
        <v>270</v>
      </c>
      <c r="D141" s="8" t="s">
        <v>114</v>
      </c>
      <c r="E141" s="19">
        <f t="shared" si="3"/>
        <v>127.20022583561958</v>
      </c>
      <c r="G141" s="19">
        <f t="shared" si="3"/>
        <v>136.16596991706569</v>
      </c>
      <c r="H141" s="19">
        <f t="shared" si="3"/>
        <v>0</v>
      </c>
      <c r="I141" s="19">
        <f t="shared" si="3"/>
        <v>0</v>
      </c>
      <c r="J141" s="19">
        <f t="shared" si="3"/>
        <v>0</v>
      </c>
      <c r="K141" s="19">
        <f t="shared" si="3"/>
        <v>0</v>
      </c>
      <c r="L141" s="19">
        <f t="shared" si="3"/>
        <v>0</v>
      </c>
      <c r="M141" s="19">
        <f t="shared" si="3"/>
        <v>0</v>
      </c>
      <c r="N141" s="19">
        <f t="shared" si="3"/>
        <v>0</v>
      </c>
      <c r="O141" s="19">
        <f t="shared" si="3"/>
        <v>0</v>
      </c>
      <c r="P141" s="19">
        <f t="shared" si="3"/>
        <v>0</v>
      </c>
    </row>
    <row r="142" spans="2:16" x14ac:dyDescent="0.3">
      <c r="B142" s="8" t="s">
        <v>239</v>
      </c>
      <c r="C142" s="8" t="s">
        <v>270</v>
      </c>
      <c r="D142" s="8" t="s">
        <v>117</v>
      </c>
      <c r="E142" s="19">
        <f t="shared" si="3"/>
        <v>125.57736460644611</v>
      </c>
      <c r="G142" s="19">
        <f t="shared" si="3"/>
        <v>130.53595823837588</v>
      </c>
      <c r="H142" s="19">
        <f t="shared" si="3"/>
        <v>0</v>
      </c>
      <c r="I142" s="19">
        <f t="shared" si="3"/>
        <v>0</v>
      </c>
      <c r="J142" s="19">
        <f t="shared" si="3"/>
        <v>0</v>
      </c>
      <c r="K142" s="19">
        <f t="shared" si="3"/>
        <v>0</v>
      </c>
      <c r="L142" s="19">
        <f t="shared" si="3"/>
        <v>0</v>
      </c>
      <c r="M142" s="19">
        <f t="shared" si="3"/>
        <v>0</v>
      </c>
      <c r="N142" s="19">
        <f t="shared" si="3"/>
        <v>0</v>
      </c>
      <c r="O142" s="19">
        <f t="shared" si="3"/>
        <v>0</v>
      </c>
      <c r="P142" s="19">
        <f t="shared" si="3"/>
        <v>0</v>
      </c>
    </row>
    <row r="143" spans="2:16" x14ac:dyDescent="0.3">
      <c r="B143" s="8" t="s">
        <v>226</v>
      </c>
      <c r="C143" s="8" t="s">
        <v>271</v>
      </c>
      <c r="D143" s="8" t="s">
        <v>85</v>
      </c>
      <c r="E143" s="19">
        <f>SUM(E115,E87,E59)</f>
        <v>133.6272325270362</v>
      </c>
      <c r="G143" s="19">
        <f t="shared" ref="G143:P143" si="4">SUM(G115,G87,G59)</f>
        <v>142.06793287731091</v>
      </c>
      <c r="H143" s="19">
        <f t="shared" si="4"/>
        <v>0</v>
      </c>
      <c r="I143" s="19">
        <f t="shared" si="4"/>
        <v>0</v>
      </c>
      <c r="J143" s="19">
        <f t="shared" si="4"/>
        <v>0</v>
      </c>
      <c r="K143" s="19">
        <f t="shared" si="4"/>
        <v>0</v>
      </c>
      <c r="L143" s="19">
        <f t="shared" si="4"/>
        <v>0</v>
      </c>
      <c r="M143" s="19">
        <f t="shared" si="4"/>
        <v>0</v>
      </c>
      <c r="N143" s="19">
        <f t="shared" si="4"/>
        <v>0</v>
      </c>
      <c r="O143" s="19">
        <f t="shared" si="4"/>
        <v>0</v>
      </c>
      <c r="P143" s="19">
        <f t="shared" si="4"/>
        <v>0</v>
      </c>
    </row>
    <row r="144" spans="2:16" x14ac:dyDescent="0.3">
      <c r="B144" s="8" t="s">
        <v>227</v>
      </c>
      <c r="C144" s="8" t="s">
        <v>271</v>
      </c>
      <c r="D144" s="8" t="s">
        <v>88</v>
      </c>
      <c r="E144" s="19">
        <f t="shared" ref="E144:P156" si="5">SUM(E116,E88,E60)</f>
        <v>128.36997827140277</v>
      </c>
      <c r="G144" s="19">
        <f t="shared" si="5"/>
        <v>145.32075341144542</v>
      </c>
      <c r="H144" s="19">
        <f t="shared" si="5"/>
        <v>0</v>
      </c>
      <c r="I144" s="19">
        <f t="shared" si="5"/>
        <v>0</v>
      </c>
      <c r="J144" s="19">
        <f t="shared" si="5"/>
        <v>0</v>
      </c>
      <c r="K144" s="19">
        <f t="shared" si="5"/>
        <v>0</v>
      </c>
      <c r="L144" s="19">
        <f t="shared" si="5"/>
        <v>0</v>
      </c>
      <c r="M144" s="19">
        <f t="shared" si="5"/>
        <v>0</v>
      </c>
      <c r="N144" s="19">
        <f t="shared" si="5"/>
        <v>0</v>
      </c>
      <c r="O144" s="19">
        <f t="shared" si="5"/>
        <v>0</v>
      </c>
      <c r="P144" s="19">
        <f t="shared" si="5"/>
        <v>0</v>
      </c>
    </row>
    <row r="145" spans="2:16" x14ac:dyDescent="0.3">
      <c r="B145" s="8" t="s">
        <v>228</v>
      </c>
      <c r="C145" s="8" t="s">
        <v>271</v>
      </c>
      <c r="D145" s="8" t="s">
        <v>122</v>
      </c>
      <c r="E145" s="19">
        <f t="shared" si="5"/>
        <v>125.9851843798636</v>
      </c>
      <c r="G145" s="19">
        <f t="shared" si="5"/>
        <v>130.03416953865454</v>
      </c>
      <c r="H145" s="19">
        <f t="shared" si="5"/>
        <v>0</v>
      </c>
      <c r="I145" s="19">
        <f t="shared" si="5"/>
        <v>0</v>
      </c>
      <c r="J145" s="19">
        <f t="shared" si="5"/>
        <v>0</v>
      </c>
      <c r="K145" s="19">
        <f t="shared" si="5"/>
        <v>0</v>
      </c>
      <c r="L145" s="19">
        <f t="shared" si="5"/>
        <v>0</v>
      </c>
      <c r="M145" s="19">
        <f t="shared" si="5"/>
        <v>0</v>
      </c>
      <c r="N145" s="19">
        <f t="shared" si="5"/>
        <v>0</v>
      </c>
      <c r="O145" s="19">
        <f t="shared" si="5"/>
        <v>0</v>
      </c>
      <c r="P145" s="19">
        <f t="shared" si="5"/>
        <v>0</v>
      </c>
    </row>
    <row r="146" spans="2:16" x14ac:dyDescent="0.3">
      <c r="B146" s="8" t="s">
        <v>229</v>
      </c>
      <c r="C146" s="8" t="s">
        <v>271</v>
      </c>
      <c r="D146" s="8" t="s">
        <v>76</v>
      </c>
      <c r="E146" s="19">
        <f t="shared" si="5"/>
        <v>185.09170954233275</v>
      </c>
      <c r="G146" s="19">
        <f t="shared" si="5"/>
        <v>177.64245502830761</v>
      </c>
      <c r="H146" s="19">
        <f t="shared" si="5"/>
        <v>0</v>
      </c>
      <c r="I146" s="19">
        <f t="shared" si="5"/>
        <v>0</v>
      </c>
      <c r="J146" s="19">
        <f t="shared" si="5"/>
        <v>0</v>
      </c>
      <c r="K146" s="19">
        <f t="shared" si="5"/>
        <v>0</v>
      </c>
      <c r="L146" s="19">
        <f t="shared" si="5"/>
        <v>0</v>
      </c>
      <c r="M146" s="19">
        <f t="shared" si="5"/>
        <v>0</v>
      </c>
      <c r="N146" s="19">
        <f t="shared" si="5"/>
        <v>0</v>
      </c>
      <c r="O146" s="19">
        <f t="shared" si="5"/>
        <v>0</v>
      </c>
      <c r="P146" s="19">
        <f t="shared" si="5"/>
        <v>0</v>
      </c>
    </row>
    <row r="147" spans="2:16" x14ac:dyDescent="0.3">
      <c r="B147" s="8" t="s">
        <v>230</v>
      </c>
      <c r="C147" s="8" t="s">
        <v>271</v>
      </c>
      <c r="D147" s="8" t="s">
        <v>91</v>
      </c>
      <c r="E147" s="19">
        <f t="shared" si="5"/>
        <v>133.17380761941823</v>
      </c>
      <c r="G147" s="19">
        <f t="shared" si="5"/>
        <v>153.21523802070305</v>
      </c>
      <c r="H147" s="19">
        <f t="shared" si="5"/>
        <v>0</v>
      </c>
      <c r="I147" s="19">
        <f t="shared" si="5"/>
        <v>0</v>
      </c>
      <c r="J147" s="19">
        <f t="shared" si="5"/>
        <v>0</v>
      </c>
      <c r="K147" s="19">
        <f t="shared" si="5"/>
        <v>0</v>
      </c>
      <c r="L147" s="19">
        <f t="shared" si="5"/>
        <v>0</v>
      </c>
      <c r="M147" s="19">
        <f t="shared" si="5"/>
        <v>0</v>
      </c>
      <c r="N147" s="19">
        <f t="shared" si="5"/>
        <v>0</v>
      </c>
      <c r="O147" s="19">
        <f t="shared" si="5"/>
        <v>0</v>
      </c>
      <c r="P147" s="19">
        <f t="shared" si="5"/>
        <v>0</v>
      </c>
    </row>
    <row r="148" spans="2:16" x14ac:dyDescent="0.3">
      <c r="B148" s="8" t="s">
        <v>231</v>
      </c>
      <c r="C148" s="8" t="s">
        <v>271</v>
      </c>
      <c r="D148" s="8" t="s">
        <v>94</v>
      </c>
      <c r="E148" s="19">
        <f t="shared" si="5"/>
        <v>152.64451329655992</v>
      </c>
      <c r="G148" s="19">
        <f t="shared" si="5"/>
        <v>165.53144262930789</v>
      </c>
      <c r="H148" s="19">
        <f t="shared" si="5"/>
        <v>0</v>
      </c>
      <c r="I148" s="19">
        <f t="shared" si="5"/>
        <v>0</v>
      </c>
      <c r="J148" s="19">
        <f t="shared" si="5"/>
        <v>0</v>
      </c>
      <c r="K148" s="19">
        <f t="shared" si="5"/>
        <v>0</v>
      </c>
      <c r="L148" s="19">
        <f t="shared" si="5"/>
        <v>0</v>
      </c>
      <c r="M148" s="19">
        <f t="shared" si="5"/>
        <v>0</v>
      </c>
      <c r="N148" s="19">
        <f t="shared" si="5"/>
        <v>0</v>
      </c>
      <c r="O148" s="19">
        <f t="shared" si="5"/>
        <v>0</v>
      </c>
      <c r="P148" s="19">
        <f t="shared" si="5"/>
        <v>0</v>
      </c>
    </row>
    <row r="149" spans="2:16" x14ac:dyDescent="0.3">
      <c r="B149" s="8" t="s">
        <v>232</v>
      </c>
      <c r="C149" s="8" t="s">
        <v>271</v>
      </c>
      <c r="D149" s="8" t="s">
        <v>97</v>
      </c>
      <c r="E149" s="19">
        <f t="shared" si="5"/>
        <v>180.26163766952052</v>
      </c>
      <c r="G149" s="19">
        <f t="shared" si="5"/>
        <v>210.86486346681988</v>
      </c>
      <c r="H149" s="19">
        <f t="shared" si="5"/>
        <v>0</v>
      </c>
      <c r="I149" s="19">
        <f t="shared" si="5"/>
        <v>0</v>
      </c>
      <c r="J149" s="19">
        <f t="shared" si="5"/>
        <v>0</v>
      </c>
      <c r="K149" s="19">
        <f t="shared" si="5"/>
        <v>0</v>
      </c>
      <c r="L149" s="19">
        <f t="shared" si="5"/>
        <v>0</v>
      </c>
      <c r="M149" s="19">
        <f t="shared" si="5"/>
        <v>0</v>
      </c>
      <c r="N149" s="19">
        <f t="shared" si="5"/>
        <v>0</v>
      </c>
      <c r="O149" s="19">
        <f t="shared" si="5"/>
        <v>0</v>
      </c>
      <c r="P149" s="19">
        <f t="shared" si="5"/>
        <v>0</v>
      </c>
    </row>
    <row r="150" spans="2:16" x14ac:dyDescent="0.3">
      <c r="B150" s="8" t="s">
        <v>233</v>
      </c>
      <c r="C150" s="8" t="s">
        <v>271</v>
      </c>
      <c r="D150" s="8" t="s">
        <v>101</v>
      </c>
      <c r="E150" s="19">
        <f t="shared" si="5"/>
        <v>132.4530534050138</v>
      </c>
      <c r="G150" s="19">
        <f t="shared" si="5"/>
        <v>150.39039713000679</v>
      </c>
      <c r="H150" s="19">
        <f t="shared" si="5"/>
        <v>0</v>
      </c>
      <c r="I150" s="19">
        <f t="shared" si="5"/>
        <v>0</v>
      </c>
      <c r="J150" s="19">
        <f t="shared" si="5"/>
        <v>0</v>
      </c>
      <c r="K150" s="19">
        <f t="shared" si="5"/>
        <v>0</v>
      </c>
      <c r="L150" s="19">
        <f t="shared" si="5"/>
        <v>0</v>
      </c>
      <c r="M150" s="19">
        <f t="shared" si="5"/>
        <v>0</v>
      </c>
      <c r="N150" s="19">
        <f t="shared" si="5"/>
        <v>0</v>
      </c>
      <c r="O150" s="19">
        <f t="shared" si="5"/>
        <v>0</v>
      </c>
      <c r="P150" s="19">
        <f t="shared" si="5"/>
        <v>0</v>
      </c>
    </row>
    <row r="151" spans="2:16" x14ac:dyDescent="0.3">
      <c r="B151" s="8" t="s">
        <v>234</v>
      </c>
      <c r="C151" s="8" t="s">
        <v>271</v>
      </c>
      <c r="D151" s="8" t="s">
        <v>104</v>
      </c>
      <c r="E151" s="19">
        <f t="shared" si="5"/>
        <v>148.34925543808816</v>
      </c>
      <c r="G151" s="19">
        <f t="shared" si="5"/>
        <v>163.03144079421449</v>
      </c>
      <c r="H151" s="19">
        <f t="shared" si="5"/>
        <v>0</v>
      </c>
      <c r="I151" s="19">
        <f t="shared" si="5"/>
        <v>0</v>
      </c>
      <c r="J151" s="19">
        <f t="shared" si="5"/>
        <v>0</v>
      </c>
      <c r="K151" s="19">
        <f t="shared" si="5"/>
        <v>0</v>
      </c>
      <c r="L151" s="19">
        <f t="shared" si="5"/>
        <v>0</v>
      </c>
      <c r="M151" s="19">
        <f t="shared" si="5"/>
        <v>0</v>
      </c>
      <c r="N151" s="19">
        <f t="shared" si="5"/>
        <v>0</v>
      </c>
      <c r="O151" s="19">
        <f t="shared" si="5"/>
        <v>0</v>
      </c>
      <c r="P151" s="19">
        <f t="shared" si="5"/>
        <v>0</v>
      </c>
    </row>
    <row r="152" spans="2:16" x14ac:dyDescent="0.3">
      <c r="B152" s="8" t="s">
        <v>235</v>
      </c>
      <c r="C152" s="8" t="s">
        <v>271</v>
      </c>
      <c r="D152" s="8" t="s">
        <v>107</v>
      </c>
      <c r="E152" s="19">
        <f t="shared" si="5"/>
        <v>148.04570337131702</v>
      </c>
      <c r="G152" s="19">
        <f t="shared" si="5"/>
        <v>164.34031485729687</v>
      </c>
      <c r="H152" s="19">
        <f t="shared" si="5"/>
        <v>0</v>
      </c>
      <c r="I152" s="19">
        <f t="shared" si="5"/>
        <v>0</v>
      </c>
      <c r="J152" s="19">
        <f t="shared" si="5"/>
        <v>0</v>
      </c>
      <c r="K152" s="19">
        <f t="shared" si="5"/>
        <v>0</v>
      </c>
      <c r="L152" s="19">
        <f t="shared" si="5"/>
        <v>0</v>
      </c>
      <c r="M152" s="19">
        <f t="shared" si="5"/>
        <v>0</v>
      </c>
      <c r="N152" s="19">
        <f t="shared" si="5"/>
        <v>0</v>
      </c>
      <c r="O152" s="19">
        <f t="shared" si="5"/>
        <v>0</v>
      </c>
      <c r="P152" s="19">
        <f t="shared" si="5"/>
        <v>0</v>
      </c>
    </row>
    <row r="153" spans="2:16" x14ac:dyDescent="0.3">
      <c r="B153" s="8" t="s">
        <v>236</v>
      </c>
      <c r="C153" s="8" t="s">
        <v>271</v>
      </c>
      <c r="D153" s="8" t="s">
        <v>110</v>
      </c>
      <c r="E153" s="19">
        <f t="shared" si="5"/>
        <v>146.97278238519408</v>
      </c>
      <c r="G153" s="19">
        <f t="shared" si="5"/>
        <v>171.71390223420747</v>
      </c>
      <c r="H153" s="19">
        <f t="shared" si="5"/>
        <v>0</v>
      </c>
      <c r="I153" s="19">
        <f t="shared" si="5"/>
        <v>0</v>
      </c>
      <c r="J153" s="19">
        <f t="shared" si="5"/>
        <v>0</v>
      </c>
      <c r="K153" s="19">
        <f t="shared" si="5"/>
        <v>0</v>
      </c>
      <c r="L153" s="19">
        <f t="shared" si="5"/>
        <v>0</v>
      </c>
      <c r="M153" s="19">
        <f t="shared" si="5"/>
        <v>0</v>
      </c>
      <c r="N153" s="19">
        <f t="shared" si="5"/>
        <v>0</v>
      </c>
      <c r="O153" s="19">
        <f t="shared" si="5"/>
        <v>0</v>
      </c>
      <c r="P153" s="19">
        <f t="shared" si="5"/>
        <v>0</v>
      </c>
    </row>
    <row r="154" spans="2:16" x14ac:dyDescent="0.3">
      <c r="B154" s="8" t="s">
        <v>237</v>
      </c>
      <c r="C154" s="8" t="s">
        <v>271</v>
      </c>
      <c r="D154" s="8" t="s">
        <v>113</v>
      </c>
      <c r="E154" s="19">
        <f t="shared" si="5"/>
        <v>168.24235322727952</v>
      </c>
      <c r="G154" s="19">
        <f t="shared" si="5"/>
        <v>190.75766007033059</v>
      </c>
      <c r="H154" s="19">
        <f t="shared" si="5"/>
        <v>0</v>
      </c>
      <c r="I154" s="19">
        <f t="shared" si="5"/>
        <v>0</v>
      </c>
      <c r="J154" s="19">
        <f t="shared" si="5"/>
        <v>0</v>
      </c>
      <c r="K154" s="19">
        <f t="shared" si="5"/>
        <v>0</v>
      </c>
      <c r="L154" s="19">
        <f t="shared" si="5"/>
        <v>0</v>
      </c>
      <c r="M154" s="19">
        <f t="shared" si="5"/>
        <v>0</v>
      </c>
      <c r="N154" s="19">
        <f t="shared" si="5"/>
        <v>0</v>
      </c>
      <c r="O154" s="19">
        <f t="shared" si="5"/>
        <v>0</v>
      </c>
      <c r="P154" s="19">
        <f t="shared" si="5"/>
        <v>0</v>
      </c>
    </row>
    <row r="155" spans="2:16" x14ac:dyDescent="0.3">
      <c r="B155" s="8" t="s">
        <v>238</v>
      </c>
      <c r="C155" s="8" t="s">
        <v>271</v>
      </c>
      <c r="D155" s="8" t="s">
        <v>116</v>
      </c>
      <c r="E155" s="19">
        <f t="shared" si="5"/>
        <v>134.54072675573869</v>
      </c>
      <c r="G155" s="19">
        <f t="shared" si="5"/>
        <v>142.07152932144086</v>
      </c>
      <c r="H155" s="19">
        <f t="shared" si="5"/>
        <v>0</v>
      </c>
      <c r="I155" s="19">
        <f t="shared" si="5"/>
        <v>0</v>
      </c>
      <c r="J155" s="19">
        <f t="shared" si="5"/>
        <v>0</v>
      </c>
      <c r="K155" s="19">
        <f t="shared" si="5"/>
        <v>0</v>
      </c>
      <c r="L155" s="19">
        <f t="shared" si="5"/>
        <v>0</v>
      </c>
      <c r="M155" s="19">
        <f t="shared" si="5"/>
        <v>0</v>
      </c>
      <c r="N155" s="19">
        <f t="shared" si="5"/>
        <v>0</v>
      </c>
      <c r="O155" s="19">
        <f t="shared" si="5"/>
        <v>0</v>
      </c>
      <c r="P155" s="19">
        <f t="shared" si="5"/>
        <v>0</v>
      </c>
    </row>
    <row r="156" spans="2:16" x14ac:dyDescent="0.3">
      <c r="B156" s="8" t="s">
        <v>239</v>
      </c>
      <c r="C156" s="8" t="s">
        <v>271</v>
      </c>
      <c r="D156" s="8" t="s">
        <v>119</v>
      </c>
      <c r="E156" s="19">
        <f t="shared" si="5"/>
        <v>140.33830423599915</v>
      </c>
      <c r="G156" s="19">
        <f t="shared" si="5"/>
        <v>144.45171639914096</v>
      </c>
      <c r="H156" s="19">
        <f t="shared" si="5"/>
        <v>0</v>
      </c>
      <c r="I156" s="19">
        <f t="shared" si="5"/>
        <v>0</v>
      </c>
      <c r="J156" s="19">
        <f t="shared" si="5"/>
        <v>0</v>
      </c>
      <c r="K156" s="19">
        <f t="shared" si="5"/>
        <v>0</v>
      </c>
      <c r="L156" s="19">
        <f t="shared" si="5"/>
        <v>0</v>
      </c>
      <c r="M156" s="19">
        <f t="shared" si="5"/>
        <v>0</v>
      </c>
      <c r="N156" s="19">
        <f t="shared" si="5"/>
        <v>0</v>
      </c>
      <c r="O156" s="19">
        <f t="shared" si="5"/>
        <v>0</v>
      </c>
      <c r="P156" s="19">
        <f t="shared" si="5"/>
        <v>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sheetPr>
  <dimension ref="A1:Q54"/>
  <sheetViews>
    <sheetView zoomScaleNormal="100" workbookViewId="0"/>
  </sheetViews>
  <sheetFormatPr defaultColWidth="0" defaultRowHeight="14.4" zeroHeight="1" x14ac:dyDescent="0.3"/>
  <cols>
    <col min="1" max="2" width="7.6640625" customWidth="1"/>
    <col min="3" max="3" width="25.6640625" customWidth="1"/>
    <col min="4" max="4" width="5.6640625" customWidth="1"/>
    <col min="5" max="5" width="9.109375" customWidth="1"/>
    <col min="6" max="6" width="1.6640625" customWidth="1"/>
    <col min="7" max="16" width="9.109375" customWidth="1"/>
    <col min="17" max="17" width="9.109375" style="1" customWidth="1"/>
    <col min="18" max="16384" width="9.109375" hidden="1"/>
  </cols>
  <sheetData>
    <row r="1" spans="1:17" x14ac:dyDescent="0.3">
      <c r="A1" s="7" t="str">
        <f ca="1">MID(CELL("filename",A1),FIND("]",CELL("filename",A1))+1,255)</f>
        <v>SR-SFE-EMI</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3">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3">
      <c r="A5" s="8"/>
      <c r="B5" s="8"/>
      <c r="C5" s="16" t="s">
        <v>21</v>
      </c>
      <c r="D5" s="34" t="str">
        <f ca="1">RIGHT(A1,3)</f>
        <v>EMI</v>
      </c>
      <c r="E5" s="131" t="str">
        <f ca="1">VLOOKUP(D5,Glossary!$A$4:$B$21,2,FALSE)</f>
        <v>East Midlands</v>
      </c>
      <c r="F5" s="132"/>
      <c r="G5" s="133"/>
      <c r="H5" s="8"/>
      <c r="I5" s="8"/>
      <c r="J5" s="8"/>
      <c r="K5" s="8"/>
      <c r="L5" s="8"/>
      <c r="M5" s="8"/>
      <c r="N5" s="8"/>
      <c r="O5" s="8"/>
      <c r="P5" s="8"/>
      <c r="Q5" s="8"/>
    </row>
    <row r="6" spans="1:17" x14ac:dyDescent="0.3">
      <c r="A6" s="8"/>
      <c r="B6" s="8"/>
      <c r="C6" s="16" t="s">
        <v>221</v>
      </c>
      <c r="D6" s="134" t="str">
        <f ca="1">$D$3&amp;"-"&amp;$D$4</f>
        <v>SR-SFE</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s="1" customFormat="1" x14ac:dyDescent="0.3">
      <c r="A10" s="8"/>
      <c r="B10" s="8"/>
      <c r="C10" s="8" t="s">
        <v>312</v>
      </c>
      <c r="D10" s="8"/>
      <c r="E10" s="118">
        <f ca="1">IFERROR(E27,"")</f>
        <v>82</v>
      </c>
      <c r="F10" s="104"/>
      <c r="G10" s="118">
        <f ca="1">IF(OR(G23=0,G24=0,G25=0,G26=0),"",G27)</f>
        <v>86.858107745828562</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s="1" customFormat="1" x14ac:dyDescent="0.3">
      <c r="A11" s="8"/>
      <c r="B11" s="8"/>
      <c r="C11" s="8" t="s">
        <v>313</v>
      </c>
      <c r="D11" s="8"/>
      <c r="E11" s="118">
        <f ca="1">IFERROR(E47,"")</f>
        <v>487.53833951187073</v>
      </c>
      <c r="F11" s="104"/>
      <c r="G11" s="118">
        <f ca="1">IFERROR(IF(OR(G41=0,G42=0,G43=0,G44=0,G45=0,G46=0),"",G47),"")</f>
        <v>476.25316206100683</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4.2299999999999997E-2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EMI-Nil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82</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25.805262976110523</v>
      </c>
      <c r="F23" s="8"/>
      <c r="G23" s="21">
        <f t="shared" ref="G23:P25" ca="1" si="2">$E23/$E31*G31</f>
        <v>30.413345650415977</v>
      </c>
      <c r="H23" s="21">
        <f t="shared" ca="1" si="2"/>
        <v>30.413345650415977</v>
      </c>
      <c r="I23" s="21">
        <f t="shared" ca="1" si="2"/>
        <v>36.864661394443608</v>
      </c>
      <c r="J23" s="21">
        <f t="shared" ca="1" si="2"/>
        <v>36.864661394443608</v>
      </c>
      <c r="K23" s="21">
        <f t="shared" ca="1" si="2"/>
        <v>45.620018475623965</v>
      </c>
      <c r="L23" s="21">
        <f t="shared" ca="1" si="2"/>
        <v>45.620018475623965</v>
      </c>
      <c r="M23" s="21">
        <f t="shared" ca="1" si="2"/>
        <v>52.53214248708214</v>
      </c>
      <c r="N23" s="21">
        <f t="shared" ca="1" si="2"/>
        <v>52.53214248708214</v>
      </c>
      <c r="O23" s="21">
        <f t="shared" ca="1" si="2"/>
        <v>56.679416893957054</v>
      </c>
      <c r="P23" s="21">
        <f t="shared" ca="1" si="2"/>
        <v>56.679416893957054</v>
      </c>
      <c r="Q23" s="8"/>
    </row>
    <row r="24" spans="1:17" x14ac:dyDescent="0.3">
      <c r="A24" s="8"/>
      <c r="B24" s="8"/>
      <c r="C24" s="8" t="s">
        <v>277</v>
      </c>
      <c r="D24" s="8"/>
      <c r="E24" s="21">
        <f ca="1">(E$27-SUM(E$25:E$26))*HLOOKUP(D$6,Inputs!$E$8:$G$11,VLOOKUP(C24,Inputs!$C$9:$D$11,2,FALSE),FALSE)</f>
        <v>28.866904346157536</v>
      </c>
      <c r="F24" s="8"/>
      <c r="G24" s="21">
        <f t="shared" ca="1" si="2"/>
        <v>28.895771250503692</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24</v>
      </c>
      <c r="F25" s="8"/>
      <c r="G25" s="21">
        <f t="shared" ca="1" si="2"/>
        <v>24.023999999999997</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3.3278326777319425</v>
      </c>
      <c r="F26" s="8"/>
      <c r="G26" s="87">
        <f t="shared" ref="G26:P26" ca="1" si="3">SUM(G21:G25)*$E$13</f>
        <v>3.5249908449089014</v>
      </c>
      <c r="H26" s="87">
        <f t="shared" ca="1" si="3"/>
        <v>1.2864845210125957</v>
      </c>
      <c r="I26" s="87">
        <f t="shared" ca="1" si="3"/>
        <v>1.5593751769849646</v>
      </c>
      <c r="J26" s="87">
        <f t="shared" ca="1" si="3"/>
        <v>1.5593751769849646</v>
      </c>
      <c r="K26" s="87">
        <f t="shared" ca="1" si="3"/>
        <v>1.9297267815188937</v>
      </c>
      <c r="L26" s="87">
        <f t="shared" ca="1" si="3"/>
        <v>1.9297267815188937</v>
      </c>
      <c r="M26" s="87">
        <f t="shared" ca="1" si="3"/>
        <v>2.2221096272035745</v>
      </c>
      <c r="N26" s="87">
        <f t="shared" ca="1" si="3"/>
        <v>2.2221096272035745</v>
      </c>
      <c r="O26" s="87">
        <f t="shared" ca="1" si="3"/>
        <v>2.3975393346143834</v>
      </c>
      <c r="P26" s="87">
        <f t="shared" ca="1" si="3"/>
        <v>2.3975393346143834</v>
      </c>
      <c r="Q26" s="8"/>
    </row>
    <row r="27" spans="1:17" x14ac:dyDescent="0.3">
      <c r="A27" s="8"/>
      <c r="B27" s="8"/>
      <c r="C27" s="8" t="s">
        <v>216</v>
      </c>
      <c r="D27" s="8"/>
      <c r="E27" s="21">
        <f ca="1">VLOOKUP(C15,Inputs!$D$20:$G$21,HLOOKUP(D$6,Inputs!$E$17:$J$18,2,FALSE),FALSE)</f>
        <v>82</v>
      </c>
      <c r="F27" s="8"/>
      <c r="G27" s="21">
        <f t="shared" ref="G27:P27" ca="1" si="4">SUM(G21:G26)</f>
        <v>86.858107745828562</v>
      </c>
      <c r="H27" s="21">
        <f t="shared" ca="1" si="4"/>
        <v>31.699830171428573</v>
      </c>
      <c r="I27" s="21">
        <f t="shared" ca="1" si="4"/>
        <v>38.424036571428573</v>
      </c>
      <c r="J27" s="21">
        <f t="shared" ca="1" si="4"/>
        <v>38.424036571428573</v>
      </c>
      <c r="K27" s="21">
        <f t="shared" ca="1" si="4"/>
        <v>47.54974525714286</v>
      </c>
      <c r="L27" s="21">
        <f t="shared" ca="1" si="4"/>
        <v>47.54974525714286</v>
      </c>
      <c r="M27" s="21">
        <f t="shared" ca="1" si="4"/>
        <v>54.754252114285713</v>
      </c>
      <c r="N27" s="21">
        <f t="shared" ca="1" si="4"/>
        <v>54.754252114285713</v>
      </c>
      <c r="O27" s="21">
        <f t="shared" ca="1" si="4"/>
        <v>59.07695622857144</v>
      </c>
      <c r="P27" s="21">
        <f t="shared" ca="1" si="4"/>
        <v>59.07695622857144</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5.6</v>
      </c>
      <c r="F31" s="22"/>
      <c r="G31" s="21">
        <f ca="1">IF($D$4="SFG",HLOOKUP(G$8,Inputs!$E$31:$P$36,6,FALSE),HLOOKUP(G$8,Inputs!$E$31:$P$35,5,FALSE))</f>
        <v>6.6</v>
      </c>
      <c r="H31" s="21">
        <f ca="1">IF($D$4="SFG",HLOOKUP(H$8,Inputs!$E$31:$P$36,6,FALSE),HLOOKUP(H$8,Inputs!$E$31:$P$35,5,FALSE))</f>
        <v>6.6</v>
      </c>
      <c r="I31" s="21">
        <f ca="1">IF($D$4="SFG",HLOOKUP(I$8,Inputs!$E$31:$P$36,6,FALSE),HLOOKUP(I$8,Inputs!$E$31:$P$35,5,FALSE))</f>
        <v>8</v>
      </c>
      <c r="J31" s="21">
        <f ca="1">IF($D$4="SFG",HLOOKUP(J$8,Inputs!$E$31:$P$36,6,FALSE),HLOOKUP(J$8,Inputs!$E$31:$P$35,5,FALSE))</f>
        <v>8</v>
      </c>
      <c r="K31" s="21">
        <f ca="1">IF($D$4="SFG",HLOOKUP(K$8,Inputs!$E$31:$P$36,6,FALSE),HLOOKUP(K$8,Inputs!$E$31:$P$35,5,FALSE))</f>
        <v>9.9</v>
      </c>
      <c r="L31" s="21">
        <f ca="1">IF($D$4="SFG",HLOOKUP(L$8,Inputs!$E$31:$P$36,6,FALSE),HLOOKUP(L$8,Inputs!$E$31:$P$35,5,FALSE))</f>
        <v>9.9</v>
      </c>
      <c r="M31" s="21">
        <f ca="1">IF($D$4="SFG",HLOOKUP(M$8,Inputs!$E$31:$P$36,6,FALSE),HLOOKUP(M$8,Inputs!$E$31:$P$35,5,FALSE))</f>
        <v>11.4</v>
      </c>
      <c r="N31" s="21">
        <f ca="1">IF($D$4="SFG",HLOOKUP(N$8,Inputs!$E$31:$P$36,6,FALSE),HLOOKUP(N$8,Inputs!$E$31:$P$35,5,FALSE))</f>
        <v>11.4</v>
      </c>
      <c r="O31" s="21">
        <f ca="1">IF($D$4="SFG",HLOOKUP(O$8,Inputs!$E$31:$P$36,6,FALSE),HLOOKUP(O$8,Inputs!$E$31:$P$35,5,FALSE))</f>
        <v>12.3</v>
      </c>
      <c r="P31" s="21">
        <f ca="1">IF($D$4="SFG",HLOOKUP(P$8,Inputs!$E$31:$P$36,6,FALSE),HLOOKUP(P$8,Inputs!$E$31:$P$35,5,FALSE))</f>
        <v>12.3</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EMI-Medium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331</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189.33199999999999</v>
      </c>
      <c r="F41" s="8"/>
      <c r="G41" s="21">
        <f t="shared" ref="G41:P41" ca="1" si="5">$E41/$E50*G50</f>
        <v>152.72689098005168</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117.52183951187072</v>
      </c>
      <c r="F42" s="8"/>
      <c r="G42" s="94">
        <f ca="1">VLOOKUP($A$1,'Network costs'!$D:$P,G$9,FALSE)</f>
        <v>131.84249194869892</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66.862000000000009</v>
      </c>
      <c r="F43" s="8"/>
      <c r="G43" s="21">
        <f t="shared" ref="G43:P45" ca="1" si="6">$E43/$E51*G51</f>
        <v>78.801642857142866</v>
      </c>
      <c r="H43" s="21">
        <f t="shared" ca="1" si="6"/>
        <v>78.801642857142866</v>
      </c>
      <c r="I43" s="21">
        <f t="shared" ca="1" si="6"/>
        <v>95.517142857142872</v>
      </c>
      <c r="J43" s="21">
        <f t="shared" ca="1" si="6"/>
        <v>95.517142857142872</v>
      </c>
      <c r="K43" s="21">
        <f t="shared" ca="1" si="6"/>
        <v>118.20246428571431</v>
      </c>
      <c r="L43" s="21">
        <f t="shared" ca="1" si="6"/>
        <v>118.20246428571431</v>
      </c>
      <c r="M43" s="21">
        <f t="shared" ca="1" si="6"/>
        <v>136.11192857142859</v>
      </c>
      <c r="N43" s="21">
        <f t="shared" ca="1" si="6"/>
        <v>136.11192857142859</v>
      </c>
      <c r="O43" s="21">
        <f t="shared" ca="1" si="6"/>
        <v>146.85760714285718</v>
      </c>
      <c r="P43" s="21">
        <f t="shared" ca="1" si="6"/>
        <v>146.85760714285718</v>
      </c>
      <c r="Q43" s="8"/>
    </row>
    <row r="44" spans="1:17" x14ac:dyDescent="0.3">
      <c r="A44" s="8"/>
      <c r="B44" s="8"/>
      <c r="C44" s="8" t="s">
        <v>277</v>
      </c>
      <c r="D44" s="8"/>
      <c r="E44" s="21">
        <f ca="1">E$38*HLOOKUP(D$6,Inputs!$H$8:$J$11,VLOOKUP(C44,Inputs!$C$9:$D$11,2,FALSE),FALSE)</f>
        <v>74.805999999999997</v>
      </c>
      <c r="F44" s="8"/>
      <c r="G44" s="21">
        <f t="shared" ca="1" si="6"/>
        <v>74.880805999999993</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24</v>
      </c>
      <c r="F45" s="8"/>
      <c r="G45" s="21">
        <f t="shared" ca="1" si="6"/>
        <v>24.023999999999997</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15.016499999999999</v>
      </c>
      <c r="F46" s="8"/>
      <c r="G46" s="87">
        <f t="shared" ref="G46:P46" ca="1" si="7">SUM(G43:G45,G41)*$E$13</f>
        <v>13.977330275113328</v>
      </c>
      <c r="H46" s="87">
        <f t="shared" ca="1" si="7"/>
        <v>3.333309492857143</v>
      </c>
      <c r="I46" s="87">
        <f t="shared" ca="1" si="7"/>
        <v>4.0403751428571431</v>
      </c>
      <c r="J46" s="87">
        <f t="shared" ca="1" si="7"/>
        <v>4.0403751428571431</v>
      </c>
      <c r="K46" s="87">
        <f t="shared" ca="1" si="7"/>
        <v>4.9999642392857151</v>
      </c>
      <c r="L46" s="87">
        <f t="shared" ca="1" si="7"/>
        <v>4.9999642392857151</v>
      </c>
      <c r="M46" s="87">
        <f t="shared" ca="1" si="7"/>
        <v>5.7575345785714287</v>
      </c>
      <c r="N46" s="87">
        <f t="shared" ca="1" si="7"/>
        <v>5.7575345785714287</v>
      </c>
      <c r="O46" s="87">
        <f t="shared" ca="1" si="7"/>
        <v>6.2120767821428577</v>
      </c>
      <c r="P46" s="87">
        <f t="shared" ca="1" si="7"/>
        <v>6.2120767821428577</v>
      </c>
      <c r="Q46" s="8"/>
    </row>
    <row r="47" spans="1:17" x14ac:dyDescent="0.3">
      <c r="A47" s="8"/>
      <c r="B47" s="8"/>
      <c r="C47" s="8" t="s">
        <v>216</v>
      </c>
      <c r="D47" s="8"/>
      <c r="E47" s="21">
        <f ca="1">SUM(E41:E46)</f>
        <v>487.53833951187073</v>
      </c>
      <c r="F47" s="8"/>
      <c r="G47" s="21">
        <f t="shared" ref="G47:P47" ca="1" si="8">SUM(G41:G46)</f>
        <v>476.25316206100683</v>
      </c>
      <c r="H47" s="21">
        <f t="shared" ca="1" si="8"/>
        <v>82.134952350000006</v>
      </c>
      <c r="I47" s="21">
        <f t="shared" ca="1" si="8"/>
        <v>99.557518000000016</v>
      </c>
      <c r="J47" s="21">
        <f t="shared" ca="1" si="8"/>
        <v>99.557518000000016</v>
      </c>
      <c r="K47" s="21">
        <f t="shared" ca="1" si="8"/>
        <v>123.20242852500003</v>
      </c>
      <c r="L47" s="21">
        <f t="shared" ca="1" si="8"/>
        <v>123.20242852500003</v>
      </c>
      <c r="M47" s="21">
        <f t="shared" ca="1" si="8"/>
        <v>141.86946315000003</v>
      </c>
      <c r="N47" s="21">
        <f t="shared" ca="1" si="8"/>
        <v>141.86946315000003</v>
      </c>
      <c r="O47" s="21">
        <f t="shared" ca="1" si="8"/>
        <v>153.06968392500002</v>
      </c>
      <c r="P47" s="21">
        <f t="shared" ca="1" si="8"/>
        <v>153.06968392500002</v>
      </c>
      <c r="Q47" s="8"/>
    </row>
    <row r="48" spans="1:17" s="8" customFormat="1" x14ac:dyDescent="0.3"/>
    <row r="49" spans="1:17" s="8" customFormat="1" x14ac:dyDescent="0.3">
      <c r="B49" s="7" t="s">
        <v>27</v>
      </c>
    </row>
    <row r="50" spans="1:17" x14ac:dyDescent="0.3">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5.6</v>
      </c>
      <c r="F51" s="22"/>
      <c r="G51" s="21">
        <f t="shared" ca="1" si="9"/>
        <v>6.6</v>
      </c>
      <c r="H51" s="21">
        <f t="shared" ca="1" si="9"/>
        <v>6.6</v>
      </c>
      <c r="I51" s="21">
        <f t="shared" ca="1" si="9"/>
        <v>8</v>
      </c>
      <c r="J51" s="21">
        <f t="shared" ca="1" si="9"/>
        <v>8</v>
      </c>
      <c r="K51" s="21">
        <f t="shared" ca="1" si="9"/>
        <v>9.9</v>
      </c>
      <c r="L51" s="21">
        <f t="shared" ca="1" si="9"/>
        <v>9.9</v>
      </c>
      <c r="M51" s="21">
        <f t="shared" ca="1" si="9"/>
        <v>11.4</v>
      </c>
      <c r="N51" s="21">
        <f t="shared" ca="1" si="9"/>
        <v>11.4</v>
      </c>
      <c r="O51" s="21">
        <f t="shared" ca="1" si="9"/>
        <v>12.3</v>
      </c>
      <c r="P51" s="21">
        <f t="shared" ca="1" si="9"/>
        <v>12.3</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sheetData>
  <mergeCells count="4">
    <mergeCell ref="E3:G3"/>
    <mergeCell ref="E4:G4"/>
    <mergeCell ref="E5:G5"/>
    <mergeCell ref="D6:G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9"/>
  </sheetPr>
  <dimension ref="A1:Q54"/>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SR-SFE-LON</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3">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3">
      <c r="A5" s="8"/>
      <c r="B5" s="8"/>
      <c r="C5" s="16" t="s">
        <v>21</v>
      </c>
      <c r="D5" s="34" t="str">
        <f ca="1">RIGHT(A1,3)</f>
        <v>LON</v>
      </c>
      <c r="E5" s="131" t="str">
        <f ca="1">VLOOKUP(D5,Glossary!$A$4:$B$21,2,FALSE)</f>
        <v>London</v>
      </c>
      <c r="F5" s="132"/>
      <c r="G5" s="133"/>
      <c r="H5" s="8"/>
      <c r="I5" s="8"/>
      <c r="J5" s="8"/>
      <c r="K5" s="8"/>
      <c r="L5" s="8"/>
      <c r="M5" s="8"/>
      <c r="N5" s="8"/>
      <c r="O5" s="8"/>
      <c r="P5" s="8"/>
      <c r="Q5" s="8"/>
    </row>
    <row r="6" spans="1:17" x14ac:dyDescent="0.3">
      <c r="A6" s="8"/>
      <c r="B6" s="8"/>
      <c r="C6" s="16" t="s">
        <v>221</v>
      </c>
      <c r="D6" s="134" t="str">
        <f ca="1">$D$3&amp;"-"&amp;$D$4</f>
        <v>SR-SFE</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82</v>
      </c>
      <c r="F10" s="104"/>
      <c r="G10" s="118">
        <f ca="1">IF(OR(G23=0,G24=0,G25=0,G26=0),"",G27)</f>
        <v>86.858107745828562</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482.03639764178985</v>
      </c>
      <c r="F11" s="104"/>
      <c r="G11" s="118">
        <f ca="1">IFERROR(IF(OR(G41=0,G42=0,G43=0,G44=0,G45=0,G46=0),"",G47),"")</f>
        <v>460.69135011092396</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4.2299999999999997E-2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LON-Nil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82</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25.805262976110523</v>
      </c>
      <c r="F23" s="8"/>
      <c r="G23" s="21">
        <f t="shared" ref="G23:P25" ca="1" si="2">$E23/$E31*G31</f>
        <v>30.413345650415977</v>
      </c>
      <c r="H23" s="21">
        <f t="shared" ca="1" si="2"/>
        <v>30.413345650415977</v>
      </c>
      <c r="I23" s="21">
        <f t="shared" ca="1" si="2"/>
        <v>36.864661394443608</v>
      </c>
      <c r="J23" s="21">
        <f t="shared" ca="1" si="2"/>
        <v>36.864661394443608</v>
      </c>
      <c r="K23" s="21">
        <f t="shared" ca="1" si="2"/>
        <v>45.620018475623965</v>
      </c>
      <c r="L23" s="21">
        <f t="shared" ca="1" si="2"/>
        <v>45.620018475623965</v>
      </c>
      <c r="M23" s="21">
        <f t="shared" ca="1" si="2"/>
        <v>52.53214248708214</v>
      </c>
      <c r="N23" s="21">
        <f t="shared" ca="1" si="2"/>
        <v>52.53214248708214</v>
      </c>
      <c r="O23" s="21">
        <f t="shared" ca="1" si="2"/>
        <v>56.679416893957054</v>
      </c>
      <c r="P23" s="21">
        <f t="shared" ca="1" si="2"/>
        <v>56.679416893957054</v>
      </c>
      <c r="Q23" s="8"/>
    </row>
    <row r="24" spans="1:17" x14ac:dyDescent="0.3">
      <c r="A24" s="8"/>
      <c r="B24" s="8"/>
      <c r="C24" s="8" t="s">
        <v>277</v>
      </c>
      <c r="D24" s="8"/>
      <c r="E24" s="21">
        <f ca="1">(E$27-SUM(E$25:E$26))*HLOOKUP(D$6,Inputs!$E$8:$G$11,VLOOKUP(C24,Inputs!$C$9:$D$11,2,FALSE),FALSE)</f>
        <v>28.866904346157536</v>
      </c>
      <c r="F24" s="8"/>
      <c r="G24" s="21">
        <f t="shared" ca="1" si="2"/>
        <v>28.895771250503692</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24</v>
      </c>
      <c r="F25" s="8"/>
      <c r="G25" s="21">
        <f t="shared" ca="1" si="2"/>
        <v>24.023999999999997</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3.3278326777319425</v>
      </c>
      <c r="F26" s="8"/>
      <c r="G26" s="87">
        <f t="shared" ref="G26:P26" ca="1" si="3">SUM(G21:G25)*$E$13</f>
        <v>3.5249908449089014</v>
      </c>
      <c r="H26" s="87">
        <f t="shared" ca="1" si="3"/>
        <v>1.2864845210125957</v>
      </c>
      <c r="I26" s="87">
        <f t="shared" ca="1" si="3"/>
        <v>1.5593751769849646</v>
      </c>
      <c r="J26" s="87">
        <f t="shared" ca="1" si="3"/>
        <v>1.5593751769849646</v>
      </c>
      <c r="K26" s="87">
        <f t="shared" ca="1" si="3"/>
        <v>1.9297267815188937</v>
      </c>
      <c r="L26" s="87">
        <f t="shared" ca="1" si="3"/>
        <v>1.9297267815188937</v>
      </c>
      <c r="M26" s="87">
        <f t="shared" ca="1" si="3"/>
        <v>2.2221096272035745</v>
      </c>
      <c r="N26" s="87">
        <f t="shared" ca="1" si="3"/>
        <v>2.2221096272035745</v>
      </c>
      <c r="O26" s="87">
        <f t="shared" ca="1" si="3"/>
        <v>2.3975393346143834</v>
      </c>
      <c r="P26" s="87">
        <f t="shared" ca="1" si="3"/>
        <v>2.3975393346143834</v>
      </c>
      <c r="Q26" s="8"/>
    </row>
    <row r="27" spans="1:17" x14ac:dyDescent="0.3">
      <c r="A27" s="8"/>
      <c r="B27" s="8"/>
      <c r="C27" s="8" t="s">
        <v>216</v>
      </c>
      <c r="D27" s="8"/>
      <c r="E27" s="21">
        <f ca="1">VLOOKUP(C15,Inputs!$D$20:$G$21,HLOOKUP(D$6,Inputs!$E$17:$J$18,2,FALSE),FALSE)</f>
        <v>82</v>
      </c>
      <c r="F27" s="8"/>
      <c r="G27" s="21">
        <f t="shared" ref="G27:P27" ca="1" si="4">SUM(G21:G26)</f>
        <v>86.858107745828562</v>
      </c>
      <c r="H27" s="21">
        <f t="shared" ca="1" si="4"/>
        <v>31.699830171428573</v>
      </c>
      <c r="I27" s="21">
        <f t="shared" ca="1" si="4"/>
        <v>38.424036571428573</v>
      </c>
      <c r="J27" s="21">
        <f t="shared" ca="1" si="4"/>
        <v>38.424036571428573</v>
      </c>
      <c r="K27" s="21">
        <f t="shared" ca="1" si="4"/>
        <v>47.54974525714286</v>
      </c>
      <c r="L27" s="21">
        <f t="shared" ca="1" si="4"/>
        <v>47.54974525714286</v>
      </c>
      <c r="M27" s="21">
        <f t="shared" ca="1" si="4"/>
        <v>54.754252114285713</v>
      </c>
      <c r="N27" s="21">
        <f t="shared" ca="1" si="4"/>
        <v>54.754252114285713</v>
      </c>
      <c r="O27" s="21">
        <f t="shared" ca="1" si="4"/>
        <v>59.07695622857144</v>
      </c>
      <c r="P27" s="21">
        <f t="shared" ca="1" si="4"/>
        <v>59.07695622857144</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5.6</v>
      </c>
      <c r="F31" s="22"/>
      <c r="G31" s="21">
        <f ca="1">IF($D$4="SFG",HLOOKUP(G$8,Inputs!$E$31:$P$36,6,FALSE),HLOOKUP(G$8,Inputs!$E$31:$P$35,5,FALSE))</f>
        <v>6.6</v>
      </c>
      <c r="H31" s="21">
        <f ca="1">IF($D$4="SFG",HLOOKUP(H$8,Inputs!$E$31:$P$36,6,FALSE),HLOOKUP(H$8,Inputs!$E$31:$P$35,5,FALSE))</f>
        <v>6.6</v>
      </c>
      <c r="I31" s="21">
        <f ca="1">IF($D$4="SFG",HLOOKUP(I$8,Inputs!$E$31:$P$36,6,FALSE),HLOOKUP(I$8,Inputs!$E$31:$P$35,5,FALSE))</f>
        <v>8</v>
      </c>
      <c r="J31" s="21">
        <f ca="1">IF($D$4="SFG",HLOOKUP(J$8,Inputs!$E$31:$P$36,6,FALSE),HLOOKUP(J$8,Inputs!$E$31:$P$35,5,FALSE))</f>
        <v>8</v>
      </c>
      <c r="K31" s="21">
        <f ca="1">IF($D$4="SFG",HLOOKUP(K$8,Inputs!$E$31:$P$36,6,FALSE),HLOOKUP(K$8,Inputs!$E$31:$P$35,5,FALSE))</f>
        <v>9.9</v>
      </c>
      <c r="L31" s="21">
        <f ca="1">IF($D$4="SFG",HLOOKUP(L$8,Inputs!$E$31:$P$36,6,FALSE),HLOOKUP(L$8,Inputs!$E$31:$P$35,5,FALSE))</f>
        <v>9.9</v>
      </c>
      <c r="M31" s="21">
        <f ca="1">IF($D$4="SFG",HLOOKUP(M$8,Inputs!$E$31:$P$36,6,FALSE),HLOOKUP(M$8,Inputs!$E$31:$P$35,5,FALSE))</f>
        <v>11.4</v>
      </c>
      <c r="N31" s="21">
        <f ca="1">IF($D$4="SFG",HLOOKUP(N$8,Inputs!$E$31:$P$36,6,FALSE),HLOOKUP(N$8,Inputs!$E$31:$P$35,5,FALSE))</f>
        <v>11.4</v>
      </c>
      <c r="O31" s="21">
        <f ca="1">IF($D$4="SFG",HLOOKUP(O$8,Inputs!$E$31:$P$36,6,FALSE),HLOOKUP(O$8,Inputs!$E$31:$P$35,5,FALSE))</f>
        <v>12.3</v>
      </c>
      <c r="P31" s="21">
        <f ca="1">IF($D$4="SFG",HLOOKUP(P$8,Inputs!$E$31:$P$36,6,FALSE),HLOOKUP(P$8,Inputs!$E$31:$P$35,5,FALSE))</f>
        <v>12.3</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LON-Medium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331</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189.33199999999999</v>
      </c>
      <c r="F41" s="8"/>
      <c r="G41" s="21">
        <f t="shared" ref="G41:P41" ca="1" si="5">$E41/$E50*G50</f>
        <v>152.72689098005168</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112.01989764178981</v>
      </c>
      <c r="F42" s="8"/>
      <c r="G42" s="94">
        <f ca="1">VLOOKUP($A$1,'Network costs'!$D:$P,G$9,FALSE)</f>
        <v>116.28067999861607</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66.862000000000009</v>
      </c>
      <c r="F43" s="8"/>
      <c r="G43" s="21">
        <f t="shared" ref="G43:P45" ca="1" si="6">$E43/$E51*G51</f>
        <v>78.801642857142866</v>
      </c>
      <c r="H43" s="21">
        <f t="shared" ca="1" si="6"/>
        <v>78.801642857142866</v>
      </c>
      <c r="I43" s="21">
        <f t="shared" ca="1" si="6"/>
        <v>95.517142857142872</v>
      </c>
      <c r="J43" s="21">
        <f t="shared" ca="1" si="6"/>
        <v>95.517142857142872</v>
      </c>
      <c r="K43" s="21">
        <f t="shared" ca="1" si="6"/>
        <v>118.20246428571431</v>
      </c>
      <c r="L43" s="21">
        <f t="shared" ca="1" si="6"/>
        <v>118.20246428571431</v>
      </c>
      <c r="M43" s="21">
        <f t="shared" ca="1" si="6"/>
        <v>136.11192857142859</v>
      </c>
      <c r="N43" s="21">
        <f t="shared" ca="1" si="6"/>
        <v>136.11192857142859</v>
      </c>
      <c r="O43" s="21">
        <f t="shared" ca="1" si="6"/>
        <v>146.85760714285718</v>
      </c>
      <c r="P43" s="21">
        <f t="shared" ca="1" si="6"/>
        <v>146.85760714285718</v>
      </c>
      <c r="Q43" s="8"/>
    </row>
    <row r="44" spans="1:17" x14ac:dyDescent="0.3">
      <c r="A44" s="8"/>
      <c r="B44" s="8"/>
      <c r="C44" s="8" t="s">
        <v>277</v>
      </c>
      <c r="D44" s="8"/>
      <c r="E44" s="21">
        <f ca="1">E$38*HLOOKUP(D$6,Inputs!$H$8:$J$11,VLOOKUP(C44,Inputs!$C$9:$D$11,2,FALSE),FALSE)</f>
        <v>74.805999999999997</v>
      </c>
      <c r="F44" s="8"/>
      <c r="G44" s="21">
        <f t="shared" ca="1" si="6"/>
        <v>74.880805999999993</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24</v>
      </c>
      <c r="F45" s="8"/>
      <c r="G45" s="21">
        <f t="shared" ca="1" si="6"/>
        <v>24.023999999999997</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15.016499999999999</v>
      </c>
      <c r="F46" s="8"/>
      <c r="G46" s="87">
        <f t="shared" ref="G46:P46" ca="1" si="7">SUM(G43:G45,G41)*$E$13</f>
        <v>13.977330275113328</v>
      </c>
      <c r="H46" s="87">
        <f t="shared" ca="1" si="7"/>
        <v>3.333309492857143</v>
      </c>
      <c r="I46" s="87">
        <f t="shared" ca="1" si="7"/>
        <v>4.0403751428571431</v>
      </c>
      <c r="J46" s="87">
        <f t="shared" ca="1" si="7"/>
        <v>4.0403751428571431</v>
      </c>
      <c r="K46" s="87">
        <f t="shared" ca="1" si="7"/>
        <v>4.9999642392857151</v>
      </c>
      <c r="L46" s="87">
        <f t="shared" ca="1" si="7"/>
        <v>4.9999642392857151</v>
      </c>
      <c r="M46" s="87">
        <f t="shared" ca="1" si="7"/>
        <v>5.7575345785714287</v>
      </c>
      <c r="N46" s="87">
        <f t="shared" ca="1" si="7"/>
        <v>5.7575345785714287</v>
      </c>
      <c r="O46" s="87">
        <f t="shared" ca="1" si="7"/>
        <v>6.2120767821428577</v>
      </c>
      <c r="P46" s="87">
        <f t="shared" ca="1" si="7"/>
        <v>6.2120767821428577</v>
      </c>
      <c r="Q46" s="8"/>
    </row>
    <row r="47" spans="1:17" x14ac:dyDescent="0.3">
      <c r="A47" s="8"/>
      <c r="B47" s="8"/>
      <c r="C47" s="8" t="s">
        <v>216</v>
      </c>
      <c r="D47" s="8"/>
      <c r="E47" s="21">
        <f ca="1">SUM(E41:E46)</f>
        <v>482.03639764178985</v>
      </c>
      <c r="F47" s="8"/>
      <c r="G47" s="21">
        <f t="shared" ref="G47:P47" ca="1" si="8">SUM(G41:G46)</f>
        <v>460.69135011092396</v>
      </c>
      <c r="H47" s="21">
        <f t="shared" ca="1" si="8"/>
        <v>82.134952350000006</v>
      </c>
      <c r="I47" s="21">
        <f t="shared" ca="1" si="8"/>
        <v>99.557518000000016</v>
      </c>
      <c r="J47" s="21">
        <f t="shared" ca="1" si="8"/>
        <v>99.557518000000016</v>
      </c>
      <c r="K47" s="21">
        <f t="shared" ca="1" si="8"/>
        <v>123.20242852500003</v>
      </c>
      <c r="L47" s="21">
        <f t="shared" ca="1" si="8"/>
        <v>123.20242852500003</v>
      </c>
      <c r="M47" s="21">
        <f t="shared" ca="1" si="8"/>
        <v>141.86946315000003</v>
      </c>
      <c r="N47" s="21">
        <f t="shared" ca="1" si="8"/>
        <v>141.86946315000003</v>
      </c>
      <c r="O47" s="21">
        <f t="shared" ca="1" si="8"/>
        <v>153.06968392500002</v>
      </c>
      <c r="P47" s="21">
        <f t="shared" ca="1" si="8"/>
        <v>153.06968392500002</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5.6</v>
      </c>
      <c r="F51" s="22"/>
      <c r="G51" s="21">
        <f t="shared" ca="1" si="9"/>
        <v>6.6</v>
      </c>
      <c r="H51" s="21">
        <f t="shared" ca="1" si="9"/>
        <v>6.6</v>
      </c>
      <c r="I51" s="21">
        <f t="shared" ca="1" si="9"/>
        <v>8</v>
      </c>
      <c r="J51" s="21">
        <f t="shared" ca="1" si="9"/>
        <v>8</v>
      </c>
      <c r="K51" s="21">
        <f t="shared" ca="1" si="9"/>
        <v>9.9</v>
      </c>
      <c r="L51" s="21">
        <f t="shared" ca="1" si="9"/>
        <v>9.9</v>
      </c>
      <c r="M51" s="21">
        <f t="shared" ca="1" si="9"/>
        <v>11.4</v>
      </c>
      <c r="N51" s="21">
        <f t="shared" ca="1" si="9"/>
        <v>11.4</v>
      </c>
      <c r="O51" s="21">
        <f t="shared" ca="1" si="9"/>
        <v>12.3</v>
      </c>
      <c r="P51" s="21">
        <f t="shared" ca="1" si="9"/>
        <v>12.3</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sheetData>
  <mergeCells count="4">
    <mergeCell ref="E3:G3"/>
    <mergeCell ref="E4:G4"/>
    <mergeCell ref="E5:G5"/>
    <mergeCell ref="D6:G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SR-SFE-MNW</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3">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3">
      <c r="A5" s="8"/>
      <c r="B5" s="8"/>
      <c r="C5" s="16" t="s">
        <v>21</v>
      </c>
      <c r="D5" s="34" t="str">
        <f ca="1">RIGHT(A1,3)</f>
        <v>MNW</v>
      </c>
      <c r="E5" s="131" t="str">
        <f ca="1">VLOOKUP(D5,Glossary!$A$4:$B$21,2,FALSE)</f>
        <v>Merseyside and North Wales</v>
      </c>
      <c r="F5" s="132"/>
      <c r="G5" s="133"/>
      <c r="H5" s="8"/>
      <c r="I5" s="8"/>
      <c r="J5" s="8"/>
      <c r="K5" s="8"/>
      <c r="L5" s="8"/>
      <c r="M5" s="8"/>
      <c r="N5" s="8"/>
      <c r="O5" s="8"/>
      <c r="P5" s="8"/>
      <c r="Q5" s="8"/>
    </row>
    <row r="6" spans="1:17" x14ac:dyDescent="0.3">
      <c r="A6" s="8"/>
      <c r="B6" s="8"/>
      <c r="C6" s="16" t="s">
        <v>221</v>
      </c>
      <c r="D6" s="134" t="str">
        <f ca="1">$D$3&amp;"-"&amp;$D$4</f>
        <v>SR-SFE</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82</v>
      </c>
      <c r="F10" s="104"/>
      <c r="G10" s="118">
        <f ca="1">IF(OR(G23=0,G24=0,G25=0,G26=0),"",G27)</f>
        <v>86.858107745828562</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536.52342038467737</v>
      </c>
      <c r="F11" s="104"/>
      <c r="G11" s="118">
        <f ca="1">IFERROR(IF(OR(G41=0,G42=0,G43=0,G44=0,G45=0,G46=0),"",G47),"")</f>
        <v>503.05212408948898</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4.2299999999999997E-2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MNW-Nil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82</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25.805262976110523</v>
      </c>
      <c r="F23" s="8"/>
      <c r="G23" s="21">
        <f t="shared" ref="G23:P25" ca="1" si="2">$E23/$E31*G31</f>
        <v>30.413345650415977</v>
      </c>
      <c r="H23" s="21">
        <f t="shared" ca="1" si="2"/>
        <v>30.413345650415977</v>
      </c>
      <c r="I23" s="21">
        <f t="shared" ca="1" si="2"/>
        <v>36.864661394443608</v>
      </c>
      <c r="J23" s="21">
        <f t="shared" ca="1" si="2"/>
        <v>36.864661394443608</v>
      </c>
      <c r="K23" s="21">
        <f t="shared" ca="1" si="2"/>
        <v>45.620018475623965</v>
      </c>
      <c r="L23" s="21">
        <f t="shared" ca="1" si="2"/>
        <v>45.620018475623965</v>
      </c>
      <c r="M23" s="21">
        <f t="shared" ca="1" si="2"/>
        <v>52.53214248708214</v>
      </c>
      <c r="N23" s="21">
        <f t="shared" ca="1" si="2"/>
        <v>52.53214248708214</v>
      </c>
      <c r="O23" s="21">
        <f t="shared" ca="1" si="2"/>
        <v>56.679416893957054</v>
      </c>
      <c r="P23" s="21">
        <f t="shared" ca="1" si="2"/>
        <v>56.679416893957054</v>
      </c>
      <c r="Q23" s="8"/>
    </row>
    <row r="24" spans="1:17" x14ac:dyDescent="0.3">
      <c r="A24" s="8"/>
      <c r="B24" s="8"/>
      <c r="C24" s="8" t="s">
        <v>277</v>
      </c>
      <c r="D24" s="8"/>
      <c r="E24" s="21">
        <f ca="1">(E$27-SUM(E$25:E$26))*HLOOKUP(D$6,Inputs!$E$8:$G$11,VLOOKUP(C24,Inputs!$C$9:$D$11,2,FALSE),FALSE)</f>
        <v>28.866904346157536</v>
      </c>
      <c r="F24" s="8"/>
      <c r="G24" s="21">
        <f t="shared" ca="1" si="2"/>
        <v>28.895771250503692</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24</v>
      </c>
      <c r="F25" s="8"/>
      <c r="G25" s="21">
        <f t="shared" ca="1" si="2"/>
        <v>24.023999999999997</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3.3278326777319425</v>
      </c>
      <c r="F26" s="8"/>
      <c r="G26" s="87">
        <f t="shared" ref="G26:P26" ca="1" si="3">SUM(G21:G25)*$E$13</f>
        <v>3.5249908449089014</v>
      </c>
      <c r="H26" s="87">
        <f t="shared" ca="1" si="3"/>
        <v>1.2864845210125957</v>
      </c>
      <c r="I26" s="87">
        <f t="shared" ca="1" si="3"/>
        <v>1.5593751769849646</v>
      </c>
      <c r="J26" s="87">
        <f t="shared" ca="1" si="3"/>
        <v>1.5593751769849646</v>
      </c>
      <c r="K26" s="87">
        <f t="shared" ca="1" si="3"/>
        <v>1.9297267815188937</v>
      </c>
      <c r="L26" s="87">
        <f t="shared" ca="1" si="3"/>
        <v>1.9297267815188937</v>
      </c>
      <c r="M26" s="87">
        <f t="shared" ca="1" si="3"/>
        <v>2.2221096272035745</v>
      </c>
      <c r="N26" s="87">
        <f t="shared" ca="1" si="3"/>
        <v>2.2221096272035745</v>
      </c>
      <c r="O26" s="87">
        <f t="shared" ca="1" si="3"/>
        <v>2.3975393346143834</v>
      </c>
      <c r="P26" s="87">
        <f t="shared" ca="1" si="3"/>
        <v>2.3975393346143834</v>
      </c>
      <c r="Q26" s="8"/>
    </row>
    <row r="27" spans="1:17" x14ac:dyDescent="0.3">
      <c r="A27" s="8"/>
      <c r="B27" s="8"/>
      <c r="C27" s="8" t="s">
        <v>216</v>
      </c>
      <c r="D27" s="8"/>
      <c r="E27" s="21">
        <f ca="1">VLOOKUP(C15,Inputs!$D$20:$G$21,HLOOKUP(D$6,Inputs!$E$17:$J$18,2,FALSE),FALSE)</f>
        <v>82</v>
      </c>
      <c r="F27" s="8"/>
      <c r="G27" s="21">
        <f t="shared" ref="G27:P27" ca="1" si="4">SUM(G21:G26)</f>
        <v>86.858107745828562</v>
      </c>
      <c r="H27" s="21">
        <f t="shared" ca="1" si="4"/>
        <v>31.699830171428573</v>
      </c>
      <c r="I27" s="21">
        <f t="shared" ca="1" si="4"/>
        <v>38.424036571428573</v>
      </c>
      <c r="J27" s="21">
        <f t="shared" ca="1" si="4"/>
        <v>38.424036571428573</v>
      </c>
      <c r="K27" s="21">
        <f t="shared" ca="1" si="4"/>
        <v>47.54974525714286</v>
      </c>
      <c r="L27" s="21">
        <f t="shared" ca="1" si="4"/>
        <v>47.54974525714286</v>
      </c>
      <c r="M27" s="21">
        <f t="shared" ca="1" si="4"/>
        <v>54.754252114285713</v>
      </c>
      <c r="N27" s="21">
        <f t="shared" ca="1" si="4"/>
        <v>54.754252114285713</v>
      </c>
      <c r="O27" s="21">
        <f t="shared" ca="1" si="4"/>
        <v>59.07695622857144</v>
      </c>
      <c r="P27" s="21">
        <f t="shared" ca="1" si="4"/>
        <v>59.07695622857144</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5.6</v>
      </c>
      <c r="F31" s="22"/>
      <c r="G31" s="21">
        <f ca="1">IF($D$4="SFG",HLOOKUP(G$8,Inputs!$E$31:$P$36,6,FALSE),HLOOKUP(G$8,Inputs!$E$31:$P$35,5,FALSE))</f>
        <v>6.6</v>
      </c>
      <c r="H31" s="21">
        <f ca="1">IF($D$4="SFG",HLOOKUP(H$8,Inputs!$E$31:$P$36,6,FALSE),HLOOKUP(H$8,Inputs!$E$31:$P$35,5,FALSE))</f>
        <v>6.6</v>
      </c>
      <c r="I31" s="21">
        <f ca="1">IF($D$4="SFG",HLOOKUP(I$8,Inputs!$E$31:$P$36,6,FALSE),HLOOKUP(I$8,Inputs!$E$31:$P$35,5,FALSE))</f>
        <v>8</v>
      </c>
      <c r="J31" s="21">
        <f ca="1">IF($D$4="SFG",HLOOKUP(J$8,Inputs!$E$31:$P$36,6,FALSE),HLOOKUP(J$8,Inputs!$E$31:$P$35,5,FALSE))</f>
        <v>8</v>
      </c>
      <c r="K31" s="21">
        <f ca="1">IF($D$4="SFG",HLOOKUP(K$8,Inputs!$E$31:$P$36,6,FALSE),HLOOKUP(K$8,Inputs!$E$31:$P$35,5,FALSE))</f>
        <v>9.9</v>
      </c>
      <c r="L31" s="21">
        <f ca="1">IF($D$4="SFG",HLOOKUP(L$8,Inputs!$E$31:$P$36,6,FALSE),HLOOKUP(L$8,Inputs!$E$31:$P$35,5,FALSE))</f>
        <v>9.9</v>
      </c>
      <c r="M31" s="21">
        <f ca="1">IF($D$4="SFG",HLOOKUP(M$8,Inputs!$E$31:$P$36,6,FALSE),HLOOKUP(M$8,Inputs!$E$31:$P$35,5,FALSE))</f>
        <v>11.4</v>
      </c>
      <c r="N31" s="21">
        <f ca="1">IF($D$4="SFG",HLOOKUP(N$8,Inputs!$E$31:$P$36,6,FALSE),HLOOKUP(N$8,Inputs!$E$31:$P$35,5,FALSE))</f>
        <v>11.4</v>
      </c>
      <c r="O31" s="21">
        <f ca="1">IF($D$4="SFG",HLOOKUP(O$8,Inputs!$E$31:$P$36,6,FALSE),HLOOKUP(O$8,Inputs!$E$31:$P$35,5,FALSE))</f>
        <v>12.3</v>
      </c>
      <c r="P31" s="21">
        <f ca="1">IF($D$4="SFG",HLOOKUP(P$8,Inputs!$E$31:$P$36,6,FALSE),HLOOKUP(P$8,Inputs!$E$31:$P$35,5,FALSE))</f>
        <v>12.3</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MNW-Medium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331</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189.33199999999999</v>
      </c>
      <c r="F41" s="8"/>
      <c r="G41" s="21">
        <f t="shared" ref="G41:P41" ca="1" si="5">$E41/$E50*G50</f>
        <v>152.72689098005168</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166.50692038467741</v>
      </c>
      <c r="F42" s="8"/>
      <c r="G42" s="94">
        <f ca="1">VLOOKUP($A$1,'Network costs'!$D:$P,G$9,FALSE)</f>
        <v>158.64145397718116</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66.862000000000009</v>
      </c>
      <c r="F43" s="8"/>
      <c r="G43" s="21">
        <f t="shared" ref="G43:P45" ca="1" si="6">$E43/$E51*G51</f>
        <v>78.801642857142866</v>
      </c>
      <c r="H43" s="21">
        <f t="shared" ca="1" si="6"/>
        <v>78.801642857142866</v>
      </c>
      <c r="I43" s="21">
        <f t="shared" ca="1" si="6"/>
        <v>95.517142857142872</v>
      </c>
      <c r="J43" s="21">
        <f t="shared" ca="1" si="6"/>
        <v>95.517142857142872</v>
      </c>
      <c r="K43" s="21">
        <f t="shared" ca="1" si="6"/>
        <v>118.20246428571431</v>
      </c>
      <c r="L43" s="21">
        <f t="shared" ca="1" si="6"/>
        <v>118.20246428571431</v>
      </c>
      <c r="M43" s="21">
        <f t="shared" ca="1" si="6"/>
        <v>136.11192857142859</v>
      </c>
      <c r="N43" s="21">
        <f t="shared" ca="1" si="6"/>
        <v>136.11192857142859</v>
      </c>
      <c r="O43" s="21">
        <f t="shared" ca="1" si="6"/>
        <v>146.85760714285718</v>
      </c>
      <c r="P43" s="21">
        <f t="shared" ca="1" si="6"/>
        <v>146.85760714285718</v>
      </c>
      <c r="Q43" s="8"/>
    </row>
    <row r="44" spans="1:17" x14ac:dyDescent="0.3">
      <c r="A44" s="8"/>
      <c r="B44" s="8"/>
      <c r="C44" s="8" t="s">
        <v>277</v>
      </c>
      <c r="D44" s="8"/>
      <c r="E44" s="21">
        <f ca="1">E$38*HLOOKUP(D$6,Inputs!$H$8:$J$11,VLOOKUP(C44,Inputs!$C$9:$D$11,2,FALSE),FALSE)</f>
        <v>74.805999999999997</v>
      </c>
      <c r="F44" s="8"/>
      <c r="G44" s="21">
        <f t="shared" ca="1" si="6"/>
        <v>74.880805999999993</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24</v>
      </c>
      <c r="F45" s="8"/>
      <c r="G45" s="21">
        <f t="shared" ca="1" si="6"/>
        <v>24.023999999999997</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15.016499999999999</v>
      </c>
      <c r="F46" s="8"/>
      <c r="G46" s="87">
        <f t="shared" ref="G46:P46" ca="1" si="7">SUM(G43:G45,G41)*$E$13</f>
        <v>13.977330275113328</v>
      </c>
      <c r="H46" s="87">
        <f t="shared" ca="1" si="7"/>
        <v>3.333309492857143</v>
      </c>
      <c r="I46" s="87">
        <f t="shared" ca="1" si="7"/>
        <v>4.0403751428571431</v>
      </c>
      <c r="J46" s="87">
        <f t="shared" ca="1" si="7"/>
        <v>4.0403751428571431</v>
      </c>
      <c r="K46" s="87">
        <f t="shared" ca="1" si="7"/>
        <v>4.9999642392857151</v>
      </c>
      <c r="L46" s="87">
        <f t="shared" ca="1" si="7"/>
        <v>4.9999642392857151</v>
      </c>
      <c r="M46" s="87">
        <f t="shared" ca="1" si="7"/>
        <v>5.7575345785714287</v>
      </c>
      <c r="N46" s="87">
        <f t="shared" ca="1" si="7"/>
        <v>5.7575345785714287</v>
      </c>
      <c r="O46" s="87">
        <f t="shared" ca="1" si="7"/>
        <v>6.2120767821428577</v>
      </c>
      <c r="P46" s="87">
        <f t="shared" ca="1" si="7"/>
        <v>6.2120767821428577</v>
      </c>
      <c r="Q46" s="8"/>
    </row>
    <row r="47" spans="1:17" x14ac:dyDescent="0.3">
      <c r="A47" s="8"/>
      <c r="B47" s="8"/>
      <c r="C47" s="8" t="s">
        <v>216</v>
      </c>
      <c r="D47" s="8"/>
      <c r="E47" s="21">
        <f ca="1">SUM(E41:E46)</f>
        <v>536.52342038467737</v>
      </c>
      <c r="F47" s="8"/>
      <c r="G47" s="21">
        <f t="shared" ref="G47:P47" ca="1" si="8">SUM(G41:G46)</f>
        <v>503.05212408948898</v>
      </c>
      <c r="H47" s="21">
        <f t="shared" ca="1" si="8"/>
        <v>82.134952350000006</v>
      </c>
      <c r="I47" s="21">
        <f t="shared" ca="1" si="8"/>
        <v>99.557518000000016</v>
      </c>
      <c r="J47" s="21">
        <f t="shared" ca="1" si="8"/>
        <v>99.557518000000016</v>
      </c>
      <c r="K47" s="21">
        <f t="shared" ca="1" si="8"/>
        <v>123.20242852500003</v>
      </c>
      <c r="L47" s="21">
        <f t="shared" ca="1" si="8"/>
        <v>123.20242852500003</v>
      </c>
      <c r="M47" s="21">
        <f t="shared" ca="1" si="8"/>
        <v>141.86946315000003</v>
      </c>
      <c r="N47" s="21">
        <f t="shared" ca="1" si="8"/>
        <v>141.86946315000003</v>
      </c>
      <c r="O47" s="21">
        <f t="shared" ca="1" si="8"/>
        <v>153.06968392500002</v>
      </c>
      <c r="P47" s="21">
        <f t="shared" ca="1" si="8"/>
        <v>153.06968392500002</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5.6</v>
      </c>
      <c r="F51" s="22"/>
      <c r="G51" s="21">
        <f t="shared" ca="1" si="9"/>
        <v>6.6</v>
      </c>
      <c r="H51" s="21">
        <f t="shared" ca="1" si="9"/>
        <v>6.6</v>
      </c>
      <c r="I51" s="21">
        <f t="shared" ca="1" si="9"/>
        <v>8</v>
      </c>
      <c r="J51" s="21">
        <f t="shared" ca="1" si="9"/>
        <v>8</v>
      </c>
      <c r="K51" s="21">
        <f t="shared" ca="1" si="9"/>
        <v>9.9</v>
      </c>
      <c r="L51" s="21">
        <f t="shared" ca="1" si="9"/>
        <v>9.9</v>
      </c>
      <c r="M51" s="21">
        <f t="shared" ca="1" si="9"/>
        <v>11.4</v>
      </c>
      <c r="N51" s="21">
        <f t="shared" ca="1" si="9"/>
        <v>11.4</v>
      </c>
      <c r="O51" s="21">
        <f t="shared" ca="1" si="9"/>
        <v>12.3</v>
      </c>
      <c r="P51" s="21">
        <f t="shared" ca="1" si="9"/>
        <v>12.3</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9"/>
  </sheetPr>
  <dimension ref="A1:Q93"/>
  <sheetViews>
    <sheetView zoomScaleNormal="100" workbookViewId="0">
      <selection activeCell="E13" sqref="E13"/>
    </sheetView>
  </sheetViews>
  <sheetFormatPr defaultColWidth="0" defaultRowHeight="14.4" zeroHeight="1" x14ac:dyDescent="0.3"/>
  <cols>
    <col min="1" max="2" width="7.6640625" style="1" customWidth="1"/>
    <col min="3" max="3" width="25.6640625" style="1" customWidth="1"/>
    <col min="4" max="4" width="5.6640625" style="1" customWidth="1"/>
    <col min="5" max="5" width="9.109375" style="1" customWidth="1"/>
    <col min="6" max="6" width="1.6640625" style="1" customWidth="1"/>
    <col min="7" max="17" width="9.109375" style="1" customWidth="1"/>
    <col min="18" max="16384" width="9.109375" style="1" hidden="1"/>
  </cols>
  <sheetData>
    <row r="1" spans="1:17" x14ac:dyDescent="0.3">
      <c r="A1" s="7" t="str">
        <f ca="1">MID(CELL("filename",A1),FIND("]",CELL("filename",A1))+1,255)</f>
        <v>SR-SFE-WMI</v>
      </c>
      <c r="B1" s="8"/>
      <c r="C1" s="8"/>
      <c r="D1" s="8"/>
      <c r="E1" s="8"/>
      <c r="F1" s="8"/>
      <c r="G1" s="8"/>
      <c r="H1" s="8"/>
      <c r="I1" s="8"/>
      <c r="J1" s="8"/>
      <c r="K1" s="8"/>
      <c r="L1" s="8"/>
      <c r="M1" s="8"/>
      <c r="N1" s="8"/>
      <c r="O1" s="8"/>
      <c r="P1" s="8"/>
      <c r="Q1" s="8"/>
    </row>
    <row r="2" spans="1:17" x14ac:dyDescent="0.3">
      <c r="A2" s="7"/>
      <c r="B2" s="8"/>
      <c r="C2" s="8"/>
      <c r="D2" s="8"/>
      <c r="E2" s="8"/>
      <c r="F2" s="8"/>
      <c r="G2" s="8"/>
      <c r="H2" s="8"/>
      <c r="I2" s="8"/>
      <c r="J2" s="8"/>
      <c r="K2" s="8"/>
      <c r="L2" s="8"/>
      <c r="M2" s="8"/>
      <c r="N2" s="8"/>
      <c r="O2" s="8"/>
      <c r="P2" s="8"/>
      <c r="Q2" s="8"/>
    </row>
    <row r="3" spans="1:17" x14ac:dyDescent="0.3">
      <c r="A3" s="8"/>
      <c r="B3" s="8"/>
      <c r="C3" s="16" t="s">
        <v>123</v>
      </c>
      <c r="D3" s="2" t="str">
        <f ca="1">LEFT(A1,2)</f>
        <v>SR</v>
      </c>
      <c r="E3" s="131" t="str">
        <f ca="1">VLOOKUP(D3,Glossary!$A$4:$B$21,2,FALSE)</f>
        <v>Single rate</v>
      </c>
      <c r="F3" s="132"/>
      <c r="G3" s="133"/>
      <c r="H3" s="8"/>
      <c r="I3" s="8"/>
      <c r="J3" s="8"/>
      <c r="K3" s="8"/>
      <c r="L3" s="8"/>
      <c r="M3" s="8"/>
      <c r="N3" s="8"/>
      <c r="O3" s="8"/>
      <c r="P3" s="8"/>
      <c r="Q3" s="8"/>
    </row>
    <row r="4" spans="1:17" x14ac:dyDescent="0.3">
      <c r="A4" s="8"/>
      <c r="B4" s="8"/>
      <c r="C4" s="16" t="s">
        <v>124</v>
      </c>
      <c r="D4" s="2" t="str">
        <f ca="1">MID(A1,4,3)</f>
        <v>SFE</v>
      </c>
      <c r="E4" s="131" t="str">
        <f ca="1">VLOOKUP(D4,Glossary!$A$4:$B$21,2,FALSE)</f>
        <v>Single fuel electricity</v>
      </c>
      <c r="F4" s="132"/>
      <c r="G4" s="133"/>
      <c r="H4" s="8"/>
      <c r="I4" s="8"/>
      <c r="J4" s="8"/>
      <c r="K4" s="8"/>
      <c r="L4" s="8"/>
      <c r="M4" s="8"/>
      <c r="N4" s="8"/>
      <c r="O4" s="8"/>
      <c r="P4" s="8"/>
      <c r="Q4" s="8"/>
    </row>
    <row r="5" spans="1:17" x14ac:dyDescent="0.3">
      <c r="A5" s="8"/>
      <c r="B5" s="8"/>
      <c r="C5" s="16" t="s">
        <v>21</v>
      </c>
      <c r="D5" s="34" t="str">
        <f ca="1">RIGHT(A1,3)</f>
        <v>WMI</v>
      </c>
      <c r="E5" s="131" t="str">
        <f ca="1">VLOOKUP(D5,Glossary!$A$4:$B$21,2,FALSE)</f>
        <v>West Midlands</v>
      </c>
      <c r="F5" s="132"/>
      <c r="G5" s="133"/>
      <c r="H5" s="8"/>
      <c r="I5" s="8"/>
      <c r="J5" s="8"/>
      <c r="K5" s="8"/>
      <c r="L5" s="8"/>
      <c r="M5" s="8"/>
      <c r="N5" s="8"/>
      <c r="O5" s="8"/>
      <c r="P5" s="8"/>
      <c r="Q5" s="8"/>
    </row>
    <row r="6" spans="1:17" x14ac:dyDescent="0.3">
      <c r="A6" s="8"/>
      <c r="B6" s="8"/>
      <c r="C6" s="16" t="s">
        <v>221</v>
      </c>
      <c r="D6" s="134" t="str">
        <f ca="1">$D$3&amp;"-"&amp;$D$4</f>
        <v>SR-SFE</v>
      </c>
      <c r="E6" s="132"/>
      <c r="F6" s="132"/>
      <c r="G6" s="133"/>
      <c r="H6" s="8"/>
      <c r="I6" s="8"/>
      <c r="J6" s="8"/>
      <c r="K6" s="8"/>
      <c r="L6" s="8"/>
      <c r="M6" s="8"/>
      <c r="N6" s="8"/>
      <c r="O6" s="8"/>
      <c r="P6" s="8"/>
      <c r="Q6" s="8"/>
    </row>
    <row r="7" spans="1:17" x14ac:dyDescent="0.3">
      <c r="A7" s="8"/>
      <c r="B7" s="8"/>
      <c r="C7" s="8"/>
      <c r="D7" s="8"/>
      <c r="E7" s="8"/>
      <c r="F7" s="8"/>
      <c r="G7" s="8"/>
      <c r="H7" s="8"/>
      <c r="I7" s="8"/>
      <c r="J7" s="8"/>
      <c r="K7" s="8"/>
      <c r="L7" s="8"/>
      <c r="M7" s="8"/>
      <c r="N7" s="8"/>
      <c r="O7" s="8"/>
      <c r="P7" s="8"/>
      <c r="Q7" s="8"/>
    </row>
    <row r="8" spans="1:17" ht="28.8" x14ac:dyDescent="0.3">
      <c r="A8" s="8"/>
      <c r="B8" s="8"/>
      <c r="C8" s="8"/>
      <c r="D8" s="8"/>
      <c r="E8" s="113" t="s">
        <v>225</v>
      </c>
      <c r="F8" s="18"/>
      <c r="G8" s="110" t="s">
        <v>204</v>
      </c>
      <c r="H8" s="110" t="s">
        <v>205</v>
      </c>
      <c r="I8" s="110" t="s">
        <v>206</v>
      </c>
      <c r="J8" s="110" t="s">
        <v>207</v>
      </c>
      <c r="K8" s="110" t="s">
        <v>208</v>
      </c>
      <c r="L8" s="110" t="s">
        <v>209</v>
      </c>
      <c r="M8" s="110" t="s">
        <v>210</v>
      </c>
      <c r="N8" s="110" t="s">
        <v>211</v>
      </c>
      <c r="O8" s="110" t="s">
        <v>212</v>
      </c>
      <c r="P8" s="110" t="s">
        <v>213</v>
      </c>
      <c r="Q8" s="8"/>
    </row>
    <row r="9" spans="1:17" x14ac:dyDescent="0.3">
      <c r="A9" s="8"/>
      <c r="B9" s="8"/>
      <c r="C9" s="8"/>
      <c r="D9" s="8"/>
      <c r="E9" s="95">
        <v>2</v>
      </c>
      <c r="F9" s="95"/>
      <c r="G9" s="95">
        <v>4</v>
      </c>
      <c r="H9" s="95">
        <v>5</v>
      </c>
      <c r="I9" s="95">
        <v>6</v>
      </c>
      <c r="J9" s="95">
        <v>7</v>
      </c>
      <c r="K9" s="95">
        <v>8</v>
      </c>
      <c r="L9" s="95">
        <v>9</v>
      </c>
      <c r="M9" s="95">
        <v>10</v>
      </c>
      <c r="N9" s="95">
        <v>11</v>
      </c>
      <c r="O9" s="95">
        <v>12</v>
      </c>
      <c r="P9" s="95">
        <v>13</v>
      </c>
      <c r="Q9" s="8"/>
    </row>
    <row r="10" spans="1:17" x14ac:dyDescent="0.3">
      <c r="A10" s="8"/>
      <c r="B10" s="8"/>
      <c r="C10" s="8" t="s">
        <v>312</v>
      </c>
      <c r="D10" s="8"/>
      <c r="E10" s="118">
        <f ca="1">IFERROR(E27,"")</f>
        <v>82</v>
      </c>
      <c r="F10" s="104"/>
      <c r="G10" s="118">
        <f ca="1">IF(OR(G23=0,G24=0,G25=0,G26=0),"",G27)</f>
        <v>86.858107745828562</v>
      </c>
      <c r="H10" s="118" t="str">
        <f t="shared" ref="H10:P10" ca="1" si="0">IF(AND(H24=0,H25=0),"",H27)</f>
        <v/>
      </c>
      <c r="I10" s="118" t="str">
        <f t="shared" ca="1" si="0"/>
        <v/>
      </c>
      <c r="J10" s="118" t="str">
        <f t="shared" ca="1" si="0"/>
        <v/>
      </c>
      <c r="K10" s="118" t="str">
        <f t="shared" ca="1" si="0"/>
        <v/>
      </c>
      <c r="L10" s="118" t="str">
        <f t="shared" ca="1" si="0"/>
        <v/>
      </c>
      <c r="M10" s="118" t="str">
        <f t="shared" ca="1" si="0"/>
        <v/>
      </c>
      <c r="N10" s="118" t="str">
        <f t="shared" ca="1" si="0"/>
        <v/>
      </c>
      <c r="O10" s="118" t="str">
        <f t="shared" ca="1" si="0"/>
        <v/>
      </c>
      <c r="P10" s="118" t="str">
        <f t="shared" ca="1" si="0"/>
        <v/>
      </c>
      <c r="Q10" s="8"/>
    </row>
    <row r="11" spans="1:17" x14ac:dyDescent="0.3">
      <c r="A11" s="8"/>
      <c r="B11" s="8"/>
      <c r="C11" s="8" t="s">
        <v>313</v>
      </c>
      <c r="D11" s="8"/>
      <c r="E11" s="118">
        <f ca="1">IFERROR(E47,"")</f>
        <v>492.84863016953318</v>
      </c>
      <c r="F11" s="104"/>
      <c r="G11" s="118">
        <f ca="1">IFERROR(IF(OR(G41=0,G42=0,G43=0,G44=0,G45=0,G46=0),"",G47),"")</f>
        <v>486.01362920367444</v>
      </c>
      <c r="H11" s="118" t="str">
        <f t="shared" ref="H11:P11" ca="1" si="1">IFERROR(IF(OR(H41=0,H42=0,H43=0,H44=0,H45=0,H46=0),"",H47),"")</f>
        <v/>
      </c>
      <c r="I11" s="118" t="str">
        <f t="shared" ca="1" si="1"/>
        <v/>
      </c>
      <c r="J11" s="118" t="str">
        <f t="shared" ca="1" si="1"/>
        <v/>
      </c>
      <c r="K11" s="118" t="str">
        <f t="shared" ca="1" si="1"/>
        <v/>
      </c>
      <c r="L11" s="118" t="str">
        <f t="shared" ca="1" si="1"/>
        <v/>
      </c>
      <c r="M11" s="118" t="str">
        <f t="shared" ca="1" si="1"/>
        <v/>
      </c>
      <c r="N11" s="118" t="str">
        <f t="shared" ca="1" si="1"/>
        <v/>
      </c>
      <c r="O11" s="118" t="str">
        <f t="shared" ca="1" si="1"/>
        <v/>
      </c>
      <c r="P11" s="118" t="str">
        <f t="shared" ca="1" si="1"/>
        <v/>
      </c>
      <c r="Q11" s="8"/>
    </row>
    <row r="12" spans="1:17" x14ac:dyDescent="0.3">
      <c r="A12" s="8"/>
      <c r="B12" s="8"/>
      <c r="C12" s="8"/>
      <c r="D12" s="8"/>
      <c r="E12" s="8"/>
      <c r="F12" s="18"/>
      <c r="G12" s="18"/>
      <c r="H12" s="18"/>
      <c r="I12" s="18"/>
      <c r="J12" s="18"/>
      <c r="K12" s="18"/>
      <c r="L12" s="8"/>
      <c r="M12" s="8"/>
      <c r="N12" s="8"/>
      <c r="O12" s="8"/>
      <c r="P12" s="8"/>
      <c r="Q12" s="8"/>
    </row>
    <row r="13" spans="1:17" ht="15" thickBot="1" x14ac:dyDescent="0.35">
      <c r="A13" s="8"/>
      <c r="B13" s="8"/>
      <c r="C13" s="8" t="s">
        <v>25</v>
      </c>
      <c r="D13" s="8"/>
      <c r="E13" s="124">
        <f ca="1">HLOOKUP(D6,Inputs!$E$61:$G$62,2,FALSE)</f>
        <v>4.2299999999999997E-2</v>
      </c>
      <c r="F13" s="18"/>
      <c r="G13" s="121" t="s">
        <v>332</v>
      </c>
      <c r="H13" s="18"/>
      <c r="I13" s="18"/>
      <c r="J13" s="18"/>
      <c r="K13" s="18"/>
      <c r="L13" s="8"/>
      <c r="M13" s="8"/>
      <c r="N13" s="8"/>
      <c r="O13" s="8"/>
      <c r="P13" s="8"/>
      <c r="Q13" s="8"/>
    </row>
    <row r="14" spans="1:17" ht="15" thickTop="1" x14ac:dyDescent="0.3">
      <c r="A14" s="8"/>
      <c r="B14" s="8"/>
      <c r="C14" s="8"/>
      <c r="D14" s="8"/>
      <c r="E14" s="8"/>
      <c r="F14" s="18"/>
      <c r="G14" s="18"/>
      <c r="H14" s="18"/>
      <c r="I14" s="18"/>
      <c r="J14" s="18"/>
      <c r="K14" s="18"/>
      <c r="L14" s="8"/>
      <c r="M14" s="8"/>
      <c r="N14" s="8"/>
      <c r="O14" s="8"/>
      <c r="P14" s="8"/>
      <c r="Q14" s="8"/>
    </row>
    <row r="15" spans="1:17" x14ac:dyDescent="0.3">
      <c r="A15" s="7" t="s">
        <v>251</v>
      </c>
      <c r="B15" s="8"/>
      <c r="C15" s="8" t="s">
        <v>250</v>
      </c>
      <c r="D15" s="8"/>
      <c r="E15" s="8"/>
      <c r="F15" s="18"/>
      <c r="G15" s="18"/>
      <c r="H15" s="18"/>
      <c r="I15" s="18"/>
      <c r="J15" s="18"/>
      <c r="K15" s="18"/>
      <c r="L15" s="8"/>
      <c r="M15" s="8"/>
      <c r="N15" s="8"/>
      <c r="O15" s="8"/>
      <c r="P15" s="8"/>
      <c r="Q15" s="8"/>
    </row>
    <row r="16" spans="1:17" x14ac:dyDescent="0.3">
      <c r="A16" s="7"/>
      <c r="B16" s="8"/>
      <c r="C16" s="8"/>
      <c r="D16" s="8"/>
      <c r="E16" s="8"/>
      <c r="F16" s="18"/>
      <c r="G16" s="18"/>
      <c r="H16" s="18"/>
      <c r="I16" s="18"/>
      <c r="J16" s="18"/>
      <c r="K16" s="18"/>
      <c r="L16" s="8"/>
      <c r="M16" s="8"/>
      <c r="N16" s="8"/>
      <c r="O16" s="8"/>
      <c r="P16" s="8"/>
      <c r="Q16" s="8"/>
    </row>
    <row r="17" spans="1:17" x14ac:dyDescent="0.3">
      <c r="A17" s="8"/>
      <c r="B17" s="8"/>
      <c r="C17" s="8" t="s">
        <v>175</v>
      </c>
      <c r="D17" s="8"/>
      <c r="E17" s="2" t="str">
        <f ca="1">$D$5&amp;"-"&amp;C15</f>
        <v>WMI-Nil</v>
      </c>
      <c r="F17" s="18"/>
      <c r="G17" s="18"/>
      <c r="H17" s="18"/>
      <c r="I17" s="18"/>
      <c r="J17" s="18"/>
      <c r="K17" s="18"/>
      <c r="L17" s="8"/>
      <c r="M17" s="8"/>
      <c r="N17" s="8"/>
      <c r="O17" s="8"/>
      <c r="P17" s="8"/>
      <c r="Q17" s="8"/>
    </row>
    <row r="18" spans="1:17" x14ac:dyDescent="0.3">
      <c r="A18" s="8"/>
      <c r="B18" s="8"/>
      <c r="C18" s="24" t="s">
        <v>174</v>
      </c>
      <c r="D18" s="8"/>
      <c r="E18" s="21">
        <f ca="1">VLOOKUP(C15,Inputs!$D$20:$G$21,HLOOKUP(D6,Inputs!$E$17:$J$18,2,FALSE),FALSE)</f>
        <v>82</v>
      </c>
      <c r="F18" s="8"/>
      <c r="G18" s="8"/>
      <c r="H18" s="8"/>
      <c r="I18" s="8"/>
      <c r="J18" s="8"/>
      <c r="K18" s="8"/>
      <c r="L18" s="8"/>
      <c r="M18" s="8"/>
      <c r="N18" s="8"/>
      <c r="O18" s="8"/>
      <c r="P18" s="8"/>
      <c r="Q18" s="8"/>
    </row>
    <row r="19" spans="1:17" x14ac:dyDescent="0.3">
      <c r="A19" s="8"/>
      <c r="B19" s="8"/>
      <c r="C19" s="8"/>
      <c r="D19" s="8"/>
      <c r="E19" s="8"/>
      <c r="F19" s="8"/>
      <c r="G19" s="8"/>
      <c r="H19" s="8"/>
      <c r="I19" s="8"/>
      <c r="J19" s="8"/>
      <c r="K19" s="8"/>
      <c r="L19" s="8"/>
      <c r="M19" s="8"/>
      <c r="N19" s="8"/>
      <c r="O19" s="8"/>
      <c r="P19" s="8"/>
      <c r="Q19" s="8"/>
    </row>
    <row r="20" spans="1:17" x14ac:dyDescent="0.3">
      <c r="A20" s="8"/>
      <c r="B20" s="7" t="s">
        <v>26</v>
      </c>
      <c r="C20" s="8"/>
      <c r="D20" s="8"/>
      <c r="E20" s="8"/>
      <c r="F20" s="8"/>
      <c r="G20" s="8"/>
      <c r="H20" s="8"/>
      <c r="I20" s="8"/>
      <c r="J20" s="8"/>
      <c r="K20" s="8"/>
      <c r="L20" s="8"/>
      <c r="M20" s="8"/>
      <c r="N20" s="8"/>
      <c r="O20" s="8"/>
      <c r="P20" s="8"/>
      <c r="Q20" s="8"/>
    </row>
    <row r="21" spans="1:17" x14ac:dyDescent="0.3">
      <c r="A21" s="8"/>
      <c r="B21" s="8"/>
      <c r="C21" s="8" t="s">
        <v>1</v>
      </c>
      <c r="D21" s="8"/>
      <c r="E21" s="97">
        <v>0</v>
      </c>
      <c r="F21" s="8"/>
      <c r="G21" s="97">
        <v>0</v>
      </c>
      <c r="H21" s="97">
        <v>0</v>
      </c>
      <c r="I21" s="97">
        <v>0</v>
      </c>
      <c r="J21" s="97">
        <v>0</v>
      </c>
      <c r="K21" s="97">
        <v>0</v>
      </c>
      <c r="L21" s="97">
        <v>0</v>
      </c>
      <c r="M21" s="97">
        <v>0</v>
      </c>
      <c r="N21" s="97">
        <v>0</v>
      </c>
      <c r="O21" s="97">
        <v>0</v>
      </c>
      <c r="P21" s="97">
        <v>0</v>
      </c>
      <c r="Q21" s="8"/>
    </row>
    <row r="22" spans="1:17" x14ac:dyDescent="0.3">
      <c r="A22" s="8"/>
      <c r="B22" s="8"/>
      <c r="C22" s="17" t="s">
        <v>125</v>
      </c>
      <c r="D22" s="8"/>
      <c r="E22" s="97">
        <v>0</v>
      </c>
      <c r="F22" s="8"/>
      <c r="G22" s="97">
        <v>0</v>
      </c>
      <c r="H22" s="97">
        <v>0</v>
      </c>
      <c r="I22" s="97">
        <v>0</v>
      </c>
      <c r="J22" s="97">
        <v>0</v>
      </c>
      <c r="K22" s="97">
        <v>0</v>
      </c>
      <c r="L22" s="97">
        <v>0</v>
      </c>
      <c r="M22" s="97">
        <v>0</v>
      </c>
      <c r="N22" s="97">
        <v>0</v>
      </c>
      <c r="O22" s="97">
        <v>0</v>
      </c>
      <c r="P22" s="97">
        <v>0</v>
      </c>
      <c r="Q22" s="8"/>
    </row>
    <row r="23" spans="1:17" x14ac:dyDescent="0.3">
      <c r="A23" s="8"/>
      <c r="B23" s="8"/>
      <c r="C23" s="8" t="s">
        <v>126</v>
      </c>
      <c r="D23" s="8"/>
      <c r="E23" s="21">
        <f ca="1">(E$27-SUM(E$25:E$26))*HLOOKUP(D$6,Inputs!$E$8:$G$11,VLOOKUP(C23,Inputs!$C$9:$D$11,2,FALSE),FALSE)</f>
        <v>25.805262976110523</v>
      </c>
      <c r="F23" s="8"/>
      <c r="G23" s="21">
        <f t="shared" ref="G23:P25" ca="1" si="2">$E23/$E31*G31</f>
        <v>30.413345650415977</v>
      </c>
      <c r="H23" s="21">
        <f t="shared" ca="1" si="2"/>
        <v>30.413345650415977</v>
      </c>
      <c r="I23" s="21">
        <f t="shared" ca="1" si="2"/>
        <v>36.864661394443608</v>
      </c>
      <c r="J23" s="21">
        <f t="shared" ca="1" si="2"/>
        <v>36.864661394443608</v>
      </c>
      <c r="K23" s="21">
        <f t="shared" ca="1" si="2"/>
        <v>45.620018475623965</v>
      </c>
      <c r="L23" s="21">
        <f t="shared" ca="1" si="2"/>
        <v>45.620018475623965</v>
      </c>
      <c r="M23" s="21">
        <f t="shared" ca="1" si="2"/>
        <v>52.53214248708214</v>
      </c>
      <c r="N23" s="21">
        <f t="shared" ca="1" si="2"/>
        <v>52.53214248708214</v>
      </c>
      <c r="O23" s="21">
        <f t="shared" ca="1" si="2"/>
        <v>56.679416893957054</v>
      </c>
      <c r="P23" s="21">
        <f t="shared" ca="1" si="2"/>
        <v>56.679416893957054</v>
      </c>
      <c r="Q23" s="8"/>
    </row>
    <row r="24" spans="1:17" x14ac:dyDescent="0.3">
      <c r="A24" s="8"/>
      <c r="B24" s="8"/>
      <c r="C24" s="8" t="s">
        <v>277</v>
      </c>
      <c r="D24" s="8"/>
      <c r="E24" s="21">
        <f ca="1">(E$27-SUM(E$25:E$26))*HLOOKUP(D$6,Inputs!$E$8:$G$11,VLOOKUP(C24,Inputs!$C$9:$D$11,2,FALSE),FALSE)</f>
        <v>28.866904346157536</v>
      </c>
      <c r="F24" s="8"/>
      <c r="G24" s="21">
        <f t="shared" ca="1" si="2"/>
        <v>28.895771250503692</v>
      </c>
      <c r="H24" s="21">
        <f t="shared" ca="1" si="2"/>
        <v>0</v>
      </c>
      <c r="I24" s="21">
        <f t="shared" ca="1" si="2"/>
        <v>0</v>
      </c>
      <c r="J24" s="21">
        <f t="shared" ca="1" si="2"/>
        <v>0</v>
      </c>
      <c r="K24" s="21">
        <f t="shared" ca="1" si="2"/>
        <v>0</v>
      </c>
      <c r="L24" s="21">
        <f t="shared" ca="1" si="2"/>
        <v>0</v>
      </c>
      <c r="M24" s="21">
        <f t="shared" ca="1" si="2"/>
        <v>0</v>
      </c>
      <c r="N24" s="21">
        <f t="shared" ca="1" si="2"/>
        <v>0</v>
      </c>
      <c r="O24" s="21">
        <f t="shared" ca="1" si="2"/>
        <v>0</v>
      </c>
      <c r="P24" s="21">
        <f t="shared" ca="1" si="2"/>
        <v>0</v>
      </c>
      <c r="Q24" s="8"/>
    </row>
    <row r="25" spans="1:17" x14ac:dyDescent="0.3">
      <c r="A25" s="8"/>
      <c r="B25" s="8"/>
      <c r="C25" s="17" t="s">
        <v>2</v>
      </c>
      <c r="D25" s="8"/>
      <c r="E25" s="21">
        <f ca="1">HLOOKUP($D$6,Inputs!$E$54:$G$55,2,FALSE)</f>
        <v>24</v>
      </c>
      <c r="F25" s="8"/>
      <c r="G25" s="21">
        <f t="shared" ca="1" si="2"/>
        <v>24.023999999999997</v>
      </c>
      <c r="H25" s="21">
        <f t="shared" ca="1" si="2"/>
        <v>0</v>
      </c>
      <c r="I25" s="21">
        <f t="shared" ca="1" si="2"/>
        <v>0</v>
      </c>
      <c r="J25" s="21">
        <f t="shared" ca="1" si="2"/>
        <v>0</v>
      </c>
      <c r="K25" s="21">
        <f t="shared" ca="1" si="2"/>
        <v>0</v>
      </c>
      <c r="L25" s="21">
        <f t="shared" ca="1" si="2"/>
        <v>0</v>
      </c>
      <c r="M25" s="21">
        <f t="shared" ca="1" si="2"/>
        <v>0</v>
      </c>
      <c r="N25" s="21">
        <f t="shared" ca="1" si="2"/>
        <v>0</v>
      </c>
      <c r="O25" s="21">
        <f t="shared" ca="1" si="2"/>
        <v>0</v>
      </c>
      <c r="P25" s="21">
        <f t="shared" ca="1" si="2"/>
        <v>0</v>
      </c>
      <c r="Q25" s="8"/>
    </row>
    <row r="26" spans="1:17" x14ac:dyDescent="0.3">
      <c r="A26" s="8"/>
      <c r="B26" s="8"/>
      <c r="C26" s="8" t="s">
        <v>25</v>
      </c>
      <c r="D26" s="8"/>
      <c r="E26" s="87">
        <f ca="1">E27*(1-1/(1+E13))</f>
        <v>3.3278326777319425</v>
      </c>
      <c r="F26" s="8"/>
      <c r="G26" s="87">
        <f t="shared" ref="G26:P26" ca="1" si="3">SUM(G21:G25)*$E$13</f>
        <v>3.5249908449089014</v>
      </c>
      <c r="H26" s="87">
        <f t="shared" ca="1" si="3"/>
        <v>1.2864845210125957</v>
      </c>
      <c r="I26" s="87">
        <f t="shared" ca="1" si="3"/>
        <v>1.5593751769849646</v>
      </c>
      <c r="J26" s="87">
        <f t="shared" ca="1" si="3"/>
        <v>1.5593751769849646</v>
      </c>
      <c r="K26" s="87">
        <f t="shared" ca="1" si="3"/>
        <v>1.9297267815188937</v>
      </c>
      <c r="L26" s="87">
        <f t="shared" ca="1" si="3"/>
        <v>1.9297267815188937</v>
      </c>
      <c r="M26" s="87">
        <f t="shared" ca="1" si="3"/>
        <v>2.2221096272035745</v>
      </c>
      <c r="N26" s="87">
        <f t="shared" ca="1" si="3"/>
        <v>2.2221096272035745</v>
      </c>
      <c r="O26" s="87">
        <f t="shared" ca="1" si="3"/>
        <v>2.3975393346143834</v>
      </c>
      <c r="P26" s="87">
        <f t="shared" ca="1" si="3"/>
        <v>2.3975393346143834</v>
      </c>
      <c r="Q26" s="8"/>
    </row>
    <row r="27" spans="1:17" x14ac:dyDescent="0.3">
      <c r="A27" s="8"/>
      <c r="B27" s="8"/>
      <c r="C27" s="8" t="s">
        <v>216</v>
      </c>
      <c r="D27" s="8"/>
      <c r="E27" s="21">
        <f ca="1">VLOOKUP(C15,Inputs!$D$20:$G$21,HLOOKUP(D$6,Inputs!$E$17:$J$18,2,FALSE),FALSE)</f>
        <v>82</v>
      </c>
      <c r="F27" s="8"/>
      <c r="G27" s="21">
        <f t="shared" ref="G27:P27" ca="1" si="4">SUM(G21:G26)</f>
        <v>86.858107745828562</v>
      </c>
      <c r="H27" s="21">
        <f t="shared" ca="1" si="4"/>
        <v>31.699830171428573</v>
      </c>
      <c r="I27" s="21">
        <f t="shared" ca="1" si="4"/>
        <v>38.424036571428573</v>
      </c>
      <c r="J27" s="21">
        <f t="shared" ca="1" si="4"/>
        <v>38.424036571428573</v>
      </c>
      <c r="K27" s="21">
        <f t="shared" ca="1" si="4"/>
        <v>47.54974525714286</v>
      </c>
      <c r="L27" s="21">
        <f t="shared" ca="1" si="4"/>
        <v>47.54974525714286</v>
      </c>
      <c r="M27" s="21">
        <f t="shared" ca="1" si="4"/>
        <v>54.754252114285713</v>
      </c>
      <c r="N27" s="21">
        <f t="shared" ca="1" si="4"/>
        <v>54.754252114285713</v>
      </c>
      <c r="O27" s="21">
        <f t="shared" ca="1" si="4"/>
        <v>59.07695622857144</v>
      </c>
      <c r="P27" s="21">
        <f t="shared" ca="1" si="4"/>
        <v>59.07695622857144</v>
      </c>
      <c r="Q27" s="8"/>
    </row>
    <row r="28" spans="1:17" x14ac:dyDescent="0.3">
      <c r="A28" s="8"/>
      <c r="B28" s="8"/>
      <c r="C28" s="8"/>
      <c r="D28" s="8"/>
      <c r="E28" s="8"/>
      <c r="F28" s="8"/>
      <c r="G28" s="8"/>
      <c r="H28" s="93"/>
      <c r="I28" s="93"/>
      <c r="J28" s="93"/>
      <c r="K28" s="93"/>
      <c r="L28" s="93"/>
      <c r="M28" s="93"/>
      <c r="N28" s="93"/>
      <c r="O28" s="93"/>
      <c r="P28" s="93"/>
      <c r="Q28" s="8"/>
    </row>
    <row r="29" spans="1:17" x14ac:dyDescent="0.3">
      <c r="A29" s="8"/>
      <c r="B29" s="7" t="s">
        <v>27</v>
      </c>
      <c r="C29" s="8"/>
      <c r="D29" s="8"/>
      <c r="E29" s="25"/>
      <c r="F29" s="25"/>
      <c r="G29" s="25"/>
      <c r="H29" s="25"/>
      <c r="I29" s="25"/>
      <c r="J29" s="25"/>
      <c r="K29" s="25"/>
      <c r="L29" s="25"/>
      <c r="M29" s="25"/>
      <c r="N29" s="25"/>
      <c r="O29" s="25"/>
      <c r="P29" s="25"/>
      <c r="Q29" s="8"/>
    </row>
    <row r="30" spans="1:17" x14ac:dyDescent="0.3">
      <c r="A30" s="8"/>
      <c r="B30" s="8"/>
      <c r="C30" s="8" t="s">
        <v>1</v>
      </c>
      <c r="D30" s="8"/>
      <c r="E30" s="21">
        <f ca="1">HLOOKUP(E8,'Wholesale index summary'!$E$3:$P$8,VLOOKUP($D$6,'Wholesale index summary'!$C$6:$D$8,2,FALSE),FALSE)</f>
        <v>51.81580718940549</v>
      </c>
      <c r="F30" s="22"/>
      <c r="G30" s="21">
        <f ca="1">HLOOKUP(G8,'Wholesale index summary'!$E$3:$P$8,VLOOKUP($D$6,'Wholesale index summary'!$C$6:$D$8,2,FALSE),FALSE)</f>
        <v>41.797832039273395</v>
      </c>
      <c r="H30" s="21">
        <f ca="1">HLOOKUP(H8,'Wholesale index summary'!$E$3:$P$8,VLOOKUP($D$6,'Wholesale index summary'!$C$6:$D$8,2,FALSE),FALSE)</f>
        <v>0</v>
      </c>
      <c r="I30" s="21">
        <f ca="1">HLOOKUP(I8,'Wholesale index summary'!$E$3:$P$8,VLOOKUP($D$6,'Wholesale index summary'!$C$6:$D$8,2,FALSE),FALSE)</f>
        <v>0</v>
      </c>
      <c r="J30" s="21">
        <f ca="1">HLOOKUP(J8,'Wholesale index summary'!$E$3:$P$8,VLOOKUP($D$6,'Wholesale index summary'!$C$6:$D$8,2,FALSE),FALSE)</f>
        <v>0</v>
      </c>
      <c r="K30" s="21">
        <f ca="1">HLOOKUP(K8,'Wholesale index summary'!$E$3:$P$8,VLOOKUP($D$6,'Wholesale index summary'!$C$6:$D$8,2,FALSE),FALSE)</f>
        <v>0</v>
      </c>
      <c r="L30" s="21">
        <f ca="1">HLOOKUP(L8,'Wholesale index summary'!$E$3:$P$8,VLOOKUP($D$6,'Wholesale index summary'!$C$6:$D$8,2,FALSE),FALSE)</f>
        <v>0</v>
      </c>
      <c r="M30" s="21">
        <f ca="1">HLOOKUP(M8,'Wholesale index summary'!$E$3:$P$8,VLOOKUP($D$6,'Wholesale index summary'!$C$6:$D$8,2,FALSE),FALSE)</f>
        <v>0</v>
      </c>
      <c r="N30" s="21">
        <f ca="1">HLOOKUP(N8,'Wholesale index summary'!$E$3:$P$8,VLOOKUP($D$6,'Wholesale index summary'!$C$6:$D$8,2,FALSE),FALSE)</f>
        <v>0</v>
      </c>
      <c r="O30" s="21">
        <f ca="1">HLOOKUP(O8,'Wholesale index summary'!$E$3:$P$8,VLOOKUP($D$6,'Wholesale index summary'!$C$6:$D$8,2,FALSE),FALSE)</f>
        <v>0</v>
      </c>
      <c r="P30" s="21">
        <f ca="1">HLOOKUP(P8,'Wholesale index summary'!$E$3:$P$8,VLOOKUP($D$6,'Wholesale index summary'!$C$6:$D$8,2,FALSE),FALSE)</f>
        <v>0</v>
      </c>
      <c r="Q30" s="8"/>
    </row>
    <row r="31" spans="1:17" x14ac:dyDescent="0.3">
      <c r="A31" s="8"/>
      <c r="B31" s="8"/>
      <c r="C31" s="8" t="s">
        <v>126</v>
      </c>
      <c r="D31" s="8"/>
      <c r="E31" s="21">
        <f ca="1">IF($D$4="SFG",HLOOKUP(E$8,Inputs!$E$31:$P$36,6,FALSE),HLOOKUP(E$8,Inputs!$E$31:$P$35,5,FALSE))</f>
        <v>5.6</v>
      </c>
      <c r="F31" s="22"/>
      <c r="G31" s="21">
        <f ca="1">IF($D$4="SFG",HLOOKUP(G$8,Inputs!$E$31:$P$36,6,FALSE),HLOOKUP(G$8,Inputs!$E$31:$P$35,5,FALSE))</f>
        <v>6.6</v>
      </c>
      <c r="H31" s="21">
        <f ca="1">IF($D$4="SFG",HLOOKUP(H$8,Inputs!$E$31:$P$36,6,FALSE),HLOOKUP(H$8,Inputs!$E$31:$P$35,5,FALSE))</f>
        <v>6.6</v>
      </c>
      <c r="I31" s="21">
        <f ca="1">IF($D$4="SFG",HLOOKUP(I$8,Inputs!$E$31:$P$36,6,FALSE),HLOOKUP(I$8,Inputs!$E$31:$P$35,5,FALSE))</f>
        <v>8</v>
      </c>
      <c r="J31" s="21">
        <f ca="1">IF($D$4="SFG",HLOOKUP(J$8,Inputs!$E$31:$P$36,6,FALSE),HLOOKUP(J$8,Inputs!$E$31:$P$35,5,FALSE))</f>
        <v>8</v>
      </c>
      <c r="K31" s="21">
        <f ca="1">IF($D$4="SFG",HLOOKUP(K$8,Inputs!$E$31:$P$36,6,FALSE),HLOOKUP(K$8,Inputs!$E$31:$P$35,5,FALSE))</f>
        <v>9.9</v>
      </c>
      <c r="L31" s="21">
        <f ca="1">IF($D$4="SFG",HLOOKUP(L$8,Inputs!$E$31:$P$36,6,FALSE),HLOOKUP(L$8,Inputs!$E$31:$P$35,5,FALSE))</f>
        <v>9.9</v>
      </c>
      <c r="M31" s="21">
        <f ca="1">IF($D$4="SFG",HLOOKUP(M$8,Inputs!$E$31:$P$36,6,FALSE),HLOOKUP(M$8,Inputs!$E$31:$P$35,5,FALSE))</f>
        <v>11.4</v>
      </c>
      <c r="N31" s="21">
        <f ca="1">IF($D$4="SFG",HLOOKUP(N$8,Inputs!$E$31:$P$36,6,FALSE),HLOOKUP(N$8,Inputs!$E$31:$P$35,5,FALSE))</f>
        <v>11.4</v>
      </c>
      <c r="O31" s="21">
        <f ca="1">IF($D$4="SFG",HLOOKUP(O$8,Inputs!$E$31:$P$36,6,FALSE),HLOOKUP(O$8,Inputs!$E$31:$P$35,5,FALSE))</f>
        <v>12.3</v>
      </c>
      <c r="P31" s="21">
        <f ca="1">IF($D$4="SFG",HLOOKUP(P$8,Inputs!$E$31:$P$36,6,FALSE),HLOOKUP(P$8,Inputs!$E$31:$P$35,5,FALSE))</f>
        <v>12.3</v>
      </c>
      <c r="Q31" s="8"/>
    </row>
    <row r="32" spans="1:17" x14ac:dyDescent="0.3">
      <c r="A32" s="8"/>
      <c r="B32" s="8"/>
      <c r="C32" s="8" t="s">
        <v>277</v>
      </c>
      <c r="D32" s="8"/>
      <c r="E32" s="21">
        <f>Inputs!$E$45</f>
        <v>100</v>
      </c>
      <c r="F32" s="22"/>
      <c r="G32" s="21">
        <f>HLOOKUP(G$8,Inputs!$G$40:$P$48,9,FALSE)</f>
        <v>100.1</v>
      </c>
      <c r="H32" s="21">
        <f>HLOOKUP(H$8,Inputs!$G$40:$P$48,9,FALSE)</f>
        <v>0</v>
      </c>
      <c r="I32" s="21">
        <f>HLOOKUP(I$8,Inputs!$G$40:$P$48,9,FALSE)</f>
        <v>0</v>
      </c>
      <c r="J32" s="21">
        <f>HLOOKUP(J$8,Inputs!$G$40:$P$48,9,FALSE)</f>
        <v>0</v>
      </c>
      <c r="K32" s="21">
        <f>HLOOKUP(K$8,Inputs!$G$40:$P$48,9,FALSE)</f>
        <v>0</v>
      </c>
      <c r="L32" s="21">
        <f>HLOOKUP(L$8,Inputs!$G$40:$P$48,9,FALSE)</f>
        <v>0</v>
      </c>
      <c r="M32" s="21">
        <f>HLOOKUP(M$8,Inputs!$G$40:$P$48,9,FALSE)</f>
        <v>0</v>
      </c>
      <c r="N32" s="21">
        <f>HLOOKUP(N$8,Inputs!$G$40:$P$48,9,FALSE)</f>
        <v>0</v>
      </c>
      <c r="O32" s="21">
        <f>HLOOKUP(O$8,Inputs!$G$40:$P$48,9,FALSE)</f>
        <v>0</v>
      </c>
      <c r="P32" s="21">
        <f>HLOOKUP(P$8,Inputs!$G$40:$P$48,9,FALSE)</f>
        <v>0</v>
      </c>
      <c r="Q32" s="8"/>
    </row>
    <row r="33" spans="1:17" x14ac:dyDescent="0.3">
      <c r="A33" s="8"/>
      <c r="B33" s="8"/>
      <c r="C33" s="17" t="s">
        <v>2</v>
      </c>
      <c r="D33" s="8"/>
      <c r="E33" s="21">
        <f>Inputs!$E$45</f>
        <v>100</v>
      </c>
      <c r="F33" s="22"/>
      <c r="G33" s="21">
        <f>HLOOKUP(G$8,Inputs!$G$40:$P$48,9,FALSE)</f>
        <v>100.1</v>
      </c>
      <c r="H33" s="21">
        <f>HLOOKUP(H$8,Inputs!$G$40:$P$48,9,FALSE)</f>
        <v>0</v>
      </c>
      <c r="I33" s="21">
        <f>HLOOKUP(I$8,Inputs!$G$40:$P$48,9,FALSE)</f>
        <v>0</v>
      </c>
      <c r="J33" s="21">
        <f>HLOOKUP(J$8,Inputs!$G$40:$P$48,9,FALSE)</f>
        <v>0</v>
      </c>
      <c r="K33" s="21">
        <f>HLOOKUP(K$8,Inputs!$G$40:$P$48,9,FALSE)</f>
        <v>0</v>
      </c>
      <c r="L33" s="21">
        <f>HLOOKUP(L$8,Inputs!$G$40:$P$48,9,FALSE)</f>
        <v>0</v>
      </c>
      <c r="M33" s="21">
        <f>HLOOKUP(M$8,Inputs!$G$40:$P$48,9,FALSE)</f>
        <v>0</v>
      </c>
      <c r="N33" s="21">
        <f>HLOOKUP(N$8,Inputs!$G$40:$P$48,9,FALSE)</f>
        <v>0</v>
      </c>
      <c r="O33" s="21">
        <f>HLOOKUP(O$8,Inputs!$G$40:$P$48,9,FALSE)</f>
        <v>0</v>
      </c>
      <c r="P33" s="21">
        <f>HLOOKUP(P$8,Inputs!$G$40:$P$48,9,FALSE)</f>
        <v>0</v>
      </c>
      <c r="Q33" s="8"/>
    </row>
    <row r="34" spans="1:17" x14ac:dyDescent="0.3">
      <c r="A34" s="8"/>
      <c r="B34" s="8"/>
      <c r="C34" s="8"/>
      <c r="D34" s="8"/>
      <c r="E34" s="8"/>
      <c r="F34" s="8"/>
      <c r="G34" s="8"/>
      <c r="H34" s="8"/>
      <c r="I34" s="8"/>
      <c r="J34" s="8"/>
      <c r="K34" s="8"/>
      <c r="L34" s="8"/>
      <c r="M34" s="8"/>
      <c r="N34" s="8"/>
      <c r="O34" s="8"/>
      <c r="P34" s="8"/>
      <c r="Q34" s="8"/>
    </row>
    <row r="35" spans="1:17" x14ac:dyDescent="0.3">
      <c r="A35" s="7" t="s">
        <v>251</v>
      </c>
      <c r="B35" s="8"/>
      <c r="C35" s="8" t="s">
        <v>6</v>
      </c>
      <c r="D35" s="8"/>
      <c r="E35" s="8"/>
      <c r="F35" s="18"/>
      <c r="G35" s="18"/>
      <c r="H35" s="18"/>
      <c r="I35" s="18"/>
      <c r="J35" s="18"/>
      <c r="K35" s="18"/>
      <c r="L35" s="8"/>
      <c r="M35" s="8"/>
      <c r="N35" s="8"/>
      <c r="O35" s="8"/>
      <c r="P35" s="8"/>
      <c r="Q35" s="8"/>
    </row>
    <row r="36" spans="1:17" x14ac:dyDescent="0.3">
      <c r="A36" s="8"/>
      <c r="B36" s="8"/>
      <c r="C36" s="8"/>
      <c r="D36" s="8"/>
      <c r="E36" s="8"/>
      <c r="F36" s="18"/>
      <c r="G36" s="18"/>
      <c r="H36" s="18"/>
      <c r="I36" s="18"/>
      <c r="J36" s="18"/>
      <c r="K36" s="18"/>
      <c r="L36" s="8"/>
      <c r="M36" s="8"/>
      <c r="N36" s="8"/>
      <c r="O36" s="8"/>
      <c r="P36" s="8"/>
      <c r="Q36" s="8"/>
    </row>
    <row r="37" spans="1:17" x14ac:dyDescent="0.3">
      <c r="A37" s="8"/>
      <c r="B37" s="8"/>
      <c r="C37" s="8" t="s">
        <v>175</v>
      </c>
      <c r="D37" s="8"/>
      <c r="E37" s="2" t="str">
        <f ca="1">$D$5&amp;"-"&amp;C35</f>
        <v>WMI-Medium</v>
      </c>
      <c r="F37" s="18"/>
      <c r="G37" s="18"/>
      <c r="H37" s="18"/>
      <c r="I37" s="18"/>
      <c r="J37" s="18"/>
      <c r="K37" s="18"/>
      <c r="L37" s="8"/>
      <c r="M37" s="8"/>
      <c r="N37" s="8"/>
      <c r="O37" s="8"/>
      <c r="P37" s="8"/>
      <c r="Q37" s="8"/>
    </row>
    <row r="38" spans="1:17" x14ac:dyDescent="0.3">
      <c r="A38" s="8"/>
      <c r="B38" s="8"/>
      <c r="C38" s="24" t="s">
        <v>174</v>
      </c>
      <c r="D38" s="8"/>
      <c r="E38" s="21">
        <f ca="1">VLOOKUP(C35,Inputs!$D$20:$G$21,HLOOKUP(D6,Inputs!$E$17:$J$18,2,FALSE),FALSE)</f>
        <v>331</v>
      </c>
      <c r="F38" s="8"/>
      <c r="G38" s="8"/>
      <c r="H38" s="8"/>
      <c r="I38" s="8"/>
      <c r="J38" s="8"/>
      <c r="K38" s="8"/>
      <c r="L38" s="8"/>
      <c r="M38" s="8"/>
      <c r="N38" s="8"/>
      <c r="O38" s="8"/>
      <c r="P38" s="8"/>
      <c r="Q38" s="8"/>
    </row>
    <row r="39" spans="1:17" x14ac:dyDescent="0.3">
      <c r="A39" s="8"/>
      <c r="B39" s="8"/>
      <c r="C39" s="8"/>
      <c r="D39" s="8"/>
      <c r="E39" s="8"/>
      <c r="F39" s="8"/>
      <c r="G39" s="8"/>
      <c r="H39" s="8"/>
      <c r="I39" s="8"/>
      <c r="J39" s="8"/>
      <c r="K39" s="8"/>
      <c r="L39" s="8"/>
      <c r="M39" s="8"/>
      <c r="N39" s="8"/>
      <c r="O39" s="8"/>
      <c r="P39" s="8"/>
      <c r="Q39" s="8"/>
    </row>
    <row r="40" spans="1:17" x14ac:dyDescent="0.3">
      <c r="A40" s="8"/>
      <c r="B40" s="7" t="s">
        <v>26</v>
      </c>
      <c r="C40" s="8"/>
      <c r="D40" s="8"/>
      <c r="E40" s="8"/>
      <c r="F40" s="8"/>
      <c r="G40" s="8"/>
      <c r="H40" s="8"/>
      <c r="I40" s="8"/>
      <c r="J40" s="8"/>
      <c r="K40" s="8"/>
      <c r="L40" s="8"/>
      <c r="M40" s="8"/>
      <c r="N40" s="8"/>
      <c r="O40" s="8"/>
      <c r="P40" s="8"/>
      <c r="Q40" s="8"/>
    </row>
    <row r="41" spans="1:17" x14ac:dyDescent="0.3">
      <c r="A41" s="8"/>
      <c r="B41" s="8"/>
      <c r="C41" s="8" t="s">
        <v>1</v>
      </c>
      <c r="D41" s="8"/>
      <c r="E41" s="21">
        <f ca="1">E$38*HLOOKUP(D$6,Inputs!$H$8:$J$11,VLOOKUP(C41,Inputs!$C$9:$D$11,2,FALSE),FALSE)</f>
        <v>189.33199999999999</v>
      </c>
      <c r="F41" s="8"/>
      <c r="G41" s="21">
        <f t="shared" ref="G41:P41" ca="1" si="5">$E41/$E50*G50</f>
        <v>152.72689098005168</v>
      </c>
      <c r="H41" s="21">
        <f t="shared" ca="1" si="5"/>
        <v>0</v>
      </c>
      <c r="I41" s="21">
        <f t="shared" ca="1" si="5"/>
        <v>0</v>
      </c>
      <c r="J41" s="21">
        <f t="shared" ca="1" si="5"/>
        <v>0</v>
      </c>
      <c r="K41" s="21">
        <f t="shared" ca="1" si="5"/>
        <v>0</v>
      </c>
      <c r="L41" s="21">
        <f t="shared" ca="1" si="5"/>
        <v>0</v>
      </c>
      <c r="M41" s="21">
        <f t="shared" ca="1" si="5"/>
        <v>0</v>
      </c>
      <c r="N41" s="21">
        <f t="shared" ca="1" si="5"/>
        <v>0</v>
      </c>
      <c r="O41" s="21">
        <f t="shared" ca="1" si="5"/>
        <v>0</v>
      </c>
      <c r="P41" s="21">
        <f t="shared" ca="1" si="5"/>
        <v>0</v>
      </c>
      <c r="Q41" s="8"/>
    </row>
    <row r="42" spans="1:17" x14ac:dyDescent="0.3">
      <c r="A42" s="8"/>
      <c r="B42" s="8"/>
      <c r="C42" s="17" t="s">
        <v>125</v>
      </c>
      <c r="D42" s="8"/>
      <c r="E42" s="94">
        <f ca="1">VLOOKUP($A$1,'Network costs'!$D:$P,E$9,FALSE)</f>
        <v>122.83213016953319</v>
      </c>
      <c r="F42" s="8"/>
      <c r="G42" s="94">
        <f ca="1">VLOOKUP($A$1,'Network costs'!$D:$P,G$9,FALSE)</f>
        <v>141.60295909136653</v>
      </c>
      <c r="H42" s="94">
        <f ca="1">VLOOKUP($A$1,'Network costs'!$D:$P,H$9,FALSE)</f>
        <v>0</v>
      </c>
      <c r="I42" s="94">
        <f ca="1">VLOOKUP($A$1,'Network costs'!$D:$P,I$9,FALSE)</f>
        <v>0</v>
      </c>
      <c r="J42" s="94">
        <f ca="1">VLOOKUP($A$1,'Network costs'!$D:$P,J$9,FALSE)</f>
        <v>0</v>
      </c>
      <c r="K42" s="94">
        <f ca="1">VLOOKUP($A$1,'Network costs'!$D:$P,K$9,FALSE)</f>
        <v>0</v>
      </c>
      <c r="L42" s="94">
        <f ca="1">VLOOKUP($A$1,'Network costs'!$D:$P,L$9,FALSE)</f>
        <v>0</v>
      </c>
      <c r="M42" s="94">
        <f ca="1">VLOOKUP($A$1,'Network costs'!$D:$P,M$9,FALSE)</f>
        <v>0</v>
      </c>
      <c r="N42" s="94">
        <f ca="1">VLOOKUP($A$1,'Network costs'!$D:$P,N$9,FALSE)</f>
        <v>0</v>
      </c>
      <c r="O42" s="94">
        <f ca="1">VLOOKUP($A$1,'Network costs'!$D:$P,O$9,FALSE)</f>
        <v>0</v>
      </c>
      <c r="P42" s="94">
        <f ca="1">VLOOKUP($A$1,'Network costs'!$D:$P,P$9,FALSE)</f>
        <v>0</v>
      </c>
      <c r="Q42" s="8"/>
    </row>
    <row r="43" spans="1:17" x14ac:dyDescent="0.3">
      <c r="A43" s="8"/>
      <c r="B43" s="8"/>
      <c r="C43" s="8" t="s">
        <v>126</v>
      </c>
      <c r="D43" s="8"/>
      <c r="E43" s="21">
        <f ca="1">E$38*HLOOKUP(D$6,Inputs!$H$8:$J$11,VLOOKUP(C43,Inputs!$C$9:$D$11,2,FALSE),FALSE)</f>
        <v>66.862000000000009</v>
      </c>
      <c r="F43" s="8"/>
      <c r="G43" s="21">
        <f t="shared" ref="G43:P45" ca="1" si="6">$E43/$E51*G51</f>
        <v>78.801642857142866</v>
      </c>
      <c r="H43" s="21">
        <f t="shared" ca="1" si="6"/>
        <v>78.801642857142866</v>
      </c>
      <c r="I43" s="21">
        <f t="shared" ca="1" si="6"/>
        <v>95.517142857142872</v>
      </c>
      <c r="J43" s="21">
        <f t="shared" ca="1" si="6"/>
        <v>95.517142857142872</v>
      </c>
      <c r="K43" s="21">
        <f t="shared" ca="1" si="6"/>
        <v>118.20246428571431</v>
      </c>
      <c r="L43" s="21">
        <f t="shared" ca="1" si="6"/>
        <v>118.20246428571431</v>
      </c>
      <c r="M43" s="21">
        <f t="shared" ca="1" si="6"/>
        <v>136.11192857142859</v>
      </c>
      <c r="N43" s="21">
        <f t="shared" ca="1" si="6"/>
        <v>136.11192857142859</v>
      </c>
      <c r="O43" s="21">
        <f t="shared" ca="1" si="6"/>
        <v>146.85760714285718</v>
      </c>
      <c r="P43" s="21">
        <f t="shared" ca="1" si="6"/>
        <v>146.85760714285718</v>
      </c>
      <c r="Q43" s="8"/>
    </row>
    <row r="44" spans="1:17" x14ac:dyDescent="0.3">
      <c r="A44" s="8"/>
      <c r="B44" s="8"/>
      <c r="C44" s="8" t="s">
        <v>277</v>
      </c>
      <c r="D44" s="8"/>
      <c r="E44" s="21">
        <f ca="1">E$38*HLOOKUP(D$6,Inputs!$H$8:$J$11,VLOOKUP(C44,Inputs!$C$9:$D$11,2,FALSE),FALSE)</f>
        <v>74.805999999999997</v>
      </c>
      <c r="F44" s="8"/>
      <c r="G44" s="21">
        <f t="shared" ca="1" si="6"/>
        <v>74.880805999999993</v>
      </c>
      <c r="H44" s="21">
        <f t="shared" ca="1" si="6"/>
        <v>0</v>
      </c>
      <c r="I44" s="21">
        <f t="shared" ca="1" si="6"/>
        <v>0</v>
      </c>
      <c r="J44" s="21">
        <f t="shared" ca="1" si="6"/>
        <v>0</v>
      </c>
      <c r="K44" s="21">
        <f t="shared" ca="1" si="6"/>
        <v>0</v>
      </c>
      <c r="L44" s="21">
        <f t="shared" ca="1" si="6"/>
        <v>0</v>
      </c>
      <c r="M44" s="21">
        <f t="shared" ca="1" si="6"/>
        <v>0</v>
      </c>
      <c r="N44" s="21">
        <f t="shared" ca="1" si="6"/>
        <v>0</v>
      </c>
      <c r="O44" s="21">
        <f t="shared" ca="1" si="6"/>
        <v>0</v>
      </c>
      <c r="P44" s="21">
        <f t="shared" ca="1" si="6"/>
        <v>0</v>
      </c>
      <c r="Q44" s="8"/>
    </row>
    <row r="45" spans="1:17" x14ac:dyDescent="0.3">
      <c r="A45" s="8"/>
      <c r="B45" s="8"/>
      <c r="C45" s="17" t="s">
        <v>2</v>
      </c>
      <c r="D45" s="8"/>
      <c r="E45" s="21">
        <f ca="1">HLOOKUP($D$6,Inputs!$E$54:$G$55,2,FALSE)</f>
        <v>24</v>
      </c>
      <c r="F45" s="8"/>
      <c r="G45" s="21">
        <f t="shared" ca="1" si="6"/>
        <v>24.023999999999997</v>
      </c>
      <c r="H45" s="21">
        <f t="shared" ca="1" si="6"/>
        <v>0</v>
      </c>
      <c r="I45" s="21">
        <f t="shared" ca="1" si="6"/>
        <v>0</v>
      </c>
      <c r="J45" s="21">
        <f t="shared" ca="1" si="6"/>
        <v>0</v>
      </c>
      <c r="K45" s="21">
        <f t="shared" ca="1" si="6"/>
        <v>0</v>
      </c>
      <c r="L45" s="21">
        <f t="shared" ca="1" si="6"/>
        <v>0</v>
      </c>
      <c r="M45" s="21">
        <f t="shared" ca="1" si="6"/>
        <v>0</v>
      </c>
      <c r="N45" s="21">
        <f t="shared" ca="1" si="6"/>
        <v>0</v>
      </c>
      <c r="O45" s="21">
        <f t="shared" ca="1" si="6"/>
        <v>0</v>
      </c>
      <c r="P45" s="21">
        <f t="shared" ca="1" si="6"/>
        <v>0</v>
      </c>
      <c r="Q45" s="8"/>
    </row>
    <row r="46" spans="1:17" x14ac:dyDescent="0.3">
      <c r="A46" s="8"/>
      <c r="B46" s="8"/>
      <c r="C46" s="8" t="s">
        <v>25</v>
      </c>
      <c r="D46" s="8"/>
      <c r="E46" s="87">
        <f ca="1">SUM(E43:E45,E41)*$E$13</f>
        <v>15.016499999999999</v>
      </c>
      <c r="F46" s="8"/>
      <c r="G46" s="87">
        <f t="shared" ref="G46:P46" ca="1" si="7">SUM(G43:G45,G41)*$E$13</f>
        <v>13.977330275113328</v>
      </c>
      <c r="H46" s="87">
        <f t="shared" ca="1" si="7"/>
        <v>3.333309492857143</v>
      </c>
      <c r="I46" s="87">
        <f t="shared" ca="1" si="7"/>
        <v>4.0403751428571431</v>
      </c>
      <c r="J46" s="87">
        <f t="shared" ca="1" si="7"/>
        <v>4.0403751428571431</v>
      </c>
      <c r="K46" s="87">
        <f t="shared" ca="1" si="7"/>
        <v>4.9999642392857151</v>
      </c>
      <c r="L46" s="87">
        <f t="shared" ca="1" si="7"/>
        <v>4.9999642392857151</v>
      </c>
      <c r="M46" s="87">
        <f t="shared" ca="1" si="7"/>
        <v>5.7575345785714287</v>
      </c>
      <c r="N46" s="87">
        <f t="shared" ca="1" si="7"/>
        <v>5.7575345785714287</v>
      </c>
      <c r="O46" s="87">
        <f t="shared" ca="1" si="7"/>
        <v>6.2120767821428577</v>
      </c>
      <c r="P46" s="87">
        <f t="shared" ca="1" si="7"/>
        <v>6.2120767821428577</v>
      </c>
      <c r="Q46" s="8"/>
    </row>
    <row r="47" spans="1:17" x14ac:dyDescent="0.3">
      <c r="A47" s="8"/>
      <c r="B47" s="8"/>
      <c r="C47" s="8" t="s">
        <v>216</v>
      </c>
      <c r="D47" s="8"/>
      <c r="E47" s="21">
        <f ca="1">SUM(E41:E46)</f>
        <v>492.84863016953318</v>
      </c>
      <c r="F47" s="8"/>
      <c r="G47" s="21">
        <f t="shared" ref="G47:P47" ca="1" si="8">SUM(G41:G46)</f>
        <v>486.01362920367444</v>
      </c>
      <c r="H47" s="21">
        <f t="shared" ca="1" si="8"/>
        <v>82.134952350000006</v>
      </c>
      <c r="I47" s="21">
        <f t="shared" ca="1" si="8"/>
        <v>99.557518000000016</v>
      </c>
      <c r="J47" s="21">
        <f t="shared" ca="1" si="8"/>
        <v>99.557518000000016</v>
      </c>
      <c r="K47" s="21">
        <f t="shared" ca="1" si="8"/>
        <v>123.20242852500003</v>
      </c>
      <c r="L47" s="21">
        <f t="shared" ca="1" si="8"/>
        <v>123.20242852500003</v>
      </c>
      <c r="M47" s="21">
        <f t="shared" ca="1" si="8"/>
        <v>141.86946315000003</v>
      </c>
      <c r="N47" s="21">
        <f t="shared" ca="1" si="8"/>
        <v>141.86946315000003</v>
      </c>
      <c r="O47" s="21">
        <f t="shared" ca="1" si="8"/>
        <v>153.06968392500002</v>
      </c>
      <c r="P47" s="21">
        <f t="shared" ca="1" si="8"/>
        <v>153.06968392500002</v>
      </c>
      <c r="Q47" s="8"/>
    </row>
    <row r="48" spans="1:17" x14ac:dyDescent="0.3">
      <c r="A48" s="8"/>
      <c r="B48" s="8"/>
      <c r="C48" s="8"/>
      <c r="D48" s="8"/>
      <c r="E48" s="8"/>
      <c r="F48" s="8"/>
      <c r="G48" s="8"/>
      <c r="H48" s="8"/>
      <c r="I48" s="8"/>
      <c r="J48" s="8"/>
      <c r="K48" s="8"/>
      <c r="L48" s="8"/>
      <c r="M48" s="8"/>
      <c r="N48" s="8"/>
      <c r="O48" s="8"/>
      <c r="P48" s="8"/>
      <c r="Q48" s="8"/>
    </row>
    <row r="49" spans="1:17" x14ac:dyDescent="0.3">
      <c r="A49" s="8"/>
      <c r="B49" s="7" t="s">
        <v>27</v>
      </c>
      <c r="C49" s="8"/>
      <c r="D49" s="8"/>
      <c r="E49" s="8"/>
      <c r="F49" s="8"/>
      <c r="G49" s="8"/>
      <c r="H49" s="8"/>
      <c r="I49" s="8"/>
      <c r="J49" s="8"/>
      <c r="K49" s="8"/>
      <c r="L49" s="8"/>
      <c r="M49" s="8"/>
      <c r="N49" s="8"/>
      <c r="O49" s="8"/>
      <c r="P49" s="8"/>
      <c r="Q49" s="8"/>
    </row>
    <row r="50" spans="1:17" x14ac:dyDescent="0.3">
      <c r="A50" s="8"/>
      <c r="B50" s="8"/>
      <c r="C50" s="8" t="s">
        <v>1</v>
      </c>
      <c r="D50" s="8"/>
      <c r="E50" s="21">
        <f ca="1">E30</f>
        <v>51.81580718940549</v>
      </c>
      <c r="F50" s="22"/>
      <c r="G50" s="21">
        <f t="shared" ref="G50:P53" ca="1" si="9">G30</f>
        <v>41.797832039273395</v>
      </c>
      <c r="H50" s="21">
        <f t="shared" ca="1" si="9"/>
        <v>0</v>
      </c>
      <c r="I50" s="21">
        <f t="shared" ca="1" si="9"/>
        <v>0</v>
      </c>
      <c r="J50" s="21">
        <f t="shared" ca="1" si="9"/>
        <v>0</v>
      </c>
      <c r="K50" s="21">
        <f t="shared" ca="1" si="9"/>
        <v>0</v>
      </c>
      <c r="L50" s="21">
        <f t="shared" ca="1" si="9"/>
        <v>0</v>
      </c>
      <c r="M50" s="21">
        <f t="shared" ca="1" si="9"/>
        <v>0</v>
      </c>
      <c r="N50" s="21">
        <f t="shared" ca="1" si="9"/>
        <v>0</v>
      </c>
      <c r="O50" s="21">
        <f t="shared" ca="1" si="9"/>
        <v>0</v>
      </c>
      <c r="P50" s="21">
        <f t="shared" ca="1" si="9"/>
        <v>0</v>
      </c>
      <c r="Q50" s="8"/>
    </row>
    <row r="51" spans="1:17" x14ac:dyDescent="0.3">
      <c r="A51" s="8"/>
      <c r="B51" s="8"/>
      <c r="C51" s="8" t="s">
        <v>126</v>
      </c>
      <c r="D51" s="8"/>
      <c r="E51" s="21">
        <f t="shared" ref="E51:E53" ca="1" si="10">E31</f>
        <v>5.6</v>
      </c>
      <c r="F51" s="22"/>
      <c r="G51" s="21">
        <f t="shared" ca="1" si="9"/>
        <v>6.6</v>
      </c>
      <c r="H51" s="21">
        <f t="shared" ca="1" si="9"/>
        <v>6.6</v>
      </c>
      <c r="I51" s="21">
        <f t="shared" ca="1" si="9"/>
        <v>8</v>
      </c>
      <c r="J51" s="21">
        <f t="shared" ca="1" si="9"/>
        <v>8</v>
      </c>
      <c r="K51" s="21">
        <f t="shared" ca="1" si="9"/>
        <v>9.9</v>
      </c>
      <c r="L51" s="21">
        <f t="shared" ca="1" si="9"/>
        <v>9.9</v>
      </c>
      <c r="M51" s="21">
        <f t="shared" ca="1" si="9"/>
        <v>11.4</v>
      </c>
      <c r="N51" s="21">
        <f t="shared" ca="1" si="9"/>
        <v>11.4</v>
      </c>
      <c r="O51" s="21">
        <f t="shared" ca="1" si="9"/>
        <v>12.3</v>
      </c>
      <c r="P51" s="21">
        <f t="shared" ca="1" si="9"/>
        <v>12.3</v>
      </c>
      <c r="Q51" s="8"/>
    </row>
    <row r="52" spans="1:17" x14ac:dyDescent="0.3">
      <c r="A52" s="8"/>
      <c r="B52" s="8"/>
      <c r="C52" s="8" t="s">
        <v>277</v>
      </c>
      <c r="D52" s="8"/>
      <c r="E52" s="21">
        <f t="shared" si="10"/>
        <v>100</v>
      </c>
      <c r="F52" s="22"/>
      <c r="G52" s="21">
        <f t="shared" si="9"/>
        <v>100.1</v>
      </c>
      <c r="H52" s="21">
        <f t="shared" si="9"/>
        <v>0</v>
      </c>
      <c r="I52" s="21">
        <f t="shared" si="9"/>
        <v>0</v>
      </c>
      <c r="J52" s="21">
        <f t="shared" si="9"/>
        <v>0</v>
      </c>
      <c r="K52" s="21">
        <f t="shared" si="9"/>
        <v>0</v>
      </c>
      <c r="L52" s="21">
        <f t="shared" si="9"/>
        <v>0</v>
      </c>
      <c r="M52" s="21">
        <f t="shared" si="9"/>
        <v>0</v>
      </c>
      <c r="N52" s="21">
        <f t="shared" si="9"/>
        <v>0</v>
      </c>
      <c r="O52" s="21">
        <f t="shared" si="9"/>
        <v>0</v>
      </c>
      <c r="P52" s="21">
        <f t="shared" si="9"/>
        <v>0</v>
      </c>
      <c r="Q52" s="8"/>
    </row>
    <row r="53" spans="1:17" x14ac:dyDescent="0.3">
      <c r="A53" s="8"/>
      <c r="B53" s="8"/>
      <c r="C53" s="17" t="s">
        <v>2</v>
      </c>
      <c r="D53" s="8"/>
      <c r="E53" s="21">
        <f t="shared" si="10"/>
        <v>100</v>
      </c>
      <c r="F53" s="22"/>
      <c r="G53" s="21">
        <f t="shared" si="9"/>
        <v>100.1</v>
      </c>
      <c r="H53" s="21">
        <f t="shared" si="9"/>
        <v>0</v>
      </c>
      <c r="I53" s="21">
        <f t="shared" si="9"/>
        <v>0</v>
      </c>
      <c r="J53" s="21">
        <f t="shared" si="9"/>
        <v>0</v>
      </c>
      <c r="K53" s="21">
        <f t="shared" si="9"/>
        <v>0</v>
      </c>
      <c r="L53" s="21">
        <f t="shared" si="9"/>
        <v>0</v>
      </c>
      <c r="M53" s="21">
        <f t="shared" si="9"/>
        <v>0</v>
      </c>
      <c r="N53" s="21">
        <f t="shared" si="9"/>
        <v>0</v>
      </c>
      <c r="O53" s="21">
        <f t="shared" si="9"/>
        <v>0</v>
      </c>
      <c r="P53" s="21">
        <f t="shared" si="9"/>
        <v>0</v>
      </c>
      <c r="Q53" s="8"/>
    </row>
    <row r="54" spans="1:17" x14ac:dyDescent="0.3">
      <c r="A54" s="8"/>
      <c r="B54" s="8"/>
      <c r="C54" s="8"/>
      <c r="D54" s="8"/>
      <c r="E54" s="8"/>
      <c r="F54" s="8"/>
      <c r="G54" s="8"/>
      <c r="H54" s="8"/>
      <c r="I54" s="8"/>
      <c r="J54" s="8"/>
      <c r="K54" s="8"/>
      <c r="L54" s="8"/>
      <c r="M54" s="8"/>
      <c r="N54" s="8"/>
      <c r="O54" s="8"/>
      <c r="P54" s="8"/>
      <c r="Q54" s="8"/>
    </row>
    <row r="55" spans="1:17" hidden="1" x14ac:dyDescent="0.3"/>
    <row r="56" spans="1:17" hidden="1" x14ac:dyDescent="0.3"/>
    <row r="57" spans="1:17" hidden="1" x14ac:dyDescent="0.3"/>
    <row r="58" spans="1:17" hidden="1" x14ac:dyDescent="0.3"/>
    <row r="59" spans="1:17" hidden="1" x14ac:dyDescent="0.3"/>
    <row r="60" spans="1:17" hidden="1" x14ac:dyDescent="0.3"/>
    <row r="61" spans="1:17" hidden="1" x14ac:dyDescent="0.3"/>
    <row r="62" spans="1:17" hidden="1" x14ac:dyDescent="0.3"/>
    <row r="63" spans="1:17" hidden="1" x14ac:dyDescent="0.3"/>
    <row r="64" spans="1: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sheetData>
  <mergeCells count="4">
    <mergeCell ref="E3:G3"/>
    <mergeCell ref="E4:G4"/>
    <mergeCell ref="E5:G5"/>
    <mergeCell ref="D6:G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54</vt:i4>
      </vt:variant>
    </vt:vector>
  </HeadingPairs>
  <TitlesOfParts>
    <vt:vector size="54" baseType="lpstr">
      <vt:lpstr>Contents</vt:lpstr>
      <vt:lpstr>Overview</vt:lpstr>
      <vt:lpstr>Glossary</vt:lpstr>
      <vt:lpstr>Inputs</vt:lpstr>
      <vt:lpstr>SR-SFE-EAN</vt:lpstr>
      <vt:lpstr>SR-SFE-EMI</vt:lpstr>
      <vt:lpstr>SR-SFE-LON</vt:lpstr>
      <vt:lpstr>SR-SFE-MNW</vt:lpstr>
      <vt:lpstr>SR-SFE-WMI</vt:lpstr>
      <vt:lpstr>SR-SFE-NEA</vt:lpstr>
      <vt:lpstr>SR-SFE-NSC</vt:lpstr>
      <vt:lpstr>SR-SFE-NOW</vt:lpstr>
      <vt:lpstr>SR-SFE-SEA</vt:lpstr>
      <vt:lpstr>SR-SFE-SSC</vt:lpstr>
      <vt:lpstr>SR-SFE-SWA</vt:lpstr>
      <vt:lpstr>SR-SFE-SWE</vt:lpstr>
      <vt:lpstr>SR-SFE-SOU</vt:lpstr>
      <vt:lpstr>SR-SFE-YOR</vt:lpstr>
      <vt:lpstr>SR-SFG-EAN</vt:lpstr>
      <vt:lpstr>SR-SFG-EMI</vt:lpstr>
      <vt:lpstr>SR-SFG-LON</vt:lpstr>
      <vt:lpstr>SR-SFG-MNW</vt:lpstr>
      <vt:lpstr>SR-SFG-WMI</vt:lpstr>
      <vt:lpstr>SR-SFG-NEA</vt:lpstr>
      <vt:lpstr>SR-SFG-NSC</vt:lpstr>
      <vt:lpstr>SR-SFG-NOW</vt:lpstr>
      <vt:lpstr>SR-SFG-SEA</vt:lpstr>
      <vt:lpstr>SR-SFG-SSC</vt:lpstr>
      <vt:lpstr>SR-SFG-SWA</vt:lpstr>
      <vt:lpstr>SR-SFG-SWE</vt:lpstr>
      <vt:lpstr>SR-SFG-SOU</vt:lpstr>
      <vt:lpstr>SR-SFG-YOR</vt:lpstr>
      <vt:lpstr>E7-SFE-EAN</vt:lpstr>
      <vt:lpstr>E7-SFE-EMI</vt:lpstr>
      <vt:lpstr>E7-SFE-LON</vt:lpstr>
      <vt:lpstr>E7-SFE-MNW</vt:lpstr>
      <vt:lpstr>E7-SFE-WMI</vt:lpstr>
      <vt:lpstr>E7-SFE-NEA</vt:lpstr>
      <vt:lpstr>E7-SFE-NSC</vt:lpstr>
      <vt:lpstr>E7-SFE-NOW</vt:lpstr>
      <vt:lpstr>E7-SFE-SEA</vt:lpstr>
      <vt:lpstr>E7-SFE-SSC</vt:lpstr>
      <vt:lpstr>E7-SFE-SWA</vt:lpstr>
      <vt:lpstr>E7-SFE-SWE</vt:lpstr>
      <vt:lpstr>E7-SFE-SOU</vt:lpstr>
      <vt:lpstr>E7-SFE-YOR</vt:lpstr>
      <vt:lpstr>Wholesale -&gt;</vt:lpstr>
      <vt:lpstr>Elec wholesale lookups</vt:lpstr>
      <vt:lpstr>Elec wholesale index</vt:lpstr>
      <vt:lpstr>Gas wholesale lookups</vt:lpstr>
      <vt:lpstr>Gas wholesale index</vt:lpstr>
      <vt:lpstr>Wholesale index summary</vt:lpstr>
      <vt:lpstr>Network-&gt;</vt:lpstr>
      <vt:lpstr>Network costs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Price Cap Illustrative Model Spreadsheet - final clean version for FC</dc:title>
  <dc:creator/>
  <cp:lastModifiedBy/>
  <dcterms:created xsi:type="dcterms:W3CDTF">2016-06-23T16:05:13Z</dcterms:created>
  <dcterms:modified xsi:type="dcterms:W3CDTF">2016-10-11T08:28:08Z</dcterms:modified>
</cp:coreProperties>
</file>